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<sst xmlns="http://schemas.openxmlformats.org/spreadsheetml/2006/main" count="32009" uniqueCount="28993">
  <si>
    <t>tweet</t>
  </si>
  <si>
    <t>case folding</t>
  </si>
  <si>
    <t>data cleansing</t>
  </si>
  <si>
    <t>tokenization</t>
  </si>
  <si>
    <t>normalisasi</t>
  </si>
  <si>
    <t>stopwords</t>
  </si>
  <si>
    <t>stemmed</t>
  </si>
  <si>
    <t>text</t>
  </si>
  <si>
    <t>english</t>
  </si>
  <si>
    <t>Ap lgi nikah muda, nikah ga semudah yg di pikirin.
Buset udh mikirin nikan aja, tpi gpp kan udh bisa mikir kedepan ny gmna.
Pokok ny ga mau nikah cpt ap lgi karna tuntutan dan desakan lain hal yg jelas kesiapan yg matang dan diri sendiri merasa udh siap 👍</t>
  </si>
  <si>
    <t>ap lgi nikah muda, nikah ga semudah yg di pikirin.
buset udh mikirin nikan aja, tpi gpp kan udh bisa mikir kedepan ny gmna.
pokok ny ga mau nikah cpt ap lgi karna tuntutan dan desakan lain hal yg jelas kesiapan yg matang dan diri sendiri merasa udh siap 👍</t>
  </si>
  <si>
    <t>ap lgi nikah muda nikah ga semudah yg di pikirin buset udh mikirin nikan aja tpi gpp kan udh bisa mikir kedepan ny gmna pokok ny ga mau nikah cpt ap lgi karna tuntutan dan desakan lain hal yg jelas kesiapan yg matang dan diri sendiri merasa udh siap</t>
  </si>
  <si>
    <t>['ap', 'lgi', 'nikah', 'muda', 'nikah', 'ga', 'semudah', 'yg', 'di', 'pikirin', 'buset', 'udh', 'mikirin', 'nikan', 'aja', 'tpi', 'gpp', 'kan', 'udh', 'bisa', 'mikir', 'kedepan', 'ny', 'gmna', 'pokok', 'ny', 'ga', 'mau', 'nikah', 'cpt', 'ap', 'lgi', 'karna', 'tuntutan', 'dan', 'desakan', 'lain', 'hal', 'yg', 'jelas', 'kesiapan', 'yg', 'matang', 'dan', 'diri', 'sendiri', 'merasa', 'udh', 'siap']</t>
  </si>
  <si>
    <t>['apa', 'lagi', 'nikah', 'muda', 'nikah', 'tidak', 'semudah', 'yg', 'di', 'pikirkan', 'buset', 'sudah', 'memikirkan', 'nikan', 'aja', 'tapi', 'boleh', 'kan', 'sudah', 'bisa', 'berpikir', 'kedepan', 'ny', 'bagaimana', 'pokok', 'ny', 'tidak', 'mau', 'nikah', 'cepat', 'apa', 'lagi', 'karena', 'tuntutan', 'dan', 'desakan', 'lain', 'hal', 'yg', 'jelas', 'persiapan', 'yg', 'matang', 'dan', 'diri', 'sendiri', 'merasa', 'sudah', 'siap']</t>
  </si>
  <si>
    <t>['nikah', 'muda', 'nikah', 'semudah', 'pikirkan', 'buset', 'memikirkan', 'nikan', 'aja', 'berpikir', 'kedepan', 'ny', 'pokok', 'ny', 'nikah', 'cepat', 'tuntutan', 'desakan', 'persiapan', 'matang']</t>
  </si>
  <si>
    <t>['nikah', 'muda', 'nikah', 'mudah', 'pikir', 'buset', 'pikir', 'nik', 'aja', 'pikir', 'depan', 'ny', 'pokok', 'ny', 'nikah', 'cepat', 'tuntut', 'desa', 'siap', 'matang']</t>
  </si>
  <si>
    <t>nikah muda nikah mudah pikir buset pikir nik aja pikir depan ny pokok ny nikah cepat tuntut desa siap matang</t>
  </si>
  <si>
    <t>@lalalaaaan25 @marlenfrema Kurang valid ais mbk..
Aku punya embah kakung dari ibukku yg ditinggal wafat embah putri yg lumayan masih muda, tetep gak nikah sampai beliau meninggal sepuh. Nenekku dari bapakku, tetep tidak nikah setelah ditinggal wafat kakekku, sampe beliau sepuh. 👌😁</t>
  </si>
  <si>
    <t>@lalalaaaan25 @marlenfrema kurang valid ais mbk..
aku punya embah kakung dari ibukku yg ditinggal wafat embah putri yg lumayan masih muda, tetep gak nikah sampai beliau meninggal sepuh. nenekku dari bapakku, tetep tidak nikah setelah ditinggal wafat kakekku, sampe beliau sepuh. 👌😁</t>
  </si>
  <si>
    <t>kurang valid ais mbk aku punya embah kakung dari ibukku yg ditinggal wafat embah putri yg lumayan masih muda tetep gak nikah sampai beliau meninggal sepuh nenekku dari bapakku tetep tidak nikah setelah ditinggal wafat kakekku sampe beliau sepuh</t>
  </si>
  <si>
    <t>['kurang', 'valid', 'ais', 'mbk', 'aku', 'punya', 'embah', 'kakung', 'dari', 'ibukku', 'yg', 'ditinggal', 'wafat', 'embah', 'putri', 'yg', 'lumayan', 'masih', 'muda', 'tetep', 'gak', 'nikah', 'sampai', 'beliau', 'meninggal', 'sepuh', 'nenekku', 'dari', 'bapakku', 'tetep', 'tidak', 'nikah', 'setelah', 'ditinggal', 'wafat', 'kakekku', 'sampe', 'beliau', 'sepuh']</t>
  </si>
  <si>
    <t>['kurang', 'valid', 'ais', 'mbk', 'aku', 'punya', 'embah', 'kakung', 'dari', 'ibukku', 'yg', 'ditinggal', 'wafat', 'embah', 'putri', 'yg', 'lumayan', 'masih', 'muda', 'tetap', 'gak', 'nikah', 'sampai', 'beliau', 'meninggal', 'tua', 'nenekku', 'dari', 'bapakku', 'tetap', 'tidak', 'nikah', 'setelah', 'ditinggal', 'wafat', 'kakekku', 'sampai', 'beliau', 'tua']</t>
  </si>
  <si>
    <t>['valid', 'mbk', 'embah', 'kakung', 'ibukku', 'ditinggal', 'wafat', 'embah', 'putri', 'lumayan', 'muda', 'gak', 'nikah', 'beliau', 'meninggal', 'tua', 'nenekku', 'bapakku', 'nikah', 'ditinggal', 'wafat', 'kakekku', 'beliau', 'tua']</t>
  </si>
  <si>
    <t>['valid', 'mbk', 'embah', 'kakung', 'ibukku', 'tinggal', 'wafat', 'embah', 'putri', 'lumayan', 'muda', 'gak', 'nikah', 'beliau', 'tinggal', 'tua', 'nenek', 'bapak', 'nikah', 'tinggal', 'wafat', 'kakek', 'beliau', 'tua']</t>
  </si>
  <si>
    <t>valid mbk embah kakung ibukku tinggal wafat embah putri lumayan muda gak nikah beliau tinggal tua nenek bapak nikah tinggal wafat kakek beliau tua</t>
  </si>
  <si>
    <t>@Fenggzz @hidayahsunar @urfaqurrotaainy Perempuan slama msh muda, cantik, dan baik, meskipun pendidikannya ga tinggi, ga kerja, ga kaya, msh bisa hidup enak dgn nikah sma org kaya. Smntara perempuan yg ga punya beauty previllege mesti kerja lbh keras buat ningkatin valuenya di hal lain supaya ada laki yg mau.</t>
  </si>
  <si>
    <t>@fenggzz @hidayahsunar @urfaqurrotaainy perempuan slama msh muda, cantik, dan baik, meskipun pendidikannya ga tinggi, ga kerja, ga kaya, msh bisa hidup enak dgn nikah sma org kaya. smntara perempuan yg ga punya beauty previllege mesti kerja lbh keras buat ningkatin valuenya di hal lain supaya ada laki yg mau.</t>
  </si>
  <si>
    <t>perempuan slama msh muda cantik dan baik meskipun pendidikannya ga tinggi ga kerja ga kaya msh bisa hidup enak dgn nikah sma org kaya smntara perempuan yg ga punya beauty previllege mesti kerja lbh keras buat ningkatin valuenya di hal lain supaya ada laki yg mau</t>
  </si>
  <si>
    <t>['perempuan', 'slama', 'msh', 'muda', 'cantik', 'dan', 'baik', 'meskipun', 'pendidikannya', 'ga', 'tinggi', 'ga', 'kerja', 'ga', 'kaya', 'msh', 'bisa', 'hidup', 'enak', 'dgn', 'nikah', 'sma', 'org', 'kaya', 'smntara', 'perempuan', 'yg', 'ga', 'punya', 'beauty', 'previllege', 'mesti', 'kerja', 'lbh', 'keras', 'buat', 'ningkatin', 'valuenya', 'di', 'hal', 'lain', 'supaya', 'ada', 'laki', 'yg', 'mau']</t>
  </si>
  <si>
    <t>['perempuan', 'selama', 'masih', 'muda', 'cantik', 'dan', 'baik', 'meskipun', 'pendidikannya', 'tidak', 'tinggi', 'tidak', 'kerja', 'tidak', 'kaya', 'masih', 'bisa', 'hidup', 'enak', 'dengan', 'nikah', 'sama', 'orang', 'kaya', 'sementara', 'perempuan', 'yg', 'tidak', 'punya', 'kecantikan', 'privilege', 'mesti', 'kerja', 'lbh', 'keras', 'buat', 'meningkatkan', 'valuenya', 'di', 'hal', 'lain', 'supaya', 'ada', 'laki', 'yg', 'mau']</t>
  </si>
  <si>
    <t>['perempuan', 'muda', 'cantik', 'pendidikannya', 'kerja', 'kaya', 'hidup', 'enak', 'nikah', 'orang', 'kaya', 'perempuan', 'kecantikan', 'privilege', 'mesti', 'kerja', 'lbh', 'keras', 'meningkatkan', 'valuenya', 'laki']</t>
  </si>
  <si>
    <t>['perempuan', 'muda', 'cantik', 'didik', 'kerja', 'kaya', 'hidup', 'enak', 'nikah', 'orang', 'kaya', 'perempuan', 'cantik', 'privilege', 'mesti', 'kerja', 'lbh', 'keras', 'tingkat', 'valuenya', 'laki']</t>
  </si>
  <si>
    <t>perempuan muda cantik didik kerja kaya hidup enak nikah orang kaya perempuan cantik privilege mesti kerja lbh keras tingkat valuenya laki</t>
  </si>
  <si>
    <t>Tiap buka tipi isinya kenapasih harus suami-suami yang pada becandain cewe muda cantik, trs  becaandaannya tuh ttg nikah dan mau dijadiin istri padahal ada istri  di rumah mereka?! Kemaren komedian, hari ini ustad. Capek banget liatnya. Jijik.</t>
  </si>
  <si>
    <t>tiap buka tipi isinya kenapasih harus suami-suami yang pada becandain cewe muda cantik, trs  becaandaannya tuh ttg nikah dan mau dijadiin istri padahal ada istri  di rumah mereka?! kemaren komedian, hari ini ustad. capek banget liatnya. jijik.</t>
  </si>
  <si>
    <t>tiap buka tipi isinya kenapasih harus suamisuami yang pada becandain cewe muda cantik trs becaandaannya tuh ttg nikah dan mau dijadiin istri padahal ada istri di rumah mereka kemaren komedian hari ini ustad capek banget liatnya jijik</t>
  </si>
  <si>
    <t>['tiap', 'buka', 'tipi', 'isinya', 'kenapasih', 'harus', 'suamisuami', 'yang', 'pada', 'becandain', 'cewe', 'muda', 'cantik', 'trs', 'becaandaannya', 'tuh', 'ttg', 'nikah', 'dan', 'mau', 'dijadiin', 'istri', 'padahal', 'ada', 'istri', 'di', 'rumah', 'mereka', 'kemaren', 'komedian', 'hari', 'ini', 'ustad', 'capek', 'banget', 'liatnya', 'jijik']</t>
  </si>
  <si>
    <t>['tiap', 'buka', 'televisi', 'isinya', 'kenapa', 'harus', 'suami', 'yang', 'pada', 'canda', 'cewek', 'muda', 'cantik', 'terus', 'canda', 'tuh', 'tentang', 'nikah', 'dan', 'mau', 'dijadikan', 'istri', 'padahal', 'ada', 'istri', 'di', 'rumah', 'mereka', 'kemarin', 'komedian', 'hari', 'ini', 'ustaz', 'capek', 'banget', 'liatnya', 'jijik']</t>
  </si>
  <si>
    <t>['buka', 'televisi', 'isinya', 'suami', 'canda', 'cewek', 'muda', 'cantik', 'canda', 'tuh', 'nikah', 'dijadikan', 'istri', 'istri', 'rumah', 'kemarin', 'komedian', 'ustaz', 'capek', 'banget', 'liatnya', 'jijik']</t>
  </si>
  <si>
    <t>['buka', 'televisi', 'isi', 'suami', 'canda', 'cewek', 'muda', 'cantik', 'canda', 'tuh', 'nikah', 'jadi', 'istri', 'istri', 'rumah', 'kemarin', 'komedian', 'ustaz', 'capek', 'banget', 'liat', 'jijik']</t>
  </si>
  <si>
    <t>buka televisi isi suami canda cewek muda cantik canda tuh nikah jadi istri istri rumah kemarin komedian ustaz capek banget liat jijik</t>
  </si>
  <si>
    <t>Minimo be like : nuna jadi pilih siapa ? Aku apa mini ? 😢😢😢 Aku kan pasti akuuu dah baper nih ayo nikah 
Gak ya nuna sama aku yakan nuna aku kan lebih muda dari hyung pasti nuna maunya sama aku 😭😭😭😭😭😭👍👍👍
Mari lancarkan perhaluan ini 😭😭😭</t>
  </si>
  <si>
    <t>minimo be like : nuna jadi pilih siapa ? aku apa mini ? 😢😢😢 aku kan pasti akuuu dah baper nih ayo nikah 
gak ya nuna sama aku yakan nuna aku kan lebih muda dari hyung pasti nuna maunya sama aku 😭😭😭😭😭😭👍👍👍
mari lancarkan perhaluan ini 😭😭😭</t>
  </si>
  <si>
    <t>minimo be like nuna jadi pilih siapa aku apa mini aku kan pasti akuuu dah baper nih ayo nikah gak ya nuna sama aku yakan nuna aku kan lebih muda dari hyung pasti nuna maunya sama aku mari lancarkan perhaluan ini</t>
  </si>
  <si>
    <t>['minimo', 'be', 'like', 'nuna', 'jadi', 'pilih', 'siapa', 'aku', 'apa', 'mini', 'aku', 'kan', 'pasti', 'akuuu', 'dah', 'baper', 'nih', 'ayo', 'nikah', 'gak', 'ya', 'nuna', 'sama', 'aku', 'yakan', 'nuna', 'aku', 'kan', 'lebih', 'muda', 'dari', 'hyung', 'pasti', 'nuna', 'maunya', 'sama', 'aku', 'mari', 'lancarkan', 'perhaluan', 'ini']</t>
  </si>
  <si>
    <t>['minimo', 'be', 'like', 'nuna', 'jadi', 'pilih', 'siapa', 'aku', 'apa', 'mini', 'aku', 'kan', 'pasti', 'aku', 'sudah', 'baper', 'nih', 'ayo', 'nikah', 'gak', 'ya', 'nuna', 'sama', 'aku', 'yakan', 'nuna', 'aku', 'kan', 'lebih', 'muda', 'dari', 'hyung', 'pasti', 'nuna', 'mau', 'sama', 'aku', 'mari', 'lancarkan', 'perhaluan', 'ini']</t>
  </si>
  <si>
    <t>['minimo', 'be', 'like', 'nuna', 'pilih', 'mini', 'baper', 'nih', 'ayo', 'nikah', 'gak', 'ya', 'nuna', 'yakan', 'nuna', 'muda', 'hyung', 'nuna', 'mari', 'lancarkan', 'perhaluan']</t>
  </si>
  <si>
    <t>['minimo', 'be', 'like', 'nuna', 'pilih', 'mini', 'baper', 'nih', 'ayo', 'nikah', 'gak', 'ya', 'nuna', 'yakan', 'nuna', 'muda', 'hyung', 'nuna', 'mari', 'lancar', 'haluan']</t>
  </si>
  <si>
    <t>minimo be like nuna pilih mini baper nih ayo nikah gak ya nuna yakan nuna muda hyung nuna mari lancar haluan</t>
  </si>
  <si>
    <t>Ih ini bner sih apalagi duda yg masih muda dibawah umur 50an pasti selang berapa bulan udah nikah lagi, sedangkan nenek buyutku ditinggal suaminya meninggal masih umur 20an sampai akhir hayatnya engga menikah lagi pdhl anaknya 3 masih kecil2~</t>
  </si>
  <si>
    <t>ih ini bner sih apalagi duda yg masih muda dibawah umur 50an pasti selang berapa bulan udah nikah lagi, sedangkan nenek buyutku ditinggal suaminya meninggal masih umur 20an sampai akhir hayatnya engga menikah lagi pdhl anaknya 3 masih kecil2~</t>
  </si>
  <si>
    <t>ih ini bner sih apalagi duda yg masih muda dibawah umur an pasti selang berapa bulan udah nikah lagi sedangkan nenek buyutku ditinggal suaminya meninggal masih umur an sampai akhir hayatnya engga menikah lagi pdhl anaknya masih kecil</t>
  </si>
  <si>
    <t>['ih', 'ini', 'bner', 'sih', 'apalagi', 'duda', 'yg', 'masih', 'muda', 'dibawah', 'umur', 'an', 'pasti', 'selang', 'berapa', 'bulan', 'udah', 'nikah', 'lagi', 'sedangkan', 'nenek', 'buyutku', 'ditinggal', 'suaminya', 'meninggal', 'masih', 'umur', 'an', 'sampai', 'akhir', 'hayatnya', 'engga', 'menikah', 'lagi', 'pdhl', 'anaknya', 'masih', 'kecil']</t>
  </si>
  <si>
    <t>['ih', 'ini', 'benar', 'sih', 'apalagi', 'duda', 'yg', 'masih', 'muda', 'dibawah', 'umur', 'an', 'pasti', 'selang', 'berapa', 'bulan', 'sudah', 'nikah', 'lagi', 'sedangkan', 'nenek', 'buyutku', 'ditinggal', 'suaminya', 'meninggal', 'masih', 'umur', 'an', 'sampai', 'akhir', 'hayatnya', 'tidak', 'nikah', 'lagi', 'padahal', 'anaknya', 'masih', 'kecil']</t>
  </si>
  <si>
    <t>['sih', 'duda', 'muda', 'dibawah', 'umur', 'an', 'selang', 'nikah', 'nenek', 'buyutku', 'ditinggal', 'suaminya', 'meninggal', 'umur', 'an', 'hayatnya', 'nikah', 'anaknya']</t>
  </si>
  <si>
    <t>['sih', 'duda', 'muda', 'bawah', 'umur', 'an', 'selang', 'nikah', 'nenek', 'buyut', 'tinggal', 'suami', 'tinggal', 'umur', 'an', 'hayat', 'nikah', 'anak']</t>
  </si>
  <si>
    <t>sih duda muda bawah umur an selang nikah nenek buyut tinggal suami tinggal umur an hayat nikah anak</t>
  </si>
  <si>
    <t>@Askrlfess Makanya jangan Terima nasehat temen seumuran, motivator muda dll, ga valid. nasehat nikah ya dari masuk akalnya dari yang udah 25-50 thn nikah dan survive...</t>
  </si>
  <si>
    <t>@askrlfess makanya jangan terima nasehat temen seumuran, motivator muda dll, ga valid. nasehat nikah ya dari masuk akalnya dari yang udah 25-50 thn nikah dan survive...</t>
  </si>
  <si>
    <t>makanya jangan terima nasehat temen seumuran motivator muda dll ga valid nasehat nikah ya dari masuk akalnya dari yang udah thn nikah dan survive</t>
  </si>
  <si>
    <t>['makanya', 'jangan', 'terima', 'nasehat', 'temen', 'seumuran', 'motivator', 'muda', 'dll', 'ga', 'valid', 'nasehat', 'nikah', 'ya', 'dari', 'masuk', 'akalnya', 'dari', 'yang', 'udah', 'thn', 'nikah', 'dan', 'survive']</t>
  </si>
  <si>
    <t>['makanya', 'jangan', 'terima', 'nasehat', 'teman', 'seumuran', 'motivator', 'muda', 'dll', 'tidak', 'valid', 'nasehat', 'nikah', 'ya', 'dari', 'masuk', 'akalnya', 'dari', 'yang', 'sudah', 'tahun', 'nikah', 'dan', 'survive']</t>
  </si>
  <si>
    <t>['terima', 'nasehat', 'teman', 'seumuran', 'motivator', 'muda', 'dll', 'valid', 'nasehat', 'nikah', 'ya', 'masuk', 'akalnya', 'nikah', 'survive']</t>
  </si>
  <si>
    <t>['terima', 'nasehat', 'teman', 'umur', 'motivator', 'muda', 'dll', 'valid', 'nasehat', 'nikah', 'ya', 'masuk', 'akal', 'nikah', 'survive']</t>
  </si>
  <si>
    <t>terima nasehat teman umur motivator muda dll valid nasehat nikah ya masuk akal nikah survive</t>
  </si>
  <si>
    <t>@bluelockfess Rin masih muda dah bnyk penyakit ya, gmna kalo nikah sama aku</t>
  </si>
  <si>
    <t>@bluelockfess rin masih muda dah bnyk penyakit ya, gmna kalo nikah sama aku</t>
  </si>
  <si>
    <t>rin masih muda dah bnyk penyakit ya gmna kalo nikah sama aku</t>
  </si>
  <si>
    <t>['rin', 'masih', 'muda', 'dah', 'bnyk', 'penyakit', 'ya', 'gmna', 'kalo', 'nikah', 'sama', 'aku']</t>
  </si>
  <si>
    <t>['rin', 'masih', 'muda', 'sudah', 'banyak', 'penyakit', 'ya', 'bagaimana', 'kalo', 'nikah', 'sama', 'aku']</t>
  </si>
  <si>
    <t>['rin', 'muda', 'penyakit', 'ya', 'kalo', 'nikah']</t>
  </si>
  <si>
    <t>['rin', 'muda', 'sakit', 'ya', 'kalo', 'nikah']</t>
  </si>
  <si>
    <t>rin muda sakit ya kalo nikah</t>
  </si>
  <si>
    <t>anjir kaget pas lg sahur ketemu temen Smp udh gendong anak 2 😑 pdhl bilangnya dulu gaakan nikah muda tp udh gendong anak dua😭</t>
  </si>
  <si>
    <t>anjir kaget pas lg sahur ketemu temen smp udh gendong anak 2 😑 pdhl bilangnya dulu gaakan nikah muda tp udh gendong anak dua😭</t>
  </si>
  <si>
    <t>anjir kaget pas lg sahur ketemu temen smp udh gendong anak pdhl bilangnya dulu gaakan nikah muda tp udh gendong anak dua</t>
  </si>
  <si>
    <t>['anjir', 'kaget', 'pas', 'lg', 'sahur', 'ketemu', 'temen', 'smp', 'udh', 'gendong', 'anak', 'pdhl', 'bilangnya', 'dulu', 'gaakan', 'nikah', 'muda', 'tp', 'udh', 'gendong', 'anak', 'dua']</t>
  </si>
  <si>
    <t>['fuck', 'kaget', 'saat', 'lagi', 'sahur', 'bertemu', 'teman', 'sampai', 'sudah', 'gendong', 'anak', 'padahal', 'bilangnya', 'dulu', 'tidak', 'nikah', 'muda', 'tapi', 'sudah', 'gendong', 'anak', 'dua']</t>
  </si>
  <si>
    <t>['fuck', 'kaget', 'sahur', 'bertemu', 'teman', 'gendong', 'anak', 'bilangnya', 'nikah', 'muda', 'gendong', 'anak']</t>
  </si>
  <si>
    <t>['fuck', 'kaget', 'sahur', 'temu', 'teman', 'gendong', 'anak', 'bilang', 'nikah', 'muda', 'gendong', 'anak']</t>
  </si>
  <si>
    <t>fuck kaget sahur temu teman gendong anak bilang nikah muda gendong anak</t>
  </si>
  <si>
    <t>@Dias_as1 @usernametuit @recehtapisayng Sebenarnya kan itu hak mereka kan
Tapi masalahnya mereka udah paham tentang edukasi rumah tangga, edukasi tentang anak atau belum
Apalagi temen saya ini dua²nya ngk tamat sekolah
Cari kerja aja susah, trus masih berharap hidup dgn ortu?
Banyk nikah muda ujung² cerai</t>
  </si>
  <si>
    <t>@dias_as1 @usernametuit @recehtapisayng sebenarnya kan itu hak mereka kan
tapi masalahnya mereka udah paham tentang edukasi rumah tangga, edukasi tentang anak atau belum
apalagi temen saya ini dua²nya ngk tamat sekolah
cari kerja aja susah, trus masih berharap hidup dgn ortu?
banyk nikah muda ujung² cerai</t>
  </si>
  <si>
    <t>as sebenarnya kan itu hak mereka kan tapi masalahnya mereka udah paham tentang edukasi rumah tangga edukasi tentang anak atau belum apalagi temen saya ini duanya ngk tamat sekolah cari kerja aja susah trus masih berharap hidup dgn ortu banyk nikah muda ujung cerai</t>
  </si>
  <si>
    <t>['as', 'sebenarnya', 'kan', 'itu', 'hak', 'mereka', 'kan', 'tapi', 'masalahnya', 'mereka', 'udah', 'paham', 'tentang', 'edukasi', 'rumah', 'tangga', 'edukasi', 'tentang', 'anak', 'atau', 'belum', 'apalagi', 'temen', 'saya', 'ini', 'duanya', 'ngk', 'tamat', 'sekolah', 'cari', 'kerja', 'aja', 'susah', 'trus', 'masih', 'berharap', 'hidup', 'dgn', 'ortu', 'banyk', 'nikah', 'muda', 'ujung', 'cerai']</t>
  </si>
  <si>
    <t>['as', 'sebenarnya', 'kan', 'itu', 'hak', 'mereka', 'kan', 'tapi', 'masalahnya', 'mereka', 'sudah', 'paham', 'tentang', 'edukasi', 'rumah', 'tangga', 'edukasi', 'tentang', 'anak', 'atau', 'belum', 'apalagi', 'teman', 'saya', 'ini', 'duanya', 'tidak', 'tamat', 'sekolah', 'cari', 'kerja', 'aja', 'susah', 'terus', 'masih', 'berharap', 'hidup', 'dengan', 'orangtua', 'banyak', 'nikah', 'muda', 'ujung', 'cerai']</t>
  </si>
  <si>
    <t>['as', 'hak', 'paham', 'edukasi', 'rumah', 'tangga', 'edukasi', 'anak', 'teman', 'duanya', 'tamat', 'sekolah', 'cari', 'kerja', 'aja', 'susah', 'berharap', 'hidup', 'orangtua', 'nikah', 'muda', 'ujung', 'cerai']</t>
  </si>
  <si>
    <t>['as', 'hak', 'paham', 'edukasi', 'rumah', 'tangga', 'edukasi', 'anak', 'teman', 'dua', 'tamat', 'sekolah', 'cari', 'kerja', 'aja', 'susah', 'harap', 'hidup', 'orangtua', 'nikah', 'muda', 'ujung', 'cerai']</t>
  </si>
  <si>
    <t>as hak paham edukasi rumah tangga edukasi anak teman dua tamat sekolah cari kerja aja susah harap hidup orangtua nikah muda ujung cerai</t>
  </si>
  <si>
    <t>nyokap gua nyuruh nikah muda, pacaran aja gua stres😅</t>
  </si>
  <si>
    <t>nyokap gua nyuruh nikah muda pacaran aja gua stres</t>
  </si>
  <si>
    <t>['nyokap', 'gua', 'nyuruh', 'nikah', 'muda', 'pacaran', 'aja', 'gua', 'stres']</t>
  </si>
  <si>
    <t>['ibu', 'aku', 'menyuruh', 'nikah', 'muda', 'pacaran', 'aja', 'aku', 'stres']</t>
  </si>
  <si>
    <t>['menyuruh', 'nikah', 'muda', 'pacaran', 'aja', 'stres']</t>
  </si>
  <si>
    <t>['suruh', 'nikah', 'muda', 'pacar', 'aja', 'stres']</t>
  </si>
  <si>
    <t>suruh nikah muda pacar aja stres</t>
  </si>
  <si>
    <t>Elaee aku gaya ngomong pingin nikah muda
Giliran dideketin couo akunya males 😭 
Apalagi masih menikmati banget jadi anak bungsu, anak kecilnya bapak ibukku 😭
Heran sama diri sendiri 👎</t>
  </si>
  <si>
    <t>elaee aku gaya ngomong pingin nikah muda
giliran dideketin couo akunya males 😭 
apalagi masih menikmati banget jadi anak bungsu, anak kecilnya bapak ibukku 😭
heran sama diri sendiri 👎</t>
  </si>
  <si>
    <t>elaee aku gaya ngomong pingin nikah muda giliran dideketin couo akunya males apalagi masih menikmati banget jadi anak bungsu anak kecilnya bapak ibukku heran sama diri sendiri</t>
  </si>
  <si>
    <t>['elaee', 'aku', 'gaya', 'ngomong', 'pingin', 'nikah', 'muda', 'giliran', 'dideketin', 'couo', 'akunya', 'males', 'apalagi', 'masih', 'menikmati', 'banget', 'jadi', 'anak', 'bungsu', 'anak', 'kecilnya', 'bapak', 'ibukku', 'heran', 'sama', 'diri', 'sendiri']</t>
  </si>
  <si>
    <t>['elaee', 'aku', 'gaya', 'berbicara', 'ingin', 'nikah', 'muda', 'giliran', 'didekati', 'cowok', 'akunya', 'malas', 'apalagi', 'masih', 'menikmati', 'banget', 'jadi', 'anak', 'bungsu', 'anak', 'kecilnya', 'bapak', 'ibukku', 'heran', 'sama', 'diri', 'sendiri']</t>
  </si>
  <si>
    <t>['elaee', 'gaya', 'berbicara', 'nikah', 'muda', 'giliran', 'didekati', 'cowok', 'akunya', 'malas', 'menikmati', 'banget', 'anak', 'bungsu', 'anak', 'kecilnya', 'ibukku', 'heran']</t>
  </si>
  <si>
    <t>['elaee', 'gaya', 'bicara', 'nikah', 'muda', 'gilir', 'dekat', 'cowok', 'aku', 'malas', 'nikmat', 'banget', 'anak', 'bungsu', 'anak', 'kecil', 'ibukku', 'heran']</t>
  </si>
  <si>
    <t>elaee gaya bicara nikah muda gilir dekat cowok aku malas nikmat banget anak bungsu anak kecil ibukku heran</t>
  </si>
  <si>
    <t>Bismillah April
Semoga tahun ini bisa kerja di RS
Semoga 23 tahun bisa nikah
Aku pingin nikah muda :)</t>
  </si>
  <si>
    <t>bismillah april
semoga tahun ini bisa kerja di rs
semoga 23 tahun bisa nikah
aku pingin nikah muda :)</t>
  </si>
  <si>
    <t>bismillah april semoga tahun ini bisa kerja di rs semoga tahun bisa nikah aku pingin nikah muda</t>
  </si>
  <si>
    <t>['bismillah', 'april', 'semoga', 'tahun', 'ini', 'bisa', 'kerja', 'di', 'rs', 'semoga', 'tahun', 'bisa', 'nikah', 'aku', 'pingin', 'nikah', 'muda']</t>
  </si>
  <si>
    <t>['bismillah', 'april', 'semoga', 'tahun', 'ini', 'bisa', 'kerja', 'di', 'rumahsakit', 'semoga', 'tahun', 'bisa', 'nikah', 'aku', 'ingin', 'nikah', 'muda']</t>
  </si>
  <si>
    <t>['bismillah', 'april', 'semoga', 'kerja', 'rumahsakit', 'semoga', 'nikah', 'nikah', 'muda']</t>
  </si>
  <si>
    <t>['bismillah', 'april', 'moga', 'kerja', 'rumahsakit', 'moga', 'nikah', 'nikah', 'muda']</t>
  </si>
  <si>
    <t>bismillah april moga kerja rumahsakit moga nikah nikah muda</t>
  </si>
  <si>
    <t>@tennierubyten nikah muda biar gapunya anak muda</t>
  </si>
  <si>
    <t>nikah muda biar gapunya anak muda</t>
  </si>
  <si>
    <t>['nikah', 'muda', 'biar', 'gapunya', 'anak', 'muda']</t>
  </si>
  <si>
    <t>mati muda biar gak nikah muda.</t>
  </si>
  <si>
    <t>mati muda biar gak nikah muda</t>
  </si>
  <si>
    <t>['mati', 'muda', 'biar', 'gak', 'nikah', 'muda']</t>
  </si>
  <si>
    <t>Kl besok nikah muda, brarti dijodohin☝️</t>
  </si>
  <si>
    <t>kl besok nikah muda, brarti dijodohin☝️</t>
  </si>
  <si>
    <t>kl besok nikah muda brarti dijodohin</t>
  </si>
  <si>
    <t>['kl', 'besok', 'nikah', 'muda', 'brarti', 'dijodohin']</t>
  </si>
  <si>
    <t>['kalau', 'besok', 'nikah', 'muda', 'brarti', 'dijodohkan']</t>
  </si>
  <si>
    <t>['besok', 'nikah', 'muda', 'brarti', 'dijodohkan']</t>
  </si>
  <si>
    <t>['besok', 'nikah', 'muda', 'brarti', 'jodoh']</t>
  </si>
  <si>
    <t>besok nikah muda brarti jodoh</t>
  </si>
  <si>
    <t>Ini si Kuea udh nikah tapi wajahnya napa makin awet muda ya😭😭😭😭😭
OH JELAS PUNYA SUAMI YANG TAMPAN DAN KAYA RAYA HEHEHE🌚🌚🌚🌚 https://t.co/kfIE51QbuD</t>
  </si>
  <si>
    <t>ini si kuea udh nikah tapi wajahnya napa makin awet muda ya😭😭😭😭😭
oh jelas punya suami yang tampan dan kaya raya hehehe🌚🌚🌚🌚 https://t.co/kfie51qbud</t>
  </si>
  <si>
    <t>ini si kuea udh nikah tapi wajahnya napa makin awet muda ya oh jelas punya suami yang tampan dan kaya raya hehehe</t>
  </si>
  <si>
    <t>['ini', 'si', 'kuea', 'udh', 'nikah', 'tapi', 'wajahnya', 'napa', 'makin', 'awet', 'muda', 'ya', 'oh', 'jelas', 'punya', 'suami', 'yang', 'tampan', 'dan', 'kaya', 'raya', 'hehehe']</t>
  </si>
  <si>
    <t>['ini', 'si', 'kuea', 'sudah', 'nikah', 'tapi', 'wajahnya', 'kenapa', 'makin', 'awet', 'muda', 'ya', 'oh', 'jelas', 'punya', 'suami', 'yang', 'tampan', 'dan', 'kaya', 'raya', 'hehehe']</t>
  </si>
  <si>
    <t>['si', 'nikah', 'wajahnya', 'awet', 'muda', 'ya', 'oh', 'suami', 'tampan', 'kaya', 'raya', 'hehehe']</t>
  </si>
  <si>
    <t>['si', 'nikah', 'wajah', 'awet', 'muda', 'ya', 'oh', 'suami', 'tampan', 'kaya', 'raya', 'hehehe']</t>
  </si>
  <si>
    <t>si nikah wajah awet muda ya oh suami tampan kaya raya hehehe</t>
  </si>
  <si>
    <t>@collegemenfess Wkwkwk pernah waktu itu pas ada joint research ke kampus lain trs di kampus itu ada dosen muda cakep belum nikah</t>
  </si>
  <si>
    <t>@collegemenfess wkwkwk pernah waktu itu pas ada joint research ke kampus lain trs di kampus itu ada dosen muda cakep belum nikah</t>
  </si>
  <si>
    <t>wkwkwk pernah waktu itu pas ada joint research ke kampus lain trs di kampus itu ada dosen muda cakep belum nikah</t>
  </si>
  <si>
    <t>['wkwkwk', 'pernah', 'waktu', 'itu', 'pas', 'ada', 'joint', 'research', 'ke', 'kampus', 'lain', 'trs', 'di', 'kampus', 'itu', 'ada', 'dosen', 'muda', 'cakep', 'belum', 'nikah']</t>
  </si>
  <si>
    <t>['wkwkwk', 'pernah', 'waktu', 'itu', 'saat', 'ada', 'joint', 'research', 'ke', 'kampus', 'lain', 'terus', 'di', 'kampus', 'itu', 'ada', 'dosen', 'muda', 'cakep', 'belum', 'nikah']</t>
  </si>
  <si>
    <t>['wkwkwk', 'joint', 'research', 'kampus', 'kampus', 'dosen', 'muda', 'cakep', 'nikah']</t>
  </si>
  <si>
    <t>wkwkwk joint research kampus kampus dosen muda cakep nikah</t>
  </si>
  <si>
    <t>Ketika nyeri yg sangat itu muncul, ibuku bilang "gpp dulu waktu muda ibu jg gitu, tp habis nikah ngga“
Hmmm...... 🤔</t>
  </si>
  <si>
    <t>ketika nyeri yg sangat itu muncul, ibuku bilang "gpp dulu waktu muda ibu jg gitu, tp habis nikah ngga“
hmmm...... 🤔</t>
  </si>
  <si>
    <t>ketika nyeri yg sangat itu muncul ibuku bilang gpp dulu waktu muda ibu jg gitu tp habis nikah ngga hmmm</t>
  </si>
  <si>
    <t>['ketika', 'nyeri', 'yg', 'sangat', 'itu', 'muncul', 'ibuku', 'bilang', 'gpp', 'dulu', 'waktu', 'muda', 'ibu', 'jg', 'gitu', 'tp', 'habis', 'nikah', 'ngga', 'hmmm']</t>
  </si>
  <si>
    <t>['ketika', 'nyeri', 'yg', 'sangat', 'itu', 'muncul', 'ibuku', 'bilang', 'boleh', 'dulu', 'waktu', 'muda', 'ibu', 'juga', 'begitu', 'tapi', 'habis', 'nikah', 'tidak', 'hmmm']</t>
  </si>
  <si>
    <t>['nyeri', 'muncul', 'ibuku', 'bilang', 'muda', 'habis', 'nikah', 'hmmm']</t>
  </si>
  <si>
    <t>['nyeri', 'muncul', 'ibu', 'bilang', 'muda', 'habis', 'nikah', 'hmmm']</t>
  </si>
  <si>
    <t>nyeri muncul ibu bilang muda habis nikah hmmm</t>
  </si>
  <si>
    <t>Bayangin di umur segini gw udah gendong bayi bisa dituduh nikah muda anjgg</t>
  </si>
  <si>
    <t>bayangin di umur segini gw udah gendong bayi bisa dituduh nikah muda anjgg</t>
  </si>
  <si>
    <t>['bayangin', 'di', 'umur', 'segini', 'gw', 'udah', 'gendong', 'bayi', 'bisa', 'dituduh', 'nikah', 'muda', 'anjgg']</t>
  </si>
  <si>
    <t>['bayang', 'di', 'umur', 'begini', 'aku', 'sudah', 'gendong', 'bayi', 'bisa', 'dituduh', 'nikah', 'muda', 'fuck']</t>
  </si>
  <si>
    <t>['bayang', 'umur', 'gendong', 'bayi', 'dituduh', 'nikah', 'muda', 'fuck']</t>
  </si>
  <si>
    <t>['bayang', 'umur', 'gendong', 'bayi', 'tuduh', 'nikah', 'muda', 'fuck']</t>
  </si>
  <si>
    <t>bayang umur gendong bayi tuduh nikah muda fuck</t>
  </si>
  <si>
    <t>Ternyata permasalahan seorang duda lebih rumit dibandingkan pasutri nikah muda 🤣🤣🤣</t>
  </si>
  <si>
    <t>ternyata permasalahan seorang duda lebih rumit dibandingkan pasutri nikah muda 🤣🤣🤣</t>
  </si>
  <si>
    <t>ternyata permasalahan seorang duda lebih rumit dibandingkan pasutri nikah muda</t>
  </si>
  <si>
    <t>['ternyata', 'permasalahan', 'seorang', 'duda', 'lebih', 'rumit', 'dibandingkan', 'pasutri', 'nikah', 'muda']</t>
  </si>
  <si>
    <t>['ternyata', 'permasalahan', 'seorang', 'duda', 'lebih', 'rumit', 'dibandingkan', 'pasangan', 'nikah', 'muda']</t>
  </si>
  <si>
    <t>['permasalahan', 'duda', 'rumit', 'dibandingkan', 'pasangan', 'nikah', 'muda']</t>
  </si>
  <si>
    <t>['masalah', 'duda', 'rumit', 'banding', 'pasang', 'nikah', 'muda']</t>
  </si>
  <si>
    <t>masalah duda rumit banding pasang nikah muda</t>
  </si>
  <si>
    <t>@NISCALAJIVA ㅤ
Waduh kirain 21 tahun dan nikah muda
ㅤ</t>
  </si>
  <si>
    <t>@niscalajiva ㅤ
waduh kirain 21 tahun dan nikah muda
ㅤ</t>
  </si>
  <si>
    <t>waduh kirain tahun dan nikah muda</t>
  </si>
  <si>
    <t>['waduh', 'kirain', 'tahun', 'dan', 'nikah', 'muda']</t>
  </si>
  <si>
    <t>['waduh', 'kira', 'tahun', 'dan', 'nikah', 'muda']</t>
  </si>
  <si>
    <t>['nikah', 'muda']</t>
  </si>
  <si>
    <t>nikah muda</t>
  </si>
  <si>
    <t>Org org pada bisa nikah muda, acara mewah itu nabungnya dari tk ato gimana?</t>
  </si>
  <si>
    <t>org org pada bisa nikah muda, acara mewah itu nabungnya dari tk ato gimana?</t>
  </si>
  <si>
    <t>org org pada bisa nikah muda acara mewah itu nabungnya dari tk ato gimana</t>
  </si>
  <si>
    <t>['org', 'org', 'pada', 'bisa', 'nikah', 'muda', 'acara', 'mewah', 'itu', 'nabungnya', 'dari', 'tk', 'ato', 'gimana']</t>
  </si>
  <si>
    <t>['orang', 'orang', 'pada', 'bisa', 'nikah', 'muda', 'acara', 'mewah', 'itu', 'nabungnya', 'dari', 'tk', 'atau', 'bagaimana']</t>
  </si>
  <si>
    <t>['orang', 'orang', 'nikah', 'muda', 'acara', 'mewah', 'nabungnya']</t>
  </si>
  <si>
    <t>orang orang nikah muda acara mewah nabungnya</t>
  </si>
  <si>
    <t>nikah muda
a nomin few tweets  au from jeprinikol universe https://t.co/WzJTIN5kFW</t>
  </si>
  <si>
    <t>nikah muda
a nomin few tweets  au from jeprinikol universe https://t.co/wzjtin5kfw</t>
  </si>
  <si>
    <t>nikah muda  nomin few tweets au from jeprinikol universe</t>
  </si>
  <si>
    <t>['nikah', 'muda', 'nomin', 'few', 'tweets', 'au', 'from', 'jeprinikol', 'universe']</t>
  </si>
  <si>
    <t>['nikah', 'muda', 'sempurna', 'few', 'tweets', 'aku', 'from', 'jeprinikol', 'universe']</t>
  </si>
  <si>
    <t>['nikah', 'muda', 'sempurna', 'few', 'tweets', 'from', 'jeprinikol', 'universe']</t>
  </si>
  <si>
    <t>nikah muda sempurna few tweets from jeprinikol universe</t>
  </si>
  <si>
    <t>@collegemenfess Gak, dosen muda gw dah pada nikah semua</t>
  </si>
  <si>
    <t>@collegemenfess gak, dosen muda gw dah pada nikah semua</t>
  </si>
  <si>
    <t>gak dosen muda gw dah pada nikah semua</t>
  </si>
  <si>
    <t>['gak', 'dosen', 'muda', 'gw', 'dah', 'pada', 'nikah', 'semua']</t>
  </si>
  <si>
    <t>['gak', 'dosen', 'muda', 'aku', 'sudah', 'pada', 'nikah', 'semua']</t>
  </si>
  <si>
    <t>['gak', 'dosen', 'muda', 'nikah']</t>
  </si>
  <si>
    <t>gak dosen muda nikah</t>
  </si>
  <si>
    <t>@provemyself__ @pikamond iya jg ya misal nikah muda umur 20-23, itu dia udh yakin bgt sm pasangannya kli ya mknya pengen yg seriuss pdhl akuu aja msi labill mn ky bocil bgt 😭</t>
  </si>
  <si>
    <t>iya jg ya misal nikah muda umur itu dia udh yakin bgt sm pasangannya kli ya mknya pengen yg seriuss pdhl akuu aja msi labill mn ky bocil bgt</t>
  </si>
  <si>
    <t>['iya', 'jg', 'ya', 'misal', 'nikah', 'muda', 'umur', 'itu', 'dia', 'udh', 'yakin', 'bgt', 'sm', 'pasangannya', 'kli', 'ya', 'mknya', 'pengen', 'yg', 'seriuss', 'pdhl', 'akuu', 'aja', 'msi', 'labill', 'mn', 'ky', 'bocil', 'bgt']</t>
  </si>
  <si>
    <t>['iya', 'juga', 'ya', 'misal', 'nikah', 'muda', 'umur', 'itu', 'dia', 'sudah', 'yakin', 'banget', 'sama', 'pasangannya', 'mungkin', 'ya', 'makanya', 'ingin', 'yg', 'serius', 'padahal', 'aku', 'aja', 'masih', 'labil', 'mana', 'seperti', 'bocah', 'banget']</t>
  </si>
  <si>
    <t>['iya', 'ya', 'nikah', 'muda', 'umur', 'banget', 'pasangannya', 'ya', 'serius', 'aja', 'labil', 'bocah', 'banget']</t>
  </si>
  <si>
    <t>['iya', 'ya', 'nikah', 'muda', 'umur', 'banget', 'pasang', 'ya', 'serius', 'aja', 'labil', 'bocah', 'banget']</t>
  </si>
  <si>
    <t>iya ya nikah muda umur banget pasang ya serius aja labil bocah banget</t>
  </si>
  <si>
    <t>Kak ndes ,  Orang-orang pada bisa nikah muda, acara mewah itu nabungnya dari TK atau gimana ?</t>
  </si>
  <si>
    <t>kak ndes ,  orang-orang pada bisa nikah muda, acara mewah itu nabungnya dari tk atau gimana ?</t>
  </si>
  <si>
    <t>kak ndes orangorang pada bisa nikah muda acara mewah itu nabungnya dari tk atau gimana</t>
  </si>
  <si>
    <t>['kak', 'ndes', 'orangorang', 'pada', 'bisa', 'nikah', 'muda', 'acara', 'mewah', 'itu', 'nabungnya', 'dari', 'tk', 'atau', 'gimana']</t>
  </si>
  <si>
    <t>['kakak', 'ndes', 'orang', 'pada', 'bisa', 'nikah', 'muda', 'acara', 'mewah', 'itu', 'nabungnya', 'dari', 'tk', 'atau', 'bagaimana']</t>
  </si>
  <si>
    <t>['kakak', 'orang', 'nikah', 'muda', 'acara', 'mewah', 'nabungnya']</t>
  </si>
  <si>
    <t>kakak orang nikah muda acara mewah nabungnya</t>
  </si>
  <si>
    <t>@ikanairraksa @urfaqurrotaainy Sebenernya yg maksa dan ngemis2 itu pengen nikah itu keluarga sih 😁 pengalamanku disaat sepupuku udh nikah dan punya anak di bawah 25 tahun, mereka semua mendorong saya buat nikah muda, punya anak, ga usah kerja.. padahal saya fine sendirian ga pacaran..</t>
  </si>
  <si>
    <t>@ikanairraksa @urfaqurrotaainy sebenernya yg maksa dan ngemis2 itu pengen nikah itu keluarga sih 😁 pengalamanku disaat sepupuku udh nikah dan punya anak di bawah 25 tahun, mereka semua mendorong saya buat nikah muda, punya anak, ga usah kerja.. padahal saya fine sendirian ga pacaran..</t>
  </si>
  <si>
    <t>sebenernya yg maksa dan ngemis itu pengen nikah itu keluarga sih pengalamanku disaat sepupuku udh nikah dan punya anak di bawah tahun mereka semua mendorong saya buat nikah muda punya anak ga usah kerja padahal saya fine sendirian ga pacaran</t>
  </si>
  <si>
    <t>['sebenernya', 'yg', 'maksa', 'dan', 'ngemis', 'itu', 'pengen', 'nikah', 'itu', 'keluarga', 'sih', 'pengalamanku', 'disaat', 'sepupuku', 'udh', 'nikah', 'dan', 'punya', 'anak', 'di', 'bawah', 'tahun', 'mereka', 'semua', 'mendorong', 'saya', 'buat', 'nikah', 'muda', 'punya', 'anak', 'ga', 'usah', 'kerja', 'padahal', 'saya', 'fine', 'sendirian', 'ga', 'pacaran']</t>
  </si>
  <si>
    <t>['sebenarnya', 'yg', 'maksa', 'dan', 'ngemis', 'itu', 'ingin', 'nikah', 'itu', 'keluarga', 'sih', 'pengalamanku', 'disaat', 'sepupuku', 'sudah', 'nikah', 'dan', 'punya', 'anak', 'di', 'bawah', 'tahun', 'mereka', 'semua', 'mendorong', 'saya', 'buat', 'nikah', 'muda', 'punya', 'anak', 'tidak', 'usah', 'kerja', 'padahal', 'saya', 'fine', 'sendirian', 'tidak', 'pacaran']</t>
  </si>
  <si>
    <t>['maksa', 'ngemis', 'nikah', 'keluarga', 'sih', 'pengalamanku', 'disaat', 'sepupuku', 'nikah', 'anak', 'mendorong', 'nikah', 'muda', 'anak', 'kerja', 'fine', 'pacaran']</t>
  </si>
  <si>
    <t>['maksa', 'ngemis', 'nikah', 'keluarga', 'sih', 'alam', 'saat', 'sepupu', 'nikah', 'anak', 'dorong', 'nikah', 'muda', 'anak', 'kerja', 'fine', 'pacar']</t>
  </si>
  <si>
    <t>maksa ngemis nikah keluarga sih alam saat sepupu nikah anak dorong nikah muda anak kerja fine pacar</t>
  </si>
  <si>
    <t>Nah kita mau ikutin itu. 🤦‍♂️
Nikah pertama dgn gadis selanjutnya mau poligami dgn yg gadis lagi dan tentunya yg lebih muda dari yg pertama.
Awas ini jadi NAFSU bukan ikutin Sunnah.
SYARAT awal adalah ADIL.
Ini aja belum bisa, koq udah mau laksanakan RUKUN.</t>
  </si>
  <si>
    <t>nah kita mau ikutin itu. 🤦‍♂️
nikah pertama dgn gadis selanjutnya mau poligami dgn yg gadis lagi dan tentunya yg lebih muda dari yg pertama.
awas ini jadi nafsu bukan ikutin sunnah.
syarat awal adalah adil.
ini aja belum bisa, koq udah mau laksanakan rukun.</t>
  </si>
  <si>
    <t>nah kita mau ikutin itu nikah pertama dgn gadis selanjutnya mau poligami dgn yg gadis lagi dan tentunya yg lebih muda dari yg pertama awas ini jadi nafsu bukan ikutin sunnah syarat awal adalah adil ini aja belum bisa koq udah mau laksanakan rukun</t>
  </si>
  <si>
    <t>['nah', 'kita', 'mau', 'ikutin', 'itu', 'nikah', 'pertama', 'dgn', 'gadis', 'selanjutnya', 'mau', 'poligami', 'dgn', 'yg', 'gadis', 'lagi', 'dan', 'tentunya', 'yg', 'lebih', 'muda', 'dari', 'yg', 'pertama', 'awas', 'ini', 'jadi', 'nafsu', 'bukan', 'ikutin', 'sunnah', 'syarat', 'awal', 'adalah', 'adil', 'ini', 'aja', 'belum', 'bisa', 'koq', 'udah', 'mau', 'laksanakan', 'rukun']</t>
  </si>
  <si>
    <t>['nah', 'kita', 'mau', 'ikut', 'itu', 'nikah', 'pertama', 'dengan', 'gadis', 'selanjutnya', 'mau', 'poligami', 'dengan', 'yg', 'gadis', 'lagi', 'dan', 'tentunya', 'yg', 'lebih', 'muda', 'dari', 'yg', 'pertama', 'awas', 'ini', 'jadi', 'nafsu', 'bukan', 'ikut', 'sunnah', 'syarat', 'awal', 'adalah', 'adil', 'ini', 'aja', 'belum', 'bisa', 'koq', 'sudah', 'mau', 'laksanakan', 'rukun']</t>
  </si>
  <si>
    <t>['nikah', 'gadis', 'poligami', 'gadis', 'muda', 'awas', 'nafsu', 'sunnah', 'syarat', 'adil', 'aja', 'laksanakan', 'rukun']</t>
  </si>
  <si>
    <t>['nikah', 'gadis', 'poligami', 'gadis', 'muda', 'awas', 'nafsu', 'sunnah', 'syarat', 'adil', 'aja', 'laksana', 'rukun']</t>
  </si>
  <si>
    <t>nikah gadis poligami gadis muda awas nafsu sunnah syarat adil aja laksana rukun</t>
  </si>
  <si>
    <t>Ya krn kita yg jalanin ms tua sendiri makanya kudu pinter milih pasangan. 
Gw nikah ma laki2 ky gni boro2 bs sampe hari tua. Mati muda gw gr2 makan atiiiiiii.</t>
  </si>
  <si>
    <t>ya krn kita yg jalanin ms tua sendiri makanya kudu pinter milih pasangan. 
gw nikah ma laki2 ky gni boro2 bs sampe hari tua. mati muda gw gr2 makan atiiiiiii.</t>
  </si>
  <si>
    <t>ya krn kita yg jalanin ms tua sendiri makanya kudu pinter milih pasangan gw nikah ma laki ky gni boro bs sampe hari tua mati muda gw gr makan atiiiiiii</t>
  </si>
  <si>
    <t>['ya', 'krn', 'kita', 'yg', 'jalanin', 'ms', 'tua', 'sendiri', 'makanya', 'kudu', 'pinter', 'milih', 'pasangan', 'gw', 'nikah', 'ma', 'laki', 'ky', 'gni', 'boro', 'bs', 'sampe', 'hari', 'tua', 'mati', 'muda', 'gw', 'gr', 'makan', 'atiiiiiii']</t>
  </si>
  <si>
    <t>['ya', 'krn', 'kita', 'yg', 'jalankan', 'ms', 'tua', 'sendiri', 'makanya', 'harus', 'pintar', 'memilih', 'pasangan', 'aku', 'nikah', 'sama', 'laki', 'seperti', 'begini', 'jangankan', 'bisa', 'sampai', 'hari', 'tua', 'mati', 'muda', 'aku', 'karena', 'makan', 'atiiiiiii']</t>
  </si>
  <si>
    <t>['ya', 'krn', 'jalankan', 'ms', 'tua', 'pintar', 'memilih', 'pasangan', 'nikah', 'laki', 'tua', 'mati', 'muda', 'makan', 'atiiiiiii']</t>
  </si>
  <si>
    <t>['ya', 'krn', 'jalan', 'ms', 'tua', 'pintar', 'pilih', 'pasang', 'nikah', 'laki', 'tua', 'mati', 'muda', 'makan', 'atiiiiiii']</t>
  </si>
  <si>
    <t>ya krn jalan ms tua pintar pilih pasang nikah laki tua mati muda makan atiiiiiii</t>
  </si>
  <si>
    <t>Orang-orang pada bisa nikah muda, acara mewah itu nabungnya dari tk atau gimana?</t>
  </si>
  <si>
    <t>orang-orang pada bisa nikah muda, acara mewah itu nabungnya dari tk atau gimana?</t>
  </si>
  <si>
    <t>orangorang pada bisa nikah muda acara mewah itu nabungnya dari tk atau gimana</t>
  </si>
  <si>
    <t>['orangorang', 'pada', 'bisa', 'nikah', 'muda', 'acara', 'mewah', 'itu', 'nabungnya', 'dari', 'tk', 'atau', 'gimana']</t>
  </si>
  <si>
    <t>['orang', 'pada', 'bisa', 'nikah', 'muda', 'acara', 'mewah', 'itu', 'nabungnya', 'dari', 'tk', 'atau', 'bagaimana']</t>
  </si>
  <si>
    <t>['orang', 'nikah', 'muda', 'acara', 'mewah', 'nabungnya']</t>
  </si>
  <si>
    <t>orang nikah muda acara mewah nabungnya</t>
  </si>
  <si>
    <t>Gw rela nikah muda asal suaminya Kenyu Yukimiya😔😔😔☝️☝️☝️</t>
  </si>
  <si>
    <t>gw rela nikah muda asal suaminya kenyu yukimiya😔😔😔☝️☝️☝️</t>
  </si>
  <si>
    <t>gw rela nikah muda asal suaminya kenyu yukimiya</t>
  </si>
  <si>
    <t>['gw', 'rela', 'nikah', 'muda', 'asal', 'suaminya', 'kenyu', 'yukimiya']</t>
  </si>
  <si>
    <t>['aku', 'rela', 'nikah', 'muda', 'asal', 'suaminya', 'kenyu', 'yukimiya']</t>
  </si>
  <si>
    <t>['rela', 'nikah', 'muda', 'suaminya', 'kenyu', 'yukimiya']</t>
  </si>
  <si>
    <t>['rela', 'nikah', 'muda', 'suami', 'kenyu', 'yukimiya']</t>
  </si>
  <si>
    <t>rela nikah muda suami kenyu yukimiya</t>
  </si>
  <si>
    <t>@worksfess Ok aja sih, tiap individu punya hitungan realistisnya masing-masing.
Apalagi buat urusan nikah, dari pada nikah muda modal sange doang ujungnya cerai kan yaa.</t>
  </si>
  <si>
    <t>@worksfess ok aja sih, tiap individu punya hitungan realistisnya masing-masing.
apalagi buat urusan nikah, dari pada nikah muda modal sange doang ujungnya cerai kan yaa.</t>
  </si>
  <si>
    <t>ok aja sih tiap individu punya hitungan realistisnya masingmasing apalagi buat urusan nikah dari pada nikah muda modal sange doang ujungnya cerai kan yaa</t>
  </si>
  <si>
    <t>['ok', 'aja', 'sih', 'tiap', 'individu', 'punya', 'hitungan', 'realistisnya', 'masingmasing', 'apalagi', 'buat', 'urusan', 'nikah', 'dari', 'pada', 'nikah', 'muda', 'modal', 'sange', 'doang', 'ujungnya', 'cerai', 'kan', 'yaa']</t>
  </si>
  <si>
    <t>['oke', 'aja', 'sih', 'tiap', 'individu', 'punya', 'hitungan', 'realistisnya', 'masing', 'apalagi', 'buat', 'urusan', 'nikah', 'dari', 'pada', 'nikah', 'muda', 'modal', 'nafsu', 'hanya', 'ujungnya', 'cerai', 'kan', 'iya']</t>
  </si>
  <si>
    <t>['oke', 'aja', 'sih', 'individu', 'hitungan', 'realistisnya', 'urusan', 'nikah', 'nikah', 'muda', 'modal', 'nafsu', 'ujungnya', 'cerai', 'iya']</t>
  </si>
  <si>
    <t>['oke', 'aja', 'sih', 'individu', 'hitung', 'realistis', 'urus', 'nikah', 'nikah', 'muda', 'modal', 'nafsu', 'ujung', 'cerai', 'iya']</t>
  </si>
  <si>
    <t>oke aja sih individu hitung realistis urus nikah nikah muda modal nafsu ujung cerai iya</t>
  </si>
  <si>
    <t>Inikah yg dinamakan nikah muda?
Anaklu yg butuh perhatian, bukan jiwa lu aje nyet</t>
  </si>
  <si>
    <t>inikah yg dinamakan nikah muda?
anaklu yg butuh perhatian, bukan jiwa lu aje nyet</t>
  </si>
  <si>
    <t>inikah yg dinamakan nikah muda anaklu yg butuh perhatian bukan jiwa lu aje nyet</t>
  </si>
  <si>
    <t>['inikah', 'yg', 'dinamakan', 'nikah', 'muda', 'anaklu', 'yg', 'butuh', 'perhatian', 'bukan', 'jiwa', 'lu', 'aje', 'nyet']</t>
  </si>
  <si>
    <t>['inikah', 'yg', 'dinamakan', 'nikah', 'muda', 'anaklu', 'yg', 'butuh', 'perhatian', 'bukan', 'jiwa', 'kamu', 'aje', 'monyet']</t>
  </si>
  <si>
    <t>['dinamakan', 'nikah', 'muda', 'anaklu', 'butuh', 'perhatian', 'jiwa', 'aje', 'monyet']</t>
  </si>
  <si>
    <t>['nama', 'nikah', 'muda', 'anaklu', 'butuh', 'perhati', 'jiwa', 'aje', 'monyet']</t>
  </si>
  <si>
    <t>nama nikah muda anaklu butuh perhati jiwa aje monyet</t>
  </si>
  <si>
    <t>@tanyakanrl samaa gua 3bulan ga masuk sekolah gegara kasus usus buntu sama ginjal, eh di gegerin sama temen syalan kalo gua nikah muda kan arghhhh cuma sakittt yaa cokk bukan nikah</t>
  </si>
  <si>
    <t>samaa gua bulan ga masuk sekolah gegara kasus usus buntu sama ginjal eh di gegerin sama temen syalan kalo gua nikah muda kan arghhhh cuma sakittt yaa cokk bukan nikah</t>
  </si>
  <si>
    <t>['samaa', 'gua', 'bulan', 'ga', 'masuk', 'sekolah', 'gegara', 'kasus', 'usus', 'buntu', 'sama', 'ginjal', 'eh', 'di', 'gegerin', 'sama', 'temen', 'syalan', 'kalo', 'gua', 'nikah', 'muda', 'kan', 'arghhhh', 'cuma', 'sakittt', 'yaa', 'cokk', 'bukan', 'nikah']</t>
  </si>
  <si>
    <t>['samaa', 'aku', 'bulan', 'tidak', 'masuk', 'sekolah', 'karena', 'kasus', 'usus', 'buntu', 'sama', 'ginjal', 'malah', 'di', 'gegerin', 'sama', 'teman', 'syalan', 'kalo', 'aku', 'nikah', 'muda', 'kan', 'arghhhh', 'cuma', 'sakittt', 'iya', 'cokk', 'bukan', 'nikah']</t>
  </si>
  <si>
    <t>['samaa', 'masuk', 'sekolah', 'usus', 'buntu', 'ginjal', 'gegerin', 'teman', 'syalan', 'kalo', 'nikah', 'muda', 'sakittt', 'iya', 'nikah']</t>
  </si>
  <si>
    <t>['samaa', 'masuk', 'sekolah', 'usus', 'buntu', 'ginjal', 'gegerin', 'teman', 'syal', 'kalo', 'nikah', 'muda', 'sakittt', 'iya', 'nikah']</t>
  </si>
  <si>
    <t>samaa masuk sekolah usus buntu ginjal gegerin teman syal kalo nikah muda sakittt iya nikah</t>
  </si>
  <si>
    <t>@Askrlfess WUAKAKAK, jd keinget hal yg ku alamin bulan lalu. Ada kating juga, tb² chat di teleku, katanya qta prnah ngobrol. Ak udh was2 mau dijadiin istri sm dia, untungnya gjd, soalnya ku respon tidk bagus 🤣 tp dia emg beneran penganut nikah muda tnpa cnta, yg pnting nikah dulu 😭</t>
  </si>
  <si>
    <t>@askrlfess wuakakak, jd keinget hal yg ku alamin bulan lalu. ada kating juga, tb² chat di teleku, katanya qta prnah ngobrol. ak udh was2 mau dijadiin istri sm dia, untungnya gjd, soalnya ku respon tidk bagus 🤣 tp dia emg beneran penganut nikah muda tnpa cnta, yg pnting nikah dulu 😭</t>
  </si>
  <si>
    <t>wuakakak jd keinget hal yg ku alamin bulan lalu ada kating juga tb chat di teleku katanya qta prnah ngobrol ak udh was mau dijadiin istri sm dia untungnya gjd soalnya ku respon tidk bagus tp dia emg beneran penganut nikah muda tnpa cnta yg pnting nikah dulu</t>
  </si>
  <si>
    <t>['wuakakak', 'jd', 'keinget', 'hal', 'yg', 'ku', 'alamin', 'bulan', 'lalu', 'ada', 'kating', 'juga', 'tb', 'chat', 'di', 'teleku', 'katanya', 'qta', 'prnah', 'ngobrol', 'ak', 'udh', 'was', 'mau', 'dijadiin', 'istri', 'sm', 'dia', 'untungnya', 'gjd', 'soalnya', 'ku', 'respon', 'tidk', 'bagus', 'tp', 'dia', 'emg', 'beneran', 'penganut', 'nikah', 'muda', 'tnpa', 'cnta', 'yg', 'pnting', 'nikah', 'dulu']</t>
  </si>
  <si>
    <t>['wuakakak', 'jd', 'teringat', 'hal', 'yg', 'aku', 'mengalami', 'bulan', 'lalu', 'ada', 'kating', 'juga', 'tibatiba', 'percakapan', 'di', 'telegram', 'katanya', 'kita', 'pernah', 'berbicara', 'aku', 'sudah', 'was', 'mau', 'dijadikan', 'istri', 'sama', 'dia', 'untungnya', 'batal', 'soalnya', 'aku', 'respon', 'tidak', 'bagus', 'tapi', 'dia', 'memang', 'benar', 'penganut', 'nikah', 'muda', 'tanpa', 'cinta', 'yg', 'penting', 'nikah', 'dulu']</t>
  </si>
  <si>
    <t>['jd', 'mengalami', 'kating', 'tibatiba', 'percakapan', 'telegram', 'berbicara', 'was', 'dijadikan', 'istri', 'untungnya', 'batal', 'respon', 'bagus', 'penganut', 'nikah', 'muda', 'cinta', 'nikah']</t>
  </si>
  <si>
    <t>['jd', 'alami', 'kating', 'tibatiba', 'cakap', 'telegram', 'bicara', 'was', 'jadi', 'istri', 'untung', 'batal', 'respon', 'bagus', 'anut', 'nikah', 'muda', 'cinta', 'nikah']</t>
  </si>
  <si>
    <t>jd alami kating tibatiba cakap telegram bicara was jadi istri untung batal respon bagus anut nikah muda cinta nikah</t>
  </si>
  <si>
    <t>@gaiaslune Kalo dulu papamu nak zaman msi muda terbuat dari tnah sengketa. Ribuuut mulu. Tapi stlah nikah sma mama jadi tnah waqaf. Ikhlas luar dalem😭🙏🤭</t>
  </si>
  <si>
    <t>@gaiaslune kalo dulu papamu nak zaman msi muda terbuat dari tnah sengketa. ribuuut mulu. tapi stlah nikah sma mama jadi tnah waqaf. ikhlas luar dalem😭🙏🤭</t>
  </si>
  <si>
    <t>kalo dulu papamu nak zaman msi muda terbuat dari tnah sengketa ribuuut mulu tapi stlah nikah sma mama jadi tnah waqaf ikhlas luar dalem</t>
  </si>
  <si>
    <t>['kalo', 'dulu', 'papamu', 'nak', 'zaman', 'msi', 'muda', 'terbuat', 'dari', 'tnah', 'sengketa', 'ribuuut', 'mulu', 'tapi', 'stlah', 'nikah', 'sma', 'mama', 'jadi', 'tnah', 'waqaf', 'ikhlas', 'luar', 'dalem']</t>
  </si>
  <si>
    <t>['kalo', 'dulu', 'papamu', 'anak', 'zaman', 'masih', 'muda', 'terbuat', 'dari', 'tanah', 'sengketa', 'ribut', 'selalu', 'tapi', 'setelah', 'nikah', 'sama', 'ibu', 'jadi', 'tanah', 'waqaf', 'ikhlas', 'luar', 'dalam']</t>
  </si>
  <si>
    <t>['kalo', 'papamu', 'anak', 'zaman', 'muda', 'terbuat', 'tanah', 'sengketa', 'ribut', 'nikah', 'tanah', 'waqaf', 'ikhlas']</t>
  </si>
  <si>
    <t>['kalo', 'papa', 'anak', 'zaman', 'muda', 'buat', 'tanah', 'sengketa', 'ribut', 'nikah', 'tanah', 'waqaf', 'ikhlas']</t>
  </si>
  <si>
    <t>kalo papa anak zaman muda buat tanah sengketa ribut nikah tanah waqaf ikhlas</t>
  </si>
  <si>
    <t>someone's husband or even dad. gue gangerti dengan semua gebrakan nikah muda ini. setiap ada temen angkatan yg sudah memutuskan utk menikah, gue gak lupa utk selalu bilang that they're cool to have decided end their youth and giving all their life for their husband.b</t>
  </si>
  <si>
    <t>someones husband or even dad gue gangerti dengan semua gebrakan nikah muda ini setiap ada temen angkatan yg sudah memutuskan utk menikah gue gak lupa utk selalu bilang that theyre cool to have decided end their youth and giving all their life for their husbandb</t>
  </si>
  <si>
    <t>['someones', 'husband', 'or', 'even', 'dad', 'gue', 'gangerti', 'dengan', 'semua', 'gebrakan', 'nikah', 'muda', 'ini', 'setiap', 'ada', 'temen', 'angkatan', 'yg', 'sudah', 'memutuskan', 'utk', 'menikah', 'gue', 'gak', 'lupa', 'utk', 'selalu', 'bilang', 'that', 'theyre', 'cool', 'to', 'have', 'decided', 'end', 'their', 'youth', 'and', 'giving', 'all', 'their', 'life', 'for', 'their', 'husbandb']</t>
  </si>
  <si>
    <t>['someones', 'husband', 'or', 'bahkan', 'dad', 'aku', 'gatau', 'dengan', 'semua', 'gebrakan', 'nikah', 'muda', 'ini', 'setiap', 'ada', 'teman', 'angkatan', 'yg', 'sudah', 'memutuskan', 'utk', 'nikah', 'aku', 'gak', 'lupa', 'utk', 'selalu', 'bilang', 'that', 'mereka', 'keren', 'to', 'have', 'decided', 'end', 'their', 'youth', 'and', 'giving', 'all', 'their', 'life', 'for', 'their', 'suami']</t>
  </si>
  <si>
    <t>['someones', 'husband', 'or', 'dad', 'gatau', 'gebrakan', 'nikah', 'muda', 'teman', 'angkatan', 'memutuskan', 'utk', 'nikah', 'gak', 'lupa', 'utk', 'bilang', 'that', 'keren', 'to', 'have', 'decided', 'end', 'their', 'youth', 'and', 'giving', 'all', 'their', 'life', 'for', 'their', 'suami']</t>
  </si>
  <si>
    <t>['someones', 'husband', 'or', 'dad', 'gatau', 'gebrak', 'nikah', 'muda', 'teman', 'angkat', 'putus', 'utk', 'nikah', 'gak', 'lupa', 'utk', 'bilang', 'that', 'keren', 'to', 'have', 'decided', 'end', 'their', 'youth', 'and', 'giving', 'all', 'their', 'life', 'for', 'their', 'suami']</t>
  </si>
  <si>
    <t>someones husband or dad gatau gebrak nikah muda teman angkat putus utk nikah gak lupa utk bilang that keren to have decided end their youth and giving all their life for their suami</t>
  </si>
  <si>
    <t>@cloveraera Sp tau nikah muda wkwk</t>
  </si>
  <si>
    <t>@cloveraera sp tau nikah muda wkwk</t>
  </si>
  <si>
    <t>sp tau nikah muda wkwk</t>
  </si>
  <si>
    <t>['sp', 'tau', 'nikah', 'muda', 'wkwk']</t>
  </si>
  <si>
    <t>['siapa', 'tau', 'nikah', 'muda', 'wkwk']</t>
  </si>
  <si>
    <t>['tau', 'nikah', 'muda']</t>
  </si>
  <si>
    <t>tau nikah muda</t>
  </si>
  <si>
    <t>santai aja kali, masi muda ribet bgt kaya mau nikah aja</t>
  </si>
  <si>
    <t>santai aja kali masi muda ribet bgt kaya mau nikah aja</t>
  </si>
  <si>
    <t>['santai', 'aja', 'kali', 'masi', 'muda', 'ribet', 'bgt', 'kaya', 'mau', 'nikah', 'aja']</t>
  </si>
  <si>
    <t>['santai', 'aja', 'sepertinya', 'masih', 'muda', 'rumit', 'banget', 'kaya', 'mau', 'nikah', 'aja']</t>
  </si>
  <si>
    <t>['santai', 'aja', 'muda', 'rumit', 'banget', 'kaya', 'nikah', 'aja']</t>
  </si>
  <si>
    <t>santai aja muda rumit banget kaya nikah aja</t>
  </si>
  <si>
    <t>Kenta : "kapan aku nikah ya~" "aku pengen jadi papa muda" 
Ayo skuy kita ken? https://t.co/jQjX4JTbUz</t>
  </si>
  <si>
    <t>kenta : "kapan aku nikah ya~" "aku pengen jadi papa muda" 
ayo skuy kita ken? https://t.co/jqjx4jtbuz</t>
  </si>
  <si>
    <t>kenta kapan aku nikah ya aku pengen jadi papa muda ayo skuy kita ken</t>
  </si>
  <si>
    <t>['kenta', 'kapan', 'aku', 'nikah', 'ya', 'aku', 'pengen', 'jadi', 'papa', 'muda', 'ayo', 'skuy', 'kita', 'ken']</t>
  </si>
  <si>
    <t>['kenta', 'kapan', 'aku', 'nikah', 'ya', 'aku', 'ingin', 'jadi', 'papa', 'muda', 'ayo', 'ayo', 'kita', 'ken']</t>
  </si>
  <si>
    <t>['kenta', 'nikah', 'ya', 'papa', 'muda', 'ayo', 'ayo', 'ken']</t>
  </si>
  <si>
    <t>kenta nikah ya papa muda ayo ayo ken</t>
  </si>
  <si>
    <t>@jejarieee @Afat3K ngakak kek buibu yg bangga bet nikah muda 😭😭</t>
  </si>
  <si>
    <t>@jejarieee @afat3k ngakak kek buibu yg bangga bet nikah muda 😭😭</t>
  </si>
  <si>
    <t>ngakak kek buibu yg bangga bet nikah muda</t>
  </si>
  <si>
    <t>['ngakak', 'kek', 'buibu', 'yg', 'bangga', 'bet', 'nikah', 'muda']</t>
  </si>
  <si>
    <t>['tertawa', 'seperti', 'ibu', 'yg', 'bangga', 'bet', 'nikah', 'muda']</t>
  </si>
  <si>
    <t>['tertawa', 'bangga', 'bet', 'nikah', 'muda']</t>
  </si>
  <si>
    <t>tertawa bangga bet nikah muda</t>
  </si>
  <si>
    <t>@LOLIIIIPO000P @Afat3K iya plss vibesnya kek buibu yg bangga bet nikah muda</t>
  </si>
  <si>
    <t>@loliiiipo000p @afat3k iya plss vibesnya kek buibu yg bangga bet nikah muda</t>
  </si>
  <si>
    <t>iya plss vibesnya kek buibu yg bangga bet nikah muda</t>
  </si>
  <si>
    <t>['iya', 'plss', 'vibesnya', 'kek', 'buibu', 'yg', 'bangga', 'bet', 'nikah', 'muda']</t>
  </si>
  <si>
    <t>['iya', 'mohon', 'vibesnya', 'seperti', 'ibu', 'yg', 'bangga', 'bet', 'nikah', 'muda']</t>
  </si>
  <si>
    <t>['iya', 'mohon', 'vibesnya', 'bangga', 'bet', 'nikah', 'muda']</t>
  </si>
  <si>
    <t>iya mohon vibesnya bangga bet nikah muda</t>
  </si>
  <si>
    <t>Dulu di divisiku ada 2 ibuk hamil muda, 1 anak baru tapi baru nikah. Terus ketiganya hamil secara bersamaan dan cuti hamil bersamaan. Repot banget sumpah ngehandle kerjaan 3 orang tuh</t>
  </si>
  <si>
    <t>dulu di divisiku ada 2 ibuk hamil muda, 1 anak baru tapi baru nikah. terus ketiganya hamil secara bersamaan dan cuti hamil bersamaan. repot banget sumpah ngehandle kerjaan 3 orang tuh</t>
  </si>
  <si>
    <t>dulu di divisiku ada ibuk hamil muda anak baru tapi baru nikah terus ketiganya hamil secara bersamaan dan cuti hamil bersamaan repot banget sumpah ngehandle kerjaan orang tuh</t>
  </si>
  <si>
    <t>['dulu', 'di', 'divisiku', 'ada', 'ibuk', 'hamil', 'muda', 'anak', 'baru', 'tapi', 'baru', 'nikah', 'terus', 'ketiganya', 'hamil', 'secara', 'bersamaan', 'dan', 'cuti', 'hamil', 'bersamaan', 'repot', 'banget', 'sumpah', 'ngehandle', 'kerjaan', 'orang', 'tuh']</t>
  </si>
  <si>
    <t>['dulu', 'di', 'divisiku', 'ada', 'ibu', 'hamil', 'muda', 'anak', 'baru', 'tapi', 'baru', 'nikah', 'terus', 'ketiganya', 'hamil', 'secara', 'bersamaan', 'dan', 'cuti', 'hamil', 'bersamaan', 'repot', 'banget', 'sumpah', 'mengatasi', 'kerjaan', 'orang', 'tuh']</t>
  </si>
  <si>
    <t>['divisiku', 'hamil', 'muda', 'anak', 'nikah', 'ketiganya', 'hamil', 'bersamaan', 'cuti', 'hamil', 'bersamaan', 'repot', 'banget', 'sumpah', 'mengatasi', 'kerjaan', 'orang', 'tuh']</t>
  </si>
  <si>
    <t>['divisi', 'hamil', 'muda', 'anak', 'nikah', 'tiga', 'hamil', 'sama', 'cuti', 'hamil', 'sama', 'repot', 'banget', 'sumpah', 'atas', 'kerja', 'orang', 'tuh']</t>
  </si>
  <si>
    <t>divisi hamil muda anak nikah tiga hamil sama cuti hamil sama repot banget sumpah atas kerja orang tuh</t>
  </si>
  <si>
    <t>Sebenernya aku ga pernah masalah sama umur
Mau umurnya jauh ketuaan, mau seumuran, mau lebih muda gaada masalah
Yang masalah itu km ngatur buru² in aku nikah meskipun umurku baru 22 padahal dirinya sendiri baru nikah umur 27/28 an 😒</t>
  </si>
  <si>
    <t>sebenernya aku ga pernah masalah sama umur
mau umurnya jauh ketuaan, mau seumuran, mau lebih muda gaada masalah
yang masalah itu km ngatur buru² in aku nikah meskipun umurku baru 22 padahal dirinya sendiri baru nikah umur 27/28 an 😒</t>
  </si>
  <si>
    <t>sebenernya aku ga pernah masalah sama umur mau umurnya jauh ketuaan mau seumuran mau lebih muda gaada masalah yang masalah itu km ngatur buru in aku nikah meskipun umurku baru padahal dirinya sendiri baru nikah umur an</t>
  </si>
  <si>
    <t>['sebenernya', 'aku', 'ga', 'pernah', 'masalah', 'sama', 'umur', 'mau', 'umurnya', 'jauh', 'ketuaan', 'mau', 'seumuran', 'mau', 'lebih', 'muda', 'gaada', 'masalah', 'yang', 'masalah', 'itu', 'km', 'ngatur', 'buru', 'in', 'aku', 'nikah', 'meskipun', 'umurku', 'baru', 'padahal', 'dirinya', 'sendiri', 'baru', 'nikah', 'umur', 'an']</t>
  </si>
  <si>
    <t>['sebenarnya', 'aku', 'tidak', 'pernah', 'masalah', 'sama', 'umur', 'mau', 'umurnya', 'jauh', 'tua', 'mau', 'seumuran', 'mau', 'lebih', 'muda', 'gaada', 'masalah', 'yang', 'masalah', 'itu', 'kamu', 'mengatur', 'buru', 'in', 'aku', 'nikah', 'meskipun', 'umurku', 'baru', 'padahal', 'dirinya', 'sendiri', 'baru', 'nikah', 'umur', 'an']</t>
  </si>
  <si>
    <t>['umur', 'umurnya', 'tua', 'seumuran', 'muda', 'gaada', 'mengatur', 'buru', 'in', 'nikah', 'umurku', 'nikah', 'umur', 'an']</t>
  </si>
  <si>
    <t>['umur', 'umur', 'tua', 'umur', 'muda', 'gaada', 'atur', 'buru', 'in', 'nikah', 'umur', 'nikah', 'umur', 'an']</t>
  </si>
  <si>
    <t>umur umur tua umur muda gaada atur buru in nikah umur nikah umur an</t>
  </si>
  <si>
    <t>salengpraew in another universe cuma pasutri muda yang nikah karena kebobolan tapi masih tetep bisa nikmatin masa mudanya bcs they're financially stable</t>
  </si>
  <si>
    <t>salengpraew in another universe cuma pasutri muda yang nikah karena kebobolan tapi masih tetep bisa nikmatin masa mudanya bcs theyre financially stable</t>
  </si>
  <si>
    <t>['salengpraew', 'in', 'another', 'universe', 'cuma', 'pasutri', 'muda', 'yang', 'nikah', 'karena', 'kebobolan', 'tapi', 'masih', 'tetep', 'bisa', 'nikmatin', 'masa', 'mudanya', 'bcs', 'theyre', 'financially', 'stable']</t>
  </si>
  <si>
    <t>['salengpraew', 'in', 'another', 'universe', 'cuma', 'pasangan', 'muda', 'yang', 'nikah', 'karena', 'kebobolan', 'tapi', 'masih', 'tetap', 'bisa', 'menikmati', 'masa', 'mudanya', 'karena', 'mereka', 'financially', 'stable']</t>
  </si>
  <si>
    <t>['in', 'another', 'universe', 'pasangan', 'muda', 'nikah', 'kebobolan', 'menikmati', 'mudanya', 'financially', 'stable']</t>
  </si>
  <si>
    <t>['in', 'another', 'universe', 'pasang', 'muda', 'nikah', 'bobol', 'nikmat', 'muda', 'financially', 'stable']</t>
  </si>
  <si>
    <t>in another universe pasang muda nikah bobol nikmat muda financially stable</t>
  </si>
  <si>
    <t>Cintanya terbalaskan sama rukkhadevata, terus mereka nikah, dan kasala awet muda panjang umur 😔❤️ (frozen di usia 25-an gitu pokoknya, dan cuman bakalan mati kalau dibunuh dengan non-mortal blade atau rukkha mati)</t>
  </si>
  <si>
    <t>cintanya terbalaskan sama rukkhadevata, terus mereka nikah, dan kasala awet muda panjang umur 😔❤️ (frozen di usia 25-an gitu pokoknya, dan cuman bakalan mati kalau dibunuh dengan non-mortal blade atau rukkha mati)</t>
  </si>
  <si>
    <t>cintanya terbalaskan sama rukkhadevata terus mereka nikah dan kasala awet muda panjang umur frozen di usia an gitu pokoknya dan cuman bakalan mati kalau dibunuh dengan nonmortal blade atau rukkha mati</t>
  </si>
  <si>
    <t>['cintanya', 'terbalaskan', 'sama', 'rukkhadevata', 'terus', 'mereka', 'nikah', 'dan', 'kasala', 'awet', 'muda', 'panjang', 'umur', 'frozen', 'di', 'usia', 'an', 'gitu', 'pokoknya', 'dan', 'cuman', 'bakalan', 'mati', 'kalau', 'dibunuh', 'dengan', 'nonmortal', 'blade', 'atau', 'rukkha', 'mati']</t>
  </si>
  <si>
    <t>['cintanya', 'terbalaskan', 'sama', 'rukkhadevata', 'terus', 'mereka', 'nikah', 'dan', 'kasala', 'awet', 'muda', 'panjang', 'umur', 'frozen', 'di', 'usia', 'an', 'begitu', 'pokoknya', 'dan', 'hanya', 'bakalan', 'mati', 'kalau', 'dibunuh', 'dengan', 'nonmortal', 'blade', 'atau', 'rukkha', 'mati']</t>
  </si>
  <si>
    <t>['cintanya', 'terbalaskan', 'nikah', 'kasala', 'awet', 'muda', 'umur', 'frozen', 'usia', 'an', 'pokoknya', 'mati', 'dibunuh', 'nonmortal', 'blade', 'rukkha', 'mati']</t>
  </si>
  <si>
    <t>['cinta', 'balas', 'nikah', 'kasala', 'awet', 'muda', 'umur', 'frozen', 'usia', 'an', 'pokok', 'mati', 'bunuh', 'nonmortal', 'blade', 'rukkha', 'mati']</t>
  </si>
  <si>
    <t>cinta balas nikah kasala awet muda umur frozen usia an pokok mati bunuh nonmortal blade rukkha mati</t>
  </si>
  <si>
    <t>Aku lagi males diajak keluar sama mamaku, soalnya siang pengen bobok sama masih ngerjain soal. Terus dia ngajak ponakannya yg masih kicik, ini mending aku beneran nikah muda aja ga ci</t>
  </si>
  <si>
    <t>aku lagi males diajak keluar sama mamaku, soalnya siang pengen bobok sama masih ngerjain soal. terus dia ngajak ponakannya yg masih kicik, ini mending aku beneran nikah muda aja ga ci</t>
  </si>
  <si>
    <t>aku lagi males diajak keluar sama mamaku soalnya siang pengen bobok sama masih ngerjain soal terus dia ngajak ponakannya yg masih kicik ini mending aku beneran nikah muda aja ga ci</t>
  </si>
  <si>
    <t>['aku', 'lagi', 'males', 'diajak', 'keluar', 'sama', 'mamaku', 'soalnya', 'siang', 'pengen', 'bobok', 'sama', 'masih', 'ngerjain', 'soal', 'terus', 'dia', 'ngajak', 'ponakannya', 'yg', 'masih', 'kicik', 'ini', 'mending', 'aku', 'beneran', 'nikah', 'muda', 'aja', 'ga', 'ci']</t>
  </si>
  <si>
    <t>['aku', 'lagi', 'malas', 'diajak', 'keluar', 'sama', 'mamaku', 'soalnya', 'siang', 'ingin', 'bobok', 'sama', 'masih', 'ngerjain', 'soal', 'terus', 'dia', 'mengajak', 'ponakannya', 'yg', 'masih', 'kicik', 'ini', 'mending', 'aku', 'benar', 'nikah', 'muda', 'aja', 'tidak', 'ci']</t>
  </si>
  <si>
    <t>['malas', 'diajak', 'mamaku', 'siang', 'bobok', 'ngerjain', 'mengajak', 'ponakannya', 'kicik', 'mending', 'nikah', 'muda', 'aja', 'ci']</t>
  </si>
  <si>
    <t>['malas', 'ajak', 'mama', 'siang', 'bobok', 'ngerjain', 'ajak', 'ponakan', 'kicik', 'mending', 'nikah', 'muda', 'aja', 'ci']</t>
  </si>
  <si>
    <t>malas ajak mama siang bobok ngerjain ajak ponakan kicik mending nikah muda aja ci</t>
  </si>
  <si>
    <t>@hyacinthea_ @kochengfs Nah ini takutnya, doi aku juga punya kucing kena pernikahan dini udah gtu suaminya kabur nikah lagi sama kk nya, trs anaknya jdi ga keurus, mana kdg nyuruh kita sebagai babu ngurusin, dia kdg nyusu kdg nggk, karna msi muda pengen bebas. Ga ngerti ma kucing w😭</t>
  </si>
  <si>
    <t>@hyacinthea_ @kochengfs nah ini takutnya, doi aku juga punya kucing kena pernikahan dini udah gtu suaminya kabur nikah lagi sama kk nya, trs anaknya jdi ga keurus, mana kdg nyuruh kita sebagai babu ngurusin, dia kdg nyusu kdg nggk, karna msi muda pengen bebas. ga ngerti ma kucing w😭</t>
  </si>
  <si>
    <t xml:space="preserve">nah ini takutnya doi aku juga punya kucing kena pernikahan dini udah gtu suaminya kabur nikah lagi sama kk nya trs anaknya jdi ga keurus mana kdg nyuruh kita sebagai babu ngurusin dia kdg nyusu kdg nggk karna msi muda pengen bebas ga ngerti ma kucing </t>
  </si>
  <si>
    <t>['nah', 'ini', 'takutnya', 'doi', 'aku', 'juga', 'punya', 'kucing', 'kena', 'pernikahan', 'dini', 'udah', 'gtu', 'suaminya', 'kabur', 'nikah', 'lagi', 'sama', 'kk', 'nya', 'trs', 'anaknya', 'jdi', 'ga', 'keurus', 'mana', 'kdg', 'nyuruh', 'kita', 'sebagai', 'babu', 'ngurusin', 'dia', 'kdg', 'nyusu', 'kdg', 'nggk', 'karna', 'msi', 'muda', 'pengen', 'bebas', 'ga', 'ngerti', 'ma', 'kucing']</t>
  </si>
  <si>
    <t>['nah', 'ini', 'takutnya', 'dia', 'aku', 'juga', 'punya', 'kucing', 'kena', 'pernikahan', 'dini', 'sudah', 'begitu', 'suaminya', 'kabur', 'nikah', 'lagi', 'sama', 'kakak', 'nya', 'terus', 'anaknya', 'jadi', 'tidak', 'keurus', 'mana', 'kadang', 'menyuruh', 'kita', 'sebagai', 'babu', 'mengurusi', 'dia', 'kadang', 'nyusu', 'kadang', 'tidak', 'karena', 'masih', 'muda', 'ingin', 'bebas', 'tidak', 'paham', 'sama', 'kucing']</t>
  </si>
  <si>
    <t>['takutnya', 'kucing', 'kena', 'pernikahan', 'suaminya', 'kabur', 'nikah', 'kakak', 'nya', 'anaknya', 'keurus', 'kadang', 'menyuruh', 'babu', 'mengurusi', 'kadang', 'nyusu', 'kadang', 'muda', 'bebas', 'paham', 'kucing']</t>
  </si>
  <si>
    <t>['takut', 'kucing', 'kena', 'nikah', 'suami', 'kabur', 'nikah', 'kakak', 'nya', 'anak', 'urus', 'kadang', 'suruh', 'babu', 'urus', 'kadang', 'nyusu', 'kadang', 'muda', 'bebas', 'paham', 'kucing']</t>
  </si>
  <si>
    <t>takut kucing kena nikah suami kabur nikah kakak nya anak urus kadang suruh babu urus kadang nyusu kadang muda bebas paham kucing</t>
  </si>
  <si>
    <t>@eunoiakarsa @allezvous_ @kdrama_menfess Iya, itu emang nyebelin sih aku sendiri juga kurang suka, tapi emang bener perkataan mereka kalo nikah di umur yang sudah tua kalo hamil jadi riskan, mungkin meminimalisir aja kali ya, tapi ga disuruh nikah muda juga sih harusnya.</t>
  </si>
  <si>
    <t>@eunoiakarsa @allezvous_ @kdrama_menfess iya, itu emang nyebelin sih aku sendiri juga kurang suka, tapi emang bener perkataan mereka kalo nikah di umur yang sudah tua kalo hamil jadi riskan, mungkin meminimalisir aja kali ya, tapi ga disuruh nikah muda juga sih harusnya.</t>
  </si>
  <si>
    <t>menfess iya itu emang nyebelin sih aku sendiri juga kurang suka tapi emang bener perkataan mereka kalo nikah di umur yang sudah tua kalo hamil jadi riskan mungkin meminimalisir aja kali ya tapi ga disuruh nikah muda juga sih harusnya</t>
  </si>
  <si>
    <t>['menfess', 'iya', 'itu', 'emang', 'nyebelin', 'sih', 'aku', 'sendiri', 'juga', 'kurang', 'suka', 'tapi', 'emang', 'bener', 'perkataan', 'mereka', 'kalo', 'nikah', 'di', 'umur', 'yang', 'sudah', 'tua', 'kalo', 'hamil', 'jadi', 'riskan', 'mungkin', 'meminimalisir', 'aja', 'kali', 'ya', 'tapi', 'ga', 'disuruh', 'nikah', 'muda', 'juga', 'sih', 'harusnya']</t>
  </si>
  <si>
    <t>['menfess', 'iya', 'itu', 'memang', 'nyebelin', 'sih', 'aku', 'sendiri', 'juga', 'kurang', 'suka', 'tapi', 'memang', 'benar', 'perkataan', 'mereka', 'kalo', 'nikah', 'di', 'umur', 'yang', 'sudah', 'tua', 'kalo', 'hamil', 'jadi', 'riskan', 'mungkin', 'meminimalisir', 'aja', 'sepertinya', 'ya', 'tapi', 'tidak', 'disuruh', 'nikah', 'muda', 'juga', 'sih', 'harusnya']</t>
  </si>
  <si>
    <t>['menfess', 'iya', 'nyebelin', 'sih', 'suka', 'perkataan', 'kalo', 'nikah', 'umur', 'tua', 'kalo', 'hamil', 'riskan', 'meminimalisir', 'aja', 'ya', 'disuruh', 'nikah', 'muda', 'sih']</t>
  </si>
  <si>
    <t>['menfess', 'iya', 'nyebelin', 'sih', 'suka', 'kata', 'kalo', 'nikah', 'umur', 'tua', 'kalo', 'hamil', 'riskan', 'meminimalisir', 'aja', 'ya', 'suruh', 'nikah', 'muda', 'sih']</t>
  </si>
  <si>
    <t>menfess iya nyebelin sih suka kata kalo nikah umur tua kalo hamil riskan meminimalisir aja ya suruh nikah muda sih</t>
  </si>
  <si>
    <t>@allezvous_ @kdrama_menfess memang untuk beberapa org kehamilan diatas batas wajar bereproduksi agak riskan. yg aku maksud itu ditujukan untuk para org tua Indonesia yg nyuruh anak-anaknya pada nikah muda😵</t>
  </si>
  <si>
    <t>@allezvous_ @kdrama_menfess memang untuk beberapa org kehamilan diatas batas wajar bereproduksi agak riskan. yg aku maksud itu ditujukan untuk para org tua indonesia yg nyuruh anak-anaknya pada nikah muda😵</t>
  </si>
  <si>
    <t>menfess memang untuk beberapa org kehamilan diatas batas wajar bereproduksi agak riskan yg aku maksud itu ditujukan untuk para org tua indonesia yg nyuruh anakanaknya pada nikah muda</t>
  </si>
  <si>
    <t>['menfess', 'memang', 'untuk', 'beberapa', 'org', 'kehamilan', 'diatas', 'batas', 'wajar', 'bereproduksi', 'agak', 'riskan', 'yg', 'aku', 'maksud', 'itu', 'ditujukan', 'untuk', 'para', 'org', 'tua', 'indonesia', 'yg', 'nyuruh', 'anakanaknya', 'pada', 'nikah', 'muda']</t>
  </si>
  <si>
    <t>['menfess', 'memang', 'untuk', 'beberapa', 'orang', 'kehamilan', 'diatas', 'batas', 'wajar', 'bereproduksi', 'agak', 'riskan', 'yg', 'aku', 'maksud', 'itu', 'ditujukan', 'untuk', 'para', 'orang', 'tua', 'indonesia', 'yg', 'menyuruh', 'anaknya', 'pada', 'nikah', 'muda']</t>
  </si>
  <si>
    <t>['menfess', 'orang', 'kehamilan', 'diatas', 'batas', 'wajar', 'bereproduksi', 'riskan', 'maksud', 'orang', 'tua', 'indonesia', 'menyuruh', 'anaknya', 'nikah', 'muda']</t>
  </si>
  <si>
    <t>['menfess', 'orang', 'hamil', 'atas', 'batas', 'wajar', 'reproduksi', 'riskan', 'maksud', 'orang', 'tua', 'indonesia', 'suruh', 'anak', 'nikah', 'muda']</t>
  </si>
  <si>
    <t>menfess orang hamil atas batas wajar reproduksi riskan maksud orang tua indonesia suruh anak nikah muda</t>
  </si>
  <si>
    <t>"kpn nikah? buruan nikah mumpung masi muda, ntar kalo uda tua susah nikahnya"
"gini, drpd nanya kpn nikah, mending nanya kabar, mumpung aku masi idup, ntar kalo uda meninggal susah nanyanya"
ga ini ak ngayal doang, di umur segini lum prna dpt pertanyaan gitu si alhamdulillah😅</t>
  </si>
  <si>
    <t>kpn nikah buruan nikah mumpung masi muda ntar kalo uda tua susah nikahnya gini drpd nanya kpn nikah mending nanya kabar mumpung aku masi idup ntar kalo uda meninggal susah nanyanya ga ini ak ngayal doang di umur segini lum prna dpt pertanyaan gitu si alhamdulillah</t>
  </si>
  <si>
    <t>['kpn', 'nikah', 'buruan', 'nikah', 'mumpung', 'masi', 'muda', 'ntar', 'kalo', 'uda', 'tua', 'susah', 'nikahnya', 'gini', 'drpd', 'nanya', 'kpn', 'nikah', 'mending', 'nanya', 'kabar', 'mumpung', 'aku', 'masi', 'idup', 'ntar', 'kalo', 'uda', 'meninggal', 'susah', 'nanyanya', 'ga', 'ini', 'ak', 'ngayal', 'doang', 'di', 'umur', 'segini', 'lum', 'prna', 'dpt', 'pertanyaan', 'gitu', 'si', 'alhamdulillah']</t>
  </si>
  <si>
    <t>['kapan', 'nikah', 'segera', 'nikah', 'mumpung', 'masih', 'muda', 'nanti', 'kalo', 'sudah', 'tua', 'susah', 'nikahnya', 'begini', 'daripada', 'bertanya', 'kapan', 'nikah', 'mending', 'bertanya', 'kabar', 'mumpung', 'aku', 'masih', 'hidup', 'nanti', 'kalo', 'sudah', 'meninggal', 'susah', 'nanyanya', 'tidak', 'ini', 'aku', 'ngayal', 'hanya', 'di', 'umur', 'begini', 'belum', 'pernah', 'dapat', 'pertanyaan', 'begitu', 'si', 'alhamdulillah']</t>
  </si>
  <si>
    <t>['nikah', 'nikah', 'mumpung', 'muda', 'kalo', 'tua', 'susah', 'nikahnya', 'nikah', 'mending', 'kabar', 'mumpung', 'hidup', 'kalo', 'meninggal', 'susah', 'nanyanya', 'ngayal', 'umur', 'si', 'alhamdulillah']</t>
  </si>
  <si>
    <t>['nikah', 'nikah', 'mumpung', 'muda', 'kalo', 'tua', 'susah', 'nikah', 'nikah', 'mending', 'kabar', 'mumpung', 'hidup', 'kalo', 'tinggal', 'susah', 'nanyanya', 'ngayal', 'umur', 'si', 'alhamdulillah']</t>
  </si>
  <si>
    <t>nikah nikah mumpung muda kalo tua susah nikah nikah mending kabar mumpung hidup kalo tinggal susah nanyanya ngayal umur si alhamdulillah</t>
  </si>
  <si>
    <t>@tushirona pertanyaan gua yang nikah muda itu orang-orang dapet duit darimana anjir bisa pada nikah digedung, beli rumah, isi perabot rumah???????</t>
  </si>
  <si>
    <t>pertanyaan gua yang nikah muda itu orangorang dapet duit darimana anjir bisa pada nikah digedung beli rumah isi perabot rumah</t>
  </si>
  <si>
    <t>['pertanyaan', 'gua', 'yang', 'nikah', 'muda', 'itu', 'orangorang', 'dapet', 'duit', 'darimana', 'anjir', 'bisa', 'pada', 'nikah', 'digedung', 'beli', 'rumah', 'isi', 'perabot', 'rumah']</t>
  </si>
  <si>
    <t>['pertanyaan', 'aku', 'yang', 'nikah', 'muda', 'itu', 'orang', 'dapat', 'duit', 'darimana', 'fuck', 'bisa', 'pada', 'nikah', 'digedung', 'beli', 'rumah', 'isi', 'perabot', 'rumah']</t>
  </si>
  <si>
    <t>['nikah', 'muda', 'orang', 'duit', 'darimana', 'fuck', 'nikah', 'digedung', 'beli', 'rumah', 'isi', 'perabot', 'rumah']</t>
  </si>
  <si>
    <t>['nikah', 'muda', 'orang', 'duit', 'darimana', 'fuck', 'nikah', 'gedung', 'beli', 'rumah', 'isi', 'perabot', 'rumah']</t>
  </si>
  <si>
    <t>nikah muda orang duit darimana fuck nikah gedung beli rumah isi perabot rumah</t>
  </si>
  <si>
    <t>@bluberryenakbgt @worksfess anak muda emg blm tau wkwk yg bakal ngerasain adalah cowo udh 30 keatas atau seorang perempuan yg udh nikah melewati umur 30 keatas 🤣🙏🏻 krn mama ku jg bilang gt kok</t>
  </si>
  <si>
    <t>anak muda emg blm tau wkwk yg bakal ngerasain adalah cowo udh keatas atau seorang perempuan yg udh nikah melewati umur keatas krn mama ku jg bilang gt kok</t>
  </si>
  <si>
    <t>['anak', 'muda', 'emg', 'blm', 'tau', 'wkwk', 'yg', 'bakal', 'ngerasain', 'adalah', 'cowo', 'udh', 'keatas', 'atau', 'seorang', 'perempuan', 'yg', 'udh', 'nikah', 'melewati', 'umur', 'keatas', 'krn', 'mama', 'ku', 'jg', 'bilang', 'gt', 'kok']</t>
  </si>
  <si>
    <t>['anak', 'muda', 'memang', 'belum', 'tau', 'wkwk', 'yg', 'bakal', 'merasakan', 'adalah', 'cowok', 'sudah', 'keatas', 'atau', 'seorang', 'perempuan', 'yg', 'sudah', 'nikah', 'melewati', 'umur', 'keatas', 'krn', 'ibu', 'aku', 'juga', 'bilang', 'begitu', 'kok']</t>
  </si>
  <si>
    <t>['anak', 'muda', 'tau', 'merasakan', 'cowok', 'keatas', 'perempuan', 'nikah', 'melewati', 'umur', 'keatas', 'krn', 'bilang']</t>
  </si>
  <si>
    <t>['anak', 'muda', 'tau', 'rasa', 'cowok', 'atas', 'perempuan', 'nikah', 'lewat', 'umur', 'atas', 'krn', 'bilang']</t>
  </si>
  <si>
    <t>anak muda tau rasa cowok atas perempuan nikah lewat umur atas krn bilang</t>
  </si>
  <si>
    <t>masih muda bgt soalnya belum 30, pas gatau beliau dosen malah kirain kating :") tp ysdh ibunya dah nikah dan punya anak 💔</t>
  </si>
  <si>
    <t>masih muda bgt soalnya belum pas gatau beliau dosen malah kirain kating tp ysdh ibunya dah nikah dan punya anak</t>
  </si>
  <si>
    <t>['masih', 'muda', 'bgt', 'soalnya', 'belum', 'pas', 'gatau', 'beliau', 'dosen', 'malah', 'kirain', 'kating', 'tp', 'ysdh', 'ibunya', 'dah', 'nikah', 'dan', 'punya', 'anak']</t>
  </si>
  <si>
    <t>['masih', 'muda', 'banget', 'soalnya', 'belum', 'saat', 'gatau', 'beliau', 'dosen', 'malah', 'kira', 'kating', 'tapi', 'oke', 'ibunya', 'sudah', 'nikah', 'dan', 'punya', 'anak']</t>
  </si>
  <si>
    <t>['muda', 'banget', 'gatau', 'beliau', 'dosen', 'kating', 'oke', 'ibunya', 'nikah', 'anak']</t>
  </si>
  <si>
    <t>['muda', 'banget', 'gatau', 'beliau', 'dosen', 'kating', 'oke', 'ibu', 'nikah', 'anak']</t>
  </si>
  <si>
    <t>muda banget gatau beliau dosen kating oke ibu nikah anak</t>
  </si>
  <si>
    <t>Temen gue dulu ada yg anti nikah muda pengennya nikah di umur 28 keatas eh ternyata setaun kedepan dia nikah karna ngerasa udh ketemu orang yg pas dan dia ngerasa siap</t>
  </si>
  <si>
    <t>temen gue dulu ada yg anti nikah muda pengennya nikah di umur 28 keatas eh ternyata setaun kedepan dia nikah karna ngerasa udh ketemu orang yg pas dan dia ngerasa siap</t>
  </si>
  <si>
    <t>temen gue dulu ada yg anti nikah muda pengennya nikah di umur keatas eh ternyata setaun kedepan dia nikah karna ngerasa udh ketemu orang yg pas dan dia ngerasa siap</t>
  </si>
  <si>
    <t>['temen', 'gue', 'dulu', 'ada', 'yg', 'anti', 'nikah', 'muda', 'pengennya', 'nikah', 'di', 'umur', 'keatas', 'eh', 'ternyata', 'setaun', 'kedepan', 'dia', 'nikah', 'karna', 'ngerasa', 'udh', 'ketemu', 'orang', 'yg', 'pas', 'dan', 'dia', 'ngerasa', 'siap']</t>
  </si>
  <si>
    <t>['teman', 'aku', 'dulu', 'ada', 'yg', 'anti', 'nikah', 'muda', 'inginnya', 'nikah', 'di', 'umur', 'keatas', 'malah', 'ternyata', 'setaun', 'kedepan', 'dia', 'nikah', 'karena', 'merasakan', 'sudah', 'bertemu', 'orang', 'yg', 'saat', 'dan', 'dia', 'merasakan', 'siap']</t>
  </si>
  <si>
    <t>['teman', 'anti', 'nikah', 'muda', 'inginnya', 'nikah', 'umur', 'keatas', 'setaun', 'kedepan', 'nikah', 'merasakan', 'bertemu', 'orang', 'merasakan']</t>
  </si>
  <si>
    <t>['teman', 'anti', 'nikah', 'muda', 'ingin', 'nikah', 'umur', 'atas', 'taun', 'depan', 'nikah', 'rasa', 'temu', 'orang', 'rasa']</t>
  </si>
  <si>
    <t>teman anti nikah muda ingin nikah umur atas taun depan nikah rasa temu orang rasa</t>
  </si>
  <si>
    <t>orang2 knp selalu mikir nikah mudaaa yaaa, smpe gak kepikiran mati muda 🫣</t>
  </si>
  <si>
    <t>orang knp selalu mikir nikah mudaaa yaaa smpe gak kepikiran mati muda</t>
  </si>
  <si>
    <t>['orang', 'knp', 'selalu', 'mikir', 'nikah', 'mudaaa', 'yaaa', 'smpe', 'gak', 'kepikiran', 'mati', 'muda']</t>
  </si>
  <si>
    <t>['orang', 'kenapa', 'selalu', 'berpikir', 'nikah', 'muda', 'iya', 'sampai', 'gak', 'kepikiran', 'mati', 'muda']</t>
  </si>
  <si>
    <t>['orang', 'berpikir', 'nikah', 'muda', 'iya', 'gak', 'kepikiran', 'mati', 'muda']</t>
  </si>
  <si>
    <t>['orang', 'pikir', 'nikah', 'muda', 'iya', 'gak', 'pikir', 'mati', 'muda']</t>
  </si>
  <si>
    <t>orang pikir nikah muda iya gak pikir mati muda</t>
  </si>
  <si>
    <t>padahal nikah baru genap 1 th, usia kami masih muda, &amp;gt;25th pernikahan awal masih di uji dengan ekonomi. dia pernah lebih susah dari kami dulu, knp skrg pura2 lupa? hanya karna dia skrg berpenghasilan ratusan/bln dan merasa selalu bantu ortu dengan uang, tapi kami tidak.</t>
  </si>
  <si>
    <t>padahal nikah baru genap th usia kami masih muda gtth pernikahan awal masih di uji dengan ekonomi dia pernah lebih susah dari kami dulu knp skrg pura lupa hanya karna dia skrg berpenghasilan ratusanbln dan merasa selalu bantu ortu dengan uang tapi kami tidak</t>
  </si>
  <si>
    <t>['padahal', 'nikah', 'baru', 'genap', 'th', 'usia', 'kami', 'masih', 'muda', 'gtth', 'pernikahan', 'awal', 'masih', 'di', 'uji', 'dengan', 'ekonomi', 'dia', 'pernah', 'lebih', 'susah', 'dari', 'kami', 'dulu', 'knp', 'skrg', 'pura', 'lupa', 'hanya', 'karna', 'dia', 'skrg', 'berpenghasilan', 'ratusanbln', 'dan', 'merasa', 'selalu', 'bantu', 'ortu', 'dengan', 'uang', 'tapi', 'kami', 'tidak']</t>
  </si>
  <si>
    <t>['padahal', 'nikah', 'baru', 'genap', 'tahun', 'usia', 'kami', 'masih', 'muda', 'gtth', 'pernikahan', 'awal', 'masih', 'di', 'uji', 'dengan', 'ekonomi', 'dia', 'pernah', 'lebih', 'susah', 'dari', 'kami', 'dulu', 'kenapa', 'sekarang', 'pura', 'lupa', 'hanya', 'karena', 'dia', 'sekarang', 'berpenghasilan', 'ratusanbln', 'dan', 'merasa', 'selalu', 'bantu', 'orangtua', 'dengan', 'uang', 'tapi', 'kami', 'tidak']</t>
  </si>
  <si>
    <t>['nikah', 'genap', 'usia', 'muda', 'pernikahan', 'uji', 'ekonomi', 'susah', 'pura', 'lupa', 'berpenghasilan', 'ratusanbln', 'bantu', 'orangtua', 'uang']</t>
  </si>
  <si>
    <t>['nikah', 'genap', 'usia', 'muda', 'nikah', 'uji', 'ekonomi', 'susah', 'pura', 'lupa', 'hasil', 'ratusanbln', 'bantu', 'orangtua', 'uang']</t>
  </si>
  <si>
    <t>nikah genap usia muda nikah uji ekonomi susah pura lupa hasil ratusanbln bantu orangtua uang</t>
  </si>
  <si>
    <t>Nikah di usia muda itu sebenernya bagus, apalagi zaman sekarang, cuma bukan berarti kita bisa seenak jidat nikah sama anak orang lain tanpa persiapan apa-apa, tanpa rencana sebelum dan setelahnya. Nikah itu ibadah, dan ibadah itu hanya akan diterima kalo ada ilmu dan ikhlasnya.</t>
  </si>
  <si>
    <t>nikah di usia muda itu sebenernya bagus, apalagi zaman sekarang, cuma bukan berarti kita bisa seenak jidat nikah sama anak orang lain tanpa persiapan apa-apa, tanpa rencana sebelum dan setelahnya. nikah itu ibadah, dan ibadah itu hanya akan diterima kalo ada ilmu dan ikhlasnya.</t>
  </si>
  <si>
    <t>nikah di usia muda itu sebenernya bagus apalagi zaman sekarang cuma bukan berarti kita bisa seenak jidat nikah sama anak orang lain tanpa persiapan apaapa tanpa rencana sebelum dan setelahnya nikah itu ibadah dan ibadah itu hanya akan diterima kalo ada ilmu dan ikhlasnya</t>
  </si>
  <si>
    <t>['nikah', 'di', 'usia', 'muda', 'itu', 'sebenernya', 'bagus', 'apalagi', 'zaman', 'sekarang', 'cuma', 'bukan', 'berarti', 'kita', 'bisa', 'seenak', 'jidat', 'nikah', 'sama', 'anak', 'orang', 'lain', 'tanpa', 'persiapan', 'apaapa', 'tanpa', 'rencana', 'sebelum', 'dan', 'setelahnya', 'nikah', 'itu', 'ibadah', 'dan', 'ibadah', 'itu', 'hanya', 'akan', 'diterima', 'kalo', 'ada', 'ilmu', 'dan', 'ikhlasnya']</t>
  </si>
  <si>
    <t>['nikah', 'di', 'usia', 'muda', 'itu', 'sebenarnya', 'bagus', 'apalagi', 'zaman', 'sekarang', 'cuma', 'bukan', 'berarti', 'kita', 'bisa', 'seenak', 'jidat', 'nikah', 'sama', 'anak', 'orang', 'lain', 'tanpa', 'persiapan', 'apaapa', 'tanpa', 'rencana', 'sebelum', 'dan', 'setelahnya', 'nikah', 'itu', 'ibadah', 'dan', 'ibadah', 'itu', 'hanya', 'akan', 'diterima', 'kalo', 'ada', 'ilmu', 'dan', 'ikhlasnya']</t>
  </si>
  <si>
    <t>['nikah', 'usia', 'muda', 'bagus', 'zaman', 'seenak', 'jidat', 'nikah', 'anak', 'orang', 'persiapan', 'apaapa', 'rencana', 'setelahnya', 'nikah', 'ibadah', 'ibadah', 'diterima', 'kalo', 'ilmu', 'ikhlasnya']</t>
  </si>
  <si>
    <t>['nikah', 'usia', 'muda', 'bagus', 'zaman', 'enak', 'jidat', 'nikah', 'anak', 'orang', 'siap', 'apaapa', 'rencana', 'telah', 'nikah', 'ibadah', 'ibadah', 'terima', 'kalo', 'ilmu', 'ikhlas']</t>
  </si>
  <si>
    <t>nikah usia muda bagus zaman enak jidat nikah anak orang siap apaapa rencana telah nikah ibadah ibadah terima kalo ilmu ikhlas</t>
  </si>
  <si>
    <t>@tanyakanrl Menurut gw pilihan lu udah tepat sih nder. Pertama, lu masih muda banget, diumur segitu pasti masih pengen main dll klo dah nikah, ga bisa sebebas dulu. Kedua, lu ga ada rasa, even lu di suruh ortu lu ya. Soalnya gw punya temen yang kasusnya kayak lu, endingnya? Cerai wkwkwkw</t>
  </si>
  <si>
    <t>@tanyakanrl menurut gw pilihan lu udah tepat sih nder. pertama, lu masih muda banget, diumur segitu pasti masih pengen main dll klo dah nikah, ga bisa sebebas dulu. kedua, lu ga ada rasa, even lu di suruh ortu lu ya. soalnya gw punya temen yang kasusnya kayak lu, endingnya? cerai wkwkwkw</t>
  </si>
  <si>
    <t>menurut gw pilihan lu udah tepat sih nder pertama lu masih muda banget diumur segitu pasti masih pengen main dll klo dah nikah ga bisa sebebas dulu kedua lu ga ada rasa even lu di suruh ortu lu ya soalnya gw punya temen yang kasusnya kayak lu endingnya cerai wkwkwkw</t>
  </si>
  <si>
    <t>['menurut', 'gw', 'pilihan', 'lu', 'udah', 'tepat', 'sih', 'nder', 'pertama', 'lu', 'masih', 'muda', 'banget', 'diumur', 'segitu', 'pasti', 'masih', 'pengen', 'main', 'dll', 'klo', 'dah', 'nikah', 'ga', 'bisa', 'sebebas', 'dulu', 'kedua', 'lu', 'ga', 'ada', 'rasa', 'even', 'lu', 'di', 'suruh', 'ortu', 'lu', 'ya', 'soalnya', 'gw', 'punya', 'temen', 'yang', 'kasusnya', 'kayak', 'lu', 'endingnya', 'cerai', 'wkwkwkw']</t>
  </si>
  <si>
    <t>['menurut', 'aku', 'pilihan', 'kamu', 'sudah', 'tepat', 'sih', 'nder', 'pertama', 'kamu', 'masih', 'muda', 'banget', 'diumur', 'begitu', 'pasti', 'masih', 'ingin', 'main', 'dll', 'klo', 'sudah', 'nikah', 'tidak', 'bisa', 'sebebas', 'dulu', 'kedua', 'kamu', 'tidak', 'ada', 'rasa', 'bahkan', 'kamu', 'di', 'suruh', 'orangtua', 'kamu', 'ya', 'soalnya', 'aku', 'punya', 'teman', 'yang', 'kasusnya', 'seperti', 'kamu', 'endingnya', 'cerai', 'wkwkwkw']</t>
  </si>
  <si>
    <t>['pilihan', 'sih', 'nder', 'muda', 'banget', 'diumur', 'main', 'dll', 'klo', 'nikah', 'sebebas', 'suruh', 'orangtua', 'ya', 'teman', 'kasusnya', 'endingnya', 'cerai']</t>
  </si>
  <si>
    <t>['pilih', 'sih', 'nder', 'muda', 'banget', 'umur', 'main', 'dll', 'klo', 'nikah', 'bebas', 'suruh', 'orangtua', 'ya', 'teman', 'kasus', 'endingnya', 'cerai']</t>
  </si>
  <si>
    <t>pilih sih nder muda banget umur main dll klo nikah bebas suruh orangtua ya teman kasus endingnya cerai</t>
  </si>
  <si>
    <t>lbih mnding gabsa tidur drpd nikah muda</t>
  </si>
  <si>
    <t>['lbih', 'mnding', 'gabsa', 'tidur', 'drpd', 'nikah', 'muda']</t>
  </si>
  <si>
    <t>['lebih', 'mending', 'gabisa', 'tidur', 'daripada', 'nikah', 'muda']</t>
  </si>
  <si>
    <t>['mending', 'gabisa', 'tidur', 'nikah', 'muda']</t>
  </si>
  <si>
    <t>mending gabisa tidur nikah muda</t>
  </si>
  <si>
    <t>Sehat selalu
Bahagia selalu
Istiqomah selalu
Diriku
InshaAllah Allah memberikan yang terbaik untuk ku, yakin dan percaya
Jika kebanyakan orang siap nikah muda, aku lebih siap untuk mati muda https://t.co/MTt24zTwLE</t>
  </si>
  <si>
    <t>sehat selalu
bahagia selalu
istiqomah selalu
diriku
inshaallah allah memberikan yang terbaik untuk ku, yakin dan percaya
jika kebanyakan orang siap nikah muda, aku lebih siap untuk mati muda https://t.co/mtt24ztwle</t>
  </si>
  <si>
    <t>sehat selalu bahagia selalu istiqomah selalu diriku inshaallah allah memberikan yang terbaik untuk ku yakin dan percaya jika kebanyakan orang siap nikah muda aku lebih siap untuk mati muda</t>
  </si>
  <si>
    <t>['sehat', 'selalu', 'bahagia', 'selalu', 'istiqomah', 'selalu', 'diriku', 'inshaallah', 'allah', 'memberikan', 'yang', 'terbaik', 'untuk', 'ku', 'yakin', 'dan', 'percaya', 'jika', 'kebanyakan', 'orang', 'siap', 'nikah', 'muda', 'aku', 'lebih', 'siap', 'untuk', 'mati', 'muda']</t>
  </si>
  <si>
    <t>['sehat', 'selalu', 'bahagia', 'selalu', 'istiqomah', 'selalu', 'diriku', 'inshaallah', 'allah', 'memberikan', 'yang', 'terbaik', 'untuk', 'aku', 'yakin', 'dan', 'percaya', 'jika', 'kebanyakan', 'orang', 'siap', 'nikah', 'muda', 'aku', 'lebih', 'siap', 'untuk', 'mati', 'muda']</t>
  </si>
  <si>
    <t>['sehat', 'bahagia', 'istiqomah', 'diriku', 'inshaallah', 'allah', 'terbaik', 'percaya', 'kebanyakan', 'orang', 'nikah', 'muda', 'mati', 'muda']</t>
  </si>
  <si>
    <t>['sehat', 'bahagia', 'istiqomah', 'diri', 'inshaallah', 'allah', 'baik', 'percaya', 'banyak', 'orang', 'nikah', 'muda', 'mati', 'muda']</t>
  </si>
  <si>
    <t>sehat bahagia istiqomah diri inshaallah allah baik percaya banyak orang nikah muda mati muda</t>
  </si>
  <si>
    <t>@kegblgnunfaedh Aku yg berkedok gk mau nikah muda, tpi klo bgini gapapa hayukkkkk wkwk</t>
  </si>
  <si>
    <t>@kegblgnunfaedh aku yg berkedok gk mau nikah muda, tpi klo bgini gapapa hayukkkkk wkwk</t>
  </si>
  <si>
    <t>aku yg berkedok gk mau nikah muda tpi klo bgini gapapa hayukkkkk wkwk</t>
  </si>
  <si>
    <t>['aku', 'yg', 'berkedok', 'gk', 'mau', 'nikah', 'muda', 'tpi', 'klo', 'bgini', 'gapapa', 'hayukkkkk', 'wkwk']</t>
  </si>
  <si>
    <t>['aku', 'yg', 'berkedok', 'tidak', 'mau', 'nikah', 'muda', 'tapi', 'klo', 'begini', 'boleh', 'ayo', 'wkwk']</t>
  </si>
  <si>
    <t>['berkedok', 'nikah', 'muda', 'klo', 'ayo']</t>
  </si>
  <si>
    <t>['kedok', 'nikah', 'muda', 'klo', 'ayo']</t>
  </si>
  <si>
    <t>kedok nikah muda klo ayo</t>
  </si>
  <si>
    <t>@ErickAtma Mrka nikah muda smpe skrg gada gosip miring, keren deh langgeng trs💙💙</t>
  </si>
  <si>
    <t>@erickatma mrka nikah muda smpe skrg gada gosip miring, keren deh langgeng trs💙💙</t>
  </si>
  <si>
    <t>mrka nikah muda smpe skrg gada gosip miring keren deh langgeng trs</t>
  </si>
  <si>
    <t>['mrka', 'nikah', 'muda', 'smpe', 'skrg', 'gada', 'gosip', 'miring', 'keren', 'deh', 'langgeng', 'trs']</t>
  </si>
  <si>
    <t>['mereka', 'nikah', 'muda', 'sampai', 'sekarang', 'tidak', 'gosip', 'miring', 'keren', 'deh', 'langgeng', 'terus']</t>
  </si>
  <si>
    <t>['nikah', 'muda', 'gosip', 'miring', 'keren', 'deh', 'langgeng']</t>
  </si>
  <si>
    <t>nikah muda gosip miring keren deh langgeng</t>
  </si>
  <si>
    <t>yg pada nikah muda tu nabungnya dari tk ta ?</t>
  </si>
  <si>
    <t>yg pada nikah muda tu nabungnya dari tk ta</t>
  </si>
  <si>
    <t>['yg', 'pada', 'nikah', 'muda', 'tu', 'nabungnya', 'dari', 'tk', 'ta']</t>
  </si>
  <si>
    <t>['yg', 'pada', 'nikah', 'muda', 'itu', 'nabungnya', 'dari', 'tk', 'ta']</t>
  </si>
  <si>
    <t>['nikah', 'muda', 'nabungnya', 'ta']</t>
  </si>
  <si>
    <t>nikah muda nabungnya ta</t>
  </si>
  <si>
    <t>nikah muda apa mati muda? jawabannya es kelapa muda</t>
  </si>
  <si>
    <t>nikah muda apa mati muda jawabannya es kelapa muda</t>
  </si>
  <si>
    <t>['nikah', 'muda', 'apa', 'mati', 'muda', 'jawabannya', 'es', 'kelapa', 'muda']</t>
  </si>
  <si>
    <t>['nikah', 'muda', 'apa', 'mati', 'muda', 'jawabannya', 'ice', 'kelapa', 'muda']</t>
  </si>
  <si>
    <t>['nikah', 'muda', 'mati', 'muda', 'jawabannya', 'ice', 'kelapa', 'muda']</t>
  </si>
  <si>
    <t>['nikah', 'muda', 'mati', 'muda', 'jawab', 'ice', 'kelapa', 'muda']</t>
  </si>
  <si>
    <t>nikah muda mati muda jawab ice kelapa muda</t>
  </si>
  <si>
    <t>@worksfess Ini. Ini yg sering aku obrolin ke adik aku akhir-akhir ini. Bukannya enggak suportif sama keinginan dia, but i can't hold myself to not say “Kamu yakin enggak bakal ngerasa kehilangan masa muda kalau nikah cepet? Komitmen itu isinya bukan tentang kamu dan dia aja.”</t>
  </si>
  <si>
    <t>@worksfess ini. ini yg sering aku obrolin ke adik aku akhir-akhir ini. bukannya enggak suportif sama keinginan dia, but i can't hold myself to not say “kamu yakin enggak bakal ngerasa kehilangan masa muda kalau nikah cepet? komitmen itu isinya bukan tentang kamu dan dia aja.”</t>
  </si>
  <si>
    <t>ini ini yg sering aku obrolin ke adik aku akhirakhir ini bukannya enggak suportif sama keinginan dia but  cant hold myself to not say kamu yakin enggak bakal ngerasa kehilangan masa muda kalau nikah cepet komitmen itu isinya bukan tentang kamu dan dia aja</t>
  </si>
  <si>
    <t>['ini', 'ini', 'yg', 'sering', 'aku', 'obrolin', 'ke', 'adik', 'aku', 'akhirakhir', 'ini', 'bukannya', 'enggak', 'suportif', 'sama', 'keinginan', 'dia', 'but', 'cant', 'hold', 'myself', 'to', 'not', 'say', 'kamu', 'yakin', 'enggak', 'bakal', 'ngerasa', 'kehilangan', 'masa', 'muda', 'kalau', 'nikah', 'cepet', 'komitmen', 'itu', 'isinya', 'bukan', 'tentang', 'kamu', 'dan', 'dia', 'aja']</t>
  </si>
  <si>
    <t>['ini', 'ini', 'yg', 'sering', 'aku', 'bicarakan', 'ke', 'adik', 'aku', 'akhir', 'ini', 'bukannya', 'enggak', 'suportif', 'sama', 'keinginan', 'dia', 'but', 'tidak', 'hold', 'myself', 'to', 'not', 'say', 'kamu', 'yakin', 'enggak', 'bakal', 'merasakan', 'kehilangan', 'masa', 'muda', 'kalau', 'nikah', 'cepat', 'komitmen', 'itu', 'isinya', 'bukan', 'tentang', 'kamu', 'dan', 'dia', 'aja']</t>
  </si>
  <si>
    <t>['bicarakan', 'adik', 'suportif', 'but', 'hold', 'myself', 'to', 'not', 'say', 'merasakan', 'kehilangan', 'muda', 'nikah', 'cepat', 'komitmen', 'isinya', 'aja']</t>
  </si>
  <si>
    <t>['bicara', 'adik', 'suportif', 'but', 'hold', 'myself', 'to', 'not', 'say', 'rasa', 'hilang', 'muda', 'nikah', 'cepat', 'komitmen', 'isi', 'aja']</t>
  </si>
  <si>
    <t>bicara adik suportif but hold myself to not say rasa hilang muda nikah cepat komitmen isi aja</t>
  </si>
  <si>
    <t>@lattxmoon Tahun depan itu legal untuk menikah, tetapi ... siapa yang suka nikah muda? Kurasa tidak ada.</t>
  </si>
  <si>
    <t>@lattxmoon tahun depan itu legal untuk menikah, tetapi ... siapa yang suka nikah muda? kurasa tidak ada.</t>
  </si>
  <si>
    <t>tahun depan itu legal untuk menikah tetapi siapa yang suka nikah muda kurasa tidak ada</t>
  </si>
  <si>
    <t>['tahun', 'depan', 'itu', 'legal', 'untuk', 'menikah', 'tetapi', 'siapa', 'yang', 'suka', 'nikah', 'muda', 'kurasa', 'tidak', 'ada']</t>
  </si>
  <si>
    <t>['tahun', 'depan', 'itu', 'legal', 'untuk', 'nikah', 'tetapi', 'siapa', 'yang', 'suka', 'nikah', 'muda', 'kurasa', 'tidak', 'ada']</t>
  </si>
  <si>
    <t>['legal', 'nikah', 'suka', 'nikah', 'muda', 'kurasa']</t>
  </si>
  <si>
    <t>['legal', 'nikah', 'suka', 'nikah', 'muda', 'rasa']</t>
  </si>
  <si>
    <t>legal nikah suka nikah muda rasa</t>
  </si>
  <si>
    <t>melihat teman² seusia ku bahkan lebih muda sudah mulai banyak yg menikah, aku bingung kok pada cepet nikah yaaa ...</t>
  </si>
  <si>
    <t>melihat teman seusia ku bahkan lebih muda sudah mulai banyak yg menikah aku bingung kok pada cepet nikah yaaa</t>
  </si>
  <si>
    <t>['melihat', 'teman', 'seusia', 'ku', 'bahkan', 'lebih', 'muda', 'sudah', 'mulai', 'banyak', 'yg', 'menikah', 'aku', 'bingung', 'kok', 'pada', 'cepet', 'nikah', 'yaaa']</t>
  </si>
  <si>
    <t>['melihat', 'teman', 'seusia', 'aku', 'bahkan', 'lebih', 'muda', 'sudah', 'mulai', 'banyak', 'yg', 'nikah', 'aku', 'bingung', 'kok', 'pada', 'cepat', 'nikah', 'iya']</t>
  </si>
  <si>
    <t>['teman', 'seusia', 'muda', 'nikah', 'bingung', 'cepat', 'nikah', 'iya']</t>
  </si>
  <si>
    <t>['teman', 'usia', 'muda', 'nikah', 'bingung', 'cepat', 'nikah', 'iya']</t>
  </si>
  <si>
    <t>teman usia muda nikah bingung cepat nikah iya</t>
  </si>
  <si>
    <t>nikah muda untuk menghindari zinah, sampe lupa menghindari kemiskinan. wkwk</t>
  </si>
  <si>
    <t>nikah muda untuk menghindari zinah sampe lupa menghindari kemiskinan wkwk</t>
  </si>
  <si>
    <t>['nikah', 'muda', 'untuk', 'menghindari', 'zinah', 'sampe', 'lupa', 'menghindari', 'kemiskinan', 'wkwk']</t>
  </si>
  <si>
    <t>['nikah', 'muda', 'untuk', 'menghindari', 'zina', 'sampai', 'lupa', 'menghindari', 'kemiskinan', 'wkwk']</t>
  </si>
  <si>
    <t>['nikah', 'muda', 'menghindari', 'zina', 'lupa', 'menghindari', 'kemiskinan']</t>
  </si>
  <si>
    <t>['nikah', 'muda', 'hindar', 'zina', 'lupa', 'hindar', 'miskin']</t>
  </si>
  <si>
    <t>nikah muda hindar zina lupa hindar miskin</t>
  </si>
  <si>
    <t>Sumpa ini baca manga tonikawa serasa baca buku panduan utk para pasutri nikah muda terutama dlm menunjukkan tata cata flirting yg baik tanpa harus menjurus kpd hal2 yg haram (penggambaranny) bahkan hingga susah senangny menikah di umur segitu</t>
  </si>
  <si>
    <t>sumpa ini baca manga tonikawa serasa baca buku panduan utk para pasutri nikah muda terutama dlm menunjukkan tata cata flirting yg baik tanpa harus menjurus kpd hal2 yg haram (penggambaranny) bahkan hingga susah senangny menikah di umur segitu</t>
  </si>
  <si>
    <t>sumpa ini baca manga tonikawa serasa baca buku panduan utk para pasutri nikah muda terutama dlm menunjukkan tata cata flirting yg baik tanpa harus menjurus kpd hal yg haram penggambaranny bahkan hingga susah senangny menikah di umur segitu</t>
  </si>
  <si>
    <t>['sumpa', 'ini', 'baca', 'manga', 'tonikawa', 'serasa', 'baca', 'buku', 'panduan', 'utk', 'para', 'pasutri', 'nikah', 'muda', 'terutama', 'dlm', 'menunjukkan', 'tata', 'cata', 'flirting', 'yg', 'baik', 'tanpa', 'harus', 'menjurus', 'kpd', 'hal', 'yg', 'haram', 'penggambaranny', 'bahkan', 'hingga', 'susah', 'senangny', 'menikah', 'di', 'umur', 'segitu']</t>
  </si>
  <si>
    <t>['sumpah', 'ini', 'baca', 'manga', 'tonikawa', 'rasa', 'baca', 'buku', 'panduan', 'utk', 'para', 'pasangan', 'nikah', 'muda', 'terutama', 'dlm', 'menunjukkan', 'tata', 'cata', 'flirting', 'yg', 'baik', 'tanpa', 'harus', 'menjurus', 'kepada', 'hal', 'yg', 'dilarang', 'penggambaranny', 'bahkan', 'hingga', 'susah', 'senangny', 'nikah', 'di', 'umur', 'begitu']</t>
  </si>
  <si>
    <t>['sumpah', 'baca', 'manga', 'tonikawa', 'baca', 'buku', 'panduan', 'utk', 'pasangan', 'nikah', 'muda', 'dlm', 'tata', 'cata', 'flirting', 'menjurus', 'dilarang', 'penggambaranny', 'susah', 'senangny', 'nikah', 'umur']</t>
  </si>
  <si>
    <t>['sumpah', 'baca', 'manga', 'tonikawa', 'baca', 'buku', 'pandu', 'utk', 'pasang', 'nikah', 'muda', 'dlm', 'tata', 'cata', 'flirting', 'jurus', 'larang', 'penggambaranny', 'susah', 'senangny', 'nikah', 'umur']</t>
  </si>
  <si>
    <t>sumpah baca manga tonikawa baca buku pandu utk pasang nikah muda dlm tata cata flirting jurus larang penggambaranny susah senangny nikah umur</t>
  </si>
  <si>
    <t>Tapi semenjk gw gali lebih dalam ilmu stoikisme. Gw bener2 lebih berdamai sama keadaan dan lebih legowo sama hidup yang gw milikin sekarang.
Ada temen seumuran nikah? Bodo amat. Ada temen beli mobil baru? Ga peduli. Ada temen masih muda udah bangun rumah? Good for her.</t>
  </si>
  <si>
    <t>tapi semenjk gw gali lebih dalam ilmu stoikisme. gw bener2 lebih berdamai sama keadaan dan lebih legowo sama hidup yang gw milikin sekarang.
ada temen seumuran nikah? bodo amat. ada temen beli mobil baru? ga peduli. ada temen masih muda udah bangun rumah? good for her.</t>
  </si>
  <si>
    <t>tapi semenjk gw gali lebih dalam ilmu stoikisme gw bener lebih berdamai sama keadaan dan lebih legowo sama hidup yang gw milikin sekarang ada temen seumuran nikah bodo amat ada temen beli mobil baru ga peduli ada temen masih muda udah bangun rumah good for her</t>
  </si>
  <si>
    <t>['tapi', 'semenjk', 'gw', 'gali', 'lebih', 'dalam', 'ilmu', 'stoikisme', 'gw', 'bener', 'lebih', 'berdamai', 'sama', 'keadaan', 'dan', 'lebih', 'legowo', 'sama', 'hidup', 'yang', 'gw', 'milikin', 'sekarang', 'ada', 'temen', 'seumuran', 'nikah', 'bodo', 'amat', 'ada', 'temen', 'beli', 'mobil', 'baru', 'ga', 'peduli', 'ada', 'temen', 'masih', 'muda', 'udah', 'bangun', 'rumah', 'good', 'for', 'her']</t>
  </si>
  <si>
    <t>['tapi', 'semenjk', 'aku', 'gali', 'lebih', 'dalam', 'ilmu', 'stoikisme', 'aku', 'benar', 'lebih', 'berdamai', 'sama', 'keadaan', 'dan', 'lebih', 'ikhlas', 'sama', 'hidup', 'yang', 'aku', 'milikin', 'sekarang', 'ada', 'teman', 'seumuran', 'nikah', 'bodoh', 'amat', 'ada', 'teman', 'beli', 'mobil', 'baru', 'tidak', 'peduli', 'ada', 'teman', 'masih', 'muda', 'sudah', 'bangun', 'rumah', 'good', 'for', 'her']</t>
  </si>
  <si>
    <t>['semenjk', 'gali', 'ilmu', 'stoikisme', 'berdamai', 'ikhlas', 'hidup', 'milikin', 'teman', 'seumuran', 'nikah', 'bodoh', 'teman', 'beli', 'mobil', 'peduli', 'teman', 'muda', 'bangun', 'rumah', 'good', 'for', 'her']</t>
  </si>
  <si>
    <t>['semenjk', 'gali', 'ilmu', 'stoikisme', 'damai', 'ikhlas', 'hidup', 'milikin', 'teman', 'umur', 'nikah', 'bodoh', 'teman', 'beli', 'mobil', 'peduli', 'teman', 'muda', 'bangun', 'rumah', 'good', 'for', 'her']</t>
  </si>
  <si>
    <t>semenjk gali ilmu stoikisme damai ikhlas hidup milikin teman umur nikah bodoh teman beli mobil peduli teman muda bangun rumah good for her</t>
  </si>
  <si>
    <t>gilaaa gue punya teteh2an di rp dulu lebih tua dari gue dia nikah muda trs tba2 Dateng dia bilang deh punya anak WOWWW KERENN</t>
  </si>
  <si>
    <t>gilaaa gue punya teteh2an di rp dulu lebih tua dari gue dia nikah muda trs tba2 dateng dia bilang deh punya anak wowww kerenn</t>
  </si>
  <si>
    <t>gilaaa gue punya tetehan di rp dulu lebih tua dari gue dia nikah muda trs tba dateng dia bilang deh punya anak wowww kerenn</t>
  </si>
  <si>
    <t>['gilaaa', 'gue', 'punya', 'tetehan', 'di', 'rp', 'dulu', 'lebih', 'tua', 'dari', 'gue', 'dia', 'nikah', 'muda', 'trs', 'tba', 'dateng', 'dia', 'bilang', 'deh', 'punya', 'anak', 'wowww', 'kerenn']</t>
  </si>
  <si>
    <t>['gilaaa', 'aku', 'punya', 'tetehan', 'di', 'rp', 'dulu', 'lebih', 'tua', 'dari', 'aku', 'dia', 'nikah', 'muda', 'terus', 'tibatiba', 'datang', 'dia', 'bilang', 'deh', 'punya', 'anak', 'wowww', 'kerenn']</t>
  </si>
  <si>
    <t>['gilaaa', 'tetehan', 'rp', 'tua', 'nikah', 'muda', 'tibatiba', 'bilang', 'deh', 'anak', 'kerenn']</t>
  </si>
  <si>
    <t>['gilaaa', 'teteh', 'rp', 'tua', 'nikah', 'muda', 'tibatiba', 'bilang', 'deh', 'anak', 'kerenn']</t>
  </si>
  <si>
    <t>gilaaa teteh rp tua nikah muda tibatiba bilang deh anak kerenn</t>
  </si>
  <si>
    <t>Hanya bingung aja sih! kok bisa ya temen-temenku kok gampang banget nikah di usia muda. Lha aku, boro-boro mikirin nikah, mikrin tugas aja udah pusing duluan</t>
  </si>
  <si>
    <t>hanya bingung aja sih! kok bisa ya temen-temenku kok gampang banget nikah di usia muda. lha aku, boro-boro mikirin nikah, mikrin tugas aja udah pusing duluan</t>
  </si>
  <si>
    <t>hanya bingung aja sih kok bisa ya tementemenku kok gampang banget nikah di usia muda lha aku boroboro mikirin nikah mikrin tugas aja udah pusing duluan</t>
  </si>
  <si>
    <t>['hanya', 'bingung', 'aja', 'sih', 'kok', 'bisa', 'ya', 'tementemenku', 'kok', 'gampang', 'banget', 'nikah', 'di', 'usia', 'muda', 'lha', 'aku', 'boroboro', 'mikirin', 'nikah', 'mikrin', 'tugas', 'aja', 'udah', 'pusing', 'duluan']</t>
  </si>
  <si>
    <t>['hanya', 'bingung', 'aja', 'sih', 'kok', 'bisa', 'ya', 'teman', 'kok', 'gampang', 'banget', 'nikah', 'di', 'usia', 'muda', 'lha', 'aku', 'jangankan', 'memikirkan', 'nikah', 'mikrin', 'tugas', 'aja', 'sudah', 'pusing', 'duluan']</t>
  </si>
  <si>
    <t>['bingung', 'aja', 'sih', 'ya', 'teman', 'gampang', 'banget', 'nikah', 'usia', 'muda', 'lha', 'memikirkan', 'nikah', 'mikrin', 'tugas', 'aja', 'pusing', 'duluan']</t>
  </si>
  <si>
    <t>['bingung', 'aja', 'sih', 'ya', 'teman', 'gampang', 'banget', 'nikah', 'usia', 'muda', 'lha', 'pikir', 'nikah', 'mikrin', 'tugas', 'aja', 'pusing', 'duluan']</t>
  </si>
  <si>
    <t>bingung aja sih ya teman gampang banget nikah usia muda lha pikir nikah mikrin tugas aja pusing duluan</t>
  </si>
  <si>
    <t>mama: lah??? aneh??? kenapa mau berenti suka? kamu tuh udah umur segini
me: aku masih muda
mama: temen2 kamu tu udh pd nikah
me: temen2 aku juga udh banyak yg meninggal? dan tiap ada beritanya pasti tanggepan orang "padahal masih muda" 🤷</t>
  </si>
  <si>
    <t>mama lah aneh kenapa mau berenti suka kamu tuh udah umur segini me aku masih muda mama temen kamu tu udh pd nikah me temen aku juga udh banyak yg meninggal dan tiap ada beritanya pasti tanggepan orang padahal masih muda</t>
  </si>
  <si>
    <t>['mama', 'lah', 'aneh', 'kenapa', 'mau', 'berenti', 'suka', 'kamu', 'tuh', 'udah', 'umur', 'segini', 'me', 'aku', 'masih', 'muda', 'mama', 'temen', 'kamu', 'tu', 'udh', 'pd', 'nikah', 'me', 'temen', 'aku', 'juga', 'udh', 'banyak', 'yg', 'meninggal', 'dan', 'tiap', 'ada', 'beritanya', 'pasti', 'tanggepan', 'orang', 'padahal', 'masih', 'muda']</t>
  </si>
  <si>
    <t>['ibu', 'lah', 'aneh', 'kenapa', 'mau', 'berenti', 'suka', 'kamu', 'tuh', 'sudah', 'umur', 'begini', 'me', 'aku', 'masih', 'muda', 'ibu', 'teman', 'kamu', 'itu', 'sudah', 'pada', 'nikah', 'me', 'teman', 'aku', 'juga', 'sudah', 'banyak', 'yg', 'meninggal', 'dan', 'tiap', 'ada', 'beritanya', 'pasti', 'tanggepan', 'orang', 'padahal', 'masih', 'muda']</t>
  </si>
  <si>
    <t>['aneh', 'berenti', 'suka', 'tuh', 'umur', 'me', 'muda', 'teman', 'nikah', 'me', 'teman', 'meninggal', 'beritanya', 'tanggepan', 'orang', 'muda']</t>
  </si>
  <si>
    <t>['aneh', 'renti', 'suka', 'tuh', 'umur', 'me', 'muda', 'teman', 'nikah', 'me', 'teman', 'tinggal', 'berita', 'tanggepan', 'orang', 'muda']</t>
  </si>
  <si>
    <t>aneh renti suka tuh umur me muda teman nikah me teman tinggal berita tanggepan orang muda</t>
  </si>
  <si>
    <t>Trs sy dideketin sm anak muda eh taunya diem” malah balikan sm mantanyaa jd selama dating sm sy dia juga tetep jalan sm mantanya, anj nangis banget sialan.
Trs sy di deketin mantan saya eh si anak dajjal ini juga idupnya ga terarah, awal ngajak nikah tetiba kumat sifatnya.</t>
  </si>
  <si>
    <t>trs sy dideketin sm anak muda eh taunya diem” malah balikan sm mantanyaa jd selama dating sm sy dia juga tetep jalan sm mantanya, anj nangis banget sialan.
trs sy di deketin mantan saya eh si anak dajjal ini juga idupnya ga terarah, awal ngajak nikah tetiba kumat sifatnya.</t>
  </si>
  <si>
    <t>trs sy dideketin sm anak muda eh taunya diem malah balikan sm mantanyaa jd selama dating sm sy dia juga tetep jalan sm mantanya anj nangis banget sialan trs sy di deketin mantan saya eh si anak dajjal ini juga idupnya ga terarah awal ngajak nikah tetiba kumat sifatnya</t>
  </si>
  <si>
    <t>['trs', 'sy', 'dideketin', 'sm', 'anak', 'muda', 'eh', 'taunya', 'diem', 'malah', 'balikan', 'sm', 'mantanyaa', 'jd', 'selama', 'dating', 'sm', 'sy', 'dia', 'juga', 'tetep', 'jalan', 'sm', 'mantanya', 'anj', 'nangis', 'banget', 'sialan', 'trs', 'sy', 'di', 'deketin', 'mantan', 'saya', 'eh', 'si', 'anak', 'dajjal', 'ini', 'juga', 'idupnya', 'ga', 'terarah', 'awal', 'ngajak', 'nikah', 'tetiba', 'kumat', 'sifatnya']</t>
  </si>
  <si>
    <t>['terus', 'saya', 'didekati', 'sama', 'anak', 'muda', 'malah', 'tahunya', 'diam', 'malah', 'balikan', 'sama', 'mantanyaa', 'jd', 'selama', 'dating', 'sama', 'saya', 'dia', 'juga', 'tetap', 'jalan', 'sama', 'mantanya', 'fuck', 'nangis', 'banget', 'sialan', 'terus', 'saya', 'di', 'mendekati', 'mantan', 'saya', 'malah', 'si', 'anak', 'dajjal', 'ini', 'juga', 'hidupnya', 'tidak', 'terarah', 'awal', 'mengajak', 'nikah', 'tetiba', 'kumat', 'sifatnya']</t>
  </si>
  <si>
    <t>['didekati', 'anak', 'muda', 'tahunya', 'diam', 'balikan', 'mantanyaa', 'jd', 'dating', 'jalan', 'mantanya', 'fuck', 'nangis', 'banget', 'sialan', 'mendekati', 'mantan', 'si', 'anak', 'dajjal', 'hidupnya', 'terarah', 'mengajak', 'nikah', 'tetiba', 'kumat', 'sifatnya']</t>
  </si>
  <si>
    <t>['dekat', 'anak', 'muda', 'tahu', 'diam', 'balik', 'mantanyaa', 'jd', 'dating', 'jalan', 'manta', 'fuck', 'nang', 'banget', 'sial', 'dekat', 'mantan', 'si', 'anak', 'dajjal', 'hidup', 'arah', 'ajak', 'nikah', 'tetiba', 'kumat', 'sifat']</t>
  </si>
  <si>
    <t>dekat anak muda tahu diam balik mantanyaa jd dating jalan manta fuck nang banget sial dekat mantan si anak dajjal hidup arah ajak nikah tetiba kumat sifat</t>
  </si>
  <si>
    <t>@jklgji KNP MAU JD MAMA SIO. mama cantik! dulu nikah muda. menikah sm yang jauh lebih tua</t>
  </si>
  <si>
    <t>@jklgji knp mau jd mama sio. mama cantik! dulu nikah muda. menikah sm yang jauh lebih tua</t>
  </si>
  <si>
    <t>knp mau jd mama sio mama cantik dulu nikah muda menikah sm yang jauh lebih tua</t>
  </si>
  <si>
    <t>['knp', 'mau', 'jd', 'mama', 'sio', 'mama', 'cantik', 'dulu', 'nikah', 'muda', 'menikah', 'sm', 'yang', 'jauh', 'lebih', 'tua']</t>
  </si>
  <si>
    <t>['kenapa', 'mau', 'jd', 'ibu', 'sio', 'ibu', 'cantik', 'dulu', 'nikah', 'muda', 'nikah', 'sama', 'yang', 'jauh', 'lebih', 'tua']</t>
  </si>
  <si>
    <t>['jd', 'sio', 'cantik', 'nikah', 'muda', 'nikah', 'tua']</t>
  </si>
  <si>
    <t>jd sio cantik nikah muda nikah tua</t>
  </si>
  <si>
    <t>Kenapa si masalah rumah tangga yg nikah muda pada di jadiin snap wa, kan jadi tambah takut nikah</t>
  </si>
  <si>
    <t>kenapa si masalah rumah tangga yg nikah muda pada di jadiin snap wa, kan jadi tambah takut nikah</t>
  </si>
  <si>
    <t>kenapa si masalah rumah tangga yg nikah muda pada di jadiin snap wa kan jadi tambah takut nikah</t>
  </si>
  <si>
    <t>['kenapa', 'si', 'masalah', 'rumah', 'tangga', 'yg', 'nikah', 'muda', 'pada', 'di', 'jadiin', 'snap', 'wa', 'kan', 'jadi', 'tambah', 'takut', 'nikah']</t>
  </si>
  <si>
    <t>['si', 'rumah', 'tangga', 'nikah', 'muda', 'jadiin', 'snap', 'wa', 'takut', 'nikah']</t>
  </si>
  <si>
    <t>si rumah tangga nikah muda jadiin snap wa takut nikah</t>
  </si>
  <si>
    <t>belom cukup dengan harus mikirin nasib sendiri, ternyata aku dibebani juga untuk mikirin nasib orang lain yang terdiri dari kepala keluarga dengan 1 balita, pria dewasa yg mau nikah, ibu muda yg lagi hamil anak kedua, dan mba mba yg barruu berumah tangga 🙃☺️</t>
  </si>
  <si>
    <t>belom cukup dengan harus mikirin nasib sendiri ternyata aku dibebani juga untuk mikirin nasib orang lain yang terdiri dari kepala keluarga dengan balita pria dewasa yg mau nikah ibu muda yg lagi hamil anak kedua dan mba mba yg barruu berumah tangga</t>
  </si>
  <si>
    <t>['belom', 'cukup', 'dengan', 'harus', 'mikirin', 'nasib', 'sendiri', 'ternyata', 'aku', 'dibebani', 'juga', 'untuk', 'mikirin', 'nasib', 'orang', 'lain', 'yang', 'terdiri', 'dari', 'kepala', 'keluarga', 'dengan', 'balita', 'pria', 'dewasa', 'yg', 'mau', 'nikah', 'ibu', 'muda', 'yg', 'lagi', 'hamil', 'anak', 'kedua', 'dan', 'mba', 'mba', 'yg', 'barruu', 'berumah', 'tangga']</t>
  </si>
  <si>
    <t>['belum', 'cukup', 'dengan', 'harus', 'memikirkan', 'nasib', 'sendiri', 'ternyata', 'aku', 'dibebani', 'juga', 'untuk', 'memikirkan', 'nasib', 'orang', 'lain', 'yang', 'terdiri', 'dari', 'kepala', 'keluarga', 'dengan', 'balita', 'pria', 'dewasa', 'yg', 'mau', 'nikah', 'ibu', 'muda', 'yg', 'lagi', 'hamil', 'anak', 'kedua', 'dan', 'mbak', 'mbak', 'yg', 'barruu', 'berumah', 'tangga']</t>
  </si>
  <si>
    <t>['memikirkan', 'nasib', 'dibebani', 'memikirkan', 'nasib', 'orang', 'kepala', 'keluarga', 'balita', 'pria', 'dewasa', 'nikah', 'muda', 'hamil', 'anak', 'mbak', 'mbak', 'barruu', 'berumah', 'tangga']</t>
  </si>
  <si>
    <t>['pikir', 'nasib', 'beban', 'pikir', 'nasib', 'orang', 'kepala', 'keluarga', 'balita', 'pria', 'dewasa', 'nikah', 'muda', 'hamil', 'anak', 'mbak', 'mbak', 'barruu', 'rumah', 'tangga']</t>
  </si>
  <si>
    <t>pikir nasib beban pikir nasib orang kepala keluarga balita pria dewasa nikah muda hamil anak mbak mbak barruu rumah tangga</t>
  </si>
  <si>
    <t>kalo nih ya kamu punya sepupu lebih tua, tapi urutan dari keluarga tuh sebenernya dia adek kita, tapi kita selama ini manggilnya mas karena dia lebih tua kan, terus dia tuh nikah sama cewe yang lebih muda dari kita
ini kita manggil istrinya apeeee????</t>
  </si>
  <si>
    <t>kalo nih ya kamu punya sepupu lebih tua tapi urutan dari keluarga tuh sebenernya dia adek kita tapi kita selama ini manggilnya mas karena dia lebih tua kan terus dia tuh nikah sama cewe yang lebih muda dari kita ini kita manggil istrinya apeeee</t>
  </si>
  <si>
    <t>['kalo', 'nih', 'ya', 'kamu', 'punya', 'sepupu', 'lebih', 'tua', 'tapi', 'urutan', 'dari', 'keluarga', 'tuh', 'sebenernya', 'dia', 'adek', 'kita', 'tapi', 'kita', 'selama', 'ini', 'manggilnya', 'mas', 'karena', 'dia', 'lebih', 'tua', 'kan', 'terus', 'dia', 'tuh', 'nikah', 'sama', 'cewe', 'yang', 'lebih', 'muda', 'dari', 'kita', 'ini', 'kita', 'manggil', 'istrinya', 'apeeee']</t>
  </si>
  <si>
    <t>['kalo', 'nih', 'ya', 'kamu', 'punya', 'sepupu', 'lebih', 'tua', 'tapi', 'urutan', 'dari', 'keluarga', 'tuh', 'sebenarnya', 'dia', 'adik', 'kita', 'tapi', 'kita', 'selama', 'ini', 'manggilnya', 'kakak', 'karena', 'dia', 'lebih', 'tua', 'kan', 'terus', 'dia', 'tuh', 'nikah', 'sama', 'cewek', 'yang', 'lebih', 'muda', 'dari', 'kita', 'ini', 'kita', 'memanggil', 'istrinya', 'apa']</t>
  </si>
  <si>
    <t>['kalo', 'nih', 'ya', 'sepupu', 'tua', 'urutan', 'keluarga', 'tuh', 'adik', 'manggilnya', 'kakak', 'tua', 'tuh', 'nikah', 'cewek', 'muda', 'memanggil', 'istrinya']</t>
  </si>
  <si>
    <t>['kalo', 'nih', 'ya', 'sepupu', 'tua', 'urut', 'keluarga', 'tuh', 'adik', 'manggilnya', 'kakak', 'tua', 'tuh', 'nikah', 'cewek', 'muda', 'panggil', 'istri']</t>
  </si>
  <si>
    <t>kalo nih ya sepupu tua urut keluarga tuh adik manggilnya kakak tua tuh nikah cewek muda panggil istri</t>
  </si>
  <si>
    <t>Nikah muda? https://t.co/JeX3w1Mg6t</t>
  </si>
  <si>
    <t>nikah muda? https://t.co/jex3w1mg6t</t>
  </si>
  <si>
    <t>utamakan memantaskan diri untuk mati muda, bukan nikah muda</t>
  </si>
  <si>
    <t>utamakan memantaskan diri untuk mati muda bukan nikah muda</t>
  </si>
  <si>
    <t>['utamakan', 'memantaskan', 'diri', 'untuk', 'mati', 'muda', 'bukan', 'nikah', 'muda']</t>
  </si>
  <si>
    <t>['utamakan', 'memantaskan', 'mati', 'muda', 'nikah', 'muda']</t>
  </si>
  <si>
    <t>['utama', 'pantas', 'mati', 'muda', 'nikah', 'muda']</t>
  </si>
  <si>
    <t>utama pantas mati muda nikah muda</t>
  </si>
  <si>
    <t>lagi males bersaing
terserah lu deh pokoknya, 
aku mau ningkatin value diriku, 
kalo pun ada yg mau deketin ya pasti juga bakal usaha menyetarakan diri , bahkan harus lebih dari aku sih 😑
bodo amat nikah muda 🙂</t>
  </si>
  <si>
    <t>lagi males bersaing terserah lu deh pokoknya aku mau ningkatin value diriku kalo pun ada yg mau deketin ya pasti juga bakal usaha menyetarakan diri bahkan harus lebih dari aku sih bodo amat nikah muda</t>
  </si>
  <si>
    <t>['lagi', 'males', 'bersaing', 'terserah', 'lu', 'deh', 'pokoknya', 'aku', 'mau', 'ningkatin', 'value', 'diriku', 'kalo', 'pun', 'ada', 'yg', 'mau', 'deketin', 'ya', 'pasti', 'juga', 'bakal', 'usaha', 'menyetarakan', 'diri', 'bahkan', 'harus', 'lebih', 'dari', 'aku', 'sih', 'bodo', 'amat', 'nikah', 'muda']</t>
  </si>
  <si>
    <t>['lagi', 'malas', 'bersaing', 'terserah', 'kamu', 'deh', 'pokoknya', 'aku', 'mau', 'meningkatkan', 'value', 'diriku', 'kalo', 'pun', 'ada', 'yg', 'mau', 'mendekati', 'ya', 'pasti', 'juga', 'bakal', 'usaha', 'menyetarakan', 'diri', 'bahkan', 'harus', 'lebih', 'dari', 'aku', 'sih', 'bodoh', 'amat', 'nikah', 'muda']</t>
  </si>
  <si>
    <t>['malas', 'bersaing', 'terserah', 'deh', 'pokoknya', 'meningkatkan', 'value', 'diriku', 'kalo', 'mendekati', 'ya', 'usaha', 'menyetarakan', 'sih', 'bodoh', 'nikah', 'muda']</t>
  </si>
  <si>
    <t>['malas', 'saing', 'serah', 'deh', 'pokok', 'tingkat', 'value', 'diri', 'kalo', 'dekat', 'ya', 'usaha', 'tara', 'sih', 'bodoh', 'nikah', 'muda']</t>
  </si>
  <si>
    <t>malas saing serah deh pokok tingkat value diri kalo dekat ya usaha tara sih bodoh nikah muda</t>
  </si>
  <si>
    <t>help knp fypku pada kehidupan nikah muda ya aksjsjsk jd pgn nikahh</t>
  </si>
  <si>
    <t>['help', 'knp', 'fypku', 'pada', 'kehidupan', 'nikah', 'muda', 'ya', 'aksjsjsk', 'jd', 'pgn', 'nikahh']</t>
  </si>
  <si>
    <t>['help', 'kenapa', 'fypku', 'pada', 'kehidupan', 'nikah', 'muda', 'ya', 'aksjsjsk', 'jd', 'ingin', 'nikah']</t>
  </si>
  <si>
    <t>['help', 'fypku', 'kehidupan', 'nikah', 'muda', 'ya', 'aksjsjsk', 'jd', 'nikah']</t>
  </si>
  <si>
    <t>['help', 'fypku', 'hidup', 'nikah', 'muda', 'ya', 'aksjsjsk', 'jd', 'nikah']</t>
  </si>
  <si>
    <t>help fypku hidup nikah muda ya aksjsjsk jd nikah</t>
  </si>
  <si>
    <t>@mingeebaby kakak umurnyaa berapaa? jangan terburu-buru buat nikah kak, sukses dulu terus nyenengin diri sendiri ama ortu duluu, nikmati masa muda saja duluu 😙</t>
  </si>
  <si>
    <t>kakak umurnyaa berapaa jangan terburuburu buat nikah kak sukses dulu terus nyenengin diri sendiri ama ortu duluu nikmati masa muda saja duluu</t>
  </si>
  <si>
    <t>['kakak', 'umurnyaa', 'berapaa', 'jangan', 'terburuburu', 'buat', 'nikah', 'kak', 'sukses', 'dulu', 'terus', 'nyenengin', 'diri', 'sendiri', 'ama', 'ortu', 'duluu', 'nikmati', 'masa', 'muda', 'saja', 'duluu']</t>
  </si>
  <si>
    <t>['kakak', 'umurnyaa', 'berapaa', 'jangan', 'terburuburu', 'buat', 'nikah', 'kakak', 'sukses', 'dulu', 'terus', 'menyenangkan', 'diri', 'sendiri', 'sama', 'orangtua', 'duluu', 'menikmati', 'masa', 'muda', 'saja', 'duluu']</t>
  </si>
  <si>
    <t>['kakak', 'umurnyaa', 'berapaa', 'terburuburu', 'nikah', 'kakak', 'sukses', 'menyenangkan', 'orangtua', 'duluu', 'menikmati', 'muda', 'duluu']</t>
  </si>
  <si>
    <t>['kakak', 'umurnyaa', 'berapaa', 'terburuburu', 'nikah', 'kakak', 'sukses', 'senang', 'orangtua', 'duluu', 'nikmat', 'muda', 'duluu']</t>
  </si>
  <si>
    <t>kakak umurnyaa berapaa terburuburu nikah kakak sukses senang orangtua duluu nikmat muda duluu</t>
  </si>
  <si>
    <t>9. Julidin LGBTQ
yes! internalized homophobia🥰
10. Nikah muda
no
11. Komen FOMO ke artis yang nonton konser
ga. biarin aja
12. Komen Slay ke cowo yang feminim
no but good fot them!
13. Ngesave foto quote "If Qur'an said it's haraam, your opinion doesn't matter"
katolik</t>
  </si>
  <si>
    <t>9. julidin lgbtq
yes! internalized homophobia🥰
10. nikah muda
no
11. komen fomo ke artis yang nonton konser
ga. biarin aja
12. komen slay ke cowo yang feminim
no but good fot them!
13. ngesave foto quote "if qur'an said it's haraam, your opinion doesn't matter"
katolik</t>
  </si>
  <si>
    <t>julidin lgbtq yes internalized homophobia nikah muda no komen fomo ke artis yang nonton konser ga biarin aja komen slay ke cowo yang feminim no but good fot them ngesave foto quote if quran said its haraam your opinion doesnt matter katolik</t>
  </si>
  <si>
    <t>['julidin', 'lgbtq', 'yes', 'internalized', 'homophobia', 'nikah', 'muda', 'no', 'komen', 'fomo', 'ke', 'artis', 'yang', 'nonton', 'konser', 'ga', 'biarin', 'aja', 'komen', 'slay', 'ke', 'cowo', 'yang', 'feminim', 'no', 'but', 'good', 'fot', 'them', 'ngesave', 'foto', 'quote', 'if', 'quran', 'said', 'its', 'haraam', 'your', 'opinion', 'doesnt', 'matter', 'katolik']</t>
  </si>
  <si>
    <t>['iri', 'lgbtq', 'yes', 'internalized', 'homophobia', 'nikah', 'muda', 'no', 'komen', 'cemas', 'ke', 'artis', 'yang', 'nonton', 'konser', 'tidak', 'biarin', 'aja', 'komen', 'slay', 'ke', 'cowok', 'yang', 'feminim', 'no', 'but', 'good', 'fot', 'them', 'ngesave', 'foto', 'kutipan', 'if', 'quran', 'berkata', 'its', 'haraam', 'your', 'opinion', 'doesnt', 'matter', 'katolik']</t>
  </si>
  <si>
    <t>['iri', 'lgbtq', 'yes', 'internalized', 'homophobia', 'nikah', 'muda', 'no', 'komen', 'cemas', 'artis', 'nonton', 'konser', 'biarin', 'aja', 'komen', 'slay', 'cowok', 'feminim', 'no', 'but', 'good', 'fot', 'them', 'ngesave', 'foto', 'kutipan', 'if', 'quran', 'its', 'haraam', 'your', 'opinion', 'doesnt', 'matter', 'katolik']</t>
  </si>
  <si>
    <t>['iri', 'lgbtq', 'yes', 'internalized', 'homophobia', 'nikah', 'muda', 'no', 'komen', 'cemas', 'artis', 'nonton', 'konser', 'biarin', 'aja', 'komen', 'slay', 'cowok', 'feminim', 'no', 'but', 'good', 'fot', 'them', 'ngesave', 'foto', 'kutip', 'if', 'quran', 'its', 'haraam', 'your', 'opinion', 'doesnt', 'matter', 'katolik']</t>
  </si>
  <si>
    <t>iri lgbtq yes internalized homophobia nikah muda no komen cemas artis nonton konser biarin aja komen slay cowok feminim no but good fot them ngesave foto kutip if quran its haraam your opinion doesnt matter katolik</t>
  </si>
  <si>
    <t>@ofBibie ㅤ
Zeon terdiam sejenak kala mendengar ucapan puan muda di depannya. "Nikah nikah, masih kecil." Ucap Zeon seraya membubuhkan blush-on pada tulang pipi Vivienne. Kini wajahnya tampak lebih segar.
ㅤ https://t.co/1IeM9If0b8</t>
  </si>
  <si>
    <t>@ofbibie ㅤ
zeon terdiam sejenak kala mendengar ucapan puan muda di depannya. "nikah nikah, masih kecil." ucap zeon seraya membubuhkan blush-on pada tulang pipi vivienne. kini wajahnya tampak lebih segar.
ㅤ https://t.co/1iem9if0b8</t>
  </si>
  <si>
    <t>zeon terdiam sejenak kala mendengar ucapan puan muda di depannya nikah nikah masih kecil ucap zeon seraya membubuhkan blushon pada tulang pipi vivienne kini wajahnya tampak lebih segar</t>
  </si>
  <si>
    <t>['zeon', 'terdiam', 'sejenak', 'kala', 'mendengar', 'ucapan', 'puan', 'muda', 'di', 'depannya', 'nikah', 'nikah', 'masih', 'kecil', 'ucap', 'zeon', 'seraya', 'membubuhkan', 'blushon', 'pada', 'tulang', 'pipi', 'vivienne', 'kini', 'wajahnya', 'tampak', 'lebih', 'segar']</t>
  </si>
  <si>
    <t>['terdiam', 'mendengar', 'ucapan', 'puan', 'muda', 'depannya', 'nikah', 'nikah', 'seraya', 'membubuhkan', 'blushon', 'tulang', 'pipi', 'wajahnya', 'segar']</t>
  </si>
  <si>
    <t>['diam', 'dengar', 'ucap', 'puan', 'muda', 'depan', 'nikah', 'nikah', 'seraya', 'bubuh', 'blushon', 'tulang', 'pipi', 'wajah', 'segar']</t>
  </si>
  <si>
    <t>diam dengar ucap puan muda depan nikah nikah seraya bubuh blushon tulang pipi wajah segar</t>
  </si>
  <si>
    <t>@nau_candy @avelgurl @gabrinael Lho? Nikah muda dong?</t>
  </si>
  <si>
    <t>@nau_candy @avelgurl @gabrinael lho? nikah muda dong?</t>
  </si>
  <si>
    <t>candy lho nikah muda dong</t>
  </si>
  <si>
    <t>['candy', 'lho', 'nikah', 'muda', 'dong']</t>
  </si>
  <si>
    <t>['candy', 'lho', 'nikah', 'muda']</t>
  </si>
  <si>
    <t>candy lho nikah muda</t>
  </si>
  <si>
    <t>makanya jgn nikah muda</t>
  </si>
  <si>
    <t>['makanya', 'jgn', 'nikah', 'muda']</t>
  </si>
  <si>
    <t>['jgn', 'nikah', 'muda']</t>
  </si>
  <si>
    <t>jgn nikah muda</t>
  </si>
  <si>
    <t>@tanyakanrl Alhamdulillah meski hidup di kampung, tapi belum pernah ngerasain di pukulin. Apalagi sama bapak, dia marah juga gatau gimana marah nya. Padahal orang tua ku dulu nikah muda.</t>
  </si>
  <si>
    <t>@tanyakanrl alhamdulillah meski hidup di kampung, tapi belum pernah ngerasain di pukulin. apalagi sama bapak, dia marah juga gatau gimana marah nya. padahal orang tua ku dulu nikah muda.</t>
  </si>
  <si>
    <t>alhamdulillah meski hidup di kampung tapi belum pernah ngerasain di pukulin apalagi sama bapak dia marah juga gatau gimana marah nya padahal orang tua ku dulu nikah muda</t>
  </si>
  <si>
    <t>['alhamdulillah', 'meski', 'hidup', 'di', 'kampung', 'tapi', 'belum', 'pernah', 'ngerasain', 'di', 'pukulin', 'apalagi', 'sama', 'bapak', 'dia', 'marah', 'juga', 'gatau', 'gimana', 'marah', 'nya', 'padahal', 'orang', 'tua', 'ku', 'dulu', 'nikah', 'muda']</t>
  </si>
  <si>
    <t>['alhamdulillah', 'meski', 'hidup', 'di', 'kampung', 'tapi', 'belum', 'pernah', 'merasakan', 'di', 'pukul', 'apalagi', 'sama', 'bapak', 'dia', 'marah', 'juga', 'gatau', 'bagaimana', 'marah', 'nya', 'padahal', 'orang', 'tua', 'aku', 'dulu', 'nikah', 'muda']</t>
  </si>
  <si>
    <t>['alhamdulillah', 'hidup', 'kampung', 'merasakan', 'marah', 'gatau', 'marah', 'nya', 'orang', 'tua', 'nikah', 'muda']</t>
  </si>
  <si>
    <t>['alhamdulillah', 'hidup', 'kampung', 'rasa', 'marah', 'gatau', 'marah', 'nya', 'orang', 'tua', 'nikah', 'muda']</t>
  </si>
  <si>
    <t>alhamdulillah hidup kampung rasa marah gatau marah nya orang tua nikah muda</t>
  </si>
  <si>
    <t>Lebih takut disuruh nikah muda
Makanya gw pen kaburrr aja rasanya</t>
  </si>
  <si>
    <t>lebih takut disuruh nikah muda
makanya gw pen kaburrr aja rasanya</t>
  </si>
  <si>
    <t>lebih takut disuruh nikah muda makanya gw pen kaburrr aja rasanya</t>
  </si>
  <si>
    <t>['lebih', 'takut', 'disuruh', 'nikah', 'muda', 'makanya', 'gw', 'pen', 'kaburrr', 'aja', 'rasanya']</t>
  </si>
  <si>
    <t>['lebih', 'takut', 'disuruh', 'nikah', 'muda', 'makanya', 'aku', 'ingin', 'kabur', 'aja', 'rasanya']</t>
  </si>
  <si>
    <t>['takut', 'disuruh', 'nikah', 'muda', 'kabur', 'aja']</t>
  </si>
  <si>
    <t>['takut', 'suruh', 'nikah', 'muda', 'kabur', 'aja']</t>
  </si>
  <si>
    <t>takut suruh nikah muda kabur aja</t>
  </si>
  <si>
    <t>Bukan nikah muda sih maksud gw tp nikah normal di indonesia yg mana itu termasuk nikah muda kalo di negara2 maju 😭🙏🏼</t>
  </si>
  <si>
    <t>bukan nikah muda sih maksud gw tp nikah normal di indonesia yg mana itu termasuk nikah muda kalo di negara2 maju 😭🙏🏼</t>
  </si>
  <si>
    <t>bukan nikah muda sih maksud gw tp nikah normal di indonesia yg mana itu termasuk nikah muda kalo di negara maju</t>
  </si>
  <si>
    <t>['bukan', 'nikah', 'muda', 'sih', 'maksud', 'gw', 'tp', 'nikah', 'normal', 'di', 'indonesia', 'yg', 'mana', 'itu', 'termasuk', 'nikah', 'muda', 'kalo', 'di', 'negara', 'maju']</t>
  </si>
  <si>
    <t>['bukan', 'nikah', 'muda', 'sih', 'maksud', 'aku', 'tapi', 'nikah', 'normal', 'di', 'indonesia', 'yg', 'mana', 'itu', 'termasuk', 'nikah', 'muda', 'kalo', 'di', 'negara', 'maju']</t>
  </si>
  <si>
    <t>['nikah', 'muda', 'sih', 'maksud', 'nikah', 'normal', 'indonesia', 'nikah', 'muda', 'kalo', 'negara', 'maju']</t>
  </si>
  <si>
    <t>nikah muda sih maksud nikah normal indonesia nikah muda kalo negara maju</t>
  </si>
  <si>
    <t>bukti bahwa masih banyak wanita muda jaman skr yg ngebet nikah tapi ga melakukan hal mendasar yaitu background checking</t>
  </si>
  <si>
    <t>['bukti', 'bahwa', 'masih', 'banyak', 'wanita', 'muda', 'jaman', 'skr', 'yg', 'ngebet', 'nikah', 'tapi', 'ga', 'melakukan', 'hal', 'mendasar', 'yaitu', 'background', 'checking']</t>
  </si>
  <si>
    <t>['bukti', 'bahwa', 'masih', 'banyak', 'wanita', 'muda', 'zaman', 'sekarang', 'yg', 'ingin', 'nikah', 'tapi', 'tidak', 'melakukan', 'hal', 'mendasar', 'yaitu', 'background', 'checking']</t>
  </si>
  <si>
    <t>['bukti', 'wanita', 'muda', 'zaman', 'nikah', 'mendasar', 'background', 'checking']</t>
  </si>
  <si>
    <t>['bukti', 'wanita', 'muda', 'zaman', 'nikah', 'dasar', 'background', 'checking']</t>
  </si>
  <si>
    <t>bukti wanita muda zaman nikah dasar background checking</t>
  </si>
  <si>
    <t>@primevideoid Mak gw seumuran gw udh nikah muda, lah gw masih mikirin kuliah dll</t>
  </si>
  <si>
    <t>@primevideoid mak gw seumuran gw udh nikah muda, lah gw masih mikirin kuliah dll</t>
  </si>
  <si>
    <t>mak gw seumuran gw udh nikah muda lah gw masih mikirin kuliah dll</t>
  </si>
  <si>
    <t>['mak', 'gw', 'seumuran', 'gw', 'udh', 'nikah', 'muda', 'lah', 'gw', 'masih', 'mikirin', 'kuliah', 'dll']</t>
  </si>
  <si>
    <t>['ibu', 'aku', 'seumuran', 'aku', 'sudah', 'nikah', 'muda', 'lah', 'aku', 'masih', 'memikirkan', 'kuliah', 'dll']</t>
  </si>
  <si>
    <t>['seumuran', 'nikah', 'muda', 'memikirkan', 'kuliah', 'dll']</t>
  </si>
  <si>
    <t>['umur', 'nikah', 'muda', 'pikir', 'kuliah', 'dll']</t>
  </si>
  <si>
    <t>umur nikah muda pikir kuliah dll</t>
  </si>
  <si>
    <t>@airlanggafess Kasihan nder, korban nikah muda 🙏😔</t>
  </si>
  <si>
    <t>@airlanggafess kasihan nder, korban nikah muda 🙏😔</t>
  </si>
  <si>
    <t>kasihan nder korban nikah muda</t>
  </si>
  <si>
    <t>['kasihan', 'nder', 'korban', 'nikah', 'muda']</t>
  </si>
  <si>
    <t>Gue percaya sm thor yg gabakal ngelepas utu , tp gue ragu sm  uti WKWKWKWK. Nikah muda tuh gaada masalah asalkan nikah sm org yang tepat, nikah nanti juga sama.</t>
  </si>
  <si>
    <t>gue percaya sm thor yg gabakal ngelepas utu , tp gue ragu sm  uti wkwkwkwk. nikah muda tuh gaada masalah asalkan nikah sm org yang tepat, nikah nanti juga sama.</t>
  </si>
  <si>
    <t>gue percaya sm thor yg gabakal ngelepas utu tp gue ragu sm uti wkwkwkwk nikah muda tuh gaada masalah asalkan nikah sm org yang tepat nikah nanti juga sama</t>
  </si>
  <si>
    <t>['gue', 'percaya', 'sm', 'thor', 'yg', 'gabakal', 'ngelepas', 'utu', 'tp', 'gue', 'ragu', 'sm', 'uti', 'wkwkwkwk', 'nikah', 'muda', 'tuh', 'gaada', 'masalah', 'asalkan', 'nikah', 'sm', 'org', 'yang', 'tepat', 'nikah', 'nanti', 'juga', 'sama']</t>
  </si>
  <si>
    <t>['aku', 'percaya', 'sama', 'thor', 'yg', 'tidak', 'ngelepas', 'utu', 'tapi', 'aku', 'ragu', 'sama', 'uti', 'wkwkwkwk', 'nikah', 'muda', 'tuh', 'gaada', 'masalah', 'asalkan', 'nikah', 'sama', 'orang', 'yang', 'tepat', 'nikah', 'nanti', 'juga', 'sama']</t>
  </si>
  <si>
    <t>['percaya', 'thor', 'ngelepas', 'utu', 'ragu', 'uti', 'wkwkwkwk', 'nikah', 'muda', 'tuh', 'gaada', 'nikah', 'orang', 'nikah']</t>
  </si>
  <si>
    <t>percaya thor ngelepas utu ragu uti wkwkwkwk nikah muda tuh gaada nikah orang nikah</t>
  </si>
  <si>
    <t>Apa gw nikah muda aj y kek emak gw😬</t>
  </si>
  <si>
    <t>apa gw nikah muda aj y kek emak gw😬</t>
  </si>
  <si>
    <t>apa gw nikah muda aj  kek emak gw</t>
  </si>
  <si>
    <t>['apa', 'gw', 'nikah', 'muda', 'aj', 'kek', 'emak', 'gw']</t>
  </si>
  <si>
    <t>['apa', 'aku', 'nikah', 'muda', 'saja', 'seperti', 'ibu', 'aku']</t>
  </si>
  <si>
    <t>@18fesss "gabisa nemenin cowo berproses" kamu nikah aja sama duda tua nder, udah ga akan ada lagi proses, karna udah dihabiskan selagi muda. 
Yg namanya proses itu akan selalu beriringan sama kita. Setelah nikah pun sama. Meskipun sebelum nikah udah mapan tapi ga menjamin bertahan -c</t>
  </si>
  <si>
    <t>@18fesss "gabisa nemenin cowo berproses" kamu nikah aja sama duda tua nder, udah ga akan ada lagi proses, karna udah dihabiskan selagi muda. 
yg namanya proses itu akan selalu beriringan sama kita. setelah nikah pun sama. meskipun sebelum nikah udah mapan tapi ga menjamin bertahan -c</t>
  </si>
  <si>
    <t xml:space="preserve">gabisa nemenin cowo berproses kamu nikah aja sama duda tua nder udah ga akan ada lagi proses karna udah dihabiskan selagi muda yg namanya proses itu akan selalu beriringan sama kita setelah nikah pun sama meskipun sebelum nikah udah mapan tapi ga menjamin bertahan </t>
  </si>
  <si>
    <t>['gabisa', 'nemenin', 'cowo', 'berproses', 'kamu', 'nikah', 'aja', 'sama', 'duda', 'tua', 'nder', 'udah', 'ga', 'akan', 'ada', 'lagi', 'proses', 'karna', 'udah', 'dihabiskan', 'selagi', 'muda', 'yg', 'namanya', 'proses', 'itu', 'akan', 'selalu', 'beriringan', 'sama', 'kita', 'setelah', 'nikah', 'pun', 'sama', 'meskipun', 'sebelum', 'nikah', 'udah', 'mapan', 'tapi', 'ga', 'menjamin', 'bertahan']</t>
  </si>
  <si>
    <t>['gabisa', 'menemani', 'cowok', 'berproses', 'kamu', 'nikah', 'aja', 'sama', 'duda', 'tua', 'nder', 'sudah', 'tidak', 'akan', 'ada', 'lagi', 'proses', 'karena', 'sudah', 'dihabiskan', 'selagi', 'muda', 'yg', 'namanya', 'proses', 'itu', 'akan', 'selalu', 'beriringan', 'sama', 'kita', 'setelah', 'nikah', 'pun', 'sama', 'meskipun', 'sebelum', 'nikah', 'sudah', 'mapan', 'tapi', 'tidak', 'menjamin', 'bertahan']</t>
  </si>
  <si>
    <t>['gabisa', 'menemani', 'cowok', 'berproses', 'nikah', 'aja', 'duda', 'tua', 'nder', 'proses', 'dihabiskan', 'selagi', 'muda', 'namanya', 'proses', 'beriringan', 'nikah', 'nikah', 'mapan', 'menjamin', 'bertahan']</t>
  </si>
  <si>
    <t>['gabisa', 'tani', 'cowok', 'proses', 'nikah', 'aja', 'duda', 'tua', 'nder', 'proses', 'habis', 'selagi', 'muda', 'nama', 'proses', 'iring', 'nikah', 'nikah', 'mapan', 'jamin', 'tahan']</t>
  </si>
  <si>
    <t>gabisa tani cowok proses nikah aja duda tua nder proses habis selagi muda nama proses iring nikah nikah mapan jamin tahan</t>
  </si>
  <si>
    <t>Sempet disindir gara-gara nikah muda dan sekarang story isi nya jualan boci. Loh loh loh yg nyindir gatau aja, itu di kantor dirjen pajak suka ada bazzar siapa emang yg jualan kalo bukan istri pijibit nya? Nasi pecel ga ada rasa, gorengan tepung mulu.</t>
  </si>
  <si>
    <t>sempet disindir gara-gara nikah muda dan sekarang story isi nya jualan boci. loh loh loh yg nyindir gatau aja, itu di kantor dirjen pajak suka ada bazzar siapa emang yg jualan kalo bukan istri pijibit nya? nasi pecel ga ada rasa, gorengan tepung mulu.</t>
  </si>
  <si>
    <t>sempet disindir garagara nikah muda dan sekarang story isi nya jualan boci loh loh loh yg nyindir gatau aja itu di kantor dirjen pajak suka ada bazzar siapa emang yg jualan kalo bukan istri pijibit nya nasi pecel ga ada rasa gorengan tepung mulu</t>
  </si>
  <si>
    <t>['sempet', 'disindir', 'garagara', 'nikah', 'muda', 'dan', 'sekarang', 'story', 'isi', 'nya', 'jualan', 'boci', 'loh', 'loh', 'loh', 'yg', 'nyindir', 'gatau', 'aja', 'itu', 'di', 'kantor', 'dirjen', 'pajak', 'suka', 'ada', 'bazzar', 'siapa', 'emang', 'yg', 'jualan', 'kalo', 'bukan', 'istri', 'pijibit', 'nya', 'nasi', 'pecel', 'ga', 'ada', 'rasa', 'gorengan', 'tepung', 'mulu']</t>
  </si>
  <si>
    <t>['sempat', 'disindir', 'karena', 'nikah', 'muda', 'dan', 'sekarang', 'story', 'isi', 'nya', 'jualan', 'boci', 'loh', 'loh', 'loh', 'yg', 'sindir', 'gatau', 'aja', 'itu', 'di', 'kantor', 'dirjen', 'pajak', 'suka', 'ada', 'bazzar', 'siapa', 'memang', 'yg', 'jualan', 'kalo', 'bukan', 'istri', 'pijibit', 'nya', 'nasi', 'pecel', 'tidak', 'ada', 'rasa', 'gorengan', 'tepung', 'selalu']</t>
  </si>
  <si>
    <t>['disindir', 'nikah', 'muda', 'story', 'isi', 'nya', 'jualan', 'boci', 'loh', 'loh', 'loh', 'sindir', 'gatau', 'aja', 'kantor', 'dirjen', 'pajak', 'suka', 'bazzar', 'jualan', 'kalo', 'istri', 'pijibit', 'nya', 'nasi', 'pecel', 'gorengan', 'tepung']</t>
  </si>
  <si>
    <t>['sindir', 'nikah', 'muda', 'story', 'isi', 'nya', 'jual', 'boci', 'loh', 'loh', 'loh', 'sindir', 'gatau', 'aja', 'kantor', 'dirjen', 'pajak', 'suka', 'bazzar', 'jual', 'kalo', 'istri', 'pijibit', 'nya', 'nasi', 'pecel', 'goreng', 'tepung']</t>
  </si>
  <si>
    <t>sindir nikah muda story isi nya jual boci loh loh loh sindir gatau aja kantor dirjen pajak suka bazzar jual kalo istri pijibit nya nasi pecel goreng tepung</t>
  </si>
  <si>
    <t>@sofiaflorina @segaranirmala @kegblgnunfaedh Minimal mikir dlu lah anjir sebelum bikin statment,  melegalkan aborsi sama aja kita melegalkan tindakan kejahatan dan gak cuma itu bisa jdi pertimbangan anak² muda kalo sex di luar nikah gpp karna adanya aborsi sama aja dengan menjerumuskan mereka, gak habis pikir gua ama otaklu https://t.co/cO33LRreWe</t>
  </si>
  <si>
    <t>@sofiaflorina @segaranirmala @kegblgnunfaedh minimal mikir dlu lah anjir sebelum bikin statment,  melegalkan aborsi sama aja kita melegalkan tindakan kejahatan dan gak cuma itu bisa jdi pertimbangan anak² muda kalo sex di luar nikah gpp karna adanya aborsi sama aja dengan menjerumuskan mereka, gak habis pikir gua ama otaklu https://t.co/co33lrrewe</t>
  </si>
  <si>
    <t>minimal mikir dlu lah anjir sebelum bikin statment melegalkan aborsi sama aja kita melegalkan tindakan kejahatan dan gak cuma itu bisa jdi pertimbangan anak muda kalo sex di luar nikah gpp karna adanya aborsi sama aja dengan menjerumuskan mereka gak habis pikir gua ama otaklu</t>
  </si>
  <si>
    <t>['minimal', 'mikir', 'dlu', 'lah', 'anjir', 'sebelum', 'bikin', 'statment', 'melegalkan', 'aborsi', 'sama', 'aja', 'kita', 'melegalkan', 'tindakan', 'kejahatan', 'dan', 'gak', 'cuma', 'itu', 'bisa', 'jdi', 'pertimbangan', 'anak', 'muda', 'kalo', 'sex', 'di', 'luar', 'nikah', 'gpp', 'karna', 'adanya', 'aborsi', 'sama', 'aja', 'dengan', 'menjerumuskan', 'mereka', 'gak', 'habis', 'pikir', 'gua', 'ama', 'otaklu']</t>
  </si>
  <si>
    <t>['minimal', 'berpikir', 'dahulu', 'lah', 'fuck', 'sebelum', 'bikin', 'statment', 'melegalkan', 'aborsi', 'sama', 'aja', 'kita', 'melegalkan', 'tindakan', 'kejahatan', 'dan', 'gak', 'cuma', 'itu', 'bisa', 'jadi', 'pertimbangan', 'anak', 'muda', 'kalo', 'sex', 'di', 'luar', 'nikah', 'boleh', 'karena', 'adanya', 'aborsi', 'sama', 'aja', 'dengan', 'menjerumuskan', 'mereka', 'gak', 'habis', 'pikir', 'aku', 'sama', 'otaklu']</t>
  </si>
  <si>
    <t>['minimal', 'berpikir', 'fuck', 'bikin', 'statment', 'melegalkan', 'aborsi', 'aja', 'melegalkan', 'tindakan', 'kejahatan', 'gak', 'pertimbangan', 'anak', 'muda', 'kalo', 'sex', 'nikah', 'aborsi', 'aja', 'menjerumuskan', 'gak', 'habis', 'pikir', 'otaklu']</t>
  </si>
  <si>
    <t>['minimal', 'pikir', 'fuck', 'bikin', 'statment', 'legal', 'aborsi', 'aja', 'legal', 'tindak', 'jahat', 'gak', 'timbang', 'anak', 'muda', 'kalo', 'sex', 'nikah', 'aborsi', 'aja', 'jerumus', 'gak', 'habis', 'pikir', 'otaklu']</t>
  </si>
  <si>
    <t>minimal pikir fuck bikin statment legal aborsi aja legal tindak jahat gak timbang anak muda kalo sex nikah aborsi aja jerumus gak habis pikir otaklu</t>
  </si>
  <si>
    <t>Gue kalo jadi cewek keknya yang bakal milih nikah muda sama suami tajir melintir deh, hari2 gue isinya melaksanakan hobi2ku saja tanpa tekanan 😭</t>
  </si>
  <si>
    <t>gue kalo jadi cewek keknya yang bakal milih nikah muda sama suami tajir melintir deh, hari2 gue isinya melaksanakan hobi2ku saja tanpa tekanan 😭</t>
  </si>
  <si>
    <t>gue kalo jadi cewek keknya yang bakal milih nikah muda sama suami tajir melintir deh hari gue isinya melaksanakan hobiku saja tanpa tekanan</t>
  </si>
  <si>
    <t>['gue', 'kalo', 'jadi', 'cewek', 'keknya', 'yang', 'bakal', 'milih', 'nikah', 'muda', 'sama', 'suami', 'tajir', 'melintir', 'deh', 'hari', 'gue', 'isinya', 'melaksanakan', 'hobiku', 'saja', 'tanpa', 'tekanan']</t>
  </si>
  <si>
    <t>['aku', 'kalo', 'jadi', 'cewek', 'sepertinya', 'yang', 'bakal', 'memilih', 'nikah', 'muda', 'sama', 'suami', 'kaya', 'melintir', 'deh', 'hari', 'aku', 'isinya', 'melaksanakan', 'hobiku', 'saja', 'tanpa', 'tekanan']</t>
  </si>
  <si>
    <t>['kalo', 'cewek', 'memilih', 'nikah', 'muda', 'suami', 'kaya', 'melintir', 'deh', 'isinya', 'melaksanakan', 'hobiku', 'tekanan']</t>
  </si>
  <si>
    <t>['kalo', 'cewek', 'pilih', 'nikah', 'muda', 'suami', 'kaya', 'melintir', 'deh', 'isi', 'laksana', 'hobi', 'tekan']</t>
  </si>
  <si>
    <t>kalo cewek pilih nikah muda suami kaya melintir deh isi laksana hobi tekan</t>
  </si>
  <si>
    <t>perkara bahas nikah muda😭 https://t.co/57Kqc95kaM</t>
  </si>
  <si>
    <t>perkara bahas nikah muda😭 https://t.co/57kqc95kam</t>
  </si>
  <si>
    <t>perkara bahas nikah muda</t>
  </si>
  <si>
    <t>['perkara', 'bahas', 'nikah', 'muda']</t>
  </si>
  <si>
    <t>@YogaasHB @PSSI Untuk adik2 mending berenti main bola. Klo udh U30-an paling main fun football, paling bagus diundang main tarkam. Dari skrg coba cari2 info beasiswa kuliah, seleksi kuliah atau jadi pengusaha kek, trader saham kek, nikah muda kek. Jgn terlali serius main bola klo di indo.</t>
  </si>
  <si>
    <t>@yogaashb @pssi untuk adik2 mending berenti main bola. klo udh u30-an paling main fun football, paling bagus diundang main tarkam. dari skrg coba cari2 info beasiswa kuliah, seleksi kuliah atau jadi pengusaha kek, trader saham kek, nikah muda kek. jgn terlali serius main bola klo di indo.</t>
  </si>
  <si>
    <t>untuk adik mending berenti main bola klo udh uan paling main fun football paling bagus diundang main tarkam dari skrg coba cari info beasiswa kuliah seleksi kuliah atau jadi pengusaha kek trader saham kek nikah muda kek jgn terlali serius main bola klo di indo</t>
  </si>
  <si>
    <t>['untuk', 'adik', 'mending', 'berenti', 'main', 'bola', 'klo', 'udh', 'uan', 'paling', 'main', 'fun', 'football', 'paling', 'bagus', 'diundang', 'main', 'tarkam', 'dari', 'skrg', 'coba', 'cari', 'info', 'beasiswa', 'kuliah', 'seleksi', 'kuliah', 'atau', 'jadi', 'pengusaha', 'kek', 'trader', 'saham', 'kek', 'nikah', 'muda', 'kek', 'jgn', 'terlali', 'serius', 'main', 'bola', 'klo', 'di', 'indo']</t>
  </si>
  <si>
    <t>['untuk', 'adik', 'mending', 'berenti', 'main', 'bola', 'klo', 'sudah', 'uan', 'paling', 'main', 'fun', 'football', 'paling', 'bagus', 'diundang', 'main', 'tarkam', 'dari', 'sekarang', 'coba', 'cari', 'info', 'beasiswa', 'kuliah', 'seleksi', 'kuliah', 'atau', 'jadi', 'pengusaha', 'seperti', 'trader', 'saham', 'seperti', 'nikah', 'muda', 'seperti', 'jgn', 'terlali', 'serius', 'main', 'bola', 'klo', 'di', 'indonesia']</t>
  </si>
  <si>
    <t>['adik', 'mending', 'berenti', 'main', 'bola', 'klo', 'uan', 'main', 'fun', 'football', 'bagus', 'diundang', 'main', 'tarkam', 'coba', 'cari', 'info', 'beasiswa', 'kuliah', 'seleksi', 'kuliah', 'pengusaha', 'trader', 'saham', 'nikah', 'muda', 'jgn', 'terlali', 'serius', 'main', 'bola', 'klo', 'indonesia']</t>
  </si>
  <si>
    <t>['adik', 'mending', 'renti', 'main', 'bola', 'klo', 'uan', 'main', 'fun', 'football', 'bagus', 'undang', 'main', 'tarkam', 'coba', 'cari', 'info', 'beasiswa', 'kuliah', 'seleksi', 'kuliah', 'usaha', 'trader', 'saham', 'nikah', 'muda', 'jgn', 'lali', 'serius', 'main', 'bola', 'klo', 'indonesia']</t>
  </si>
  <si>
    <t>adik mending renti main bola klo uan main fun football bagus undang main tarkam coba cari info beasiswa kuliah seleksi kuliah usaha trader saham nikah muda jgn lali serius main bola klo indonesia</t>
  </si>
  <si>
    <t>Kemarin ketemu pasutri usia 20an awal udah nikah.usia pernikahan baru 1-2bln.sejak nikah,istri mual-pusing tiap hari sejak nikah,test pack (-)
Rumah tangga g ada yg mudah,cumaaann
ruma tangga muda
usia belia
ilmu belom seberapa
bikit sakit kepala 😭😭😭</t>
  </si>
  <si>
    <t>kemarin ketemu pasutri usia 20an awal udah nikah.usia pernikahan baru 1-2bln.sejak nikah,istri mual-pusing tiap hari sejak nikah,test pack (-)
rumah tangga g ada yg mudah,cumaaann
ruma tangga muda
usia belia
ilmu belom seberapa
bikit sakit kepala 😭😭😭</t>
  </si>
  <si>
    <t>kemarin ketemu pasutri usia an awal udah nikahusia pernikahan baru blnsejak nikahistri mualpusing tiap hari sejak nikahtest pack rumah tangga  ada yg mudahcumaaann ruma tangga muda usia belia ilmu belom seberapa bikit sakit kepala</t>
  </si>
  <si>
    <t>['kemarin', 'ketemu', 'pasutri', 'usia', 'an', 'awal', 'udah', 'nikahusia', 'pernikahan', 'baru', 'blnsejak', 'nikahistri', 'mualpusing', 'tiap', 'hari', 'sejak', 'nikahtest', 'pack', 'rumah', 'tangga', 'ada', 'yg', 'mudahcumaaann', 'ruma', 'tangga', 'muda', 'usia', 'belia', 'ilmu', 'belom', 'seberapa', 'bikit', 'sakit', 'kepala']</t>
  </si>
  <si>
    <t>['kemarin', 'bertemu', 'pasangan', 'usia', 'an', 'awal', 'sudah', 'nikahusia', 'pernikahan', 'baru', 'blnsejak', 'nikahistri', 'mualpusing', 'tiap', 'hari', 'sejak', 'nikahtest', 'pack', 'rumah', 'tangga', 'ada', 'yg', 'mudahcumaaann', 'ruma', 'tangga', 'muda', 'usia', 'belia', 'ilmu', 'belum', 'seberapa', 'bikit', 'sakit', 'kepala']</t>
  </si>
  <si>
    <t>['kemarin', 'bertemu', 'pasangan', 'usia', 'an', 'nikahusia', 'pernikahan', 'blnsejak', 'nikahistri', 'mualpusing', 'nikahtest', 'pack', 'rumah', 'tangga', 'mudahcumaaann', 'ruma', 'tangga', 'muda', 'usia', 'belia', 'ilmu', 'bikit', 'sakit', 'kepala']</t>
  </si>
  <si>
    <t>['kemarin', 'temu', 'pasang', 'usia', 'an', 'nikahusia', 'nikah', 'blnsejak', 'nikahistri', 'mualpusing', 'nikahtest', 'pack', 'rumah', 'tangga', 'mudahcumaaann', 'ruma', 'tangga', 'muda', 'usia', 'belia', 'ilmu', 'bikit', 'sakit', 'kepala']</t>
  </si>
  <si>
    <t>kemarin temu pasang usia an nikahusia nikah blnsejak nikahistri mualpusing nikahtest pack rumah tangga mudahcumaaann ruma tangga muda usia belia ilmu bikit sakit kepala</t>
  </si>
  <si>
    <t>@hiburandisosmed Positif yaa..mungkin anaknya sdh nikah muda..tp blm wisuda.. ini puasa gaes</t>
  </si>
  <si>
    <t>@hiburandisosmed positif yaa..mungkin anaknya sdh nikah muda..tp blm wisuda.. ini puasa gaes</t>
  </si>
  <si>
    <t>positif yaamungkin anaknya sdh nikah mudatp blm wisuda ini puasa gaes</t>
  </si>
  <si>
    <t>['positif', 'yaamungkin', 'anaknya', 'sdh', 'nikah', 'mudatp', 'blm', 'wisuda', 'ini', 'puasa', 'gaes']</t>
  </si>
  <si>
    <t>['positif', 'yaamungkin', 'anaknya', 'sdh', 'nikah', 'mudatp', 'belum', 'wisuda', 'ini', 'puasa', 'teman']</t>
  </si>
  <si>
    <t>['positif', 'yaamungkin', 'anaknya', 'sdh', 'nikah', 'mudatp', 'wisuda', 'puasa', 'teman']</t>
  </si>
  <si>
    <t>['positif', 'yaamungkin', 'anak', 'sdh', 'nikah', 'mudatp', 'wisuda', 'puasa', 'teman']</t>
  </si>
  <si>
    <t>positif yaamungkin anak sdh nikah mudatp wisuda puasa teman</t>
  </si>
  <si>
    <t>Buat muda-mudi yg blm nikah.
Nyari calon itu yg perimeternya deket dulu krn siapatau Tuhan ngasi itu dr yg deket dulu jaraknya, mantau bibit bebet bobotnya jg mudah, besanan enak, mondar-mandirnya asik.</t>
  </si>
  <si>
    <t>buat muda-mudi yg blm nikah.
nyari calon itu yg perimeternya deket dulu krn siapatau tuhan ngasi itu dr yg deket dulu jaraknya, mantau bibit bebet bobotnya jg mudah, besanan enak, mondar-mandirnya asik.</t>
  </si>
  <si>
    <t>buat mudamudi yg blm nikah nyari calon itu yg perimeternya deket dulu krn siapatau tuhan ngasi itu dr yg deket dulu jaraknya mantau bibit bebet bobotnya jg mudah besanan enak mondarmandirnya asik</t>
  </si>
  <si>
    <t>['buat', 'mudamudi', 'yg', 'blm', 'nikah', 'nyari', 'calon', 'itu', 'yg', 'perimeternya', 'deket', 'dulu', 'krn', 'siapatau', 'tuhan', 'ngasi', 'itu', 'dr', 'yg', 'deket', 'dulu', 'jaraknya', 'mantau', 'bibit', 'bebet', 'bobotnya', 'jg', 'mudah', 'besanan', 'enak', 'mondarmandirnya', 'asik']</t>
  </si>
  <si>
    <t>['buat', 'muda', 'yg', 'belum', 'nikah', 'mencari', 'calon', 'itu', 'yg', 'perimeternya', 'dekat', 'dulu', 'krn', 'siapatau', 'tuhan', 'ngasi', 'itu', 'dari', 'yg', 'dekat', 'dulu', 'jaraknya', 'pantau', 'bibit', 'bebet', 'bobotnya', 'juga', 'mudah', 'besanan', 'enak', 'mondarmandirnya', 'asik']</t>
  </si>
  <si>
    <t>['muda', 'nikah', 'mencari', 'calon', 'perimeternya', 'krn', 'siapatau', 'tuhan', 'ngasi', 'jaraknya', 'pantau', 'bibit', 'bebet', 'bobotnya', 'mudah', 'besanan', 'enak', 'mondarmandirnya', 'asik']</t>
  </si>
  <si>
    <t>['muda', 'nikah', 'cari', 'calon', 'perimeter', 'krn', 'siapatau', 'tuhan', 'ngasi', 'jarak', 'pantau', 'bibit', 'bebet', 'bobot', 'mudah', 'besan', 'enak', 'mondarmandirnya', 'asik']</t>
  </si>
  <si>
    <t>muda nikah cari calon perimeter krn siapatau tuhan ngasi jarak pantau bibit bebet bobot mudah besan enak mondarmandirnya asik</t>
  </si>
  <si>
    <t>@halleluhellyeah Apalgi yang sedari muda merantau, spertinya sudah sangat menguasi lifeskill rumah tangga, cuman klo dah nikah pasti beda</t>
  </si>
  <si>
    <t>@halleluhellyeah apalgi yang sedari muda merantau, spertinya sudah sangat menguasi lifeskill rumah tangga, cuman klo dah nikah pasti beda</t>
  </si>
  <si>
    <t>apalgi yang sedari muda merantau spertinya sudah sangat menguasi lifeskill rumah tangga cuman klo dah nikah pasti beda</t>
  </si>
  <si>
    <t>['apalgi', 'yang', 'sedari', 'muda', 'merantau', 'spertinya', 'sudah', 'sangat', 'menguasi', 'lifeskill', 'rumah', 'tangga', 'cuman', 'klo', 'dah', 'nikah', 'pasti', 'beda']</t>
  </si>
  <si>
    <t>['apalagi', 'yang', 'sedari', 'muda', 'merantau', 'sepertinya', 'sudah', 'sangat', 'menguasi', 'lifeskill', 'rumah', 'tangga', 'hanya', 'klo', 'sudah', 'nikah', 'pasti', 'beda']</t>
  </si>
  <si>
    <t>['sedari', 'muda', 'merantau', 'menguasi', 'lifeskill', 'rumah', 'tangga', 'klo', 'nikah', 'beda']</t>
  </si>
  <si>
    <t>['dar', 'muda', 'rantau', 'kuasi', 'lifeskill', 'rumah', 'tangga', 'klo', 'nikah', 'beda']</t>
  </si>
  <si>
    <t>dar muda rantau kuasi lifeskill rumah tangga klo nikah beda</t>
  </si>
  <si>
    <t>@belindch Tapi setelah dewasa aku akhirnya sadar,, mama bisa sampai kayak gitu juga bukan tanpa alasan.
Mamaku nikah muda, habis nikah langsung dibawa ke tempat tinggal papaku yg jauh dari keluarganya. Keluarga papaku nggak suka sama mamaku karena mamaku dianggap gadis kota -</t>
  </si>
  <si>
    <t>@belindch tapi setelah dewasa aku akhirnya sadar,, mama bisa sampai kayak gitu juga bukan tanpa alasan.
mamaku nikah muda, habis nikah langsung dibawa ke tempat tinggal papaku yg jauh dari keluarganya. keluarga papaku nggak suka sama mamaku karena mamaku dianggap gadis kota -</t>
  </si>
  <si>
    <t>tapi setelah dewasa aku akhirnya sadar mama bisa sampai kayak gitu juga bukan tanpa alasan mamaku nikah muda habis nikah langsung dibawa ke tempat tinggal papaku yg jauh dari keluarganya keluarga papaku nggak suka sama mamaku karena mamaku dianggap gadis kota</t>
  </si>
  <si>
    <t>['tapi', 'setelah', 'dewasa', 'aku', 'akhirnya', 'sadar', 'mama', 'bisa', 'sampai', 'kayak', 'gitu', 'juga', 'bukan', 'tanpa', 'alasan', 'mamaku', 'nikah', 'muda', 'habis', 'nikah', 'langsung', 'dibawa', 'ke', 'tempat', 'tinggal', 'papaku', 'yg', 'jauh', 'dari', 'keluarganya', 'keluarga', 'papaku', 'nggak', 'suka', 'sama', 'mamaku', 'karena', 'mamaku', 'dianggap', 'gadis', 'kota']</t>
  </si>
  <si>
    <t>['tapi', 'setelah', 'dewasa', 'aku', 'akhirnya', 'sadar', 'ibu', 'bisa', 'sampai', 'seperti', 'begitu', 'juga', 'bukan', 'tanpa', 'alasan', 'mamaku', 'nikah', 'muda', 'habis', 'nikah', 'langsung', 'dibawa', 'ke', 'tempat', 'tinggal', 'papaku', 'yg', 'jauh', 'dari', 'keluarganya', 'keluarga', 'papaku', 'tidak', 'suka', 'sama', 'mamaku', 'karena', 'mamaku', 'dianggap', 'gadis', 'kota']</t>
  </si>
  <si>
    <t>['dewasa', 'sadar', 'alasan', 'mamaku', 'nikah', 'muda', 'habis', 'nikah', 'langsung', 'dibawa', 'tinggal', 'papaku', 'keluarganya', 'keluarga', 'papaku', 'suka', 'mamaku', 'mamaku', 'dianggap', 'gadis', 'kota']</t>
  </si>
  <si>
    <t>['dewasa', 'sadar', 'alas', 'mama', 'nikah', 'muda', 'habis', 'nikah', 'langsung', 'bawa', 'tinggal', 'papa', 'keluarga', 'keluarga', 'papa', 'suka', 'mama', 'mama', 'anggap', 'gadis', 'kota']</t>
  </si>
  <si>
    <t>dewasa sadar alas mama nikah muda habis nikah langsung bawa tinggal papa keluarga keluarga papa suka mama mama anggap gadis kota</t>
  </si>
  <si>
    <t>@sosmedkeras Nikah muda tp cwknya gaada😭</t>
  </si>
  <si>
    <t>@sosmedkeras nikah muda tp cwknya gaada😭</t>
  </si>
  <si>
    <t>nikah muda tp cwknya gaada</t>
  </si>
  <si>
    <t>['nikah', 'muda', 'tp', 'cwknya', 'gaada']</t>
  </si>
  <si>
    <t>['nikah', 'muda', 'tapi', 'cewek', 'gaada']</t>
  </si>
  <si>
    <t>['nikah', 'muda', 'cewek', 'gaada']</t>
  </si>
  <si>
    <t>nikah muda cewek gaada</t>
  </si>
  <si>
    <t>@worksfess Biasanya seumuran gw uda siap nikah, nyicil KPR dll. Sumpah gw masi inget padahal itu uda belasan tahun lalu. Tp pas itu mikirnya gw masi muda masi sehat kuat jalan2 kesana kemari neteng tas doang, tdr di bandara, tdr di dorm (skr mah boro2 encok dluan). Gw mikir waktu itu-</t>
  </si>
  <si>
    <t>@worksfess biasanya seumuran gw uda siap nikah, nyicil kpr dll. sumpah gw masi inget padahal itu uda belasan tahun lalu. tp pas itu mikirnya gw masi muda masi sehat kuat jalan2 kesana kemari neteng tas doang, tdr di bandara, tdr di dorm (skr mah boro2 encok dluan). gw mikir waktu itu-</t>
  </si>
  <si>
    <t>biasanya seumuran gw uda siap nikah nyicil kpr dll sumpah gw masi inget padahal itu uda belasan tahun lalu tp pas itu mikirnya gw masi muda masi sehat kuat jalan kesana kemari neteng tas doang tdr di bandara tdr di dorm skr mah boro encok dluan gw mikir waktu itu</t>
  </si>
  <si>
    <t>['biasanya', 'seumuran', 'gw', 'uda', 'siap', 'nikah', 'nyicil', 'kpr', 'dll', 'sumpah', 'gw', 'masi', 'inget', 'padahal', 'itu', 'uda', 'belasan', 'tahun', 'lalu', 'tp', 'pas', 'itu', 'mikirnya', 'gw', 'masi', 'muda', 'masi', 'sehat', 'kuat', 'jalan', 'kesana', 'kemari', 'neteng', 'tas', 'doang', 'tdr', 'di', 'bandara', 'tdr', 'di', 'dorm', 'skr', 'mah', 'boro', 'encok', 'dluan', 'gw', 'mikir', 'waktu', 'itu']</t>
  </si>
  <si>
    <t>['biasanya', 'seumuran', 'aku', 'sudah', 'siap', 'nikah', 'nyicil', 'kpr', 'dll', 'sumpah', 'aku', 'masih', 'ingat', 'padahal', 'itu', 'sudah', 'remaja', 'tahun', 'lalu', 'tapi', 'saat', 'itu', 'mikirnya', 'aku', 'masih', 'muda', 'masih', 'sehat', 'kuat', 'jalan', 'kesana', 'kemari', 'neteng', 'tas', 'hanya', 'tdr', 'di', 'bandara', 'tdr', 'di', 'dorm', 'sekarang', 'mah', 'jangankan', 'pegal', 'dluan', 'aku', 'berpikir', 'waktu', 'itu']</t>
  </si>
  <si>
    <t>['seumuran', 'nikah', 'nyicil', 'kpr', 'dll', 'sumpah', 'remaja', 'mikirnya', 'muda', 'sehat', 'kuat', 'jalan', 'kesana', 'kemari', 'neteng', 'tas', 'tdr', 'bandara', 'tdr', 'dorm', 'mah', 'pegal', 'dluan', 'berpikir']</t>
  </si>
  <si>
    <t>['umur', 'nikah', 'nyicil', 'kpr', 'dll', 'sumpah', 'remaja', 'mikirnya', 'muda', 'sehat', 'kuat', 'jalan', 'kesana', 'kemari', 'neteng', 'tas', 'tdr', 'bandara', 'tdr', 'dorm', 'mah', 'pegal', 'dluan', 'pikir']</t>
  </si>
  <si>
    <t>umur nikah nyicil kpr dll sumpah remaja mikirnya muda sehat kuat jalan kesana kemari neteng tas tdr bandara tdr dorm mah pegal dluan pikir</t>
  </si>
  <si>
    <t>Nina sama amin nih nikah muda yea</t>
  </si>
  <si>
    <t>nina sama amin nih nikah muda yea</t>
  </si>
  <si>
    <t>['nina', 'sama', 'amin', 'nih', 'nikah', 'muda', 'yea']</t>
  </si>
  <si>
    <t>['nina', 'amin', 'nih', 'nikah', 'muda', 'yea']</t>
  </si>
  <si>
    <t>nina amin nih nikah muda yea</t>
  </si>
  <si>
    <t>Laki gw sampe udah ubanan. Gw masih disangka perempuan muda belum nikah gitu. 
Ternyata Ibuk2 banget. 
Twitter is so funny 🤣🤣🤣
Gaes. Stop projecting your own insecurity on other people.</t>
  </si>
  <si>
    <t>laki gw sampe udah ubanan. gw masih disangka perempuan muda belum nikah gitu. 
ternyata ibuk2 banget. 
twitter is so funny 🤣🤣🤣
gaes. stop projecting your own insecurity on other people.</t>
  </si>
  <si>
    <t>laki gw sampe udah ubanan gw masih disangka perempuan muda belum nikah gitu ternyata ibuk banget twitter is so funny gaes stop projecting your own insecurity on other people</t>
  </si>
  <si>
    <t>['laki', 'gw', 'sampe', 'udah', 'ubanan', 'gw', 'masih', 'disangka', 'perempuan', 'muda', 'belum', 'nikah', 'gitu', 'ternyata', 'ibuk', 'banget', 'twitter', 'is', 'so', 'funny', 'gaes', 'stop', 'projecting', 'your', 'own', 'insecurity', 'on', 'other', 'people']</t>
  </si>
  <si>
    <t>['laki', 'aku', 'sampai', 'sudah', 'ubanan', 'aku', 'masih', 'disangka', 'perempuan', 'muda', 'belum', 'nikah', 'begitu', 'ternyata', 'ibu', 'banget', 'twitter', 'is', 'jadi', 'funny', 'teman', 'berhenti', 'projecting', 'your', 'own', 'insecurity', 'on', 'other', 'people']</t>
  </si>
  <si>
    <t>['laki', 'ubanan', 'disangka', 'perempuan', 'muda', 'nikah', 'banget', 'twitter', 'is', 'funny', 'teman', 'berhenti', 'projecting', 'your', 'own', 'insecurity', 'on', 'other', 'people']</t>
  </si>
  <si>
    <t>['laki', 'uban', 'sangka', 'perempuan', 'muda', 'nikah', 'banget', 'twitter', 'is', 'funny', 'teman', 'henti', 'projecting', 'your', 'own', 'insecurity', 'on', 'other', 'people']</t>
  </si>
  <si>
    <t>laki uban sangka perempuan muda nikah banget twitter is funny teman henti projecting your own insecurity on other people</t>
  </si>
  <si>
    <t>@bucin_nuna sebenernya semua tergantung orangnya yak, tp emg aku pernah dikasi staff yg baru dipindah dari unit lain &amp;amp; pas di tempatku baru mau married jadi banyak izin siapin nikahan udah gitu abis nikah suka izin karena hamil muda. jadi selama 3 bulan aku kerja double~</t>
  </si>
  <si>
    <t>nuna sebenernya semua tergantung orangnya yak tp emg aku pernah dikasi staff yg baru dipindah dari unit lain amp pas di tempatku baru mau married jadi banyak izin siapin nikahan udah gitu abis nikah suka izin karena hamil muda jadi selama bulan aku kerja double</t>
  </si>
  <si>
    <t>['nuna', 'sebenernya', 'semua', 'tergantung', 'orangnya', 'yak', 'tp', 'emg', 'aku', 'pernah', 'dikasi', 'staff', 'yg', 'baru', 'dipindah', 'dari', 'unit', 'lain', 'amp', 'pas', 'di', 'tempatku', 'baru', 'mau', 'married', 'jadi', 'banyak', 'izin', 'siapin', 'nikahan', 'udah', 'gitu', 'abis', 'nikah', 'suka', 'izin', 'karena', 'hamil', 'muda', 'jadi', 'selama', 'bulan', 'aku', 'kerja', 'double']</t>
  </si>
  <si>
    <t>['nuna', 'sebenarnya', 'semua', 'tergantung', 'orangnya', 'iya', 'tapi', 'memang', 'aku', 'pernah', 'diberi', 'staff', 'yg', 'baru', 'dipindah', 'dari', 'unit', 'lain', 'amp', 'saat', 'di', 'tempatku', 'baru', 'mau', 'nikah', 'jadi', 'banyak', 'izin', 'siapin', 'nikahan', 'sudah', 'begitu', 'habis', 'nikah', 'suka', 'izin', 'karena', 'hamil', 'muda', 'jadi', 'selama', 'bulan', 'aku', 'kerja', 'double']</t>
  </si>
  <si>
    <t>['nuna', 'tergantung', 'orangnya', 'iya', 'staff', 'dipindah', 'unit', 'amp', 'tempatku', 'nikah', 'izin', 'siapin', 'nikahan', 'habis', 'nikah', 'suka', 'izin', 'hamil', 'muda', 'kerja', 'double']</t>
  </si>
  <si>
    <t>['nuna', 'gantung', 'orang', 'iya', 'staff', 'pindah', 'unit', 'amp', 'tempat', 'nikah', 'izin', 'siapin', 'nikah', 'habis', 'nikah', 'suka', 'izin', 'hamil', 'muda', 'kerja', 'double']</t>
  </si>
  <si>
    <t>nuna gantung orang iya staff pindah unit amp tempat nikah izin siapin nikah habis nikah suka izin hamil muda kerja double</t>
  </si>
  <si>
    <t>Orang orang kok bisa nikah muda itu bayar resepsinya gimana woyy</t>
  </si>
  <si>
    <t>orang orang kok bisa nikah muda itu bayar resepsinya gimana woyy</t>
  </si>
  <si>
    <t>['orang', 'orang', 'kok', 'bisa', 'nikah', 'muda', 'itu', 'bayar', 'resepsinya', 'gimana', 'woyy']</t>
  </si>
  <si>
    <t>['orang', 'orang', 'kok', 'bisa', 'nikah', 'muda', 'itu', 'bayar', 'resepsinya', 'bagaimana', 'woyy']</t>
  </si>
  <si>
    <t>['orang', 'orang', 'nikah', 'muda', 'bayar', 'resepsinya']</t>
  </si>
  <si>
    <t>['orang', 'orang', 'nikah', 'muda', 'bayar', 'resepsi']</t>
  </si>
  <si>
    <t>orang orang nikah muda bayar resepsi</t>
  </si>
  <si>
    <t>@Askrlfess awalnya memang ga mau nikah. cuma liat ayah makin tua, trs udh disuruh pacaran dari tahun lalu juga, tiba2 kepikiran pen nikah muda biar doi bisa jadi wali (ykwim😥) tapi zuzurly belom siap juga. klo ketemu jodoh syukur, klo kaga yaudah doesn't really matter</t>
  </si>
  <si>
    <t>@askrlfess awalnya memang ga mau nikah. cuma liat ayah makin tua, trs udh disuruh pacaran dari tahun lalu juga, tiba2 kepikiran pen nikah muda biar doi bisa jadi wali (ykwim😥) tapi zuzurly belom siap juga. klo ketemu jodoh syukur, klo kaga yaudah doesn't really matter</t>
  </si>
  <si>
    <t>awalnya memang ga mau nikah cuma liat ayah makin tua trs udh disuruh pacaran dari tahun lalu juga tiba kepikiran pen nikah muda biar doi bisa jadi wali ykwim tapi zuzurly belom siap juga klo ketemu jodoh syukur klo kaga yaudah doesnt really matter</t>
  </si>
  <si>
    <t>['awalnya', 'memang', 'ga', 'mau', 'nikah', 'cuma', 'liat', 'ayah', 'makin', 'tua', 'trs', 'udh', 'disuruh', 'pacaran', 'dari', 'tahun', 'lalu', 'juga', 'tiba', 'kepikiran', 'pen', 'nikah', 'muda', 'biar', 'doi', 'bisa', 'jadi', 'wali', 'ykwim', 'tapi', 'zuzurly', 'belom', 'siap', 'juga', 'klo', 'ketemu', 'jodoh', 'syukur', 'klo', 'kaga', 'yaudah', 'doesnt', 'really', 'matter']</t>
  </si>
  <si>
    <t>['awalnya', 'memang', 'tidak', 'mau', 'nikah', 'cuma', 'lihat', 'ayah', 'makin', 'tua', 'terus', 'sudah', 'disuruh', 'pacaran', 'dari', 'tahun', 'lalu', 'juga', 'tiba', 'kepikiran', 'ingin', 'nikah', 'muda', 'biar', 'dia', 'bisa', 'jadi', 'wali', 'ykwim', 'tapi', 'jujur', 'belum', 'siap', 'juga', 'klo', 'bertemu', 'jodoh', 'syukur', 'klo', 'tidak', 'yaudah', 'doesnt', 'really', 'matter']</t>
  </si>
  <si>
    <t>['nikah', 'lihat', 'ayah', 'tua', 'disuruh', 'pacaran', 'kepikiran', 'nikah', 'muda', 'biar', 'wali', 'jujur', 'klo', 'bertemu', 'jodoh', 'syukur', 'klo', 'yaudah', 'doesnt', 'really', 'matter']</t>
  </si>
  <si>
    <t>['nikah', 'lihat', 'ayah', 'tua', 'suruh', 'pacar', 'pikir', 'nikah', 'muda', 'biar', 'wali', 'jujur', 'klo', 'temu', 'jodoh', 'syukur', 'klo', 'yaudah', 'doesnt', 'really', 'matter']</t>
  </si>
  <si>
    <t>nikah lihat ayah tua suruh pacar pikir nikah muda biar wali jujur klo temu jodoh syukur klo yaudah doesnt really matter</t>
  </si>
  <si>
    <t>Beginilah suasana kerja di perusahaan yg isinya orang2 mature…. Yang paling muda dan blm nikah sisa 5-7 orang selantai🤓🥲</t>
  </si>
  <si>
    <t>beginilah suasana kerja di perusahaan yg isinya orang2 mature…. yang paling muda dan blm nikah sisa 5-7 orang selantai🤓🥲</t>
  </si>
  <si>
    <t>beginilah suasana kerja di perusahaan yg isinya orang mature yang paling muda dan blm nikah sisa orang selantai</t>
  </si>
  <si>
    <t>['beginilah', 'suasana', 'kerja', 'di', 'perusahaan', 'yg', 'isinya', 'orang', 'mature', 'yang', 'paling', 'muda', 'dan', 'blm', 'nikah', 'sisa', 'orang', 'selantai']</t>
  </si>
  <si>
    <t>['beginilah', 'suasana', 'kerja', 'di', 'perusahaan', 'yg', 'isinya', 'orang', 'mature', 'yang', 'paling', 'muda', 'dan', 'belum', 'nikah', 'sisa', 'orang', 'selantai']</t>
  </si>
  <si>
    <t>['suasana', 'kerja', 'perusahaan', 'isinya', 'orang', 'mature', 'muda', 'nikah', 'sisa', 'orang', 'selantai']</t>
  </si>
  <si>
    <t>['suasana', 'kerja', 'usaha', 'isi', 'orang', 'mature', 'muda', 'nikah', 'sisa', 'orang', 'lantai']</t>
  </si>
  <si>
    <t>suasana kerja usaha isi orang mature muda nikah sisa orang lantai</t>
  </si>
  <si>
    <t>@larassdwiw @sbyfess Gak semua ortu punya pikiran terbuka kaya gini. Kita gabisa denial, masyarakat kita msh menganut ortu gak pernah salah &amp;amp; anak laki2 selalu diatas anak perempuan. Yg bisa matahin ya kita para generasi muda, jgn sampe culture jelek kaya gini kita wariskan pas kita nikah nanti</t>
  </si>
  <si>
    <t>@larassdwiw @sbyfess gak semua ortu punya pikiran terbuka kaya gini. kita gabisa denial, masyarakat kita msh menganut ortu gak pernah salah &amp;amp; anak laki2 selalu diatas anak perempuan. yg bisa matahin ya kita para generasi muda, jgn sampe culture jelek kaya gini kita wariskan pas kita nikah nanti</t>
  </si>
  <si>
    <t>gak semua ortu punya pikiran terbuka kaya gini kita gabisa denial masyarakat kita msh menganut ortu gak pernah salah amp anak laki selalu diatas anak perempuan yg bisa matahin ya kita para generasi muda jgn sampe culture jelek kaya gini kita wariskan pas kita nikah nanti</t>
  </si>
  <si>
    <t>['gak', 'semua', 'ortu', 'punya', 'pikiran', 'terbuka', 'kaya', 'gini', 'kita', 'gabisa', 'denial', 'masyarakat', 'kita', 'msh', 'menganut', 'ortu', 'gak', 'pernah', 'salah', 'amp', 'anak', 'laki', 'selalu', 'diatas', 'anak', 'perempuan', 'yg', 'bisa', 'matahin', 'ya', 'kita', 'para', 'generasi', 'muda', 'jgn', 'sampe', 'culture', 'jelek', 'kaya', 'gini', 'kita', 'wariskan', 'pas', 'kita', 'nikah', 'nanti']</t>
  </si>
  <si>
    <t>['gak', 'semua', 'orangtua', 'punya', 'pikiran', 'terbuka', 'kaya', 'begini', 'kita', 'gabisa', 'denial', 'masyarakat', 'kita', 'masih', 'menganut', 'orangtua', 'gak', 'pernah', 'salah', 'amp', 'anak', 'laki', 'selalu', 'diatas', 'anak', 'perempuan', 'yg', 'bisa', 'matahin', 'ya', 'kita', 'para', 'generasi', 'muda', 'jgn', 'sampai', 'budaya', 'jelek', 'kaya', 'begini', 'kita', 'wariskan', 'saat', 'kita', 'nikah', 'nanti']</t>
  </si>
  <si>
    <t>['gak', 'orangtua', 'pikiran', 'terbuka', 'kaya', 'gabisa', 'denial', 'masyarakat', 'menganut', 'orangtua', 'gak', 'salah', 'amp', 'anak', 'laki', 'diatas', 'anak', 'perempuan', 'matahin', 'ya', 'generasi', 'muda', 'jgn', 'budaya', 'jelek', 'kaya', 'wariskan', 'nikah']</t>
  </si>
  <si>
    <t>['gak', 'orangtua', 'pikir', 'buka', 'kaya', 'gabisa', 'denial', 'masyarakat', 'anut', 'orangtua', 'gak', 'salah', 'amp', 'anak', 'laki', 'atas', 'anak', 'perempuan', 'matahin', 'ya', 'generasi', 'muda', 'jgn', 'budaya', 'jelek', 'kaya', 'waris', 'nikah']</t>
  </si>
  <si>
    <t>gak orangtua pikir buka kaya gabisa denial masyarakat anut orangtua gak salah amp anak laki atas anak perempuan matahin ya generasi muda jgn budaya jelek kaya waris nikah</t>
  </si>
  <si>
    <t>Bohong kalo gue gak pernah kepikiran, "temen tongkrongan yang normies mikir apa ya kalo tau gue demen baca AU/FF?" 
Tapi semakin gue gede semakin gue sadar kalo temen lo yang normies juga punya kesukaan masing-masing, kayak bokep cheating atau obsesi mau nikah muda biar bisa—</t>
  </si>
  <si>
    <t>bohong kalo gue gak pernah kepikiran, "temen tongkrongan yang normies mikir apa ya kalo tau gue demen baca au/ff?" 
tapi semakin gue gede semakin gue sadar kalo temen lo yang normies juga punya kesukaan masing-masing, kayak bokep cheating atau obsesi mau nikah muda biar bisa—</t>
  </si>
  <si>
    <t>bohong kalo gue gak pernah kepikiran temen tongkrongan yang normies mikir apa ya kalo tau gue demen baca auff tapi semakin gue gede semakin gue sadar kalo temen lo yang normies juga punya kesukaan masingmasing kayak bokep cheating atau obsesi mau nikah muda biar bisa</t>
  </si>
  <si>
    <t>['bohong', 'kalo', 'gue', 'gak', 'pernah', 'kepikiran', 'temen', 'tongkrongan', 'yang', 'normies', 'mikir', 'apa', 'ya', 'kalo', 'tau', 'gue', 'demen', 'baca', 'auff', 'tapi', 'semakin', 'gue', 'gede', 'semakin', 'gue', 'sadar', 'kalo', 'temen', 'lo', 'yang', 'normies', 'juga', 'punya', 'kesukaan', 'masingmasing', 'kayak', 'bokep', 'cheating', 'atau', 'obsesi', 'mau', 'nikah', 'muda', 'biar', 'bisa']</t>
  </si>
  <si>
    <t>['bohong', 'kalo', 'aku', 'gak', 'pernah', 'kepikiran', 'teman', 'tongkrongan', 'yang', 'normies', 'berpikir', 'apa', 'ya', 'kalo', 'tau', 'aku', 'suka', 'baca', 'auff', 'tapi', 'semakin', 'aku', 'besar', 'semakin', 'aku', 'sadar', 'kalo', 'teman', 'kamu', 'yang', 'normies', 'juga', 'punya', 'kesukaan', 'masing', 'seperti', 'porno', 'cheating', 'atau', 'obsesi', 'mau', 'nikah', 'muda', 'biar', 'bisa']</t>
  </si>
  <si>
    <t>['bohong', 'kalo', 'gak', 'kepikiran', 'teman', 'tongkrongan', 'normies', 'berpikir', 'ya', 'kalo', 'tau', 'suka', 'baca', 'sadar', 'kalo', 'teman', 'normies', 'kesukaan', 'porno', 'cheating', 'obsesi', 'nikah', 'muda', 'biar']</t>
  </si>
  <si>
    <t>['bohong', 'kalo', 'gak', 'pikir', 'teman', 'tongkrong', 'normies', 'pikir', 'ya', 'kalo', 'tau', 'suka', 'baca', 'sadar', 'kalo', 'teman', 'normies', 'suka', 'porno', 'cheating', 'obsesi', 'nikah', 'muda', 'biar']</t>
  </si>
  <si>
    <t>bohong kalo gak pikir teman tongkrong normies pikir ya kalo tau suka baca sadar kalo teman normies suka porno cheating obsesi nikah muda biar</t>
  </si>
  <si>
    <t>Pengen nikah muda wee
Tapi umurku dah 35 tahun
#topchef #เขาแหลม #SupremeCourt #JaiShreeRam #JaiShreeRam #JaiShreeRam #JaiShreeRam #ThabangMazibuko #UkraineWar #Thabang  #nikah</t>
  </si>
  <si>
    <t>pengen nikah muda wee
tapi umurku dah 35 tahun
#topchef #เขาแหลม #supremecourt #jaishreeram #jaishreeram #jaishreeram #jaishreeram #thabangmazibuko #ukrainewar #thabang  #nikah</t>
  </si>
  <si>
    <t>pengen nikah muda wee tapi umurku dah tahun</t>
  </si>
  <si>
    <t>['pengen', 'nikah', 'muda', 'wee', 'tapi', 'umurku', 'dah', 'tahun']</t>
  </si>
  <si>
    <t>['ingin', 'nikah', 'muda', 'wee', 'tapi', 'umurku', 'sudah', 'tahun']</t>
  </si>
  <si>
    <t>['nikah', 'muda', 'wee', 'umurku']</t>
  </si>
  <si>
    <t>['nikah', 'muda', 'wee', 'umur']</t>
  </si>
  <si>
    <t>nikah muda wee umur</t>
  </si>
  <si>
    <t>Dan menikah muda itu,,  Komen dong yg nikah mudaaa</t>
  </si>
  <si>
    <t>dan menikah muda itu,,  komen dong yg nikah mudaaa</t>
  </si>
  <si>
    <t>dan menikah muda itu komen dong yg nikah mudaaa</t>
  </si>
  <si>
    <t>['dan', 'menikah', 'muda', 'itu', 'komen', 'dong', 'yg', 'nikah', 'mudaaa']</t>
  </si>
  <si>
    <t>['dan', 'nikah', 'muda', 'itu', 'komen', 'dong', 'yg', 'nikah', 'muda']</t>
  </si>
  <si>
    <t>['nikah', 'muda', 'komen', 'nikah', 'muda']</t>
  </si>
  <si>
    <t>nikah muda komen nikah muda</t>
  </si>
  <si>
    <t>ngeliat temen/orang lain yg seumuran sama gua dah punya anak tuh kayak takjub aja sih, dia kuat bgt nikah muda trus punya anak di usia muda. gua momong ponakan aja rasanya kesabaran gua setipis tissue 😭🙏🏻 tp ya pilihan hidup orang kan beda2 ya 😌</t>
  </si>
  <si>
    <t>ngeliat temenorang lain yg seumuran sama gua dah punya anak tuh kayak takjub aja sih dia kuat bgt nikah muda trus punya anak di usia muda gua momong ponakan aja rasanya kesabaran gua setipis tissue tp ya pilihan hidup orang kan beda ya</t>
  </si>
  <si>
    <t>['ngeliat', 'temenorang', 'lain', 'yg', 'seumuran', 'sama', 'gua', 'dah', 'punya', 'anak', 'tuh', 'kayak', 'takjub', 'aja', 'sih', 'dia', 'kuat', 'bgt', 'nikah', 'muda', 'trus', 'punya', 'anak', 'di', 'usia', 'muda', 'gua', 'momong', 'ponakan', 'aja', 'rasanya', 'kesabaran', 'gua', 'setipis', 'tissue', 'tp', 'ya', 'pilihan', 'hidup', 'orang', 'kan', 'beda', 'ya']</t>
  </si>
  <si>
    <t>['melihat', 'temenorang', 'lain', 'yg', 'seumuran', 'sama', 'aku', 'sudah', 'punya', 'anak', 'tuh', 'seperti', 'takjub', 'aja', 'sih', 'dia', 'kuat', 'banget', 'nikah', 'muda', 'terus', 'punya', 'anak', 'di', 'usia', 'muda', 'aku', 'mengurus', 'ponakan', 'aja', 'rasanya', 'kesabaran', 'aku', 'setipis', 'tissue', 'tapi', 'ya', 'pilihan', 'hidup', 'orang', 'kan', 'beda', 'ya']</t>
  </si>
  <si>
    <t>['temenorang', 'seumuran', 'anak', 'tuh', 'takjub', 'aja', 'sih', 'kuat', 'banget', 'nikah', 'muda', 'anak', 'usia', 'muda', 'mengurus', 'ponakan', 'aja', 'kesabaran', 'setipis', 'tissue', 'ya', 'pilihan', 'hidup', 'orang', 'beda', 'ya']</t>
  </si>
  <si>
    <t>['temenorang', 'umur', 'anak', 'tuh', 'takjub', 'aja', 'sih', 'kuat', 'banget', 'nikah', 'muda', 'anak', 'usia', 'muda', 'urus', 'ponakan', 'aja', 'sabar', 'setip', 'tissue', 'ya', 'pilih', 'hidup', 'orang', 'beda', 'ya']</t>
  </si>
  <si>
    <t>temenorang umur anak tuh takjub aja sih kuat banget nikah muda anak usia muda urus ponakan aja sabar setip tissue ya pilih hidup orang beda ya</t>
  </si>
  <si>
    <t>Kepikiran nikah muda tp skrg sdh tdk muda haha</t>
  </si>
  <si>
    <t>kepikiran nikah muda tp skrg sdh tdk muda haha</t>
  </si>
  <si>
    <t>['kepikiran', 'nikah', 'muda', 'tp', 'skrg', 'sdh', 'tdk', 'muda', 'haha']</t>
  </si>
  <si>
    <t>['kepikiran', 'nikah', 'muda', 'tapi', 'sekarang', 'sdh', 'tdk', 'muda', 'haha']</t>
  </si>
  <si>
    <t>['kepikiran', 'nikah', 'muda', 'sdh', 'tdk', 'muda', 'haha']</t>
  </si>
  <si>
    <t>['pikir', 'nikah', 'muda', 'sdh', 'tdk', 'muda', 'haha']</t>
  </si>
  <si>
    <t>pikir nikah muda sdh tdk muda haha</t>
  </si>
  <si>
    <t>@Askrlfess Pernah.. pasti bakal kepikiran kl msh muda.. cm lama2 juga masuk di fase gw, fase bodo amat, nikah bagus, gk nikah ywd.. nikmatin hidup aja.. kalo emank ketemu jodoh ya nikah, nggak ya yowes.. gk usah dibawa beban</t>
  </si>
  <si>
    <t>@askrlfess pernah.. pasti bakal kepikiran kl msh muda.. cm lama2 juga masuk di fase gw, fase bodo amat, nikah bagus, gk nikah ywd.. nikmatin hidup aja.. kalo emank ketemu jodoh ya nikah, nggak ya yowes.. gk usah dibawa beban</t>
  </si>
  <si>
    <t>pernah pasti bakal kepikiran kl msh muda cm lama juga masuk di fase gw fase bodo amat nikah bagus gk nikah ywd nikmatin hidup aja kalo emank ketemu jodoh ya nikah nggak ya yowes gk usah dibawa beban</t>
  </si>
  <si>
    <t>['pernah', 'pasti', 'bakal', 'kepikiran', 'kl', 'msh', 'muda', 'cm', 'lama', 'juga', 'masuk', 'di', 'fase', 'gw', 'fase', 'bodo', 'amat', 'nikah', 'bagus', 'gk', 'nikah', 'ywd', 'nikmatin', 'hidup', 'aja', 'kalo', 'emank', 'ketemu', 'jodoh', 'ya', 'nikah', 'nggak', 'ya', 'yowes', 'gk', 'usah', 'dibawa', 'beban']</t>
  </si>
  <si>
    <t>['pernah', 'pasti', 'bakal', 'kepikiran', 'kalau', 'masih', 'muda', 'Cuma', 'lama', 'juga', 'masuk', 'di', 'fase', 'aku', 'fase', 'bodoh', 'amat', 'nikah', 'bagus', 'tidak', 'nikah', 'oke', 'menikmati', 'hidup', 'aja', 'kalo', 'emank', 'bertemu', 'jodoh', 'ya', 'nikah', 'tidak', 'ya', 'oke', 'tidak', 'usah', 'dibawa', 'beban']</t>
  </si>
  <si>
    <t>['kepikiran', 'muda', 'Cuma', 'masuk', 'fase', 'fase', 'bodoh', 'nikah', 'bagus', 'nikah', 'oke', 'menikmati', 'hidup', 'aja', 'kalo', 'emank', 'bertemu', 'jodoh', 'ya', 'nikah', 'ya', 'oke', 'dibawa', 'beban']</t>
  </si>
  <si>
    <t>['pikir', 'muda', 'cuma', 'masuk', 'fase', 'fase', 'bodoh', 'nikah', 'bagus', 'nikah', 'oke', 'nikmat', 'hidup', 'aja', 'kalo', 'emank', 'temu', 'jodoh', 'ya', 'nikah', 'ya', 'oke', 'bawa', 'beban']</t>
  </si>
  <si>
    <t>pikir muda cuma masuk fase fase bodoh nikah bagus nikah oke nikmat hidup aja kalo emank temu jodoh ya nikah ya oke bawa beban</t>
  </si>
  <si>
    <t>@wildfl0wersss Jdi gk semua kasus ibu yg kehilangan jati dirinya karena semata2 suami anaknya yg gk peduli ke dia, banyak juga kasus ibu yang kehilangan jati dirinya krn dia nikah muda dan gk siap nerima tanggung jawab itu krn basicly mereka emg masih di fase egois2nya remaja trs nikah</t>
  </si>
  <si>
    <t>@wildfl0wersss jdi gk semua kasus ibu yg kehilangan jati dirinya karena semata2 suami anaknya yg gk peduli ke dia, banyak juga kasus ibu yang kehilangan jati dirinya krn dia nikah muda dan gk siap nerima tanggung jawab itu krn basicly mereka emg masih di fase egois2nya remaja trs nikah</t>
  </si>
  <si>
    <t>jdi gk semua kasus ibu yg kehilangan jati dirinya karena semata suami anaknya yg gk peduli ke dia banyak juga kasus ibu yang kehilangan jati dirinya krn dia nikah muda dan gk siap nerima tanggung jawab itu krn basicly mereka emg masih di fase egoisnya remaja trs nikah</t>
  </si>
  <si>
    <t>['jdi', 'gk', 'semua', 'kasus', 'ibu', 'yg', 'kehilangan', 'jati', 'dirinya', 'karena', 'semata', 'suami', 'anaknya', 'yg', 'gk', 'peduli', 'ke', 'dia', 'banyak', 'juga', 'kasus', 'ibu', 'yang', 'kehilangan', 'jati', 'dirinya', 'krn', 'dia', 'nikah', 'muda', 'dan', 'gk', 'siap', 'nerima', 'tanggung', 'jawab', 'itu', 'krn', 'basicly', 'mereka', 'emg', 'masih', 'di', 'fase', 'egoisnya', 'remaja', 'trs', 'nikah']</t>
  </si>
  <si>
    <t>['jadi', 'tidak', 'semua', 'kasus', 'ibu', 'yg', 'kehilangan', 'jati', 'dirinya', 'karena', 'semata', 'suami', 'anaknya', 'yg', 'tidak', 'peduli', 'ke', 'dia', 'banyak', 'juga', 'kasus', 'ibu', 'yang', 'kehilangan', 'jati', 'dirinya', 'krn', 'dia', 'nikah', 'muda', 'dan', 'tidak', 'siap', 'nerima', 'tanggung', 'jawab', 'itu', 'krn', 'basicly', 'mereka', 'memang', 'masih', 'di', 'fase', 'egoisnya', 'remaja', 'terus', 'nikah']</t>
  </si>
  <si>
    <t>['kehilangan', 'jati', 'suami', 'anaknya', 'peduli', 'kehilangan', 'jati', 'krn', 'nikah', 'muda', 'nerima', 'tanggung', 'krn', 'basicly', 'fase', 'egoisnya', 'remaja', 'nikah']</t>
  </si>
  <si>
    <t>['hilang', 'jati', 'suami', 'anak', 'peduli', 'hilang', 'jati', 'krn', 'nikah', 'muda', 'nerima', 'tanggung', 'krn', 'basicly', 'fase', 'egois', 'remaja', 'nikah']</t>
  </si>
  <si>
    <t>hilang jati suami anak peduli hilang jati krn nikah muda nerima tanggung krn basicly fase egois remaja nikah</t>
  </si>
  <si>
    <t>@sukaabgtmasak @7btsupdates sodaraku  udah nikah &amp;amp; punya anak (mamah muda) ttp haluin BTS😁 kalau ketemu &amp;amp; tlpnan  bahan obrolannya BTS🤭</t>
  </si>
  <si>
    <t>@sukaabgtmasak @7btsupdates sodaraku  udah nikah &amp;amp; punya anak (mamah muda) ttp haluin bts😁 kalau ketemu &amp;amp; tlpnan  bahan obrolannya bts🤭</t>
  </si>
  <si>
    <t>sodaraku udah nikah amp punya anak mamah muda ttp haluin bts kalau ketemu amp tlpnan bahan obrolannya bts</t>
  </si>
  <si>
    <t>['sodaraku', 'udah', 'nikah', 'amp', 'punya', 'anak', 'mamah', 'muda', 'ttp', 'haluin', 'bts', 'kalau', 'ketemu', 'amp', 'tlpnan', 'bahan', 'obrolannya', 'bts']</t>
  </si>
  <si>
    <t>['saudaraku', 'sudah', 'nikah', 'amp', 'punya', 'anak', 'ibu', 'muda', 'tetap', 'berkhayal', 'bts', 'kalau', 'bertemu', 'amp', 'telepon', 'bahan', 'obrolannya', 'bts']</t>
  </si>
  <si>
    <t>['saudaraku', 'nikah', 'amp', 'anak', 'muda', 'berkhayal', 'bts', 'bertemu', 'amp', 'telepon', 'bahan', 'obrolannya', 'bts']</t>
  </si>
  <si>
    <t>['saudara', 'nikah', 'amp', 'anak', 'muda', 'khayal', 'bts', 'temu', 'amp', 'telepon', 'bahan', 'obrol', 'bts']</t>
  </si>
  <si>
    <t>saudara nikah amp anak muda khayal bts temu amp telepon bahan obrol bts</t>
  </si>
  <si>
    <t>@donipohan7 @kegblgnunfaedh malu balik ke rumah orang tua lalu buat cerita jangan nikah muda</t>
  </si>
  <si>
    <t>malu balik ke rumah orang tua lalu buat cerita jangan nikah muda</t>
  </si>
  <si>
    <t>['malu', 'balik', 'ke', 'rumah', 'orang', 'tua', 'lalu', 'buat', 'cerita', 'jangan', 'nikah', 'muda']</t>
  </si>
  <si>
    <t>['malu', 'rumah', 'orang', 'tua', 'cerita', 'nikah', 'muda']</t>
  </si>
  <si>
    <t>malu rumah orang tua cerita nikah muda</t>
  </si>
  <si>
    <t>@suuuubaak Pantes bokapnya ga boleh nikah😌
Ternyata ckckck anak muda</t>
  </si>
  <si>
    <t>@suuuubaak pantes bokapnya ga boleh nikah😌
ternyata ckckck anak muda</t>
  </si>
  <si>
    <t>pantes bokapnya ga boleh nikah ternyata ckckck anak muda</t>
  </si>
  <si>
    <t>['pantes', 'bokapnya', 'ga', 'boleh', 'nikah', 'ternyata', 'ckckck', 'anak', 'muda']</t>
  </si>
  <si>
    <t>['pantas', 'bokapnya', 'tidak', 'boleh', 'nikah', 'ternyata', 'ckckck', 'anak', 'muda']</t>
  </si>
  <si>
    <t>['bokapnya', 'nikah', 'ckckck', 'anak', 'muda']</t>
  </si>
  <si>
    <t>bokapnya nikah ckckck anak muda</t>
  </si>
  <si>
    <t>Mana ujung-ujungnya disuruh nikah.... Paling males pas udah ngumpul sama pak ustadz, yg jadi sasaran ngomongin masalah nikah cuma aku, mana paling muda lagi di tongkrongan 🙂</t>
  </si>
  <si>
    <t>mana ujung-ujungnya disuruh nikah.... paling males pas udah ngumpul sama pak ustadz, yg jadi sasaran ngomongin masalah nikah cuma aku, mana paling muda lagi di tongkrongan 🙂</t>
  </si>
  <si>
    <t>mana ujungujungnya disuruh nikah paling males pas udah ngumpul sama pak ustadz yg jadi sasaran ngomongin masalah nikah cuma aku mana paling muda lagi di tongkrongan</t>
  </si>
  <si>
    <t>['mana', 'ujungujungnya', 'disuruh', 'nikah', 'paling', 'males', 'pas', 'udah', 'ngumpul', 'sama', 'pak', 'ustadz', 'yg', 'jadi', 'sasaran', 'ngomongin', 'masalah', 'nikah', 'cuma', 'aku', 'mana', 'paling', 'muda', 'lagi', 'di', 'tongkrongan']</t>
  </si>
  <si>
    <t>['mana', 'akhirnya', 'disuruh', 'nikah', 'paling', 'malas', 'saat', 'sudah', 'berkumpul', 'sama', 'pak', 'ustaz', 'yg', 'jadi', 'sasaran', 'membicarakan', 'masalah', 'nikah', 'cuma', 'aku', 'mana', 'paling', 'muda', 'lagi', 'di', 'tongkrongan']</t>
  </si>
  <si>
    <t>['disuruh', 'nikah', 'malas', 'berkumpul', 'ustaz', 'sasaran', 'membicarakan', 'nikah', 'muda', 'tongkrongan']</t>
  </si>
  <si>
    <t>['suruh', 'nikah', 'malas', 'kumpul', 'ustaz', 'sasar', 'bicara', 'nikah', 'muda', 'tongkrong']</t>
  </si>
  <si>
    <t>suruh nikah malas kumpul ustaz sasar bicara nikah muda tongkrong</t>
  </si>
  <si>
    <t>@GoldenCatto365 ya juga sih tergantung keadaan yaa.. ak tadi mikir kan byk tuh anak anak muda skrg takut nikah krn kek ga siap (?) intinya kek takut bikin mental anaknya ntar ga baik kannn, terus gue kepikiran aja wkwk sedih ga sih jadi mrka gitu</t>
  </si>
  <si>
    <t>@goldencatto365 ya juga sih tergantung keadaan yaa.. ak tadi mikir kan byk tuh anak anak muda skrg takut nikah krn kek ga siap (?) intinya kek takut bikin mental anaknya ntar ga baik kannn, terus gue kepikiran aja wkwk sedih ga sih jadi mrka gitu</t>
  </si>
  <si>
    <t>ya juga sih tergantung keadaan yaa ak tadi mikir kan byk tuh anak anak muda skrg takut nikah krn kek ga siap intinya kek takut bikin mental anaknya ntar ga baik kannn terus gue kepikiran aja wkwk sedih ga sih jadi mrka gitu</t>
  </si>
  <si>
    <t>['ya', 'juga', 'sih', 'tergantung', 'keadaan', 'yaa', 'ak', 'tadi', 'mikir', 'kan', 'byk', 'tuh', 'anak', 'anak', 'muda', 'skrg', 'takut', 'nikah', 'krn', 'kek', 'ga', 'siap', 'intinya', 'kek', 'takut', 'bikin', 'mental', 'anaknya', 'ntar', 'ga', 'baik', 'kannn', 'terus', 'gue', 'kepikiran', 'aja', 'wkwk', 'sedih', 'ga', 'sih', 'jadi', 'mrka', 'gitu']</t>
  </si>
  <si>
    <t>['ya', 'juga', 'sih', 'tergantung', 'keadaan', 'iya', 'aku', 'tadi', 'berpikir', 'kan', 'banyak', 'tuh', 'anak', 'anak', 'muda', 'sekarang', 'takut', 'nikah', 'krn', 'seperti', 'tidak', 'siap', 'intinya', 'seperti', 'takut', 'bikin', 'mental', 'anaknya', 'nanti', 'tidak', 'baik', 'kannn', 'terus', 'aku', 'kepikiran', 'aja', 'wkwk', 'sedih', 'tidak', 'sih', 'jadi', 'mereka', 'begitu']</t>
  </si>
  <si>
    <t>['ya', 'sih', 'tergantung', 'iya', 'berpikir', 'tuh', 'anak', 'anak', 'muda', 'takut', 'nikah', 'krn', 'intinya', 'takut', 'bikin', 'mental', 'anaknya', 'kannn', 'kepikiran', 'aja', 'sedih', 'sih']</t>
  </si>
  <si>
    <t>['ya', 'sih', 'gantung', 'iya', 'pikir', 'tuh', 'anak', 'anak', 'muda', 'takut', 'nikah', 'krn', 'inti', 'takut', 'bikin', 'mental', 'anak', 'kannn', 'pikir', 'aja', 'sedih', 'sih']</t>
  </si>
  <si>
    <t>ya sih gantung iya pikir tuh anak anak muda takut nikah krn inti takut bikin mental anak kannn pikir aja sedih sih</t>
  </si>
  <si>
    <t>@aldora__enigma @tanyakanrl Kalimat prtma gak setuju kak, itu urusan pribadi masing² mau nikah muda atau ga pilihan dia, jgn digenalisir. Poin ke dua sepakat, sbgi org yg sdh 3 th menjalin BRT selain mental kuncinya adlh saling memahami, dewasa, komitmen dan menyempurnakan sekecil apapun problem bicarakan.</t>
  </si>
  <si>
    <t>@aldora__enigma @tanyakanrl kalimat prtma gak setuju kak, itu urusan pribadi masing² mau nikah muda atau ga pilihan dia, jgn digenalisir. poin ke dua sepakat, sbgi org yg sdh 3 th menjalin brt selain mental kuncinya adlh saling memahami, dewasa, komitmen dan menyempurnakan sekecil apapun problem bicarakan.</t>
  </si>
  <si>
    <t>enigma kalimat prtma gak setuju kak itu urusan pribadi masing mau nikah muda atau ga pilihan dia jgn digenalisir poin ke dua sepakat sbgi org yg sdh th menjalin brt selain mental kuncinya adlh saling memahami dewasa komitmen dan menyempurnakan sekecil apapun problem bicarakan</t>
  </si>
  <si>
    <t>['enigma', 'kalimat', 'prtma', 'gak', 'setuju', 'kak', 'itu', 'urusan', 'pribadi', 'masing', 'mau', 'nikah', 'muda', 'atau', 'ga', 'pilihan', 'dia', 'jgn', 'digenalisir', 'poin', 'ke', 'dua', 'sepakat', 'sbgi', 'org', 'yg', 'sdh', 'th', 'menjalin', 'brt', 'selain', 'mental', 'kuncinya', 'adlh', 'saling', 'memahami', 'dewasa', 'komitmen', 'dan', 'menyempurnakan', 'sekecil', 'apapun', 'problem', 'bicarakan']</t>
  </si>
  <si>
    <t>['misteri', 'kalimat', 'pertama', 'gak', 'setuju', 'kakak', 'itu', 'urusan', 'pribadi', 'masing', 'mau', 'nikah', 'muda', 'atau', 'tidak', 'pilihan', 'dia', 'jgn', 'digenalisir', 'poin', 'ke', 'dua', 'sepakat', 'sebagai', 'orang', 'yg', 'sdh', 'tahun', 'menjalin', 'brt', 'selain', 'mental', 'kuncinya', 'adalah', 'saling', 'memahami', 'dewasa', 'komitmen', 'dan', 'menyempurnakan', 'sekecil', 'apapun', 'problem', 'bicarakan']</t>
  </si>
  <si>
    <t>['misteri', 'kalimat', 'gak', 'setuju', 'kakak', 'urusan', 'pribadi', 'nikah', 'muda', 'pilihan', 'jgn', 'digenalisir', 'poin', 'sepakat', 'orang', 'sdh', 'menjalin', 'brt', 'mental', 'kuncinya', 'memahami', 'dewasa', 'komitmen', 'menyempurnakan', 'apapun', 'problem', 'bicarakan']</t>
  </si>
  <si>
    <t>['misteri', 'kalimat', 'gak', 'tuju', 'kakak', 'urus', 'pribadi', 'nikah', 'muda', 'pilih', 'jgn', 'digenalisir', 'poin', 'sepakat', 'orang', 'sdh', 'jalin', 'brt', 'mental', 'kunci', 'paham', 'dewasa', 'komitmen', 'sempurna', 'apa', 'problem', 'bicara']</t>
  </si>
  <si>
    <t>misteri kalimat gak tuju kakak urus pribadi nikah muda pilih jgn digenalisir poin sepakat orang sdh jalin brt mental kunci paham dewasa komitmen sempurna apa problem bicara</t>
  </si>
  <si>
    <t>Baru bbrp hari lalu kepikiran, agak iri lihat teman yg nikah + hamil di usia muda (21-22). Skrg anak2nya sudah besar dan bisa kejar karir, S2, seminar di LN, dll dll.
Tp lalu sadar, ya emang dikasih ketemu jodohnya di umur 28. Kalo diulang pun I still won't settle for less.</t>
  </si>
  <si>
    <t>baru bbrp hari lalu kepikiran, agak iri lihat teman yg nikah + hamil di usia muda (21-22). skrg anak2nya sudah besar dan bisa kejar karir, s2, seminar di ln, dll dll.
tp lalu sadar, ya emang dikasih ketemu jodohnya di umur 28. kalo diulang pun i still won't settle for less.</t>
  </si>
  <si>
    <t>baru bbrp hari lalu kepikiran agak iri lihat teman yg nikah hamil di usia muda skrg anaknya sudah besar dan bisa kejar karir  seminar di ln dll dll tp lalu sadar ya emang dikasih ketemu jodohnya di umur kalo diulang pun  still wont settle for less</t>
  </si>
  <si>
    <t>['baru', 'bbrp', 'hari', 'lalu', 'kepikiran', 'agak', 'iri', 'lihat', 'teman', 'yg', 'nikah', 'hamil', 'di', 'usia', 'muda', 'skrg', 'anaknya', 'sudah', 'besar', 'dan', 'bisa', 'kejar', 'karir', 'seminar', 'di', 'ln', 'dll', 'dll', 'tp', 'lalu', 'sadar', 'ya', 'emang', 'dikasih', 'ketemu', 'jodohnya', 'di', 'umur', 'kalo', 'diulang', 'pun', 'still', 'wont', 'settle', 'for', 'less']</t>
  </si>
  <si>
    <t>['baru', 'beberapa', 'hari', 'lalu', 'kepikiran', 'agak', 'dengki', 'lihat', 'teman', 'yg', 'nikah', 'hamil', 'di', 'usia', 'muda', 'sekarang', 'anaknya', 'sudah', 'besar', 'dan', 'bisa', 'kejar', 'karier', 'seminar', 'di', 'ln', 'dll', 'dll', 'tapi', 'lalu', 'sadar', 'ya', 'memang', 'dikasih', 'bertemu', 'jodohnya', 'di', 'umur', 'kalo', 'diulang', 'pun', 'still', 'wont', 'settle', 'for', 'less']</t>
  </si>
  <si>
    <t>['kepikiran', 'dengki', 'lihat', 'teman', 'nikah', 'hamil', 'usia', 'muda', 'anaknya', 'kejar', 'karier', 'seminar', 'ln', 'dll', 'dll', 'sadar', 'ya', 'dikasih', 'bertemu', 'jodohnya', 'umur', 'kalo', 'diulang', 'still', 'wont', 'settle', 'for', 'less']</t>
  </si>
  <si>
    <t>['pikir', 'dengki', 'lihat', 'teman', 'nikah', 'hamil', 'usia', 'muda', 'anak', 'kejar', 'karier', 'seminar', 'ln', 'dll', 'dll', 'sadar', 'ya', 'kasih', 'temu', 'jodoh', 'umur', 'kalo', 'ulang', 'still', 'wont', 'settle', 'for', 'less']</t>
  </si>
  <si>
    <t>pikir dengki lihat teman nikah hamil usia muda anak kejar karier seminar ln dll dll sadar ya kasih temu jodoh umur kalo ulang still wont settle for less</t>
  </si>
  <si>
    <t>Fuckkkyouuuuuu sama orang mau nikah muda terus mau cepat cepat punya anak 🫠</t>
  </si>
  <si>
    <t>fuckkkyouuuuuu sama orang mau nikah muda terus mau cepat cepat punya anak 🫠</t>
  </si>
  <si>
    <t>fuckkkyouuuuuu sama orang mau nikah muda terus mau cepat cepat punya anak</t>
  </si>
  <si>
    <t>['fuckkkyouuuuuu', 'sama', 'orang', 'mau', 'nikah', 'muda', 'terus', 'mau', 'cepat', 'cepat', 'punya', 'anak']</t>
  </si>
  <si>
    <t>['fuckkkyouuuuuu', 'orang', 'nikah', 'muda', 'cepat', 'cepat', 'anak']</t>
  </si>
  <si>
    <t>fuckkkyouuuuuu orang nikah muda cepat cepat anak</t>
  </si>
  <si>
    <t>@segaranirmala @sofiaflorina @kegblgnunfaedh Jangankan anak muda. Yg udah nikah aja gitu. Suami ga mau pake kondom, sedang si istri ga boleh minum pil, pake iud dll. Akhirnya jadilah anak...</t>
  </si>
  <si>
    <t>@segaranirmala @sofiaflorina @kegblgnunfaedh jangankan anak muda. yg udah nikah aja gitu. suami ga mau pake kondom, sedang si istri ga boleh minum pil, pake iud dll. akhirnya jadilah anak...</t>
  </si>
  <si>
    <t>jangankan anak muda yg udah nikah aja gitu suami ga mau pake kondom sedang si istri ga boleh minum pil pake iud dll akhirnya jadilah anak</t>
  </si>
  <si>
    <t>['jangankan', 'anak', 'muda', 'yg', 'udah', 'nikah', 'aja', 'gitu', 'suami', 'ga', 'mau', 'pake', 'kondom', 'sedang', 'si', 'istri', 'ga', 'boleh', 'minum', 'pil', 'pake', 'iud', 'dll', 'akhirnya', 'jadilah', 'anak']</t>
  </si>
  <si>
    <t>['jangankan', 'anak', 'muda', 'yg', 'sudah', 'nikah', 'aja', 'begitu', 'suami', 'tidak', 'mau', 'pakai', 'kondom', 'sedang', 'si', 'istri', 'tidak', 'boleh', 'minum', 'pil', 'pakai', 'iud', 'dll', 'akhirnya', 'jadilah', 'anak']</t>
  </si>
  <si>
    <t>['anak', 'muda', 'nikah', 'aja', 'suami', 'pakai', 'kondom', 'si', 'istri', 'minum', 'pil', 'pakai', 'iud', 'dll', 'anak']</t>
  </si>
  <si>
    <t>anak muda nikah aja suami pakai kondom si istri minum pil pakai iud dll anak</t>
  </si>
  <si>
    <t>perna ditarotin katanya ue bakal nikah muda,,, apaan anjeng umur dah mau 27 tapi kisah asmara cacat betul ngabisa diobatin</t>
  </si>
  <si>
    <t>perna ditarotin katanya ue bakal nikah muda apaan anjeng umur dah mau tapi kisah asmara cacat betul ngabisa diobatin</t>
  </si>
  <si>
    <t>['perna', 'ditarotin', 'katanya', 'ue', 'bakal', 'nikah', 'muda', 'apaan', 'anjeng', 'umur', 'dah', 'mau', 'tapi', 'kisah', 'asmara', 'cacat', 'betul', 'ngabisa', 'diobatin']</t>
  </si>
  <si>
    <t>['pernah', 'ditarotin', 'katanya', 'ue', 'bakal', 'nikah', 'muda', 'apaan', 'fuck', 'umur', 'sudah', 'mau', 'tapi', 'kisah', 'asmara', 'cacat', 'betul', 'ngabisa', 'diobatin']</t>
  </si>
  <si>
    <t>['ditarotin', 'nikah', 'muda', 'fuck', 'umur', 'kisah', 'asmara', 'cacat', 'ngabisa', 'diobatin']</t>
  </si>
  <si>
    <t>ditarotin nikah muda fuck umur kisah asmara cacat ngabisa diobatin</t>
  </si>
  <si>
    <t>Kok bisa ya org" pada nikah muda, aku yg thn ini menginjak usia 25 thn masih gini" aja 🥺</t>
  </si>
  <si>
    <t>kok bisa ya org" pada nikah muda, aku yg thn ini menginjak usia 25 thn masih gini" aja 🥺</t>
  </si>
  <si>
    <t>kok bisa ya org pada nikah muda aku yg thn ini menginjak usia thn masih gini aja</t>
  </si>
  <si>
    <t>['kok', 'bisa', 'ya', 'org', 'pada', 'nikah', 'muda', 'aku', 'yg', 'thn', 'ini', 'menginjak', 'usia', 'thn', 'masih', 'gini', 'aja']</t>
  </si>
  <si>
    <t>['kok', 'bisa', 'ya', 'orang', 'pada', 'nikah', 'muda', 'aku', 'yg', 'tahun', 'ini', 'menginjak', 'usia', 'tahun', 'masih', 'begini', 'aja']</t>
  </si>
  <si>
    <t>['ya', 'orang', 'nikah', 'muda', 'menginjak', 'usia', 'aja']</t>
  </si>
  <si>
    <t>['ya', 'orang', 'nikah', 'muda', 'injak', 'usia', 'aja']</t>
  </si>
  <si>
    <t>ya orang nikah muda injak usia aja</t>
  </si>
  <si>
    <t>@intnftrn @moviemenfes tv series yg nyeritain kehidupan keluarga ini, premisnya:
si kakek nikah lagi sama istri muda seumuran anaknya.
si kakek punya 2 anak dari istri tuanya:
anak pertama, cewe nikah sama cowo kocak punya 3 anak yg unik2.
anak kedua, cowo gay udah nikah dan adopt bayi dr vietman.</t>
  </si>
  <si>
    <t>tv series yg nyeritain kehidupan keluarga ini premisnya si kakek nikah lagi sama istri muda seumuran anaknya si kakek punya anak dari istri tuanya anak pertama cewe nikah sama cowo kocak punya anak yg unik anak kedua cowo gay udah nikah dan adopt bayi dr vietman</t>
  </si>
  <si>
    <t>['tv', 'series', 'yg', 'nyeritain', 'kehidupan', 'keluarga', 'ini', 'premisnya', 'si', 'kakek', 'nikah', 'lagi', 'sama', 'istri', 'muda', 'seumuran', 'anaknya', 'si', 'kakek', 'punya', 'anak', 'dari', 'istri', 'tuanya', 'anak', 'pertama', 'cewe', 'nikah', 'sama', 'cowo', 'kocak', 'punya', 'anak', 'yg', 'unik', 'anak', 'kedua', 'cowo', 'gay', 'udah', 'nikah', 'dan', 'adopt', 'bayi', 'dr', 'vietman']</t>
  </si>
  <si>
    <t>['tv', 'series', 'yg', 'nyeritain', 'kehidupan', 'keluarga', 'ini', 'premisnya', 'si', 'kakek', 'nikah', 'lagi', 'sama', 'istri', 'muda', 'seumuran', 'anaknya', 'si', 'kakek', 'punya', 'anak', 'dari', 'istri', 'tuanya', 'anak', 'pertama', 'cewek', 'nikah', 'sama', 'cowok', 'lucu', 'punya', 'anak', 'yg', 'unik', 'anak', 'kedua', 'cowok', 'gay', 'sudah', 'nikah', 'dan', 'adopt', 'bayi', 'dari', 'vietman']</t>
  </si>
  <si>
    <t>['tv', 'series', 'nyeritain', 'kehidupan', 'keluarga', 'premisnya', 'si', 'kakek', 'nikah', 'istri', 'muda', 'seumuran', 'anaknya', 'si', 'kakek', 'anak', 'istri', 'tuanya', 'anak', 'cewek', 'nikah', 'cowok', 'lucu', 'anak', 'unik', 'anak', 'cowok', 'gay', 'nikah', 'adopt', 'bayi', 'vietman']</t>
  </si>
  <si>
    <t>['tv', 'series', 'nyeritain', 'hidup', 'keluarga', 'premis', 'si', 'kakek', 'nikah', 'istri', 'muda', 'umur', 'anak', 'si', 'kakek', 'anak', 'istri', 'tua', 'anak', 'cewek', 'nikah', 'cowok', 'lucu', 'anak', 'unik', 'anak', 'cowok', 'gay', 'nikah', 'adopt', 'bayi', 'vietman']</t>
  </si>
  <si>
    <t>tv series nyeritain hidup keluarga premis si kakek nikah istri muda umur anak si kakek anak istri tua anak cewek nikah cowok lucu anak unik anak cowok gay nikah adopt bayi vietman</t>
  </si>
  <si>
    <t>MANA YANG TERLEBIH DAHULU MENDATAMGIMU
━━━━━━━━━━━━━━━━
Sungguh perjalananmu pasti akan berlabuh, boleh jadi di walimahanmu, ataupun boleh jadi dikuburanmu.
Sebab selain nikah muda, ada juga mati muda. Dan taqwa adalah sebaik-baik bekal menjumpai keduanya.</t>
  </si>
  <si>
    <t>mana yang terlebih dahulu mendatamgimu
━━━━━━━━━━━━━━━━
sungguh perjalananmu pasti akan berlabuh, boleh jadi di walimahanmu, ataupun boleh jadi dikuburanmu.
sebab selain nikah muda, ada juga mati muda. dan taqwa adalah sebaik-baik bekal menjumpai keduanya.</t>
  </si>
  <si>
    <t>mana yang terlebih dahulu mendatamgimu sungguh perjalananmu pasti akan berlabuh boleh jadi di walimahanmu ataupun boleh jadi dikuburanmu sebab selain nikah muda ada juga mati muda dan taqwa adalah sebaikbaik bekal menjumpai keduanya</t>
  </si>
  <si>
    <t>['mana', 'yang', 'terlebih', 'dahulu', 'mendatamgimu', 'sungguh', 'perjalananmu', 'pasti', 'akan', 'berlabuh', 'boleh', 'jadi', 'di', 'walimahanmu', 'ataupun', 'boleh', 'jadi', 'dikuburanmu', 'sebab', 'selain', 'nikah', 'muda', 'ada', 'juga', 'mati', 'muda', 'dan', 'taqwa', 'adalah', 'sebaikbaik', 'bekal', 'menjumpai', 'keduanya']</t>
  </si>
  <si>
    <t>['mana', 'yang', 'terlebih', 'dahulu', 'mendatangimu', 'sungguh', 'perjalananmu', 'pasti', 'akan', 'berlabuh', 'boleh', 'jadi', 'di', 'walimahanmu', 'ataupun', 'boleh', 'jadi', 'dikuburanmu', 'sebab', 'selain', 'nikah', 'muda', 'ada', 'juga', 'mati', 'muda', 'dan', 'taqwa', 'adalah', 'sebaikbaik', 'bekal', 'menjumpai', 'keduanya']</t>
  </si>
  <si>
    <t>['mendatangimu', 'sungguh', 'perjalananmu', 'berlabuh', 'walimahanmu', 'dikuburanmu', 'nikah', 'muda', 'mati', 'muda', 'taqwa', 'sebaikbaik', 'bekal', 'menjumpai']</t>
  </si>
  <si>
    <t>['datang', 'sungguh', 'jalan', 'labuh', 'walimah', 'kubur', 'nikah', 'muda', 'mati', 'muda', 'taqwa', 'sebaikbaik', 'bekal', 'jumpa']</t>
  </si>
  <si>
    <t>datang sungguh jalan labuh walimah kubur nikah muda mati muda taqwa sebaikbaik bekal jumpa</t>
  </si>
  <si>
    <t>@sofiaflorina @kegblgnunfaedh “Aborsi ada prosedurnya” Palalu.
Gue yakin 90% kasus aborsi cew blm nikah d indo g pake prosedur, alias beli obat sal cerna ilegal, makan nanas muda, minum ssuatu yg didapat dg cara ilegal pula, n cara2 ilegal lain yg bertentangan. Yg ujung2ny akan berdampak buruk buat si ibu</t>
  </si>
  <si>
    <t>@sofiaflorina @kegblgnunfaedh “aborsi ada prosedurnya” palalu.
gue yakin 90% kasus aborsi cew blm nikah d indo g pake prosedur, alias beli obat sal cerna ilegal, makan nanas muda, minum ssuatu yg didapat dg cara ilegal pula, n cara2 ilegal lain yg bertentangan. yg ujung2ny akan berdampak buruk buat si ibu</t>
  </si>
  <si>
    <t>aborsi ada prosedurnya palalu gue yakin kasus aborsi cew blm nikah  indo  pake prosedur alias beli obat sal cerna ilegal makan nanas muda minum ssuatu yg didapat dg cara ilegal pula  cara ilegal lain yg bertentangan yg ujungny akan berdampak buruk buat si ibu</t>
  </si>
  <si>
    <t>['aborsi', 'ada', 'prosedurnya', 'palalu', 'gue', 'yakin', 'kasus', 'aborsi', 'cew', 'blm', 'nikah', 'indo', 'pake', 'prosedur', 'alias', 'beli', 'obat', 'sal', 'cerna', 'ilegal', 'makan', 'nanas', 'muda', 'minum', 'ssuatu', 'yg', 'didapat', 'dg', 'cara', 'ilegal', 'pula', 'cara', 'ilegal', 'lain', 'yg', 'bertentangan', 'yg', 'ujungny', 'akan', 'berdampak', 'buruk', 'buat', 'si', 'ibu']</t>
  </si>
  <si>
    <t>['aborsi', 'ada', 'prosedurnya', 'kepala', 'aku', 'yakin', 'kasus', 'aborsi', 'cewek', 'belum', 'nikah', 'indonesia', 'pakai', 'prosedur', 'alias', 'beli', 'obat', 'sal', 'cerna', 'ilegal', 'makan', 'nanas', 'muda', 'minum', 'ssuatu', 'yg', 'didapat', 'dg', 'cara', 'ilegal', 'pula', 'cara', 'ilegal', 'lain', 'yg', 'bertentangan', 'yg', 'ujungny', 'akan', 'berdampak', 'buruk', 'buat', 'si', 'ibu']</t>
  </si>
  <si>
    <t>['aborsi', 'prosedurnya', 'kepala', 'aborsi', 'cewek', 'nikah', 'indonesia', 'pakai', 'prosedur', 'alias', 'beli', 'obat', 'sal', 'cerna', 'ilegal', 'makan', 'nanas', 'muda', 'minum', 'ssuatu', 'dg', 'ilegal', 'ilegal', 'bertentangan', 'ujungny', 'berdampak', 'buruk', 'si']</t>
  </si>
  <si>
    <t>['aborsi', 'prosedur', 'kepala', 'aborsi', 'cewek', 'nikah', 'indonesia', 'pakai', 'prosedur', 'alias', 'beli', 'obat', 'sal', 'cerna', 'ilegal', 'makan', 'nanas', 'muda', 'minum', 'ssuatu', 'dg', 'ilegal', 'ilegal', 'tentang', 'ujungny', 'dampak', 'buruk', 'si']</t>
  </si>
  <si>
    <t>aborsi prosedur kepala aborsi cewek nikah indonesia pakai prosedur alias beli obat sal cerna ilegal makan nanas muda minum ssuatu dg ilegal ilegal tentang ujungny dampak buruk si</t>
  </si>
  <si>
    <t>Senyaman mereka aja, apalagi dk dah ditunggu nih sebelum debut dia bilang pengen nikah muda sampe sekarang blom ada ngenalin cewenya😭🤣</t>
  </si>
  <si>
    <t>senyaman mereka aja, apalagi dk dah ditunggu nih sebelum debut dia bilang pengen nikah muda sampe sekarang blom ada ngenalin cewenya😭🤣</t>
  </si>
  <si>
    <t>senyaman mereka aja apalagi dk dah ditunggu nih sebelum debut dia bilang pengen nikah muda sampe sekarang blom ada ngenalin cewenya</t>
  </si>
  <si>
    <t>['senyaman', 'mereka', 'aja', 'apalagi', 'dk', 'dah', 'ditunggu', 'nih', 'sebelum', 'debut', 'dia', 'bilang', 'pengen', 'nikah', 'muda', 'sampe', 'sekarang', 'blom', 'ada', 'ngenalin', 'cewenya']</t>
  </si>
  <si>
    <t>['senyaman', 'mereka', 'aja', 'apalagi', 'dk', 'sudah', 'ditunggu', 'nih', 'sebelum', 'debut', 'dia', 'bilang', 'ingin', 'nikah', 'muda', 'sampai', 'sekarang', 'belum', 'ada', 'ngenalin', 'ceweknya']</t>
  </si>
  <si>
    <t>['senyaman', 'aja', 'dk', 'ditunggu', 'nih', 'debut', 'bilang', 'nikah', 'muda', 'ngenalin', 'ceweknya']</t>
  </si>
  <si>
    <t>['nyaman', 'aja', 'dk', 'tunggu', 'nih', 'debut', 'bilang', 'nikah', 'muda', 'ngenalin', 'cewek']</t>
  </si>
  <si>
    <t>nyaman aja dk tunggu nih debut bilang nikah muda ngenalin cewek</t>
  </si>
  <si>
    <t>Duh liat jadwal efkape kok kesel, gw dapet daerah sulit semua gegara senior dan masih muda belom nikah 😵‍💫</t>
  </si>
  <si>
    <t>duh liat jadwal efkape kok kesel, gw dapet daerah sulit semua gegara senior dan masih muda belom nikah 😵‍💫</t>
  </si>
  <si>
    <t>duh liat jadwal efkape kok kesel gw dapet daerah sulit semua gegara senior dan masih muda belom nikah</t>
  </si>
  <si>
    <t>['duh', 'liat', 'jadwal', 'efkape', 'kok', 'kesel', 'gw', 'dapet', 'daerah', 'sulit', 'semua', 'gegara', 'senior', 'dan', 'masih', 'muda', 'belom', 'nikah']</t>
  </si>
  <si>
    <t>['duh', 'lihat', 'jadwal', 'efkape', 'kok', 'kesal', 'aku', 'dapat', 'daerah', 'sulit', 'semua', 'karena', 'senior', 'dan', 'masih', 'muda', 'belum', 'nikah']</t>
  </si>
  <si>
    <t>['lihat', 'jadwal', 'efkape', 'kesal', 'daerah', 'sulit', 'senior', 'muda', 'nikah']</t>
  </si>
  <si>
    <t>lihat jadwal efkape kesal daerah sulit senior muda nikah</t>
  </si>
  <si>
    <t>@Askrlfess Mau nambahin, kalo nikah itu gak selalu sedih. Bisa sebahagia itu walau sepele. Biar anak muda gak pada takut nikah karna banyak berita jelek dimedia tentang pernikahan. https://t.co/Y4TTrBmr8b</t>
  </si>
  <si>
    <t>@askrlfess mau nambahin, kalo nikah itu gak selalu sedih. bisa sebahagia itu walau sepele. biar anak muda gak pada takut nikah karna banyak berita jelek dimedia tentang pernikahan. https://t.co/y4ttrbmr8b</t>
  </si>
  <si>
    <t>mau nambahin kalo nikah itu gak selalu sedih bisa sebahagia itu walau sepele biar anak muda gak pada takut nikah karna banyak berita jelek dimedia tentang pernikahan</t>
  </si>
  <si>
    <t>['mau', 'nambahin', 'kalo', 'nikah', 'itu', 'gak', 'selalu', 'sedih', 'bisa', 'sebahagia', 'itu', 'walau', 'sepele', 'biar', 'anak', 'muda', 'gak', 'pada', 'takut', 'nikah', 'karna', 'banyak', 'berita', 'jelek', 'dimedia', 'tentang', 'pernikahan']</t>
  </si>
  <si>
    <t>['mau', 'menambahkan', 'kalo', 'nikah', 'itu', 'gak', 'selalu', 'sedih', 'bisa', 'sebahagia', 'itu', 'walau', 'sepele', 'biar', 'anak', 'muda', 'gak', 'pada', 'takut', 'nikah', 'karena', 'banyak', 'berita', 'jelek', 'dimedia', 'tentang', 'pernikahan']</t>
  </si>
  <si>
    <t>['kalo', 'nikah', 'gak', 'sedih', 'sebahagia', 'sepele', 'biar', 'anak', 'muda', 'gak', 'takut', 'nikah', 'berita', 'jelek', 'dimedia', 'pernikahan']</t>
  </si>
  <si>
    <t>['kalo', 'nikah', 'gak', 'sedih', 'bahagia', 'sepele', 'biar', 'anak', 'muda', 'gak', 'takut', 'nikah', 'berita', 'jelek', 'media', 'nikah']</t>
  </si>
  <si>
    <t>kalo nikah gak sedih bahagia sepele biar anak muda gak takut nikah berita jelek media nikah</t>
  </si>
  <si>
    <t>@worksfess sekolah? maksudmu menunda nikah muda?</t>
  </si>
  <si>
    <t>sekolah maksudmu menunda nikah muda</t>
  </si>
  <si>
    <t>['sekolah', 'maksudmu', 'menunda', 'nikah', 'muda']</t>
  </si>
  <si>
    <t>['sekolah', 'maksud', 'tunda', 'nikah', 'muda']</t>
  </si>
  <si>
    <t>sekolah maksud tunda nikah muda</t>
  </si>
  <si>
    <t>@gulakusuga @AREAJULID Setuju. Ortu, trutama mama ku korban nikah muda bhkn usia msh sgt belia dan pny latar belakang yg keras. Sblm pny anak mrk blm diedukasi dgn baik krn dulu mgkin ga se-aware jaman skrg. Krn kurangnya edukasi jd lah dia melakukan apa yg menurut dia benar. But still i love them</t>
  </si>
  <si>
    <t>@gulakusuga @areajulid setuju. ortu, trutama mama ku korban nikah muda bhkn usia msh sgt belia dan pny latar belakang yg keras. sblm pny anak mrk blm diedukasi dgn baik krn dulu mgkin ga se-aware jaman skrg. krn kurangnya edukasi jd lah dia melakukan apa yg menurut dia benar. but still i love them</t>
  </si>
  <si>
    <t>setuju ortu trutama mama ku korban nikah muda bhkn usia msh sgt belia dan pny latar belakang yg keras sblm pny anak mrk blm diedukasi dgn baik krn dulu mgkin ga seaware jaman skrg krn kurangnya edukasi jd lah dia melakukan apa yg menurut dia benar but still  love them</t>
  </si>
  <si>
    <t>['setuju', 'ortu', 'trutama', 'mama', 'ku', 'korban', 'nikah', 'muda', 'bhkn', 'usia', 'msh', 'sgt', 'belia', 'dan', 'pny', 'latar', 'belakang', 'yg', 'keras', 'sblm', 'pny', 'anak', 'mrk', 'blm', 'diedukasi', 'dgn', 'baik', 'krn', 'dulu', 'mgkin', 'ga', 'seaware', 'jaman', 'skrg', 'krn', 'kurangnya', 'edukasi', 'jd', 'lah', 'dia', 'melakukan', 'apa', 'yg', 'menurut', 'dia', 'benar', 'but', 'still', 'love', 'them']</t>
  </si>
  <si>
    <t>['setuju', 'orangtua', 'trutama', 'ibu', 'aku', 'korban', 'nikah', 'muda', 'bahkan', 'usia', 'masih', 'sangat', 'belia', 'dan', 'punya', 'latar', 'belakang', 'yg', 'keras', 'sebelum', 'punya', 'anak', 'mereka', 'belum', 'diedukasi', 'dengan', 'baik', 'krn', 'dulu', 'mgkin', 'tidak', 'seaware', 'zaman', 'sekarang', 'krn', 'kurangnya', 'edukasi', 'jd', 'lah', 'dia', 'melakukan', 'apa', 'yg', 'menurut', 'dia', 'benar', 'but', 'still', 'love', 'them']</t>
  </si>
  <si>
    <t>['setuju', 'orangtua', 'trutama', 'korban', 'nikah', 'muda', 'usia', 'belia', 'latar', 'keras', 'anak', 'diedukasi', 'krn', 'mgkin', 'seaware', 'zaman', 'krn', 'kurangnya', 'edukasi', 'jd', 'but', 'still', 'love', 'them']</t>
  </si>
  <si>
    <t>['tuju', 'orangtua', 'trutama', 'korban', 'nikah', 'muda', 'usia', 'belia', 'latar', 'keras', 'anak', 'edukasi', 'krn', 'mgkin', 'seaware', 'zaman', 'krn', 'kurang', 'edukasi', 'jd', 'but', 'still', 'love', 'them']</t>
  </si>
  <si>
    <t>tuju orangtua trutama korban nikah muda usia belia latar keras anak edukasi krn mgkin seaware zaman krn kurang edukasi jd but still love them</t>
  </si>
  <si>
    <t>@kdrama_menfess 18 again - kerasa banget jadi orang tua yang harus besarin anak2nya saat nikah muda dan konflik2 pas udah berjalannya waktu tuh hanya karena gak komunikasi antara 
suami &amp;lt;-&amp;gt; istri 
^
|
v
Anak2</t>
  </si>
  <si>
    <t>@kdrama_menfess 18 again - kerasa banget jadi orang tua yang harus besarin anak2nya saat nikah muda dan konflik2 pas udah berjalannya waktu tuh hanya karena gak komunikasi antara 
suami &amp;lt;-&amp;gt; istri 
^
|
v
anak2</t>
  </si>
  <si>
    <t>menfess again kerasa banget jadi orang tua yang harus besarin anaknya saat nikah muda dan konflik pas udah berjalannya waktu tuh hanya karena gak komunikasi antara suami ltgt istri  anak</t>
  </si>
  <si>
    <t>['menfess', 'again', 'kerasa', 'banget', 'jadi', 'orang', 'tua', 'yang', 'harus', 'besarin', 'anaknya', 'saat', 'nikah', 'muda', 'dan', 'konflik', 'pas', 'udah', 'berjalannya', 'waktu', 'tuh', 'hanya', 'karena', 'gak', 'komunikasi', 'antara', 'suami', 'ltgt', 'istri', 'anak']</t>
  </si>
  <si>
    <t>['menfess', 'again', 'kerasa', 'banget', 'jadi', 'orang', 'tua', 'yang', 'harus', 'besarin', 'anaknya', 'saat', 'nikah', 'muda', 'dan', 'konflik', 'saat', 'sudah', 'berjalannya', 'waktu', 'tuh', 'hanya', 'karena', 'gak', 'komunikasi', 'antara', 'suami', 'ltgt', 'istri', 'anak']</t>
  </si>
  <si>
    <t>['menfess', 'again', 'kerasa', 'banget', 'orang', 'tua', 'besarin', 'anaknya', 'nikah', 'muda', 'konflik', 'berjalannya', 'tuh', 'gak', 'komunikasi', 'suami', 'ltgt', 'istri', 'anak']</t>
  </si>
  <si>
    <t>['menfess', 'again', 'rasa', 'banget', 'orang', 'tua', 'besarin', 'anak', 'nikah', 'muda', 'konflik', 'jalan', 'tuh', 'gak', 'komunikasi', 'suami', 'ltgt', 'istri', 'anak']</t>
  </si>
  <si>
    <t>menfess again rasa banget orang tua besarin anak nikah muda konflik jalan tuh gak komunikasi suami ltgt istri anak</t>
  </si>
  <si>
    <t>Semoga orang2 yg nikah muda itu udah pada siap ngadepin anak mencret ya. Aku aja bersihin eeknya adekku masih hoek hoek 😭</t>
  </si>
  <si>
    <t>semoga orang2 yg nikah muda itu udah pada siap ngadepin anak mencret ya. aku aja bersihin eeknya adekku masih hoek hoek 😭</t>
  </si>
  <si>
    <t>semoga orang yg nikah muda itu udah pada siap ngadepin anak mencret ya aku aja bersihin eeknya adekku masih hoek hoek</t>
  </si>
  <si>
    <t>['semoga', 'orang', 'yg', 'nikah', 'muda', 'itu', 'udah', 'pada', 'siap', 'ngadepin', 'anak', 'mencret', 'ya', 'aku', 'aja', 'bersihin', 'eeknya', 'adekku', 'masih', 'hoek', 'hoek']</t>
  </si>
  <si>
    <t>['semoga', 'orang', 'yg', 'nikah', 'muda', 'itu', 'sudah', 'pada', 'siap', 'menghadapi', 'anak', 'mencret', 'ya', 'aku', 'aja', 'bersihin', 'eeknya', 'adikku', 'masih', 'muntah', 'muntah']</t>
  </si>
  <si>
    <t>['semoga', 'orang', 'nikah', 'muda', 'menghadapi', 'anak', 'mencret', 'ya', 'aja', 'bersihin', 'eeknya', 'adikku', 'muntah', 'muntah']</t>
  </si>
  <si>
    <t>['moga', 'orang', 'nikah', 'muda', 'hadap', 'anak', 'mencret', 'ya', 'aja', 'bersihin', 'eeknya', 'adik', 'muntah', 'muntah']</t>
  </si>
  <si>
    <t>moga orang nikah muda hadap anak mencret ya aja bersihin eeknya adik muntah muntah</t>
  </si>
  <si>
    <t>@briankhrisna Waktunya nikah bang ingat umurmu tidak lagi muda</t>
  </si>
  <si>
    <t>@briankhrisna waktunya nikah bang ingat umurmu tidak lagi muda</t>
  </si>
  <si>
    <t>waktunya nikah bang ingat umurmu tidak lagi muda</t>
  </si>
  <si>
    <t>['waktunya', 'nikah', 'bang', 'ingat', 'umurmu', 'tidak', 'lagi', 'muda']</t>
  </si>
  <si>
    <t>['waktunya', 'nikah', 'kakak', 'ingat', 'umurmu', 'tidak', 'lagi', 'muda']</t>
  </si>
  <si>
    <t>['nikah', 'kakak', 'umurmu', 'muda']</t>
  </si>
  <si>
    <t>['nikah', 'kakak', 'umur', 'muda']</t>
  </si>
  <si>
    <t>nikah kakak umur muda</t>
  </si>
  <si>
    <t>Niel nikah muda yuk???
Kamu yang muda, kalo aku udah pas banget ini hahahahaha https://t.co/FEd6EQDdmc</t>
  </si>
  <si>
    <t>niel nikah muda yuk???
kamu yang muda, kalo aku udah pas banget ini hahahahaha https://t.co/fed6eqddmc</t>
  </si>
  <si>
    <t>niel nikah muda yuk kamu yang muda kalo aku udah pas banget ini hahahahaha</t>
  </si>
  <si>
    <t>['niel', 'nikah', 'muda', 'yuk', 'kamu', 'yang', 'muda', 'kalo', 'aku', 'udah', 'pas', 'banget', 'ini', 'hahahahaha']</t>
  </si>
  <si>
    <t>['niel', 'nikah', 'muda', 'ayo', 'kamu', 'yang', 'muda', 'kalo', 'aku', 'sudah', 'saat', 'banget', 'ini', 'hahahahaha']</t>
  </si>
  <si>
    <t>['niel', 'nikah', 'muda', 'ayo', 'muda', 'kalo', 'banget']</t>
  </si>
  <si>
    <t>niel nikah muda ayo muda kalo banget</t>
  </si>
  <si>
    <t>@jsnowmin_ Iya rumornya dia duda, dulu nikah muda dia.. tp gatau jg kalo misal skrg udah nikah lagi</t>
  </si>
  <si>
    <t>@jsnowmin_ iya rumornya dia duda, dulu nikah muda dia.. tp gatau jg kalo misal skrg udah nikah lagi</t>
  </si>
  <si>
    <t>iya rumornya dia duda dulu nikah muda dia tp gatau jg kalo misal skrg udah nikah lagi</t>
  </si>
  <si>
    <t>['iya', 'rumornya', 'dia', 'duda', 'dulu', 'nikah', 'muda', 'dia', 'tp', 'gatau', 'jg', 'kalo', 'misal', 'skrg', 'udah', 'nikah', 'lagi']</t>
  </si>
  <si>
    <t>['iya', 'rumornya', 'dia', 'duda', 'dulu', 'nikah', 'muda', 'dia', 'tapi', 'gatau', 'juga', 'kalo', 'misal', 'sekarang', 'sudah', 'nikah', 'lagi']</t>
  </si>
  <si>
    <t>['iya', 'rumornya', 'duda', 'nikah', 'muda', 'gatau', 'kalo', 'nikah']</t>
  </si>
  <si>
    <t>['iya', 'rumor', 'duda', 'nikah', 'muda', 'gatau', 'kalo', 'nikah']</t>
  </si>
  <si>
    <t>iya rumor duda nikah muda gatau kalo nikah</t>
  </si>
  <si>
    <t>@aldora__enigma @tanyakanrl Bacottt,,, hidup nikah muda!!!!</t>
  </si>
  <si>
    <t>@aldora__enigma @tanyakanrl bacottt,,, hidup nikah muda!!!!</t>
  </si>
  <si>
    <t>enigma bacottt hidup nikah muda</t>
  </si>
  <si>
    <t>['enigma', 'bacottt', 'hidup', 'nikah', 'muda']</t>
  </si>
  <si>
    <t>['misteri', 'cerewet', 'hidup', 'nikah', 'muda']</t>
  </si>
  <si>
    <t>misteri cerewet hidup nikah muda</t>
  </si>
  <si>
    <t>@Askrlfess Gue takutnya malah kalo harus nikah sih nder. Jujur pengen banget mati muda 🥺</t>
  </si>
  <si>
    <t>@askrlfess gue takutnya malah kalo harus nikah sih nder. jujur pengen banget mati muda 🥺</t>
  </si>
  <si>
    <t>gue takutnya malah kalo harus nikah sih nder jujur pengen banget mati muda</t>
  </si>
  <si>
    <t>['gue', 'takutnya', 'malah', 'kalo', 'harus', 'nikah', 'sih', 'nder', 'jujur', 'pengen', 'banget', 'mati', 'muda']</t>
  </si>
  <si>
    <t>['aku', 'takutnya', 'malah', 'kalo', 'harus', 'nikah', 'sih', 'nder', 'jujur', 'ingin', 'banget', 'mati', 'muda']</t>
  </si>
  <si>
    <t>['takutnya', 'kalo', 'nikah', 'sih', 'nder', 'jujur', 'banget', 'mati', 'muda']</t>
  </si>
  <si>
    <t>['takut', 'kalo', 'nikah', 'sih', 'nder', 'jujur', 'banget', 'mati', 'muda']</t>
  </si>
  <si>
    <t>takut kalo nikah sih nder jujur banget mati muda</t>
  </si>
  <si>
    <t>@nurhailee @AREAJULID Bener, mungkin zaman dlu ortu banyak kurang parenting untuk anak. Banyak nikah muda dan jadi korban dari orangtuanya dlu. Aku sama saudaraku yg lainnya juga ga lepas dari kekerasan ibu, sakit, bikin hati dendam, tapi dibalik itu dia ga tau harus ngedidik gimana lagi</t>
  </si>
  <si>
    <t>@nurhailee @areajulid bener, mungkin zaman dlu ortu banyak kurang parenting untuk anak. banyak nikah muda dan jadi korban dari orangtuanya dlu. aku sama saudaraku yg lainnya juga ga lepas dari kekerasan ibu, sakit, bikin hati dendam, tapi dibalik itu dia ga tau harus ngedidik gimana lagi</t>
  </si>
  <si>
    <t>bener mungkin zaman dlu ortu banyak kurang parenting untuk anak banyak nikah muda dan jadi korban dari orangtuanya dlu aku sama saudaraku yg lainnya juga ga lepas dari kekerasan ibu sakit bikin hati dendam tapi dibalik itu dia ga tau harus ngedidik gimana lagi</t>
  </si>
  <si>
    <t>['bener', 'mungkin', 'zaman', 'dlu', 'ortu', 'banyak', 'kurang', 'parenting', 'untuk', 'anak', 'banyak', 'nikah', 'muda', 'dan', 'jadi', 'korban', 'dari', 'orangtuanya', 'dlu', 'aku', 'sama', 'saudaraku', 'yg', 'lainnya', 'juga', 'ga', 'lepas', 'dari', 'kekerasan', 'ibu', 'sakit', 'bikin', 'hati', 'dendam', 'tapi', 'dibalik', 'itu', 'dia', 'ga', 'tau', 'harus', 'ngedidik', 'gimana', 'lagi']</t>
  </si>
  <si>
    <t>['benar', 'mungkin', 'zaman', 'dahulu', 'orangtua', 'banyak', 'kurang', 'mengasuh', 'untuk', 'anak', 'banyak', 'nikah', 'muda', 'dan', 'jadi', 'korban', 'dari', 'orangtua', 'dahulu', 'aku', 'sama', 'saudaraku', 'yg', 'lainnya', 'juga', 'tidak', 'lepas', 'dari', 'kekerasan', 'ibu', 'sakit', 'bikin', 'hati', 'dendam', 'tapi', 'dibalik', 'itu', 'dia', 'tidak', 'tau', 'harus', 'mendidik', 'bagaimana', 'lagi']</t>
  </si>
  <si>
    <t>['zaman', 'orangtua', 'mengasuh', 'anak', 'nikah', 'muda', 'korban', 'orangtua', 'saudaraku', 'lepas', 'kekerasan', 'sakit', 'bikin', 'hati', 'dendam', 'dibalik', 'tau', 'mendidik']</t>
  </si>
  <si>
    <t>['zaman', 'orangtua', 'asuh', 'anak', 'nikah', 'muda', 'korban', 'orangtua', 'saudara', 'lepas', 'keras', 'sakit', 'bikin', 'hati', 'dendam', 'balik', 'tau', 'didik']</t>
  </si>
  <si>
    <t>zaman orangtua asuh anak nikah muda korban orangtua saudara lepas keras sakit bikin hati dendam balik tau didik</t>
  </si>
  <si>
    <t>@kochenque dan impian nikah muda serta all you can eat yang harus dibayarkan setiap bulannya 👍</t>
  </si>
  <si>
    <t>dan impian nikah muda serta all you can eat yang harus dibayarkan setiap bulannya</t>
  </si>
  <si>
    <t>['dan', 'impian', 'nikah', 'muda', 'serta', 'all', 'you', 'can', 'eat', 'yang', 'harus', 'dibayarkan', 'setiap', 'bulannya']</t>
  </si>
  <si>
    <t>['impian', 'nikah', 'muda', 'all', 'you', 'can', 'eat', 'dibayarkan', 'bulannya']</t>
  </si>
  <si>
    <t>['impi', 'nikah', 'muda', 'all', 'you', 'can', 'eat', 'bayar', 'bulan']</t>
  </si>
  <si>
    <t>impi nikah muda all you can eat bayar bulan</t>
  </si>
  <si>
    <t>3 taun, tp gpp kok neng jauh juga, neng umurnya brp?
: 20 bu
👩‍🦳: oh masih muda, gpp pengenalan dulu aja, saling mengenal sifat dan watak masing² dulu jd nanti pas nikah ga kaget 
: hehe iya bu
:)))))))))))</t>
  </si>
  <si>
    <t>taun tp gpp kok neng jauh juga neng umurnya brp bu oh masih muda gpp pengenalan dulu aja saling mengenal sifat dan watak masing dulu jd nanti pas nikah ga kaget hehe iya bu</t>
  </si>
  <si>
    <t>['taun', 'tp', 'gpp', 'kok', 'neng', 'jauh', 'juga', 'neng', 'umurnya', 'brp', 'bu', 'oh', 'masih', 'muda', 'gpp', 'pengenalan', 'dulu', 'aja', 'saling', 'mengenal', 'sifat', 'dan', 'watak', 'masing', 'dulu', 'jd', 'nanti', 'pas', 'nikah', 'ga', 'kaget', 'hehe', 'iya', 'bu']</t>
  </si>
  <si>
    <t>['tahun', 'tapi', 'boleh', 'kok', 'mbak', 'jauh', 'juga', 'mbak', 'umurnya', 'berapa', 'bu', 'oh', 'masih', 'muda', 'boleh', 'pengenalan', 'dulu', 'aja', 'saling', 'mengenal', 'sifat', 'dan', 'watak', 'masing', 'dulu', 'jd', 'nanti', 'saat', 'nikah', 'tidak', 'kaget', 'hehe', 'iya', 'bu']</t>
  </si>
  <si>
    <t>['mbak', 'mbak', 'umurnya', 'bu', 'oh', 'muda', 'pengenalan', 'aja', 'mengenal', 'sifat', 'watak', 'jd', 'nikah', 'kaget', 'hehe', 'iya', 'bu']</t>
  </si>
  <si>
    <t>['mbak', 'mbak', 'umur', 'bu', 'oh', 'muda', 'kenal', 'aja', 'kenal', 'sifat', 'watak', 'jd', 'nikah', 'kaget', 'hehe', 'iya', 'bu']</t>
  </si>
  <si>
    <t>mbak mbak umur bu oh muda kenal aja kenal sifat watak jd nikah kaget hehe iya bu</t>
  </si>
  <si>
    <t>@convomfs Sama sekali nggak Mbak, saya baru skripsian nih udah 24 🤣 
Selagi bisa nikmati masa lajang,jangan pikirin omongan orang.
Oh ya, saya saksi gimana ortu nikah muda, dr kecil lihat mereka berantem gara" ekonomi yg nggak sebagus sekarang.</t>
  </si>
  <si>
    <t>@convomfs sama sekali nggak mbak, saya baru skripsian nih udah 24 🤣 
selagi bisa nikmati masa lajang,jangan pikirin omongan orang.
oh ya, saya saksi gimana ortu nikah muda, dr kecil lihat mereka berantem gara" ekonomi yg nggak sebagus sekarang.</t>
  </si>
  <si>
    <t>sama sekali nggak mbak saya baru skripsian nih udah selagi bisa nikmati masa lajangjangan pikirin omongan orang oh ya saya saksi gimana ortu nikah muda dr kecil lihat mereka berantem gara ekonomi yg nggak sebagus sekarang</t>
  </si>
  <si>
    <t>['sama', 'sekali', 'nggak', 'mbak', 'saya', 'baru', 'skripsian', 'nih', 'udah', 'selagi', 'bisa', 'nikmati', 'masa', 'lajangjangan', 'pikirin', 'omongan', 'orang', 'oh', 'ya', 'saya', 'saksi', 'gimana', 'ortu', 'nikah', 'muda', 'dr', 'kecil', 'lihat', 'mereka', 'berantem', 'gara', 'ekonomi', 'yg', 'nggak', 'sebagus', 'sekarang']</t>
  </si>
  <si>
    <t>['sama', 'sekali', 'tidak', 'mbak', 'saya', 'baru', 'skripsian', 'nih', 'sudah', 'selagi', 'bisa', 'menikmati', 'masa', 'lajangjangan', 'pikirkan', 'perkataan', 'orang', 'oh', 'ya', 'saya', 'saksi', 'bagaimana', 'orangtua', 'nikah', 'muda', 'dari', 'kecil', 'lihat', 'mereka', 'berkelahi', 'karena', 'ekonomi', 'yg', 'tidak', 'sebagus', 'sekarang']</t>
  </si>
  <si>
    <t>['mbak', 'skripsian', 'nih', 'selagi', 'menikmati', 'lajangjangan', 'pikirkan', 'perkataan', 'orang', 'oh', 'ya', 'saksi', 'orangtua', 'nikah', 'muda', 'lihat', 'berkelahi', 'ekonomi', 'sebagus']</t>
  </si>
  <si>
    <t>['mbak', 'skripsi', 'nih', 'selagi', 'nikmat', 'lajangjangan', 'pikir', 'kata', 'orang', 'oh', 'ya', 'saksi', 'orangtua', 'nikah', 'muda', 'lihat', 'kelah', 'ekonomi', 'bagus']</t>
  </si>
  <si>
    <t>mbak skripsi nih selagi nikmat lajangjangan pikir kata orang oh ya saksi orangtua nikah muda lihat kelah ekonomi bagus</t>
  </si>
  <si>
    <t>"Ihhh demi apa beneran nax chnmn yach T.T lily, kenapa terpisahkaannn~~ grgr nikah muda kahh??? Lily sama kaya aku ditinggal mama pas masih kecil grgr mama in..." - Hayo kenapaa👀👀👀 #tellonym  https://t.co/Ms7kQXSzBz</t>
  </si>
  <si>
    <t>"ihhh demi apa beneran nax chnmn yach t.t lily, kenapa terpisahkaannn~~ grgr nikah muda kahh??? lily sama kaya aku ditinggal mama pas masih kecil grgr mama in..." - hayo kenapaa👀👀👀 #tellonym  https://t.co/ms7kqxszbz</t>
  </si>
  <si>
    <t>ihhh demi apa beneran nax chnmn yach tt lily kenapa terpisahkaannn grgr nikah muda kahh lily sama kaya aku ditinggal mama pas masih kecil grgr mama in hayo kenapaa</t>
  </si>
  <si>
    <t>['ihhh', 'demi', 'apa', 'beneran', 'nax', 'chnmn', 'yach', 'tt', 'lily', 'kenapa', 'terpisahkaannn', 'grgr', 'nikah', 'muda', 'kahh', 'lily', 'sama', 'kaya', 'aku', 'ditinggal', 'mama', 'pas', 'masih', 'kecil', 'grgr', 'mama', 'in', 'hayo', 'kenapaa']</t>
  </si>
  <si>
    <t>['ihhh', 'demi', 'apa', 'benar', 'anak', 'chnmn', 'iya', 'tt', 'lily', 'kenapa', 'terpisahkan', 'karena', 'nikah', 'muda', 'kahh', 'lily', 'sama', 'kaya', 'aku', 'ditinggal', 'ibu', 'saat', 'masih', 'kecil', 'karena', 'ibu', 'in', 'hayo', 'kenapa']</t>
  </si>
  <si>
    <t>['ihhh', 'anak', 'iya', 'tt', 'lily', 'terpisahkan', 'nikah', 'muda', 'kahh', 'lily', 'kaya', 'ditinggal', 'in']</t>
  </si>
  <si>
    <t>['ihhh', 'anak', 'iya', 'tt', 'lily', 'pisah', 'nikah', 'muda', 'kahh', 'lily', 'kaya', 'tinggal', 'in']</t>
  </si>
  <si>
    <t>ihhh anak iya tt lily pisah nikah muda kahh lily kaya tinggal in</t>
  </si>
  <si>
    <t>@Askrlfess Aku masih muda ga kepikiran masalah jodoh, yang aku pikirkan hanyalah sukses, punya duit banyak, makin beriman, bisa umroh sekeluarga, bisa buatin ortu usaha sendiri, aamiin. Nikah pikir keri, sing penting aku sukses sek😁 karena sebenarnya tujuan hidupku bukan nikah tapi sukses.</t>
  </si>
  <si>
    <t>@askrlfess aku masih muda ga kepikiran masalah jodoh, yang aku pikirkan hanyalah sukses, punya duit banyak, makin beriman, bisa umroh sekeluarga, bisa buatin ortu usaha sendiri, aamiin. nikah pikir keri, sing penting aku sukses sek😁 karena sebenarnya tujuan hidupku bukan nikah tapi sukses.</t>
  </si>
  <si>
    <t>aku masih muda ga kepikiran masalah jodoh yang aku pikirkan hanyalah sukses punya duit banyak makin beriman bisa umroh sekeluarga bisa buatin ortu usaha sendiri aamiin nikah pikir keri sing penting aku sukses sek karena sebenarnya tujuan hidupku bukan nikah tapi sukses</t>
  </si>
  <si>
    <t>['aku', 'masih', 'muda', 'ga', 'kepikiran', 'masalah', 'jodoh', 'yang', 'aku', 'pikirkan', 'hanyalah', 'sukses', 'punya', 'duit', 'banyak', 'makin', 'beriman', 'bisa', 'umroh', 'sekeluarga', 'bisa', 'buatin', 'ortu', 'usaha', 'sendiri', 'aamiin', 'nikah', 'pikir', 'keri', 'sing', 'penting', 'aku', 'sukses', 'sek', 'karena', 'sebenarnya', 'tujuan', 'hidupku', 'bukan', 'nikah', 'tapi', 'sukses']</t>
  </si>
  <si>
    <t>['aku', 'masih', 'muda', 'tidak', 'kepikiran', 'masalah', 'jodoh', 'yang', 'aku', 'pikirkan', 'hanyalah', 'sukses', 'punya', 'duit', 'banyak', 'makin', 'beriman', 'bisa', 'umroh', 'sekeluarga', 'bisa', 'buatin', 'orangtua', 'usaha', 'sendiri', 'amin', 'nikah', 'pikir', 'nanti', 'sing', 'penting', 'aku', 'sukses', 'sek', 'karena', 'sebenarnya', 'tujuan', 'hidupku', 'bukan', 'nikah', 'tapi', 'sukses']</t>
  </si>
  <si>
    <t>['muda', 'kepikiran', 'jodoh', 'pikirkan', 'sukses', 'duit', 'beriman', 'umroh', 'sekeluarga', 'buatin', 'orangtua', 'usaha', 'amin', 'nikah', 'pikir', 'sing', 'sukses', 'sek', 'tujuan', 'hidupku', 'nikah', 'sukses']</t>
  </si>
  <si>
    <t>['muda', 'pikir', 'jodoh', 'pikir', 'sukses', 'duit', 'iman', 'umroh', 'keluarga', 'buatin', 'orangtua', 'usaha', 'amin', 'nikah', 'pikir', 'sing', 'sukses', 'sek', 'tuju', 'hidup', 'nikah', 'sukses']</t>
  </si>
  <si>
    <t>muda pikir jodoh pikir sukses duit iman umroh keluarga buatin orangtua usaha amin nikah pikir sing sukses sek tuju hidup nikah sukses</t>
  </si>
  <si>
    <t>@Askrlfess Kalo aku sih gak takut dapet jodoh yah, temen" udah pada ninggalin nikah dan secepat itu, berasa aneh gak sih, kaya aneh aja masih muda pada nikah emang gak ada planning lain apa sebelum menikah, terus apa cepet" nikah takut ketuaan umuernya.</t>
  </si>
  <si>
    <t>@askrlfess kalo aku sih gak takut dapet jodoh yah, temen" udah pada ninggalin nikah dan secepat itu, berasa aneh gak sih, kaya aneh aja masih muda pada nikah emang gak ada planning lain apa sebelum menikah, terus apa cepet" nikah takut ketuaan umuernya.</t>
  </si>
  <si>
    <t>kalo aku sih gak takut dapet jodoh yah temen udah pada ninggalin nikah dan secepat itu berasa aneh gak sih kaya aneh aja masih muda pada nikah emang gak ada planning lain apa sebelum menikah terus apa cepet nikah takut ketuaan umuernya</t>
  </si>
  <si>
    <t>['kalo', 'aku', 'sih', 'gak', 'takut', 'dapet', 'jodoh', 'yah', 'temen', 'udah', 'pada', 'ninggalin', 'nikah', 'dan', 'secepat', 'itu', 'berasa', 'aneh', 'gak', 'sih', 'kaya', 'aneh', 'aja', 'masih', 'muda', 'pada', 'nikah', 'emang', 'gak', 'ada', 'planning', 'lain', 'apa', 'sebelum', 'menikah', 'terus', 'apa', 'cepet', 'nikah', 'takut', 'ketuaan', 'umuernya']</t>
  </si>
  <si>
    <t>['kalo', 'aku', 'sih', 'gak', 'takut', 'dapat', 'jodoh', 'yah', 'teman', 'sudah', 'pada', 'ninggalin', 'nikah', 'dan', 'secepat', 'itu', 'rasa', 'aneh', 'gak', 'sih', 'kaya', 'aneh', 'aja', 'masih', 'muda', 'pada', 'nikah', 'memang', 'gak', 'ada', 'perencanaan', 'lain', 'apa', 'sebelum', 'nikah', 'terus', 'apa', 'cepat', 'nikah', 'takut', 'tua', 'umuernya']</t>
  </si>
  <si>
    <t>['kalo', 'sih', 'gak', 'takut', 'jodoh', 'yah', 'teman', 'ninggalin', 'nikah', 'secepat', 'aneh', 'gak', 'sih', 'kaya', 'aneh', 'aja', 'muda', 'nikah', 'gak', 'perencanaan', 'nikah', 'cepat', 'nikah', 'takut', 'tua', 'umuernya']</t>
  </si>
  <si>
    <t>['kalo', 'sih', 'gak', 'takut', 'jodoh', 'yah', 'teman', 'ninggalin', 'nikah', 'cepat', 'aneh', 'gak', 'sih', 'kaya', 'aneh', 'aja', 'muda', 'nikah', 'gak', 'rencana', 'nikah', 'cepat', 'nikah', 'takut', 'tua', 'umuernya']</t>
  </si>
  <si>
    <t>kalo sih gak takut jodoh yah teman ninggalin nikah cepat aneh gak sih kaya aneh aja muda nikah gak rencana nikah cepat nikah takut tua umuernya</t>
  </si>
  <si>
    <t>@convomfs FAKTAAA!!!!!!! gatau yaa emang kdg orang itu gitu, pengurusan. padahal emang kenapa? emang kenapa kalo 24? toh masih muda kok ga harus yang dpikirin nikah nikah 🥹💀 kdg orang ngomong itu mudah bgttt</t>
  </si>
  <si>
    <t>@convomfs faktaaa!!!!!!! gatau yaa emang kdg orang itu gitu, pengurusan. padahal emang kenapa? emang kenapa kalo 24? toh masih muda kok ga harus yang dpikirin nikah nikah 🥹💀 kdg orang ngomong itu mudah bgttt</t>
  </si>
  <si>
    <t>faktaaa gatau yaa emang kdg orang itu gitu pengurusan padahal emang kenapa emang kenapa kalo toh masih muda kok ga harus yang dpikirin nikah nikah kdg orang ngomong itu mudah bgttt</t>
  </si>
  <si>
    <t>['faktaaa', 'gatau', 'yaa', 'emang', 'kdg', 'orang', 'itu', 'gitu', 'pengurusan', 'padahal', 'emang', 'kenapa', 'emang', 'kenapa', 'kalo', 'toh', 'masih', 'muda', 'kok', 'ga', 'harus', 'yang', 'dpikirin', 'nikah', 'nikah', 'kdg', 'orang', 'ngomong', 'itu', 'mudah', 'bgttt']</t>
  </si>
  <si>
    <t>['faktaaa', 'gatau', 'iya', 'memang', 'kadang', 'orang', 'itu', 'begitu', 'pengurusan', 'padahal', 'memang', 'kenapa', 'memang', 'kenapa', 'kalo', 'toh', 'masih', 'muda', 'kok', 'tidak', 'harus', 'yang', 'dpikirin', 'nikah', 'nikah', 'kadang', 'orang', 'berbicara', 'itu', 'mudah', 'banget']</t>
  </si>
  <si>
    <t>['faktaaa', 'gatau', 'iya', 'kadang', 'orang', 'pengurusan', 'kalo', 'muda', 'dpikirin', 'nikah', 'nikah', 'kadang', 'orang', 'berbicara', 'mudah', 'banget']</t>
  </si>
  <si>
    <t>['faktaaa', 'gatau', 'iya', 'kadang', 'orang', 'urus', 'kalo', 'muda', 'dpikirin', 'nikah', 'nikah', 'kadang', 'orang', 'bicara', 'mudah', 'banget']</t>
  </si>
  <si>
    <t>faktaaa gatau iya kadang orang urus kalo muda dpikirin nikah nikah kadang orang bicara mudah banget</t>
  </si>
  <si>
    <t>@glomerolus_ @tanyakanrl Dekat rmh ada ka. Dia cwo kerja bantu” di toko trus nikah sma cwe yg msih muda bgt, dimanfaatin mulu lakinya, duitnya dimintain trus, eh kedapatan sma tetangga lg selingkuh sma pekerja di toko lain yg dekat tmpat lakinya krja, lgsg disuruh plg ke rmh ortunya</t>
  </si>
  <si>
    <t>@glomerolus_ @tanyakanrl dekat rmh ada ka. dia cwo kerja bantu” di toko trus nikah sma cwe yg msih muda bgt, dimanfaatin mulu lakinya, duitnya dimintain trus, eh kedapatan sma tetangga lg selingkuh sma pekerja di toko lain yg dekat tmpat lakinya krja, lgsg disuruh plg ke rmh ortunya</t>
  </si>
  <si>
    <t>dekat rmh ada ka dia cwo kerja bantu di toko trus nikah sma cwe yg msih muda bgt dimanfaatin mulu lakinya duitnya dimintain trus eh kedapatan sma tetangga lg selingkuh sma pekerja di toko lain yg dekat tmpat lakinya krja lgsg disuruh plg ke rmh ortunya</t>
  </si>
  <si>
    <t>['dekat', 'rmh', 'ada', 'ka', 'dia', 'cwo', 'kerja', 'bantu', 'di', 'toko', 'trus', 'nikah', 'sma', 'cwe', 'yg', 'msih', 'muda', 'bgt', 'dimanfaatin', 'mulu', 'lakinya', 'duitnya', 'dimintain', 'trus', 'eh', 'kedapatan', 'sma', 'tetangga', 'lg', 'selingkuh', 'sma', 'pekerja', 'di', 'toko', 'lain', 'yg', 'dekat', 'tmpat', 'lakinya', 'krja', 'lgsg', 'disuruh', 'plg', 'ke', 'rmh', 'ortunya']</t>
  </si>
  <si>
    <t>['dekat', 'rumah', 'ada', 'kakak', 'dia', 'cowok', 'kerja', 'bantu', 'di', 'toko', 'terus', 'nikah', 'sama', 'cewek', 'yg', 'masih', 'muda', 'banget', 'dimanfaatin', 'selalu', 'lakinya', 'duitnya', 'dimintain', 'terus', 'malah', 'kedapatan', 'sama', 'tetangga', 'lagi', 'selingkuh', 'sama', 'pekerja', 'di', 'toko', 'lain', 'yg', 'dekat', 'tmpat', 'lakinya', 'kerja', 'langsung', 'disuruh', 'paling', 'ke', 'rumah', 'orangtua']</t>
  </si>
  <si>
    <t>['rumah', 'kakak', 'cowok', 'kerja', 'bantu', 'toko', 'nikah', 'cewek', 'muda', 'banget', 'dimanfaatin', 'lakinya', 'duitnya', 'dimintain', 'kedapatan', 'tetangga', 'selingkuh', 'pekerja', 'toko', 'tmpat', 'lakinya', 'kerja', 'langsung', 'disuruh', 'rumah', 'orangtua']</t>
  </si>
  <si>
    <t>['rumah', 'kakak', 'cowok', 'kerja', 'bantu', 'toko', 'nikah', 'cewek', 'muda', 'banget', 'dimanfaatin', 'laki', 'duit', 'dimintain', 'dapat', 'tetangga', 'selingkuh', 'kerja', 'toko', 'tmpat', 'laki', 'kerja', 'langsung', 'suruh', 'rumah', 'orangtua']</t>
  </si>
  <si>
    <t>rumah kakak cowok kerja bantu toko nikah cewek muda banget dimanfaatin laki duit dimintain dapat tetangga selingkuh kerja toko tmpat laki kerja langsung suruh rumah orangtua</t>
  </si>
  <si>
    <t>Gue kenal ma seorang jagoan tawuran, pas muda ditakutin orang, kawannya banyak dimana2, dilingkup prgaulan disegani, hingga akhirnya dy tobat, nikah, &amp;amp; mulai hidup normal. Singkat cerita dia kena PHK ditempat kerjanya, lalu coba hubungin semua kenalan &amp;amp; koneksinya nanya kerjaan.</t>
  </si>
  <si>
    <t>gue kenal ma seorang jagoan tawuran, pas muda ditakutin orang, kawannya banyak dimana2, dilingkup prgaulan disegani, hingga akhirnya dy tobat, nikah, &amp;amp; mulai hidup normal. singkat cerita dia kena phk ditempat kerjanya, lalu coba hubungin semua kenalan &amp;amp; koneksinya nanya kerjaan.</t>
  </si>
  <si>
    <t>gue kenal ma seorang jagoan tawuran pas muda ditakutin orang kawannya banyak dimana dilingkup prgaulan disegani hingga akhirnya dy tobat nikah amp mulai hidup normal singkat cerita dia kena phk ditempat kerjanya lalu coba hubungin semua kenalan amp koneksinya nanya kerjaan</t>
  </si>
  <si>
    <t>['gue', 'kenal', 'ma', 'seorang', 'jagoan', 'tawuran', 'pas', 'muda', 'ditakutin', 'orang', 'kawannya', 'banyak', 'dimana', 'dilingkup', 'prgaulan', 'disegani', 'hingga', 'akhirnya', 'dy', 'tobat', 'nikah', 'amp', 'mulai', 'hidup', 'normal', 'singkat', 'cerita', 'dia', 'kena', 'phk', 'ditempat', 'kerjanya', 'lalu', 'coba', 'hubungin', 'semua', 'kenalan', 'amp', 'koneksinya', 'nanya', 'kerjaan']</t>
  </si>
  <si>
    <t>['aku', 'kenal', 'sama', 'seorang', 'jagoan', 'tawuran', 'saat', 'muda', 'ditakutin', 'orang', 'kawannya', 'banyak', 'dimana', 'dilingkup', 'prgaulan', 'disegani', 'hingga', 'akhirnya', 'dia', 'tobat', 'nikah', 'amp', 'mulai', 'hidup', 'normal', 'singkat', 'cerita', 'dia', 'kena', 'phk', 'ditempat', 'kerjanya', 'lalu', 'coba', 'hubungin', 'semua', 'kenalan', 'amp', 'koneksinya', 'bertanya', 'kerjaan']</t>
  </si>
  <si>
    <t>['kenal', 'jagoan', 'tawuran', 'muda', 'ditakutin', 'orang', 'kawannya', 'dimana', 'dilingkup', 'prgaulan', 'disegani', 'tobat', 'nikah', 'amp', 'hidup', 'normal', 'singkat', 'cerita', 'kena', 'phk', 'ditempat', 'kerjanya', 'coba', 'hubungin', 'kenalan', 'amp', 'koneksinya', 'kerjaan']</t>
  </si>
  <si>
    <t>['kenal', 'jago', 'tawur', 'muda', 'ditakutin', 'orang', 'kawan', 'mana', 'lingkup', 'prgaulan', 'segani', 'tobat', 'nikah', 'amp', 'hidup', 'normal', 'singkat', 'cerita', 'kena', 'phk', 'tempat', 'kerja', 'coba', 'hubungin', 'kenal', 'amp', 'koneksi', 'kerja']</t>
  </si>
  <si>
    <t>kenal jago tawur muda ditakutin orang kawan mana lingkup prgaulan segani tobat nikah amp hidup normal singkat cerita kena phk tempat kerja coba hubungin kenal amp koneksi kerja</t>
  </si>
  <si>
    <t>@aiueyovv Beli pls gue mau nikah muda</t>
  </si>
  <si>
    <t>@aiueyovv beli pls gue mau nikah muda</t>
  </si>
  <si>
    <t>beli pls gue mau nikah muda</t>
  </si>
  <si>
    <t>['beli', 'pls', 'gue', 'mau', 'nikah', 'muda']</t>
  </si>
  <si>
    <t>['beli', 'mohon', 'aku', 'mau', 'nikah', 'muda']</t>
  </si>
  <si>
    <t>['beli', 'mohon', 'nikah', 'muda']</t>
  </si>
  <si>
    <t>beli mohon nikah muda</t>
  </si>
  <si>
    <t>betul bgt. ortu gue udh pacaran dr mreka smp trs nikah muda abis sma dan pas gue umur 12 th mreka cerai. huh gatau deh kedepannya gue bakal bs menjalin relationship apa engga</t>
  </si>
  <si>
    <t>betul bgt ortu gue udh pacaran dr mreka smp trs nikah muda abis sma dan pas gue umur th mreka cerai huh gatau deh kedepannya gue bakal bs menjalin relationship apa engga</t>
  </si>
  <si>
    <t>['betul', 'bgt', 'ortu', 'gue', 'udh', 'pacaran', 'dr', 'mreka', 'smp', 'trs', 'nikah', 'muda', 'abis', 'sma', 'dan', 'pas', 'gue', 'umur', 'th', 'mreka', 'cerai', 'huh', 'gatau', 'deh', 'kedepannya', 'gue', 'bakal', 'bs', 'menjalin', 'relationship', 'apa', 'engga']</t>
  </si>
  <si>
    <t>['betul', 'banget', 'orangtua', 'aku', 'sudah', 'pacaran', 'dari', 'mereka', 'sampai', 'terus', 'nikah', 'muda', 'habis', 'sama', 'dan', 'saat', 'aku', 'umur', 'tahun', 'mereka', 'cerai', 'huh', 'gatau', 'deh', 'kedepannya', 'aku', 'bakal', 'bisa', 'menjalin', 'relationship', 'apa', 'tidak']</t>
  </si>
  <si>
    <t>['banget', 'orangtua', 'pacaran', 'nikah', 'muda', 'habis', 'umur', 'cerai', 'huh', 'gatau', 'deh', 'kedepannya', 'menjalin', 'relationship']</t>
  </si>
  <si>
    <t>['banget', 'orangtua', 'pacar', 'nikah', 'muda', 'habis', 'umur', 'cerai', 'huh', 'gatau', 'deh', 'depan', 'jalin', 'relationship']</t>
  </si>
  <si>
    <t>banget orangtua pacar nikah muda habis umur cerai huh gatau deh depan jalin relationship</t>
  </si>
  <si>
    <t>emang paling bener nikah muda umur 20</t>
  </si>
  <si>
    <t>emang paling bener nikah muda umur</t>
  </si>
  <si>
    <t>['emang', 'paling', 'bener', 'nikah', 'muda', 'umur']</t>
  </si>
  <si>
    <t>['memang', 'paling', 'benar', 'nikah', 'muda', 'umur']</t>
  </si>
  <si>
    <t>['nikah', 'muda', 'umur']</t>
  </si>
  <si>
    <t>nikah muda umur</t>
  </si>
  <si>
    <t>@AREAJULID gue gak heran banyak anak yg gak mau nikah dan childfree bahaya pas muda gak disekolahin kebawa sampe dewasa anak dijadiin samsak pelampiasan emosi</t>
  </si>
  <si>
    <t>@areajulid gue gak heran banyak anak yg gak mau nikah dan childfree bahaya pas muda gak disekolahin kebawa sampe dewasa anak dijadiin samsak pelampiasan emosi</t>
  </si>
  <si>
    <t>gue gak heran banyak anak yg gak mau nikah dan childfree bahaya pas muda gak disekolahin kebawa sampe dewasa anak dijadiin samsak pelampiasan emosi</t>
  </si>
  <si>
    <t>['gue', 'gak', 'heran', 'banyak', 'anak', 'yg', 'gak', 'mau', 'nikah', 'dan', 'childfree', 'bahaya', 'pas', 'muda', 'gak', 'disekolahin', 'kebawa', 'sampe', 'dewasa', 'anak', 'dijadiin', 'samsak', 'pelampiasan', 'emosi']</t>
  </si>
  <si>
    <t>['aku', 'gak', 'heran', 'banyak', 'anak', 'yg', 'gak', 'mau', 'nikah', 'dan', 'childfree', 'bahaya', 'saat', 'muda', 'gak', 'disekolahin', 'kebawa', 'sampai', 'dewasa', 'anak', 'dijadikan', 'samsak', 'pelampiasan', 'emosi']</t>
  </si>
  <si>
    <t>['gak', 'heran', 'anak', 'gak', 'nikah', 'childfree', 'bahaya', 'muda', 'gak', 'disekolahin', 'kebawa', 'dewasa', 'anak', 'dijadikan', 'samsak', 'pelampiasan', 'emosi']</t>
  </si>
  <si>
    <t>['gak', 'heran', 'anak', 'gak', 'nikah', 'childfree', 'bahaya', 'muda', 'gak', 'disekolahin', 'bawa', 'dewasa', 'anak', 'jadi', 'samsak', 'lampias', 'emosi']</t>
  </si>
  <si>
    <t>gak heran anak gak nikah childfree bahaya muda gak disekolahin bawa dewasa anak jadi samsak lampias emosi</t>
  </si>
  <si>
    <t>@AdekKimci @mrshananto 😭😭😭 temennya pada nikah muda semua kah? pola pikirnua kayak orang ngga pernah sekolah</t>
  </si>
  <si>
    <t>@adekkimci @mrshananto 😭😭😭 temennya pada nikah muda semua kah? pola pikirnua kayak orang ngga pernah sekolah</t>
  </si>
  <si>
    <t>temennya pada nikah muda semua kah pola pikirnua kayak orang ngga pernah sekolah</t>
  </si>
  <si>
    <t>['temennya', 'pada', 'nikah', 'muda', 'semua', 'kah', 'pola', 'pikirnua', 'kayak', 'orang', 'ngga', 'pernah', 'sekolah']</t>
  </si>
  <si>
    <t>['temannya', 'pada', 'nikah', 'muda', 'semua', 'kah', 'pola', 'pikirnua', 'seperti', 'orang', 'tidak', 'pernah', 'sekolah']</t>
  </si>
  <si>
    <t>['temannya', 'nikah', 'muda', 'kah', 'pola', 'pikirnua', 'orang', 'sekolah']</t>
  </si>
  <si>
    <t>['teman', 'nikah', 'muda', 'kah', 'pola', 'pikirnua', 'orang', 'sekolah']</t>
  </si>
  <si>
    <t>teman nikah muda kah pola pikirnua orang sekolah</t>
  </si>
  <si>
    <t>@pijjadelifairyy @tanyakanrl Dilarang pacaran mencak² ngomong saya sudah dewasa. Disuruh nikah sekalian kaget ngomong masih ingin menikmati masa muda. Aselinya emang mau enak tanpa tanggungjawab</t>
  </si>
  <si>
    <t>@pijjadelifairyy @tanyakanrl dilarang pacaran mencak² ngomong saya sudah dewasa. disuruh nikah sekalian kaget ngomong masih ingin menikmati masa muda. aselinya emang mau enak tanpa tanggungjawab</t>
  </si>
  <si>
    <t>dilarang pacaran mencak ngomong saya sudah dewasa disuruh nikah sekalian kaget ngomong masih ingin menikmati masa muda aselinya emang mau enak tanpa tanggungjawab</t>
  </si>
  <si>
    <t>['dilarang', 'pacaran', 'mencak', 'ngomong', 'saya', 'sudah', 'dewasa', 'disuruh', 'nikah', 'sekalian', 'kaget', 'ngomong', 'masih', 'ingin', 'menikmati', 'masa', 'muda', 'aselinya', 'emang', 'mau', 'enak', 'tanpa', 'tanggungjawab']</t>
  </si>
  <si>
    <t>['dilarang', 'pacaran', 'mencak', 'berbicara', 'saya', 'sudah', 'dewasa', 'disuruh', 'nikah', 'sekalian', 'kaget', 'berbicara', 'masih', 'ingin', 'menikmati', 'masa', 'muda', 'aselinya', 'memang', 'mau', 'enak', 'tanpa', 'tanggungjawab']</t>
  </si>
  <si>
    <t>['dilarang', 'pacaran', 'mencak', 'berbicara', 'dewasa', 'disuruh', 'nikah', 'kaget', 'berbicara', 'menikmati', 'muda', 'aselinya', 'enak', 'tanggungjawab']</t>
  </si>
  <si>
    <t>['larang', 'pacar', 'mencak', 'bicara', 'dewasa', 'suruh', 'nikah', 'kaget', 'bicara', 'nikmat', 'muda', 'aselinya', 'enak', 'tanggungjawab']</t>
  </si>
  <si>
    <t>larang pacar mencak bicara dewasa suruh nikah kaget bicara nikmat muda aselinya enak tanggungjawab</t>
  </si>
  <si>
    <t>@ycshinoriy aku sih nikah muda kl cowoknya yoshi ya ayo aja 😋😋😋</t>
  </si>
  <si>
    <t>aku sih nikah muda kl cowoknya yoshi ya ayo aja</t>
  </si>
  <si>
    <t>['aku', 'sih', 'nikah', 'muda', 'kl', 'cowoknya', 'yoshi', 'ya', 'ayo', 'aja']</t>
  </si>
  <si>
    <t>['aku', 'sih', 'nikah', 'muda', 'kalau', 'cowoknya', 'yoshi', 'ya', 'ayo', 'aja']</t>
  </si>
  <si>
    <t>['sih', 'nikah', 'muda', 'cowoknya', 'yoshi', 'ya', 'ayo', 'aja']</t>
  </si>
  <si>
    <t>['sih', 'nikah', 'muda', 'cowok', 'yoshi', 'ya', 'ayo', 'aja']</t>
  </si>
  <si>
    <t>sih nikah muda cowok yoshi ya ayo aja</t>
  </si>
  <si>
    <t>@pjhoneeyy SSSTTT UDAH LAH NANTI MAKIN PENGEN NIKAH MUDA AKU 😭😭</t>
  </si>
  <si>
    <t>@pjhoneeyy sssttt udah lah nanti makin pengen nikah muda aku 😭😭</t>
  </si>
  <si>
    <t>sssttt udah lah nanti makin pengen nikah muda aku</t>
  </si>
  <si>
    <t>['sssttt', 'udah', 'lah', 'nanti', 'makin', 'pengen', 'nikah', 'muda', 'aku']</t>
  </si>
  <si>
    <t>['diam', 'sudah', 'lah', 'nanti', 'makin', 'ingin', 'nikah', 'muda', 'aku']</t>
  </si>
  <si>
    <t>['diam', 'nikah', 'muda']</t>
  </si>
  <si>
    <t>diam nikah muda</t>
  </si>
  <si>
    <t>@Omnduut Kalau gw beda Yan, kalau ada yg nanya ga mau nikah lagi, kan masih muda? Gw jawab "mau sih kalau ada yang bisa ngasih uang belanja 1 juta sehari.!!!! Trus yg nanya bingung 🤣🤣🤣</t>
  </si>
  <si>
    <t>@omnduut kalau gw beda yan, kalau ada yg nanya ga mau nikah lagi, kan masih muda? gw jawab "mau sih kalau ada yang bisa ngasih uang belanja 1 juta sehari.!!!! trus yg nanya bingung 🤣🤣🤣</t>
  </si>
  <si>
    <t>kalau gw beda yan kalau ada yg nanya ga mau nikah lagi kan masih muda gw jawab mau sih kalau ada yang bisa ngasih uang belanja juta sehari trus yg nanya bingung</t>
  </si>
  <si>
    <t>['kalau', 'gw', 'beda', 'yan', 'kalau', 'ada', 'yg', 'nanya', 'ga', 'mau', 'nikah', 'lagi', 'kan', 'masih', 'muda', 'gw', 'jawab', 'mau', 'sih', 'kalau', 'ada', 'yang', 'bisa', 'ngasih', 'uang', 'belanja', 'juta', 'sehari', 'trus', 'yg', 'nanya', 'bingung']</t>
  </si>
  <si>
    <t>['kalau', 'aku', 'beda', 'yan', 'kalau', 'ada', 'yg', 'bertanya', 'tidak', 'mau', 'nikah', 'lagi', 'kan', 'masih', 'muda', 'aku', 'jawab', 'mau', 'sih', 'kalau', 'ada', 'yang', 'bisa', 'memberi', 'uang', 'belanja', 'juta', 'sehari', 'terus', 'yg', 'bertanya', 'bingung']</t>
  </si>
  <si>
    <t>['beda', 'yan', 'nikah', 'muda', 'sih', 'uang', 'belanja', 'juta', 'sehari', 'bingung']</t>
  </si>
  <si>
    <t>['beda', 'yan', 'nikah', 'muda', 'sih', 'uang', 'belanja', 'juta', 'hari', 'bingung']</t>
  </si>
  <si>
    <t>beda yan nikah muda sih uang belanja juta hari bingung</t>
  </si>
  <si>
    <t>@tanyakanrl Ga juga. Semuanya sama aja dan tergantung manusianya. Dari komunikasi, saling keterbukaan, sikap juga, dsbnya itu. Lingkungan gue jg ngajarin klo nikah cepet jg beresiko. Apalg yg belom matang scra mental dan finansial. Kayak disekitar gue, rata2 byk yg nikah muda dan mereka—</t>
  </si>
  <si>
    <t>@tanyakanrl ga juga. semuanya sama aja dan tergantung manusianya. dari komunikasi, saling keterbukaan, sikap juga, dsbnya itu. lingkungan gue jg ngajarin klo nikah cepet jg beresiko. apalg yg belom matang scra mental dan finansial. kayak disekitar gue, rata2 byk yg nikah muda dan mereka—</t>
  </si>
  <si>
    <t>ga juga semuanya sama aja dan tergantung manusianya dari komunikasi saling keterbukaan sikap juga dsbnya itu lingkungan gue jg ngajarin klo nikah cepet jg beresiko apalg yg belom matang scra mental dan finansial kayak disekitar gue rata byk yg nikah muda dan mereka</t>
  </si>
  <si>
    <t>['ga', 'juga', 'semuanya', 'sama', 'aja', 'dan', 'tergantung', 'manusianya', 'dari', 'komunikasi', 'saling', 'keterbukaan', 'sikap', 'juga', 'dsbnya', 'itu', 'lingkungan', 'gue', 'jg', 'ngajarin', 'klo', 'nikah', 'cepet', 'jg', 'beresiko', 'apalg', 'yg', 'belom', 'matang', 'scra', 'mental', 'dan', 'finansial', 'kayak', 'disekitar', 'gue', 'rata', 'byk', 'yg', 'nikah', 'muda', 'dan', 'mereka']</t>
  </si>
  <si>
    <t>['tidak', 'juga', 'semuanya', 'sama', 'aja', 'dan', 'tergantung', 'manusianya', 'dari', 'komunikasi', 'saling', 'keterbukaan', 'sikap', 'juga', 'sebagainya', 'itu', 'lingkungan', 'aku', 'juga', 'mengajarkan', 'klo', 'nikah', 'cepat', 'juga', 'beresiko', 'apalagi', 'yg', 'belum', 'matang', 'scra', 'mental', 'dan', 'keuangan', 'seperti', 'disekitar', 'aku', 'rata', 'banyak', 'yg', 'nikah', 'muda', 'dan', 'mereka']</t>
  </si>
  <si>
    <t>['aja', 'tergantung', 'manusianya', 'komunikasi', 'keterbukaan', 'sikap', 'lingkungan', 'mengajarkan', 'klo', 'nikah', 'cepat', 'beresiko', 'matang', 'scra', 'mental', 'keuangan', 'disekitar', 'nikah', 'muda']</t>
  </si>
  <si>
    <t>['aja', 'gantung', 'manusia', 'komunikasi', 'buka', 'sikap', 'lingkung', 'ajar', 'klo', 'nikah', 'cepat', 'resiko', 'matang', 'scra', 'mental', 'uang', 'sekitar', 'nikah', 'muda']</t>
  </si>
  <si>
    <t>aja gantung manusia komunikasi buka sikap lingkung ajar klo nikah cepat resiko matang scra mental uang sekitar nikah muda</t>
  </si>
  <si>
    <t>@luminescent_08 Ngikutin jejak ortu mereka yg nikah muda yak 🥰</t>
  </si>
  <si>
    <t>@luminescent_08 ngikutin jejak ortu mereka yg nikah muda yak 🥰</t>
  </si>
  <si>
    <t>ngikutin jejak ortu mereka yg nikah muda yak</t>
  </si>
  <si>
    <t>['ngikutin', 'jejak', 'ortu', 'mereka', 'yg', 'nikah', 'muda', 'yak']</t>
  </si>
  <si>
    <t>['mengikuti', 'jejak', 'orangtua', 'mereka', 'yg', 'nikah', 'muda', 'iya']</t>
  </si>
  <si>
    <t>['mengikuti', 'jejak', 'orangtua', 'nikah', 'muda', 'iya']</t>
  </si>
  <si>
    <t>['ikut', 'jejak', 'orangtua', 'nikah', 'muda', 'iya']</t>
  </si>
  <si>
    <t>ikut jejak orangtua nikah muda iya</t>
  </si>
  <si>
    <t>@greenflas @tanyarlfes Karna kebanyakan org indo yg cakep2  lebih milih nikah muda, jadi menantu org kaya, dripada ribet jadi Idol😂🤣🤣🤣🤣</t>
  </si>
  <si>
    <t>@greenflas @tanyarlfes karna kebanyakan org indo yg cakep2  lebih milih nikah muda, jadi menantu org kaya, dripada ribet jadi idol😂🤣🤣🤣🤣</t>
  </si>
  <si>
    <t>karna kebanyakan org indo yg cakep lebih milih nikah muda jadi menantu org kaya dripada ribet jadi idol</t>
  </si>
  <si>
    <t>['karna', 'kebanyakan', 'org', 'indo', 'yg', 'cakep', 'lebih', 'milih', 'nikah', 'muda', 'jadi', 'menantu', 'org', 'kaya', 'dripada', 'ribet', 'jadi', 'idol']</t>
  </si>
  <si>
    <t>['karena', 'kebanyakan', 'orang', 'indonesia', 'yg', 'cakep', 'lebih', 'memilih', 'nikah', 'muda', 'jadi', 'menantu', 'orang', 'kaya', 'dripada', 'rumit', 'jadi', 'idola']</t>
  </si>
  <si>
    <t>['kebanyakan', 'orang', 'indonesia', 'cakep', 'memilih', 'nikah', 'muda', 'menantu', 'orang', 'kaya', 'dripada', 'rumit', 'idola']</t>
  </si>
  <si>
    <t>['banyak', 'orang', 'indonesia', 'cakep', 'pilih', 'nikah', 'muda', 'menantu', 'orang', 'kaya', 'dripada', 'rumit', 'idola']</t>
  </si>
  <si>
    <t>banyak orang indonesia cakep pilih nikah muda menantu orang kaya dripada rumit idola</t>
  </si>
  <si>
    <t>@akunaput Mungkin mereka nikah muda kak pgn kosong dulu🤔</t>
  </si>
  <si>
    <t>@akunaput mungkin mereka nikah muda kak pgn kosong dulu🤔</t>
  </si>
  <si>
    <t>mungkin mereka nikah muda kak pgn kosong dulu</t>
  </si>
  <si>
    <t>['mungkin', 'mereka', 'nikah', 'muda', 'kak', 'pgn', 'kosong', 'dulu']</t>
  </si>
  <si>
    <t>['mungkin', 'mereka', 'nikah', 'muda', 'kakak', 'ingin', 'kosong', 'dulu']</t>
  </si>
  <si>
    <t>['nikah', 'muda', 'kakak', 'kosong']</t>
  </si>
  <si>
    <t>nikah muda kakak kosong</t>
  </si>
  <si>
    <t>@saranghae_y0uu @inifitriajaa @ratnakeisha17 Nih ya....Org tua kandung Sakinah itu jatohnya slengki pas muda krn Bu Lauza jatuh cinta sama bpknya Sakinah trus mereka pisah (pas banget Bu Lauza hamil &amp;amp; bpknya Sakinah gak tau)...
Bu Lauza taruh Sakinah depan rumah bpknya karna diusir dari rumah trus nikah sama papahnya Denis</t>
  </si>
  <si>
    <t>@saranghae_y0uu @inifitriajaa @ratnakeisha17 nih ya....org tua kandung sakinah itu jatohnya slengki pas muda krn bu lauza jatuh cinta sama bpknya sakinah trus mereka pisah (pas banget bu lauza hamil &amp;amp; bpknya sakinah gak tau)...
bu lauza taruh sakinah depan rumah bpknya karna diusir dari rumah trus nikah sama papahnya denis</t>
  </si>
  <si>
    <t>yuu nih yaorg tua kandung sakinah itu jatohnya slengki pas muda krn bu lauza jatuh cinta sama bpknya sakinah trus mereka pisah pas banget bu lauza hamil amp bpknya sakinah gak tau bu lauza taruh sakinah depan rumah bpknya karna diusir dari rumah trus nikah sama papahnya denis</t>
  </si>
  <si>
    <t>['yuu', 'nih', 'yaorg', 'tua', 'kandung', 'sakinah', 'itu', 'jatohnya', 'slengki', 'pas', 'muda', 'krn', 'bu', 'lauza', 'jatuh', 'cinta', 'sama', 'bpknya', 'sakinah', 'trus', 'mereka', 'pisah', 'pas', 'banget', 'bu', 'lauza', 'hamil', 'amp', 'bpknya', 'sakinah', 'gak', 'tau', 'bu', 'lauza', 'taruh', 'sakinah', 'depan', 'rumah', 'bpknya', 'karna', 'diusir', 'dari', 'rumah', 'trus', 'nikah', 'sama', 'papahnya', 'denis']</t>
  </si>
  <si>
    <t>['yuu', 'nih', 'orang', 'tua', 'kandung', 'kedamaian', 'itu', 'jatohnya', 'slengki', 'saat', 'muda', 'krn', 'bu', 'lauza', 'jatuh', 'cinta', 'sama', 'bapaknya', 'kedamaian', 'terus', 'mereka', 'pisah', 'saat', 'banget', 'bu', 'lauza', 'hamil', 'amp', 'bapaknya', 'kedamaian', 'gak', 'tau', 'bu', 'lauza', 'taruh', 'kedamaian', 'depan', 'rumah', 'bapaknya', 'karena', 'diusir', 'dari', 'rumah', 'terus', 'nikah', 'sama', 'papahnya', 'denis']</t>
  </si>
  <si>
    <t>['yuu', 'nih', 'orang', 'tua', 'kandung', 'kedamaian', 'jatohnya', 'slengki', 'muda', 'krn', 'bu', 'lauza', 'jatuh', 'cinta', 'bapaknya', 'kedamaian', 'pisah', 'banget', 'bu', 'lauza', 'hamil', 'amp', 'bapaknya', 'kedamaian', 'gak', 'tau', 'bu', 'lauza', 'taruh', 'kedamaian', 'rumah', 'bapaknya', 'diusir', 'rumah', 'nikah', 'papahnya', 'denis']</t>
  </si>
  <si>
    <t>['yuu', 'nih', 'orang', 'tua', 'kandung', 'damai', 'jatohnya', 'slengki', 'muda', 'krn', 'bu', 'lauza', 'jatuh', 'cinta', 'bapak', 'damai', 'pisah', 'banget', 'bu', 'lauza', 'hamil', 'amp', 'bapak', 'damai', 'gak', 'tau', 'bu', 'lauza', 'taruh', 'damai', 'rumah', 'bapak', 'usir', 'rumah', 'nikah', 'papah', 'den']</t>
  </si>
  <si>
    <t>yuu nih orang tua kandung damai jatohnya slengki muda krn bu lauza jatuh cinta bapak damai pisah banget bu lauza hamil amp bapak damai gak tau bu lauza taruh damai rumah bapak usir rumah nikah papah den</t>
  </si>
  <si>
    <t>Emang aneh banget ya aku ini... Orang lain mah oleng ke grup baru, punya bias yang lebih muda, aku malah oleh ke ahjussi yang udah pada nikah 🙃 eh yang ganteng belum pada nikah deng 🙂</t>
  </si>
  <si>
    <t>emang aneh banget ya aku ini... orang lain mah oleng ke grup baru, punya bias yang lebih muda, aku malah oleh ke ahjussi yang udah pada nikah 🙃 eh yang ganteng belum pada nikah deng 🙂</t>
  </si>
  <si>
    <t>emang aneh banget ya aku ini orang lain mah oleng ke grup baru punya bias yang lebih muda aku malah oleh ke ahjussi yang udah pada nikah eh yang ganteng belum pada nikah deng</t>
  </si>
  <si>
    <t>['emang', 'aneh', 'banget', 'ya', 'aku', 'ini', 'orang', 'lain', 'mah', 'oleng', 'ke', 'grup', 'baru', 'punya', 'bias', 'yang', 'lebih', 'muda', 'aku', 'malah', 'oleh', 'ke', 'ahjussi', 'yang', 'udah', 'pada', 'nikah', 'eh', 'yang', 'ganteng', 'belum', 'pada', 'nikah', 'deng']</t>
  </si>
  <si>
    <t>['memang', 'aneh', 'banget', 'ya', 'aku', 'ini', 'orang', 'lain', 'mah', 'oleng', 'ke', 'kelompok', 'baru', 'punya', 'bias', 'yang', 'lebih', 'muda', 'aku', 'malah', 'oleh', 'ke', 'ahjussi', 'yang', 'sudah', 'pada', 'nikah', 'malah', 'yang', 'ganteng', 'belum', 'pada', 'nikah', 'deng']</t>
  </si>
  <si>
    <t>['aneh', 'banget', 'ya', 'orang', 'mah', 'oleng', 'kelompok', 'bias', 'muda', 'ahjussi', 'nikah', 'ganteng', 'nikah', 'deng']</t>
  </si>
  <si>
    <t>aneh banget ya orang mah oleng kelompok bias muda ahjussi nikah ganteng nikah deng</t>
  </si>
  <si>
    <t>kasusnya sama, pengen nikah muda tp finansial belum ok, mental jg belum ok. masih minta ke orang tua kalo duit gajinya abis, tp pengen nikah. aneh kau gila. kalo idupnya belum bener, mending jgn dulu mikirin nikah deh anjer. emosi bener untung lagi haid</t>
  </si>
  <si>
    <t>kasusnya sama pengen nikah muda tp finansial belum ok mental jg belum ok masih minta ke orang tua kalo duit gajinya abis tp pengen nikah aneh kau gila kalo idupnya belum bener mending jgn dulu mikirin nikah deh anjer emosi bener untung lagi haid</t>
  </si>
  <si>
    <t>['kasusnya', 'sama', 'pengen', 'nikah', 'muda', 'tp', 'finansial', 'belum', 'ok', 'mental', 'jg', 'belum', 'ok', 'masih', 'minta', 'ke', 'orang', 'tua', 'kalo', 'duit', 'gajinya', 'abis', 'tp', 'pengen', 'nikah', 'aneh', 'kau', 'gila', 'kalo', 'idupnya', 'belum', 'bener', 'mending', 'jgn', 'dulu', 'mikirin', 'nikah', 'deh', 'anjer', 'emosi', 'bener', 'untung', 'lagi', 'haid']</t>
  </si>
  <si>
    <t>['kasusnya', 'sama', 'ingin', 'nikah', 'muda', 'tapi', 'keuangan', 'belum', 'oke', 'mental', 'juga', 'belum', 'oke', 'masih', 'minta', 'ke', 'orang', 'tua', 'kalo', 'duit', 'gajinya', 'habis', 'tapi', 'ingin', 'nikah', 'aneh', 'kau', 'gila', 'kalo', 'hidupnya', 'belum', 'benar', 'mending', 'jgn', 'dulu', 'memikirkan', 'nikah', 'deh', 'fuck', 'emosi', 'benar', 'untung', 'lagi', 'haid']</t>
  </si>
  <si>
    <t>['kasusnya', 'nikah', 'muda', 'keuangan', 'oke', 'mental', 'oke', 'orang', 'tua', 'kalo', 'duit', 'gajinya', 'habis', 'nikah', 'aneh', 'kau', 'gila', 'kalo', 'hidupnya', 'mending', 'jgn', 'memikirkan', 'nikah', 'deh', 'fuck', 'emosi', 'untung', 'haid']</t>
  </si>
  <si>
    <t>['kasus', 'nikah', 'muda', 'uang', 'oke', 'mental', 'oke', 'orang', 'tua', 'kalo', 'duit', 'gaji', 'habis', 'nikah', 'aneh', 'kau', 'gila', 'kalo', 'hidup', 'mending', 'jgn', 'pikir', 'nikah', 'deh', 'fuck', 'emosi', 'untung', 'haid']</t>
  </si>
  <si>
    <t>kasus nikah muda uang oke mental oke orang tua kalo duit gaji habis nikah aneh kau gila kalo hidup mending jgn pikir nikah deh fuck emosi untung haid</t>
  </si>
  <si>
    <t>Hahahah dulu mikir anjir umur gue bentar lagi 23 masih muda banget. Liat temen udah nikah mikir haaaaaa muda banget. Tapi ya.. EMANG BANYAK YG UMUR 23-24 NIKAH</t>
  </si>
  <si>
    <t>hahahah dulu mikir anjir umur gue bentar lagi 23 masih muda banget. liat temen udah nikah mikir haaaaaa muda banget. tapi ya.. emang banyak yg umur 23-24 nikah</t>
  </si>
  <si>
    <t>hahahah dulu mikir anjir umur gue bentar lagi masih muda banget liat temen udah nikah mikir haaaaaa muda banget tapi ya emang banyak yg umur nikah</t>
  </si>
  <si>
    <t>['hahahah', 'dulu', 'mikir', 'anjir', 'umur', 'gue', 'bentar', 'lagi', 'masih', 'muda', 'banget', 'liat', 'temen', 'udah', 'nikah', 'mikir', 'haaaaaa', 'muda', 'banget', 'tapi', 'ya', 'emang', 'banyak', 'yg', 'umur', 'nikah']</t>
  </si>
  <si>
    <t>['hahahah', 'dulu', 'berpikir', 'fuck', 'umur', 'aku', 'bentar', 'lagi', 'masih', 'muda', 'banget', 'lihat', 'teman', 'sudah', 'nikah', 'berpikir', 'haaaaaa', 'muda', 'banget', 'tapi', 'ya', 'memang', 'banyak', 'yg', 'umur', 'nikah']</t>
  </si>
  <si>
    <t>['berpikir', 'fuck', 'umur', 'bentar', 'muda', 'banget', 'lihat', 'teman', 'nikah', 'berpikir', 'muda', 'banget', 'ya', 'umur', 'nikah']</t>
  </si>
  <si>
    <t>['pikir', 'fuck', 'umur', 'bentar', 'muda', 'banget', 'lihat', 'teman', 'nikah', 'pikir', 'muda', 'banget', 'ya', 'umur', 'nikah']</t>
  </si>
  <si>
    <t>pikir fuck umur bentar muda banget lihat teman nikah pikir muda banget ya umur nikah</t>
  </si>
  <si>
    <t>Jadi inget This is My First Life. Mamanya kecewa pas tau anak cewenya mah nikah. Dia belain anak cewenya spy bisa kuliah, spy tdk hidup seperti dirinya: tdk punya karir, tdk bisa mengejar mimpi muda, semua hidupnya hny utk keluarga. Sangat Asian</t>
  </si>
  <si>
    <t>jadi inget this is my first life. mamanya kecewa pas tau anak cewenya mah nikah. dia belain anak cewenya spy bisa kuliah, spy tdk hidup seperti dirinya: tdk punya karir, tdk bisa mengejar mimpi muda, semua hidupnya hny utk keluarga. sangat asian</t>
  </si>
  <si>
    <t>jadi inget this is my first life mamanya kecewa pas tau anak cewenya mah nikah dia belain anak cewenya spy bisa kuliah spy tdk hidup seperti dirinya tdk punya karir tdk bisa mengejar mimpi muda semua hidupnya hny utk keluarga sangat asian</t>
  </si>
  <si>
    <t>['jadi', 'inget', 'this', 'is', 'my', 'first', 'life', 'mamanya', 'kecewa', 'pas', 'tau', 'anak', 'cewenya', 'mah', 'nikah', 'dia', 'belain', 'anak', 'cewenya', 'spy', 'bisa', 'kuliah', 'spy', 'tdk', 'hidup', 'seperti', 'dirinya', 'tdk', 'punya', 'karir', 'tdk', 'bisa', 'mengejar', 'mimpi', 'muda', 'semua', 'hidupnya', 'hny', 'utk', 'keluarga', 'sangat', 'asian']</t>
  </si>
  <si>
    <t>['jadi', 'ingat', 'this', 'is', 'my', 'first', 'life', 'ibunya', 'kecewa', 'saat', 'tau', 'anak', 'ceweknya', 'mah', 'nikah', 'dia', 'belain', 'anak', 'ceweknya', 'spy', 'bisa', 'kuliah', 'spy', 'tdk', 'hidup', 'seperti', 'dirinya', 'tdk', 'punya', 'karier', 'tdk', 'bisa', 'mengejar', 'mimpi', 'muda', 'semua', 'hidupnya', 'hanya', 'utk', 'keluarga', 'sangat', 'asian']</t>
  </si>
  <si>
    <t>['this', 'is', 'my', 'first', 'life', 'ibunya', 'kecewa', 'tau', 'anak', 'ceweknya', 'mah', 'nikah', 'belain', 'anak', 'ceweknya', 'spy', 'kuliah', 'spy', 'tdk', 'hidup', 'tdk', 'karier', 'tdk', 'mengejar', 'mimpi', 'muda', 'hidupnya', 'utk', 'keluarga', 'asian']</t>
  </si>
  <si>
    <t>['this', 'is', 'my', 'first', 'life', 'ibu', 'kecewa', 'tau', 'anak', 'cewek', 'mah', 'nikah', 'bain', 'anak', 'cewek', 'spy', 'kuliah', 'spy', 'tdk', 'hidup', 'tdk', 'karier', 'tdk', 'kejar', 'mimpi', 'muda', 'hidup', 'utk', 'keluarga', 'asi']</t>
  </si>
  <si>
    <t>this is my first life ibu kecewa tau anak cewek mah nikah bain anak cewek spy kuliah spy tdk hidup tdk karier tdk kejar mimpi muda hidup utk keluarga asi</t>
  </si>
  <si>
    <t>dilema cwe : akutu pengen nikah muda biar jarak antara aku dan anak ga kejauhan tp aku juga pngen punya suami yg baik
dan akhirnya tidak menikah wkwkwk</t>
  </si>
  <si>
    <t>dilema cwe akutu pengen nikah muda biar jarak antara aku dan anak ga kejauhan tp aku juga pngen punya suami yg baik dan akhirnya tidak menikah wkwkwk</t>
  </si>
  <si>
    <t>['dilema', 'cwe', 'akutu', 'pengen', 'nikah', 'muda', 'biar', 'jarak', 'antara', 'aku', 'dan', 'anak', 'ga', 'kejauhan', 'tp', 'aku', 'juga', 'pngen', 'punya', 'suami', 'yg', 'baik', 'dan', 'akhirnya', 'tidak', 'menikah', 'wkwkwk']</t>
  </si>
  <si>
    <t>['dilema', 'cewek', 'akutu', 'ingin', 'nikah', 'muda', 'biar', 'jarak', 'antara', 'aku', 'dan', 'anak', 'tidak', 'kejauhan', 'tapi', 'aku', 'juga', 'ingin', 'punya', 'suami', 'yg', 'baik', 'dan', 'akhirnya', 'tidak', 'nikah', 'wkwkwk']</t>
  </si>
  <si>
    <t>['dilema', 'cewek', 'akutu', 'nikah', 'muda', 'biar', 'jarak', 'anak', 'kejauhan', 'suami', 'nikah', 'wkwkwk']</t>
  </si>
  <si>
    <t>['dilema', 'cewek', 'akutu', 'nikah', 'muda', 'biar', 'jarak', 'anak', 'jauh', 'suami', 'nikah', 'wkwkwk']</t>
  </si>
  <si>
    <t>dilema cewek akutu nikah muda biar jarak anak jauh suami nikah wkwkwk</t>
  </si>
  <si>
    <t>@kegblgnunfaedh Udah punya bini anak masih gatelan aja laki nyari yg lebih muda. Kalo msh mau pacar sana sini gak usah nikah jing. Si cewe juga apa g nyari tau dulu punya istri atau nggak? Kalo emang udah tau tp msh dilanjut ya cocok, 22nya jingan</t>
  </si>
  <si>
    <t>@kegblgnunfaedh udah punya bini anak masih gatelan aja laki nyari yg lebih muda. kalo msh mau pacar sana sini gak usah nikah jing. si cewe juga apa g nyari tau dulu punya istri atau nggak? kalo emang udah tau tp msh dilanjut ya cocok, 22nya jingan</t>
  </si>
  <si>
    <t>udah punya bini anak masih gatelan aja laki nyari yg lebih muda kalo msh mau pacar sana sini gak usah nikah jing si cewe juga apa  nyari tau dulu punya istri atau nggak kalo emang udah tau tp msh dilanjut ya cocok nya jingan</t>
  </si>
  <si>
    <t>['udah', 'punya', 'bini', 'anak', 'masih', 'gatelan', 'aja', 'laki', 'nyari', 'yg', 'lebih', 'muda', 'kalo', 'msh', 'mau', 'pacar', 'sana', 'sini', 'gak', 'usah', 'nikah', 'jing', 'si', 'cewe', 'juga', 'apa', 'nyari', 'tau', 'dulu', 'punya', 'istri', 'atau', 'nggak', 'kalo', 'emang', 'udah', 'tau', 'tp', 'msh', 'dilanjut', 'ya', 'cocok', 'nya', 'jingan']</t>
  </si>
  <si>
    <t>['sudah', 'punya', 'istri', 'anak', 'masih', 'menggoda', 'aja', 'laki', 'mencari', 'yg', 'lebih', 'muda', 'kalo', 'masih', 'mau', 'pacar', 'sana', 'sini', 'gak', 'usah', 'nikah', 'jing', 'si', 'cewek', 'juga', 'apa', 'mencari', 'tau', 'dulu', 'punya', 'istri', 'atau', 'tidak', 'kalo', 'memang', 'sudah', 'tau', 'tapi', 'masih', 'dilanjut', 'ya', 'cocok', 'nya', 'fuck']</t>
  </si>
  <si>
    <t>['istri', 'anak', 'menggoda', 'aja', 'laki', 'mencari', 'muda', 'kalo', 'pacar', 'gak', 'nikah', 'jing', 'si', 'cewek', 'mencari', 'tau', 'istri', 'kalo', 'tau', 'dilanjut', 'ya', 'cocok', 'nya', 'fuck']</t>
  </si>
  <si>
    <t>['istri', 'anak', 'goda', 'aja', 'laki', 'cari', 'muda', 'kalo', 'pacar', 'gak', 'nikah', 'jing', 'si', 'cewek', 'cari', 'tau', 'istri', 'kalo', 'tau', 'lanjut', 'ya', 'cocok', 'nya', 'fuck']</t>
  </si>
  <si>
    <t>istri anak goda aja laki cari muda kalo pacar gak nikah jing si cewek cari tau istri kalo tau lanjut ya cocok nya fuck</t>
  </si>
  <si>
    <t>Saya alami saat ini,  nikah muda mmebuat saya sering bertengkar sama istri</t>
  </si>
  <si>
    <t>saya alami saat ini,  nikah muda mmebuat saya sering bertengkar sama istri</t>
  </si>
  <si>
    <t>saya alami saat ini nikah muda mmebuat saya sering bertengkar sama istri</t>
  </si>
  <si>
    <t>['saya', 'alami', 'saat', 'ini', 'nikah', 'muda', 'mmebuat', 'saya', 'sering', 'bertengkar', 'sama', 'istri']</t>
  </si>
  <si>
    <t>['alami', 'nikah', 'muda', 'mmebuat', 'bertengkar', 'istri']</t>
  </si>
  <si>
    <t>['alami', 'nikah', 'muda', 'mmebuat', 'tengkar', 'istri']</t>
  </si>
  <si>
    <t>alami nikah muda mmebuat tengkar istri</t>
  </si>
  <si>
    <t>Nikah muda tidak sebagus yang di fikirkan</t>
  </si>
  <si>
    <t>nikah muda tidak sebagus yang di fikirkan</t>
  </si>
  <si>
    <t>['nikah', 'muda', 'tidak', 'sebagus', 'yang', 'di', 'fikirkan']</t>
  </si>
  <si>
    <t>['nikah', 'muda', 'sebagus', 'fikirkan']</t>
  </si>
  <si>
    <t>['nikah', 'muda', 'bagus', 'fikirkan']</t>
  </si>
  <si>
    <t>nikah muda bagus fikirkan</t>
  </si>
  <si>
    <t>Umur 25+ belum nikah "kasian yaa udah tua belum nikah"..umur 25+ pas meninggal "kasian yaa masih muda udah meninggal"</t>
  </si>
  <si>
    <t>umur 25+ belum nikah "kasian yaa udah tua belum nikah"..umur 25+ pas meninggal "kasian yaa masih muda udah meninggal"</t>
  </si>
  <si>
    <t>umur belum nikah kasian yaa udah tua belum nikahumur pas meninggal kasian yaa masih muda udah meninggal</t>
  </si>
  <si>
    <t>['umur', 'belum', 'nikah', 'kasian', 'yaa', 'udah', 'tua', 'belum', 'nikahumur', 'pas', 'meninggal', 'kasian', 'yaa', 'masih', 'muda', 'udah', 'meninggal']</t>
  </si>
  <si>
    <t>['umur', 'belum', 'nikah', 'kasihan', 'iya', 'sudah', 'tua', 'belum', 'nikahumur', 'saat', 'meninggal', 'kasihan', 'iya', 'masih', 'muda', 'sudah', 'meninggal']</t>
  </si>
  <si>
    <t>['umur', 'nikah', 'kasihan', 'iya', 'tua', 'nikahumur', 'meninggal', 'kasihan', 'iya', 'muda', 'meninggal']</t>
  </si>
  <si>
    <t>['umur', 'nikah', 'kasihan', 'iya', 'tua', 'nikahumur', 'tinggal', 'kasihan', 'iya', 'muda', 'tinggal']</t>
  </si>
  <si>
    <t>umur nikah kasihan iya tua nikahumur tinggal kasihan iya muda tinggal</t>
  </si>
  <si>
    <t>Km siap nikah muda gak jeong https://t.co/mirIBHrC1J</t>
  </si>
  <si>
    <t>km siap nikah muda gak jeong https://t.co/miribhrc1j</t>
  </si>
  <si>
    <t>km siap nikah muda gak jeong</t>
  </si>
  <si>
    <t>['km', 'siap', 'nikah', 'muda', 'gak', 'jeong']</t>
  </si>
  <si>
    <t>['kamu', 'siap', 'nikah', 'muda', 'gak', 'jeong']</t>
  </si>
  <si>
    <t>['nikah', 'muda', 'gak', 'jeong']</t>
  </si>
  <si>
    <t>nikah muda gak jeong</t>
  </si>
  <si>
    <t>Jangan takut untuk nikah muda, 
Karna jaman sekarang pengemar pop ice semakin rame 😁</t>
  </si>
  <si>
    <t>jangan takut untuk nikah muda, 
karna jaman sekarang pengemar pop ice semakin rame 😁</t>
  </si>
  <si>
    <t>jangan takut untuk nikah muda karna jaman sekarang pengemar pop ice semakin rame</t>
  </si>
  <si>
    <t>['jangan', 'takut', 'untuk', 'nikah', 'muda', 'karna', 'jaman', 'sekarang', 'pengemar', 'pop', 'ice', 'semakin', 'rame']</t>
  </si>
  <si>
    <t>['jangan', 'takut', 'untuk', 'nikah', 'muda', 'karena', 'zaman', 'sekarang', 'pengemar', 'pop', 'ice', 'semakin', 'ramai']</t>
  </si>
  <si>
    <t>['takut', 'nikah', 'muda', 'zaman', 'pengemar', 'pop', 'ice', 'ramai']</t>
  </si>
  <si>
    <t>['takut', 'nikah', 'muda', 'zaman', 'mar', 'pop', 'ice', 'ramai']</t>
  </si>
  <si>
    <t>takut nikah muda zaman mar pop ice ramai</t>
  </si>
  <si>
    <t>@tanyakanrl perna,ortuku dijodohin wkwk karna bunda anak tunggal jd maybe akung sm uti pengen bunda nikah muda biar ada yg ngebimbing,trs skrg mala nurun ke anak2 nya buat disuru nikah muda🤡</t>
  </si>
  <si>
    <t>pernaortuku dijodohin wkwk karna bunda anak tunggal jd maybe akung sm uti pengen bunda nikah muda biar ada yg ngebimbingtrs skrg mala nurun ke anak nya buat disuru nikah muda</t>
  </si>
  <si>
    <t>['pernaortuku', 'dijodohin', 'wkwk', 'karna', 'bunda', 'anak', 'tunggal', 'jd', 'maybe', 'akung', 'sm', 'uti', 'pengen', 'bunda', 'nikah', 'muda', 'biar', 'ada', 'yg', 'ngebimbingtrs', 'skrg', 'mala', 'nurun', 'ke', 'anak', 'nya', 'buat', 'disuru', 'nikah', 'muda']</t>
  </si>
  <si>
    <t>['pernah', 'dijodohkan', 'wkwk', 'karena', 'bunda', 'anak', 'tunggal', 'jd', 'mungkin', 'akung', 'sama', 'uti', 'ingin', 'bunda', 'nikah', 'muda', 'biar', 'ada', 'yg', 'ngebimbingtrs', 'sekarang', 'malah', 'nurun', 'ke', 'anak', 'nya', 'buat', 'disuru', 'nikah', 'muda']</t>
  </si>
  <si>
    <t>['dijodohkan', 'bunda', 'anak', 'tunggal', 'jd', 'akung', 'uti', 'bunda', 'nikah', 'muda', 'biar', 'ngebimbingtrs', 'nurun', 'anak', 'nya', 'disuru', 'nikah', 'muda']</t>
  </si>
  <si>
    <t>['jodoh', 'bunda', 'anak', 'tunggal', 'jd', 'akung', 'uti', 'bunda', 'nikah', 'muda', 'biar', 'ngebimbingtrs', 'nurun', 'anak', 'nya', 'disuru', 'nikah', 'muda']</t>
  </si>
  <si>
    <t>jodoh bunda anak tunggal jd akung uti bunda nikah muda biar ngebimbingtrs nurun anak nya disuru nikah muda</t>
  </si>
  <si>
    <t>@nickisinten @babukucing123 @Askrlfess Trmasuk nikah muda dia ya.
Emg jarang usia &amp;lt;27 udah dewasa. Dan kalo terbiasa apa2 emak, usia 30an pun masih merengek. Memang usia ga slalu jd patokan kedewasaan, tp bisa buat tolok ukur singkat.
Semoga mbak sekarang udh bahagia, dan terus bahagia ya. Sehat2 dan bahagia selalu❤</t>
  </si>
  <si>
    <t>@nickisinten @babukucing123 @askrlfess trmasuk nikah muda dia ya.
emg jarang usia &amp;lt;27 udah dewasa. dan kalo terbiasa apa2 emak, usia 30an pun masih merengek. memang usia ga slalu jd patokan kedewasaan, tp bisa buat tolok ukur singkat.
semoga mbak sekarang udh bahagia, dan terus bahagia ya. sehat2 dan bahagia selalu❤</t>
  </si>
  <si>
    <t>trmasuk nikah muda dia ya emg jarang usia lt udah dewasa dan kalo terbiasa apa emak usia an pun masih merengek memang usia ga slalu jd patokan kedewasaan tp bisa buat tolok ukur singkat semoga mbak sekarang udh bahagia dan terus bahagia ya sehat dan bahagia selalu</t>
  </si>
  <si>
    <t>['trmasuk', 'nikah', 'muda', 'dia', 'ya', 'emg', 'jarang', 'usia', 'lt', 'udah', 'dewasa', 'dan', 'kalo', 'terbiasa', 'apa', 'emak', 'usia', 'an', 'pun', 'masih', 'merengek', 'memang', 'usia', 'ga', 'slalu', 'jd', 'patokan', 'kedewasaan', 'tp', 'bisa', 'buat', 'tolok', 'ukur', 'singkat', 'semoga', 'mbak', 'sekarang', 'udh', 'bahagia', 'dan', 'terus', 'bahagia', 'ya', 'sehat', 'dan', 'bahagia', 'selalu']</t>
  </si>
  <si>
    <t>['trmasuk', 'nikah', 'muda', 'dia', 'ya', 'memang', 'jarang', 'usia', 'lt', 'sudah', 'dewasa', 'dan', 'kalo', 'terbiasa', 'apa', 'ibu', 'usia', 'an', 'pun', 'masih', 'merengek', 'memang', 'usia', 'tidak', 'selalu', 'jd', 'patokan', 'kedewasaan', 'tapi', 'bisa', 'buat', 'tolok', 'ukur', 'singkat', 'semoga', 'mbak', 'sekarang', 'sudah', 'bahagia', 'dan', 'terus', 'bahagia', 'ya', 'sehat', 'dan', 'bahagia', 'selalu']</t>
  </si>
  <si>
    <t>['trmasuk', 'nikah', 'muda', 'ya', 'jarang', 'usia', 'lt', 'dewasa', 'kalo', 'terbiasa', 'usia', 'an', 'merengek', 'usia', 'jd', 'patokan', 'kedewasaan', 'tolok', 'ukur', 'singkat', 'semoga', 'mbak', 'bahagia', 'bahagia', 'ya', 'sehat', 'bahagia']</t>
  </si>
  <si>
    <t>['trmasuk', 'nikah', 'muda', 'ya', 'jarang', 'usia', 'lt', 'dewasa', 'kalo', 'biasa', 'usia', 'an', 'rengek', 'usia', 'jd', 'patok', 'dewasa', 'tolok', 'ukur', 'singkat', 'moga', 'mbak', 'bahagia', 'bahagia', 'ya', 'sehat', 'bahagia']</t>
  </si>
  <si>
    <t>trmasuk nikah muda ya jarang usia lt dewasa kalo biasa usia an rengek usia jd patok dewasa tolok ukur singkat moga mbak bahagia bahagia ya sehat bahagia</t>
  </si>
  <si>
    <t>@convomfs Masih muda bgt, ya gapap lah, santai aj ngapain buru2, kalo udah nikah terus punya anak, malah hidupmu ga akan sebebas sekarang</t>
  </si>
  <si>
    <t>@convomfs masih muda bgt, ya gapap lah, santai aj ngapain buru2, kalo udah nikah terus punya anak, malah hidupmu ga akan sebebas sekarang</t>
  </si>
  <si>
    <t>masih muda bgt ya gapap lah santai aj ngapain buru kalo udah nikah terus punya anak malah hidupmu ga akan sebebas sekarang</t>
  </si>
  <si>
    <t>['masih', 'muda', 'bgt', 'ya', 'gapap', 'lah', 'santai', 'aj', 'ngapain', 'buru', 'kalo', 'udah', 'nikah', 'terus', 'punya', 'anak', 'malah', 'hidupmu', 'ga', 'akan', 'sebebas', 'sekarang']</t>
  </si>
  <si>
    <t>['masih', 'muda', 'banget', 'ya', 'gapap', 'lah', 'santai', 'saja', 'kenapa', 'buru', 'kalo', 'sudah', 'nikah', 'terus', 'punya', 'anak', 'malah', 'hidupmu', 'tidak', 'akan', 'sebebas', 'sekarang']</t>
  </si>
  <si>
    <t>['muda', 'banget', 'ya', 'gapap', 'santai', 'buru', 'kalo', 'nikah', 'anak', 'hidupmu', 'sebebas']</t>
  </si>
  <si>
    <t>['muda', 'banget', 'ya', 'gapap', 'santai', 'buru', 'kalo', 'nikah', 'anak', 'hidup', 'bebas']</t>
  </si>
  <si>
    <t>muda banget ya gapap santai buru kalo nikah anak hidup bebas</t>
  </si>
  <si>
    <t>Kajian ramadhan di PT siang ini temanya Fiqih Nikah, anak muda pada antusias, bapak2 lebih semangat 😅</t>
  </si>
  <si>
    <t>kajian ramadhan di pt siang ini temanya fiqih nikah, anak muda pada antusias, bapak2 lebih semangat 😅</t>
  </si>
  <si>
    <t>kajian ramadhan di pt siang ini temanya fiqih nikah anak muda pada antusias bapak lebih semangat</t>
  </si>
  <si>
    <t>['kajian', 'ramadhan', 'di', 'pt', 'siang', 'ini', 'temanya', 'fiqih', 'nikah', 'anak', 'muda', 'pada', 'antusias', 'bapak', 'lebih', 'semangat']</t>
  </si>
  <si>
    <t>['kajian', 'ramadhan', 'pt', 'siang', 'temanya', 'fiqih', 'nikah', 'anak', 'muda', 'antusias', 'semangat']</t>
  </si>
  <si>
    <t>['kaji', 'ramadhan', 'pt', 'siang', 'tema', 'fiqih', 'nikah', 'anak', 'muda', 'antusias', 'semangat']</t>
  </si>
  <si>
    <t>kaji ramadhan pt siang tema fiqih nikah anak muda antusias semangat</t>
  </si>
  <si>
    <t>KOCAK !
Nikah muda ❌
Nikah dini sedini dininya ✅
Source : Instagram/@zahfanasad https://t.co/7rh82vtbrw</t>
  </si>
  <si>
    <t>kocak !
nikah muda ❌
nikah dini sedini dininya ✅
source : instagram/@zahfanasad https://t.co/7rh82vtbrw</t>
  </si>
  <si>
    <t>kocak nikah muda nikah dini sedini dininya source instagram</t>
  </si>
  <si>
    <t>['kocak', 'nikah', 'muda', 'nikah', 'dini', 'sedini', 'dininya', 'source', 'instagram']</t>
  </si>
  <si>
    <t>['lucu', 'nikah', 'muda', 'nikah', 'dini', 'sedini', 'dininya', 'source', 'instagram']</t>
  </si>
  <si>
    <t>['lucu', 'nikah', 'muda', 'nikah', 'sedini', 'dininya', 'source', 'instagram']</t>
  </si>
  <si>
    <t>['lucu', 'nikah', 'muda', 'nikah', 'din', 'dini', 'source', 'instagram']</t>
  </si>
  <si>
    <t>lucu nikah muda nikah din dini source instagram</t>
  </si>
  <si>
    <t>Hari ini gw ketemu guru waktu gw ppl,
Woy lah dulu aja cakep, sekrangg makin cakep :(
Demi tuhan ....
Makin muda aja😭 
Udah nikah lagi</t>
  </si>
  <si>
    <t>hari ini gw ketemu guru waktu gw ppl,
woy lah dulu aja cakep, sekrangg makin cakep :(
demi tuhan ....
makin muda aja😭 
udah nikah lagi</t>
  </si>
  <si>
    <t>hari ini gw ketemu guru waktu gw ppl woy lah dulu aja cakep sekrangg makin cakep demi tuhan makin muda aja udah nikah lagi</t>
  </si>
  <si>
    <t>['hari', 'ini', 'gw', 'ketemu', 'guru', 'waktu', 'gw', 'ppl', 'woy', 'lah', 'dulu', 'aja', 'cakep', 'sekrangg', 'makin', 'cakep', 'demi', 'tuhan', 'makin', 'muda', 'aja', 'udah', 'nikah', 'lagi']</t>
  </si>
  <si>
    <t>['hari', 'ini', 'aku', 'bertemu', 'guru', 'waktu', 'aku', 'ppl', 'woy', 'lah', 'dulu', 'aja', 'cakep', 'sekarang', 'makin', 'cakep', 'demi', 'tuhan', 'makin', 'muda', 'aja', 'sudah', 'nikah', 'lagi']</t>
  </si>
  <si>
    <t>['bertemu', 'guru', 'ppl', 'aja', 'cakep', 'cakep', 'tuhan', 'muda', 'aja', 'nikah']</t>
  </si>
  <si>
    <t>['temu', 'guru', 'ppl', 'aja', 'cakep', 'cakep', 'tuhan', 'muda', 'aja', 'nikah']</t>
  </si>
  <si>
    <t>temu guru ppl aja cakep cakep tuhan muda aja nikah</t>
  </si>
  <si>
    <t>@convomfs Gapapa nder, nikah di saat yg tepat bukan di waktu yg cepat. Nikah bukan yg satset tp kesiapan mental, finansial. Nikmatin dl aja masa muda yg gabakal terulang lagi</t>
  </si>
  <si>
    <t>@convomfs gapapa nder, nikah di saat yg tepat bukan di waktu yg cepat. nikah bukan yg satset tp kesiapan mental, finansial. nikmatin dl aja masa muda yg gabakal terulang lagi</t>
  </si>
  <si>
    <t>gapapa nder nikah di saat yg tepat bukan di waktu yg cepat nikah bukan yg satset tp kesiapan mental finansial nikmatin dl aja masa muda yg gabakal terulang lagi</t>
  </si>
  <si>
    <t>['gapapa', 'nder', 'nikah', 'di', 'saat', 'yg', 'tepat', 'bukan', 'di', 'waktu', 'yg', 'cepat', 'nikah', 'bukan', 'yg', 'satset', 'tp', 'kesiapan', 'mental', 'finansial', 'nikmatin', 'dl', 'aja', 'masa', 'muda', 'yg', 'gabakal', 'terulang', 'lagi']</t>
  </si>
  <si>
    <t>['boleh', 'nder', 'nikah', 'di', 'saat', 'yg', 'tepat', 'bukan', 'di', 'waktu', 'yg', 'cepat', 'nikah', 'bukan', 'yg', 'segera', 'tapi', 'persiapan', 'mental', 'keuangan', 'menikmati', 'dahulu', 'aja', 'masa', 'muda', 'yg', 'tidak', 'terulang', 'lagi']</t>
  </si>
  <si>
    <t>['nder', 'nikah', 'cepat', 'nikah', 'persiapan', 'mental', 'keuangan', 'menikmati', 'aja', 'muda', 'terulang']</t>
  </si>
  <si>
    <t>['nder', 'nikah', 'cepat', 'nikah', 'siap', 'mental', 'uang', 'nikmat', 'aja', 'muda', 'ulang']</t>
  </si>
  <si>
    <t>nder nikah cepat nikah siap mental uang nikmat aja muda ulang</t>
  </si>
  <si>
    <t>HARAM NIKAH MASA MUDA KLO FINANSIAL MASIH DARI ORANG TUA!!!!</t>
  </si>
  <si>
    <t>haram nikah masa muda klo finansial masih dari orang tua!!!!</t>
  </si>
  <si>
    <t>haram nikah masa muda klo finansial masih dari orang tua</t>
  </si>
  <si>
    <t>['haram', 'nikah', 'masa', 'muda', 'klo', 'finansial', 'masih', 'dari', 'orang', 'tua']</t>
  </si>
  <si>
    <t>['dilarang', 'nikah', 'masa', 'muda', 'klo', 'keuangan', 'masih', 'dari', 'orang', 'tua']</t>
  </si>
  <si>
    <t>['dilarang', 'nikah', 'muda', 'klo', 'keuangan', 'orang', 'tua']</t>
  </si>
  <si>
    <t>['larang', 'nikah', 'muda', 'klo', 'uang', 'orang', 'tua']</t>
  </si>
  <si>
    <t>larang nikah muda klo uang orang tua</t>
  </si>
  <si>
    <t>@Askrlfess Twitter isinya sambat ndeer, coba di igeh tuh yg pamer nikah muda bahagia sejahtera lalalala</t>
  </si>
  <si>
    <t>@askrlfess twitter isinya sambat ndeer, coba di igeh tuh yg pamer nikah muda bahagia sejahtera lalalala</t>
  </si>
  <si>
    <t>twitter isinya sambat ndeer coba di igeh tuh yg pamer nikah muda bahagia sejahtera lalalala</t>
  </si>
  <si>
    <t>['twitter', 'isinya', 'sambat', 'ndeer', 'coba', 'di', 'igeh', 'tuh', 'yg', 'pamer', 'nikah', 'muda', 'bahagia', 'sejahtera', 'lalalala']</t>
  </si>
  <si>
    <t>['twitter', 'isinya', 'mengeluh', 'ndeer', 'coba', 'di', 'instagram', 'tuh', 'yg', 'pamer', 'nikah', 'muda', 'bahagia', 'sejahtera', 'lalalala']</t>
  </si>
  <si>
    <t>['twitter', 'isinya', 'mengeluh', 'coba', 'instagram', 'tuh', 'pamer', 'nikah', 'muda', 'bahagia', 'sejahtera']</t>
  </si>
  <si>
    <t>['twitter', 'isi', 'keluh', 'coba', 'instagram', 'tuh', 'pamer', 'nikah', 'muda', 'bahagia', 'sejahtera']</t>
  </si>
  <si>
    <t>twitter isi keluh coba instagram tuh pamer nikah muda bahagia sejahtera</t>
  </si>
  <si>
    <t>Twit2 ky gini emg bener y jadinya anak2 muda males nikah wkwkwkwkwkkw</t>
  </si>
  <si>
    <t>twit2 ky gini emg bener y jadinya anak2 muda males nikah wkwkwkwkwkkw</t>
  </si>
  <si>
    <t>twit ky gini emg bener  jadinya anak muda males nikah wkwkwkwkwkkw</t>
  </si>
  <si>
    <t>['twit', 'ky', 'gini', 'emg', 'bener', 'jadinya', 'anak', 'muda', 'males', 'nikah', 'wkwkwkwkwkkw']</t>
  </si>
  <si>
    <t>['tweet', 'seperti', 'begini', 'memang', 'benar', 'jadinya', 'anak', 'muda', 'malas', 'nikah', 'wkwkwkwkwkkw']</t>
  </si>
  <si>
    <t>['tweet', 'anak', 'muda', 'malas', 'nikah']</t>
  </si>
  <si>
    <t>tweet anak muda malas nikah</t>
  </si>
  <si>
    <t>@convomfs kakakku 29th blm nikah nder, punya pacar aja ga yg dketin jg gada. katanya bnr bnr nikmatin sama puas puasin masa muda sblm nikah, trus juga waktu mau nikah nnti kita bnr bnr sudah siap kaya udah abis masa seneng seneng waktu msih sndiri. 🥲 gitu katanya</t>
  </si>
  <si>
    <t>kakakku th blm nikah nder punya pacar aja ga yg dketin jg gada katanya bnr bnr nikmatin sama puas puasin masa muda sblm nikah trus juga waktu mau nikah nnti kita bnr bnr sudah siap kaya udah abis masa seneng seneng waktu msih sndiri gitu katanya</t>
  </si>
  <si>
    <t>['kakakku', 'th', 'blm', 'nikah', 'nder', 'punya', 'pacar', 'aja', 'ga', 'yg', 'dketin', 'jg', 'gada', 'katanya', 'bnr', 'bnr', 'nikmatin', 'sama', 'puas', 'puasin', 'masa', 'muda', 'sblm', 'nikah', 'trus', 'juga', 'waktu', 'mau', 'nikah', 'nnti', 'kita', 'bnr', 'bnr', 'sudah', 'siap', 'kaya', 'udah', 'abis', 'masa', 'seneng', 'seneng', 'waktu', 'msih', 'sndiri', 'gitu', 'katanya']</t>
  </si>
  <si>
    <t>['kakakku', 'tahun', 'belum', 'nikah', 'nder', 'punya', 'pacar', 'aja', 'tidak', 'yg', 'dketin', 'juga', 'tidak', 'katanya', 'benar', 'benar', 'menikmati', 'sama', 'puas', 'puas', 'masa', 'muda', 'sebelum', 'nikah', 'terus', 'juga', 'waktu', 'mau', 'nikah', 'nanti', 'kita', 'benar', 'benar', 'sudah', 'siap', 'kaya', 'sudah', 'habis', 'masa', 'senang', 'senang', 'waktu', 'masih', 'sendiri', 'begitu', 'katanya']</t>
  </si>
  <si>
    <t>['kakakku', 'nikah', 'nder', 'pacar', 'aja', 'dketin', 'menikmati', 'puas', 'puas', 'muda', 'nikah', 'nikah', 'kaya', 'habis', 'senang', 'senang']</t>
  </si>
  <si>
    <t>['kakak', 'nikah', 'nder', 'pacar', 'aja', 'dketin', 'nikmat', 'puas', 'puas', 'muda', 'nikah', 'nikah', 'kaya', 'habis', 'senang', 'senang']</t>
  </si>
  <si>
    <t>kakak nikah nder pacar aja dketin nikmat puas puas muda nikah nikah kaya habis senang senang</t>
  </si>
  <si>
    <t>Jangan berfikir nikah muda itu gak enak harus mikir buat makan beli beras minyak gas listrik dll apalagi kalau udah punya baby, ada tambahan pengeluaran beli popok,susu dll gakk se badd itu sih menurutku pasti ada aja rezekinya😇 yg penting bisa atur keuangan</t>
  </si>
  <si>
    <t>jangan berfikir nikah muda itu gak enak harus mikir buat makan beli beras minyak gas listrik dll apalagi kalau udah punya baby, ada tambahan pengeluaran beli popok,susu dll gakk se badd itu sih menurutku pasti ada aja rezekinya😇 yg penting bisa atur keuangan</t>
  </si>
  <si>
    <t>jangan berfikir nikah muda itu gak enak harus mikir buat makan beli beras minyak gas listrik dll apalagi kalau udah punya baby ada tambahan pengeluaran beli popoksusu dll gakk se badd itu sih menurutku pasti ada aja rezekinya yg penting bisa atur keuangan</t>
  </si>
  <si>
    <t>['jangan', 'berfikir', 'nikah', 'muda', 'itu', 'gak', 'enak', 'harus', 'mikir', 'buat', 'makan', 'beli', 'beras', 'minyak', 'gas', 'listrik', 'dll', 'apalagi', 'kalau', 'udah', 'punya', 'baby', 'ada', 'tambahan', 'pengeluaran', 'beli', 'popoksusu', 'dll', 'gakk', 'se', 'badd', 'itu', 'sih', 'menurutku', 'pasti', 'ada', 'aja', 'rezekinya', 'yg', 'penting', 'bisa', 'atur', 'keuangan']</t>
  </si>
  <si>
    <t>['jangan', 'berfikir', 'nikah', 'muda', 'itu', 'gak', 'enak', 'harus', 'berpikir', 'buat', 'makan', 'beli', 'beras', 'minyak', 'ayo', 'listrik', 'dll', 'apalagi', 'kalau', 'sudah', 'punya', 'baby', 'ada', 'tambahan', 'pengeluaran', 'beli', 'susu', 'dll', 'tidak', 'se', 'badd', 'itu', 'sih', 'menurutku', 'pasti', 'ada', 'aja', 'rezekinya', 'yg', 'penting', 'bisa', 'atur', 'keuangan']</t>
  </si>
  <si>
    <t>['berfikir', 'nikah', 'muda', 'gak', 'enak', 'berpikir', 'makan', 'beli', 'beras', 'minyak', 'ayo', 'listrik', 'dll', 'baby', 'tambahan', 'pengeluaran', 'beli', 'susu', 'dll', 'badd', 'sih', 'menurutku', 'aja', 'rezekinya', 'atur', 'keuangan']</t>
  </si>
  <si>
    <t>['berfikir', 'nikah', 'muda', 'gak', 'enak', 'pikir', 'makan', 'beli', 'beras', 'minyak', 'ayo', 'listrik', 'dll', 'baby', 'tambah', 'keluar', 'beli', 'susu', 'dll', 'badd', 'sih', 'turut', 'aja', 'rezeki', 'atur', 'uang']</t>
  </si>
  <si>
    <t>berfikir nikah muda gak enak pikir makan beli beras minyak ayo listrik dll baby tambah keluar beli susu dll badd sih turut aja rezeki atur uang</t>
  </si>
  <si>
    <t>@tanyakanrl Keknya gw mau jawab "Mau nimbun uang dulu yg banyak."
Klo msh ngeyel mo jawab "Emg mo nyumbang brp? Ngebet bgt gw nikah"
Kalo nyindir2 gw punya pacar mau gw jawab "Kita mau menikmati masa muda dulu haha hihi main. Mau menikmati duit hasil kerja dulu" 
Semoga ibuk yg bersedia jwb</t>
  </si>
  <si>
    <t>@tanyakanrl keknya gw mau jawab "mau nimbun uang dulu yg banyak."
klo msh ngeyel mo jawab "emg mo nyumbang brp? ngebet bgt gw nikah"
kalo nyindir2 gw punya pacar mau gw jawab "kita mau menikmati masa muda dulu haha hihi main. mau menikmati duit hasil kerja dulu" 
semoga ibuk yg bersedia jwb</t>
  </si>
  <si>
    <t>keknya gw mau jawab mau nimbun uang dulu yg banyak klo msh ngeyel mo jawab emg mo nyumbang brp ngebet bgt gw nikah kalo nyindir gw punya pacar mau gw jawab kita mau menikmati masa muda dulu haha hihi main mau menikmati duit hasil kerja dulu semoga ibuk yg bersedia jwb</t>
  </si>
  <si>
    <t>['keknya', 'gw', 'mau', 'jawab', 'mau', 'nimbun', 'uang', 'dulu', 'yg', 'banyak', 'klo', 'msh', 'ngeyel', 'mo', 'jawab', 'emg', 'mo', 'nyumbang', 'brp', 'ngebet', 'bgt', 'gw', 'nikah', 'kalo', 'nyindir', 'gw', 'punya', 'pacar', 'mau', 'gw', 'jawab', 'kita', 'mau', 'menikmati', 'masa', 'muda', 'dulu', 'haha', 'hihi', 'main', 'mau', 'menikmati', 'duit', 'hasil', 'kerja', 'dulu', 'semoga', 'ibuk', 'yg', 'bersedia', 'jwb']</t>
  </si>
  <si>
    <t>['sepertinya', 'aku', 'mau', 'jawab', 'mau', 'timbun', 'uang', 'dulu', 'yg', 'banyak', 'klo', 'masih', 'bersikeras', 'mau', 'jawab', 'memang', 'mau', 'nyumbang', 'berapa', 'ingin', 'banget', 'aku', 'nikah', 'kalo', 'sindir', 'aku', 'punya', 'pacar', 'mau', 'aku', 'jawab', 'kita', 'mau', 'menikmati', 'masa', 'muda', 'dulu', 'haha', 'hihi', 'main', 'mau', 'menikmati', 'duit', 'hasil', 'kerja', 'dulu', 'semoga', 'ibu', 'yg', 'bersedia', 'jawab']</t>
  </si>
  <si>
    <t>['timbun', 'uang', 'klo', 'bersikeras', 'nyumbang', 'banget', 'nikah', 'kalo', 'sindir', 'pacar', 'menikmati', 'muda', 'haha', 'hihi', 'main', 'menikmati', 'duit', 'hasil', 'kerja', 'semoga', 'bersedia']</t>
  </si>
  <si>
    <t>['timbun', 'uang', 'klo', 'sikeras', 'nyumbang', 'banget', 'nikah', 'kalo', 'sindir', 'pacar', 'nikmat', 'muda', 'haha', 'hihi', 'main', 'nikmat', 'duit', 'hasil', 'kerja', 'moga', 'sedia']</t>
  </si>
  <si>
    <t>timbun uang klo sikeras nyumbang banget nikah kalo sindir pacar nikmat muda haha hihi main nikmat duit hasil kerja moga sedia</t>
  </si>
  <si>
    <t>Dua hari yg lalu sempet deeptalk sama mama, dan dia bilang aku terserah mau nikah muda, nikah pas umur 25 keatas atau ga nikah, terserah mau punya anak atau ngga, gabakalan maksa buru² nikah/nanyain kapan nikah
WOYYY LAHH ASIK SEKALIIII https://t.co/O2733YInfs</t>
  </si>
  <si>
    <t>dua hari yg lalu sempet deeptalk sama mama, dan dia bilang aku terserah mau nikah muda, nikah pas umur 25 keatas atau ga nikah, terserah mau punya anak atau ngga, gabakalan maksa buru² nikah/nanyain kapan nikah
woyyy lahh asik sekaliiii https://t.co/o2733yinfs</t>
  </si>
  <si>
    <t>dua hari yg lalu sempet deeptalk sama mama dan dia bilang aku terserah mau nikah muda nikah pas umur keatas atau ga nikah terserah mau punya anak atau ngga gabakalan maksa buru nikahnanyain kapan nikah woyyy lahh asik sekaliiii</t>
  </si>
  <si>
    <t>['dua', 'hari', 'yg', 'lalu', 'sempet', 'deeptalk', 'sama', 'mama', 'dan', 'dia', 'bilang', 'aku', 'terserah', 'mau', 'nikah', 'muda', 'nikah', 'pas', 'umur', 'keatas', 'atau', 'ga', 'nikah', 'terserah', 'mau', 'punya', 'anak', 'atau', 'ngga', 'gabakalan', 'maksa', 'buru', 'nikahnanyain', 'kapan', 'nikah', 'woyyy', 'lahh', 'asik', 'sekaliiii']</t>
  </si>
  <si>
    <t>['dua', 'hari', 'yg', 'lalu', 'sempat', 'deeptalk', 'sama', 'ibu', 'dan', 'dia', 'bilang', 'aku', 'terserah', 'mau', 'nikah', 'muda', 'nikah', 'saat', 'umur', 'keatas', 'atau', 'tidak', 'nikah', 'terserah', 'mau', 'punya', 'anak', 'atau', 'tidak', 'tidak', 'maksa', 'buru', 'nikahnanyain', 'kapan', 'nikah', 'woyyy', 'lahh', 'asik', 'sekaliiii']</t>
  </si>
  <si>
    <t>['deeptalk', 'bilang', 'terserah', 'nikah', 'muda', 'nikah', 'umur', 'keatas', 'nikah', 'terserah', 'anak', 'maksa', 'buru', 'nikahnanyain', 'nikah', 'lahh', 'asik', 'sekaliiii']</t>
  </si>
  <si>
    <t>['deeptalk', 'bilang', 'serah', 'nikah', 'muda', 'nikah', 'umur', 'atas', 'nikah', 'serah', 'anak', 'maksa', 'buru', 'nikahnanyain', 'nikah', 'lahh', 'asik', 'sekaliiii']</t>
  </si>
  <si>
    <t>deeptalk bilang serah nikah muda nikah umur atas nikah serah anak maksa buru nikahnanyain nikah lahh asik sekaliiii</t>
  </si>
  <si>
    <t>@convomfs Gapapa nder! Pacarku juga sama kok, belum kepikiran ke situ. Mending mikirin nabung, memperkaya diri, membahagiakan diri sendiri dulu, main yang puas. Temenmu aja aneh. 20-30tahun tu menurut ku masih muda sih, jadi gausah cepet-cepet mikirin nikah. 🤷🏻‍♀️</t>
  </si>
  <si>
    <t>@convomfs gapapa nder! pacarku juga sama kok, belum kepikiran ke situ. mending mikirin nabung, memperkaya diri, membahagiakan diri sendiri dulu, main yang puas. temenmu aja aneh. 20-30tahun tu menurut ku masih muda sih, jadi gausah cepet-cepet mikirin nikah. 🤷🏻‍♀️</t>
  </si>
  <si>
    <t>gapapa nder pacarku juga sama kok belum kepikiran ke situ mending mikirin nabung memperkaya diri membahagiakan diri sendiri dulu main yang puas temenmu aja aneh tahun tu menurut ku masih muda sih jadi gausah cepetcepet mikirin nikah</t>
  </si>
  <si>
    <t>['gapapa', 'nder', 'pacarku', 'juga', 'sama', 'kok', 'belum', 'kepikiran', 'ke', 'situ', 'mending', 'mikirin', 'nabung', 'memperkaya', 'diri', 'membahagiakan', 'diri', 'sendiri', 'dulu', 'main', 'yang', 'puas', 'temenmu', 'aja', 'aneh', 'tahun', 'tu', 'menurut', 'ku', 'masih', 'muda', 'sih', 'jadi', 'gausah', 'cepetcepet', 'mikirin', 'nikah']</t>
  </si>
  <si>
    <t>['boleh', 'nder', 'pacarku', 'juga', 'sama', 'kok', 'belum', 'kepikiran', 'ke', 'situ', 'mending', 'memikirkan', 'menabung', 'memperkaya', 'diri', 'membahagiakan', 'diri', 'sendiri', 'dulu', 'main', 'yang', 'puas', 'temenmu', 'aja', 'aneh', 'tahun', 'itu', 'menurut', 'aku', 'masih', 'muda', 'sih', 'jadi', 'jangan', 'cepetcepet', 'memikirkan', 'nikah']</t>
  </si>
  <si>
    <t>['nder', 'pacarku', 'kepikiran', 'situ', 'mending', 'memikirkan', 'menabung', 'memperkaya', 'membahagiakan', 'main', 'puas', 'temenmu', 'aja', 'aneh', 'muda', 'sih', 'cepetcepet', 'memikirkan', 'nikah']</t>
  </si>
  <si>
    <t>['nder', 'pacar', 'pikir', 'situ', 'mending', 'pikir', 'tabung', 'kaya', 'bahagia', 'main', 'puas', 'temenmu', 'aja', 'aneh', 'muda', 'sih', 'cepetcepet', 'pikir', 'nikah']</t>
  </si>
  <si>
    <t>nder pacar pikir situ mending pikir tabung kaya bahagia main puas temenmu aja aneh muda sih cepetcepet pikir nikah</t>
  </si>
  <si>
    <t>@convomfs gak lah nder, nikah gak ditentukan umur ya, santai aja nikmati masa muda</t>
  </si>
  <si>
    <t>gak lah nder nikah gak ditentukan umur ya santai aja nikmati masa muda</t>
  </si>
  <si>
    <t>['gak', 'lah', 'nder', 'nikah', 'gak', 'ditentukan', 'umur', 'ya', 'santai', 'aja', 'nikmati', 'masa', 'muda']</t>
  </si>
  <si>
    <t>['gak', 'lah', 'nder', 'nikah', 'gak', 'ditentukan', 'umur', 'ya', 'santai', 'aja', 'menikmati', 'masa', 'muda']</t>
  </si>
  <si>
    <t>['gak', 'nder', 'nikah', 'gak', 'ditentukan', 'umur', 'ya', 'santai', 'aja', 'menikmati', 'muda']</t>
  </si>
  <si>
    <t>['gak', 'nder', 'nikah', 'gak', 'tentu', 'umur', 'ya', 'santai', 'aja', 'nikmat', 'muda']</t>
  </si>
  <si>
    <t>gak nder nikah gak tentu umur ya santai aja nikmat muda</t>
  </si>
  <si>
    <t>Jadi pengen nikah muda tapi ga pengen nikah muda</t>
  </si>
  <si>
    <t>jadi pengen nikah muda tapi ga pengen nikah muda</t>
  </si>
  <si>
    <t>['jadi', 'pengen', 'nikah', 'muda', 'tapi', 'ga', 'pengen', 'nikah', 'muda']</t>
  </si>
  <si>
    <t>['jadi', 'ingin', 'nikah', 'muda', 'tapi', 'tidak', 'ingin', 'nikah', 'muda']</t>
  </si>
  <si>
    <t>['nikah', 'muda', 'nikah', 'muda']</t>
  </si>
  <si>
    <t>nikah muda nikah muda</t>
  </si>
  <si>
    <t>@tanyakanrl Dih nanya mulu lo kek wartawan,gw mau nyenengin diri dlu. Soalnya pengalaman anak² muda yg nikah muda,mrka kebanyakan ga bsa menikmati masa muda. Bahkan ada yg terang² an blg nyesel,trus gw mau bahagiain ortu dlu.</t>
  </si>
  <si>
    <t>@tanyakanrl dih nanya mulu lo kek wartawan,gw mau nyenengin diri dlu. soalnya pengalaman anak² muda yg nikah muda,mrka kebanyakan ga bsa menikmati masa muda. bahkan ada yg terang² an blg nyesel,trus gw mau bahagiain ortu dlu.</t>
  </si>
  <si>
    <t>dih nanya mulu lo kek wartawangw mau nyenengin diri dlu soalnya pengalaman anak muda yg nikah mudamrka kebanyakan ga bsa menikmati masa muda bahkan ada yg terang an blg nyeseltrus gw mau bahagiain ortu dlu</t>
  </si>
  <si>
    <t>['dih', 'nanya', 'mulu', 'lo', 'kek', 'wartawangw', 'mau', 'nyenengin', 'diri', 'dlu', 'soalnya', 'pengalaman', 'anak', 'muda', 'yg', 'nikah', 'mudamrka', 'kebanyakan', 'ga', 'bsa', 'menikmati', 'masa', 'muda', 'bahkan', 'ada', 'yg', 'terang', 'an', 'blg', 'nyeseltrus', 'gw', 'mau', 'bahagiain', 'ortu', 'dlu']</t>
  </si>
  <si>
    <t>['dih', 'bertanya', 'selalu', 'kamu', 'seperti', 'wartawan', 'mau', 'menyenangkan', 'diri', 'dahulu', 'soalnya', 'pengalaman', 'anak', 'muda', 'yg', 'nikah', 'mereka', 'kebanyakan', 'tidak', 'bisa', 'menikmati', 'masa', 'muda', 'bahkan', 'ada', 'yg', 'terang', 'an', 'bilang', 'menyesal', 'aku', 'mau', 'bahagiakan', 'orangtua', 'dahulu']</t>
  </si>
  <si>
    <t>['wartawan', 'menyenangkan', 'pengalaman', 'anak', 'muda', 'nikah', 'kebanyakan', 'menikmati', 'muda', 'terang', 'an', 'bilang', 'menyesal', 'bahagiakan', 'orangtua']</t>
  </si>
  <si>
    <t>['wartawan', 'senang', 'alam', 'anak', 'muda', 'nikah', 'banyak', 'nikmat', 'muda', 'terang', 'an', 'bilang', 'sesal', 'bahagia', 'orangtua']</t>
  </si>
  <si>
    <t>wartawan senang alam anak muda nikah banyak nikmat muda terang an bilang sesal bahagia orangtua</t>
  </si>
  <si>
    <t>@viluvsngmin @meutia3994 Ini yang aku rasain skrg, liat tetangga atau orang terdekat nikah apalagi kenal trs umurnya gajauh beda sm aku (20-22) rasanya kok aku yg takut yah. aku mikir ihh masih muda ko udah nikah pdhl umur segitu umumnya udh mateng kata ortuku. Tapi menurutku mmm gimana yaa😬—</t>
  </si>
  <si>
    <t>@viluvsngmin @meutia3994 ini yang aku rasain skrg, liat tetangga atau orang terdekat nikah apalagi kenal trs umurnya gajauh beda sm aku (20-22) rasanya kok aku yg takut yah. aku mikir ihh masih muda ko udah nikah pdhl umur segitu umumnya udh mateng kata ortuku. tapi menurutku mmm gimana yaa😬—</t>
  </si>
  <si>
    <t>ini yang aku rasain skrg liat tetangga atau orang terdekat nikah apalagi kenal trs umurnya gajauh beda sm aku rasanya kok aku yg takut yah aku mikir ihh masih muda ko udah nikah pdhl umur segitu umumnya udh mateng kata ortuku tapi menurutku mmm gimana yaa</t>
  </si>
  <si>
    <t>['ini', 'yang', 'aku', 'rasain', 'skrg', 'liat', 'tetangga', 'atau', 'orang', 'terdekat', 'nikah', 'apalagi', 'kenal', 'trs', 'umurnya', 'gajauh', 'beda', 'sm', 'aku', 'rasanya', 'kok', 'aku', 'yg', 'takut', 'yah', 'aku', 'mikir', 'ihh', 'masih', 'muda', 'ko', 'udah', 'nikah', 'pdhl', 'umur', 'segitu', 'umumnya', 'udh', 'mateng', 'kata', 'ortuku', 'tapi', 'menurutku', 'mmm', 'gimana', 'yaa']</t>
  </si>
  <si>
    <t>['ini', 'yang', 'aku', 'rasakan', 'sekarang', 'lihat', 'tetangga', 'atau', 'orang', 'terdekat', 'nikah', 'apalagi', 'kenal', 'terus', 'umurnya', 'dekat', 'beda', 'sama', 'aku', 'rasanya', 'kok', 'aku', 'yg', 'takut', 'yah', 'aku', 'berpikir', 'ihh', 'masih', 'muda', 'kok', 'sudah', 'nikah', 'padahal', 'umur', 'begitu', 'umumnya', 'sudah', 'matang', 'kata', 'orangtua', 'tapi', 'menurutku', 'mmm', 'bagaimana', 'iya']</t>
  </si>
  <si>
    <t>['rasakan', 'lihat', 'tetangga', 'orang', 'terdekat', 'nikah', 'kenal', 'umurnya', 'beda', 'takut', 'yah', 'berpikir', 'ihh', 'muda', 'nikah', 'umur', 'matang', 'orangtua', 'menurutku', 'mmm', 'iya']</t>
  </si>
  <si>
    <t>['rasa', 'lihat', 'tetangga', 'orang', 'dekat', 'nikah', 'kenal', 'umur', 'beda', 'takut', 'yah', 'pikir', 'ihh', 'muda', 'nikah', 'umur', 'matang', 'orangtua', 'turut', 'mmm', 'iya']</t>
  </si>
  <si>
    <t>rasa lihat tetangga orang dekat nikah kenal umur beda takut yah pikir ihh muda nikah umur matang orangtua turut mmm iya</t>
  </si>
  <si>
    <t>@Askrlfess aku juga pengen nikah 30 keatas, ngeliat orang orang yang nikah muda tapi hidupnya nggak bahagia. mending aku stick sama pendirian aku aja deh, mapan mental sama usia, nggak ngebet cuma dikejar umur.</t>
  </si>
  <si>
    <t>@askrlfess aku juga pengen nikah 30 keatas, ngeliat orang orang yang nikah muda tapi hidupnya nggak bahagia. mending aku stick sama pendirian aku aja deh, mapan mental sama usia, nggak ngebet cuma dikejar umur.</t>
  </si>
  <si>
    <t>aku juga pengen nikah keatas ngeliat orang orang yang nikah muda tapi hidupnya nggak bahagia mending aku stick sama pendirian aku aja deh mapan mental sama usia nggak ngebet cuma dikejar umur</t>
  </si>
  <si>
    <t>['aku', 'juga', 'pengen', 'nikah', 'keatas', 'ngeliat', 'orang', 'orang', 'yang', 'nikah', 'muda', 'tapi', 'hidupnya', 'nggak', 'bahagia', 'mending', 'aku', 'stick', 'sama', 'pendirian', 'aku', 'aja', 'deh', 'mapan', 'mental', 'sama', 'usia', 'nggak', 'ngebet', 'cuma', 'dikejar', 'umur']</t>
  </si>
  <si>
    <t>['aku', 'juga', 'ingin', 'nikah', 'keatas', 'melihat', 'orang', 'orang', 'yang', 'nikah', 'muda', 'tapi', 'hidupnya', 'tidak', 'bahagia', 'mending', 'aku', 'stick', 'sama', 'pendirian', 'aku', 'aja', 'deh', 'mapan', 'mental', 'sama', 'usia', 'tidak', 'ingin', 'cuma', 'dikejar', 'umur']</t>
  </si>
  <si>
    <t>['nikah', 'keatas', 'orang', 'orang', 'nikah', 'muda', 'hidupnya', 'bahagia', 'mending', 'stick', 'pendirian', 'aja', 'deh', 'mapan', 'mental', 'usia', 'dikejar', 'umur']</t>
  </si>
  <si>
    <t>['nikah', 'atas', 'orang', 'orang', 'nikah', 'muda', 'hidup', 'bahagia', 'mending', 'stick', 'diri', 'aja', 'deh', 'mapan', 'mental', 'usia', 'kejar', 'umur']</t>
  </si>
  <si>
    <t>nikah atas orang orang nikah muda hidup bahagia mending stick diri aja deh mapan mental usia kejar umur</t>
  </si>
  <si>
    <t>Kadang gue suka bingung kalau dapet undangan nikahan temen smp/sma soalnya kek kok udah pada nikah aja sih? Bukannya masih terlalu muda ya pada??? Kemudian inget kalau umur 22-23 tuh emang udah masuk umur siap nikah sebenernya🙂</t>
  </si>
  <si>
    <t>kadang gue suka bingung kalau dapet undangan nikahan temen smp/sma soalnya kek kok udah pada nikah aja sih? bukannya masih terlalu muda ya pada??? kemudian inget kalau umur 22-23 tuh emang udah masuk umur siap nikah sebenernya🙂</t>
  </si>
  <si>
    <t>kadang gue suka bingung kalau dapet undangan nikahan temen smpsma soalnya kek kok udah pada nikah aja sih bukannya masih terlalu muda ya pada kemudian inget kalau umur tuh emang udah masuk umur siap nikah sebenernya</t>
  </si>
  <si>
    <t>['kadang', 'gue', 'suka', 'bingung', 'kalau', 'dapet', 'undangan', 'nikahan', 'temen', 'smpsma', 'soalnya', 'kek', 'kok', 'udah', 'pada', 'nikah', 'aja', 'sih', 'bukannya', 'masih', 'terlalu', 'muda', 'ya', 'pada', 'kemudian', 'inget', 'kalau', 'umur', 'tuh', 'emang', 'udah', 'masuk', 'umur', 'siap', 'nikah', 'sebenernya']</t>
  </si>
  <si>
    <t>['kadang', 'aku', 'suka', 'bingung', 'kalau', 'dapat', 'undangan', 'nikahan', 'teman', 'smpsma', 'soalnya', 'seperti', 'kok', 'sudah', 'pada', 'nikah', 'aja', 'sih', 'bukannya', 'masih', 'terlalu', 'muda', 'ya', 'pada', 'kemudian', 'ingat', 'kalau', 'umur', 'tuh', 'memang', 'sudah', 'masuk', 'umur', 'siap', 'nikah', 'sebenarnya']</t>
  </si>
  <si>
    <t>['kadang', 'suka', 'bingung', 'undangan', 'nikahan', 'teman', 'smpsma', 'nikah', 'aja', 'sih', 'muda', 'ya', 'umur', 'tuh', 'masuk', 'umur', 'nikah']</t>
  </si>
  <si>
    <t>['kadang', 'suka', 'bingung', 'undang', 'nikah', 'teman', 'smpsma', 'nikah', 'aja', 'sih', 'muda', 'ya', 'umur', 'tuh', 'masuk', 'umur', 'nikah']</t>
  </si>
  <si>
    <t>kadang suka bingung undang nikah teman smpsma nikah aja sih muda ya umur tuh masuk umur nikah</t>
  </si>
  <si>
    <t>@tanyakanrl jadi mikir, gue nanti ditanya-tanyain gak ya, soalnya temen-temen banyak yang nikah muda😀</t>
  </si>
  <si>
    <t>jadi mikir gue nanti ditanyatanyain gak ya soalnya tementemen banyak yang nikah muda</t>
  </si>
  <si>
    <t>['jadi', 'mikir', 'gue', 'nanti', 'ditanyatanyain', 'gak', 'ya', 'soalnya', 'tementemen', 'banyak', 'yang', 'nikah', 'muda']</t>
  </si>
  <si>
    <t>['jadi', 'berpikir', 'aku', 'nanti', 'ditanyakan', 'gak', 'ya', 'soalnya', 'tementemen', 'banyak', 'yang', 'nikah', 'muda']</t>
  </si>
  <si>
    <t>['berpikir', 'gak', 'ya', 'tementemen', 'nikah', 'muda']</t>
  </si>
  <si>
    <t>['pikir', 'gak', 'ya', 'tementemen', 'nikah', 'muda']</t>
  </si>
  <si>
    <t>pikir gak ya tementemen nikah muda</t>
  </si>
  <si>
    <t>pacaran sama yang lebih tua ditinggal nikah, sama yang lebih muda kita yang ninggal nikah #serbasalah</t>
  </si>
  <si>
    <t>pacaran sama yang lebih tua ditinggal nikah sama yang lebih muda kita yang ninggal nikah</t>
  </si>
  <si>
    <t>['pacaran', 'sama', 'yang', 'lebih', 'tua', 'ditinggal', 'nikah', 'sama', 'yang', 'lebih', 'muda', 'kita', 'yang', 'ninggal', 'nikah']</t>
  </si>
  <si>
    <t>['pacaran', 'tua', 'ditinggal', 'nikah', 'muda', 'ninggal', 'nikah']</t>
  </si>
  <si>
    <t>['pacar', 'tua', 'tinggal', 'nikah', 'muda', 'ninggal', 'nikah']</t>
  </si>
  <si>
    <t>pacar tua tinggal nikah muda ninggal nikah</t>
  </si>
  <si>
    <t>@Dennysiregar7 @datuakrajoangek Ada den, orang arab puncak bogor nikahin cewe x muda belia, tetapi statusnya nikah siri atau kawin kontrak 😁</t>
  </si>
  <si>
    <t>@dennysiregar7 @datuakrajoangek ada den, orang arab puncak bogor nikahin cewe x muda belia, tetapi statusnya nikah siri atau kawin kontrak 😁</t>
  </si>
  <si>
    <t>ada den orang arab puncak bogor nikahin cewe  muda belia tetapi statusnya nikah siri atau kawin kontrak</t>
  </si>
  <si>
    <t>['ada', 'den', 'orang', 'arab', 'puncak', 'bogor', 'nikahin', 'cewe', 'muda', 'belia', 'tetapi', 'statusnya', 'nikah', 'siri', 'atau', 'kawin', 'kontrak']</t>
  </si>
  <si>
    <t>['ada', 'den', 'orang', 'arab', 'puncak', 'bogor', 'nikahin', 'cewek', 'muda', 'belia', 'tetapi', 'statusnya', 'nikah', 'siri', 'atau', 'kawin', 'kontrak']</t>
  </si>
  <si>
    <t>['orang', 'arab', 'puncak', 'bogor', 'nikahin', 'cewek', 'muda', 'belia', 'statusnya', 'nikah', 'siri', 'kawin', 'kontrak']</t>
  </si>
  <si>
    <t>['orang', 'arab', 'puncak', 'bogor', 'nikahin', 'cewek', 'muda', 'belia', 'status', 'nikah', 'siri', 'kawin', 'kontrak']</t>
  </si>
  <si>
    <t>orang arab puncak bogor nikahin cewek muda belia status nikah siri kawin kontrak</t>
  </si>
  <si>
    <t>@idextratime @Plettigoal Udah bener nikah muda aja sama putri sepanyol dijamin hidupnya</t>
  </si>
  <si>
    <t>@idextratime @plettigoal udah bener nikah muda aja sama putri sepanyol dijamin hidupnya</t>
  </si>
  <si>
    <t>udah bener nikah muda aja sama putri sepanyol dijamin hidupnya</t>
  </si>
  <si>
    <t>['udah', 'bener', 'nikah', 'muda', 'aja', 'sama', 'putri', 'sepanyol', 'dijamin', 'hidupnya']</t>
  </si>
  <si>
    <t>['sudah', 'benar', 'nikah', 'muda', 'aja', 'sama', 'putri', 'sepanyol', 'dijamin', 'hidupnya']</t>
  </si>
  <si>
    <t>['nikah', 'muda', 'aja', 'putri', 'sepanyol', 'dijamin', 'hidupnya']</t>
  </si>
  <si>
    <t>['nikah', 'muda', 'aja', 'putri', 'sepanyol', 'jamin', 'hidup']</t>
  </si>
  <si>
    <t>nikah muda aja putri sepanyol jamin hidup</t>
  </si>
  <si>
    <t>@tanyakanrl Males aja. Sayang nder aku udh 22 tahun menghindari zina, kayak sayang aja gitu kalo sekarang malah pacaran. Mending langsung nikah sama tuan muda kaya raya, ya misalnya Mikagi Reo gitu yg tiba" datang ke rumah lalu melamar ku  hehehew 🙃</t>
  </si>
  <si>
    <t>@tanyakanrl males aja. sayang nder aku udh 22 tahun menghindari zina, kayak sayang aja gitu kalo sekarang malah pacaran. mending langsung nikah sama tuan muda kaya raya, ya misalnya mikagi reo gitu yg tiba" datang ke rumah lalu melamar ku  hehehew 🙃</t>
  </si>
  <si>
    <t>males aja sayang nder aku udh tahun menghindari zina kayak sayang aja gitu kalo sekarang malah pacaran mending langsung nikah sama tuan muda kaya raya ya misalnya mikagi reo gitu yg tiba datang ke rumah lalu melamar ku hehehew</t>
  </si>
  <si>
    <t>['males', 'aja', 'sayang', 'nder', 'aku', 'udh', 'tahun', 'menghindari', 'zina', 'kayak', 'sayang', 'aja', 'gitu', 'kalo', 'sekarang', 'malah', 'pacaran', 'mending', 'langsung', 'nikah', 'sama', 'tuan', 'muda', 'kaya', 'raya', 'ya', 'misalnya', 'mikagi', 'reo', 'gitu', 'yg', 'tiba', 'datang', 'ke', 'rumah', 'lalu', 'melamar', 'ku', 'hehehew']</t>
  </si>
  <si>
    <t>['malas', 'aja', 'sayang', 'nder', 'aku', 'sudah', 'tahun', 'menghindari', 'zina', 'seperti', 'sayang', 'aja', 'begitu', 'kalo', 'sekarang', 'malah', 'pacaran', 'mending', 'langsung', 'nikah', 'sama', 'tuan', 'muda', 'kaya', 'raya', 'ya', 'misalnya', 'mikagi', 'reo', 'begitu', 'yg', 'tiba', 'datang', 'ke', 'rumah', 'lalu', 'melamar', 'aku', 'hehehew']</t>
  </si>
  <si>
    <t>['malas', 'aja', 'sayang', 'nder', 'menghindari', 'zina', 'sayang', 'aja', 'kalo', 'pacaran', 'mending', 'langsung', 'nikah', 'tuan', 'muda', 'kaya', 'raya', 'ya', 'mikagi', 'reo', 'rumah', 'melamar']</t>
  </si>
  <si>
    <t>['malas', 'aja', 'sayang', 'nder', 'hindar', 'zina', 'sayang', 'aja', 'kalo', 'pacar', 'mending', 'langsung', 'nikah', 'tuan', 'muda', 'kaya', 'raya', 'ya', 'mikagi', 'reo', 'rumah', 'lamar']</t>
  </si>
  <si>
    <t>malas aja sayang nder hindar zina sayang aja kalo pacar mending langsung nikah tuan muda kaya raya ya mikagi reo rumah lamar</t>
  </si>
  <si>
    <t>@Askrlfess ngga, ak malah mw nikah muda</t>
  </si>
  <si>
    <t>@askrlfess ngga, ak malah mw nikah muda</t>
  </si>
  <si>
    <t>ngga ak malah mw nikah muda</t>
  </si>
  <si>
    <t>['ngga', 'ak', 'malah', 'mw', 'nikah', 'muda']</t>
  </si>
  <si>
    <t>['tidak', 'aku', 'malah', 'mau', 'nikah', 'muda']</t>
  </si>
  <si>
    <t>@Askrlfess lagian dia siapa sih etdah, ya emng knp kalo umur 30 blm nikah? namanya belum jodoh blm ada yang cocok ya masa mau maksain gitu? lagian nih kalo andaikata kita nikah muda/buru2 (hanya karna desakan orang2) terus kemungkinan buruk malah cerai tu orang2 pada mau tanggung jawab?</t>
  </si>
  <si>
    <t>@askrlfess lagian dia siapa sih etdah, ya emng knp kalo umur 30 blm nikah? namanya belum jodoh blm ada yang cocok ya masa mau maksain gitu? lagian nih kalo andaikata kita nikah muda/buru2 (hanya karna desakan orang2) terus kemungkinan buruk malah cerai tu orang2 pada mau tanggung jawab?</t>
  </si>
  <si>
    <t>lagian dia siapa sih etdah ya emng knp kalo umur blm nikah namanya belum jodoh blm ada yang cocok ya masa mau maksain gitu lagian nih kalo andaikata kita nikah mudaburu hanya karna desakan orang terus kemungkinan buruk malah cerai tu orang pada mau tanggung jawab</t>
  </si>
  <si>
    <t>['lagian', 'dia', 'siapa', 'sih', 'etdah', 'ya', 'emng', 'knp', 'kalo', 'umur', 'blm', 'nikah', 'namanya', 'belum', 'jodoh', 'blm', 'ada', 'yang', 'cocok', 'ya', 'masa', 'mau', 'maksain', 'gitu', 'lagian', 'nih', 'kalo', 'andaikata', 'kita', 'nikah', 'mudaburu', 'hanya', 'karna', 'desakan', 'orang', 'terus', 'kemungkinan', 'buruk', 'malah', 'cerai', 'tu', 'orang', 'pada', 'mau', 'tanggung', 'jawab']</t>
  </si>
  <si>
    <t>['lagian', 'dia', 'siapa', 'sih', 'etdah', 'ya', 'memang', 'kenapa', 'kalo', 'umur', 'belum', 'nikah', 'namanya', 'belum', 'jodoh', 'belum', 'ada', 'yang', 'cocok', 'ya', 'masa', 'mau', 'paksa', 'begitu', 'lagian', 'nih', 'kalo', 'misal', 'kita', 'nikah', 'muda', 'hanya', 'karena', 'desakan', 'orang', 'terus', 'kemungkinan', 'buruk', 'malah', 'cerai', 'itu', 'orang', 'pada', 'mau', 'tanggung', 'jawab']</t>
  </si>
  <si>
    <t>['sih', 'ya', 'kalo', 'umur', 'nikah', 'namanya', 'jodoh', 'cocok', 'ya', 'paksa', 'nih', 'kalo', 'nikah', 'muda', 'desakan', 'orang', 'buruk', 'cerai', 'orang', 'tanggung']</t>
  </si>
  <si>
    <t>['sih', 'ya', 'kalo', 'umur', 'nikah', 'nama', 'jodoh', 'cocok', 'ya', 'paksa', 'nih', 'kalo', 'nikah', 'muda', 'desa', 'orang', 'buruk', 'cerai', 'orang', 'tanggung']</t>
  </si>
  <si>
    <t>sih ya kalo umur nikah nama jodoh cocok ya paksa nih kalo nikah muda desa orang buruk cerai orang tanggung</t>
  </si>
  <si>
    <t>@adheliadstn pengen nikah muda tapi wes tua</t>
  </si>
  <si>
    <t>pengen nikah muda tapi wes tua</t>
  </si>
  <si>
    <t>['pengen', 'nikah', 'muda', 'tapi', 'wes', 'tua']</t>
  </si>
  <si>
    <t>['ingin', 'nikah', 'muda', 'tapi', 'sudah', 'tua']</t>
  </si>
  <si>
    <t>['nikah', 'muda', 'tua']</t>
  </si>
  <si>
    <t>nikah muda tua</t>
  </si>
  <si>
    <t>pengen nikah muda tapi wedi ndak anakku tak nei pangan sego ndog mbendino🙂</t>
  </si>
  <si>
    <t>pengen nikah muda tapi wedi ndak anakku tak nei pangan sego ndog mbendino</t>
  </si>
  <si>
    <t>['pengen', 'nikah', 'muda', 'tapi', 'wedi', 'ndak', 'anakku', 'tak', 'nei', 'pangan', 'sego', 'ndog', 'mbendino']</t>
  </si>
  <si>
    <t>['ingin', 'nikah', 'muda', 'tapi', 'takut', 'tidak', 'anakku', 'tak', 'memberi', 'pangan', 'nasi', 'telur', 'selalu']</t>
  </si>
  <si>
    <t>['nikah', 'muda', 'takut', 'anakku', 'pangan', 'nasi', 'telur']</t>
  </si>
  <si>
    <t>['nikah', 'muda', 'takut', 'anak', 'pangan', 'nasi', 'telur']</t>
  </si>
  <si>
    <t>nikah muda takut anak pangan nasi telur</t>
  </si>
  <si>
    <t>Kasyan sm yg nkah muda tp mlah jd bkin pemikiran dstu2 aj. Ktanya, kalo blm nikah, blm bhgyaa. Apaapaaannnnn</t>
  </si>
  <si>
    <t>kasyan sm yg nkah muda tp mlah jd bkin pemikiran dstu2 aj. ktanya, kalo blm nikah, blm bhgyaa. apaapaaannnnn</t>
  </si>
  <si>
    <t>kasyan sm yg nkah muda tp mlah jd bkin pemikiran dstu aj ktanya kalo blm nikah blm bhgyaa apaapaaannnnn</t>
  </si>
  <si>
    <t>['kasyan', 'sm', 'yg', 'nkah', 'muda', 'tp', 'mlah', 'jd', 'bkin', 'pemikiran', 'dstu', 'aj', 'ktanya', 'kalo', 'blm', 'nikah', 'blm', 'bhgyaa', 'apaapaaannnnn']</t>
  </si>
  <si>
    <t>['kasihan', 'sama', 'yg', 'nikah', 'muda', 'tapi', 'malah', 'jd', 'bikin', 'pemikiran', 'disitu', 'saja', 'ktanya', 'kalo', 'belum', 'nikah', 'belum', 'bahagia', 'apaapaan']</t>
  </si>
  <si>
    <t>['kasihan', 'nikah', 'muda', 'jd', 'bikin', 'pemikiran', 'disitu', 'ktanya', 'kalo', 'nikah', 'bahagia', 'apaapaan']</t>
  </si>
  <si>
    <t>['kasihan', 'nikah', 'muda', 'jd', 'bikin', 'pikir', 'situ', 'ktanya', 'kalo', 'nikah', 'bahagia', 'apaapaan']</t>
  </si>
  <si>
    <t>kasihan nikah muda jd bikin pikir situ ktanya kalo nikah bahagia apaapaan</t>
  </si>
  <si>
    <t>@kdrama_menfess Myung hee adalah contoh orang yang selalu ga enak an, dan mendahulukan kebahagian orang lain. Sampek gak nyadar kalo diri mya sendiri ga bahagia, malah mati muda setelah nikah. 😭</t>
  </si>
  <si>
    <t>@kdrama_menfess myung hee adalah contoh orang yang selalu ga enak an, dan mendahulukan kebahagian orang lain. sampek gak nyadar kalo diri mya sendiri ga bahagia, malah mati muda setelah nikah. 😭</t>
  </si>
  <si>
    <t>menfess myung hee adalah contoh orang yang selalu ga enak an dan mendahulukan kebahagian orang lain sampek gak nyadar kalo diri mya sendiri ga bahagia malah mati muda setelah nikah</t>
  </si>
  <si>
    <t>['menfess', 'myung', 'hee', 'adalah', 'contoh', 'orang', 'yang', 'selalu', 'ga', 'enak', 'an', 'dan', 'mendahulukan', 'kebahagian', 'orang', 'lain', 'sampek', 'gak', 'nyadar', 'kalo', 'diri', 'mya', 'sendiri', 'ga', 'bahagia', 'malah', 'mati', 'muda', 'setelah', 'nikah']</t>
  </si>
  <si>
    <t>['menfess', 'myung', 'hee', 'adalah', 'contoh', 'orang', 'yang', 'selalu', 'tidak', 'enak', 'an', 'dan', 'mendahulukan', 'kebahagian', 'orang', 'lain', 'sampek', 'gak', 'nyadar', 'kalo', 'diri', 'mya', 'sendiri', 'tidak', 'bahagia', 'malah', 'mati', 'muda', 'setelah', 'nikah']</t>
  </si>
  <si>
    <t>['menfess', 'myung', 'hee', 'contoh', 'orang', 'enak', 'an', 'mendahulukan', 'kebahagian', 'orang', 'sampek', 'gak', 'nyadar', 'kalo', 'mya', 'bahagia', 'mati', 'muda', 'nikah']</t>
  </si>
  <si>
    <t>['menfess', 'myung', 'hee', 'contoh', 'orang', 'enak', 'an', 'dahulu', 'kebahagian', 'orang', 'sampek', 'gak', 'nyadar', 'kalo', 'mya', 'bahagia', 'mati', 'muda', 'nikah']</t>
  </si>
  <si>
    <t>menfess myung hee contoh orang enak an dahulu kebahagian orang sampek gak nyadar kalo mya bahagia mati muda nikah</t>
  </si>
  <si>
    <t>umur 25 tu masi muda dan kecil bgt tau buat nikah, nawar ke bapak umur 27 aja nikahnya malah katanya mau diusir dari rumah hiks</t>
  </si>
  <si>
    <t>umur tu masi muda dan kecil bgt tau buat nikah nawar ke bapak umur aja nikahnya malah katanya mau diusir dari rumah hiks</t>
  </si>
  <si>
    <t>['umur', 'tu', 'masi', 'muda', 'dan', 'kecil', 'bgt', 'tau', 'buat', 'nikah', 'nawar', 'ke', 'bapak', 'umur', 'aja', 'nikahnya', 'malah', 'katanya', 'mau', 'diusir', 'dari', 'rumah', 'hiks']</t>
  </si>
  <si>
    <t>['umur', 'itu', 'masih', 'muda', 'dan', 'kecil', 'banget', 'tau', 'buat', 'nikah', 'nawar', 'ke', 'bapak', 'umur', 'aja', 'nikahnya', 'malah', 'katanya', 'mau', 'diusir', 'dari', 'rumah', 'hiks']</t>
  </si>
  <si>
    <t>['umur', 'muda', 'banget', 'tau', 'nikah', 'nawar', 'umur', 'aja', 'nikahnya', 'diusir', 'rumah', 'hiks']</t>
  </si>
  <si>
    <t>['umur', 'muda', 'banget', 'tau', 'nikah', 'nawar', 'umur', 'aja', 'nikah', 'usir', 'rumah', 'hiks']</t>
  </si>
  <si>
    <t>umur muda banget tau nikah nawar umur aja nikah usir rumah hiks</t>
  </si>
  <si>
    <t>@kdrama_menfess Mana mati muda pas baru nikah sehari😭😭😭</t>
  </si>
  <si>
    <t>@kdrama_menfess mana mati muda pas baru nikah sehari😭😭😭</t>
  </si>
  <si>
    <t>menfess mana mati muda pas baru nikah sehari</t>
  </si>
  <si>
    <t>['menfess', 'mana', 'mati', 'muda', 'pas', 'baru', 'nikah', 'sehari']</t>
  </si>
  <si>
    <t>['menfess', 'mana', 'mati', 'muda', 'saat', 'baru', 'nikah', 'sehari']</t>
  </si>
  <si>
    <t>['menfess', 'mati', 'muda', 'nikah', 'sehari']</t>
  </si>
  <si>
    <t>['menfess', 'mati', 'muda', 'nikah', 'hari']</t>
  </si>
  <si>
    <t>menfess mati muda nikah hari</t>
  </si>
  <si>
    <t>mending nikah muda apa mati muda🥹</t>
  </si>
  <si>
    <t>mending nikah muda apa mati muda</t>
  </si>
  <si>
    <t>['mending', 'nikah', 'muda', 'apa', 'mati', 'muda']</t>
  </si>
  <si>
    <t>['mending', 'nikah', 'muda', 'mati', 'muda']</t>
  </si>
  <si>
    <t>mending nikah muda mati muda</t>
  </si>
  <si>
    <t>lagian gue jg tidak menganut keyakinan pengen nikah muda, krn gue merasa saat ini mau 20 ajh masih suka childish. maunya sih 26 ato 27, syukur2 nikah 25. pokoknya aku akan menjomblo sampe aku dapet jodoh yg pikirannya sejalan sama aku dan goals nya sama.</t>
  </si>
  <si>
    <t>lagian gue jg tidak menganut keyakinan pengen nikah muda krn gue merasa saat ini mau ajh masih suka childish maunya sih ato syukur nikah pokoknya aku akan menjomblo sampe aku dapet jodoh yg pikirannya sejalan sama aku dan goals nya sama</t>
  </si>
  <si>
    <t>['lagian', 'gue', 'jg', 'tidak', 'menganut', 'keyakinan', 'pengen', 'nikah', 'muda', 'krn', 'gue', 'merasa', 'saat', 'ini', 'mau', 'ajh', 'masih', 'suka', 'childish', 'maunya', 'sih', 'ato', 'syukur', 'nikah', 'pokoknya', 'aku', 'akan', 'menjomblo', 'sampe', 'aku', 'dapet', 'jodoh', 'yg', 'pikirannya', 'sejalan', 'sama', 'aku', 'dan', 'goals', 'nya', 'sama']</t>
  </si>
  <si>
    <t>['lagian', 'aku', 'juga', 'tidak', 'menganut', 'keyakinan', 'ingin', 'nikah', 'muda', 'krn', 'aku', 'merasa', 'saat', 'ini', 'mau', 'ajh', 'masih', 'suka', 'childish', 'mau', 'sih', 'atau', 'syukur', 'nikah', 'pokoknya', 'aku', 'akan', 'lajang', 'sampai', 'aku', 'dapat', 'jodoh', 'yg', 'pikirannya', 'sejalan', 'sama', 'aku', 'dan', 'tujuan', 'nya', 'sama']</t>
  </si>
  <si>
    <t>['menganut', 'keyakinan', 'nikah', 'muda', 'krn', 'ajh', 'suka', 'childish', 'sih', 'syukur', 'nikah', 'pokoknya', 'lajang', 'jodoh', 'pikirannya', 'sejalan', 'tujuan', 'nya']</t>
  </si>
  <si>
    <t>['anut', 'yakin', 'nikah', 'muda', 'krn', 'ajh', 'suka', 'childish', 'sih', 'syukur', 'nikah', 'pokok', 'lajang', 'jodoh', 'pikir', 'jalan', 'tuju', 'nya']</t>
  </si>
  <si>
    <t>anut yakin nikah muda krn ajh suka childish sih syukur nikah pokok lajang jodoh pikir jalan tuju nya</t>
  </si>
  <si>
    <t>@blissfulfancy that “nikah muda yuk”😔😔</t>
  </si>
  <si>
    <t>that nikah muda yuk</t>
  </si>
  <si>
    <t>['that', 'nikah', 'muda', 'yuk']</t>
  </si>
  <si>
    <t>['that', 'nikah', 'muda', 'ayo']</t>
  </si>
  <si>
    <t>that nikah muda ayo</t>
  </si>
  <si>
    <t>Dalam janji itu dia bilang kalimat2 menakjubkan yg sampai aku terharu. Aku tulis saja. Aku gamau lupa
"Aku ga nyangka aku bakal nikah sama cowok yang lebih muda dari aku. Tapi hari ini aku disini, di hadapan Tuhan, di hadapan kamu, di hadapan keluarga dan teman terbaik kita</t>
  </si>
  <si>
    <t>dalam janji itu dia bilang kalimat2 menakjubkan yg sampai aku terharu. aku tulis saja. aku gamau lupa
"aku ga nyangka aku bakal nikah sama cowok yang lebih muda dari aku. tapi hari ini aku disini, di hadapan tuhan, di hadapan kamu, di hadapan keluarga dan teman terbaik kita</t>
  </si>
  <si>
    <t>dalam janji itu dia bilang kalimat menakjubkan yg sampai aku terharu aku tulis saja aku gamau lupa aku ga nyangka aku bakal nikah sama cowok yang lebih muda dari aku tapi hari ini aku disini di hadapan tuhan di hadapan kamu di hadapan keluarga dan teman terbaik kita</t>
  </si>
  <si>
    <t>['dalam', 'janji', 'itu', 'dia', 'bilang', 'kalimat', 'menakjubkan', 'yg', 'sampai', 'aku', 'terharu', 'aku', 'tulis', 'saja', 'aku', 'gamau', 'lupa', 'aku', 'ga', 'nyangka', 'aku', 'bakal', 'nikah', 'sama', 'cowok', 'yang', 'lebih', 'muda', 'dari', 'aku', 'tapi', 'hari', 'ini', 'aku', 'disini', 'di', 'hadapan', 'tuhan', 'di', 'hadapan', 'kamu', 'di', 'hadapan', 'keluarga', 'dan', 'teman', 'terbaik', 'kita']</t>
  </si>
  <si>
    <t>['dalam', 'janji', 'itu', 'dia', 'bilang', 'kalimat', 'menakjubkan', 'yg', 'sampai', 'aku', 'terharu', 'aku', 'tulis', 'saja', 'aku', 'gamau', 'lupa', 'aku', 'tidak', 'menyangka', 'aku', 'bakal', 'nikah', 'sama', 'cowok', 'yang', 'lebih', 'muda', 'dari', 'aku', 'tapi', 'hari', 'ini', 'aku', 'disini', 'di', 'hadapan', 'tuhan', 'di', 'hadapan', 'kamu', 'di', 'hadapan', 'keluarga', 'dan', 'teman', 'terbaik', 'kita']</t>
  </si>
  <si>
    <t>['janji', 'bilang', 'kalimat', 'menakjubkan', 'terharu', 'tulis', 'gamau', 'lupa', 'menyangka', 'nikah', 'cowok', 'muda', 'hadapan', 'tuhan', 'hadapan', 'hadapan', 'keluarga', 'teman', 'terbaik']</t>
  </si>
  <si>
    <t>['janji', 'bilang', 'kalimat', 'takjub', 'haru', 'tulis', 'gamau', 'lupa', 'sangka', 'nikah', 'cowok', 'muda', 'hadap', 'tuhan', 'hadap', 'hadap', 'keluarga', 'teman', 'baik']</t>
  </si>
  <si>
    <t>janji bilang kalimat takjub haru tulis gamau lupa sangka nikah cowok muda hadap tuhan hadap hadap keluarga teman baik</t>
  </si>
  <si>
    <t>@.ybs padahal saya oke dengan nikah muda asalkan nikahnya dgn anda ^__^</t>
  </si>
  <si>
    <t>ybs padahal saya oke dengan nikah muda asalkan nikahnya dgn anda</t>
  </si>
  <si>
    <t>['ybs', 'padahal', 'saya', 'oke', 'dengan', 'nikah', 'muda', 'asalkan', 'nikahnya', 'dgn', 'anda']</t>
  </si>
  <si>
    <t>['ybs', 'padahal', 'saya', 'oke', 'dengan', 'nikah', 'muda', 'asalkan', 'nikahnya', 'dengan', 'anda']</t>
  </si>
  <si>
    <t>['ybs', 'oke', 'nikah', 'muda', 'nikahnya']</t>
  </si>
  <si>
    <t>['ybs', 'oke', 'nikah', 'muda', 'nikah']</t>
  </si>
  <si>
    <t>ybs oke nikah muda nikah</t>
  </si>
  <si>
    <t>@meutia3994 @nmonarizqa Mamaku bgt ini, dari aku smp sampai skrg dah nikah dan jauh dr rumah selalu curhat, kadang ak capek dengerinnya
Malah dulu sempet takut nikah, krn takut dapat suami kek bokap.
Tp mamaku mau cerita ke siapa kalau bkn aku, mungkin krn dia dulu nikah muda kali ya huhu :(</t>
  </si>
  <si>
    <t>@meutia3994 @nmonarizqa mamaku bgt ini, dari aku smp sampai skrg dah nikah dan jauh dr rumah selalu curhat, kadang ak capek dengerinnya
malah dulu sempet takut nikah, krn takut dapat suami kek bokap.
tp mamaku mau cerita ke siapa kalau bkn aku, mungkin krn dia dulu nikah muda kali ya huhu :(</t>
  </si>
  <si>
    <t>mamaku bgt ini dari aku smp sampai skrg dah nikah dan jauh dr rumah selalu curhat kadang ak capek dengerinnya malah dulu sempet takut nikah krn takut dapat suami kek bokap tp mamaku mau cerita ke siapa kalau bkn aku mungkin krn dia dulu nikah muda kali ya huhu</t>
  </si>
  <si>
    <t>['mamaku', 'bgt', 'ini', 'dari', 'aku', 'smp', 'sampai', 'skrg', 'dah', 'nikah', 'dan', 'jauh', 'dr', 'rumah', 'selalu', 'curhat', 'kadang', 'ak', 'capek', 'dengerinnya', 'malah', 'dulu', 'sempet', 'takut', 'nikah', 'krn', 'takut', 'dapat', 'suami', 'kek', 'bokap', 'tp', 'mamaku', 'mau', 'cerita', 'ke', 'siapa', 'kalau', 'bkn', 'aku', 'mungkin', 'krn', 'dia', 'dulu', 'nikah', 'muda', 'kali', 'ya', 'huhu']</t>
  </si>
  <si>
    <t>['mamaku', 'banget', 'ini', 'dari', 'aku', 'sampai', 'sampai', 'sekarang', 'sudah', 'nikah', 'dan', 'jauh', 'dari', 'rumah', 'selalu', 'cerita', 'kadang', 'aku', 'capek', 'dengerinnya', 'malah', 'dulu', 'sempat', 'takut', 'nikah', 'krn', 'takut', 'dapat', 'suami', 'seperti', 'bapak', 'tapi', 'mamaku', 'mau', 'cerita', 'ke', 'siapa', 'kalau', 'bukan', 'aku', 'mungkin', 'krn', 'dia', 'dulu', 'nikah', 'muda', 'sepertinya', 'ya', 'huhu']</t>
  </si>
  <si>
    <t>['mamaku', 'banget', 'nikah', 'rumah', 'cerita', 'kadang', 'capek', 'dengerinnya', 'takut', 'nikah', 'krn', 'takut', 'suami', 'mamaku', 'cerita', 'krn', 'nikah', 'muda', 'ya', 'huhu']</t>
  </si>
  <si>
    <t>['mama', 'banget', 'nikah', 'rumah', 'cerita', 'kadang', 'capek', 'dengerinnya', 'takut', 'nikah', 'krn', 'takut', 'suami', 'mama', 'cerita', 'krn', 'nikah', 'muda', 'ya', 'huhu']</t>
  </si>
  <si>
    <t>mama banget nikah rumah cerita kadang capek dengerinnya takut nikah krn takut suami mama cerita krn nikah muda ya huhu</t>
  </si>
  <si>
    <t>@worksfess Tapi memang kok. saya umur 29th, dah nikah. Mau ikut webinar/nambah keahlian, udah males duluan lihat ppt. Lihat anggota lain, masih muda muda, semangat nya beeeuh. Saya capek duluan ngurus rumah. Akhirnya buka jasa aja dirumah nih yg mau tahu tentang kabar kedepannya https://t.co/elgZIWLwt3</t>
  </si>
  <si>
    <t>@worksfess tapi memang kok. saya umur 29th, dah nikah. mau ikut webinar/nambah keahlian, udah males duluan lihat ppt. lihat anggota lain, masih muda muda, semangat nya beeeuh. saya capek duluan ngurus rumah. akhirnya buka jasa aja dirumah nih yg mau tahu tentang kabar kedepannya https://t.co/elgziwlwt3</t>
  </si>
  <si>
    <t>tapi memang kok saya umur th dah nikah mau ikut webinarnambah keahlian udah males duluan lihat ppt lihat anggota lain masih muda muda semangat nya beeeuh saya capek duluan ngurus rumah akhirnya buka jasa aja dirumah nih yg mau tahu tentang kabar kedepannya</t>
  </si>
  <si>
    <t>['tapi', 'memang', 'kok', 'saya', 'umur', 'th', 'dah', 'nikah', 'mau', 'ikut', 'webinarnambah', 'keahlian', 'udah', 'males', 'duluan', 'lihat', 'ppt', 'lihat', 'anggota', 'lain', 'masih', 'muda', 'muda', 'semangat', 'nya', 'beeeuh', 'saya', 'capek', 'duluan', 'ngurus', 'rumah', 'akhirnya', 'buka', 'jasa', 'aja', 'dirumah', 'nih', 'yg', 'mau', 'tahu', 'tentang', 'kabar', 'kedepannya']</t>
  </si>
  <si>
    <t>['tapi', 'memang', 'kok', 'saya', 'umur', 'tahun', 'sudah', 'nikah', 'mau', 'ikut', 'menambah', 'keahlian', 'sudah', 'malas', 'duluan', 'lihat', 'ppt', 'lihat', 'anggota', 'lain', 'masih', 'muda', 'muda', 'semangat', 'nya', 'beeeuh', 'saya', 'capek', 'duluan', 'merawat', 'rumah', 'akhirnya', 'buka', 'jasa', 'aja', 'dirumah', 'nih', 'yg', 'mau', 'tahu', 'tentang', 'kabar', 'kedepannya']</t>
  </si>
  <si>
    <t>['umur', 'nikah', 'menambah', 'keahlian', 'malas', 'duluan', 'lihat', 'ppt', 'lihat', 'anggota', 'muda', 'muda', 'semangat', 'nya', 'capek', 'duluan', 'merawat', 'rumah', 'buka', 'jasa', 'aja', 'dirumah', 'nih', 'kabar', 'kedepannya']</t>
  </si>
  <si>
    <t>['umur', 'nikah', 'tambah', 'ahli', 'malas', 'duluan', 'lihat', 'ppt', 'lihat', 'anggota', 'muda', 'muda', 'semangat', 'nya', 'capek', 'duluan', 'rawat', 'rumah', 'buka', 'jasa', 'aja', 'rumah', 'nih', 'kabar', 'depan']</t>
  </si>
  <si>
    <t>umur nikah tambah ahli malas duluan lihat ppt lihat anggota muda muda semangat nya capek duluan rawat rumah buka jasa aja rumah nih kabar depan</t>
  </si>
  <si>
    <t>@Askrlfess Gua nikah muda</t>
  </si>
  <si>
    <t>@askrlfess gua nikah muda</t>
  </si>
  <si>
    <t>gua nikah muda</t>
  </si>
  <si>
    <t>['gua', 'nikah', 'muda']</t>
  </si>
  <si>
    <t>['aku', 'nikah', 'muda']</t>
  </si>
  <si>
    <t>@meutia3994 @nmonarizqa Emak gue, kakak  kakak gue, bahkan sepupi juga cerita semua masalah keluarganya ke gue. Gue yang dari awal emang ga menargetkan menikah muda makin ga mau nikah kampret 😂😂😂</t>
  </si>
  <si>
    <t>@meutia3994 @nmonarizqa emak gue, kakak  kakak gue, bahkan sepupi juga cerita semua masalah keluarganya ke gue. gue yang dari awal emang ga menargetkan menikah muda makin ga mau nikah kampret 😂😂😂</t>
  </si>
  <si>
    <t>emak gue kakak kakak gue bahkan sepupi juga cerita semua masalah keluarganya ke gue gue yang dari awal emang ga menargetkan menikah muda makin ga mau nikah kampret</t>
  </si>
  <si>
    <t>['emak', 'gue', 'kakak', 'kakak', 'gue', 'bahkan', 'sepupi', 'juga', 'cerita', 'semua', 'masalah', 'keluarganya', 'ke', 'gue', 'gue', 'yang', 'dari', 'awal', 'emang', 'ga', 'menargetkan', 'menikah', 'muda', 'makin', 'ga', 'mau', 'nikah', 'kampret']</t>
  </si>
  <si>
    <t>['ibu', 'aku', 'kakak', 'kakak', 'aku', 'bahkan', 'sepupi', 'juga', 'cerita', 'semua', 'masalah', 'keluarganya', 'ke', 'aku', 'aku', 'yang', 'dari', 'awal', 'memang', 'tidak', 'menargetkan', 'nikah', 'muda', 'makin', 'tidak', 'mau', 'nikah', 'menyebalkan']</t>
  </si>
  <si>
    <t>['kakak', 'kakak', 'sepupi', 'cerita', 'keluarganya', 'menargetkan', 'nikah', 'muda', 'nikah', 'menyebalkan']</t>
  </si>
  <si>
    <t>['kakak', 'kakak', 'sepupi', 'cerita', 'keluarga', 'target', 'nikah', 'muda', 'nikah', 'sebal']</t>
  </si>
  <si>
    <t>kakak kakak sepupi cerita keluarga target nikah muda nikah sebal</t>
  </si>
  <si>
    <t>Ngeliat org tahun 1995 udah nikah, aku mikirnya wahh nikah muda yaa dia. Rupanya baru sadar.
Tahun ini kelahiran 1995 itu udh 28 tahun :)))</t>
  </si>
  <si>
    <t>ngeliat org tahun 1995 udah nikah, aku mikirnya wahh nikah muda yaa dia. rupanya baru sadar.
tahun ini kelahiran 1995 itu udh 28 tahun :)))</t>
  </si>
  <si>
    <t>ngeliat org tahun udah nikah aku mikirnya wahh nikah muda yaa dia rupanya baru sadar tahun ini kelahiran itu udh tahun</t>
  </si>
  <si>
    <t>['ngeliat', 'org', 'tahun', 'udah', 'nikah', 'aku', 'mikirnya', 'wahh', 'nikah', 'muda', 'yaa', 'dia', 'rupanya', 'baru', 'sadar', 'tahun', 'ini', 'kelahiran', 'itu', 'udh', 'tahun']</t>
  </si>
  <si>
    <t>['melihat', 'orang', 'tahun', 'sudah', 'nikah', 'aku', 'mikirnya', 'wahh', 'nikah', 'muda', 'iya', 'dia', 'rupanya', 'baru', 'sadar', 'tahun', 'ini', 'kelahiran', 'itu', 'sudah', 'tahun']</t>
  </si>
  <si>
    <t>['orang', 'nikah', 'mikirnya', 'nikah', 'muda', 'iya', 'sadar', 'kelahiran']</t>
  </si>
  <si>
    <t>['orang', 'nikah', 'mikirnya', 'nikah', 'muda', 'iya', 'sadar', 'lahir']</t>
  </si>
  <si>
    <t>orang nikah mikirnya nikah muda iya sadar lahir</t>
  </si>
  <si>
    <t>ini bukan ton,ini tuan muda kim versi udah nikah sama pak kamol. alias udah resmi jadi nyonya besar😩🫠
cr 📸 : on pic
#mytonsrn
#ต้นรักของศรัณญ์
#คมชัดลึกAwardsครั้งที่19 https://t.co/z0PhDLKt6z</t>
  </si>
  <si>
    <t>ini bukan ton,ini tuan muda kim versi udah nikah sama pak kamol. alias udah resmi jadi nyonya besar😩🫠
cr 📸 : on pic
#mytonsrn
#ต้นรักของศรัณญ์
#คมชัดลึกawardsครั้งที่19 https://t.co/z0phdlkt6z</t>
  </si>
  <si>
    <t>ini bukan tonini tuan muda kim versi udah nikah sama pak kamol alias udah resmi jadi nyonya besar cr on pic awards</t>
  </si>
  <si>
    <t>['ini', 'bukan', 'tonini', 'tuan', 'muda', 'kim', 'versi', 'udah', 'nikah', 'sama', 'pak', 'kamol', 'alias', 'udah', 'resmi', 'jadi', 'nyonya', 'besar', 'cr', 'on', 'pic', 'awards']</t>
  </si>
  <si>
    <t>['ini', 'bukan', 'tonini', 'tuan', 'muda', 'kim', 'versi', 'sudah', 'nikah', 'sama', 'pak', 'kamol', 'alias', 'sudah', 'resmi', 'jadi', 'nyonya', 'besar', 'cr', 'on', 'pic', 'awards']</t>
  </si>
  <si>
    <t>['tonini', 'tuan', 'muda', 'kim', 'versi', 'nikah', 'kamol', 'alias', 'resmi', 'nyonya', 'cr', 'on', 'pic', 'awards']</t>
  </si>
  <si>
    <t>tonini tuan muda kim versi nikah kamol alias resmi nyonya cr on pic awards</t>
  </si>
  <si>
    <t>@saostomatkfc Yg mau nikah muda kudu mikir2 lgi</t>
  </si>
  <si>
    <t>@saostomatkfc yg mau nikah muda kudu mikir2 lgi</t>
  </si>
  <si>
    <t>yg mau nikah muda kudu mikir lgi</t>
  </si>
  <si>
    <t>['yg', 'mau', 'nikah', 'muda', 'kudu', 'mikir', 'lgi']</t>
  </si>
  <si>
    <t>['yg', 'mau', 'nikah', 'muda', 'harus', 'berpikir', 'lagi']</t>
  </si>
  <si>
    <t>['nikah', 'muda', 'berpikir']</t>
  </si>
  <si>
    <t>['nikah', 'muda', 'pikir']</t>
  </si>
  <si>
    <t>nikah muda pikir</t>
  </si>
  <si>
    <t>Unpopular opinion but maybe popular :
Kenapa orang diminta nikah muda?
Aslinya karena makin tambah usia makin realistis, makin tahu aslinya nikah itu ribetnya gimana, jadi makin males.
Orang muda masih digelimangi romantisasi uwuwu nanti mau manggil pasangan gimana ya..</t>
  </si>
  <si>
    <t>unpopular opinion but maybe popular :
kenapa orang diminta nikah muda?
aslinya karena makin tambah usia makin realistis, makin tahu aslinya nikah itu ribetnya gimana, jadi makin males.
orang muda masih digelimangi romantisasi uwuwu nanti mau manggil pasangan gimana ya..</t>
  </si>
  <si>
    <t>unpopular opinion but maybe popular kenapa orang diminta nikah muda aslinya karena makin tambah usia makin realistis makin tahu aslinya nikah itu ribetnya gimana jadi makin males orang muda masih digelimangi romantisasi uwuwu nanti mau manggil pasangan gimana ya</t>
  </si>
  <si>
    <t>['unpopular', 'opinion', 'but', 'maybe', 'popular', 'kenapa', 'orang', 'diminta', 'nikah', 'muda', 'aslinya', 'karena', 'makin', 'tambah', 'usia', 'makin', 'realistis', 'makin', 'tahu', 'aslinya', 'nikah', 'itu', 'ribetnya', 'gimana', 'jadi', 'makin', 'males', 'orang', 'muda', 'masih', 'digelimangi', 'romantisasi', 'uwuwu', 'nanti', 'mau', 'manggil', 'pasangan', 'gimana', 'ya']</t>
  </si>
  <si>
    <t>['unpopular', 'opinion', 'but', 'mungkin', 'popular', 'kenapa', 'orang', 'diminta', 'nikah', 'muda', 'aslinya', 'karena', 'makin', 'tambah', 'usia', 'makin', 'realistis', 'makin', 'tahu', 'aslinya', 'nikah', 'itu', 'ribetnya', 'bagaimana', 'jadi', 'makin', 'malas', 'orang', 'muda', 'masih', 'digelimangi', 'romantisasi', 'lucu', 'nanti', 'mau', 'memanggil', 'pasangan', 'bagaimana', 'ya']</t>
  </si>
  <si>
    <t>['unpopular', 'opinion', 'but', 'popular', 'orang', 'nikah', 'muda', 'aslinya', 'usia', 'realistis', 'aslinya', 'nikah', 'ribetnya', 'malas', 'orang', 'muda', 'digelimangi', 'romantisasi', 'lucu', 'memanggil', 'pasangan', 'ya']</t>
  </si>
  <si>
    <t>['unpopular', 'opinion', 'but', 'popular', 'orang', 'nikah', 'muda', 'asli', 'usia', 'realistis', 'asli', 'nikah', 'ribetnya', 'malas', 'orang', 'muda', 'gelimang', 'romantisasi', 'lucu', 'panggil', 'pasang', 'ya']</t>
  </si>
  <si>
    <t>unpopular opinion but popular orang nikah muda asli usia realistis asli nikah ribetnya malas orang muda gelimang romantisasi lucu panggil pasang ya</t>
  </si>
  <si>
    <t>@yayotdoyot mauu.. kapan ya kamu nikah muda sama mafia? mau ikutan</t>
  </si>
  <si>
    <t>mauu kapan ya kamu nikah muda sama mafia mau ikutan</t>
  </si>
  <si>
    <t>['mauu', 'kapan', 'ya', 'kamu', 'nikah', 'muda', 'sama', 'mafia', 'mau', 'ikutan']</t>
  </si>
  <si>
    <t>['mauu', 'kapan', 'ya', 'kamu', 'nikah', 'muda', 'sama', 'mafia', 'mau', 'mengikuti']</t>
  </si>
  <si>
    <t>['mauu', 'ya', 'nikah', 'muda', 'mafia', 'mengikuti']</t>
  </si>
  <si>
    <t>['mauu', 'ya', 'nikah', 'muda', 'mafia', 'ikut']</t>
  </si>
  <si>
    <t>mauu ya nikah muda mafia ikut</t>
  </si>
  <si>
    <t>gada ingfo nikah muda apa</t>
  </si>
  <si>
    <t>['gada', 'ingfo', 'nikah', 'muda', 'apa']</t>
  </si>
  <si>
    <t>['tidak', 'info', 'nikah', 'muda', 'apa']</t>
  </si>
  <si>
    <t>['info', 'nikah', 'muda']</t>
  </si>
  <si>
    <t>info nikah muda</t>
  </si>
  <si>
    <t>@Askrlfess Sebagai orang yg nikah muda di usia 20th.
Mikir 2x lagi deh kalo mau 
Pertimbangan lagi
1. Calonnya
2. Keluarganya
3. Mental kamu
4. Mental calon
5. Finansial kamu
6. Finansial calon
Kalo gak gitu bakalan pusing setiap harinya</t>
  </si>
  <si>
    <t>@askrlfess sebagai orang yg nikah muda di usia 20th.
mikir 2x lagi deh kalo mau 
pertimbangan lagi
1. calonnya
2. keluarganya
3. mental kamu
4. mental calon
5. finansial kamu
6. finansial calon
kalo gak gitu bakalan pusing setiap harinya</t>
  </si>
  <si>
    <t>sebagai orang yg nikah muda di usia th mikir  lagi deh kalo mau pertimbangan lagi calonnya keluarganya mental kamu mental calon finansial kamu finansial calon kalo gak gitu bakalan pusing setiap harinya</t>
  </si>
  <si>
    <t>['sebagai', 'orang', 'yg', 'nikah', 'muda', 'di', 'usia', 'th', 'mikir', 'lagi', 'deh', 'kalo', 'mau', 'pertimbangan', 'lagi', 'calonnya', 'keluarganya', 'mental', 'kamu', 'mental', 'calon', 'finansial', 'kamu', 'finansial', 'calon', 'kalo', 'gak', 'gitu', 'bakalan', 'pusing', 'setiap', 'harinya']</t>
  </si>
  <si>
    <t>['sebagai', 'orang', 'yg', 'nikah', 'muda', 'di', 'usia', 'tahun', 'berpikir', 'lagi', 'deh', 'kalo', 'mau', 'pertimbangan', 'lagi', 'calonnya', 'keluarganya', 'mental', 'kamu', 'mental', 'calon', 'keuangan', 'kamu', 'keuangan', 'calon', 'kalo', 'gak', 'begitu', 'bakalan', 'pusing', 'setiap', 'harinya']</t>
  </si>
  <si>
    <t>['orang', 'nikah', 'muda', 'usia', 'berpikir', 'deh', 'kalo', 'pertimbangan', 'calonnya', 'keluarganya', 'mental', 'mental', 'calon', 'keuangan', 'keuangan', 'calon', 'kalo', 'gak', 'pusing', 'harinya']</t>
  </si>
  <si>
    <t>['orang', 'nikah', 'muda', 'usia', 'pikir', 'deh', 'kalo', 'timbang', 'calon', 'keluarga', 'mental', 'mental', 'calon', 'uang', 'uang', 'calon', 'kalo', 'gak', 'pusing', 'hari']</t>
  </si>
  <si>
    <t>orang nikah muda usia pikir deh kalo timbang calon keluarga mental mental calon uang uang calon kalo gak pusing hari</t>
  </si>
  <si>
    <t>Naruto nikah muda atau gimana yaks anaknya si burito udh gede gitu. Mana si naruto kek udah sepuh gt.</t>
  </si>
  <si>
    <t>naruto nikah muda atau gimana yaks anaknya si burito udh gede gitu. mana si naruto kek udah sepuh gt.</t>
  </si>
  <si>
    <t>naruto nikah muda atau gimana yaks anaknya si burito udh gede gitu mana si naruto kek udah sepuh gt</t>
  </si>
  <si>
    <t>['naruto', 'nikah', 'muda', 'atau', 'gimana', 'yaks', 'anaknya', 'si', 'burito', 'udh', 'gede', 'gitu', 'mana', 'si', 'naruto', 'kek', 'udah', 'sepuh', 'gt']</t>
  </si>
  <si>
    <t>['naruto', 'nikah', 'muda', 'atau', 'bagaimana', 'yaks', 'anaknya', 'si', 'burito', 'sudah', 'besar', 'begitu', 'mana', 'si', 'naruto', 'seperti', 'sudah', 'tua', 'begitu']</t>
  </si>
  <si>
    <t>['naruto', 'nikah', 'muda', 'yaks', 'anaknya', 'si', 'burito', 'si', 'naruto', 'tua']</t>
  </si>
  <si>
    <t>['naruto', 'nikah', 'muda', 'yaks', 'anak', 'si', 'burito', 'si', 'naruto', 'tua']</t>
  </si>
  <si>
    <t>naruto nikah muda yaks anak si burito si naruto tua</t>
  </si>
  <si>
    <t>lu tuh ngelanggar hukum sadar ga sih? iyasih what did you expect from orang yg ga bisa bedain nikah muda &amp;amp; nikah dini😋😋😋</t>
  </si>
  <si>
    <t>lu tuh ngelanggar hukum sadar ga sih iyasih what did you expect from orang yg ga bisa bedain nikah muda amp nikah dini</t>
  </si>
  <si>
    <t>['lu', 'tuh', 'ngelanggar', 'hukum', 'sadar', 'ga', 'sih', 'iyasih', 'what', 'did', 'you', 'expect', 'from', 'orang', 'yg', 'ga', 'bisa', 'bedain', 'nikah', 'muda', 'amp', 'nikah', 'dini']</t>
  </si>
  <si>
    <t>['kamu', 'tuh', 'ngelanggar', 'hukum', 'sadar', 'tidak', 'sih', 'iya', 'what', 'did', 'you', 'expect', 'from', 'orang', 'yg', 'tidak', 'bisa', 'bedakan', 'nikah', 'muda', 'amp', 'nikah', 'dini']</t>
  </si>
  <si>
    <t>['tuh', 'ngelanggar', 'hukum', 'sadar', 'sih', 'iya', 'what', 'did', 'you', 'expect', 'from', 'orang', 'bedakan', 'nikah', 'muda', 'amp', 'nikah']</t>
  </si>
  <si>
    <t>['tuh', 'ngelanggar', 'hukum', 'sadar', 'sih', 'iya', 'what', 'did', 'you', 'expect', 'from', 'orang', 'beda', 'nikah', 'muda', 'amp', 'nikah']</t>
  </si>
  <si>
    <t>tuh ngelanggar hukum sadar sih iya what did you expect from orang beda nikah muda amp nikah</t>
  </si>
  <si>
    <t>bersyukur punya org tua yg dukung pendidikan dlu , ga ngerong2 suruh nikah muda wkwkwkw</t>
  </si>
  <si>
    <t>bersyukur punya org tua yg dukung pendidikan dlu ga ngerong suruh nikah muda wkwkwkw</t>
  </si>
  <si>
    <t>['bersyukur', 'punya', 'org', 'tua', 'yg', 'dukung', 'pendidikan', 'dlu', 'ga', 'ngerong', 'suruh', 'nikah', 'muda', 'wkwkwkw']</t>
  </si>
  <si>
    <t>['bersyukur', 'punya', 'orang', 'tua', 'yg', 'dukung', 'pendidikan', 'dahulu', 'tidak', 'ngerong', 'suruh', 'nikah', 'muda', 'wkwkwkw']</t>
  </si>
  <si>
    <t>['bersyukur', 'orang', 'tua', 'dukung', 'pendidikan', 'ngerong', 'suruh', 'nikah', 'muda']</t>
  </si>
  <si>
    <t>['syukur', 'orang', 'tua', 'dukung', 'didik', 'ngerong', 'suruh', 'nikah', 'muda']</t>
  </si>
  <si>
    <t>syukur orang tua dukung didik ngerong suruh nikah muda</t>
  </si>
  <si>
    <t>@tanyakanrl selalu di ceritaiin sm bapak soal masa muda bapak sm mamah, sampe nikah, bahkan diceritaiin zaman pas hamil sampe ku pas kecil kyk gimana. pokonya kalo sm bapak banyak di ceritaiin apapun, termasuk cerita2 sejarah, zaman kemerdekaan, kerusuhan 98, dll. seruuu asliiii</t>
  </si>
  <si>
    <t>selalu di ceritaiin sm bapak soal masa muda bapak sm mamah sampe nikah bahkan diceritaiin zaman pas hamil sampe ku pas kecil kyk gimana pokonya kalo sm bapak banyak di ceritaiin apapun termasuk cerita sejarah zaman kemerdekaan kerusuhan dll seruuu asliiii</t>
  </si>
  <si>
    <t>['selalu', 'di', 'ceritaiin', 'sm', 'bapak', 'soal', 'masa', 'muda', 'bapak', 'sm', 'mamah', 'sampe', 'nikah', 'bahkan', 'diceritaiin', 'zaman', 'pas', 'hamil', 'sampe', 'ku', 'pas', 'kecil', 'kyk', 'gimana', 'pokonya', 'kalo', 'sm', 'bapak', 'banyak', 'di', 'ceritaiin', 'apapun', 'termasuk', 'cerita', 'sejarah', 'zaman', 'kemerdekaan', 'kerusuhan', 'dll', 'seruuu', 'asliiii']</t>
  </si>
  <si>
    <t>['selalu', 'di', 'ceritakan', 'sama', 'bapak', 'soal', 'masa', 'muda', 'bapak', 'sama', 'ibu', 'sampai', 'nikah', 'bahkan', 'diceritaiin', 'zaman', 'saat', 'hamil', 'sampai', 'aku', 'saat', 'kecil', 'seperti', 'bagaimana', 'pokonya', 'kalo', 'sama', 'bapak', 'banyak', 'di', 'ceritakan', 'apapun', 'termasuk', 'cerita', 'sejarah', 'zaman', 'kemerdekaan', 'kerusuhan', 'dll', 'seruuu', 'asliiii']</t>
  </si>
  <si>
    <t>['ceritakan', 'muda', 'nikah', 'diceritaiin', 'zaman', 'hamil', 'pokonya', 'kalo', 'ceritakan', 'apapun', 'cerita', 'sejarah', 'zaman', 'kemerdekaan', 'kerusuhan', 'dll', 'seruuu', 'asliiii']</t>
  </si>
  <si>
    <t>['cerita', 'muda', 'nikah', 'diceritaiin', 'zaman', 'hamil', 'poko', 'kalo', 'cerita', 'apa', 'cerita', 'sejarah', 'zaman', 'merdeka', 'rusuh', 'dll', 'seruuu', 'asliiii']</t>
  </si>
  <si>
    <t>cerita muda nikah diceritaiin zaman hamil poko kalo cerita apa cerita sejarah zaman merdeka rusuh dll seruuu asliiii</t>
  </si>
  <si>
    <t>Disaat orang² seumuranku pada berfikir untuk memilih nikah muda, sedangkan aku lebih memilih untuk mati muda heheee</t>
  </si>
  <si>
    <t>disaat orang² seumuranku pada berfikir untuk memilih nikah muda, sedangkan aku lebih memilih untuk mati muda heheee</t>
  </si>
  <si>
    <t>disaat orang seumuranku pada berfikir untuk memilih nikah muda sedangkan aku lebih memilih untuk mati muda heheee</t>
  </si>
  <si>
    <t>['disaat', 'orang', 'seumuranku', 'pada', 'berfikir', 'untuk', 'memilih', 'nikah', 'muda', 'sedangkan', 'aku', 'lebih', 'memilih', 'untuk', 'mati', 'muda', 'heheee']</t>
  </si>
  <si>
    <t>['disaat', 'orang', 'seumuranku', 'berfikir', 'memilih', 'nikah', 'muda', 'memilih', 'mati', 'muda']</t>
  </si>
  <si>
    <t>['saat', 'orang', 'umur', 'berfikir', 'pilih', 'nikah', 'muda', 'pilih', 'mati', 'muda']</t>
  </si>
  <si>
    <t>saat orang umur berfikir pilih nikah muda pilih mati muda</t>
  </si>
  <si>
    <t>@sstriutami Samaa bangett bebb😭 capekk banget kan jadinya tuu. Mau ikut nimbrung gak cocok pembahasannya. Kalo pas sama circle emak² bahasannya anak, kb, pampers, suami. Kalo sama circle bapak² bahasannya jokes 18++. Aku sebagai anak muda apalagi belum nikah kan mau nimbrung sungkan😭</t>
  </si>
  <si>
    <t>@sstriutami samaa bangett bebb😭 capekk banget kan jadinya tuu. mau ikut nimbrung gak cocok pembahasannya. kalo pas sama circle emak² bahasannya anak, kb, pampers, suami. kalo sama circle bapak² bahasannya jokes 18++. aku sebagai anak muda apalagi belum nikah kan mau nimbrung sungkan😭</t>
  </si>
  <si>
    <t>samaa bangett bebb capekk banget kan jadinya tuu mau ikut nimbrung gak cocok pembahasannya kalo pas sama circle emak bahasannya anak kb pampers suami kalo sama circle bapak bahasannya jokes aku sebagai anak muda apalagi belum nikah kan mau nimbrung sungkan</t>
  </si>
  <si>
    <t>['samaa', 'bangett', 'bebb', 'capekk', 'banget', 'kan', 'jadinya', 'tuu', 'mau', 'ikut', 'nimbrung', 'gak', 'cocok', 'pembahasannya', 'kalo', 'pas', 'sama', 'circle', 'emak', 'bahasannya', 'anak', 'kb', 'pampers', 'suami', 'kalo', 'sama', 'circle', 'bapak', 'bahasannya', 'jokes', 'aku', 'sebagai', 'anak', 'muda', 'apalagi', 'belum', 'nikah', 'kan', 'mau', 'nimbrung', 'sungkan']</t>
  </si>
  <si>
    <t>['samaa', 'banget', 'bebb', 'capekk', 'banget', 'kan', 'jadinya', 'itu', 'mau', 'ikut', 'nimbrung', 'gak', 'cocok', 'pembahasannya', 'kalo', 'saat', 'sama', 'circle', 'ibu', 'bahasannya', 'anak', 'kb', 'pampers', 'suami', 'kalo', 'sama', 'circle', 'bapak', 'bahasannya', 'jokes', 'aku', 'sebagai', 'anak', 'muda', 'apalagi', 'belum', 'nikah', 'kan', 'mau', 'nimbrung', 'sungkan']</t>
  </si>
  <si>
    <t>['samaa', 'banget', 'bebb', 'capekk', 'banget', 'nimbrung', 'gak', 'cocok', 'pembahasannya', 'kalo', 'circle', 'bahasannya', 'anak', 'kb', 'pampers', 'suami', 'kalo', 'circle', 'bahasannya', 'jokes', 'anak', 'muda', 'nikah', 'nimbrung', 'sungkan']</t>
  </si>
  <si>
    <t>['samaa', 'banget', 'bebb', 'capekk', 'banget', 'nimbrung', 'gak', 'cocok', 'bahas', 'kalo', 'circle', 'bahas', 'anak', 'kb', 'pampers', 'suami', 'kalo', 'circle', 'bahas', 'jokes', 'anak', 'muda', 'nikah', 'nimbrung', 'sungkan']</t>
  </si>
  <si>
    <t>samaa banget bebb capekk banget nimbrung gak cocok bahas kalo circle bahas anak kb pampers suami kalo circle bahas jokes anak muda nikah nimbrung sungkan</t>
  </si>
  <si>
    <t>mmh: *nunjuk chen* kata mamah itu yang paling ganteng
ak: dia udah nikah, punya anak 2
mmh: OH UDAH NIKAHH??NIKAH MUDA?
ayah langsung balik badan ngeliat yg mana chen😭😭😭😭</t>
  </si>
  <si>
    <t>mmh: *nunjuk chen* kata mamah itu yang paling ganteng
ak: dia udah nikah, punya anak 2
mmh: oh udah nikahh??nikah muda?
ayah langsung balik badan ngeliat yg mana chen😭😭😭😭</t>
  </si>
  <si>
    <t>mmh nunjuk chen kata mamah itu yang paling ganteng ak dia udah nikah punya anak mmh oh udah nikahhnikah muda ayah langsung balik badan ngeliat yg mana chen</t>
  </si>
  <si>
    <t>['mmh', 'nunjuk', 'chen', 'kata', 'mamah', 'itu', 'yang', 'paling', 'ganteng', 'ak', 'dia', 'udah', 'nikah', 'punya', 'anak', 'mmh', 'oh', 'udah', 'nikahhnikah', 'muda', 'ayah', 'langsung', 'balik', 'badan', 'ngeliat', 'yg', 'mana', 'chen']</t>
  </si>
  <si>
    <t>['ibu', 'nunjuk', 'chen', 'kata', 'ibu', 'itu', 'yang', 'paling', 'ganteng', 'aku', 'dia', 'sudah', 'nikah', 'punya', 'anak', 'ibu', 'oh', 'sudah', 'nikahhnikah', 'muda', 'ayah', 'langsung', 'balik', 'badan', 'melihat', 'yg', 'mana', 'chen']</t>
  </si>
  <si>
    <t>['nunjuk', 'chen', 'ganteng', 'nikah', 'anak', 'oh', 'nikahhnikah', 'muda', 'ayah', 'langsung', 'badan', 'chen']</t>
  </si>
  <si>
    <t>nunjuk chen ganteng nikah anak oh nikahhnikah muda ayah langsung badan chen</t>
  </si>
  <si>
    <t>Kale's POV
Suami pulang telat disambut pelukan hangat?
Mustahil!
#KaryaKarsa #Wattpad #marriagelife #religi #romantis #suamiistri #pasangan #nikahmuda #perjodohan #vonis #istri #komunikasi #Kale #Noval #Athena #Lesha #Zami #Zayyan #RaGa #promo #rekomendasi @karyakarsa_id https://t.co/hU17hjuhra</t>
  </si>
  <si>
    <t>kale's pov
suami pulang telat disambut pelukan hangat?
mustahil!
#karyakarsa #wattpad #marriagelife #religi #romantis #suamiistri #pasangan #nikahmuda #perjodohan #vonis #istri #komunikasi #kale #noval #athena #lesha #zami #zayyan #raga #promo #rekomendasi @karyakarsa_id https://t.co/hu17hjuhra</t>
  </si>
  <si>
    <t>kales pov suami pulang telat disambut pelukan hangat mustahil id</t>
  </si>
  <si>
    <t>['kales', 'pov', 'suami', 'pulang', 'telat', 'disambut', 'pelukan', 'hangat', 'mustahil', 'id']</t>
  </si>
  <si>
    <t>['kales', 'perspektif', 'suami', 'pulang', 'telat', 'disambut', 'pelukan', 'hangat', 'mustahil', 'id']</t>
  </si>
  <si>
    <t>['kales', 'perspektif', 'suami', 'pulang', 'telat', 'sambut', 'peluk', 'hangat', 'mustahil', 'id']</t>
  </si>
  <si>
    <t>kales perspektif suami pulang telat sambut peluk hangat mustahil id</t>
  </si>
  <si>
    <t>@S3goM @nmonarizqa Aku gk mau mikirin ginian, intinya sblm nikah puas-puasin masa muda nya dulu sblm lepas ke hubungan keluarga, kedua belah pihak harus udh siap berkeluarga, dan kalau bisa sblm nikah ada perjanjian gitu (misal kalau ada yang selingkuh harus blablabla)</t>
  </si>
  <si>
    <t>@s3gom @nmonarizqa aku gk mau mikirin ginian, intinya sblm nikah puas-puasin masa muda nya dulu sblm lepas ke hubungan keluarga, kedua belah pihak harus udh siap berkeluarga, dan kalau bisa sblm nikah ada perjanjian gitu (misal kalau ada yang selingkuh harus blablabla)</t>
  </si>
  <si>
    <t>aku gk mau mikirin ginian intinya sblm nikah puaspuasin masa muda nya dulu sblm lepas ke hubungan keluarga kedua belah pihak harus udh siap berkeluarga dan kalau bisa sblm nikah ada perjanjian gitu misal kalau ada yang selingkuh harus blablabla</t>
  </si>
  <si>
    <t>['aku', 'gk', 'mau', 'mikirin', 'ginian', 'intinya', 'sblm', 'nikah', 'puaspuasin', 'masa', 'muda', 'nya', 'dulu', 'sblm', 'lepas', 'ke', 'hubungan', 'keluarga', 'kedua', 'belah', 'pihak', 'harus', 'udh', 'siap', 'berkeluarga', 'dan', 'kalau', 'bisa', 'sblm', 'nikah', 'ada', 'perjanjian', 'gitu', 'misal', 'kalau', 'ada', 'yang', 'selingkuh', 'harus', 'blablabla']</t>
  </si>
  <si>
    <t>['aku', 'tidak', 'mau', 'memikirkan', 'begini', 'intinya', 'sebelum', 'nikah', 'puaspuasin', 'masa', 'muda', 'nya', 'dulu', 'sebelum', 'lepas', 'ke', 'hubungan', 'keluarga', 'kedua', 'belah', 'pihak', 'harus', 'sudah', 'siap', 'berkeluarga', 'dan', 'kalau', 'bisa', 'sebelum', 'nikah', 'ada', 'perjanjian', 'begitu', 'misal', 'kalau', 'ada', 'yang', 'selingkuh', 'harus', 'blablabla']</t>
  </si>
  <si>
    <t>['memikirkan', 'intinya', 'nikah', 'puaspuasin', 'muda', 'nya', 'lepas', 'hubungan', 'keluarga', 'belah', 'berkeluarga', 'nikah', 'perjanjian', 'selingkuh', 'blablabla']</t>
  </si>
  <si>
    <t>['pikir', 'inti', 'nikah', 'puaspuasin', 'muda', 'nya', 'lepas', 'hubung', 'keluarga', 'belah', 'keluarga', 'nikah', 'janji', 'selingkuh', 'blablabla']</t>
  </si>
  <si>
    <t>pikir inti nikah puaspuasin muda nya lepas hubung keluarga belah keluarga nikah janji selingkuh blablabla</t>
  </si>
  <si>
    <t>@lightProduce137 WKWKWK GPP NIKAH MUDA AJA ☝☝☝</t>
  </si>
  <si>
    <t>@lightproduce137 wkwkwk gpp nikah muda aja ☝☝☝</t>
  </si>
  <si>
    <t>wkwkwk gpp nikah muda aja</t>
  </si>
  <si>
    <t>['wkwkwk', 'gpp', 'nikah', 'muda', 'aja']</t>
  </si>
  <si>
    <t>['wkwkwk', 'boleh', 'nikah', 'muda', 'aja']</t>
  </si>
  <si>
    <t>['wkwkwk', 'nikah', 'muda', 'aja']</t>
  </si>
  <si>
    <t>wkwkwk nikah muda aja</t>
  </si>
  <si>
    <t>Kadang mikir gapapa deh mati muda, mumpung belum nikah, belum ada tanggungan, gak nambah dosa, gak nambah kekecewaan ortu juga. Gak tau mau buat apa ngelanjutin hidup</t>
  </si>
  <si>
    <t>kadang mikir gapapa deh mati muda, mumpung belum nikah, belum ada tanggungan, gak nambah dosa, gak nambah kekecewaan ortu juga. gak tau mau buat apa ngelanjutin hidup</t>
  </si>
  <si>
    <t>kadang mikir gapapa deh mati muda mumpung belum nikah belum ada tanggungan gak nambah dosa gak nambah kekecewaan ortu juga gak tau mau buat apa ngelanjutin hidup</t>
  </si>
  <si>
    <t>['kadang', 'mikir', 'gapapa', 'deh', 'mati', 'muda', 'mumpung', 'belum', 'nikah', 'belum', 'ada', 'tanggungan', 'gak', 'nambah', 'dosa', 'gak', 'nambah', 'kekecewaan', 'ortu', 'juga', 'gak', 'tau', 'mau', 'buat', 'apa', 'ngelanjutin', 'hidup']</t>
  </si>
  <si>
    <t>['kadang', 'berpikir', 'boleh', 'deh', 'mati', 'muda', 'mumpung', 'belum', 'nikah', 'belum', 'ada', 'tanggungan', 'gak', 'bertambah', 'dosa', 'gak', 'bertambah', 'kekecewaan', 'orangtua', 'juga', 'gak', 'tau', 'mau', 'buat', 'apa', 'ngelanjutin', 'hidup']</t>
  </si>
  <si>
    <t>['kadang', 'berpikir', 'deh', 'mati', 'muda', 'mumpung', 'nikah', 'tanggungan', 'gak', 'bertambah', 'dosa', 'gak', 'bertambah', 'kekecewaan', 'orangtua', 'gak', 'tau', 'ngelanjutin', 'hidup']</t>
  </si>
  <si>
    <t>['kadang', 'pikir', 'deh', 'mati', 'muda', 'mumpung', 'nikah', 'tanggung', 'gak', 'tambah', 'dosa', 'gak', 'tambah', 'kecewa', 'orangtua', 'gak', 'tau', 'ngelanjutin', 'hidup']</t>
  </si>
  <si>
    <t>kadang pikir deh mati muda mumpung nikah tanggung gak tambah dosa gak tambah kecewa orangtua gak tau ngelanjutin hidup</t>
  </si>
  <si>
    <t>@imgonnabuyou KOBISA JUALAN POPICE nikah muda kh</t>
  </si>
  <si>
    <t>@imgonnabuyou kobisa jualan popice nikah muda kh</t>
  </si>
  <si>
    <t>kobisa jualan popice nikah muda kh</t>
  </si>
  <si>
    <t>['kobisa', 'jualan', 'popice', 'nikah', 'muda', 'kh']</t>
  </si>
  <si>
    <t>['bagaimana', 'jualan', 'popice', 'nikah', 'muda', 'kh']</t>
  </si>
  <si>
    <t>['jualan', 'popice', 'nikah', 'muda', 'kh']</t>
  </si>
  <si>
    <t>['jual', 'popice', 'nikah', 'muda', 'kh']</t>
  </si>
  <si>
    <t>jual popice nikah muda kh</t>
  </si>
  <si>
    <t>@tanyakanrl Karna, pada Nikah Muda terus Tidak bahagia dengan pasangannya</t>
  </si>
  <si>
    <t>@tanyakanrl karna, pada nikah muda terus tidak bahagia dengan pasangannya</t>
  </si>
  <si>
    <t>karna pada nikah muda terus tidak bahagia dengan pasangannya</t>
  </si>
  <si>
    <t>['karna', 'pada', 'nikah', 'muda', 'terus', 'tidak', 'bahagia', 'dengan', 'pasangannya']</t>
  </si>
  <si>
    <t>['karena', 'pada', 'nikah', 'muda', 'terus', 'tidak', 'bahagia', 'dengan', 'pasangannya']</t>
  </si>
  <si>
    <t>['nikah', 'muda', 'bahagia', 'pasangannya']</t>
  </si>
  <si>
    <t>['nikah', 'muda', 'bahagia', 'pasang']</t>
  </si>
  <si>
    <t>nikah muda bahagia pasang</t>
  </si>
  <si>
    <t>fix nikah muda</t>
  </si>
  <si>
    <t>['fix', 'nikah', 'muda']</t>
  </si>
  <si>
    <t>@ShoutOutOC Loh anaknya sudah besar pak. Nikah muda ya pak?</t>
  </si>
  <si>
    <t>@shoutoutoc loh anaknya sudah besar pak. nikah muda ya pak?</t>
  </si>
  <si>
    <t>loh anaknya sudah besar pak nikah muda ya pak</t>
  </si>
  <si>
    <t>['loh', 'anaknya', 'sudah', 'besar', 'pak', 'nikah', 'muda', 'ya', 'pak']</t>
  </si>
  <si>
    <t>['loh', 'anaknya', 'nikah', 'muda', 'ya']</t>
  </si>
  <si>
    <t>['loh', 'anak', 'nikah', 'muda', 'ya']</t>
  </si>
  <si>
    <t>loh anak nikah muda ya</t>
  </si>
  <si>
    <t>sepertinya ini aku. aku trauma melihat emakku yg nikah muda dan kerja banting tulang buat mencukupi kebutuhan keluarga besar</t>
  </si>
  <si>
    <t>sepertinya ini aku aku trauma melihat emakku yg nikah muda dan kerja banting tulang buat mencukupi kebutuhan keluarga besar</t>
  </si>
  <si>
    <t>['sepertinya', 'ini', 'aku', 'aku', 'trauma', 'melihat', 'emakku', 'yg', 'nikah', 'muda', 'dan', 'kerja', 'banting', 'tulang', 'buat', 'mencukupi', 'kebutuhan', 'keluarga', 'besar']</t>
  </si>
  <si>
    <t>['trauma', 'emakku', 'nikah', 'muda', 'kerja', 'banting', 'tulang', 'mencukupi', 'kebutuhan', 'keluarga']</t>
  </si>
  <si>
    <t>['trauma', 'emakku', 'nikah', 'muda', 'kerja', 'banting', 'tulang', 'cukup', 'butuh', 'keluarga']</t>
  </si>
  <si>
    <t>trauma emakku nikah muda kerja banting tulang cukup butuh keluarga</t>
  </si>
  <si>
    <t>@billy170845 Mantap kalau tuan muda nya yg pacaran / nikah. Gonjang-ganjing bar2an. Itu aja nunggu cb Exo, Chen bisa beneran balik bareng gak, kalau K-exol nya pada kekeuh keluarin dia.</t>
  </si>
  <si>
    <t>@billy170845 mantap kalau tuan muda nya yg pacaran / nikah. gonjang-ganjing bar2an. itu aja nunggu cb exo, chen bisa beneran balik bareng gak, kalau k-exol nya pada kekeuh keluarin dia.</t>
  </si>
  <si>
    <t>mantap kalau tuan muda nya yg pacaran nikah gonjangganjing baran itu aja nunggu cb exo chen bisa beneran balik bareng gak kalau kexol nya pada kekeuh keluarin dia</t>
  </si>
  <si>
    <t>['mantap', 'kalau', 'tuan', 'muda', 'nya', 'yg', 'pacaran', 'nikah', 'gonjangganjing', 'baran', 'itu', 'aja', 'nunggu', 'cb', 'exo', 'chen', 'bisa', 'beneran', 'balik', 'bareng', 'gak', 'kalau', 'kexol', 'nya', 'pada', 'kekeuh', 'keluarin', 'dia']</t>
  </si>
  <si>
    <t>['mantap', 'kalau', 'tuan', 'muda', 'nya', 'yg', 'pacaran', 'nikah', 'berguncang', 'baran', 'itu', 'aja', 'nunggu', 'coba', 'exo', 'chen', 'bisa', 'benar', 'balik', 'bareng', 'gak', 'kalau', 'kexol', 'nya', 'pada', 'bersikeras', 'keluarin', 'dia']</t>
  </si>
  <si>
    <t>['mantap', 'tuan', 'muda', 'nya', 'pacaran', 'nikah', 'berguncang', 'baran', 'aja', 'nunggu', 'coba', 'exo', 'chen', 'bareng', 'gak', 'kexol', 'nya', 'bersikeras', 'keluarin']</t>
  </si>
  <si>
    <t>['mantap', 'tuan', 'muda', 'nya', 'pacar', 'nikah', 'guncang', 'baran', 'aja', 'nunggu', 'coba', 'exo', 'chen', 'bareng', 'gak', 'kexol', 'nya', 'sikeras', 'keluarin']</t>
  </si>
  <si>
    <t>mantap tuan muda nya pacar nikah guncang baran aja nunggu coba exo chen bareng gak kexol nya sikeras keluarin</t>
  </si>
  <si>
    <t>@tanyarlfes Lah justru kalo masih muda belum keliatan jelas, nanti kalo udah gede tuh jelas banget garis 2 nya, lu knp dah?? Baca dulu jgn panik
Biasanya kalo hamil di luar nikah ga keliatan kaya di sembunyin aja gitu ga ada tanda" dia lg hamil 🤷‍♀️</t>
  </si>
  <si>
    <t>@tanyarlfes lah justru kalo masih muda belum keliatan jelas, nanti kalo udah gede tuh jelas banget garis 2 nya, lu knp dah?? baca dulu jgn panik
biasanya kalo hamil di luar nikah ga keliatan kaya di sembunyin aja gitu ga ada tanda" dia lg hamil 🤷‍♀️</t>
  </si>
  <si>
    <t>lah justru kalo masih muda belum keliatan jelas nanti kalo udah gede tuh jelas banget garis nya lu knp dah baca dulu jgn panik biasanya kalo hamil di luar nikah ga keliatan kaya di sembunyin aja gitu ga ada tanda dia lg hamil</t>
  </si>
  <si>
    <t>['lah', 'justru', 'kalo', 'masih', 'muda', 'belum', 'keliatan', 'jelas', 'nanti', 'kalo', 'udah', 'gede', 'tuh', 'jelas', 'banget', 'garis', 'nya', 'lu', 'knp', 'dah', 'baca', 'dulu', 'jgn', 'panik', 'biasanya', 'kalo', 'hamil', 'di', 'luar', 'nikah', 'ga', 'keliatan', 'kaya', 'di', 'sembunyin', 'aja', 'gitu', 'ga', 'ada', 'tanda', 'dia', 'lg', 'hamil']</t>
  </si>
  <si>
    <t>['lah', 'justru', 'kalo', 'masih', 'muda', 'belum', 'terlihat', 'jelas', 'nanti', 'kalo', 'sudah', 'besar', 'tuh', 'jelas', 'banget', 'garis', 'nya', 'kamu', 'kenapa', 'sudah', 'baca', 'dulu', 'jgn', 'panik', 'biasanya', 'kalo', 'hamil', 'di', 'luar', 'nikah', 'tidak', 'terlihat', 'kaya', 'di', 'sembunyin', 'aja', 'begitu', 'tidak', 'ada', 'tanda', 'dia', 'lagi', 'hamil']</t>
  </si>
  <si>
    <t>['kalo', 'muda', 'kalo', 'tuh', 'banget', 'garis', 'nya', 'baca', 'jgn', 'panik', 'kalo', 'hamil', 'nikah', 'kaya', 'sembunyin', 'aja', 'tanda', 'hamil']</t>
  </si>
  <si>
    <t>kalo muda kalo tuh banget garis nya baca jgn panik kalo hamil nikah kaya sembunyin aja tanda hamil</t>
  </si>
  <si>
    <t>@Askrlfess Masi muda nder, gausa mikirin nikah dlu. Seneng2 dlu</t>
  </si>
  <si>
    <t>@askrlfess masi muda nder, gausa mikirin nikah dlu. seneng2 dlu</t>
  </si>
  <si>
    <t>masi muda nder gausa mikirin nikah dlu seneng dlu</t>
  </si>
  <si>
    <t>['masi', 'muda', 'nder', 'gausa', 'mikirin', 'nikah', 'dlu', 'seneng', 'dlu']</t>
  </si>
  <si>
    <t>['masih', 'muda', 'nder', 'jangan', 'memikirkan', 'nikah', 'dahulu', 'senang', 'dahulu']</t>
  </si>
  <si>
    <t>['muda', 'nder', 'memikirkan', 'nikah', 'senang']</t>
  </si>
  <si>
    <t>['muda', 'nder', 'pikir', 'nikah', 'senang']</t>
  </si>
  <si>
    <t>muda nder pikir nikah senang</t>
  </si>
  <si>
    <t>resiko punya temen kantor mama" muda : diracuni buat nikah muda 🥲🙏</t>
  </si>
  <si>
    <t>resiko punya temen kantor mama muda diracuni buat nikah muda</t>
  </si>
  <si>
    <t>['resiko', 'punya', 'temen', 'kantor', 'mama', 'muda', 'diracuni', 'buat', 'nikah', 'muda']</t>
  </si>
  <si>
    <t>['resiko', 'punya', 'teman', 'kantor', 'ibu', 'muda', 'diracuni', 'buat', 'nikah', 'muda']</t>
  </si>
  <si>
    <t>['resiko', 'teman', 'kantor', 'muda', 'diracuni', 'nikah', 'muda']</t>
  </si>
  <si>
    <t>['resiko', 'teman', 'kantor', 'muda', 'racun', 'nikah', 'muda']</t>
  </si>
  <si>
    <t>resiko teman kantor muda racun nikah muda</t>
  </si>
  <si>
    <t>@messinisme @camaradeier @S3goM @nmonarizqa justru di drakor itu patriarki ga digambarin....tpi di kenyataan patriarki sangat tinggi skli, mknya anak muda korea bnyak yg gmau nikah...seneng dkit krn anak muda indonesia udh melek mata gmau jdi babu laki2</t>
  </si>
  <si>
    <t>@messinisme @camaradeier @s3gom @nmonarizqa justru di drakor itu patriarki ga digambarin....tpi di kenyataan patriarki sangat tinggi skli, mknya anak muda korea bnyak yg gmau nikah...seneng dkit krn anak muda indonesia udh melek mata gmau jdi babu laki2</t>
  </si>
  <si>
    <t>justru di drakor itu patriarki ga digambarintpi di kenyataan patriarki sangat tinggi skli mknya anak muda korea bnyak yg gmau nikahseneng dkit krn anak muda indonesia udh melek mata gmau jdi babu laki</t>
  </si>
  <si>
    <t>['justru', 'di', 'drakor', 'itu', 'patriarki', 'ga', 'digambarintpi', 'di', 'kenyataan', 'patriarki', 'sangat', 'tinggi', 'skli', 'mknya', 'anak', 'muda', 'korea', 'bnyak', 'yg', 'gmau', 'nikahseneng', 'dkit', 'krn', 'anak', 'muda', 'indonesia', 'udh', 'melek', 'mata', 'gmau', 'jdi', 'babu', 'laki']</t>
  </si>
  <si>
    <t>['justru', 'di', 'drakor', 'itu', 'patriarki', 'tidak', 'gambar', 'di', 'kenyataan', 'patriarki', 'sangat', 'tinggi', 'sekali', 'makanya', 'anak', 'muda', 'korea', 'banyak', 'yg', 'gamau', 'nikah', 'sedikit', 'krn', 'anak', 'muda', 'indonesia', 'sudah', 'melek', 'mata', 'gamau', 'jadi', 'babu', 'laki']</t>
  </si>
  <si>
    <t>['drakor', 'patriarki', 'gambar', 'kenyataan', 'patriarki', 'anak', 'muda', 'korea', 'gamau', 'nikah', 'krn', 'anak', 'muda', 'indonesia', 'melek', 'mata', 'gamau', 'babu', 'laki']</t>
  </si>
  <si>
    <t>['drakor', 'patriark', 'gambar', 'nyata', 'patriark', 'anak', 'muda', 'korea', 'gamau', 'nikah', 'krn', 'anak', 'muda', 'indonesia', 'melek', 'mata', 'gamau', 'babu', 'laki']</t>
  </si>
  <si>
    <t>drakor patriark gambar nyata patriark anak muda korea gamau nikah krn anak muda indonesia melek mata gamau babu laki</t>
  </si>
  <si>
    <t>@elninossl Hhaaha
Dah 70-an kalo ndak salah
Bedanya jauh bener itu usia mereka
Bahkan anaknya David yg dari Istri ke dua lebih tua usia ya dari Kath (dese nikah dah 4x termasuk Kath) 
Jadi ibu tirinya lebih muda 😉
And now mereka punya adek usia 2 th. While anak2 mereka dah dewasa juga😅</t>
  </si>
  <si>
    <t>@elninossl hhaaha
dah 70-an kalo ndak salah
bedanya jauh bener itu usia mereka
bahkan anaknya david yg dari istri ke dua lebih tua usia ya dari kath (dese nikah dah 4x termasuk kath) 
jadi ibu tirinya lebih muda 😉
and now mereka punya adek usia 2 th. while anak2 mereka dah dewasa juga😅</t>
  </si>
  <si>
    <t>hhaaha dah an kalo ndak salah bedanya jauh bener itu usia mereka bahkan anaknya david yg dari istri ke dua lebih tua usia ya dari kath dese nikah dah  termasuk kath jadi ibu tirinya lebih muda and now mereka punya adek usia th while anak mereka dah dewasa juga</t>
  </si>
  <si>
    <t>['hhaaha', 'dah', 'an', 'kalo', 'ndak', 'salah', 'bedanya', 'jauh', 'bener', 'itu', 'usia', 'mereka', 'bahkan', 'anaknya', 'david', 'yg', 'dari', 'istri', 'ke', 'dua', 'lebih', 'tua', 'usia', 'ya', 'dari', 'kath', 'dese', 'nikah', 'dah', 'termasuk', 'kath', 'jadi', 'ibu', 'tirinya', 'lebih', 'muda', 'and', 'now', 'mereka', 'punya', 'adek', 'usia', 'th', 'while', 'anak', 'mereka', 'dah', 'dewasa', 'juga']</t>
  </si>
  <si>
    <t>['hhaaha', 'sudah', 'an', 'kalo', 'tidak', 'salah', 'bedanya', 'jauh', 'benar', 'itu', 'usia', 'mereka', 'bahkan', 'anaknya', 'david', 'yg', 'dari', 'istri', 'ke', 'dua', 'lebih', 'tua', 'usia', 'ya', 'dari', 'kath', 'dese', 'nikah', 'sudah', 'termasuk', 'kath', 'jadi', 'ibu', 'tirinya', 'lebih', 'muda', 'and', 'sekarang', 'mereka', 'punya', 'adik', 'usia', 'tahun', 'while', 'anak', 'mereka', 'sudah', 'dewasa', 'juga']</t>
  </si>
  <si>
    <t>['an', 'kalo', 'salah', 'bedanya', 'usia', 'anaknya', 'david', 'istri', 'tua', 'usia', 'ya', 'kath', 'dese', 'nikah', 'kath', 'tirinya', 'muda', 'and', 'adik', 'usia', 'while', 'anak', 'dewasa']</t>
  </si>
  <si>
    <t>['an', 'kalo', 'salah', 'beda', 'usia', 'anak', 'david', 'istri', 'tua', 'usia', 'ya', 'kath', 'dese', 'nikah', 'kath', 'tiri', 'muda', 'and', 'adik', 'usia', 'while', 'anak', 'dewasa']</t>
  </si>
  <si>
    <t>an kalo salah beda usia anak david istri tua usia ya kath dese nikah kath tiri muda and adik usia while anak dewasa</t>
  </si>
  <si>
    <t>@kegblgnunfaedh Ingat wahai anak2 muda !! Pernikahan TIDAK AKAN mengubah serigala jadi domba !! Tolong buang, hapus, kalimat : mudah2an udah nikah mah berubah. Gak ada itu !!! Jgn ngadi2 ! Serigala setelah nikah bisa lebih buas !! Please jaga diri kalian, sayangi diri wahai kaum muda</t>
  </si>
  <si>
    <t>@kegblgnunfaedh ingat wahai anak2 muda !! pernikahan tidak akan mengubah serigala jadi domba !! tolong buang, hapus, kalimat : mudah2an udah nikah mah berubah. gak ada itu !!! jgn ngadi2 ! serigala setelah nikah bisa lebih buas !! please jaga diri kalian, sayangi diri wahai kaum muda</t>
  </si>
  <si>
    <t>ingat wahai anak muda pernikahan tidak akan mengubah serigala jadi domba tolong buang hapus kalimat mudahan udah nikah mah berubah gak ada itu jgn ngadi serigala setelah nikah bisa lebih buas please jaga diri kalian sayangi diri wahai kaum muda</t>
  </si>
  <si>
    <t>['ingat', 'wahai', 'anak', 'muda', 'pernikahan', 'tidak', 'akan', 'mengubah', 'serigala', 'jadi', 'domba', 'tolong', 'buang', 'hapus', 'kalimat', 'mudahan', 'udah', 'nikah', 'mah', 'berubah', 'gak', 'ada', 'itu', 'jgn', 'ngadi', 'serigala', 'setelah', 'nikah', 'bisa', 'lebih', 'buas', 'please', 'jaga', 'diri', 'kalian', 'sayangi', 'diri', 'wahai', 'kaum', 'muda']</t>
  </si>
  <si>
    <t>['ingat', 'wahai', 'anak', 'muda', 'pernikahan', 'tidak', 'akan', 'mengubah', 'serigala', 'jadi', 'domba', 'tolong', 'buang', 'hapus', 'kalimat', 'mudahan', 'sudah', 'nikah', 'mah', 'berubah', 'gak', 'ada', 'itu', 'jgn', 'ngadi', 'serigala', 'setelah', 'nikah', 'bisa', 'lebih', 'buas', 'mohon', 'jaga', 'diri', 'kalian', 'sayangi', 'diri', 'wahai', 'kaum', 'muda']</t>
  </si>
  <si>
    <t>['anak', 'muda', 'pernikahan', 'mengubah', 'serigala', 'domba', 'tolong', 'buang', 'hapus', 'kalimat', 'mudahan', 'nikah', 'mah', 'berubah', 'gak', 'jgn', 'ngadi', 'serigala', 'nikah', 'buas', 'mohon', 'jaga', 'sayangi', 'kaum', 'muda']</t>
  </si>
  <si>
    <t>['anak', 'muda', 'nikah', 'ubah', 'serigala', 'domba', 'tolong', 'buang', 'hapus', 'kalimat', 'mudah', 'nikah', 'mah', 'ubah', 'gak', 'jgn', 'ngadi', 'serigala', 'nikah', 'buas', 'mohon', 'jaga', 'sayang', 'kaum', 'muda']</t>
  </si>
  <si>
    <t>anak muda nikah ubah serigala domba tolong buang hapus kalimat mudah nikah mah ubah gak jgn ngadi serigala nikah buas mohon jaga sayang kaum muda</t>
  </si>
  <si>
    <t>@SunooKim10 @convomf iya.. udah disuruh nyari pasangan padahal masih muda, kadang iseng ditanya terus ngebandingin sama anak mereka yang udah punya pasangan. kalo mama sama ayah gak terlaku ngurusin soalnya aku udah ada izin kemungkinan gak bakalan nikah</t>
  </si>
  <si>
    <t>@sunookim10 @convomf iya.. udah disuruh nyari pasangan padahal masih muda, kadang iseng ditanya terus ngebandingin sama anak mereka yang udah punya pasangan. kalo mama sama ayah gak terlaku ngurusin soalnya aku udah ada izin kemungkinan gak bakalan nikah</t>
  </si>
  <si>
    <t>iya udah disuruh nyari pasangan padahal masih muda kadang iseng ditanya terus ngebandingin sama anak mereka yang udah punya pasangan kalo mama sama ayah gak terlaku ngurusin soalnya aku udah ada izin kemungkinan gak bakalan nikah</t>
  </si>
  <si>
    <t>['iya', 'udah', 'disuruh', 'nyari', 'pasangan', 'padahal', 'masih', 'muda', 'kadang', 'iseng', 'ditanya', 'terus', 'ngebandingin', 'sama', 'anak', 'mereka', 'yang', 'udah', 'punya', 'pasangan', 'kalo', 'mama', 'sama', 'ayah', 'gak', 'terlaku', 'ngurusin', 'soalnya', 'aku', 'udah', 'ada', 'izin', 'kemungkinan', 'gak', 'bakalan', 'nikah']</t>
  </si>
  <si>
    <t>['iya', 'sudah', 'disuruh', 'mencari', 'pasangan', 'padahal', 'masih', 'muda', 'kadang', 'bercanda', 'ditanya', 'terus', 'ngebandingin', 'sama', 'anak', 'mereka', 'yang', 'sudah', 'punya', 'pasangan', 'kalo', 'ibu', 'sama', 'ayah', 'gak', 'terlaku', 'mengurusi', 'soalnya', 'aku', 'sudah', 'ada', 'izin', 'kemungkinan', 'gak', 'bakalan', 'nikah']</t>
  </si>
  <si>
    <t>['iya', 'disuruh', 'mencari', 'pasangan', 'muda', 'kadang', 'bercanda', 'ngebandingin', 'anak', 'pasangan', 'kalo', 'ayah', 'gak', 'terlaku', 'mengurusi', 'izin', 'gak', 'nikah']</t>
  </si>
  <si>
    <t>['iya', 'suruh', 'cari', 'pasang', 'muda', 'kadang', 'canda', 'ngebandingin', 'anak', 'pasang', 'kalo', 'ayah', 'gak', 'laku', 'urus', 'izin', 'gak', 'nikah']</t>
  </si>
  <si>
    <t>iya suruh cari pasang muda kadang canda ngebandingin anak pasang kalo ayah gak laku urus izin gak nikah</t>
  </si>
  <si>
    <t>@sbtcon aku sih mikir nya, selagi msh ada umur, selagi msh muda, blm nikah, blm ngurus anak, jd gas ntn konser, dan selagi mrka msh utuh di grup. 🥲</t>
  </si>
  <si>
    <t>aku sih mikir nya selagi msh ada umur selagi msh muda blm nikah blm ngurus anak jd gas ntn konser dan selagi mrka msh utuh di grup</t>
  </si>
  <si>
    <t>['aku', 'sih', 'mikir', 'nya', 'selagi', 'msh', 'ada', 'umur', 'selagi', 'msh', 'muda', 'blm', 'nikah', 'blm', 'ngurus', 'anak', 'jd', 'gas', 'ntn', 'konser', 'dan', 'selagi', 'mrka', 'msh', 'utuh', 'di', 'grup']</t>
  </si>
  <si>
    <t>['aku', 'sih', 'berpikir', 'nya', 'selagi', 'masih', 'ada', 'umur', 'selagi', 'masih', 'muda', 'belum', 'nikah', 'belum', 'merawat', 'anak', 'jd', 'ayo', 'nonton', 'konser', 'dan', 'selagi', 'mereka', 'masih', 'utuh', 'di', 'kelompok']</t>
  </si>
  <si>
    <t>['sih', 'berpikir', 'nya', 'selagi', 'umur', 'selagi', 'muda', 'nikah', 'merawat', 'anak', 'jd', 'ayo', 'nonton', 'konser', 'selagi', 'utuh', 'kelompok']</t>
  </si>
  <si>
    <t>['sih', 'pikir', 'nya', 'selagi', 'umur', 'selagi', 'muda', 'nikah', 'rawat', 'anak', 'jd', 'ayo', 'nonton', 'konser', 'selagi', 'utuh', 'kelompok']</t>
  </si>
  <si>
    <t>sih pikir nya selagi umur selagi muda nikah rawat anak jd ayo nonton konser selagi utuh kelompok</t>
  </si>
  <si>
    <t>"Mas mas, pernah kepikiran gak... kaya hee tuh suka sm hoon sejak smp. Terus hee akhirnya confess bertahun2 kemudian tapi pas confess ternyata hoon udh nikah muda 🤐" - anjir angst nih? #tellonym  https://t.co/Vy9JfqROSl</t>
  </si>
  <si>
    <t>"mas mas, pernah kepikiran gak... kaya hee tuh suka sm hoon sejak smp. terus hee akhirnya confess bertahun2 kemudian tapi pas confess ternyata hoon udh nikah muda 🤐" - anjir angst nih? #tellonym  https://t.co/vy9jfqrosl</t>
  </si>
  <si>
    <t>mas mas pernah kepikiran gak kaya hee tuh suka sm hoon sejak smp terus hee akhirnya confess bertahun kemudian tapi pas confess ternyata hoon udh nikah muda anjir angst nih</t>
  </si>
  <si>
    <t>['mas', 'mas', 'pernah', 'kepikiran', 'gak', 'kaya', 'hee', 'tuh', 'suka', 'sm', 'hoon', 'sejak', 'smp', 'terus', 'hee', 'akhirnya', 'confess', 'bertahun', 'kemudian', 'tapi', 'pas', 'confess', 'ternyata', 'hoon', 'udh', 'nikah', 'muda', 'anjir', 'angst', 'nih']</t>
  </si>
  <si>
    <t>['kakak', 'kakak', 'pernah', 'kepikiran', 'gak', 'kaya', 'hee', 'tuh', 'suka', 'sama', 'hoon', 'sejak', 'sampai', 'terus', 'hee', 'akhirnya', 'confess', 'bertahun', 'kemudian', 'tapi', 'saat', 'confess', 'ternyata', 'hoon', 'sudah', 'nikah', 'muda', 'fuck', 'cemas', 'nih']</t>
  </si>
  <si>
    <t>['kakak', 'kakak', 'kepikiran', 'gak', 'kaya', 'hee', 'tuh', 'suka', 'hoon', 'hee', 'confess', 'bertahun', 'confess', 'hoon', 'nikah', 'muda', 'fuck', 'cemas', 'nih']</t>
  </si>
  <si>
    <t>['kakak', 'kakak', 'pikir', 'gak', 'kaya', 'hee', 'tuh', 'suka', 'hoon', 'hee', 'confess', 'tahun', 'confess', 'hoon', 'nikah', 'muda', 'fuck', 'cemas', 'nih']</t>
  </si>
  <si>
    <t>kakak kakak pikir gak kaya hee tuh suka hoon hee confess tahun confess hoon nikah muda fuck cemas nih</t>
  </si>
  <si>
    <t>@VICE_ID nikah muda ga salah, yang salah orangnya.</t>
  </si>
  <si>
    <t>@vice_id nikah muda ga salah, yang salah orangnya.</t>
  </si>
  <si>
    <t>id nikah muda ga salah yang salah orangnya</t>
  </si>
  <si>
    <t>['id', 'nikah', 'muda', 'ga', 'salah', 'yang', 'salah', 'orangnya']</t>
  </si>
  <si>
    <t>['id', 'nikah', 'muda', 'tidak', 'salah', 'yang', 'salah', 'orangnya']</t>
  </si>
  <si>
    <t>['id', 'nikah', 'muda', 'salah', 'salah', 'orangnya']</t>
  </si>
  <si>
    <t>['id', 'nikah', 'muda', 'salah', 'salah', 'orang']</t>
  </si>
  <si>
    <t>id nikah muda salah salah orang</t>
  </si>
  <si>
    <t>@urjuniie Ada tekhnologi bernama make up
Oakailah itu wahai anak muda 😭😭😭😭😭😭
NGERONDA 😭😭😭
DAERAHKU GA ADA RONDA 😭
Waaaaa
Di keluargaku uda dihujat si kalo umur segitu belum nikah 😭</t>
  </si>
  <si>
    <t>@urjuniie ada tekhnologi bernama make up
oakailah itu wahai anak muda 😭😭😭😭😭😭
ngeronda 😭😭😭
daerahku ga ada ronda 😭
waaaaa
di keluargaku uda dihujat si kalo umur segitu belum nikah 😭</t>
  </si>
  <si>
    <t>ada tekhnologi bernama make up oakailah itu wahai anak muda ngeronda daerahku ga ada ronda waaaaa di keluargaku uda dihujat si kalo umur segitu belum nikah</t>
  </si>
  <si>
    <t>['ada', 'tekhnologi', 'bernama', 'make', 'up', 'oakailah', 'itu', 'wahai', 'anak', 'muda', 'ngeronda', 'daerahku', 'ga', 'ada', 'ronda', 'waaaaa', 'di', 'keluargaku', 'uda', 'dihujat', 'si', 'kalo', 'umur', 'segitu', 'belum', 'nikah']</t>
  </si>
  <si>
    <t>['ada', 'tekhnologi', 'bernama', 'make', 'up', 'oakailah', 'itu', 'wahai', 'anak', 'muda', 'patroli', 'daerahku', 'tidak', 'ada', 'patroli', 'waaaaa', 'di', 'keluargaku', 'sudah', 'dihujat', 'si', 'kalo', 'umur', 'begitu', 'belum', 'nikah']</t>
  </si>
  <si>
    <t>['tekhnologi', 'bernama', 'make', 'up', 'oakailah', 'anak', 'muda', 'patroli', 'daerahku', 'patroli', 'keluargaku', 'dihujat', 'si', 'kalo', 'umur', 'nikah']</t>
  </si>
  <si>
    <t>['tekhnologi', 'nama', 'make', 'up', 'oakailah', 'anak', 'muda', 'patroli', 'daerah', 'patroli', 'keluarga', 'hujat', 'si', 'kalo', 'umur', 'nikah']</t>
  </si>
  <si>
    <t>tekhnologi nama make up oakailah anak muda patroli daerah patroli keluarga hujat si kalo umur nikah</t>
  </si>
  <si>
    <t>Misogyny di Korea tuh najis banget makanya banyak cewe gamau pada nikah apalagi kalo nikah muda dan belom mapan. Idol juga yakin banyak yg modelan begini</t>
  </si>
  <si>
    <t>misogyny di korea tuh najis banget makanya banyak cewe gamau pada nikah apalagi kalo nikah muda dan belom mapan. idol juga yakin banyak yg modelan begini</t>
  </si>
  <si>
    <t>misogyny di korea tuh najis banget makanya banyak cewe gamau pada nikah apalagi kalo nikah muda dan belom mapan idol juga yakin banyak yg modelan begini</t>
  </si>
  <si>
    <t>['misogyny', 'di', 'korea', 'tuh', 'najis', 'banget', 'makanya', 'banyak', 'cewe', 'gamau', 'pada', 'nikah', 'apalagi', 'kalo', 'nikah', 'muda', 'dan', 'belom', 'mapan', 'idol', 'juga', 'yakin', 'banyak', 'yg', 'modelan', 'begini']</t>
  </si>
  <si>
    <t>['misogini', 'di', 'korea', 'tuh', 'najis', 'banget', 'makanya', 'banyak', 'cewek', 'gamau', 'pada', 'nikah', 'apalagi', 'kalo', 'nikah', 'muda', 'dan', 'belum', 'mapan', 'idola', 'juga', 'yakin', 'banyak', 'yg', 'modelan', 'begini']</t>
  </si>
  <si>
    <t>['misogini', 'korea', 'tuh', 'najis', 'banget', 'cewek', 'gamau', 'nikah', 'kalo', 'nikah', 'muda', 'mapan', 'idola', 'modelan']</t>
  </si>
  <si>
    <t>['misogini', 'korea', 'tuh', 'najis', 'banget', 'cewek', 'gamau', 'nikah', 'kalo', 'nikah', 'muda', 'mapan', 'idola', 'model']</t>
  </si>
  <si>
    <t>misogini korea tuh najis banget cewek gamau nikah kalo nikah muda mapan idola model</t>
  </si>
  <si>
    <t>Ga saya aja hadeh typo saking senengnya😂😂
Terpantau fix ngerjain buibu 2 kali sih, pertama gegara nikah, sekarang gegara tepar, mantap sekali anak muda😂😂</t>
  </si>
  <si>
    <t>ga saya aja hadeh typo saking senengnya😂😂
terpantau fix ngerjain buibu 2 kali sih, pertama gegara nikah, sekarang gegara tepar, mantap sekali anak muda😂😂</t>
  </si>
  <si>
    <t>ga saya aja hadeh typo saking senengnya terpantau fix ngerjain buibu kali sih pertama gegara nikah sekarang gegara tepar mantap sekali anak muda</t>
  </si>
  <si>
    <t>['ga', 'saya', 'aja', 'hadeh', 'typo', 'saking', 'senengnya', 'terpantau', 'fix', 'ngerjain', 'buibu', 'kali', 'sih', 'pertama', 'gegara', 'nikah', 'sekarang', 'gegara', 'tepar', 'mantap', 'sekali', 'anak', 'muda']</t>
  </si>
  <si>
    <t>['tidak', 'saya', 'aja', 'hadeh', 'typo', 'saking', 'senangnya', 'terpantau', 'fix', 'ngerjain', 'ibu', 'sepertinya', 'sih', 'pertama', 'karena', 'nikah', 'sekarang', 'karena', 'tepar', 'mantap', 'sekali', 'anak', 'muda']</t>
  </si>
  <si>
    <t>['aja', 'hadeh', 'typo', 'saking', 'senangnya', 'terpantau', 'fix', 'ngerjain', 'sih', 'nikah', 'tepar', 'mantap', 'anak', 'muda']</t>
  </si>
  <si>
    <t>['aja', 'hadeh', 'typo', 'saking', 'senang', 'pantau', 'fix', 'ngerjain', 'sih', 'nikah', 'tepar', 'mantap', 'anak', 'muda']</t>
  </si>
  <si>
    <t>aja hadeh typo saking senang pantau fix ngerjain sih nikah tepar mantap anak muda</t>
  </si>
  <si>
    <t>inilah kenapa pemikiran adek gue sama gue beda bgt, di saat gue ogah nikah muda bisa2nya dia bilang cita2 dia nikah muda (katanya sih asal banyak duit)</t>
  </si>
  <si>
    <t>inilah kenapa pemikiran adek gue sama gue beda bgt di saat gue ogah nikah muda bisanya dia bilang cita dia nikah muda katanya sih asal banyak duit</t>
  </si>
  <si>
    <t>['inilah', 'kenapa', 'pemikiran', 'adek', 'gue', 'sama', 'gue', 'beda', 'bgt', 'di', 'saat', 'gue', 'ogah', 'nikah', 'muda', 'bisanya', 'dia', 'bilang', 'cita', 'dia', 'nikah', 'muda', 'katanya', 'sih', 'asal', 'banyak', 'duit']</t>
  </si>
  <si>
    <t>['inilah', 'kenapa', 'pemikiran', 'adik', 'aku', 'sama', 'aku', 'beda', 'banget', 'di', 'saat', 'aku', 'gamau', 'nikah', 'muda', 'bisanya', 'dia', 'bilang', 'cita', 'dia', 'nikah', 'muda', 'katanya', 'sih', 'asal', 'banyak', 'duit']</t>
  </si>
  <si>
    <t>['pemikiran', 'adik', 'beda', 'banget', 'gamau', 'nikah', 'muda', 'bisanya', 'bilang', 'cita', 'nikah', 'muda', 'sih', 'duit']</t>
  </si>
  <si>
    <t>['pikir', 'adik', 'beda', 'banget', 'gamau', 'nikah', 'muda', 'bisa', 'bilang', 'cita', 'nikah', 'muda', 'sih', 'duit']</t>
  </si>
  <si>
    <t>pikir adik beda banget gamau nikah muda bisa bilang cita nikah muda sih duit</t>
  </si>
  <si>
    <t>masa aku mimpi jn jm sm rj semuanya nikah muda tp mereka sendiri yang announce karena mereka gamau jd skandal dan ketauan nanti trs jadi rumit. aku marah dan sedih bgt karena cita citaku harus aku duluan yg nikah sebelum mereka trs anehnya aku diundang ke nikahan mereka😭😭😭</t>
  </si>
  <si>
    <t>masa aku mimpi jn jm sm rj semuanya nikah muda tp mereka sendiri yang announce karena mereka gamau jd skandal dan ketauan nanti trs jadi rumit aku marah dan sedih bgt karena cita citaku harus aku duluan yg nikah sebelum mereka trs anehnya aku diundang ke nikahan mereka</t>
  </si>
  <si>
    <t>['masa', 'aku', 'mimpi', 'jn', 'jm', 'sm', 'rj', 'semuanya', 'nikah', 'muda', 'tp', 'mereka', 'sendiri', 'yang', 'announce', 'karena', 'mereka', 'gamau', 'jd', 'skandal', 'dan', 'ketauan', 'nanti', 'trs', 'jadi', 'rumit', 'aku', 'marah', 'dan', 'sedih', 'bgt', 'karena', 'cita', 'citaku', 'harus', 'aku', 'duluan', 'yg', 'nikah', 'sebelum', 'mereka', 'trs', 'anehnya', 'aku', 'diundang', 'ke', 'nikahan', 'mereka']</t>
  </si>
  <si>
    <t>['masa', 'aku', 'mimpi', 'jn', 'jm', 'sama', 'rj', 'semuanya', 'nikah', 'muda', 'tapi', 'mereka', 'sendiri', 'yang', 'announce', 'karena', 'mereka', 'gamau', 'jd', 'skandal', 'dan', 'ketahuan', 'nanti', 'terus', 'jadi', 'rumit', 'aku', 'marah', 'dan', 'sedih', 'banget', 'karena', 'cita', 'citaku', 'harus', 'aku', 'duluan', 'yg', 'nikah', 'sebelum', 'mereka', 'terus', 'anehnya', 'aku', 'diundang', 'ke', 'nikahan', 'mereka']</t>
  </si>
  <si>
    <t>['mimpi', 'jn', 'jm', 'rj', 'nikah', 'muda', 'announce', 'gamau', 'jd', 'skandal', 'ketahuan', 'rumit', 'marah', 'sedih', 'banget', 'cita', 'citaku', 'duluan', 'nikah', 'anehnya', 'diundang', 'nikahan']</t>
  </si>
  <si>
    <t>['mimpi', 'jn', 'jm', 'rj', 'nikah', 'muda', 'announce', 'gamau', 'jd', 'skandal', 'tahu', 'rumit', 'marah', 'sedih', 'banget', 'cita', 'cita', 'duluan', 'nikah', 'aneh', 'undang', 'nikah']</t>
  </si>
  <si>
    <t>mimpi jn jm rj nikah muda announce gamau jd skandal tahu rumit marah sedih banget cita cita duluan nikah aneh undang nikah</t>
  </si>
  <si>
    <t>@badbatch666 @worksfess Wah bener bgt,pernah gw interview gitu bwt jaga toko besi. Eh pas tau umur gw 24 yg punya kaget,ditanya brti udh nikah dong. Pdhal udh di jelasin klo single. Eh taunya dia cari org yg cakep sm yg lebih muda,itu kta tmn gw yg knal sm org nya. Kbetulan info lokernya jg dri dia.</t>
  </si>
  <si>
    <t>@badbatch666 @worksfess wah bener bgt,pernah gw interview gitu bwt jaga toko besi. eh pas tau umur gw 24 yg punya kaget,ditanya brti udh nikah dong. pdhal udh di jelasin klo single. eh taunya dia cari org yg cakep sm yg lebih muda,itu kta tmn gw yg knal sm org nya. kbetulan info lokernya jg dri dia.</t>
  </si>
  <si>
    <t>wah bener bgtpernah gw interview gitu bwt jaga toko besi eh pas tau umur gw yg punya kagetditanya brti udh nikah dong pdhal udh di jelasin klo single eh taunya dia cari org yg cakep sm yg lebih mudaitu kta tmn gw yg knal sm org nya kbetulan info lokernya jg dri dia</t>
  </si>
  <si>
    <t>['wah', 'bener', 'bgtpernah', 'gw', 'interview', 'gitu', 'bwt', 'jaga', 'toko', 'besi', 'eh', 'pas', 'tau', 'umur', 'gw', 'yg', 'punya', 'kagetditanya', 'brti', 'udh', 'nikah', 'dong', 'pdhal', 'udh', 'di', 'jelasin', 'klo', 'single', 'eh', 'taunya', 'dia', 'cari', 'org', 'yg', 'cakep', 'sm', 'yg', 'lebih', 'mudaitu', 'kta', 'tmn', 'gw', 'yg', 'knal', 'sm', 'org', 'nya', 'kbetulan', 'info', 'lokernya', 'jg', 'dri', 'dia']</t>
  </si>
  <si>
    <t>['wah', 'benar', 'bgtpernah', 'aku', 'interview', 'begitu', 'buat', 'jaga', 'toko', 'besi', 'malah', 'saat', 'tau', 'umur', 'aku', 'yg', 'punya', 'kagetditanya', 'brti', 'sudah', 'nikah', 'dong', 'padahal', 'sudah', 'di', 'jelaskan', 'klo', 'lajang', 'malah', 'tahunya', 'dia', 'cari', 'orang', 'yg', 'cakep', 'sama', 'yg', 'lebih', 'mudaitu', 'kta', 'teman', 'aku', 'yg', 'kenal', 'sama', 'orang', 'nya', 'kbetulan', 'info', 'lokernya', 'juga', 'dari', 'dia']</t>
  </si>
  <si>
    <t>['bgtpernah', 'interview', 'jaga', 'toko', 'besi', 'tau', 'umur', 'kagetditanya', 'brti', 'nikah', 'klo', 'lajang', 'tahunya', 'cari', 'orang', 'cakep', 'mudaitu', 'kta', 'teman', 'kenal', 'orang', 'nya', 'kbetulan', 'info', 'lokernya']</t>
  </si>
  <si>
    <t>['bgtpernah', 'interview', 'jaga', 'toko', 'besi', 'tau', 'umur', 'kagetditanya', 'brti', 'nikah', 'klo', 'lajang', 'tahu', 'cari', 'orang', 'cakep', 'mudaitu', 'kta', 'teman', 'kenal', 'orang', 'nya', 'kbetulan', 'info', 'lokernya']</t>
  </si>
  <si>
    <t>bgtpernah interview jaga toko besi tau umur kagetditanya brti nikah klo lajang tahu cari orang cakep mudaitu kta teman kenal orang nya kbetulan info lokernya</t>
  </si>
  <si>
    <t>@thandavortekseu BARU LULUS WEH MASAK LANGSUNG NIKAH😭😭😭 AMINN NIKAH MUDA-//HEH</t>
  </si>
  <si>
    <t>@thandavortekseu baru lulus weh masak langsung nikah😭😭😭 aminn nikah muda-//heh</t>
  </si>
  <si>
    <t>baru lulus weh masak langsung nikah aminn nikah mudaheh</t>
  </si>
  <si>
    <t>['baru', 'lulus', 'weh', 'masak', 'langsung', 'nikah', 'aminn', 'nikah', 'mudaheh']</t>
  </si>
  <si>
    <t>['lulus', 'weh', 'masak', 'langsung', 'nikah', 'aminn', 'nikah', 'mudaheh']</t>
  </si>
  <si>
    <t>lulus weh masak langsung nikah aminn nikah mudaheh</t>
  </si>
  <si>
    <t>@recehtapisayng Alhamdulillah gk jdi nikah muda</t>
  </si>
  <si>
    <t>@recehtapisayng alhamdulillah gk jdi nikah muda</t>
  </si>
  <si>
    <t>alhamdulillah gk jdi nikah muda</t>
  </si>
  <si>
    <t>['alhamdulillah', 'gk', 'jdi', 'nikah', 'muda']</t>
  </si>
  <si>
    <t>['alhamdulillah', 'tidak', 'jadi', 'nikah', 'muda']</t>
  </si>
  <si>
    <t>['alhamdulillah', 'nikah', 'muda']</t>
  </si>
  <si>
    <t>alhamdulillah nikah muda</t>
  </si>
  <si>
    <t>@tiyanaaaaaaaaaa Storine tentang enaknya nikah muda, dahal ngalor ngidul golek seblakan. Ngono udu sih konsep e 😂</t>
  </si>
  <si>
    <t>@tiyanaaaaaaaaaa storine tentang enaknya nikah muda, dahal ngalor ngidul golek seblakan. ngono udu sih konsep e 😂</t>
  </si>
  <si>
    <t xml:space="preserve">storine tentang enaknya nikah muda dahal ngalor ngidul golek seblakan ngono udu sih konsep </t>
  </si>
  <si>
    <t>['storine', 'tentang', 'enaknya', 'nikah', 'muda', 'dahal', 'ngalor', 'ngidul', 'golek', 'seblakan', 'ngono', 'udu', 'sih', 'konsep']</t>
  </si>
  <si>
    <t>['ceritanya', 'tentang', 'enaknya', 'nikah', 'muda', 'padahal', 'kesana', 'kemari', 'mencari', 'seblakan', 'begitu', 'udu', 'sih', 'konsep']</t>
  </si>
  <si>
    <t>['ceritanya', 'enaknya', 'nikah', 'muda', 'kesana', 'kemari', 'mencari', 'seblakan', 'udu', 'sih', 'konsep']</t>
  </si>
  <si>
    <t>['cerita', 'enak', 'nikah', 'muda', 'kesana', 'kemari', 'cari', 'seblakan', 'udu', 'sih', 'konsep']</t>
  </si>
  <si>
    <t>cerita enak nikah muda kesana kemari cari seblakan udu sih konsep</t>
  </si>
  <si>
    <t>@VICE_ID Media aneh yang memutar balikan nalar. Nikah muda kok jebakan.</t>
  </si>
  <si>
    <t>@vice_id media aneh yang memutar balikan nalar. nikah muda kok jebakan.</t>
  </si>
  <si>
    <t>id media aneh yang memutar balikan nalar nikah muda kok jebakan</t>
  </si>
  <si>
    <t>['id', 'media', 'aneh', 'yang', 'memutar', 'balikan', 'nalar', 'nikah', 'muda', 'kok', 'jebakan']</t>
  </si>
  <si>
    <t>['id', 'media', 'aneh', 'memutar', 'balikan', 'nalar', 'nikah', 'muda', 'jebakan']</t>
  </si>
  <si>
    <t>['id', 'media', 'aneh', 'putar', 'balik', 'nalar', 'nikah', 'muda', 'jebak']</t>
  </si>
  <si>
    <t>id media aneh putar balik nalar nikah muda jebak</t>
  </si>
  <si>
    <t>@michigochi @tang__kira Penyebab kenapa kebanyakan cewek indonesia males nikah muda</t>
  </si>
  <si>
    <t>@michigochi @tang__kira penyebab kenapa kebanyakan cewek indonesia males nikah muda</t>
  </si>
  <si>
    <t>kira penyebab kenapa kebanyakan cewek indonesia males nikah muda</t>
  </si>
  <si>
    <t>['kira', 'penyebab', 'kenapa', 'kebanyakan', 'cewek', 'indonesia', 'males', 'nikah', 'muda']</t>
  </si>
  <si>
    <t>['kira', 'penyebab', 'kenapa', 'kebanyakan', 'cewek', 'indonesia', 'malas', 'nikah', 'muda']</t>
  </si>
  <si>
    <t>['penyebab', 'kebanyakan', 'cewek', 'indonesia', 'malas', 'nikah', 'muda']</t>
  </si>
  <si>
    <t>['sebab', 'banyak', 'cewek', 'indonesia', 'malas', 'nikah', 'muda']</t>
  </si>
  <si>
    <t>sebab banyak cewek indonesia malas nikah muda</t>
  </si>
  <si>
    <t>Gemesh, tapi mukanya muka nikah muda</t>
  </si>
  <si>
    <t>gemesh, tapi mukanya muka nikah muda</t>
  </si>
  <si>
    <t>gemesh tapi mukanya muka nikah muda</t>
  </si>
  <si>
    <t>['gemesh', 'tapi', 'mukanya', 'muka', 'nikah', 'muda']</t>
  </si>
  <si>
    <t>['gemas', 'tapi', 'mukanya', 'muka', 'nikah', 'muda']</t>
  </si>
  <si>
    <t>['gemas', 'mukanya', 'muka', 'nikah', 'muda']</t>
  </si>
  <si>
    <t>['gemas', 'muka', 'muka', 'nikah', 'muda']</t>
  </si>
  <si>
    <t>gemas muka muka nikah muda</t>
  </si>
  <si>
    <t>Beberapa hari lalu gue kedatengan saudara yg nikah muda. Dia nyeletuk kapan mau nyusul apalagi umur dia nikah deketan sama umur gue (sekitar 23). Nyokap-bokap udah cekikikan tuh nanggepin kayak ya tunggu lah apalah.
Padahal disitu gue ngomong pelan, "gausah ditunggu. Gak akan"</t>
  </si>
  <si>
    <t>beberapa hari lalu gue kedatengan saudara yg nikah muda. dia nyeletuk kapan mau nyusul apalagi umur dia nikah deketan sama umur gue (sekitar 23). nyokap-bokap udah cekikikan tuh nanggepin kayak ya tunggu lah apalah.
padahal disitu gue ngomong pelan, "gausah ditunggu. gak akan"</t>
  </si>
  <si>
    <t>beberapa hari lalu gue kedatengan saudara yg nikah muda dia nyeletuk kapan mau nyusul apalagi umur dia nikah deketan sama umur gue sekitar nyokapbokap udah cekikikan tuh nanggepin kayak ya tunggu lah apalah padahal disitu gue ngomong pelan gausah ditunggu gak akan</t>
  </si>
  <si>
    <t>['beberapa', 'hari', 'lalu', 'gue', 'kedatengan', 'saudara', 'yg', 'nikah', 'muda', 'dia', 'nyeletuk', 'kapan', 'mau', 'nyusul', 'apalagi', 'umur', 'dia', 'nikah', 'deketan', 'sama', 'umur', 'gue', 'sekitar', 'nyokapbokap', 'udah', 'cekikikan', 'tuh', 'nanggepin', 'kayak', 'ya', 'tunggu', 'lah', 'apalah', 'padahal', 'disitu', 'gue', 'ngomong', 'pelan', 'gausah', 'ditunggu', 'gak', 'akan']</t>
  </si>
  <si>
    <t>['beberapa', 'hari', 'lalu', 'aku', 'kedatengan', 'saudara', 'yg', 'nikah', 'muda', 'dia', 'bilang', 'kapan', 'mau', 'menyusul', 'apalagi', 'umur', 'dia', 'nikah', 'deketan', 'sama', 'umur', 'aku', 'sekitar', 'orangtua', 'sudah', 'cekikikan', 'tuh', 'menanggapi', 'seperti', 'ya', 'tunggu', 'lah', 'apalah', 'padahal', 'disitu', 'aku', 'berbicara', 'pelan', 'jangan', 'ditunggu', 'gak', 'akan']</t>
  </si>
  <si>
    <t>['kedatengan', 'saudara', 'nikah', 'muda', 'bilang', 'menyusul', 'umur', 'nikah', 'deketan', 'umur', 'orangtua', 'cekikikan', 'tuh', 'menanggapi', 'ya', 'tunggu', 'apalah', 'disitu', 'berbicara', 'pelan', 'ditunggu', 'gak']</t>
  </si>
  <si>
    <t>['kedatengan', 'saudara', 'nikah', 'muda', 'bilang', 'susul', 'umur', 'nikah', 'deketan', 'umur', 'orangtua', 'cekikik', 'tuh', 'tanggap', 'ya', 'tunggu', 'apa', 'situ', 'bicara', 'pelan', 'tunggu', 'gak']</t>
  </si>
  <si>
    <t>kedatengan saudara nikah muda bilang susul umur nikah deketan umur orangtua cekikik tuh tanggap ya tunggu apa situ bicara pelan tunggu gak</t>
  </si>
  <si>
    <t>semalem abis ngobrol sama temen, berapa tabungan lu siap nikah? so yeah ada salah satu temenku nargetin 200 jt. yaa i nyeletuk lah "200 jt targetin 3 tahun gak bisa kah? kita kan masih muda harus nyari income dari banyak segmen" terus diketawain wkwk salah aku apa yaa qaq??</t>
  </si>
  <si>
    <t>semalem abis ngobrol sama temen berapa tabungan lu siap nikah so yeah ada salah satu temenku nargetin jt yaa  nyeletuk lah jt targetin tahun gak bisa kah kita kan masih muda harus nyari income dari banyak segmen terus diketawain wkwk salah aku apa yaa qaq</t>
  </si>
  <si>
    <t>['semalem', 'abis', 'ngobrol', 'sama', 'temen', 'berapa', 'tabungan', 'lu', 'siap', 'nikah', 'so', 'yeah', 'ada', 'salah', 'satu', 'temenku', 'nargetin', 'jt', 'yaa', 'nyeletuk', 'lah', 'jt', 'targetin', 'tahun', 'gak', 'bisa', 'kah', 'kita', 'kan', 'masih', 'muda', 'harus', 'nyari', 'income', 'dari', 'banyak', 'segmen', 'terus', 'diketawain', 'wkwk', 'salah', 'aku', 'apa', 'yaa', 'qaq']</t>
  </si>
  <si>
    <t>['semalam', 'habis', 'berbicara', 'sama', 'teman', 'berapa', 'tabungan', 'kamu', 'siap', 'nikah', 'jadi', 'yeah', 'ada', 'salah', 'satu', 'temenku', 'target', 'juta', 'iya', 'bilang', 'lah', 'juta', 'targetin', 'tahun', 'gak', 'bisa', 'kah', 'kita', 'kan', 'masih', 'muda', 'harus', 'mencari', 'income', 'dari', 'banyak', 'segmen', 'terus', 'diketawain', 'wkwk', 'salah', 'aku', 'apa', 'iya', 'qaq']</t>
  </si>
  <si>
    <t>['semalam', 'habis', 'berbicara', 'teman', 'tabungan', 'nikah', 'yeah', 'salah', 'temenku', 'target', 'juta', 'iya', 'bilang', 'juta', 'targetin', 'gak', 'kah', 'muda', 'mencari', 'income', 'segmen', 'diketawain', 'salah', 'iya', 'qaq']</t>
  </si>
  <si>
    <t>['malam', 'habis', 'bicara', 'teman', 'tabung', 'nikah', 'yeah', 'salah', 'temenku', 'target', 'juta', 'iya', 'bilang', 'juta', 'targetin', 'gak', 'kah', 'muda', 'cari', 'income', 'segmen', 'diketawain', 'salah', 'iya', 'qaq']</t>
  </si>
  <si>
    <t>malam habis bicara teman tabung nikah yeah salah temenku target juta iya bilang juta targetin gak kah muda cari income segmen diketawain salah iya qaq</t>
  </si>
  <si>
    <t>gatau yaa gua selalu ngerasa bersalah karena dia nikah muda dan gabisa lanjut kuliah soalnya harus ngurus gua dan adek2. kayak kalo bs ke masa itu tuh gua pengen bs blg ke mama gua, "go on! chase your dreams! baru abis itu mikirin aku," tapi sayangnya gabisaaa😭😭😭</t>
  </si>
  <si>
    <t>gatau yaa gua selalu ngerasa bersalah karena dia nikah muda dan gabisa lanjut kuliah soalnya harus ngurus gua dan adek kayak kalo bs ke masa itu tuh gua pengen bs blg ke mama gua go on chase your dreams baru abis itu mikirin aku tapi sayangnya gabisaaa</t>
  </si>
  <si>
    <t>['gatau', 'yaa', 'gua', 'selalu', 'ngerasa', 'bersalah', 'karena', 'dia', 'nikah', 'muda', 'dan', 'gabisa', 'lanjut', 'kuliah', 'soalnya', 'harus', 'ngurus', 'gua', 'dan', 'adek', 'kayak', 'kalo', 'bs', 'ke', 'masa', 'itu', 'tuh', 'gua', 'pengen', 'bs', 'blg', 'ke', 'mama', 'gua', 'go', 'on', 'chase', 'your', 'dreams', 'baru', 'abis', 'itu', 'mikirin', 'aku', 'tapi', 'sayangnya', 'gabisaaa']</t>
  </si>
  <si>
    <t>['gatau', 'iya', 'aku', 'selalu', 'merasakan', 'bersalah', 'karena', 'dia', 'nikah', 'muda', 'dan', 'gabisa', 'lanjut', 'kuliah', 'soalnya', 'harus', 'merawat', 'aku', 'dan', 'adik', 'seperti', 'kalo', 'bisa', 'ke', 'masa', 'itu', 'tuh', 'aku', 'ingin', 'bisa', 'bilang', 'ke', 'ibu', 'aku', 'go', 'on', 'chase', 'your', 'dreams', 'baru', 'habis', 'itu', 'memikirkan', 'aku', 'tapi', 'sayangnya', 'gabisa']</t>
  </si>
  <si>
    <t>['gatau', 'iya', 'merasakan', 'bersalah', 'nikah', 'muda', 'gabisa', 'kuliah', 'merawat', 'adik', 'kalo', 'tuh', 'bilang', 'go', 'on', 'chase', 'your', 'dreams', 'habis', 'memikirkan', 'sayangnya', 'gabisa']</t>
  </si>
  <si>
    <t>['gatau', 'iya', 'rasa', 'salah', 'nikah', 'muda', 'gabisa', 'kuliah', 'rawat', 'adik', 'kalo', 'tuh', 'bilang', 'go', 'on', 'chase', 'your', 'dreams', 'habis', 'pikir', 'sayang', 'gabisa']</t>
  </si>
  <si>
    <t>gatau iya rasa salah nikah muda gabisa kuliah rawat adik kalo tuh bilang go on chase your dreams habis pikir sayang gabisa</t>
  </si>
  <si>
    <t>akankah aku nikah muda?🥺🙏🏻 https://t.co/GZyGNJ6Stm</t>
  </si>
  <si>
    <t>akankah aku nikah muda?🥺🙏🏻 https://t.co/gzygnj6stm</t>
  </si>
  <si>
    <t>akankah aku nikah muda</t>
  </si>
  <si>
    <t>['akankah', 'aku', 'nikah', 'muda']</t>
  </si>
  <si>
    <t>@mrs_enci eksistensi dan identitas seorang ibu setelah nikah tuh ngingetin sama film Korea - Kim Ji Young: Born 1982, suaminya udah bagus sebagai support system tapi extended family dan lingkungan partriakis kolot-konservatif ini, yg masih bikin seorang ibu muda ini struggling bener2 🥲</t>
  </si>
  <si>
    <t>@mrs_enci eksistensi dan identitas seorang ibu setelah nikah tuh ngingetin sama film korea - kim ji young: born 1982, suaminya udah bagus sebagai support system tapi extended family dan lingkungan partriakis kolot-konservatif ini, yg masih bikin seorang ibu muda ini struggling bener2 🥲</t>
  </si>
  <si>
    <t>enci eksistensi dan identitas seorang ibu setelah nikah tuh ngingetin sama film korea kim ji young born suaminya udah bagus sebagai support system tapi extended family dan lingkungan partriakis kolotkonservatif ini yg masih bikin seorang ibu muda ini struggling bener</t>
  </si>
  <si>
    <t>['enci', 'eksistensi', 'dan', 'identitas', 'seorang', 'ibu', 'setelah', 'nikah', 'tuh', 'ngingetin', 'sama', 'film', 'korea', 'kim', 'ji', 'young', 'born', 'suaminya', 'udah', 'bagus', 'sebagai', 'support', 'system', 'tapi', 'extended', 'family', 'dan', 'lingkungan', 'partriakis', 'kolotkonservatif', 'ini', 'yg', 'masih', 'bikin', 'seorang', 'ibu', 'muda', 'ini', 'struggling', 'bener']</t>
  </si>
  <si>
    <t>['enci', 'eksistensi', 'dan', 'identitas', 'seorang', 'ibu', 'setelah', 'nikah', 'tuh', 'ngingetin', 'sama', 'film', 'korea', 'kim', 'ji', 'young', 'born', 'suaminya', 'sudah', 'bagus', 'sebagai', 'dukungan', 'sistem', 'tapi', 'extended', 'family', 'dan', 'lingkungan', 'partriakis', 'kolotkonservatif', 'ini', 'yg', 'masih', 'bikin', 'seorang', 'ibu', 'muda', 'ini', 'struggling', 'benar']</t>
  </si>
  <si>
    <t>['enci', 'eksistensi', 'identitas', 'nikah', 'tuh', 'ngingetin', 'film', 'korea', 'kim', 'ji', 'young', 'born', 'suaminya', 'bagus', 'dukungan', 'sistem', 'extended', 'family', 'lingkungan', 'partriakis', 'kolotkonservatif', 'bikin', 'muda', 'struggling']</t>
  </si>
  <si>
    <t>['enci', 'eksistensi', 'identitas', 'nikah', 'tuh', 'ngingetin', 'film', 'korea', 'kim', 'ji', 'young', 'born', 'suami', 'bagus', 'dukung', 'sistem', 'extended', 'family', 'lingkung', 'partriakis', 'kolotkonservatif', 'bikin', 'muda', 'struggling']</t>
  </si>
  <si>
    <t>enci eksistensi identitas nikah tuh ngingetin film korea kim ji young born suami bagus dukung sistem extended family lingkung partriakis kolotkonservatif bikin muda struggling</t>
  </si>
  <si>
    <t>berasa mas-mas muda yg udah nikah mo honeymoon 😭😭 https://t.co/1TFQGmL41i</t>
  </si>
  <si>
    <t>berasa mas-mas muda yg udah nikah mo honeymoon 😭😭 https://t.co/1tfqgml41i</t>
  </si>
  <si>
    <t>berasa masmas muda yg udah nikah mo honeymoon</t>
  </si>
  <si>
    <t>['berasa', 'masmas', 'muda', 'yg', 'udah', 'nikah', 'mo', 'honeymoon']</t>
  </si>
  <si>
    <t>['rasa', 'kakak', 'muda', 'yg', 'sudah', 'nikah', 'mau', 'honeymoon']</t>
  </si>
  <si>
    <t>['kakak', 'muda', 'nikah', 'honeymoon']</t>
  </si>
  <si>
    <t>kakak muda nikah honeymoon</t>
  </si>
  <si>
    <t>nikah muda nikah muda sampah lah kalo lu masih ga bisa bagi urusan kerjaan sama urusan keluarga lu. suami istri sama2 begonya astaghfirullah 😭</t>
  </si>
  <si>
    <t>nikah muda nikah muda sampah lah kalo lu masih ga bisa bagi urusan kerjaan sama urusan keluarga lu suami istri sama begonya astaghfirullah</t>
  </si>
  <si>
    <t>['nikah', 'muda', 'nikah', 'muda', 'sampah', 'lah', 'kalo', 'lu', 'masih', 'ga', 'bisa', 'bagi', 'urusan', 'kerjaan', 'sama', 'urusan', 'keluarga', 'lu', 'suami', 'istri', 'sama', 'begonya', 'astaghfirullah']</t>
  </si>
  <si>
    <t>['nikah', 'muda', 'nikah', 'muda', 'sampah', 'lah', 'kalo', 'kamu', 'masih', 'tidak', 'bisa', 'bagi', 'urusan', 'kerjaan', 'sama', 'urusan', 'keluarga', 'kamu', 'suami', 'istri', 'sama', 'begonya', 'astaghfirullah']</t>
  </si>
  <si>
    <t>['nikah', 'muda', 'nikah', 'muda', 'sampah', 'kalo', 'urusan', 'kerjaan', 'urusan', 'keluarga', 'suami', 'istri', 'begonya', 'astaghfirullah']</t>
  </si>
  <si>
    <t>['nikah', 'muda', 'nikah', 'muda', 'sampah', 'kalo', 'urus', 'kerja', 'urus', 'keluarga', 'suami', 'istri', 'bego', 'astaghfirullah']</t>
  </si>
  <si>
    <t>nikah muda nikah muda sampah kalo urus kerja urus keluarga suami istri bego astaghfirullah</t>
  </si>
  <si>
    <t>@indomyfess Ya lu pikir aja my, masa seorang tuan muda kim namjoon mau nikah aja bikin list kyak bon emak2 hbis beli sembako? Wkwkw</t>
  </si>
  <si>
    <t>@indomyfess ya lu pikir aja my, masa seorang tuan muda kim namjoon mau nikah aja bikin list kyak bon emak2 hbis beli sembako? wkwkw</t>
  </si>
  <si>
    <t>ya lu pikir aja my masa seorang tuan muda kim namjoon mau nikah aja bikin list kyak bon emak hbis beli sembako wkwkw</t>
  </si>
  <si>
    <t>['ya', 'lu', 'pikir', 'aja', 'my', 'masa', 'seorang', 'tuan', 'muda', 'kim', 'namjoon', 'mau', 'nikah', 'aja', 'bikin', 'list', 'kyak', 'bon', 'emak', 'hbis', 'beli', 'sembako', 'wkwkw']</t>
  </si>
  <si>
    <t>['ya', 'kamu', 'pikir', 'aja', 'my', 'masa', 'seorang', 'tuan', 'muda', 'kim', 'namjoon', 'mau', 'nikah', 'aja', 'bikin', 'list', 'kyak', 'bon', 'ibu', 'habis', 'beli', 'sembako', 'wkwkw']</t>
  </si>
  <si>
    <t>['ya', 'pikir', 'aja', 'my', 'tuan', 'muda', 'kim', 'namjoon', 'nikah', 'aja', 'bikin', 'list', 'kyak', 'bon', 'habis', 'beli', 'sembako']</t>
  </si>
  <si>
    <t>ya pikir aja my tuan muda kim namjoon nikah aja bikin list kyak bon habis beli sembako</t>
  </si>
  <si>
    <t>kek nya orang korea dulu pd nikah muda ya</t>
  </si>
  <si>
    <t>['kek', 'nya', 'orang', 'korea', 'dulu', 'pd', 'nikah', 'muda', 'ya']</t>
  </si>
  <si>
    <t>['seperti', 'nya', 'orang', 'korea', 'dulu', 'pada', 'nikah', 'muda', 'ya']</t>
  </si>
  <si>
    <t>['nya', 'orang', 'korea', 'nikah', 'muda', 'ya']</t>
  </si>
  <si>
    <t>nya orang korea nikah muda ya</t>
  </si>
  <si>
    <t>@jung_jamal1 @Askrlfess Kok bisa si pengen nikah di umur udah tua 😭 gw pengen nikah muda aja ga kesampean</t>
  </si>
  <si>
    <t>@jung_jamal1 @askrlfess kok bisa si pengen nikah di umur udah tua 😭 gw pengen nikah muda aja ga kesampean</t>
  </si>
  <si>
    <t>jamal kok bisa si pengen nikah di umur udah tua gw pengen nikah muda aja ga kesampean</t>
  </si>
  <si>
    <t>['jamal', 'kok', 'bisa', 'si', 'pengen', 'nikah', 'di', 'umur', 'udah', 'tua', 'gw', 'pengen', 'nikah', 'muda', 'aja', 'ga', 'kesampean']</t>
  </si>
  <si>
    <t>['jamal', 'kok', 'bisa', 'si', 'ingin', 'nikah', 'di', 'umur', 'sudah', 'tua', 'aku', 'ingin', 'nikah', 'muda', 'aja', 'tidak', 'kesampean']</t>
  </si>
  <si>
    <t>['jamal', 'si', 'nikah', 'umur', 'tua', 'nikah', 'muda', 'aja', 'kesampean']</t>
  </si>
  <si>
    <t>['jamal', 'si', 'nikah', 'umur', 'tua', 'nikah', 'muda', 'aja', 'sampean']</t>
  </si>
  <si>
    <t>jamal si nikah umur tua nikah muda aja sampean</t>
  </si>
  <si>
    <t>nonton #TomorrowWithYou kerasa bgt disayang nya sama jehoon
INGIN NIKAH MUDA 📈📈📈📈🤒😩🫶🏻</t>
  </si>
  <si>
    <t>nonton #tomorrowwithyou kerasa bgt disayang nya sama jehoon
ingin nikah muda 📈📈📈📈🤒😩🫶🏻</t>
  </si>
  <si>
    <t>nonton kerasa bgt disayang nya sama jehoon ingin nikah muda</t>
  </si>
  <si>
    <t>['nonton', 'kerasa', 'bgt', 'disayang', 'nya', 'sama', 'jehoon', 'ingin', 'nikah', 'muda']</t>
  </si>
  <si>
    <t>['nonton', 'kerasa', 'banget', 'disayang', 'nya', 'sama', 'jehoon', 'ingin', 'nikah', 'muda']</t>
  </si>
  <si>
    <t>['nonton', 'kerasa', 'banget', 'disayang', 'nya', 'jehoon', 'nikah', 'muda']</t>
  </si>
  <si>
    <t>['nonton', 'rasa', 'banget', 'sayang', 'nya', 'jehoon', 'nikah', 'muda']</t>
  </si>
  <si>
    <t>nonton rasa banget sayang nya jehoon nikah muda</t>
  </si>
  <si>
    <t>eh aku mimpi lamaran sama omku (ganteng masih muda tp udah nikah) ANEH BANGET padahal enggak kepikiran dia sebelumnya.</t>
  </si>
  <si>
    <t>eh aku mimpi lamaran sama omku (ganteng masih muda tp udah nikah) aneh banget padahal enggak kepikiran dia sebelumnya.</t>
  </si>
  <si>
    <t>eh aku mimpi lamaran sama omku ganteng masih muda tp udah nikah aneh banget padahal enggak kepikiran dia sebelumnya</t>
  </si>
  <si>
    <t>['eh', 'aku', 'mimpi', 'lamaran', 'sama', 'omku', 'ganteng', 'masih', 'muda', 'tp', 'udah', 'nikah', 'aneh', 'banget', 'padahal', 'enggak', 'kepikiran', 'dia', 'sebelumnya']</t>
  </si>
  <si>
    <t>['malah', 'aku', 'mimpi', 'lamaran', 'sama', 'omku', 'ganteng', 'masih', 'muda', 'tapi', 'sudah', 'nikah', 'aneh', 'banget', 'padahal', 'enggak', 'kepikiran', 'dia', 'sebelumnya']</t>
  </si>
  <si>
    <t>['mimpi', 'lamaran', 'omku', 'ganteng', 'muda', 'nikah', 'aneh', 'banget', 'kepikiran']</t>
  </si>
  <si>
    <t>['mimpi', 'lamar', 'om', 'ganteng', 'muda', 'nikah', 'aneh', 'banget', 'pikir']</t>
  </si>
  <si>
    <t>mimpi lamar om ganteng muda nikah aneh banget pikir</t>
  </si>
  <si>
    <t>@viewtifulbaby_v Kalo liat yang nikah lebih muda berapa tahun dari aku gitu suka yang "haaahh adek kelas banget woy"
Betul, kayaknya nanti kalo udah ketemu sama orang yang tepat, hati juga bakal mantap sendiri kan ya.. untuk sekarang bener masih ragu, masih punya banyak trust issue juga🤧</t>
  </si>
  <si>
    <t>@viewtifulbaby_v kalo liat yang nikah lebih muda berapa tahun dari aku gitu suka yang "haaahh adek kelas banget woy"
betul, kayaknya nanti kalo udah ketemu sama orang yang tepat, hati juga bakal mantap sendiri kan ya.. untuk sekarang bener masih ragu, masih punya banyak trust issue juga🤧</t>
  </si>
  <si>
    <t xml:space="preserve"> kalo liat yang nikah lebih muda berapa tahun dari aku gitu suka yang haaahh adek kelas banget woy betul kayaknya nanti kalo udah ketemu sama orang yang tepat hati juga bakal mantap sendiri kan ya untuk sekarang bener masih ragu masih punya banyak trust issue juga</t>
  </si>
  <si>
    <t>['kalo', 'liat', 'yang', 'nikah', 'lebih', 'muda', 'berapa', 'tahun', 'dari', 'aku', 'gitu', 'suka', 'yang', 'haaahh', 'adek', 'kelas', 'banget', 'woy', 'betul', 'kayaknya', 'nanti', 'kalo', 'udah', 'ketemu', 'sama', 'orang', 'yang', 'tepat', 'hati', 'juga', 'bakal', 'mantap', 'sendiri', 'kan', 'ya', 'untuk', 'sekarang', 'bener', 'masih', 'ragu', 'masih', 'punya', 'banyak', 'trust', 'issue', 'juga']</t>
  </si>
  <si>
    <t>['kalo', 'lihat', 'yang', 'nikah', 'lebih', 'muda', 'berapa', 'tahun', 'dari', 'aku', 'begitu', 'suka', 'yang', 'haaahh', 'adik', 'kelas', 'banget', 'woy', 'betul', 'kayaknya', 'nanti', 'kalo', 'sudah', 'bertemu', 'sama', 'orang', 'yang', 'tepat', 'hati', 'juga', 'bakal', 'mantap', 'sendiri', 'kan', 'ya', 'untuk', 'sekarang', 'benar', 'masih', 'ragu', 'masih', 'punya', 'banyak', 'trust', 'issue', 'juga']</t>
  </si>
  <si>
    <t>['kalo', 'lihat', 'nikah', 'muda', 'suka', 'haaahh', 'adik', 'kelas', 'banget', 'kayaknya', 'kalo', 'bertemu', 'orang', 'hati', 'mantap', 'ya', 'ragu', 'trust', 'issue']</t>
  </si>
  <si>
    <t>['kalo', 'lihat', 'nikah', 'muda', 'suka', 'haaahh', 'adik', 'kelas', 'banget', 'kayak', 'kalo', 'temu', 'orang', 'hati', 'mantap', 'ya', 'ragu', 'trust', 'issue']</t>
  </si>
  <si>
    <t>kalo lihat nikah muda suka haaahh adik kelas banget kayak kalo temu orang hati mantap ya ragu trust issue</t>
  </si>
  <si>
    <t>@FWBESS Baru putus kan? 
Belom gagal nikah kan? 
Masih muda, ngapain lu galau. 
Mending seduh kopi karuan, lu tangisin dia buat apa juga?</t>
  </si>
  <si>
    <t>@fwbess baru putus kan? 
belom gagal nikah kan? 
masih muda, ngapain lu galau. 
mending seduh kopi karuan, lu tangisin dia buat apa juga?</t>
  </si>
  <si>
    <t>baru putus kan belom gagal nikah kan masih muda ngapain lu galau mending seduh kopi karuan lu tangisin dia buat apa juga</t>
  </si>
  <si>
    <t>['baru', 'putus', 'kan', 'belom', 'gagal', 'nikah', 'kan', 'masih', 'muda', 'ngapain', 'lu', 'galau', 'mending', 'seduh', 'kopi', 'karuan', 'lu', 'tangisin', 'dia', 'buat', 'apa', 'juga']</t>
  </si>
  <si>
    <t>['baru', 'putus', 'kan', 'belum', 'gagal', 'nikah', 'kan', 'masih', 'muda', 'kenapa', 'kamu', 'galau', 'mending', 'seduh', 'kopi', 'karuan', 'kamu', 'tangisin', 'dia', 'buat', 'apa', 'juga']</t>
  </si>
  <si>
    <t>['putus', 'gagal', 'nikah', 'muda', 'galau', 'mending', 'seduh', 'kopi', 'karuan', 'tangisin']</t>
  </si>
  <si>
    <t>putus gagal nikah muda galau mending seduh kopi karuan tangisin</t>
  </si>
  <si>
    <t>Disuruh nikah muda sama orang yang nikah muda tapi ga sempat puluhan tahun udah cerai 🤣</t>
  </si>
  <si>
    <t>disuruh nikah muda sama orang yang nikah muda tapi ga sempat puluhan tahun udah cerai 🤣</t>
  </si>
  <si>
    <t>disuruh nikah muda sama orang yang nikah muda tapi ga sempat puluhan tahun udah cerai</t>
  </si>
  <si>
    <t>['disuruh', 'nikah', 'muda', 'sama', 'orang', 'yang', 'nikah', 'muda', 'tapi', 'ga', 'sempat', 'puluhan', 'tahun', 'udah', 'cerai']</t>
  </si>
  <si>
    <t>['disuruh', 'nikah', 'muda', 'sama', 'orang', 'yang', 'nikah', 'muda', 'tapi', 'tidak', 'sempat', 'puluhan', 'tahun', 'sudah', 'cerai']</t>
  </si>
  <si>
    <t>['disuruh', 'nikah', 'muda', 'orang', 'nikah', 'muda', 'puluhan', 'cerai']</t>
  </si>
  <si>
    <t>['suruh', 'nikah', 'muda', 'orang', 'nikah', 'muda', 'puluh', 'cerai']</t>
  </si>
  <si>
    <t>suruh nikah muda orang nikah muda puluh cerai</t>
  </si>
  <si>
    <t>Terus kalo ngomong jujur kenapa aku anti bgt sm pernikahan krena sampe sekarangpun hidupku isinya cuma ngalah-ngalahan tok, aku gaperna punya cukup ruang untuk bebas. Terus klo nnti aku nikah dan berkeluarga, aku akan ttp ada di posisi ini.
Cape bgt, pen mati muda aja</t>
  </si>
  <si>
    <t>terus kalo ngomong jujur kenapa aku anti bgt sm pernikahan krena sampe sekarangpun hidupku isinya cuma ngalah-ngalahan tok, aku gaperna punya cukup ruang untuk bebas. terus klo nnti aku nikah dan berkeluarga, aku akan ttp ada di posisi ini.
cape bgt, pen mati muda aja</t>
  </si>
  <si>
    <t>terus kalo ngomong jujur kenapa aku anti bgt sm pernikahan krena sampe sekarangpun hidupku isinya cuma ngalahngalahan tok aku gaperna punya cukup ruang untuk bebas terus klo nnti aku nikah dan berkeluarga aku akan ttp ada di posisi ini cape bgt pen mati muda aja</t>
  </si>
  <si>
    <t>['terus', 'kalo', 'ngomong', 'jujur', 'kenapa', 'aku', 'anti', 'bgt', 'sm', 'pernikahan', 'krena', 'sampe', 'sekarangpun', 'hidupku', 'isinya', 'cuma', 'ngalahngalahan', 'tok', 'aku', 'gaperna', 'punya', 'cukup', 'ruang', 'untuk', 'bebas', 'terus', 'klo', 'nnti', 'aku', 'nikah', 'dan', 'berkeluarga', 'aku', 'akan', 'ttp', 'ada', 'di', 'posisi', 'ini', 'cape', 'bgt', 'pen', 'mati', 'muda', 'aja']</t>
  </si>
  <si>
    <t>['terus', 'kalo', 'berbicara', 'jujur', 'kenapa', 'aku', 'anti', 'banget', 'sama', 'pernikahan', 'karena', 'sampai', 'sekarangpun', 'hidupku', 'isinya', 'cuma', 'ngalahngalahan', 'tok', 'aku', 'gapernah', 'punya', 'cukup', 'ruang', 'untuk', 'bebas', 'terus', 'klo', 'nanti', 'aku', 'nikah', 'dan', 'berkeluarga', 'aku', 'akan', 'tetap', 'ada', 'di', 'posisi', 'ini', 'capek', 'banget', 'ingin', 'mati', 'muda', 'aja']</t>
  </si>
  <si>
    <t>['kalo', 'berbicara', 'jujur', 'anti', 'banget', 'pernikahan', 'sekarangpun', 'hidupku', 'isinya', 'ngalahngalahan', 'tok', 'gapernah', 'ruang', 'bebas', 'klo', 'nikah', 'berkeluarga', 'posisi', 'capek', 'banget', 'mati', 'muda', 'aja']</t>
  </si>
  <si>
    <t>['kalo', 'bicara', 'jujur', 'anti', 'banget', 'nikah', 'sekarang', 'hidup', 'isi', 'ngalahngalahan', 'tok', 'gapernah', 'ruang', 'bebas', 'klo', 'nikah', 'keluarga', 'posisi', 'capek', 'banget', 'mati', 'muda', 'aja']</t>
  </si>
  <si>
    <t>kalo bicara jujur anti banget nikah sekarang hidup isi ngalahngalahan tok gapernah ruang bebas klo nikah keluarga posisi capek banget mati muda aja</t>
  </si>
  <si>
    <t>@undipmenfess Gw juga gitu nder, tp mindset gw ubah "pumpung masih muda gw nyenengin diri sendiri, kalau udah nikah pasti uang gw ga bisa gw pake sebebas ini" tp masih dalam koridor aman ya</t>
  </si>
  <si>
    <t>@undipmenfess gw juga gitu nder, tp mindset gw ubah "pumpung masih muda gw nyenengin diri sendiri, kalau udah nikah pasti uang gw ga bisa gw pake sebebas ini" tp masih dalam koridor aman ya</t>
  </si>
  <si>
    <t>gw juga gitu nder tp mindset gw ubah pumpung masih muda gw nyenengin diri sendiri kalau udah nikah pasti uang gw ga bisa gw pake sebebas ini tp masih dalam koridor aman ya</t>
  </si>
  <si>
    <t>['gw', 'juga', 'gitu', 'nder', 'tp', 'mindset', 'gw', 'ubah', 'pumpung', 'masih', 'muda', 'gw', 'nyenengin', 'diri', 'sendiri', 'kalau', 'udah', 'nikah', 'pasti', 'uang', 'gw', 'ga', 'bisa', 'gw', 'pake', 'sebebas', 'ini', 'tp', 'masih', 'dalam', 'koridor', 'aman', 'ya']</t>
  </si>
  <si>
    <t>['aku', 'juga', 'begitu', 'nder', 'tapi', 'pemikiran', 'aku', 'ubah', 'mumpung', 'masih', 'muda', 'aku', 'menyenangkan', 'diri', 'sendiri', 'kalau', 'sudah', 'nikah', 'pasti', 'uang', 'aku', 'tidak', 'bisa', 'aku', 'pakai', 'sebebas', 'ini', 'tapi', 'masih', 'dalam', 'koridor', 'aman', 'ya']</t>
  </si>
  <si>
    <t>['nder', 'pemikiran', 'ubah', 'mumpung', 'muda', 'menyenangkan', 'nikah', 'uang', 'pakai', 'sebebas', 'koridor', 'aman', 'ya']</t>
  </si>
  <si>
    <t>['nder', 'pikir', 'ubah', 'mumpung', 'muda', 'senang', 'nikah', 'uang', 'pakai', 'bebas', 'koridor', 'aman', 'ya']</t>
  </si>
  <si>
    <t>nder pikir ubah mumpung muda senang nikah uang pakai bebas koridor aman ya</t>
  </si>
  <si>
    <t>yah emang sudah keharusan sih, nyatanya disini belum umr pun anak udh maen banyak2, banyak anak banyak rejeki lah, cmn bisa ngelus dada liatnya, huft sangat bersyukur ortu jg nikah muda tp ayah punya well strategi buat finansial &amp;amp; jarak waktu punya anak.</t>
  </si>
  <si>
    <t>yah emang sudah keharusan sih nyatanya disini belum umr pun anak udh maen banyak banyak anak banyak rejeki lah cmn bisa ngelus dada liatnya huft sangat bersyukur ortu jg nikah muda tp ayah punya well strategi buat finansial amp jarak waktu punya anak</t>
  </si>
  <si>
    <t>['yah', 'emang', 'sudah', 'keharusan', 'sih', 'nyatanya', 'disini', 'belum', 'umr', 'pun', 'anak', 'udh', 'maen', 'banyak', 'banyak', 'anak', 'banyak', 'rejeki', 'lah', 'cmn', 'bisa', 'ngelus', 'dada', 'liatnya', 'huft', 'sangat', 'bersyukur', 'ortu', 'jg', 'nikah', 'muda', 'tp', 'ayah', 'punya', 'well', 'strategi', 'buat', 'finansial', 'amp', 'jarak', 'waktu', 'punya', 'anak']</t>
  </si>
  <si>
    <t>['yah', 'memang', 'sudah', 'keharusan', 'sih', 'nyatanya', 'disini', 'belum', 'umur', 'pun', 'anak', 'sudah', 'main', 'banyak', 'banyak', 'anak', 'banyak', 'rezeki', 'lah', 'cmn', 'bisa', 'ngelus', 'dada', 'liatnya', 'huft', 'sangat', 'bersyukur', 'orangtua', 'juga', 'nikah', 'muda', 'tapi', 'ayah', 'punya', 'well', 'strategi', 'buat', 'keuangan', 'amp', 'jarak', 'waktu', 'punya', 'anak']</t>
  </si>
  <si>
    <t>['yah', 'keharusan', 'sih', 'umur', 'anak', 'main', 'anak', 'rezeki', 'cmn', 'ngelus', 'dada', 'liatnya', 'bersyukur', 'orangtua', 'nikah', 'muda', 'ayah', 'well', 'strategi', 'keuangan', 'amp', 'jarak', 'anak']</t>
  </si>
  <si>
    <t>['yah', 'harus', 'sih', 'umur', 'anak', 'main', 'anak', 'rezeki', 'cmn', 'ngelus', 'dada', 'liat', 'syukur', 'orangtua', 'nikah', 'muda', 'ayah', 'well', 'strategi', 'uang', 'amp', 'jarak', 'anak']</t>
  </si>
  <si>
    <t>yah harus sih umur anak main anak rezeki cmn ngelus dada liat syukur orangtua nikah muda ayah well strategi uang amp jarak anak</t>
  </si>
  <si>
    <t>Di korea, umur 28 dibilang masih muda. Umur 30 ke atas belum nikah santai aja. Meanwhile, di negara wakanda, umur 28 ditanyain “kok belum nikah nikah. Nggak laku ya?” Apalagi klo udah umur 30-an ke atas. Pasti uda dicap perawan tua. Noh, AI terbukti lebih pinter daripada human. https://t.co/57InZEQQ3U</t>
  </si>
  <si>
    <t>di korea, umur 28 dibilang masih muda. umur 30 ke atas belum nikah santai aja. meanwhile, di negara wakanda, umur 28 ditanyain “kok belum nikah nikah. nggak laku ya?” apalagi klo udah umur 30-an ke atas. pasti uda dicap perawan tua. noh, ai terbukti lebih pinter daripada human. https://t.co/57inzeqq3u</t>
  </si>
  <si>
    <t>di korea umur dibilang masih muda umur ke atas belum nikah santai aja meanwhile di negara wakanda umur ditanyain kok belum nikah nikah nggak laku ya apalagi klo udah umur an ke atas pasti uda dicap perawan tua noh ai terbukti lebih pinter daripada human</t>
  </si>
  <si>
    <t>['di', 'korea', 'umur', 'dibilang', 'masih', 'muda', 'umur', 'ke', 'atas', 'belum', 'nikah', 'santai', 'aja', 'meanwhile', 'di', 'negara', 'wakanda', 'umur', 'ditanyain', 'kok', 'belum', 'nikah', 'nikah', 'nggak', 'laku', 'ya', 'apalagi', 'klo', 'udah', 'umur', 'an', 'ke', 'atas', 'pasti', 'uda', 'dicap', 'perawan', 'tua', 'noh', 'ai', 'terbukti', 'lebih', 'pinter', 'daripada', 'human']</t>
  </si>
  <si>
    <t>['di', 'korea', 'umur', 'dibilang', 'masih', 'muda', 'umur', 'ke', 'atas', 'belum', 'nikah', 'santai', 'aja', 'meanwhile', 'di', 'negara', 'wakanda', 'umur', 'ditanyakan', 'kok', 'belum', 'nikah', 'nikah', 'tidak', 'laris', 'ya', 'apalagi', 'klo', 'sudah', 'umur', 'an', 'ke', 'atas', 'pasti', 'sudah', 'dicap', 'perawan', 'tua', 'itu', 'ai', 'terbukti', 'lebih', 'pintar', 'daripada', 'human']</t>
  </si>
  <si>
    <t>['korea', 'umur', 'dibilang', 'muda', 'umur', 'nikah', 'santai', 'aja', 'meanwhile', 'negara', 'wakanda', 'umur', 'nikah', 'nikah', 'laris', 'ya', 'klo', 'umur', 'an', 'dicap', 'perawan', 'tua', 'terbukti', 'pintar', 'human']</t>
  </si>
  <si>
    <t>['korea', 'umur', 'bilang', 'muda', 'umur', 'nikah', 'santai', 'aja', 'meanwhile', 'negara', 'wakanda', 'umur', 'nikah', 'nikah', 'laris', 'ya', 'klo', 'umur', 'an', 'cap', 'perawan', 'tua', 'bukti', 'pintar', 'human']</t>
  </si>
  <si>
    <t>korea umur bilang muda umur nikah santai aja meanwhile negara wakanda umur nikah nikah laris ya klo umur an cap perawan tua bukti pintar human</t>
  </si>
  <si>
    <t>@jgaluhpati et santai kali, guru muda juga manggil muridnya nak padahal belom nikah... imo you don't have to be a father (with biological child) just to call someone with 'nak'</t>
  </si>
  <si>
    <t>et santai kali guru muda juga manggil muridnya nak padahal belom nikah imo you dont have to be  father with biological child just to call someone with nak</t>
  </si>
  <si>
    <t>['et', 'santai', 'kali', 'guru', 'muda', 'juga', 'manggil', 'muridnya', 'nak', 'padahal', 'belom', 'nikah', 'imo', 'you', 'dont', 'have', 'to', 'be', 'father', 'with', 'biological', 'child', 'just', 'to', 'call', 'someone', 'with', 'nak']</t>
  </si>
  <si>
    <t>['et', 'santai', 'sepertinya', 'guru', 'muda', 'juga', 'memanggil', 'muridnya', 'anak', 'padahal', 'belum', 'nikah', 'pendapat', 'you', 'jangan', 'have', 'to', 'be', 'father', 'with', 'biological', 'child', 'just', 'to', 'call', 'someone', 'with', 'anak']</t>
  </si>
  <si>
    <t>['santai', 'guru', 'muda', 'memanggil', 'muridnya', 'anak', 'nikah', 'pendapat', 'you', 'have', 'to', 'be', 'father', 'with', 'biological', 'child', 'just', 'to', 'call', 'someone', 'with', 'anak']</t>
  </si>
  <si>
    <t>['santai', 'guru', 'muda', 'panggil', 'murid', 'anak', 'nikah', 'dapat', 'you', 'have', 'to', 'be', 'father', 'with', 'biological', 'child', 'just', 'to', 'call', 'someone', 'with', 'anak']</t>
  </si>
  <si>
    <t>santai guru muda panggil murid anak nikah dapat you have to be father with biological child just to call someone with anak</t>
  </si>
  <si>
    <t>Baekhyun as author terkenal yg baru cerai sm chanyeol dan udh punya anak jg namanya seine, ceka bia ini udh pasti wajib deh ya ini huru hara bener dimasa nya. Dan au nya dikta runa nya key, jadi mereka nikah muda gara2 dijebak gt tapi baguss bgt syg key nya jg deact.</t>
  </si>
  <si>
    <t>baekhyun as author terkenal yg baru cerai sm chanyeol dan udh punya anak jg namanya seine, ceka bia ini udh pasti wajib deh ya ini huru hara bener dimasa nya. dan au nya dikta runa nya key, jadi mereka nikah muda gara2 dijebak gt tapi baguss bgt syg key nya jg deact.</t>
  </si>
  <si>
    <t>baekhyun as author terkenal yg baru cerai sm chanyeol dan udh punya anak jg namanya seine ceka bia ini udh pasti wajib deh ya ini huru hara bener dimasa nya dan au nya dikta runa nya key jadi mereka nikah muda gara dijebak gt tapi baguss bgt syg key nya jg deact</t>
  </si>
  <si>
    <t>['baekhyun', 'as', 'author', 'terkenal', 'yg', 'baru', 'cerai', 'sm', 'chanyeol', 'dan', 'udh', 'punya', 'anak', 'jg', 'namanya', 'seine', 'ceka', 'bia', 'ini', 'udh', 'pasti', 'wajib', 'deh', 'ya', 'ini', 'huru', 'hara', 'bener', 'dimasa', 'nya', 'dan', 'au', 'nya', 'dikta', 'runa', 'nya', 'key', 'jadi', 'mereka', 'nikah', 'muda', 'gara', 'dijebak', 'gt', 'tapi', 'baguss', 'bgt', 'syg', 'key', 'nya', 'jg', 'deact']</t>
  </si>
  <si>
    <t>['baekhyun', 'as', 'author', 'terkenal', 'yg', 'baru', 'cerai', 'sama', 'chanyeol', 'dan', 'sudah', 'punya', 'anak', 'juga', 'namanya', 'seine', 'ceka', 'bia', 'ini', 'sudah', 'pasti', 'wajib', 'deh', 'ya', 'ini', 'huru', 'hara', 'benar', 'dimasa', 'nya', 'dan', 'aku', 'nya', 'dikta', 'runa', 'nya', 'key', 'jadi', 'mereka', 'nikah', 'muda', 'karena', 'dijebak', 'begitu', 'tapi', 'baguss', 'banget', 'sayang', 'key', 'nya', 'juga', 'deact']</t>
  </si>
  <si>
    <t>['baekhyun', 'as', 'author', 'terkenal', 'cerai', 'chanyeol', 'anak', 'namanya', 'seine', 'ceka', 'bia', 'wajib', 'deh', 'ya', 'huru', 'hara', 'dimasa', 'nya', 'nya', 'dikta', 'runa', 'nya', 'key', 'nikah', 'muda', 'dijebak', 'baguss', 'banget', 'sayang', 'key', 'nya', 'deact']</t>
  </si>
  <si>
    <t>['baekhyun', 'as', 'author', 'kenal', 'cerai', 'chanyeol', 'anak', 'nama', 'seine', 'ceka', 'bia', 'wajib', 'deh', 'ya', 'huru', 'hara', 'masa', 'nya', 'nya', 'dikta', 'runa', 'nya', 'key', 'nikah', 'muda', 'jebak', 'baguss', 'banget', 'sayang', 'key', 'nya', 'deact']</t>
  </si>
  <si>
    <t>baekhyun as author kenal cerai chanyeol anak nama seine ceka bia wajib deh ya huru hara masa nya nya dikta runa nya key nikah muda jebak baguss banget sayang key nya deact</t>
  </si>
  <si>
    <t>but he still defend me when my mom started to talk about marriage and my brother just said like gue masih muda, belum nikmatin hidup gue udah disuruh nikah aja. jangan nikah dulu kak (nama rl gue)</t>
  </si>
  <si>
    <t>but he still defend me when my mom started to talk about marriage and my brother just said like gue masih muda belum nikmatin hidup gue udah disuruh nikah aja jangan nikah dulu kak nama rl gue</t>
  </si>
  <si>
    <t>['but', 'he', 'still', 'defend', 'me', 'when', 'my', 'mom', 'started', 'to', 'talk', 'about', 'marriage', 'and', 'my', 'brother', 'just', 'said', 'like', 'gue', 'masih', 'muda', 'belum', 'nikmatin', 'hidup', 'gue', 'udah', 'disuruh', 'nikah', 'aja', 'jangan', 'nikah', 'dulu', 'kak', 'nama', 'rl', 'gue']</t>
  </si>
  <si>
    <t>['but', 'he', 'still', 'defend', 'me', 'when', 'my', 'ibu', 'started', 'to', 'talk', 'about', 'marriage', 'and', 'my', 'brother', 'just', 'berkata', 'like', 'aku', 'masih', 'muda', 'belum', 'menikmati', 'hidup', 'aku', 'sudah', 'disuruh', 'nikah', 'aja', 'jangan', 'nikah', 'dulu', 'kakak', 'nama', 'rl', 'aku']</t>
  </si>
  <si>
    <t>['but', 'he', 'still', 'defend', 'me', 'when', 'my', 'started', 'to', 'talk', 'about', 'marriage', 'and', 'my', 'brother', 'just', 'like', 'muda', 'menikmati', 'hidup', 'disuruh', 'nikah', 'aja', 'nikah', 'kakak', 'nama', 'rl']</t>
  </si>
  <si>
    <t>['but', 'he', 'still', 'defend', 'me', 'when', 'my', 'started', 'to', 'talk', 'about', 'marriage', 'and', 'my', 'brother', 'just', 'like', 'muda', 'nikmat', 'hidup', 'suruh', 'nikah', 'aja', 'nikah', 'kakak', 'nama', 'rl']</t>
  </si>
  <si>
    <t>but he still defend me when my started to talk about marriage and my brother just like muda nikmat hidup suruh nikah aja nikah kakak nama rl</t>
  </si>
  <si>
    <t>niatnya nikah muda buat menghindari zinah,
tapi lupa menghindari kemiskinan</t>
  </si>
  <si>
    <t>niatnya nikah muda buat menghindari zinah tapi lupa menghindari kemiskinan</t>
  </si>
  <si>
    <t>['niatnya', 'nikah', 'muda', 'buat', 'menghindari', 'zinah', 'tapi', 'lupa', 'menghindari', 'kemiskinan']</t>
  </si>
  <si>
    <t>['niatnya', 'nikah', 'muda', 'buat', 'menghindari', 'zina', 'tapi', 'lupa', 'menghindari', 'kemiskinan']</t>
  </si>
  <si>
    <t>['niatnya', 'nikah', 'muda', 'menghindari', 'zina', 'lupa', 'menghindari', 'kemiskinan']</t>
  </si>
  <si>
    <t>['niat', 'nikah', 'muda', 'hindar', 'zina', 'lupa', 'hindar', 'miskin']</t>
  </si>
  <si>
    <t>niat nikah muda hindar zina lupa hindar miskin</t>
  </si>
  <si>
    <t>@eiybrayen mau nikah sm ai juga dong biar awet muda</t>
  </si>
  <si>
    <t>mau nikah sm ai juga dong biar awet muda</t>
  </si>
  <si>
    <t>['mau', 'nikah', 'sm', 'ai', 'juga', 'dong', 'biar', 'awet', 'muda']</t>
  </si>
  <si>
    <t>['mau', 'nikah', 'sama', 'ai', 'juga', 'dong', 'biar', 'awet', 'muda']</t>
  </si>
  <si>
    <t>['nikah', 'biar', 'awet', 'muda']</t>
  </si>
  <si>
    <t>nikah biar awet muda</t>
  </si>
  <si>
    <t>@wullanreal Iya tu yang AQ mau.
Yuuk nikah sama AQ mau de
Mumpung masih muda</t>
  </si>
  <si>
    <t>@wullanreal iya tu yang aq mau.
yuuk nikah sama aq mau de
mumpung masih muda</t>
  </si>
  <si>
    <t>iya tu yang aq mau yuuk nikah sama aq mau de mumpung masih muda</t>
  </si>
  <si>
    <t>['iya', 'tu', 'yang', 'aq', 'mau', 'yuuk', 'nikah', 'sama', 'aq', 'mau', 'de', 'mumpung', 'masih', 'muda']</t>
  </si>
  <si>
    <t>['iya', 'itu', 'yang', 'aku', 'mau', 'ayo', 'nikah', 'sama', 'aku', 'mau', 'adik', 'mumpung', 'masih', 'muda']</t>
  </si>
  <si>
    <t>['iya', 'ayo', 'nikah', 'adik', 'mumpung', 'muda']</t>
  </si>
  <si>
    <t>iya ayo nikah adik mumpung muda</t>
  </si>
  <si>
    <t>kadang suka ngilu klo ngeliat orang2 nikah muda, pondasi nya sekuat apa bisa nikah muda gitu..</t>
  </si>
  <si>
    <t>kadang suka ngilu klo ngeliat orang nikah muda pondasi nya sekuat apa bisa nikah muda gitu</t>
  </si>
  <si>
    <t>['kadang', 'suka', 'ngilu', 'klo', 'ngeliat', 'orang', 'nikah', 'muda', 'pondasi', 'nya', 'sekuat', 'apa', 'bisa', 'nikah', 'muda', 'gitu']</t>
  </si>
  <si>
    <t>['kadang', 'suka', 'ngilu', 'klo', 'melihat', 'orang', 'nikah', 'muda', 'pondasi', 'nya', 'sekuat', 'apa', 'bisa', 'nikah', 'muda', 'begitu']</t>
  </si>
  <si>
    <t>['kadang', 'suka', 'ngilu', 'klo', 'orang', 'nikah', 'muda', 'pondasi', 'nya', 'sekuat', 'nikah', 'muda']</t>
  </si>
  <si>
    <t>['kadang', 'suka', 'ngilu', 'klo', 'orang', 'nikah', 'muda', 'pondasi', 'nya', 'kuat', 'nikah', 'muda']</t>
  </si>
  <si>
    <t>kadang suka ngilu klo orang nikah muda pondasi nya kuat nikah muda</t>
  </si>
  <si>
    <t>Ya gapapa kalo ada yang bahagia nikah muda , yang penting jangan ngutang ga bayar aja 😉</t>
  </si>
  <si>
    <t>ya gapapa kalo ada yang bahagia nikah muda , yang penting jangan ngutang ga bayar aja 😉</t>
  </si>
  <si>
    <t>ya gapapa kalo ada yang bahagia nikah muda yang penting jangan ngutang ga bayar aja</t>
  </si>
  <si>
    <t>['ya', 'gapapa', 'kalo', 'ada', 'yang', 'bahagia', 'nikah', 'muda', 'yang', 'penting', 'jangan', 'ngutang', 'ga', 'bayar', 'aja']</t>
  </si>
  <si>
    <t>['ya', 'boleh', 'kalo', 'ada', 'yang', 'bahagia', 'nikah', 'muda', 'yang', 'penting', 'jangan', 'hutang', 'tidak', 'bayar', 'aja']</t>
  </si>
  <si>
    <t>['ya', 'kalo', 'bahagia', 'nikah', 'muda', 'hutang', 'bayar', 'aja']</t>
  </si>
  <si>
    <t>ya kalo bahagia nikah muda hutang bayar aja</t>
  </si>
  <si>
    <t>@Chlorn_3floride @RizkyDS_ inget kan perkataan gue dulu, kalau gue akhirnya nanti nikah sama yang muda tandanya gue udah pasrah dan yang ada aja</t>
  </si>
  <si>
    <t>@chlorn_3floride @rizkyds_ inget kan perkataan gue dulu, kalau gue akhirnya nanti nikah sama yang muda tandanya gue udah pasrah dan yang ada aja</t>
  </si>
  <si>
    <t>floride inget kan perkataan gue dulu kalau gue akhirnya nanti nikah sama yang muda tandanya gue udah pasrah dan yang ada aja</t>
  </si>
  <si>
    <t>['floride', 'inget', 'kan', 'perkataan', 'gue', 'dulu', 'kalau', 'gue', 'akhirnya', 'nanti', 'nikah', 'sama', 'yang', 'muda', 'tandanya', 'gue', 'udah', 'pasrah', 'dan', 'yang', 'ada', 'aja']</t>
  </si>
  <si>
    <t>['floride', 'ingat', 'kan', 'perkataan', 'aku', 'dulu', 'kalau', 'aku', 'akhirnya', 'nanti', 'nikah', 'sama', 'yang', 'muda', 'tandanya', 'aku', 'sudah', 'pasrah', 'dan', 'yang', 'ada', 'aja']</t>
  </si>
  <si>
    <t>['floride', 'perkataan', 'nikah', 'muda', 'tandanya', 'pasrah', 'aja']</t>
  </si>
  <si>
    <t>['floride', 'kata', 'nikah', 'muda', 'tanda', 'pasrah', 'aja']</t>
  </si>
  <si>
    <t>floride kata nikah muda tanda pasrah aja</t>
  </si>
  <si>
    <t>@speedingjunkie tetep aja klo nikah pasti maunya ama yg lbh muda</t>
  </si>
  <si>
    <t>tetep aja klo nikah pasti maunya ama yg lbh muda</t>
  </si>
  <si>
    <t>['tetep', 'aja', 'klo', 'nikah', 'pasti', 'maunya', 'ama', 'yg', 'lbh', 'muda']</t>
  </si>
  <si>
    <t>['tetap', 'aja', 'klo', 'nikah', 'pasti', 'mau', 'sama', 'yg', 'lbh', 'muda']</t>
  </si>
  <si>
    <t>['aja', 'klo', 'nikah', 'lbh', 'muda']</t>
  </si>
  <si>
    <t>aja klo nikah lbh muda</t>
  </si>
  <si>
    <t>Ngeband menyelamatkanku dari nikah muda dan kebablas 🤘</t>
  </si>
  <si>
    <t>ngeband menyelamatkanku dari nikah muda dan kebablas 🤘</t>
  </si>
  <si>
    <t>ngeband menyelamatkanku dari nikah muda dan kebablas</t>
  </si>
  <si>
    <t>['ngeband', 'menyelamatkanku', 'dari', 'nikah', 'muda', 'dan', 'kebablas']</t>
  </si>
  <si>
    <t>['ngeband', 'menyelamatkanku', 'nikah', 'muda', 'kebablas']</t>
  </si>
  <si>
    <t>['ngeband', 'selamat', 'nikah', 'muda', 'bablas']</t>
  </si>
  <si>
    <t>ngeband selamat nikah muda bablas</t>
  </si>
  <si>
    <t>Menurutku 29 msh muda bgt 😬 lagian kontranya bkn krn pendidikan vs nikah, tp krn attitude cowoknya yg blm nikah aja udh pengen ngatur2, nder. Km mau dapet ipar kayak gt?</t>
  </si>
  <si>
    <t>menurutku 29 msh muda bgt 😬 lagian kontranya bkn krn pendidikan vs nikah, tp krn attitude cowoknya yg blm nikah aja udh pengen ngatur2, nder. km mau dapet ipar kayak gt?</t>
  </si>
  <si>
    <t>menurutku msh muda bgt lagian kontranya bkn krn pendidikan vs nikah tp krn attitude cowoknya yg blm nikah aja udh pengen ngatur nder km mau dapet ipar kayak gt</t>
  </si>
  <si>
    <t>['menurutku', 'msh', 'muda', 'bgt', 'lagian', 'kontranya', 'bkn', 'krn', 'pendidikan', 'vs', 'nikah', 'tp', 'krn', 'attitude', 'cowoknya', 'yg', 'blm', 'nikah', 'aja', 'udh', 'pengen', 'ngatur', 'nder', 'km', 'mau', 'dapet', 'ipar', 'kayak', 'gt']</t>
  </si>
  <si>
    <t>['menurutku', 'masih', 'muda', 'banget', 'lagian', 'kontranya', 'bukan', 'krn', 'pendidikan', 'vs', 'nikah', 'tapi', 'krn', 'sikap', 'cowoknya', 'yg', 'belum', 'nikah', 'aja', 'sudah', 'ingin', 'mengatur', 'nder', 'kamu', 'mau', 'dapat', 'ipar', 'seperti', 'begitu']</t>
  </si>
  <si>
    <t>['menurutku', 'muda', 'banget', 'kontranya', 'krn', 'pendidikan', 'vs', 'nikah', 'krn', 'sikap', 'cowoknya', 'nikah', 'aja', 'mengatur', 'nder', 'ipar']</t>
  </si>
  <si>
    <t>['turut', 'muda', 'banget', 'kontra', 'krn', 'didik', 'vs', 'nikah', 'krn', 'sikap', 'cowok', 'nikah', 'aja', 'atur', 'nder', 'ipar']</t>
  </si>
  <si>
    <t>turut muda banget kontra krn didik vs nikah krn sikap cowok nikah aja atur nder ipar</t>
  </si>
  <si>
    <t>mobil,sebelum nya teriak " liat aja kak ikeu aku bakal nikah sama kakak hehe". Tau" udah 8 tahun kemudian, and yeah dia kembali tapi ikeu gak nyangka dia bakal tumbuh sebesar ini and seganteng ini. Siapa bocah itu?.... 
Kenapa ada shoon? Karena dia lebih muda dari ikeu wkwk</t>
  </si>
  <si>
    <t>mobil,sebelum nya teriak " liat aja kak ikeu aku bakal nikah sama kakak hehe". tau" udah 8 tahun kemudian, and yeah dia kembali tapi ikeu gak nyangka dia bakal tumbuh sebesar ini and seganteng ini. siapa bocah itu?.... 
kenapa ada shoon? karena dia lebih muda dari ikeu wkwk</t>
  </si>
  <si>
    <t>mobilsebelum nya teriak liat aja kak ikeu aku bakal nikah sama kakak hehe tau udah tahun kemudian and yeah dia kembali tapi ikeu gak nyangka dia bakal tumbuh sebesar ini and seganteng ini siapa bocah itu kenapa ada shoon karena dia lebih muda dari ikeu wkwk</t>
  </si>
  <si>
    <t>['mobilsebelum', 'nya', 'teriak', 'liat', 'aja', 'kak', 'ikeu', 'aku', 'bakal', 'nikah', 'sama', 'kakak', 'hehe', 'tau', 'udah', 'tahun', 'kemudian', 'and', 'yeah', 'dia', 'kembali', 'tapi', 'ikeu', 'gak', 'nyangka', 'dia', 'bakal', 'tumbuh', 'sebesar', 'ini', 'and', 'seganteng', 'ini', 'siapa', 'bocah', 'itu', 'kenapa', 'ada', 'shoon', 'karena', 'dia', 'lebih', 'muda', 'dari', 'ikeu', 'wkwk']</t>
  </si>
  <si>
    <t>['mobilsebelum', 'nya', 'teriak', 'lihat', 'aja', 'kakak', 'ikeu', 'aku', 'bakal', 'nikah', 'sama', 'kakak', 'hehe', 'tau', 'sudah', 'tahun', 'kemudian', 'and', 'yeah', 'dia', 'kembali', 'tapi', 'ikeu', 'gak', 'menyangka', 'dia', 'bakal', 'tumbuh', 'sebesar', 'ini', 'and', 'seganteng', 'ini', 'siapa', 'anak', 'itu', 'kenapa', 'ada', 'shoon', 'karena', 'dia', 'lebih', 'muda', 'dari', 'ikeu', 'wkwk']</t>
  </si>
  <si>
    <t>['mobilsebelum', 'nya', 'teriak', 'lihat', 'aja', 'kakak', 'ikeu', 'nikah', 'kakak', 'hehe', 'tau', 'and', 'yeah', 'ikeu', 'gak', 'menyangka', 'tumbuh', 'and', 'seganteng', 'anak', 'shoon', 'muda', 'ikeu']</t>
  </si>
  <si>
    <t>['mobilsebelum', 'nya', 'teriak', 'lihat', 'aja', 'kakak', 'ikeu', 'nikah', 'kakak', 'hehe', 'tau', 'and', 'yeah', 'ikeu', 'gak', 'sangka', 'tumbuh', 'and', 'ganteng', 'anak', 'shoon', 'muda', 'ikeu']</t>
  </si>
  <si>
    <t>mobilsebelum nya teriak lihat aja kakak ikeu nikah kakak hehe tau and yeah ikeu gak sangka tumbuh and ganteng anak shoon muda ikeu</t>
  </si>
  <si>
    <t>sungguh dingin desa ku. pantesan banyak yg nikah muda</t>
  </si>
  <si>
    <t>sungguh dingin desa ku pantesan banyak yg nikah muda</t>
  </si>
  <si>
    <t>['sungguh', 'dingin', 'desa', 'ku', 'pantesan', 'banyak', 'yg', 'nikah', 'muda']</t>
  </si>
  <si>
    <t>['sungguh', 'dingin', 'desa', 'aku', 'pantas', 'banyak', 'yg', 'nikah', 'muda']</t>
  </si>
  <si>
    <t>['sungguh', 'dingin', 'desa', 'nikah', 'muda']</t>
  </si>
  <si>
    <t>sungguh dingin desa nikah muda</t>
  </si>
  <si>
    <t>@tanyakanrl Kakek mu pasti nikah muda nderr</t>
  </si>
  <si>
    <t>@tanyakanrl kakek mu pasti nikah muda nderr</t>
  </si>
  <si>
    <t>kakek mu pasti nikah muda nderr</t>
  </si>
  <si>
    <t>['kakek', 'mu', 'pasti', 'nikah', 'muda', 'nderr']</t>
  </si>
  <si>
    <t>['kakek', 'kamu', 'pasti', 'nikah', 'muda', 'nderr']</t>
  </si>
  <si>
    <t>['kakek', 'nikah', 'muda', 'nderr']</t>
  </si>
  <si>
    <t>kakek nikah muda nderr</t>
  </si>
  <si>
    <t>Kalo nikah umur 22thn itu masih nikah muda kan?</t>
  </si>
  <si>
    <t>kalo nikah umur 22thn itu masih nikah muda kan?</t>
  </si>
  <si>
    <t>kalo nikah umur thn itu masih nikah muda kan</t>
  </si>
  <si>
    <t>['kalo', 'nikah', 'umur', 'thn', 'itu', 'masih', 'nikah', 'muda', 'kan']</t>
  </si>
  <si>
    <t>['kalo', 'nikah', 'umur', 'tahun', 'itu', 'masih', 'nikah', 'muda', 'kan']</t>
  </si>
  <si>
    <t>['kalo', 'nikah', 'umur', 'nikah', 'muda']</t>
  </si>
  <si>
    <t>kalo nikah umur nikah muda</t>
  </si>
  <si>
    <t>mau nikah muda tapi takut istrinya po cireng isi ayam suwir</t>
  </si>
  <si>
    <t>['mau', 'nikah', 'muda', 'tapi', 'takut', 'istrinya', 'po', 'cireng', 'isi', 'ayam', 'suwir']</t>
  </si>
  <si>
    <t>['mau', 'nikah', 'muda', 'tapi', 'takut', 'istrinya', 'apa', 'cireng', 'isi', 'ayam', 'suwir']</t>
  </si>
  <si>
    <t>['nikah', 'muda', 'takut', 'istrinya', 'cireng', 'isi', 'ayam', 'suwir']</t>
  </si>
  <si>
    <t>['nikah', 'muda', 'takut', 'istri', 'cireng', 'isi', 'ayam', 'suwir']</t>
  </si>
  <si>
    <t>nikah muda takut istri cireng isi ayam suwir</t>
  </si>
  <si>
    <t>@SAASH1MI temen sd gua life update nya pada nikah muda 😘🥰</t>
  </si>
  <si>
    <t>@saash1mi temen sd gua life update nya pada nikah muda 😘🥰</t>
  </si>
  <si>
    <t>temen sd gua life update nya pada nikah muda</t>
  </si>
  <si>
    <t>['temen', 'sd', 'gua', 'life', 'update', 'nya', 'pada', 'nikah', 'muda']</t>
  </si>
  <si>
    <t>['teman', 'sd', 'aku', 'life', 'update', 'nya', 'pada', 'nikah', 'muda']</t>
  </si>
  <si>
    <t>['teman', 'sd', 'life', 'update', 'nya', 'nikah', 'muda']</t>
  </si>
  <si>
    <t>teman sd life update nya nikah muda</t>
  </si>
  <si>
    <t>@Askrlfess Nikah 3th, sekarang puasa ke 4 akhirnya masakin lagi sahur sama buka buat suami.
Tahun pertama teler hamil muda, yg masak mertua
Thn ke 2 dirumah sendiri, aku yg masak
Thn ke 3 dirumah mertua, mertua yg masak
Thn ke 4, masak buat anak sama suami
Dari 2020-2023 aku ga puasa 😭</t>
  </si>
  <si>
    <t>@askrlfess nikah 3th, sekarang puasa ke 4 akhirnya masakin lagi sahur sama buka buat suami.
tahun pertama teler hamil muda, yg masak mertua
thn ke 2 dirumah sendiri, aku yg masak
thn ke 3 dirumah mertua, mertua yg masak
thn ke 4, masak buat anak sama suami
dari 2020-2023 aku ga puasa 😭</t>
  </si>
  <si>
    <t>nikah th sekarang puasa ke akhirnya masakin lagi sahur sama buka buat suami tahun pertama teler hamil muda yg masak mertua thn ke dirumah sendiri aku yg masak thn ke dirumah mertua mertua yg masak thn ke masak buat anak sama suami dari aku ga puasa</t>
  </si>
  <si>
    <t>['nikah', 'th', 'sekarang', 'puasa', 'ke', 'akhirnya', 'masakin', 'lagi', 'sahur', 'sama', 'buka', 'buat', 'suami', 'tahun', 'pertama', 'teler', 'hamil', 'muda', 'yg', 'masak', 'mertua', 'thn', 'ke', 'dirumah', 'sendiri', 'aku', 'yg', 'masak', 'thn', 'ke', 'dirumah', 'mertua', 'mertua', 'yg', 'masak', 'thn', 'ke', 'masak', 'buat', 'anak', 'sama', 'suami', 'dari', 'aku', 'ga', 'puasa']</t>
  </si>
  <si>
    <t>['nikah', 'tahun', 'sekarang', 'puasa', 'ke', 'akhirnya', 'masakin', 'lagi', 'sahur', 'sama', 'buka', 'buat', 'suami', 'tahun', 'pertama', 'teler', 'hamil', 'muda', 'yg', 'masak', 'mertua', 'tahun', 'ke', 'dirumah', 'sendiri', 'aku', 'yg', 'masak', 'tahun', 'ke', 'dirumah', 'mertua', 'mertua', 'yg', 'masak', 'tahun', 'ke', 'masak', 'buat', 'anak', 'sama', 'suami', 'dari', 'aku', 'tidak', 'puasa']</t>
  </si>
  <si>
    <t>['nikah', 'puasa', 'masakin', 'sahur', 'buka', 'suami', 'teler', 'hamil', 'muda', 'masak', 'mertua', 'dirumah', 'masak', 'dirumah', 'mertua', 'mertua', 'masak', 'masak', 'anak', 'suami', 'puasa']</t>
  </si>
  <si>
    <t>['nikah', 'puasa', 'masakin', 'sahur', 'buka', 'suami', 'teler', 'hamil', 'muda', 'masak', 'mertua', 'rumah', 'masak', 'rumah', 'mertua', 'mertua', 'masak', 'masak', 'anak', 'suami', 'puasa']</t>
  </si>
  <si>
    <t>nikah puasa masakin sahur buka suami teler hamil muda masak mertua rumah masak rumah mertua mertua masak masak anak suami puasa</t>
  </si>
  <si>
    <t>@piyaechan echil kamu mau g nikah muda?</t>
  </si>
  <si>
    <t>echil kamu mau  nikah muda</t>
  </si>
  <si>
    <t>['echil', 'kamu', 'mau', 'nikah', 'muda']</t>
  </si>
  <si>
    <t>['echil', 'nikah', 'muda']</t>
  </si>
  <si>
    <t>echil nikah muda</t>
  </si>
  <si>
    <t>👩: lu mah enak dah jelas, lah gua?
👧: bknnya lu bilang blm mau nikah muda?
👩: Iya gua mo nikah umur 27 aja
👧: kalo gua mau nikah umur 22
👩: Heh! Lu umur 22 ya gua umur 27. Lu mau nikah ditahun yg sama kek gua apa gimana?!:)
👧: oh iya lupa, ya udah gua umur 23 aja.
👩: :))))</t>
  </si>
  <si>
    <t>👩: lu mah enak dah jelas, lah gua?
👧: bknnya lu bilang blm mau nikah muda?
👩: iya gua mo nikah umur 27 aja
👧: kalo gua mau nikah umur 22
👩: heh! lu umur 22 ya gua umur 27. lu mau nikah ditahun yg sama kek gua apa gimana?!:)
👧: oh iya lupa, ya udah gua umur 23 aja.
👩: :))))</t>
  </si>
  <si>
    <t>lu mah enak dah jelas lah gua bknnya lu bilang blm mau nikah muda iya gua mo nikah umur aja kalo gua mau nikah umur heh lu umur ya gua umur lu mau nikah ditahun yg sama kek gua apa gimana oh iya lupa ya udah gua umur aja</t>
  </si>
  <si>
    <t>['lu', 'mah', 'enak', 'dah', 'jelas', 'lah', 'gua', 'bknnya', 'lu', 'bilang', 'blm', 'mau', 'nikah', 'muda', 'iya', 'gua', 'mo', 'nikah', 'umur', 'aja', 'kalo', 'gua', 'mau', 'nikah', 'umur', 'heh', 'lu', 'umur', 'ya', 'gua', 'umur', 'lu', 'mau', 'nikah', 'ditahun', 'yg', 'sama', 'kek', 'gua', 'apa', 'gimana', 'oh', 'iya', 'lupa', 'ya', 'udah', 'gua', 'umur', 'aja']</t>
  </si>
  <si>
    <t>['kamu', 'mah', 'enak', 'sudah', 'jelas', 'lah', 'aku', 'bknnya', 'kamu', 'bilang', 'belum', 'mau', 'nikah', 'muda', 'iya', 'aku', 'mau', 'nikah', 'umur', 'aja', 'kalo', 'aku', 'mau', 'nikah', 'umur', 'heh', 'kamu', 'umur', 'ya', 'aku', 'umur', 'kamu', 'mau', 'nikah', 'ditahun', 'yg', 'sama', 'seperti', 'aku', 'apa', 'bagaimana', 'oh', 'iya', 'lupa', 'ya', 'sudah', 'aku', 'umur', 'aja']</t>
  </si>
  <si>
    <t>['mah', 'enak', 'bknnya', 'bilang', 'nikah', 'muda', 'iya', 'nikah', 'umur', 'aja', 'kalo', 'nikah', 'umur', 'umur', 'ya', 'umur', 'nikah', 'ditahun', 'oh', 'iya', 'lupa', 'ya', 'umur', 'aja']</t>
  </si>
  <si>
    <t>['mah', 'enak', 'bknnya', 'bilang', 'nikah', 'muda', 'iya', 'nikah', 'umur', 'aja', 'kalo', 'nikah', 'umur', 'umur', 'ya', 'umur', 'nikah', 'tahun', 'oh', 'iya', 'lupa', 'ya', 'umur', 'aja']</t>
  </si>
  <si>
    <t>mah enak bknnya bilang nikah muda iya nikah umur aja kalo nikah umur umur ya umur nikah tahun oh iya lupa ya umur aja</t>
  </si>
  <si>
    <t>@outer_cosmo I guess? Tapi saya mau nikah sama milyader jadi mahmud cantik muda dimanja disayanv ga usah kerja banting badan. Jadi setengah belum.</t>
  </si>
  <si>
    <t>@outer_cosmo i guess? tapi saya mau nikah sama milyader jadi mahmud cantik muda dimanja disayanv ga usah kerja banting badan. jadi setengah belum.</t>
  </si>
  <si>
    <t>cosmo  guess tapi saya mau nikah sama milyader jadi mahmud cantik muda dimanja disayanv ga usah kerja banting badan jadi setengah belum</t>
  </si>
  <si>
    <t>['cosmo', 'guess', 'tapi', 'saya', 'mau', 'nikah', 'sama', 'milyader', 'jadi', 'mahmud', 'cantik', 'muda', 'dimanja', 'disayanv', 'ga', 'usah', 'kerja', 'banting', 'badan', 'jadi', 'setengah', 'belum']</t>
  </si>
  <si>
    <t>['cosmo', 'guess', 'tapi', 'saya', 'mau', 'nikah', 'sama', 'milyader', 'jadi', 'mahmud', 'cantik', 'muda', 'dimanja', 'disayang', 'tidak', 'usah', 'kerja', 'banting', 'badan', 'jadi', 'setengah', 'belum']</t>
  </si>
  <si>
    <t>['cosmo', 'guess', 'nikah', 'milyader', 'mahmud', 'cantik', 'muda', 'dimanja', 'disayang', 'kerja', 'banting', 'badan']</t>
  </si>
  <si>
    <t>['cosmo', 'guess', 'nikah', 'milyader', 'mahmud', 'cantik', 'muda', 'manja', 'sayang', 'kerja', 'banting', 'badan']</t>
  </si>
  <si>
    <t>cosmo guess nikah milyader mahmud cantik muda manja sayang kerja banting badan</t>
  </si>
  <si>
    <t>Sumpa tadi pas terawih gue naksir sama papa muda, kirain blm nikah ternyata dah punya anak hiks nyesek😭</t>
  </si>
  <si>
    <t>sumpa tadi pas terawih gue naksir sama papa muda, kirain blm nikah ternyata dah punya anak hiks nyesek😭</t>
  </si>
  <si>
    <t>sumpa tadi pas terawih gue naksir sama papa muda kirain blm nikah ternyata dah punya anak hiks nyesek</t>
  </si>
  <si>
    <t>['sumpa', 'tadi', 'pas', 'terawih', 'gue', 'naksir', 'sama', 'papa', 'muda', 'kirain', 'blm', 'nikah', 'ternyata', 'dah', 'punya', 'anak', 'hiks', 'nyesek']</t>
  </si>
  <si>
    <t>['sumpah', 'tadi', 'saat', 'terawih', 'aku', 'naksir', 'sama', 'papa', 'muda', 'kira', 'belum', 'nikah', 'ternyata', 'sudah', 'punya', 'anak', 'hiks', 'sesak']</t>
  </si>
  <si>
    <t>['sumpah', 'terawih', 'naksir', 'papa', 'muda', 'nikah', 'anak', 'hiks', 'sesak']</t>
  </si>
  <si>
    <t>sumpah terawih naksir papa muda nikah anak hiks sesak</t>
  </si>
  <si>
    <t>Butuh dinikahin kim taehyung biar aman diri gua, gpp nikah muda kalo sm dia 🙌</t>
  </si>
  <si>
    <t>butuh dinikahin kim taehyung biar aman diri gua, gpp nikah muda kalo sm dia 🙌</t>
  </si>
  <si>
    <t>butuh dinikahin kim taehyung biar aman diri gua gpp nikah muda kalo sm dia</t>
  </si>
  <si>
    <t>['butuh', 'dinikahin', 'kim', 'taehyung', 'biar', 'aman', 'diri', 'gua', 'gpp', 'nikah', 'muda', 'kalo', 'sm', 'dia']</t>
  </si>
  <si>
    <t>['butuh', 'dinikahkan', 'kim', 'taehyung', 'biar', 'aman', 'diri', 'aku', 'boleh', 'nikah', 'muda', 'kalo', 'sama', 'dia']</t>
  </si>
  <si>
    <t>['butuh', 'dinikahkan', 'kim', 'taehyung', 'biar', 'aman', 'nikah', 'muda', 'kalo']</t>
  </si>
  <si>
    <t>['butuh', 'nikah', 'kim', 'taehyung', 'biar', 'aman', 'nikah', 'muda', 'kalo']</t>
  </si>
  <si>
    <t>butuh nikah kim taehyung biar aman nikah muda kalo</t>
  </si>
  <si>
    <t>Barusan ga sengaja liat tiktok mantan istri nya f e r r y m a r y a d i cantik bgt msh single sampe skrg. Dulu liatnya sedih bgt, nikah muda trus  diselingkuhi</t>
  </si>
  <si>
    <t>barusan ga sengaja liat tiktok mantan istri nya f e r r y m a r y a d i cantik bgt msh single sampe skrg. dulu liatnya sedih bgt, nikah muda trus  diselingkuhi</t>
  </si>
  <si>
    <t>barusan ga sengaja liat tiktok mantan istri nya             cantik bgt msh single sampe skrg dulu liatnya sedih bgt nikah muda trus diselingkuhi</t>
  </si>
  <si>
    <t>['barusan', 'ga', 'sengaja', 'liat', 'tiktok', 'mantan', 'istri', 'nya', 'cantik', 'bgt', 'msh', 'single', 'sampe', 'skrg', 'dulu', 'liatnya', 'sedih', 'bgt', 'nikah', 'muda', 'trus', 'diselingkuhi']</t>
  </si>
  <si>
    <t>['barusan', 'tidak', 'sengaja', 'lihat', 'tiktok', 'mantan', 'istri', 'nya', 'cantik', 'banget', 'masih', 'lajang', 'sampai', 'sekarang', 'dulu', 'liatnya', 'sedih', 'banget', 'nikah', 'muda', 'terus', 'diselingkuhi']</t>
  </si>
  <si>
    <t>['barusan', 'sengaja', 'lihat', 'tiktok', 'mantan', 'istri', 'nya', 'cantik', 'banget', 'lajang', 'liatnya', 'sedih', 'banget', 'nikah', 'muda', 'diselingkuhi']</t>
  </si>
  <si>
    <t>['barusan', 'sengaja', 'lihat', 'tiktok', 'mantan', 'istri', 'nya', 'cantik', 'banget', 'lajang', 'liat', 'sedih', 'banget', 'nikah', 'muda', 'selingkuh']</t>
  </si>
  <si>
    <t>barusan sengaja lihat tiktok mantan istri nya cantik banget lajang liat sedih banget nikah muda selingkuh</t>
  </si>
  <si>
    <t>liat sg orang yang nikah muda jadi takut, soalnya suaminya kayak gak cukup sama satu perempuan</t>
  </si>
  <si>
    <t>liat sg orang yang nikah muda jadi takut soalnya suaminya kayak gak cukup sama satu perempuan</t>
  </si>
  <si>
    <t>['liat', 'sg', 'orang', 'yang', 'nikah', 'muda', 'jadi', 'takut', 'soalnya', 'suaminya', 'kayak', 'gak', 'cukup', 'sama', 'satu', 'perempuan']</t>
  </si>
  <si>
    <t>['lihat', 'sg', 'orang', 'yang', 'nikah', 'muda', 'jadi', 'takut', 'soalnya', 'suaminya', 'seperti', 'gak', 'cukup', 'sama', 'satu', 'perempuan']</t>
  </si>
  <si>
    <t>['lihat', 'sg', 'orang', 'nikah', 'muda', 'takut', 'suaminya', 'gak', 'perempuan']</t>
  </si>
  <si>
    <t>['lihat', 'sg', 'orang', 'nikah', 'muda', 'takut', 'suami', 'gak', 'perempuan']</t>
  </si>
  <si>
    <t>lihat sg orang nikah muda takut suami gak perempuan</t>
  </si>
  <si>
    <t>@tanyakanrl ibu sama bapak ku
gak pernah berantem gitu, dulu pernah tapi cuma sekali dan itu pun langsung maafan. ibu ku dulu cerita kalo pas muda ibuku gak pernah mau nikah trus pas ketemu bapak ku langsung luluh akhirnya nikah</t>
  </si>
  <si>
    <t>ibu sama bapak ku gak pernah berantem gitu dulu pernah tapi cuma sekali dan itu pun langsung maafan ibu ku dulu cerita kalo pas muda ibuku gak pernah mau nikah trus pas ketemu bapak ku langsung luluh akhirnya nikah</t>
  </si>
  <si>
    <t>['ibu', 'sama', 'bapak', 'ku', 'gak', 'pernah', 'berantem', 'gitu', 'dulu', 'pernah', 'tapi', 'cuma', 'sekali', 'dan', 'itu', 'pun', 'langsung', 'maafan', 'ibu', 'ku', 'dulu', 'cerita', 'kalo', 'pas', 'muda', 'ibuku', 'gak', 'pernah', 'mau', 'nikah', 'trus', 'pas', 'ketemu', 'bapak', 'ku', 'langsung', 'luluh', 'akhirnya', 'nikah']</t>
  </si>
  <si>
    <t>['ibu', 'sama', 'bapak', 'aku', 'gak', 'pernah', 'berkelahi', 'begitu', 'dulu', 'pernah', 'tapi', 'cuma', 'sekali', 'dan', 'itu', 'pun', 'langsung', 'maafan', 'ibu', 'aku', 'dulu', 'cerita', 'kalo', 'saat', 'muda', 'ibuku', 'gak', 'pernah', 'mau', 'nikah', 'terus', 'saat', 'bertemu', 'bapak', 'aku', 'langsung', 'luluh', 'akhirnya', 'nikah']</t>
  </si>
  <si>
    <t>['gak', 'berkelahi', 'langsung', 'maafan', 'cerita', 'kalo', 'muda', 'ibuku', 'gak', 'nikah', 'bertemu', 'langsung', 'luluh', 'nikah']</t>
  </si>
  <si>
    <t>['gak', 'kelah', 'langsung', 'maaf', 'cerita', 'kalo', 'muda', 'ibu', 'gak', 'nikah', 'temu', 'langsung', 'luluh', 'nikah']</t>
  </si>
  <si>
    <t>gak kelah langsung maaf cerita kalo muda ibu gak nikah temu langsung luluh nikah</t>
  </si>
  <si>
    <t>Gw selalu nyuruh mak w buat nikmatin hidup dimasa sekarang, kayak pergi aja jalan2, pakaian yg kotor di laundry aja, atau perlu cari art aja. Krna mak w 18 taun udah nikah, berjuang dgn ayah juga dari 0, ga bisa nikmatin masa muda, mimpi2 dia juga sirna gitu ajaa :"</t>
  </si>
  <si>
    <t>gw selalu nyuruh mak w buat nikmatin hidup dimasa sekarang, kayak pergi aja jalan2, pakaian yg kotor di laundry aja, atau perlu cari art aja. krna mak w 18 taun udah nikah, berjuang dgn ayah juga dari 0, ga bisa nikmatin masa muda, mimpi2 dia juga sirna gitu ajaa :"</t>
  </si>
  <si>
    <t>gw selalu nyuruh mak  buat nikmatin hidup dimasa sekarang kayak pergi aja jalan pakaian yg kotor di laundry aja atau perlu cari art aja krna mak  taun udah nikah berjuang dgn ayah juga dari ga bisa nikmatin masa muda mimpi dia juga sirna gitu ajaa</t>
  </si>
  <si>
    <t>['gw', 'selalu', 'nyuruh', 'mak', 'buat', 'nikmatin', 'hidup', 'dimasa', 'sekarang', 'kayak', 'pergi', 'aja', 'jalan', 'pakaian', 'yg', 'kotor', 'di', 'laundry', 'aja', 'atau', 'perlu', 'cari', 'art', 'aja', 'krna', 'mak', 'taun', 'udah', 'nikah', 'berjuang', 'dgn', 'ayah', 'juga', 'dari', 'ga', 'bisa', 'nikmatin', 'masa', 'muda', 'mimpi', 'dia', 'juga', 'sirna', 'gitu', 'ajaa']</t>
  </si>
  <si>
    <t>['aku', 'selalu', 'menyuruh', 'ibu', 'buat', 'menikmati', 'hidup', 'dimasa', 'sekarang', 'seperti', 'pergi', 'aja', 'jalan', 'pakaian', 'yg', 'kotor', 'di', 'laundry', 'aja', 'atau', 'perlu', 'cari', 'art', 'aja', 'karena', 'ibu', 'tahun', 'sudah', 'nikah', 'berjuang', 'dengan', 'ayah', 'juga', 'dari', 'tidak', 'bisa', 'menikmati', 'masa', 'muda', 'mimpi', 'dia', 'juga', 'sirna', 'begitu', 'saja']</t>
  </si>
  <si>
    <t>['menyuruh', 'menikmati', 'hidup', 'dimasa', 'pergi', 'aja', 'jalan', 'pakaian', 'kotor', 'laundry', 'aja', 'cari', 'art', 'aja', 'nikah', 'berjuang', 'ayah', 'menikmati', 'muda', 'mimpi', 'sirna']</t>
  </si>
  <si>
    <t>['suruh', 'nikmat', 'hidup', 'masa', 'pergi', 'aja', 'jalan', 'pakai', 'kotor', 'laundry', 'aja', 'cari', 'art', 'aja', 'nikah', 'juang', 'ayah', 'nikmat', 'muda', 'mimpi', 'sirna']</t>
  </si>
  <si>
    <t>suruh nikmat hidup masa pergi aja jalan pakai kotor laundry aja cari art aja nikah juang ayah nikmat muda mimpi sirna</t>
  </si>
  <si>
    <t>cape pen nikah muda aja lah</t>
  </si>
  <si>
    <t>['cape', 'pen', 'nikah', 'muda', 'aja', 'lah']</t>
  </si>
  <si>
    <t>['capek', 'ingin', 'nikah', 'muda', 'aja', 'lah']</t>
  </si>
  <si>
    <t>['capek', 'nikah', 'muda', 'aja']</t>
  </si>
  <si>
    <t>capek nikah muda aja</t>
  </si>
  <si>
    <t>@wattpadmenfess_ Ini kak konsepnya teenfict ringan yang sweet. Gak ada geng motor ga ada nikah muda.
https://t.co/L6quxVPFaH</t>
  </si>
  <si>
    <t>@wattpadmenfess_ ini kak konsepnya teenfict ringan yang sweet. gak ada geng motor ga ada nikah muda.
https://t.co/l6quxvpfah</t>
  </si>
  <si>
    <t>ini kak konsepnya teenfict ringan yang sweet gak ada geng motor ga ada nikah muda</t>
  </si>
  <si>
    <t>['ini', 'kak', 'konsepnya', 'teenfict', 'ringan', 'yang', 'sweet', 'gak', 'ada', 'geng', 'motor', 'ga', 'ada', 'nikah', 'muda']</t>
  </si>
  <si>
    <t>['ini', 'kakak', 'konsepnya', 'teenfict', 'ringan', 'yang', 'sweet', 'gak', 'ada', 'geng', 'motor', 'tidak', 'ada', 'nikah', 'muda']</t>
  </si>
  <si>
    <t>['kakak', 'konsepnya', 'teenfict', 'ringan', 'sweet', 'gak', 'geng', 'motor', 'nikah', 'muda']</t>
  </si>
  <si>
    <t>['kakak', 'konsep', 'teenfict', 'ringan', 'sweet', 'gak', 'geng', 'motor', 'nikah', 'muda']</t>
  </si>
  <si>
    <t>kakak konsep teenfict ringan sweet gak geng motor nikah muda</t>
  </si>
  <si>
    <t>ㅤ 
To : Acha acha ( @atmaselesa )
𝗡𝗲𝘄 𝗺𝗲𝘀𝘀𝗮𝗴𝗲𝘀 𝗳𝗿𝗼𝗺 𝗞𝗮𝗻𝘆𝗮.
: Lah gue ga nikah muda juga punya anak nih
: Lu apain anak gue sampe takut?!
: Eh tapi makasih ya Cha
: Oleh oleh buat elu aman deh
: Ue ue utiwi pulang ke humz
ㅤ</t>
  </si>
  <si>
    <t>ㅤ 
to : acha acha ( @atmaselesa )
𝗡𝗲𝘄 𝗺𝗲𝘀𝘀𝗮𝗴𝗲𝘀 𝗳𝗿𝗼𝗺 𝗞𝗮𝗻𝘆𝗮.
: lah gue ga nikah muda juga punya anak nih
: lu apain anak gue sampe takut?!
: eh tapi makasih ya cha
: oleh oleh buat elu aman deh
: ue ue utiwi pulang ke humz
ㅤ</t>
  </si>
  <si>
    <t>to acha acha lah gue ga nikah muda juga punya anak nih lu apain anak gue sampe takut eh tapi makasih ya cha oleh oleh buat elu aman deh ue ue utiwi pulang ke humz</t>
  </si>
  <si>
    <t>['to', 'acha', 'acha', 'lah', 'gue', 'ga', 'nikah', 'muda', 'juga', 'punya', 'anak', 'nih', 'lu', 'apain', 'anak', 'gue', 'sampe', 'takut', 'eh', 'tapi', 'makasih', 'ya', 'cha', 'oleh', 'oleh', 'buat', 'elu', 'aman', 'deh', 'ue', 'ue', 'utiwi', 'pulang', 'ke', 'humz']</t>
  </si>
  <si>
    <t>['to', 'acha', 'acha', 'lah', 'aku', 'tidak', 'nikah', 'muda', 'juga', 'punya', 'anak', 'nih', 'kamu', 'apain', 'anak', 'aku', 'sampai', 'takut', 'malah', 'tapi', 'terimakasih', 'ya', 'cha', 'oleh', 'oleh', 'buat', 'kamu', 'aman', 'deh', 'ue', 'ue', 'jalan', 'pulang', 'ke', 'rumah']</t>
  </si>
  <si>
    <t>['to', 'nikah', 'muda', 'anak', 'nih', 'apain', 'anak', 'takut', 'terimakasih', 'ya', 'cha', 'aman', 'deh', 'jalan', 'pulang', 'rumah']</t>
  </si>
  <si>
    <t>to nikah muda anak nih apain anak takut terimakasih ya cha aman deh jalan pulang rumah</t>
  </si>
  <si>
    <t>@hrdbacot Punya orang tua yang nikah muda, yang bebasin dan dukung apapun pilihan anaknya.</t>
  </si>
  <si>
    <t>@hrdbacot punya orang tua yang nikah muda, yang bebasin dan dukung apapun pilihan anaknya.</t>
  </si>
  <si>
    <t>punya orang tua yang nikah muda yang bebasin dan dukung apapun pilihan anaknya</t>
  </si>
  <si>
    <t>['punya', 'orang', 'tua', 'yang', 'nikah', 'muda', 'yang', 'bebasin', 'dan', 'dukung', 'apapun', 'pilihan', 'anaknya']</t>
  </si>
  <si>
    <t>['orang', 'tua', 'nikah', 'muda', 'bebasin', 'dukung', 'apapun', 'pilihan', 'anaknya']</t>
  </si>
  <si>
    <t>['orang', 'tua', 'nikah', 'muda', 'bebasin', 'dukung', 'apa', 'pilih', 'anak']</t>
  </si>
  <si>
    <t>orang tua nikah muda bebasin dukung apa pilih anak</t>
  </si>
  <si>
    <t>ngebet amat nikah muda serem aih km</t>
  </si>
  <si>
    <t>['ngebet', 'amat', 'nikah', 'muda', 'serem', 'aih', 'km']</t>
  </si>
  <si>
    <t>['ingin', 'amat', 'nikah', 'muda', 'menakutkan', 'aih', 'kamu']</t>
  </si>
  <si>
    <t>['nikah', 'muda', 'menakutkan']</t>
  </si>
  <si>
    <t>['nikah', 'muda', 'takut']</t>
  </si>
  <si>
    <t>nikah muda takut</t>
  </si>
  <si>
    <t>Wow, baru tahu Liu Yuning ternyata nikah muda padahal seumuran. Pada tahun 2012, Dia sudah menikah, sementara hamba masih hokya-hokya hahahihi ngerjain program kampus KKN di Mulungan Kulon bersama kawan-kawan subunit 😂</t>
  </si>
  <si>
    <t>wow, baru tahu liu yuning ternyata nikah muda padahal seumuran. pada tahun 2012, dia sudah menikah, sementara hamba masih hokya-hokya hahahihi ngerjain program kampus kkn di mulungan kulon bersama kawan-kawan subunit 😂</t>
  </si>
  <si>
    <t>wow baru tahu liu yuning ternyata nikah muda padahal seumuran pada tahun dia sudah menikah sementara hamba masih hokyahokya hahahihi ngerjain program kampus kkn di mulungan kulon bersama kawankawan subunit</t>
  </si>
  <si>
    <t>['wow', 'baru', 'tahu', 'liu', 'yuning', 'ternyata', 'nikah', 'muda', 'padahal', 'seumuran', 'pada', 'tahun', 'dia', 'sudah', 'menikah', 'sementara', 'hamba', 'masih', 'hokyahokya', 'hahahihi', 'ngerjain', 'program', 'kampus', 'kkn', 'di', 'mulungan', 'kulon', 'bersama', 'kawankawan', 'subunit']</t>
  </si>
  <si>
    <t>['wow', 'baru', 'tahu', 'liu', 'yuning', 'ternyata', 'nikah', 'muda', 'padahal', 'seumuran', 'pada', 'tahun', 'dia', 'sudah', 'nikah', 'sementara', 'hamba', 'masih', 'hokyahokya', 'hahahihi', 'ngerjain', 'program', 'kampus', 'kkn', 'di', 'mulungan', 'kulon', 'bersama', 'kawankawan', 'subunit']</t>
  </si>
  <si>
    <t>['wow', 'liu', 'yuning', 'nikah', 'muda', 'seumuran', 'nikah', 'hamba', 'ngerjain', 'program', 'kampus', 'kkn', 'mulungan', 'kulon', 'kawankawan', 'subunit']</t>
  </si>
  <si>
    <t>['wow', 'liu', 'yuning', 'nikah', 'muda', 'umur', 'nikah', 'hamba', 'ngerjain', 'program', 'kampus', 'kkn', 'mulungan', 'kulon', 'kawankawan', 'subunit']</t>
  </si>
  <si>
    <t>wow liu yuning nikah muda umur nikah hamba ngerjain program kampus kkn mulungan kulon kawankawan subunit</t>
  </si>
  <si>
    <t>@dettarmwn anak muda yang putus sekolah, anak muda yang susah dapat pekerjaan layak, anak muda yang dipaksa nikah muda karena ekonomi, dst</t>
  </si>
  <si>
    <t>anak muda yang putus sekolah anak muda yang susah dapat pekerjaan layak anak muda yang dipaksa nikah muda karena ekonomi dst</t>
  </si>
  <si>
    <t>['anak', 'muda', 'yang', 'putus', 'sekolah', 'anak', 'muda', 'yang', 'susah', 'dapat', 'pekerjaan', 'layak', 'anak', 'muda', 'yang', 'dipaksa', 'nikah', 'muda', 'karena', 'ekonomi', 'dst']</t>
  </si>
  <si>
    <t>['anak', 'muda', 'putus', 'sekolah', 'anak', 'muda', 'susah', 'pekerjaan', 'layak', 'anak', 'muda', 'dipaksa', 'nikah', 'muda', 'ekonomi', 'dst']</t>
  </si>
  <si>
    <t>['anak', 'muda', 'putus', 'sekolah', 'anak', 'muda', 'susah', 'kerja', 'layak', 'anak', 'muda', 'paksa', 'nikah', 'muda', 'ekonomi', 'dst']</t>
  </si>
  <si>
    <t>anak muda putus sekolah anak muda susah kerja layak anak muda paksa nikah muda ekonomi dst</t>
  </si>
  <si>
    <t>@hyoun_hae garam mah mau ampe nikah trus punya anak keknya bakal terus dikira muda kali ya kak wkwkwkwk</t>
  </si>
  <si>
    <t>hae garam mah mau ampe nikah trus punya anak keknya bakal terus dikira muda kali ya kak wkwkwkwk</t>
  </si>
  <si>
    <t>['hae', 'garam', 'mah', 'mau', 'ampe', 'nikah', 'trus', 'punya', 'anak', 'keknya', 'bakal', 'terus', 'dikira', 'muda', 'kali', 'ya', 'kak', 'wkwkwkwk']</t>
  </si>
  <si>
    <t>['hae', 'garam', 'mah', 'mau', 'sampai', 'nikah', 'terus', 'punya', 'anak', 'sepertinya', 'bakal', 'terus', 'dikira', 'muda', 'sepertinya', 'ya', 'kakak', 'wkwkwkwk']</t>
  </si>
  <si>
    <t>['hae', 'garam', 'mah', 'nikah', 'anak', 'muda', 'ya', 'kakak', 'wkwkwkwk']</t>
  </si>
  <si>
    <t>hae garam mah nikah anak muda ya kakak wkwkwkwk</t>
  </si>
  <si>
    <t>@tanyakanrl PS : orng tua gue ini nikah muda ya, jdi menurut gue ini merupakan sesuatu yg luar biasa banget. Ini ngebuat gue sadar, mau nikah muda atau engga yg penting itu adanya kepercayaan satu sama lain. Orng tua gue buktinya!!</t>
  </si>
  <si>
    <t>@tanyakanrl ps : orng tua gue ini nikah muda ya, jdi menurut gue ini merupakan sesuatu yg luar biasa banget. ini ngebuat gue sadar, mau nikah muda atau engga yg penting itu adanya kepercayaan satu sama lain. orng tua gue buktinya!!</t>
  </si>
  <si>
    <t>ps orng tua gue ini nikah muda ya jdi menurut gue ini merupakan sesuatu yg luar biasa banget ini ngebuat gue sadar mau nikah muda atau engga yg penting itu adanya kepercayaan satu sama lain orng tua gue buktinya</t>
  </si>
  <si>
    <t>['ps', 'orng', 'tua', 'gue', 'ini', 'nikah', 'muda', 'ya', 'jdi', 'menurut', 'gue', 'ini', 'merupakan', 'sesuatu', 'yg', 'luar', 'biasa', 'banget', 'ini', 'ngebuat', 'gue', 'sadar', 'mau', 'nikah', 'muda', 'atau', 'engga', 'yg', 'penting', 'itu', 'adanya', 'kepercayaan', 'satu', 'sama', 'lain', 'orng', 'tua', 'gue', 'buktinya']</t>
  </si>
  <si>
    <t>['ps', 'orang', 'tua', 'aku', 'ini', 'nikah', 'muda', 'ya', 'jadi', 'menurut', 'aku', 'ini', 'merupakan', 'sesuatu', 'yg', 'luar', 'biasa', 'banget', 'ini', 'ngebuat', 'aku', 'sadar', 'mau', 'nikah', 'muda', 'atau', 'tidak', 'yg', 'penting', 'itu', 'adanya', 'kepercayaan', 'satu', 'sama', 'lain', 'orang', 'tua', 'aku', 'buktinya']</t>
  </si>
  <si>
    <t>['ps', 'orang', 'tua', 'nikah', 'muda', 'ya', 'banget', 'ngebuat', 'sadar', 'nikah', 'muda', 'kepercayaan', 'orang', 'tua', 'buktinya']</t>
  </si>
  <si>
    <t>['ps', 'orang', 'tua', 'nikah', 'muda', 'ya', 'banget', 'ngebuat', 'sadar', 'nikah', 'muda', 'percaya', 'orang', 'tua', 'bukti']</t>
  </si>
  <si>
    <t>ps orang tua nikah muda ya banget ngebuat sadar nikah muda percaya orang tua bukti</t>
  </si>
  <si>
    <t>@redeem_ga Nikah muda ataupun diusia yg mntang ttp nga jauh dri berantem kak🤸</t>
  </si>
  <si>
    <t>@redeem_ga nikah muda ataupun diusia yg mntang ttp nga jauh dri berantem kak🤸</t>
  </si>
  <si>
    <t>ga nikah muda ataupun diusia yg mntang ttp nga jauh dri berantem kak</t>
  </si>
  <si>
    <t>['ga', 'nikah', 'muda', 'ataupun', 'diusia', 'yg', 'mntang', 'ttp', 'nga', 'jauh', 'dri', 'berantem', 'kak']</t>
  </si>
  <si>
    <t>['tidak', 'nikah', 'muda', 'ataupun', 'diusia', 'yg', 'mentang', 'tetap', 'nga', 'jauh', 'dari', 'berkelahi', 'kakak']</t>
  </si>
  <si>
    <t>['nikah', 'muda', 'diusia', 'mentang', 'nga', 'berkelahi', 'kakak']</t>
  </si>
  <si>
    <t>['nikah', 'muda', 'usia', 'mentang', 'nga', 'kelah', 'kakak']</t>
  </si>
  <si>
    <t>nikah muda usia mentang nga kelah kakak</t>
  </si>
  <si>
    <t>3. Sahabatku di SMA juga, yang dulunya dibilang nikah muda karena hamil duluan, kenyataannya dia susah banget dapat anak. Terus gosipnya ganti lagi kalau nggak bisa punya anak tapi Alhamdulillah sekarang udah punya &amp;amp; anaknya udah hampir setahun.
Hidup ya.. bener bener..</t>
  </si>
  <si>
    <t>3. sahabatku di sma juga, yang dulunya dibilang nikah muda karena hamil duluan, kenyataannya dia susah banget dapat anak. terus gosipnya ganti lagi kalau nggak bisa punya anak tapi alhamdulillah sekarang udah punya &amp;amp; anaknya udah hampir setahun.
hidup ya.. bener bener..</t>
  </si>
  <si>
    <t>sahabatku di sma juga yang dulunya dibilang nikah muda karena hamil duluan kenyataannya dia susah banget dapat anak terus gosipnya ganti lagi kalau nggak bisa punya anak tapi alhamdulillah sekarang udah punya amp anaknya udah hampir setahun hidup ya bener bener</t>
  </si>
  <si>
    <t>['sahabatku', 'di', 'sma', 'juga', 'yang', 'dulunya', 'dibilang', 'nikah', 'muda', 'karena', 'hamil', 'duluan', 'kenyataannya', 'dia', 'susah', 'banget', 'dapat', 'anak', 'terus', 'gosipnya', 'ganti', 'lagi', 'kalau', 'nggak', 'bisa', 'punya', 'anak', 'tapi', 'alhamdulillah', 'sekarang', 'udah', 'punya', 'amp', 'anaknya', 'udah', 'hampir', 'setahun', 'hidup', 'ya', 'bener', 'bener']</t>
  </si>
  <si>
    <t>['sahabatku', 'di', 'sama', 'juga', 'yang', 'dulunya', 'dibilang', 'nikah', 'muda', 'karena', 'hamil', 'duluan', 'kenyataannya', 'dia', 'susah', 'banget', 'dapat', 'anak', 'terus', 'gosipnya', 'ganti', 'lagi', 'kalau', 'tidak', 'bisa', 'punya', 'anak', 'tapi', 'alhamdulillah', 'sekarang', 'sudah', 'punya', 'amp', 'anaknya', 'sudah', 'hampir', 'setahun', 'hidup', 'ya', 'benar', 'benar']</t>
  </si>
  <si>
    <t>['sahabatku', 'dulunya', 'dibilang', 'nikah', 'muda', 'hamil', 'duluan', 'kenyataannya', 'susah', 'banget', 'anak', 'gosipnya', 'ganti', 'anak', 'alhamdulillah', 'amp', 'anaknya', 'setahun', 'hidup', 'ya']</t>
  </si>
  <si>
    <t>['sahabat', 'dulunya', 'bilang', 'nikah', 'muda', 'hamil', 'duluan', 'nyata', 'susah', 'banget', 'anak', 'gosip', 'ganti', 'anak', 'alhamdulillah', 'amp', 'anak', 'tahun', 'hidup', 'ya']</t>
  </si>
  <si>
    <t>sahabat dulunya bilang nikah muda hamil duluan nyata susah banget anak gosip ganti anak alhamdulillah amp anak tahun hidup ya</t>
  </si>
  <si>
    <t>Guys! Tolong saranin sender /wp/ teenfict dong, yang remaja gitu. Eh, tapi bukan geng motor, nikah muda, dsb. Tia!</t>
  </si>
  <si>
    <t>guys! tolong saranin sender /wp/ teenfict dong, yang remaja gitu. eh, tapi bukan geng motor, nikah muda, dsb. tia!</t>
  </si>
  <si>
    <t>guys tolong saranin sender wp teenfict dong yang remaja gitu eh tapi bukan geng motor nikah muda dsb tia</t>
  </si>
  <si>
    <t>['guys', 'tolong', 'saranin', 'sender', 'wp', 'teenfict', 'dong', 'yang', 'remaja', 'gitu', 'eh', 'tapi', 'bukan', 'geng', 'motor', 'nikah', 'muda', 'dsb', 'tia']</t>
  </si>
  <si>
    <t>['teman', 'tolong', 'saranin', 'pengirim', 'wp', 'teenfict', 'dong', 'yang', 'remaja', 'begitu', 'malah', 'tapi', 'bukan', 'geng', 'motor', 'nikah', 'muda', 'dsb', 'tia']</t>
  </si>
  <si>
    <t>['teman', 'tolong', 'saranin', 'pengirim', 'wp', 'teenfict', 'remaja', 'geng', 'motor', 'nikah', 'muda', 'dsb', 'tia']</t>
  </si>
  <si>
    <t>['teman', 'tolong', 'saranin', 'kirim', 'wp', 'teenfict', 'remaja', 'geng', 'motor', 'nikah', 'muda', 'dsb', 'tia']</t>
  </si>
  <si>
    <t>teman tolong saranin kirim wp teenfict remaja geng motor nikah muda dsb tia</t>
  </si>
  <si>
    <t>@sluttodemon nikah muda kaya ak</t>
  </si>
  <si>
    <t>nikah muda kaya ak</t>
  </si>
  <si>
    <t>['nikah', 'muda', 'kaya', 'ak']</t>
  </si>
  <si>
    <t>['nikah', 'muda', 'kaya', 'aku']</t>
  </si>
  <si>
    <t>['nikah', 'muda', 'kaya']</t>
  </si>
  <si>
    <t>nikah muda kaya</t>
  </si>
  <si>
    <t>ngeliat anak orang kaya nikah muda kayanya enak bgt ya.
bikin sadar, ternyata aku bukannya takut nikah,cuma takut ga punya duit waktu nikah🤣</t>
  </si>
  <si>
    <t>ngeliat anak orang kaya nikah muda kayanya enak bgt ya bikin sadar ternyata aku bukannya takut nikahcuma takut ga punya duit waktu nikah</t>
  </si>
  <si>
    <t>['ngeliat', 'anak', 'orang', 'kaya', 'nikah', 'muda', 'kayanya', 'enak', 'bgt', 'ya', 'bikin', 'sadar', 'ternyata', 'aku', 'bukannya', 'takut', 'nikahcuma', 'takut', 'ga', 'punya', 'duit', 'waktu', 'nikah']</t>
  </si>
  <si>
    <t>['melihat', 'anak', 'orang', 'kaya', 'nikah', 'muda', 'sepertinya', 'enak', 'banget', 'ya', 'bikin', 'sadar', 'ternyata', 'aku', 'bukannya', 'takut', 'nikahcuma', 'takut', 'tidak', 'punya', 'duit', 'waktu', 'nikah']</t>
  </si>
  <si>
    <t>['anak', 'orang', 'kaya', 'nikah', 'muda', 'enak', 'banget', 'ya', 'bikin', 'sadar', 'takut', 'nikahcuma', 'takut', 'duit', 'nikah']</t>
  </si>
  <si>
    <t>anak orang kaya nikah muda enak banget ya bikin sadar takut nikahcuma takut duit nikah</t>
  </si>
  <si>
    <t>@LambeNggambleh @Fita_Shanty @BennyHarmanID Tergantung nikahnya kapan, jika nikahnya sirinya udah lama ...
Tapi bisa jadi nikah sirinya baru, daun muda sangat menggoda saat ada duit 😀</t>
  </si>
  <si>
    <t>@lambenggambleh @fita_shanty @bennyharmanid tergantung nikahnya kapan, jika nikahnya sirinya udah lama ...
tapi bisa jadi nikah sirinya baru, daun muda sangat menggoda saat ada duit 😀</t>
  </si>
  <si>
    <t>shanty tergantung nikahnya kapan jika nikahnya sirinya udah lama tapi bisa jadi nikah sirinya baru daun muda sangat menggoda saat ada duit</t>
  </si>
  <si>
    <t>['shanty', 'tergantung', 'nikahnya', 'kapan', 'jika', 'nikahnya', 'sirinya', 'udah', 'lama', 'tapi', 'bisa', 'jadi', 'nikah', 'sirinya', 'baru', 'daun', 'muda', 'sangat', 'menggoda', 'saat', 'ada', 'duit']</t>
  </si>
  <si>
    <t>['shanty', 'tergantung', 'nikahnya', 'kapan', 'jika', 'nikahnya', 'sirinya', 'sudah', 'lama', 'tapi', 'bisa', 'jadi', 'nikah', 'sirinya', 'baru', 'daun', 'muda', 'sangat', 'menggoda', 'saat', 'ada', 'duit']</t>
  </si>
  <si>
    <t>['shanty', 'tergantung', 'nikahnya', 'nikahnya', 'sirinya', 'nikah', 'sirinya', 'daun', 'muda', 'menggoda', 'duit']</t>
  </si>
  <si>
    <t>['shanty', 'gantung', 'nikah', 'nikah', 'siri', 'nikah', 'siri', 'daun', 'muda', 'goda', 'duit']</t>
  </si>
  <si>
    <t>shanty gantung nikah nikah siri nikah siri daun muda goda duit</t>
  </si>
  <si>
    <t>Status: anjay mau nikah.
Actually: KAGAK YEEEEEE AKU GAMAU NIKAH MUDA, Taken aslinya~</t>
  </si>
  <si>
    <t>status: anjay mau nikah.
actually: kagak yeeeeee aku gamau nikah muda, taken aslinya~</t>
  </si>
  <si>
    <t>status anjay mau nikah actually kagak yeeeeee aku gamau nikah muda taken aslinya</t>
  </si>
  <si>
    <t>['status', 'anjay', 'mau', 'nikah', 'actually', 'kagak', 'yeeeeee', 'aku', 'gamau', 'nikah', 'muda', 'taken', 'aslinya']</t>
  </si>
  <si>
    <t>['status', 'fuck', 'mau', 'nikah', 'actually', 'tidak', 'yeeeeee', 'aku', 'gamau', 'nikah', 'muda', 'taken', 'aslinya']</t>
  </si>
  <si>
    <t>['status', 'fuck', 'nikah', 'actually', 'yeeeeee', 'gamau', 'nikah', 'muda', 'taken', 'aslinya']</t>
  </si>
  <si>
    <t>['status', 'fuck', 'nikah', 'actually', 'yeeeeee', 'gamau', 'nikah', 'muda', 'taken', 'asli']</t>
  </si>
  <si>
    <t>status fuck nikah actually yeeeeee gamau nikah muda taken asli</t>
  </si>
  <si>
    <t>Polres Purbalingga, Jawa Tengah, menangkap YL (32), ibu muda yang membuang bayinya ke saluran irigasi. YL tega melakukan perbuatan itu karena malu memiliki bayi dari hubungan di luar nikah.
https://t.co/WFZHiu8P8s
#Nusantara #AdadiKompas</t>
  </si>
  <si>
    <t>polres purbalingga, jawa tengah, menangkap yl (32), ibu muda yang membuang bayinya ke saluran irigasi. yl tega melakukan perbuatan itu karena malu memiliki bayi dari hubungan di luar nikah.
https://t.co/wfzhiu8p8s
#nusantara #adadikompas</t>
  </si>
  <si>
    <t>polres purbalingga jawa tengah menangkap yl ibu muda yang membuang bayinya ke saluran irigasi yl tega melakukan perbuatan itu karena malu memiliki bayi dari hubungan di luar nikah</t>
  </si>
  <si>
    <t>['polres', 'purbalingga', 'jawa', 'tengah', 'menangkap', 'yl', 'ibu', 'muda', 'yang', 'membuang', 'bayinya', 'ke', 'saluran', 'irigasi', 'yl', 'tega', 'melakukan', 'perbuatan', 'itu', 'karena', 'malu', 'memiliki', 'bayi', 'dari', 'hubungan', 'di', 'luar', 'nikah']</t>
  </si>
  <si>
    <t>['polres', 'purbalingga', 'jawa', 'menangkap', 'muda', 'membuang', 'bayinya', 'saluran', 'irigasi', 'tega', 'perbuatan', 'malu', 'memiliki', 'bayi', 'hubungan', 'nikah']</t>
  </si>
  <si>
    <t>['polres', 'purbalingga', 'jawa', 'tangkap', 'muda', 'buang', 'bayi', 'salur', 'irigasi', 'tega', 'buat', 'malu', 'milik', 'bayi', 'hubung', 'nikah']</t>
  </si>
  <si>
    <t>polres purbalingga jawa tangkap muda buang bayi salur irigasi tega buat malu milik bayi hubung nikah</t>
  </si>
  <si>
    <t>@namareza @upilkelabu @moviemenfes nikah sama Sarah trus cerai dan Sarahnya pindah ke Belanda dan diem2 ga bilang kalo hamil anaknya Doel. Jadi single parent. Sementara itu  Doel nikah lagi sama Zaenab, pas Doel ke Belanda buat bisnis si Zaenab hamil muda.</t>
  </si>
  <si>
    <t>@namareza @upilkelabu @moviemenfes nikah sama sarah trus cerai dan sarahnya pindah ke belanda dan diem2 ga bilang kalo hamil anaknya doel. jadi single parent. sementara itu  doel nikah lagi sama zaenab, pas doel ke belanda buat bisnis si zaenab hamil muda.</t>
  </si>
  <si>
    <t>nikah sama sarah trus cerai dan sarahnya pindah ke belanda dan diem ga bilang kalo hamil anaknya doel jadi single parent sementara itu doel nikah lagi sama zaenab pas doel ke belanda buat bisnis si zaenab hamil muda</t>
  </si>
  <si>
    <t>['nikah', 'sama', 'sarah', 'trus', 'cerai', 'dan', 'sarahnya', 'pindah', 'ke', 'belanda', 'dan', 'diem', 'ga', 'bilang', 'kalo', 'hamil', 'anaknya', 'doel', 'jadi', 'single', 'parent', 'sementara', 'itu', 'doel', 'nikah', 'lagi', 'sama', 'zaenab', 'pas', 'doel', 'ke', 'belanda', 'buat', 'bisnis', 'si', 'zaenab', 'hamil', 'muda']</t>
  </si>
  <si>
    <t>['nikah', 'sama', 'sarah', 'terus', 'cerai', 'dan', 'sarahnya', 'pindah', 'ke', 'belanda', 'dan', 'diam', 'tidak', 'bilang', 'kalo', 'hamil', 'anaknya', 'doel', 'jadi', 'lajang', 'parent', 'sementara', 'itu', 'doel', 'nikah', 'lagi', 'sama', 'zaenab', 'saat', 'doel', 'ke', 'belanda', 'buat', 'bisnis', 'si', 'zaenab', 'hamil', 'muda']</t>
  </si>
  <si>
    <t>['nikah', 'sarah', 'cerai', 'sarahnya', 'pindah', 'belanda', 'diam', 'bilang', 'kalo', 'hamil', 'anaknya', 'doel', 'lajang', 'parent', 'doel', 'nikah', 'zaenab', 'doel', 'belanda', 'bisnis', 'si', 'zaenab', 'hamil', 'muda']</t>
  </si>
  <si>
    <t>['nikah', 'sarah', 'cerai', 'sarahnya', 'pindah', 'belanda', 'diam', 'bilang', 'kalo', 'hamil', 'anak', 'doel', 'lajang', 'parent', 'doel', 'nikah', 'zaenab', 'doel', 'belanda', 'bisnis', 'si', 'zaenab', 'hamil', 'muda']</t>
  </si>
  <si>
    <t>nikah sarah cerai sarahnya pindah belanda diam bilang kalo hamil anak doel lajang parent doel nikah zaenab doel belanda bisnis si zaenab hamil muda</t>
  </si>
  <si>
    <t>Polres Purbalingga, Jawa Tengah, menangkap YL (32), ibu muda yang membuang bayinya ke saluran irigasi. YL tega melakukan perbuatan itu karena malu memiliki bayi dari hubungan di luar nikah. 
https://t.co/vkSioQfy1T
#Nusantara #AdadiKompas</t>
  </si>
  <si>
    <t>polres purbalingga, jawa tengah, menangkap yl (32), ibu muda yang membuang bayinya ke saluran irigasi. yl tega melakukan perbuatan itu karena malu memiliki bayi dari hubungan di luar nikah. 
https://t.co/vksioqfy1t
#nusantara #adadikompas</t>
  </si>
  <si>
    <t>Polres Purbalingga, Jawa Tengah, menangkap YL (32), ibu muda yang membuang bayinya ke saluran irigasi. YL tega melakukan perbuatan itu karena malu memiliki bayi dari hubungan di luar nikah. 
https://t.co/CYYHTlTVDK
#Nusantara #AdadiKompas</t>
  </si>
  <si>
    <t>polres purbalingga, jawa tengah, menangkap yl (32), ibu muda yang membuang bayinya ke saluran irigasi. yl tega melakukan perbuatan itu karena malu memiliki bayi dari hubungan di luar nikah. 
https://t.co/cyyhtltvdk
#nusantara #adadikompas</t>
  </si>
  <si>
    <t>wahai para lelaki diluar sana, yang kalian mantep mau nikah muda, tolong perhatiin istrimu. tanyain dia kesepian apa engga, tanyain kesehariannya. jangan sampe pernikahan jadi trauma buat dia.</t>
  </si>
  <si>
    <t>wahai para lelaki diluar sana yang kalian mantep mau nikah muda tolong perhatiin istrimu tanyain dia kesepian apa engga tanyain kesehariannya jangan sampe pernikahan jadi trauma buat dia</t>
  </si>
  <si>
    <t>['wahai', 'para', 'lelaki', 'diluar', 'sana', 'yang', 'kalian', 'mantep', 'mau', 'nikah', 'muda', 'tolong', 'perhatiin', 'istrimu', 'tanyain', 'dia', 'kesepian', 'apa', 'engga', 'tanyain', 'kesehariannya', 'jangan', 'sampe', 'pernikahan', 'jadi', 'trauma', 'buat', 'dia']</t>
  </si>
  <si>
    <t>['wahai', 'para', 'lelaki', 'diluar', 'sana', 'yang', 'kalian', 'mantap', 'mau', 'nikah', 'muda', 'tolong', 'perhatiin', 'istrimu', 'tanyakan', 'dia', 'kesepian', 'apa', 'tidak', 'tanyakan', 'kesehariannya', 'jangan', 'sampai', 'pernikahan', 'jadi', 'trauma', 'buat', 'dia']</t>
  </si>
  <si>
    <t>['lelaki', 'diluar', 'mantap', 'nikah', 'muda', 'tolong', 'perhatiin', 'istrimu', 'kesepian', 'kesehariannya', 'pernikahan', 'trauma']</t>
  </si>
  <si>
    <t>['lelaki', 'luar', 'mantap', 'nikah', 'muda', 'tolong', 'perhatiin', 'istri', 'sepi', 'hari', 'nikah', 'trauma']</t>
  </si>
  <si>
    <t>lelaki luar mantap nikah muda tolong perhatiin istri sepi hari nikah trauma</t>
  </si>
  <si>
    <t>banyak temenku yang dulu memilih nikah muda. setelah mereka punya anak, ga dikit juga yang mengeluh jadi ibu ibu kesepian sampe akhirnya bikin group sosmed isinya sama sama ibu kesepian pdhl mereka semua stranger.</t>
  </si>
  <si>
    <t>banyak temenku yang dulu memilih nikah muda setelah mereka punya anak ga dikit juga yang mengeluh jadi ibu ibu kesepian sampe akhirnya bikin group sosmed isinya sama sama ibu kesepian pdhl mereka semua stranger</t>
  </si>
  <si>
    <t>['banyak', 'temenku', 'yang', 'dulu', 'memilih', 'nikah', 'muda', 'setelah', 'mereka', 'punya', 'anak', 'ga', 'dikit', 'juga', 'yang', 'mengeluh', 'jadi', 'ibu', 'ibu', 'kesepian', 'sampe', 'akhirnya', 'bikin', 'group', 'sosmed', 'isinya', 'sama', 'sama', 'ibu', 'kesepian', 'pdhl', 'mereka', 'semua', 'stranger']</t>
  </si>
  <si>
    <t>['banyak', 'temenku', 'yang', 'dulu', 'memilih', 'nikah', 'muda', 'setelah', 'mereka', 'punya', 'anak', 'tidak', 'sedikit', 'juga', 'yang', 'mengeluh', 'jadi', 'ibu', 'ibu', 'kesepian', 'sampai', 'akhirnya', 'bikin', 'group', 'sosmed', 'isinya', 'sama', 'sama', 'ibu', 'kesepian', 'padahal', 'mereka', 'semua', 'stranger']</t>
  </si>
  <si>
    <t>['temenku', 'memilih', 'nikah', 'muda', 'anak', 'mengeluh', 'kesepian', 'bikin', 'group', 'sosmed', 'isinya', 'kesepian', 'stranger']</t>
  </si>
  <si>
    <t>['temenku', 'pilih', 'nikah', 'muda', 'anak', 'keluh', 'sepi', 'bikin', 'group', 'sosmed', 'isi', 'sepi', 'stranger']</t>
  </si>
  <si>
    <t>temenku pilih nikah muda anak keluh sepi bikin group sosmed isi sepi stranger</t>
  </si>
  <si>
    <t>@Seongchoel aku juga lupaaa. kayanya yang nikah muda itu deh. mau rewatch, kak? :D</t>
  </si>
  <si>
    <t>@seongchoel aku juga lupaaa. kayanya yang nikah muda itu deh. mau rewatch, kak? :d</t>
  </si>
  <si>
    <t xml:space="preserve">aku juga lupaaa kayanya yang nikah muda itu deh mau rewatch kak </t>
  </si>
  <si>
    <t>['aku', 'juga', 'lupaaa', 'kayanya', 'yang', 'nikah', 'muda', 'itu', 'deh', 'mau', 'rewatch', 'kak']</t>
  </si>
  <si>
    <t>['aku', 'juga', 'lupaaa', 'sepertinya', 'yang', 'nikah', 'muda', 'itu', 'deh', 'mau', 'rewatch', 'kakak']</t>
  </si>
  <si>
    <t>['lupaaa', 'nikah', 'muda', 'deh', 'rewatch', 'kakak']</t>
  </si>
  <si>
    <t>lupaaa nikah muda deh rewatch kakak</t>
  </si>
  <si>
    <t>@tanyarlfes Dah bener, hidup itu singkat. Ktnya nikah sm orang yang kita cinta itu beruntung. Tapi masa muda dan punya kesempatan buat menimba ilmu sebanyak banyaknya itu jauh lebih beruntung. Momen itu ga akan bisa ke ulang dua kali, klo cecintaan mau usia brppun bisa, klo pendidikan sulit</t>
  </si>
  <si>
    <t>@tanyarlfes dah bener, hidup itu singkat. ktnya nikah sm orang yang kita cinta itu beruntung. tapi masa muda dan punya kesempatan buat menimba ilmu sebanyak banyaknya itu jauh lebih beruntung. momen itu ga akan bisa ke ulang dua kali, klo cecintaan mau usia brppun bisa, klo pendidikan sulit</t>
  </si>
  <si>
    <t>dah bener hidup itu singkat ktnya nikah sm orang yang kita cinta itu beruntung tapi masa muda dan punya kesempatan buat menimba ilmu sebanyak banyaknya itu jauh lebih beruntung momen itu ga akan bisa ke ulang dua kali klo cecintaan mau usia brppun bisa klo pendidikan sulit</t>
  </si>
  <si>
    <t>['dah', 'bener', 'hidup', 'itu', 'singkat', 'ktnya', 'nikah', 'sm', 'orang', 'yang', 'kita', 'cinta', 'itu', 'beruntung', 'tapi', 'masa', 'muda', 'dan', 'punya', 'kesempatan', 'buat', 'menimba', 'ilmu', 'sebanyak', 'banyaknya', 'itu', 'jauh', 'lebih', 'beruntung', 'momen', 'itu', 'ga', 'akan', 'bisa', 'ke', 'ulang', 'dua', 'kali', 'klo', 'cecintaan', 'mau', 'usia', 'brppun', 'bisa', 'klo', 'pendidikan', 'sulit']</t>
  </si>
  <si>
    <t>['sudah', 'benar', 'hidup', 'itu', 'singkat', 'katanya', 'nikah', 'sama', 'orang', 'yang', 'kita', 'cinta', 'itu', 'beruntung', 'tapi', 'masa', 'muda', 'dan', 'punya', 'kesempatan', 'buat', 'menimba', 'ilmu', 'sebanyak', 'banyaknya', 'itu', 'jauh', 'lebih', 'beruntung', 'momen', 'itu', 'tidak', 'akan', 'bisa', 'ke', 'ulang', 'dua', 'sepertinya', 'klo', 'cecintaan', 'mau', 'usia', 'brppun', 'bisa', 'klo', 'pendidikan', 'sulit']</t>
  </si>
  <si>
    <t>['hidup', 'singkat', 'nikah', 'orang', 'cinta', 'beruntung', 'muda', 'kesempatan', 'menimba', 'ilmu', 'banyaknya', 'beruntung', 'momen', 'ulang', 'klo', 'cecintaan', 'usia', 'brppun', 'klo', 'pendidikan', 'sulit']</t>
  </si>
  <si>
    <t>['hidup', 'singkat', 'nikah', 'orang', 'cinta', 'untung', 'muda', 'sempat', 'timba', 'ilmu', 'banyak', 'untung', 'momen', 'ulang', 'klo', 'cecintaan', 'usia', 'brppun', 'klo', 'didik', 'sulit']</t>
  </si>
  <si>
    <t>hidup singkat nikah orang cinta untung muda sempat timba ilmu banyak untung momen ulang klo cecintaan usia brppun klo didik sulit</t>
  </si>
  <si>
    <t>Jadi laki-laki itu berat, masih muda kerja buat nikah biar punya istri, udah nikah kerja buat nyukupin istri di tambah nanggung dosa istri..</t>
  </si>
  <si>
    <t>jadi laki-laki itu berat, masih muda kerja buat nikah biar punya istri, udah nikah kerja buat nyukupin istri di tambah nanggung dosa istri..</t>
  </si>
  <si>
    <t>jadi lakilaki itu berat masih muda kerja buat nikah biar punya istri udah nikah kerja buat nyukupin istri di tambah nanggung dosa istri</t>
  </si>
  <si>
    <t>['jadi', 'lakilaki', 'itu', 'berat', 'masih', 'muda', 'kerja', 'buat', 'nikah', 'biar', 'punya', 'istri', 'udah', 'nikah', 'kerja', 'buat', 'nyukupin', 'istri', 'di', 'tambah', 'nanggung', 'dosa', 'istri']</t>
  </si>
  <si>
    <t>['jadi', 'cowok', 'itu', 'berat', 'masih', 'muda', 'kerja', 'buat', 'nikah', 'biar', 'punya', 'istri', 'sudah', 'nikah', 'kerja', 'buat', 'nyukupin', 'istri', 'di', 'tambah', 'tanggung', 'dosa', 'istri']</t>
  </si>
  <si>
    <t>['cowok', 'berat', 'muda', 'kerja', 'nikah', 'biar', 'istri', 'nikah', 'kerja', 'nyukupin', 'istri', 'tanggung', 'dosa', 'istri']</t>
  </si>
  <si>
    <t>cowok berat muda kerja nikah biar istri nikah kerja nyukupin istri tanggung dosa istri</t>
  </si>
  <si>
    <t>@naga__air Tuan muda sini aja yok nikah sama tante 😀😀</t>
  </si>
  <si>
    <t>@naga__air tuan muda sini aja yok nikah sama tante 😀😀</t>
  </si>
  <si>
    <t>air tuan muda sini aja yok nikah sama tante</t>
  </si>
  <si>
    <t>['air', 'tuan', 'muda', 'sini', 'aja', 'yok', 'nikah', 'sama', 'tante']</t>
  </si>
  <si>
    <t>['air', 'tuan', 'muda', 'sini', 'aja', 'ayo', 'nikah', 'sama', 'tante']</t>
  </si>
  <si>
    <t>['air', 'tuan', 'muda', 'aja', 'ayo', 'nikah', 'tante']</t>
  </si>
  <si>
    <t>air tuan muda aja ayo nikah tante</t>
  </si>
  <si>
    <t>@shinobifess Iya ya, Naruto Hinata nikah muda?</t>
  </si>
  <si>
    <t>@shinobifess iya ya, naruto hinata nikah muda?</t>
  </si>
  <si>
    <t>iya ya naruto hinata nikah muda</t>
  </si>
  <si>
    <t>['iya', 'ya', 'naruto', 'hinata', 'nikah', 'muda']</t>
  </si>
  <si>
    <t>@pheeebsbffay @jnyprtw Dan endingnya pas udah nikah ini, baru baru aja kemarin dia dm cewek pake akun Ig baru yang gak aku tau😭 mana masih muda di bawah aku lagi, padahal aku sama dia aja udah beda jauh umurnya😭 mau aku tinggalin tapi aku masih sayang + kayak ngerasa pernikahan kita masih muda banget</t>
  </si>
  <si>
    <t>@pheeebsbffay @jnyprtw dan endingnya pas udah nikah ini, baru baru aja kemarin dia dm cewek pake akun ig baru yang gak aku tau😭 mana masih muda di bawah aku lagi, padahal aku sama dia aja udah beda jauh umurnya😭 mau aku tinggalin tapi aku masih sayang + kayak ngerasa pernikahan kita masih muda banget</t>
  </si>
  <si>
    <t>dan endingnya pas udah nikah ini baru baru aja kemarin dia dm cewek pake akun ig baru yang gak aku tau mana masih muda di bawah aku lagi padahal aku sama dia aja udah beda jauh umurnya mau aku tinggalin tapi aku masih sayang kayak ngerasa pernikahan kita masih muda banget</t>
  </si>
  <si>
    <t>['dan', 'endingnya', 'pas', 'udah', 'nikah', 'ini', 'baru', 'baru', 'aja', 'kemarin', 'dia', 'dm', 'cewek', 'pake', 'akun', 'ig', 'baru', 'yang', 'gak', 'aku', 'tau', 'mana', 'masih', 'muda', 'di', 'bawah', 'aku', 'lagi', 'padahal', 'aku', 'sama', 'dia', 'aja', 'udah', 'beda', 'jauh', 'umurnya', 'mau', 'aku', 'tinggalin', 'tapi', 'aku', 'masih', 'sayang', 'kayak', 'ngerasa', 'pernikahan', 'kita', 'masih', 'muda', 'banget']</t>
  </si>
  <si>
    <t>['dan', 'endingnya', 'saat', 'sudah', 'nikah', 'ini', 'baru', 'baru', 'aja', 'kemarin', 'dia', 'pesan', 'cewek', 'pakai', 'akun', 'instagram', 'baru', 'yang', 'gak', 'aku', 'tau', 'mana', 'masih', 'muda', 'di', 'bawah', 'aku', 'lagi', 'padahal', 'aku', 'sama', 'dia', 'aja', 'sudah', 'beda', 'jauh', 'umurnya', 'mau', 'aku', 'tinggalkan', 'tapi', 'aku', 'masih', 'sayang', 'seperti', 'merasakan', 'pernikahan', 'kita', 'masih', 'muda', 'banget']</t>
  </si>
  <si>
    <t>['endingnya', 'nikah', 'aja', 'kemarin', 'pesan', 'cewek', 'pakai', 'akun', 'instagram', 'gak', 'tau', 'muda', 'aja', 'beda', 'umurnya', 'tinggalkan', 'sayang', 'merasakan', 'pernikahan', 'muda', 'banget']</t>
  </si>
  <si>
    <t>['endingnya', 'nikah', 'aja', 'kemarin', 'pesan', 'cewek', 'pakai', 'akun', 'instagram', 'gak', 'tau', 'muda', 'aja', 'beda', 'umur', 'tinggal', 'sayang', 'rasa', 'nikah', 'muda', 'banget']</t>
  </si>
  <si>
    <t>endingnya nikah aja kemarin pesan cewek pakai akun instagram gak tau muda aja beda umur tinggal sayang rasa nikah muda banget</t>
  </si>
  <si>
    <t>😭😭 i don’t know bro, it’s sounds scary to me. Kudos buat orang yang buat keputusan nikah muda. Kalau dipikir secara mateng. Kalian keren sih.</t>
  </si>
  <si>
    <t>😭😭 i don’t know bro, it’s sounds scary to me. kudos buat orang yang buat keputusan nikah muda. kalau dipikir secara mateng. kalian keren sih.</t>
  </si>
  <si>
    <t xml:space="preserve"> dont know bro its sounds scary to me kudos buat orang yang buat keputusan nikah muda kalau dipikir secara mateng kalian keren sih</t>
  </si>
  <si>
    <t>['dont', 'know', 'bro', 'its', 'sounds', 'scary', 'to', 'me', 'kudos', 'buat', 'orang', 'yang', 'buat', 'keputusan', 'nikah', 'muda', 'kalau', 'dipikir', 'secara', 'mateng', 'kalian', 'keren', 'sih']</t>
  </si>
  <si>
    <t>['jangan', 'know', 'bro', 'its', 'sounds', 'scary', 'to', 'me', 'kudos', 'buat', 'orang', 'yang', 'buat', 'keputusan', 'nikah', 'muda', 'kalau', 'dipikir', 'secara', 'matang', 'kalian', 'keren', 'sih']</t>
  </si>
  <si>
    <t>['know', 'bro', 'its', 'sounds', 'scary', 'to', 'me', 'kudos', 'orang', 'keputusan', 'nikah', 'muda', 'dipikir', 'matang', 'keren', 'sih']</t>
  </si>
  <si>
    <t>['know', 'bro', 'its', 'sounds', 'scary', 'to', 'me', 'dos', 'orang', 'putus', 'nikah', 'muda', 'pikir', 'matang', 'keren', 'sih']</t>
  </si>
  <si>
    <t>know bro its sounds scary to me dos orang putus nikah muda pikir matang keren sih</t>
  </si>
  <si>
    <t>@worksfess Makin kesini biaya sandang, pangan, dan papan makin mahal.  Gaji umr tapi diekspektasikan society  harus punya ini itu sblm umur sekian2. Makannya banyak generasi sekarang berfikir ribuan kali buat nikah. Kalo diliat2 jg skrg yg punya rumah &amp;amp; masih muda itu dpt warisan dr ortu 🥲</t>
  </si>
  <si>
    <t>@worksfess makin kesini biaya sandang, pangan, dan papan makin mahal.  gaji umr tapi diekspektasikan society  harus punya ini itu sblm umur sekian2. makannya banyak generasi sekarang berfikir ribuan kali buat nikah. kalo diliat2 jg skrg yg punya rumah &amp;amp; masih muda itu dpt warisan dr ortu 🥲</t>
  </si>
  <si>
    <t>makin kesini biaya sandang pangan dan papan makin mahal gaji umr tapi diekspektasikan society harus punya ini itu sblm umur sekian makannya banyak generasi sekarang berfikir ribuan kali buat nikah kalo diliat jg skrg yg punya rumah amp masih muda itu dpt warisan dr ortu</t>
  </si>
  <si>
    <t>['makin', 'kesini', 'biaya', 'sandang', 'pangan', 'dan', 'papan', 'makin', 'mahal', 'gaji', 'umr', 'tapi', 'diekspektasikan', 'society', 'harus', 'punya', 'ini', 'itu', 'sblm', 'umur', 'sekian', 'makannya', 'banyak', 'generasi', 'sekarang', 'berfikir', 'ribuan', 'kali', 'buat', 'nikah', 'kalo', 'diliat', 'jg', 'skrg', 'yg', 'punya', 'rumah', 'amp', 'masih', 'muda', 'itu', 'dpt', 'warisan', 'dr', 'ortu']</t>
  </si>
  <si>
    <t>['makin', 'kesini', 'biaya', 'sandang', 'pangan', 'dan', 'papan', 'makin', 'mahal', 'gaji', 'umur', 'tapi', 'diekspektasikan', 'society', 'harus', 'punya', 'ini', 'itu', 'sebelum', 'umur', 'sekian', 'makannya', 'banyak', 'generasi', 'sekarang', 'berfikir', 'ribuan', 'sepertinya', 'buat', 'nikah', 'kalo', 'dilihat', 'juga', 'sekarang', 'yg', 'punya', 'rumah', 'amp', 'masih', 'muda', 'itu', 'dapat', 'warisan', 'dari', 'orangtua']</t>
  </si>
  <si>
    <t>['kesini', 'biaya', 'sandang', 'pangan', 'papan', 'mahal', 'gaji', 'umur', 'diekspektasikan', 'society', 'umur', 'sekian', 'makannya', 'generasi', 'berfikir', 'ribuan', 'nikah', 'kalo', 'rumah', 'amp', 'muda', 'warisan', 'orangtua']</t>
  </si>
  <si>
    <t>['kesini', 'biaya', 'sandang', 'pangan', 'papan', 'mahal', 'gaji', 'umur', 'diekspektasikan', 'society', 'umur', 'sekian', 'makan', 'generasi', 'berfikir', 'ribu', 'nikah', 'kalo', 'rumah', 'amp', 'muda', 'waris', 'orangtua']</t>
  </si>
  <si>
    <t>kesini biaya sandang pangan papan mahal gaji umur diekspektasikan society umur sekian makan generasi berfikir ribu nikah kalo rumah amp muda waris orangtua</t>
  </si>
  <si>
    <t>@mandarinfess Wihh... Wkwkwkwk..
Dah duda jg ternyata
Orang china ni klo bukan artis emg suka nikah muda apa ya</t>
  </si>
  <si>
    <t>@mandarinfess wihh... wkwkwkwk..
dah duda jg ternyata
orang china ni klo bukan artis emg suka nikah muda apa ya</t>
  </si>
  <si>
    <t>wihh wkwkwkwk dah duda jg ternyata orang china ni klo bukan artis emg suka nikah muda apa ya</t>
  </si>
  <si>
    <t>['wihh', 'wkwkwkwk', 'dah', 'duda', 'jg', 'ternyata', 'orang', 'china', 'ni', 'klo', 'bukan', 'artis', 'emg', 'suka', 'nikah', 'muda', 'apa', 'ya']</t>
  </si>
  <si>
    <t>['wihh', 'wkwkwkwk', 'sudah', 'duda', 'juga', 'ternyata', 'orang', 'china', 'ini', 'klo', 'bukan', 'artis', 'memang', 'suka', 'nikah', 'muda', 'apa', 'ya']</t>
  </si>
  <si>
    <t>['wkwkwkwk', 'duda', 'orang', 'china', 'klo', 'artis', 'suka', 'nikah', 'muda', 'ya']</t>
  </si>
  <si>
    <t>wkwkwkwk duda orang china klo artis suka nikah muda ya</t>
  </si>
  <si>
    <t>Percakapan yg mengandung pesan tersirat
🧕: Katanya kamu sudah hampir ijab qobul yaa..nikah muda itu gpp karena jodoh itu sudah ada yg mengatur. Nanti kalo kamu sudah berkeluarga jgn pernah mengeluh dalam hal apapun. Namanya juga berumah tangga, pasti ada aja masalahnya.</t>
  </si>
  <si>
    <t>percakapan yg mengandung pesan tersirat
🧕: katanya kamu sudah hampir ijab qobul yaa..nikah muda itu gpp karena jodoh itu sudah ada yg mengatur. nanti kalo kamu sudah berkeluarga jgn pernah mengeluh dalam hal apapun. namanya juga berumah tangga, pasti ada aja masalahnya.</t>
  </si>
  <si>
    <t>percakapan yg mengandung pesan tersirat katanya kamu sudah hampir ijab qobul yaanikah muda itu gpp karena jodoh itu sudah ada yg mengatur nanti kalo kamu sudah berkeluarga jgn pernah mengeluh dalam hal apapun namanya juga berumah tangga pasti ada aja masalahnya</t>
  </si>
  <si>
    <t>['percakapan', 'yg', 'mengandung', 'pesan', 'tersirat', 'katanya', 'kamu', 'sudah', 'hampir', 'ijab', 'qobul', 'yaanikah', 'muda', 'itu', 'gpp', 'karena', 'jodoh', 'itu', 'sudah', 'ada', 'yg', 'mengatur', 'nanti', 'kalo', 'kamu', 'sudah', 'berkeluarga', 'jgn', 'pernah', 'mengeluh', 'dalam', 'hal', 'apapun', 'namanya', 'juga', 'berumah', 'tangga', 'pasti', 'ada', 'aja', 'masalahnya']</t>
  </si>
  <si>
    <t>['percakapan', 'yg', 'mengandung', 'pesan', 'tersirat', 'katanya', 'kamu', 'sudah', 'hampir', 'ijab', 'qobul', 'nikha', 'muda', 'itu', 'boleh', 'karena', 'jodoh', 'itu', 'sudah', 'ada', 'yg', 'mengatur', 'nanti', 'kalo', 'kamu', 'sudah', 'berkeluarga', 'jgn', 'pernah', 'mengeluh', 'dalam', 'hal', 'apapun', 'namanya', 'juga', 'berumah', 'tangga', 'pasti', 'ada', 'aja', 'masalahnya']</t>
  </si>
  <si>
    <t>['percakapan', 'mengandung', 'pesan', 'tersirat', 'ijab', 'qobul', 'nikha', 'muda', 'jodoh', 'mengatur', 'kalo', 'berkeluarga', 'jgn', 'mengeluh', 'apapun', 'namanya', 'berumah', 'tangga', 'aja']</t>
  </si>
  <si>
    <t>['cakap', 'kandung', 'pesan', 'sirat', 'ijab', 'qobul', 'nikha', 'muda', 'jodoh', 'atur', 'kalo', 'keluarga', 'jgn', 'keluh', 'apa', 'nama', 'rumah', 'tangga', 'aja']</t>
  </si>
  <si>
    <t>cakap kandung pesan sirat ijab qobul nikha muda jodoh atur kalo keluarga jgn keluh apa nama rumah tangga aja</t>
  </si>
  <si>
    <t>@_ica779 rumit untuk yg nikah muda wkwkwkwk gak nyangka apapun bisa jadi bahan berantem wkwkwkwk</t>
  </si>
  <si>
    <t>ica rumit untuk yg nikah muda wkwkwkwk gak nyangka apapun bisa jadi bahan berantem wkwkwkwk</t>
  </si>
  <si>
    <t>['ica', 'rumit', 'untuk', 'yg', 'nikah', 'muda', 'wkwkwkwk', 'gak', 'nyangka', 'apapun', 'bisa', 'jadi', 'bahan', 'berantem', 'wkwkwkwk']</t>
  </si>
  <si>
    <t>['ica', 'rumit', 'untuk', 'yg', 'nikah', 'muda', 'wkwkwkwk', 'gak', 'menyangka', 'apapun', 'bisa', 'jadi', 'bahan', 'berkelahi', 'wkwkwkwk']</t>
  </si>
  <si>
    <t>['ica', 'rumit', 'nikah', 'muda', 'wkwkwkwk', 'gak', 'menyangka', 'apapun', 'bahan', 'berkelahi', 'wkwkwkwk']</t>
  </si>
  <si>
    <t>['ica', 'rumit', 'nikah', 'muda', 'wkwkwkwk', 'gak', 'sangka', 'apa', 'bahan', 'kelah', 'wkwkwkwk']</t>
  </si>
  <si>
    <t>ica rumit nikah muda wkwkwkwk gak sangka apa bahan kelah wkwkwkwk</t>
  </si>
  <si>
    <t>"mereka" kalo bukan idol, pasti udah nikah muda https://t.co/UZmAitMxDf</t>
  </si>
  <si>
    <t>"mereka" kalo bukan idol, pasti udah nikah muda https://t.co/uzmaitmxdf</t>
  </si>
  <si>
    <t>mereka kalo bukan idol pasti udah nikah muda</t>
  </si>
  <si>
    <t>['mereka', 'kalo', 'bukan', 'idol', 'pasti', 'udah', 'nikah', 'muda']</t>
  </si>
  <si>
    <t>['mereka', 'kalo', 'bukan', 'idola', 'pasti', 'sudah', 'nikah', 'muda']</t>
  </si>
  <si>
    <t>['kalo', 'idola', 'nikah', 'muda']</t>
  </si>
  <si>
    <t>kalo idola nikah muda</t>
  </si>
  <si>
    <t>@mbokneancok_ @auzandarmawan @Barnacle_Boy12 @sosmedkeras Bebas ,  karna hubungan gua udah dari SD sama dia dan kedua orangtua udah kenal. Kok ga nikah? Udah di suruh gua dan dia blom siap dia gamau kalo nikah make harta dari orangtua gua doang gua dan gua jg msh mau nikmatin masa muda bareng dia</t>
  </si>
  <si>
    <t>@mbokneancok_ @auzandarmawan @barnacle_boy12 @sosmedkeras bebas ,  karna hubungan gua udah dari sd sama dia dan kedua orangtua udah kenal. kok ga nikah? udah di suruh gua dan dia blom siap dia gamau kalo nikah make harta dari orangtua gua doang gua dan gua jg msh mau nikmatin masa muda bareng dia</t>
  </si>
  <si>
    <t>boy bebas karna hubungan gua udah dari sd sama dia dan kedua orangtua udah kenal kok ga nikah udah di suruh gua dan dia blom siap dia gamau kalo nikah make harta dari orangtua gua doang gua dan gua jg msh mau nikmatin masa muda bareng dia</t>
  </si>
  <si>
    <t>['boy', 'bebas', 'karna', 'hubungan', 'gua', 'udah', 'dari', 'sd', 'sama', 'dia', 'dan', 'kedua', 'orangtua', 'udah', 'kenal', 'kok', 'ga', 'nikah', 'udah', 'di', 'suruh', 'gua', 'dan', 'dia', 'blom', 'siap', 'dia', 'gamau', 'kalo', 'nikah', 'make', 'harta', 'dari', 'orangtua', 'gua', 'doang', 'gua', 'dan', 'gua', 'jg', 'msh', 'mau', 'nikmatin', 'masa', 'muda', 'bareng', 'dia']</t>
  </si>
  <si>
    <t>['boy', 'bebas', 'karena', 'hubungan', 'aku', 'sudah', 'dari', 'sd', 'sama', 'dia', 'dan', 'kedua', 'orangtua', 'sudah', 'kenal', 'kok', 'tidak', 'nikah', 'sudah', 'di', 'suruh', 'aku', 'dan', 'dia', 'belum', 'siap', 'dia', 'gamau', 'kalo', 'nikah', 'make', 'harta', 'dari', 'orangtua', 'aku', 'hanya', 'aku', 'dan', 'aku', 'juga', 'masih', 'mau', 'menikmati', 'masa', 'muda', 'bareng', 'dia']</t>
  </si>
  <si>
    <t>['boy', 'bebas', 'hubungan', 'sd', 'orangtua', 'kenal', 'nikah', 'suruh', 'gamau', 'kalo', 'nikah', 'make', 'harta', 'orangtua', 'menikmati', 'muda', 'bareng']</t>
  </si>
  <si>
    <t>['boy', 'bebas', 'hubung', 'sd', 'orangtua', 'kenal', 'nikah', 'suruh', 'gamau', 'kalo', 'nikah', 'make', 'harta', 'orangtua', 'nikmat', 'muda', 'bareng']</t>
  </si>
  <si>
    <t>boy bebas hubung sd orangtua kenal nikah suruh gamau kalo nikah make harta orangtua nikmat muda bareng</t>
  </si>
  <si>
    <t>Bgstt mimpi gue jelek bgt anjing masa tbtb nikah muda</t>
  </si>
  <si>
    <t>bgstt mimpi gue jelek bgt anjing masa tbtb nikah muda</t>
  </si>
  <si>
    <t>['bgstt', 'mimpi', 'gue', 'jelek', 'bgt', 'anjing', 'masa', 'tbtb', 'nikah', 'muda']</t>
  </si>
  <si>
    <t>['fuck', 'mimpi', 'aku', 'jelek', 'banget', 'fuck', 'masa', 'tibatiba', 'nikah', 'muda']</t>
  </si>
  <si>
    <t>['fuck', 'mimpi', 'jelek', 'banget', 'fuck', 'tibatiba', 'nikah', 'muda']</t>
  </si>
  <si>
    <t>fuck mimpi jelek banget fuck tibatiba nikah muda</t>
  </si>
  <si>
    <t>@tanyakanrl Aku juga lahir 98, terus pas SD diubah sama guru jadi 97 soalnya masuknya kecepetan terlalu muda.
Dan sekarang udah nikah bingung tahun lahir pake yg mana, akta sama dokumen yg lain beda.</t>
  </si>
  <si>
    <t>@tanyakanrl aku juga lahir 98, terus pas sd diubah sama guru jadi 97 soalnya masuknya kecepetan terlalu muda.
dan sekarang udah nikah bingung tahun lahir pake yg mana, akta sama dokumen yg lain beda.</t>
  </si>
  <si>
    <t>aku juga lahir terus pas sd diubah sama guru jadi soalnya masuknya kecepetan terlalu muda dan sekarang udah nikah bingung tahun lahir pake yg mana akta sama dokumen yg lain beda</t>
  </si>
  <si>
    <t>['aku', 'juga', 'lahir', 'terus', 'pas', 'sd', 'diubah', 'sama', 'guru', 'jadi', 'soalnya', 'masuknya', 'kecepetan', 'terlalu', 'muda', 'dan', 'sekarang', 'udah', 'nikah', 'bingung', 'tahun', 'lahir', 'pake', 'yg', 'mana', 'akta', 'sama', 'dokumen', 'yg', 'lain', 'beda']</t>
  </si>
  <si>
    <t>['aku', 'juga', 'lahir', 'terus', 'saat', 'sd', 'diubah', 'sama', 'guru', 'jadi', 'soalnya', 'masuknya', 'kecepatan', 'terlalu', 'muda', 'dan', 'sekarang', 'sudah', 'nikah', 'bingung', 'tahun', 'lahir', 'pakai', 'yg', 'mana', 'akta', 'sama', 'dokumen', 'yg', 'lain', 'beda']</t>
  </si>
  <si>
    <t>['lahir', 'sd', 'diubah', 'guru', 'masuknya', 'kecepatan', 'muda', 'nikah', 'bingung', 'lahir', 'pakai', 'akta', 'dokumen', 'beda']</t>
  </si>
  <si>
    <t>['lahir', 'sd', 'ubah', 'guru', 'masuk', 'cepat', 'muda', 'nikah', 'bingung', 'lahir', 'pakai', 'akta', 'dokumen', 'beda']</t>
  </si>
  <si>
    <t>lahir sd ubah guru masuk cepat muda nikah bingung lahir pakai akta dokumen beda</t>
  </si>
  <si>
    <t>Padahal biar dikata dia punya penghasilan yang lumayan atau seorang pengusaha muda sukses belum tentu bisa nikah tepat waktu pada golden agenya, ya namanya manusia pasti banyak perhitungannya bukan hanya dilihat dari sisi materi saja. Begitu bukan?</t>
  </si>
  <si>
    <t>padahal biar dikata dia punya penghasilan yang lumayan atau seorang pengusaha muda sukses belum tentu bisa nikah tepat waktu pada golden agenya, ya namanya manusia pasti banyak perhitungannya bukan hanya dilihat dari sisi materi saja. begitu bukan?</t>
  </si>
  <si>
    <t>padahal biar dikata dia punya penghasilan yang lumayan atau seorang pengusaha muda sukses belum tentu bisa nikah tepat waktu pada golden agenya ya namanya manusia pasti banyak perhitungannya bukan hanya dilihat dari sisi materi saja begitu bukan</t>
  </si>
  <si>
    <t>['padahal', 'biar', 'dikata', 'dia', 'punya', 'penghasilan', 'yang', 'lumayan', 'atau', 'seorang', 'pengusaha', 'muda', 'sukses', 'belum', 'tentu', 'bisa', 'nikah', 'tepat', 'waktu', 'pada', 'golden', 'agenya', 'ya', 'namanya', 'manusia', 'pasti', 'banyak', 'perhitungannya', 'bukan', 'hanya', 'dilihat', 'dari', 'sisi', 'materi', 'saja', 'begitu', 'bukan']</t>
  </si>
  <si>
    <t>['biar', 'dikata', 'penghasilan', 'lumayan', 'pengusaha', 'muda', 'sukses', 'nikah', 'golden', 'agenya', 'ya', 'namanya', 'manusia', 'perhitungannya', 'sisi', 'materi']</t>
  </si>
  <si>
    <t>['biar', 'kata', 'hasil', 'lumayan', 'usaha', 'muda', 'sukses', 'nikah', 'golden', 'agenya', 'ya', 'nama', 'manusia', 'hitung', 'sisi', 'materi']</t>
  </si>
  <si>
    <t>biar kata hasil lumayan usaha muda sukses nikah golden agenya ya nama manusia hitung sisi materi</t>
  </si>
  <si>
    <t>Wkwkwkw derita paling muda di kantor dan belom nikah. Ketika yg laen ngomongin anak gue cuma bisa dengerin doang wkwkwkw abisnya cant relateee😭😭😂</t>
  </si>
  <si>
    <t>wkwkwkw derita paling muda di kantor dan belom nikah. ketika yg laen ngomongin anak gue cuma bisa dengerin doang wkwkwkw abisnya cant relateee😭😭😂</t>
  </si>
  <si>
    <t>wkwkwkw derita paling muda di kantor dan belom nikah ketika yg laen ngomongin anak gue cuma bisa dengerin doang wkwkwkw abisnya cant relateee</t>
  </si>
  <si>
    <t>['wkwkwkw', 'derita', 'paling', 'muda', 'di', 'kantor', 'dan', 'belom', 'nikah', 'ketika', 'yg', 'laen', 'ngomongin', 'anak', 'gue', 'cuma', 'bisa', 'dengerin', 'doang', 'wkwkwkw', 'abisnya', 'cant', 'relateee']</t>
  </si>
  <si>
    <t>['wkwkwkw', 'derita', 'paling', 'muda', 'di', 'kantor', 'dan', 'belum', 'nikah', 'ketika', 'yg', 'lain', 'membicarakan', 'anak', 'aku', 'cuma', 'bisa', 'dengarkan', 'hanya', 'wkwkwkw', 'abisnya', 'tidak', 'relateee']</t>
  </si>
  <si>
    <t>['derita', 'muda', 'kantor', 'nikah', 'membicarakan', 'anak', 'dengarkan', 'abisnya', 'relateee']</t>
  </si>
  <si>
    <t>['derita', 'muda', 'kantor', 'nikah', 'bicara', 'anak', 'dengar', 'abis', 'relateee']</t>
  </si>
  <si>
    <t>derita muda kantor nikah bicara anak dengar abis relateee</t>
  </si>
  <si>
    <t>@tanyakanrl Tinggal komunikasi aja, masih sama" kerja masih muda juga kan.
Kalo di lakuin bersama bukankah 1 tujuan lebih mudah di gapai.
Tabungan bareng bisa buat nikah, liburan bareng dll juga</t>
  </si>
  <si>
    <t>@tanyakanrl tinggal komunikasi aja, masih sama" kerja masih muda juga kan.
kalo di lakuin bersama bukankah 1 tujuan lebih mudah di gapai.
tabungan bareng bisa buat nikah, liburan bareng dll juga</t>
  </si>
  <si>
    <t>tinggal komunikasi aja masih sama kerja masih muda juga kan kalo di lakuin bersama bukankah tujuan lebih mudah di gapai tabungan bareng bisa buat nikah liburan bareng dll juga</t>
  </si>
  <si>
    <t>['tinggal', 'komunikasi', 'aja', 'masih', 'sama', 'kerja', 'masih', 'muda', 'juga', 'kan', 'kalo', 'di', 'lakuin', 'bersama', 'bukankah', 'tujuan', 'lebih', 'mudah', 'di', 'gapai', 'tabungan', 'bareng', 'bisa', 'buat', 'nikah', 'liburan', 'bareng', 'dll', 'juga']</t>
  </si>
  <si>
    <t>['tinggal', 'komunikasi', 'aja', 'masih', 'sama', 'kerja', 'masih', 'muda', 'juga', 'kan', 'kalo', 'di', 'lakukan', 'bersama', 'bukankah', 'tujuan', 'lebih', 'mudah', 'di', 'gapai', 'tabungan', 'bareng', 'bisa', 'buat', 'nikah', 'liburan', 'bareng', 'dll', 'juga']</t>
  </si>
  <si>
    <t>['tinggal', 'komunikasi', 'aja', 'kerja', 'muda', 'kalo', 'lakukan', 'tujuan', 'mudah', 'gapai', 'tabungan', 'bareng', 'nikah', 'liburan', 'bareng', 'dll']</t>
  </si>
  <si>
    <t>['tinggal', 'komunikasi', 'aja', 'kerja', 'muda', 'kalo', 'laku', 'tuju', 'mudah', 'gapai', 'tabung', 'bareng', 'nikah', 'libur', 'bareng', 'dll']</t>
  </si>
  <si>
    <t>tinggal komunikasi aja kerja muda kalo laku tuju mudah gapai tabung bareng nikah libur bareng dll</t>
  </si>
  <si>
    <t>@cewie @musafir_hidup @18fesss Tapi lebih enak nikah muda (range 23-25) lah, tapi semua orang punya prinsip masing-masing sih</t>
  </si>
  <si>
    <t>@cewie @musafir_hidup @18fesss tapi lebih enak nikah muda (range 23-25) lah, tapi semua orang punya prinsip masing-masing sih</t>
  </si>
  <si>
    <t>hidup tapi lebih enak nikah muda range lah tapi semua orang punya prinsip masingmasing sih</t>
  </si>
  <si>
    <t>['hidup', 'tapi', 'lebih', 'enak', 'nikah', 'muda', 'range', 'lah', 'tapi', 'semua', 'orang', 'punya', 'prinsip', 'masingmasing', 'sih']</t>
  </si>
  <si>
    <t>['hidup', 'tapi', 'lebih', 'enak', 'nikah', 'muda', 'range', 'lah', 'tapi', 'semua', 'orang', 'punya', 'prinsip', 'masing', 'sih']</t>
  </si>
  <si>
    <t>['hidup', 'enak', 'nikah', 'muda', 'range', 'orang', 'prinsip', 'sih']</t>
  </si>
  <si>
    <t>hidup enak nikah muda range orang prinsip sih</t>
  </si>
  <si>
    <t>@SiaranBolaLive Keknya ini alasan knp kebanyakan pemain bola pada nikah muda</t>
  </si>
  <si>
    <t>@siaranbolalive keknya ini alasan knp kebanyakan pemain bola pada nikah muda</t>
  </si>
  <si>
    <t>keknya ini alasan knp kebanyakan pemain bola pada nikah muda</t>
  </si>
  <si>
    <t>['keknya', 'ini', 'alasan', 'knp', 'kebanyakan', 'pemain', 'bola', 'pada', 'nikah', 'muda']</t>
  </si>
  <si>
    <t>['sepertinya', 'ini', 'alasan', 'kenapa', 'kebanyakan', 'pemain', 'bola', 'pada', 'nikah', 'muda']</t>
  </si>
  <si>
    <t>['alasan', 'kebanyakan', 'pemain', 'bola', 'nikah', 'muda']</t>
  </si>
  <si>
    <t>['alas', 'banyak', 'main', 'bola', 'nikah', 'muda']</t>
  </si>
  <si>
    <t>alas banyak main bola nikah muda</t>
  </si>
  <si>
    <t>Fay Nabila Siap Nikah di Usia Muda, Ungkap Sering Berdebat dengan Calon Suami Jelang Hari Pernikahan https://t.co/b5WUd5S7pv</t>
  </si>
  <si>
    <t>fay nabila siap nikah di usia muda, ungkap sering berdebat dengan calon suami jelang hari pernikahan https://t.co/b5wud5s7pv</t>
  </si>
  <si>
    <t>fay nabila siap nikah di usia muda ungkap sering berdebat dengan calon suami jelang hari pernikahan</t>
  </si>
  <si>
    <t>['fay', 'nabila', 'siap', 'nikah', 'di', 'usia', 'muda', 'ungkap', 'sering', 'berdebat', 'dengan', 'calon', 'suami', 'jelang', 'hari', 'pernikahan']</t>
  </si>
  <si>
    <t>['fay', 'nabila', 'nikah', 'usia', 'muda', 'berdebat', 'calon', 'suami', 'jelang', 'pernikahan']</t>
  </si>
  <si>
    <t>['fay', 'nabila', 'nikah', 'usia', 'muda', 'debat', 'calon', 'suami', 'jelang', 'nikah']</t>
  </si>
  <si>
    <t>fay nabila nikah usia muda debat calon suami jelang nikah</t>
  </si>
  <si>
    <t>saya siap, nikah muda juga siap!!</t>
  </si>
  <si>
    <t>saya siap nikah muda juga siap</t>
  </si>
  <si>
    <t>['saya', 'siap', 'nikah', 'muda', 'juga', 'siap']</t>
  </si>
  <si>
    <t>@_southview Same! Gue ampe udah dipaksa2 sama temen bokap gue biar cepet2 nikah... padahal bokap ga masalah.. ga tua ga muda same thing</t>
  </si>
  <si>
    <t>@_southview same! gue ampe udah dipaksa2 sama temen bokap gue biar cepet2 nikah... padahal bokap ga masalah.. ga tua ga muda same thing</t>
  </si>
  <si>
    <t>southview same gue ampe udah dipaksa sama temen bokap gue biar cepet nikah padahal bokap ga masalah ga tua ga muda same thing</t>
  </si>
  <si>
    <t>['southview', 'same', 'gue', 'ampe', 'udah', 'dipaksa', 'sama', 'temen', 'bokap', 'gue', 'biar', 'cepet', 'nikah', 'padahal', 'bokap', 'ga', 'masalah', 'ga', 'tua', 'ga', 'muda', 'same', 'thing']</t>
  </si>
  <si>
    <t>['southview', 'same', 'aku', 'sampai', 'sudah', 'dipaksa', 'sama', 'teman', 'bapak', 'aku', 'biar', 'cepat', 'nikah', 'padahal', 'bapak', 'tidak', 'masalah', 'tidak', 'tua', 'tidak', 'muda', 'same', 'thing']</t>
  </si>
  <si>
    <t>['southview', 'same', 'dipaksa', 'teman', 'biar', 'cepat', 'nikah', 'tua', 'muda', 'same', 'thing']</t>
  </si>
  <si>
    <t>['southview', 'same', 'paksa', 'teman', 'biar', 'cepat', 'nikah', 'tua', 'muda', 'same', 'thing']</t>
  </si>
  <si>
    <t>southview same paksa teman biar cepat nikah tua muda same thing</t>
  </si>
  <si>
    <t>wah, abang, serius mau nikah muda? sungguhan? 🤨🤨🤨
HAHAHAA terima kasih yaaa,untuk narasi cantiknya, kak def. hhhh anget banget tiap baca interaksi ayah anak ini &amp;lt;3</t>
  </si>
  <si>
    <t>wah, abang, serius mau nikah muda? sungguhan? 🤨🤨🤨
hahahaa terima kasih yaaa,untuk narasi cantiknya, kak def. hhhh anget banget tiap baca interaksi ayah anak ini &amp;lt;3</t>
  </si>
  <si>
    <t>wah abang serius mau nikah muda sungguhan hahahaa terima kasih yaaauntuk narasi cantiknya kak def hhhh anget banget tiap baca interaksi ayah anak ini lt</t>
  </si>
  <si>
    <t>['wah', 'abang', 'serius', 'mau', 'nikah', 'muda', 'sungguhan', 'hahahaa', 'terima', 'kasih', 'yaaauntuk', 'narasi', 'cantiknya', 'kak', 'def', 'hhhh', 'anget', 'banget', 'tiap', 'baca', 'interaksi', 'ayah', 'anak', 'ini', 'lt']</t>
  </si>
  <si>
    <t>['wah', 'kakak', 'serius', 'mau', 'nikah', 'muda', 'sungguhan', 'hahahaa', 'terima', 'kasih', 'yaaauntuk', 'narasi', 'cantiknya', 'kakak', 'def', 'hhhh', 'hangat', 'banget', 'tiap', 'baca', 'interaksi', 'ayah', 'anak', 'ini', 'lt']</t>
  </si>
  <si>
    <t>['kakak', 'serius', 'nikah', 'muda', 'sungguhan', 'terima', 'kasih', 'yaaauntuk', 'narasi', 'cantiknya', 'kakak', 'hangat', 'banget', 'baca', 'interaksi', 'ayah', 'anak', 'lt']</t>
  </si>
  <si>
    <t>['kakak', 'serius', 'nikah', 'muda', 'sungguh', 'terima', 'kasih', 'yaaauntuk', 'narasi', 'cantik', 'kakak', 'hangat', 'banget', 'baca', 'interaksi', 'ayah', 'anak', 'lt']</t>
  </si>
  <si>
    <t>kakak serius nikah muda sungguh terima kasih yaaauntuk narasi cantik kakak hangat banget baca interaksi ayah anak lt</t>
  </si>
  <si>
    <t>@bluelockfess Gak suka cowo lebih muda drpd aku tp beda 3 tahun hanyalah angka 😎 aku bisa mengayomi kamu, ser. Ayok nikah</t>
  </si>
  <si>
    <t>@bluelockfess gak suka cowo lebih muda drpd aku tp beda 3 tahun hanyalah angka 😎 aku bisa mengayomi kamu, ser. ayok nikah</t>
  </si>
  <si>
    <t>gak suka cowo lebih muda drpd aku tp beda tahun hanyalah angka aku bisa mengayomi kamu ser ayok nikah</t>
  </si>
  <si>
    <t>['gak', 'suka', 'cowo', 'lebih', 'muda', 'drpd', 'aku', 'tp', 'beda', 'tahun', 'hanyalah', 'angka', 'aku', 'bisa', 'mengayomi', 'kamu', 'ser', 'ayok', 'nikah']</t>
  </si>
  <si>
    <t>['gak', 'suka', 'cowok', 'lebih', 'muda', 'daripada', 'aku', 'tapi', 'beda', 'tahun', 'hanyalah', 'angka', 'aku', 'bisa', 'mengayomi', 'kamu', 'ser', 'ayo', 'nikah']</t>
  </si>
  <si>
    <t>['gak', 'suka', 'cowok', 'muda', 'beda', 'angka', 'mengayomi', 'ayo', 'nikah']</t>
  </si>
  <si>
    <t>['gak', 'suka', 'cowok', 'muda', 'beda', 'angka', 'ayom', 'ayo', 'nikah']</t>
  </si>
  <si>
    <t>gak suka cowok muda beda angka ayom ayo nikah</t>
  </si>
  <si>
    <t>STIOOPPDOLDOENXJMSJXKJWJSN ADUH APA AKU NIKAH MUDA AJA YA</t>
  </si>
  <si>
    <t>stiooppdoldoenxjmsjxkjwjsn aduh apa aku nikah muda aja ya</t>
  </si>
  <si>
    <t>['stiooppdoldoenxjmsjxkjwjsn', 'aduh', 'apa', 'aku', 'nikah', 'muda', 'aja', 'ya']</t>
  </si>
  <si>
    <t>['stiooppdoldoenxjmsjxkjwjsn', 'aduh', 'nikah', 'muda', 'aja', 'ya']</t>
  </si>
  <si>
    <t>stiooppdoldoenxjmsjxkjwjsn aduh nikah muda aja ya</t>
  </si>
  <si>
    <t>duh mati muda belum nikah, satu lagi dah tua tp ga nikah nikah, tp keduanya keren hueheueheu</t>
  </si>
  <si>
    <t>duh mati muda belum nikah satu lagi dah tua tp ga nikah nikah tp keduanya keren hueheueheu</t>
  </si>
  <si>
    <t>['duh', 'mati', 'muda', 'belum', 'nikah', 'satu', 'lagi', 'dah', 'tua', 'tp', 'ga', 'nikah', 'nikah', 'tp', 'keduanya', 'keren', 'hueheueheu']</t>
  </si>
  <si>
    <t>['duh', 'mati', 'muda', 'belum', 'nikah', 'satu', 'lagi', 'sudah', 'tua', 'tapi', 'tidak', 'nikah', 'nikah', 'tapi', 'keduanya', 'keren', 'hueheueheu']</t>
  </si>
  <si>
    <t>['mati', 'muda', 'nikah', 'tua', 'nikah', 'nikah', 'keren', 'hueheueheu']</t>
  </si>
  <si>
    <t>mati muda nikah tua nikah nikah keren hueheueheu</t>
  </si>
  <si>
    <t>@telescoops huwaaaaa abang akhirnya uda umur 17??? what??? kapan gedenya abang? kmrn km kakinya aja msh gantung dr kursi wkt ketemu bunga lily?? msh suka ke tmpt tante kay buat pastry sm kk danty?? skrg uda mikirin mau nikah muda?? YG BENER AJA BANG? SUNGGUHAN? 😭😭😭</t>
  </si>
  <si>
    <t>@telescoops huwaaaaa abang akhirnya uda umur 17??? what??? kapan gedenya abang? kmrn km kakinya aja msh gantung dr kursi wkt ketemu bunga lily?? msh suka ke tmpt tante kay buat pastry sm kk danty?? skrg uda mikirin mau nikah muda?? yg bener aja bang? sungguhan? 😭😭😭</t>
  </si>
  <si>
    <t>huwaaaaa abang akhirnya uda umur what kapan gedenya abang kmrn km kakinya aja msh gantung dr kursi wkt ketemu bunga lily msh suka ke tmpt tante kay buat pastry sm kk danty skrg uda mikirin mau nikah muda yg bener aja bang sungguhan</t>
  </si>
  <si>
    <t>['huwaaaaa', 'abang', 'akhirnya', 'uda', 'umur', 'what', 'kapan', 'gedenya', 'abang', 'kmrn', 'km', 'kakinya', 'aja', 'msh', 'gantung', 'dr', 'kursi', 'wkt', 'ketemu', 'bunga', 'lily', 'msh', 'suka', 'ke', 'tmpt', 'tante', 'kay', 'buat', 'pastry', 'sm', 'kk', 'danty', 'skrg', 'uda', 'mikirin', 'mau', 'nikah', 'muda', 'yg', 'bener', 'aja', 'bang', 'sungguhan']</t>
  </si>
  <si>
    <t>['huwaaaaa', 'kakak', 'akhirnya', 'sudah', 'umur', 'what', 'kapan', 'gedenya', 'kakak', 'kemarin', 'kamu', 'kakinya', 'aja', 'masih', 'gantung', 'dari', 'kursi', 'waktu', 'bertemu', 'bunga', 'lily', 'masih', 'suka', 'ke', 'tmpt', 'tante', 'kay', 'buat', 'pastry', 'sama', 'kakak', 'danty', 'sekarang', 'sudah', 'memikirkan', 'mau', 'nikah', 'muda', 'yg', 'benar', 'aja', 'kakak', 'sungguhan']</t>
  </si>
  <si>
    <t>['huwaaaaa', 'kakak', 'umur', 'what', 'gedenya', 'kakak', 'kemarin', 'kakinya', 'aja', 'gantung', 'kursi', 'bertemu', 'bunga', 'lily', 'suka', 'tmpt', 'tante', 'kay', 'pastry', 'kakak', 'danty', 'memikirkan', 'nikah', 'muda', 'aja', 'kakak', 'sungguhan']</t>
  </si>
  <si>
    <t>['huwaaaaa', 'kakak', 'umur', 'what', 'gede', 'kakak', 'kemarin', 'kaki', 'aja', 'gantung', 'kursi', 'temu', 'bunga', 'lily', 'suka', 'tmpt', 'tante', 'kay', 'pastry', 'kakak', 'danty', 'pikir', 'nikah', 'muda', 'aja', 'kakak', 'sungguh']</t>
  </si>
  <si>
    <t>huwaaaaa kakak umur what gede kakak kemarin kaki aja gantung kursi temu bunga lily suka tmpt tante kay pastry kakak danty pikir nikah muda aja kakak sungguh</t>
  </si>
  <si>
    <t>yaelah ngeliat tiktok young mommy jd pengen nikah muda, biar nganter anak gue sekolah ema nya masi langsing muka cakep no keriput keriput, biar dikata kakaknya bukan emanya, tapi mau suaminya orang korea inisial (lee donghyuck)</t>
  </si>
  <si>
    <t>yaelah ngeliat tiktok young mommy jd pengen nikah muda biar nganter anak gue sekolah ema nya masi langsing muka cakep no keriput keriput biar dikata kakaknya bukan emanya tapi mau suaminya orang korea inisial lee donghyuck</t>
  </si>
  <si>
    <t>['yaelah', 'ngeliat', 'tiktok', 'young', 'mommy', 'jd', 'pengen', 'nikah', 'muda', 'biar', 'nganter', 'anak', 'gue', 'sekolah', 'ema', 'nya', 'masi', 'langsing', 'muka', 'cakep', 'no', 'keriput', 'keriput', 'biar', 'dikata', 'kakaknya', 'bukan', 'emanya', 'tapi', 'mau', 'suaminya', 'orang', 'korea', 'inisial', 'lee', 'donghyuck']</t>
  </si>
  <si>
    <t>['yaelah', 'melihat', 'tiktok', 'young', 'mommy', 'jd', 'ingin', 'nikah', 'muda', 'biar', 'mengantarkan', 'anak', 'aku', 'sekolah', 'ema', 'nya', 'masih', 'langsing', 'muka', 'cakep', 'no', 'keriput', 'keriput', 'biar', 'dikata', 'kakaknya', 'bukan', 'emanya', 'tapi', 'mau', 'suaminya', 'orang', 'korea', 'inisial', 'lee', 'donghyuck']</t>
  </si>
  <si>
    <t>['yaelah', 'tiktok', 'young', 'mommy', 'jd', 'nikah', 'muda', 'biar', 'mengantarkan', 'anak', 'sekolah', 'nya', 'langsing', 'muka', 'cakep', 'no', 'keriput', 'keriput', 'biar', 'dikata', 'kakaknya', 'emanya', 'suaminya', 'orang', 'korea', 'inisial', 'lee', 'donghyuck']</t>
  </si>
  <si>
    <t>['yaelah', 'tiktok', 'young', 'mommy', 'jd', 'nikah', 'muda', 'biar', 'antar', 'anak', 'sekolah', 'nya', 'langsing', 'muka', 'cakep', 'no', 'keriput', 'keriput', 'biar', 'kata', 'kakak', 'emanya', 'suami', 'orang', 'korea', 'inisial', 'lee', 'donghyuck']</t>
  </si>
  <si>
    <t>yaelah tiktok young mommy jd nikah muda biar antar anak sekolah nya langsing muka cakep no keriput keriput biar kata kakak emanya suami orang korea inisial lee donghyuck</t>
  </si>
  <si>
    <t>Kurang banyak apaaaa kasus nikah muda karna modal cinta, trus cerai karna masalah ekonomi? Kurang banyaak? 🤣 capek gue liat cowok sampah begitu</t>
  </si>
  <si>
    <t>kurang banyak apaaaa kasus nikah muda karna modal cinta, trus cerai karna masalah ekonomi? kurang banyaak? 🤣 capek gue liat cowok sampah begitu</t>
  </si>
  <si>
    <t>kurang banyak apaaaa kasus nikah muda karna modal cinta trus cerai karna masalah ekonomi kurang banyaak capek gue liat cowok sampah begitu</t>
  </si>
  <si>
    <t>['kurang', 'banyak', 'apaaaa', 'kasus', 'nikah', 'muda', 'karna', 'modal', 'cinta', 'trus', 'cerai', 'karna', 'masalah', 'ekonomi', 'kurang', 'banyaak', 'capek', 'gue', 'liat', 'cowok', 'sampah', 'begitu']</t>
  </si>
  <si>
    <t>['kurang', 'banyak', 'apa', 'kasus', 'nikah', 'muda', 'karena', 'modal', 'cinta', 'terus', 'cerai', 'karena', 'masalah', 'ekonomi', 'kurang', 'banyak', 'capek', 'aku', 'lihat', 'cowok', 'sampah', 'begitu']</t>
  </si>
  <si>
    <t>['nikah', 'muda', 'modal', 'cinta', 'cerai', 'ekonomi', 'capek', 'lihat', 'cowok', 'sampah']</t>
  </si>
  <si>
    <t>nikah muda modal cinta cerai ekonomi capek lihat cowok sampah</t>
  </si>
  <si>
    <t>aku tiap liat mereka rasanya mau nikah muda aja gpp 😓✋🏻</t>
  </si>
  <si>
    <t>aku tiap liat mereka rasanya mau nikah muda aja gpp</t>
  </si>
  <si>
    <t>['aku', 'tiap', 'liat', 'mereka', 'rasanya', 'mau', 'nikah', 'muda', 'aja', 'gpp']</t>
  </si>
  <si>
    <t>['aku', 'tiap', 'lihat', 'mereka', 'rasanya', 'mau', 'nikah', 'muda', 'aja', 'boleh']</t>
  </si>
  <si>
    <t>['lihat', 'nikah', 'muda', 'aja']</t>
  </si>
  <si>
    <t>lihat nikah muda aja</t>
  </si>
  <si>
    <t>@kadrunmampos Ahok nikah lagi, cari lubang lebih muda. Lo ngak pengen?</t>
  </si>
  <si>
    <t>@kadrunmampos ahok nikah lagi, cari lubang lebih muda. lo ngak pengen?</t>
  </si>
  <si>
    <t>ahok nikah lagi cari lubang lebih muda lo ngak pengen</t>
  </si>
  <si>
    <t>['ahok', 'nikah', 'lagi', 'cari', 'lubang', 'lebih', 'muda', 'lo', 'ngak', 'pengen']</t>
  </si>
  <si>
    <t>['ahok', 'nikah', 'lagi', 'cari', 'lubang', 'lebih', 'muda', 'kamu', 'ngak', 'ingin']</t>
  </si>
  <si>
    <t>['ahok', 'nikah', 'cari', 'lubang', 'muda', 'ngak']</t>
  </si>
  <si>
    <t>ahok nikah cari lubang muda ngak</t>
  </si>
  <si>
    <t>Pantes sekarang banyak anak-anak muda di NEGARA MAJU spt Jepang, Korsel dan China pilih ngga nikah apalagi punya anak 🤣</t>
  </si>
  <si>
    <t>pantes sekarang banyak anak-anak muda di negara maju spt jepang, korsel dan china pilih ngga nikah apalagi punya anak 🤣</t>
  </si>
  <si>
    <t>pantes sekarang banyak anakanak muda di negara maju spt jepang korsel dan china pilih ngga nikah apalagi punya anak</t>
  </si>
  <si>
    <t>['pantes', 'sekarang', 'banyak', 'anakanak', 'muda', 'di', 'negara', 'maju', 'spt', 'jepang', 'korsel', 'dan', 'china', 'pilih', 'ngga', 'nikah', 'apalagi', 'punya', 'anak']</t>
  </si>
  <si>
    <t>['pantas', 'sekarang', 'banyak', 'anak', 'muda', 'di', 'negara', 'maju', 'seperti', 'jepang', 'korsel', 'dan', 'china', 'pilih', 'tidak', 'nikah', 'apalagi', 'punya', 'anak']</t>
  </si>
  <si>
    <t>['anak', 'muda', 'negara', 'maju', 'jepang', 'korsel', 'china', 'pilih', 'nikah', 'anak']</t>
  </si>
  <si>
    <t>anak muda negara maju jepang korsel china pilih nikah anak</t>
  </si>
  <si>
    <t>"reo cakep bgt anjir kok bisa ya, jdi mau by one sm nagi yg menang nikah sm reo" - reo paket lengkap banget gasi??!! ak jg mww dong by one, tdk ada yg bisa menghentikanku utk mndapatkan si tuan muda #tellonym  https://t.co/T3bEEJweeg</t>
  </si>
  <si>
    <t>"reo cakep bgt anjir kok bisa ya, jdi mau by one sm nagi yg menang nikah sm reo" - reo paket lengkap banget gasi??!! ak jg mww dong by one, tdk ada yg bisa menghentikanku utk mndapatkan si tuan muda #tellonym  https://t.co/t3beejweeg</t>
  </si>
  <si>
    <t>reo cakep bgt anjir kok bisa ya jdi mau by one sm nagi yg menang nikah sm reo reo paket lengkap banget gasi ak jg mww dong by one tdk ada yg bisa menghentikanku utk mndapatkan si tuan muda</t>
  </si>
  <si>
    <t>['reo', 'cakep', 'bgt', 'anjir', 'kok', 'bisa', 'ya', 'jdi', 'mau', 'by', 'one', 'sm', 'nagi', 'yg', 'menang', 'nikah', 'sm', 'reo', 'reo', 'paket', 'lengkap', 'banget', 'gasi', 'ak', 'jg', 'mww', 'dong', 'by', 'one', 'tdk', 'ada', 'yg', 'bisa', 'menghentikanku', 'utk', 'mndapatkan', 'si', 'tuan', 'muda']</t>
  </si>
  <si>
    <t>['reo', 'cakep', 'banget', 'fuck', 'kok', 'bisa', 'ya', 'jadi', 'mau', 'by', 'one', 'sama', 'nagi', 'yg', 'menang', 'nikah', 'sama', 'reo', 'reo', 'paket', 'lengkap', 'banget', 'gasi', 'aku', 'juga', 'mww', 'dong', 'by', 'one', 'tdk', 'ada', 'yg', 'bisa', 'menghentikanku', 'utk', 'mndapatkan', 'si', 'tuan', 'muda']</t>
  </si>
  <si>
    <t>['reo', 'cakep', 'banget', 'fuck', 'ya', 'by', 'one', 'nagi', 'menang', 'nikah', 'reo', 'reo', 'paket', 'lengkap', 'banget', 'gasi', 'by', 'one', 'tdk', 'menghentikanku', 'utk', 'mndapatkan', 'si', 'tuan', 'muda']</t>
  </si>
  <si>
    <t>['reo', 'cakep', 'banget', 'fuck', 'ya', 'by', 'one', 'nagi', 'menang', 'nikah', 'reo', 'reo', 'paket', 'lengkap', 'banget', 'gas', 'by', 'one', 'tdk', 'henti', 'utk', 'mndapatkan', 'si', 'tuan', 'muda']</t>
  </si>
  <si>
    <t>reo cakep banget fuck ya by one nagi menang nikah reo reo paket lengkap banget gas by one tdk henti utk mndapatkan si tuan muda</t>
  </si>
  <si>
    <t>kepada keluarga besar saya harap kalian gak usah asik nyuruh kapan nikah,kapan ini itu. saya gak kepikiran nikah, belum. dan juga umur 25 tu masih muda anjiir. masih banyak yang mau dicapai minimal 1 atau 2 pencapaian. sok nyuruh ini itu gak ada ngasi duit, kan babi. kesel njir</t>
  </si>
  <si>
    <t>kepada keluarga besar saya harap kalian gak usah asik nyuruh kapan nikahkapan ini itu saya gak kepikiran nikah belum dan juga umur tu masih muda anjiir masih banyak yang mau dicapai minimal atau pencapaian sok nyuruh ini itu gak ada ngasi duit kan babi kesel njir</t>
  </si>
  <si>
    <t>['kepada', 'keluarga', 'besar', 'saya', 'harap', 'kalian', 'gak', 'usah', 'asik', 'nyuruh', 'kapan', 'nikahkapan', 'ini', 'itu', 'saya', 'gak', 'kepikiran', 'nikah', 'belum', 'dan', 'juga', 'umur', 'tu', 'masih', 'muda', 'anjiir', 'masih', 'banyak', 'yang', 'mau', 'dicapai', 'minimal', 'atau', 'pencapaian', 'sok', 'nyuruh', 'ini', 'itu', 'gak', 'ada', 'ngasi', 'duit', 'kan', 'babi', 'kesel', 'njir']</t>
  </si>
  <si>
    <t>['kepada', 'keluarga', 'besar', 'saya', 'harap', 'kalian', 'gak', 'usah', 'asik', 'menyuruh', 'kapan', 'nikahkapan', 'ini', 'itu', 'saya', 'gak', 'kepikiran', 'nikah', 'belum', 'dan', 'juga', 'umur', 'itu', 'masih', 'muda', 'fuck', 'masih', 'banyak', 'yang', 'mau', 'dicapai', 'minimal', 'atau', 'pencapaian', 'sombong', 'menyuruh', 'ini', 'itu', 'gak', 'ada', 'ngasi', 'duit', 'kan', 'babi', 'kesal', 'fuck']</t>
  </si>
  <si>
    <t>['keluarga', 'harap', 'gak', 'asik', 'menyuruh', 'nikahkapan', 'gak', 'kepikiran', 'nikah', 'umur', 'muda', 'fuck', 'dicapai', 'minimal', 'pencapaian', 'sombong', 'menyuruh', 'gak', 'ngasi', 'duit', 'babi', 'kesal', 'fuck']</t>
  </si>
  <si>
    <t>['keluarga', 'harap', 'gak', 'asik', 'suruh', 'nikahkapan', 'gak', 'pikir', 'nikah', 'umur', 'muda', 'fuck', 'capai', 'minimal', 'capai', 'sombong', 'suruh', 'gak', 'ngasi', 'duit', 'babi', 'kesal', 'fuck']</t>
  </si>
  <si>
    <t>keluarga harap gak asik suruh nikahkapan gak pikir nikah umur muda fuck capai minimal capai sombong suruh gak ngasi duit babi kesal fuck</t>
  </si>
  <si>
    <t>@chanbaekstv cekabia - au bahasa pertama yg aku baca
trs au nya yg bikin dikatara tp bkn dikatara, yg cb nya di fitnah trs terpaksa nikah muda itu loh
au manager - office au yg gak aneh2, ceritanya to the point, tp mantep plotnya
angganara - karakter chanbaek yg plg aku suka ya di au ini</t>
  </si>
  <si>
    <t>cekabia au bahasa pertama yg aku baca trs au nya yg bikin dikatara tp bkn dikatara yg cb nya di fitnah trs terpaksa nikah muda itu loh au manager office au yg gak aneh ceritanya to the point tp mantep plotnya angganara karakter chanbaek yg plg aku suka ya di au ini</t>
  </si>
  <si>
    <t>['cekabia', 'au', 'bahasa', 'pertama', 'yg', 'aku', 'baca', 'trs', 'au', 'nya', 'yg', 'bikin', 'dikatara', 'tp', 'bkn', 'dikatara', 'yg', 'cb', 'nya', 'di', 'fitnah', 'trs', 'terpaksa', 'nikah', 'muda', 'itu', 'loh', 'au', 'manager', 'office', 'au', 'yg', 'gak', 'aneh', 'ceritanya', 'to', 'the', 'point', 'tp', 'mantep', 'plotnya', 'angganara', 'karakter', 'chanbaek', 'yg', 'plg', 'aku', 'suka', 'ya', 'di', 'au', 'ini']</t>
  </si>
  <si>
    <t>['cekabia', 'aku', 'bahasa', 'pertama', 'yg', 'aku', 'baca', 'terus', 'aku', 'nya', 'yg', 'bikin', 'dikatara', 'tapi', 'bukan', 'dikatara', 'yg', 'coba', 'nya', 'di', 'fitnah', 'terus', 'terpaksa', 'nikah', 'muda', 'itu', 'loh', 'aku', 'manager', 'office', 'aku', 'yg', 'gak', 'aneh', 'ceritanya', 'to', 'the', 'point', 'tapi', 'mantap', 'plotnya', 'angganara', 'karakter', 'chanbaek', 'yg', 'paling', 'aku', 'suka', 'ya', 'di', 'aku', 'ini']</t>
  </si>
  <si>
    <t>['bahasa', 'baca', 'nya', 'bikin', 'coba', 'nya', 'fitnah', 'terpaksa', 'nikah', 'muda', 'loh', 'manager', 'office', 'gak', 'aneh', 'ceritanya', 'to', 'the', 'point', 'mantap', 'plotnya', 'karakter', 'chanbaek', 'suka', 'ya']</t>
  </si>
  <si>
    <t>['bahasa', 'baca', 'nya', 'bikin', 'coba', 'nya', 'fitnah', 'paksa', 'nikah', 'muda', 'loh', 'manager', 'office', 'gak', 'aneh', 'cerita', 'to', 'the', 'point', 'mantap', 'plot', 'karakter', 'chanbaek', 'suka', 'ya']</t>
  </si>
  <si>
    <t>bahasa baca nya bikin coba nya fitnah paksa nikah muda loh manager office gak aneh cerita to the point mantap plot karakter chanbaek suka ya</t>
  </si>
  <si>
    <t>@txtdarigajelas Bersyukur bgt gw gak nikah muda</t>
  </si>
  <si>
    <t>@txtdarigajelas bersyukur bgt gw gak nikah muda</t>
  </si>
  <si>
    <t>bersyukur bgt gw gak nikah muda</t>
  </si>
  <si>
    <t>['bersyukur', 'bgt', 'gw', 'gak', 'nikah', 'muda']</t>
  </si>
  <si>
    <t>['bersyukur', 'banget', 'aku', 'gak', 'nikah', 'muda']</t>
  </si>
  <si>
    <t>['bersyukur', 'banget', 'gak', 'nikah', 'muda']</t>
  </si>
  <si>
    <t>['syukur', 'banget', 'gak', 'nikah', 'muda']</t>
  </si>
  <si>
    <t>syukur banget gak nikah muda</t>
  </si>
  <si>
    <t>@keifrogg Apa tuh sekolah? Nikah muda donggg krtsk 🥺🤭🤭</t>
  </si>
  <si>
    <t>@keifrogg apa tuh sekolah? nikah muda donggg krtsk 🥺🤭🤭</t>
  </si>
  <si>
    <t>apa tuh sekolah nikah muda donggg krtsk</t>
  </si>
  <si>
    <t>['apa', 'tuh', 'sekolah', 'nikah', 'muda', 'donggg', 'krtsk']</t>
  </si>
  <si>
    <t>['apa', 'tuh', 'sekolah', 'nikah', 'muda', 'dong', 'krtsk']</t>
  </si>
  <si>
    <t>['tuh', 'sekolah', 'nikah', 'muda']</t>
  </si>
  <si>
    <t>tuh sekolah nikah muda</t>
  </si>
  <si>
    <t>gajadi nikah muda deng, umur 26an gweh masi pgn main jauh jauh sm temen temennnnnnnnnnn😤😤😤</t>
  </si>
  <si>
    <t>gajadi nikah muda deng umur an gweh masi pgn main jauh jauh sm temen temennnnnnnnnnn</t>
  </si>
  <si>
    <t>['gajadi', 'nikah', 'muda', 'deng', 'umur', 'an', 'gweh', 'masi', 'pgn', 'main', 'jauh', 'jauh', 'sm', 'temen', 'temennnnnnnnnnn']</t>
  </si>
  <si>
    <t>['batal', 'nikah', 'muda', 'deng', 'umur', 'an', 'aku', 'masih', 'ingin', 'main', 'jauh', 'jauh', 'sama', 'teman', 'teman']</t>
  </si>
  <si>
    <t>['batal', 'nikah', 'muda', 'deng', 'umur', 'an', 'main', 'teman', 'teman']</t>
  </si>
  <si>
    <t>batal nikah muda deng umur an main teman teman</t>
  </si>
  <si>
    <t>@Rangga99435410 @Askrlfess Ada, sepengalaman org sekitar ada juga perempuan muda nikah sama yg lebih tua alesannya "gapapa dah sama dia biar dikata org laki gua ketuaan tp tanggung jawabnya bener drpd sama yg muda maunya maen maen mulu blablabla" gtu dah kurang lebih😭🙏🏻</t>
  </si>
  <si>
    <t>@rangga99435410 @askrlfess ada, sepengalaman org sekitar ada juga perempuan muda nikah sama yg lebih tua alesannya "gapapa dah sama dia biar dikata org laki gua ketuaan tp tanggung jawabnya bener drpd sama yg muda maunya maen maen mulu blablabla" gtu dah kurang lebih😭🙏🏻</t>
  </si>
  <si>
    <t>ada sepengalaman org sekitar ada juga perempuan muda nikah sama yg lebih tua alesannya gapapa dah sama dia biar dikata org laki gua ketuaan tp tanggung jawabnya bener drpd sama yg muda maunya maen maen mulu blablabla gtu dah kurang lebih</t>
  </si>
  <si>
    <t>['ada', 'sepengalaman', 'org', 'sekitar', 'ada', 'juga', 'perempuan', 'muda', 'nikah', 'sama', 'yg', 'lebih', 'tua', 'alesannya', 'gapapa', 'dah', 'sama', 'dia', 'biar', 'dikata', 'org', 'laki', 'gua', 'ketuaan', 'tp', 'tanggung', 'jawabnya', 'bener', 'drpd', 'sama', 'yg', 'muda', 'maunya', 'maen', 'maen', 'mulu', 'blablabla', 'gtu', 'dah', 'kurang', 'lebih']</t>
  </si>
  <si>
    <t>['ada', 'sepengalaman', 'orang', 'sekitar', 'ada', 'juga', 'perempuan', 'muda', 'nikah', 'sama', 'yg', 'lebih', 'tua', 'alasannya', 'boleh', 'sudah', 'sama', 'dia', 'biar', 'dikata', 'orang', 'laki', 'aku', 'tua', 'tapi', 'tanggung', 'jawabnya', 'benar', 'daripada', 'sama', 'yg', 'muda', 'mau', 'main', 'main', 'selalu', 'blablabla', 'begitu', 'sudah', 'kurang', 'lebih']</t>
  </si>
  <si>
    <t>['sepengalaman', 'orang', 'perempuan', 'muda', 'nikah', 'tua', 'alasannya', 'biar', 'dikata', 'orang', 'laki', 'tua', 'tanggung', 'muda', 'main', 'main', 'blablabla']</t>
  </si>
  <si>
    <t>['alam', 'orang', 'perempuan', 'muda', 'nikah', 'tua', 'alas', 'biar', 'kata', 'orang', 'laki', 'tua', 'tanggung', 'muda', 'main', 'main', 'blablabla']</t>
  </si>
  <si>
    <t>alam orang perempuan muda nikah tua alas biar kata orang laki tua tanggung muda main main blablabla</t>
  </si>
  <si>
    <t>Intermezzo.. break dulu sejenak. Biar mood agak baik
.
.
Honestly, gw ga heran knp byk ciwi2 yg masih berangan2 pengen nikah muda (bhkn sampe teen pregnancy).. wong asupan bacaannya kyk gini 😭😭😭😭
Sadar gurls, ini gak indah sama sekali.
Lebih byk masalahny drpd bahagianya</t>
  </si>
  <si>
    <t>intermezzo.. break dulu sejenak. biar mood agak baik
.
.
honestly, gw ga heran knp byk ciwi2 yg masih berangan2 pengen nikah muda (bhkn sampe teen pregnancy).. wong asupan bacaannya kyk gini 😭😭😭😭
sadar gurls, ini gak indah sama sekali.
lebih byk masalahny drpd bahagianya</t>
  </si>
  <si>
    <t>intermezzo break dulu sejenak biar mood agak baik honestly gw ga heran knp byk ciwi yg masih berangan pengen nikah muda bhkn sampe teen pregnancy wong asupan bacaannya kyk gini sadar gurls ini gak indah sama sekali lebih byk masalahny drpd bahagianya</t>
  </si>
  <si>
    <t>['intermezzo', 'break', 'dulu', 'sejenak', 'biar', 'mood', 'agak', 'baik', 'honestly', 'gw', 'ga', 'heran', 'knp', 'byk', 'ciwi', 'yg', 'masih', 'berangan', 'pengen', 'nikah', 'muda', 'bhkn', 'sampe', 'teen', 'pregnancy', 'wong', 'asupan', 'bacaannya', 'kyk', 'gini', 'sadar', 'gurls', 'ini', 'gak', 'indah', 'sama', 'sekali', 'lebih', 'byk', 'masalahny', 'drpd', 'bahagianya']</t>
  </si>
  <si>
    <t>['intermezzo', 'break', 'dulu', 'sejenak', 'biar', 'mood', 'agak', 'baik', 'honestly', 'aku', 'tidak', 'heran', 'kenapa', 'banyak', 'cewek', 'yg', 'masih', 'berangan', 'ingin', 'nikah', 'muda', 'bahkan', 'sampai', 'teen', 'pregnancy', 'wong', 'asupan', 'bacaannya', 'seperti', 'begini', 'sadar', 'cewek', 'ini', 'gak', 'indah', 'sama', 'sekali', 'lebih', 'banyak', 'masalahnya', 'daripada', 'bahagianya']</t>
  </si>
  <si>
    <t>['intermezzo', 'break', 'biar', 'mood', 'honestly', 'heran', 'cewek', 'berangan', 'nikah', 'muda', 'teen', 'pregnancy', 'asupan', 'bacaannya', 'sadar', 'cewek', 'gak', 'indah', 'bahagianya']</t>
  </si>
  <si>
    <t>['intermezzo', 'break', 'biar', 'mood', 'honestly', 'heran', 'cewek', 'berangan', 'nikah', 'muda', 'teen', 'pregnancy', 'asupan', 'baca', 'sadar', 'cewek', 'gak', 'indah', 'bahagia']</t>
  </si>
  <si>
    <t>intermezzo break biar mood honestly heran cewek berangan nikah muda teen pregnancy asupan baca sadar cewek gak indah bahagia</t>
  </si>
  <si>
    <t>@Askrlfess Jangankan lebaran. Setiap kumpul keluarga besar buat makan2 biasa aja selalu ditanya begitu. Muak banget. Padahal baru umur 25thn, woee lah gue masih muda. Ga ngebet nikah juga</t>
  </si>
  <si>
    <t>@askrlfess jangankan lebaran. setiap kumpul keluarga besar buat makan2 biasa aja selalu ditanya begitu. muak banget. padahal baru umur 25thn, woee lah gue masih muda. ga ngebet nikah juga</t>
  </si>
  <si>
    <t>jangankan lebaran setiap kumpul keluarga besar buat makan biasa aja selalu ditanya begitu muak banget padahal baru umur thn woee lah gue masih muda ga ngebet nikah juga</t>
  </si>
  <si>
    <t>['jangankan', 'lebaran', 'setiap', 'kumpul', 'keluarga', 'besar', 'buat', 'makan', 'biasa', 'aja', 'selalu', 'ditanya', 'begitu', 'muak', 'banget', 'padahal', 'baru', 'umur', 'thn', 'woee', 'lah', 'gue', 'masih', 'muda', 'ga', 'ngebet', 'nikah', 'juga']</t>
  </si>
  <si>
    <t>['jangankan', 'lebaran', 'setiap', 'kumpul', 'keluarga', 'besar', 'buat', 'makan', 'biasa', 'aja', 'selalu', 'ditanya', 'begitu', 'muak', 'banget', 'padahal', 'baru', 'umur', 'tahun', 'woee', 'lah', 'aku', 'masih', 'muda', 'tidak', 'ingin', 'nikah', 'juga']</t>
  </si>
  <si>
    <t>['lebaran', 'kumpul', 'keluarga', 'makan', 'aja', 'muak', 'banget', 'umur', 'muda', 'nikah']</t>
  </si>
  <si>
    <t>lebaran kumpul keluarga makan aja muak banget umur muda nikah</t>
  </si>
  <si>
    <t>@wizardfes Saya juga habis nntn harry potter malah pengen nikah sama death eater paling muda alias draco😭</t>
  </si>
  <si>
    <t>@wizardfes saya juga habis nntn harry potter malah pengen nikah sama death eater paling muda alias draco😭</t>
  </si>
  <si>
    <t>saya juga habis nntn harry potter malah pengen nikah sama death eater paling muda alias draco</t>
  </si>
  <si>
    <t>['saya', 'juga', 'habis', 'nntn', 'harry', 'potter', 'malah', 'pengen', 'nikah', 'sama', 'death', 'eater', 'paling', 'muda', 'alias', 'draco']</t>
  </si>
  <si>
    <t>['saya', 'juga', 'habis', 'nntn', 'harry', 'potter', 'malah', 'ingin', 'nikah', 'sama', 'death', 'eater', 'paling', 'muda', 'alias', 'draco']</t>
  </si>
  <si>
    <t>['habis', 'nntn', 'harry', 'potter', 'nikah', 'death', 'eater', 'muda', 'alias', 'draco']</t>
  </si>
  <si>
    <t>habis nntn harry potter nikah death eater muda alias draco</t>
  </si>
  <si>
    <t>Ceritanya punya tetangga baru di depan rumah, terus dia kenalan lah sm ibu sowan sowan kan.. nah ternyata dia lebih muda nih daripada gua dan udah nikah terus lagi hamil</t>
  </si>
  <si>
    <t>ceritanya punya tetangga baru di depan rumah, terus dia kenalan lah sm ibu sowan sowan kan.. nah ternyata dia lebih muda nih daripada gua dan udah nikah terus lagi hamil</t>
  </si>
  <si>
    <t>ceritanya punya tetangga baru di depan rumah terus dia kenalan lah sm ibu sowan sowan kan nah ternyata dia lebih muda nih daripada gua dan udah nikah terus lagi hamil</t>
  </si>
  <si>
    <t>['ceritanya', 'punya', 'tetangga', 'baru', 'di', 'depan', 'rumah', 'terus', 'dia', 'kenalan', 'lah', 'sm', 'ibu', 'sowan', 'sowan', 'kan', 'nah', 'ternyata', 'dia', 'lebih', 'muda', 'nih', 'daripada', 'gua', 'dan', 'udah', 'nikah', 'terus', 'lagi', 'hamil']</t>
  </si>
  <si>
    <t>['ceritanya', 'punya', 'tetangga', 'baru', 'di', 'depan', 'rumah', 'terus', 'dia', 'kenalan', 'lah', 'sama', 'ibu', 'sowan', 'sowan', 'kan', 'nah', 'ternyata', 'dia', 'lebih', 'muda', 'nih', 'daripada', 'aku', 'dan', 'sudah', 'nikah', 'terus', 'lagi', 'hamil']</t>
  </si>
  <si>
    <t>['ceritanya', 'tetangga', 'rumah', 'kenalan', 'sowan', 'sowan', 'muda', 'nih', 'nikah', 'hamil']</t>
  </si>
  <si>
    <t>['cerita', 'tetangga', 'rumah', 'kenal', 'sowan', 'sowan', 'muda', 'nih', 'nikah', 'hamil']</t>
  </si>
  <si>
    <t>cerita tetangga rumah kenal sowan sowan muda nih nikah hamil</t>
  </si>
  <si>
    <t>@haechandua 😃😃☝🏻☝🏻☝🏻😭😭😭😭 tp emang keknya 70% guru gituuu deh wkwkwkwkwk. Guruku yg ini emang beda dri yg lain. Soalny masih muda (eventho udah nikah). Jadi lebih open dan masih suka baca2 buku diluar materi dibanding guru lainnya</t>
  </si>
  <si>
    <t>@haechandua 😃😃☝🏻☝🏻☝🏻😭😭😭😭 tp emang keknya 70% guru gituuu deh wkwkwkwkwk. guruku yg ini emang beda dri yg lain. soalny masih muda (eventho udah nikah). jadi lebih open dan masih suka baca2 buku diluar materi dibanding guru lainnya</t>
  </si>
  <si>
    <t>tp emang keknya guru gituuu deh wkwkwkwkwk guruku yg ini emang beda dri yg lain soalny masih muda eventho udah nikah jadi lebih open dan masih suka baca buku diluar materi dibanding guru lainnya</t>
  </si>
  <si>
    <t>['tp', 'emang', 'keknya', 'guru', 'gituuu', 'deh', 'wkwkwkwkwk', 'guruku', 'yg', 'ini', 'emang', 'beda', 'dri', 'yg', 'lain', 'soalny', 'masih', 'muda', 'eventho', 'udah', 'nikah', 'jadi', 'lebih', 'open', 'dan', 'masih', 'suka', 'baca', 'buku', 'diluar', 'materi', 'dibanding', 'guru', 'lainnya']</t>
  </si>
  <si>
    <t>['tapi', 'memang', 'sepertinya', 'guru', 'gituuu', 'deh', 'wkwkwkwkwk', 'guruku', 'yg', 'ini', 'memang', 'beda', 'dari', 'yg', 'lain', 'soalny', 'masih', 'muda', 'eventho', 'sudah', 'nikah', 'jadi', 'lebih', 'terbuka', 'dan', 'masih', 'suka', 'baca', 'buku', 'diluar', 'materi', 'dibanding', 'guru', 'lainnya']</t>
  </si>
  <si>
    <t>['guru', 'gituuu', 'deh', 'wkwkwkwkwk', 'guruku', 'beda', 'soalny', 'muda', 'eventho', 'nikah', 'terbuka', 'suka', 'baca', 'buku', 'diluar', 'materi', 'dibanding', 'guru']</t>
  </si>
  <si>
    <t>['guru', 'gituuu', 'deh', 'wkwkwkwkwk', 'guru', 'beda', 'soalny', 'muda', 'eventho', 'nikah', 'buka', 'suka', 'baca', 'buku', 'luar', 'materi', 'banding', 'guru']</t>
  </si>
  <si>
    <t>guru gituuu deh wkwkwkwkwk guru beda soalny muda eventho nikah buka suka baca buku luar materi banding guru</t>
  </si>
  <si>
    <t>@forthelastkiss @alan_ndi13 @Askrlfess Santai aja sist umur kita masih muda wkwk. Kecuali kalo ortu udh pengen anaknya nikah ya tertekan jg sie🙂</t>
  </si>
  <si>
    <t>@forthelastkiss @alan_ndi13 @askrlfess santai aja sist umur kita masih muda wkwk. kecuali kalo ortu udh pengen anaknya nikah ya tertekan jg sie🙂</t>
  </si>
  <si>
    <t>ndi santai aja sist umur kita masih muda wkwk kecuali kalo ortu udh pengen anaknya nikah ya tertekan jg sie</t>
  </si>
  <si>
    <t>['ndi', 'santai', 'aja', 'sist', 'umur', 'kita', 'masih', 'muda', 'wkwk', 'kecuali', 'kalo', 'ortu', 'udh', 'pengen', 'anaknya', 'nikah', 'ya', 'tertekan', 'jg', 'sie']</t>
  </si>
  <si>
    <t>['ndi', 'santai', 'aja', 'saudari', 'umur', 'kita', 'masih', 'muda', 'wkwk', 'kecuali', 'kalo', 'orangtua', 'sudah', 'ingin', 'anaknya', 'nikah', 'ya', 'tertekan', 'juga', 'sie']</t>
  </si>
  <si>
    <t>['santai', 'aja', 'saudari', 'umur', 'muda', 'kecuali', 'kalo', 'orangtua', 'anaknya', 'nikah', 'ya', 'tertekan', 'sie']</t>
  </si>
  <si>
    <t>['santai', 'aja', 'saudari', 'umur', 'muda', 'kecuali', 'kalo', 'orangtua', 'anak', 'nikah', 'ya', 'tekan', 'sie']</t>
  </si>
  <si>
    <t>santai aja saudari umur muda kecuali kalo orangtua anak nikah ya tekan sie</t>
  </si>
  <si>
    <t>@tanyarlfes Sebenrnya bagus sih jd penyambung antara bocah sm yg ud nikah, tp enak kali ya dibolehin santai sedikit. Ga dipaksa buat ikut value nya anak pertama yg hidupnya berat, atau ditanyain bisa bantu apa gitu sm anak yg muda yg sekarang pun juga ud kerja.
Yah hidup gt lah ya.</t>
  </si>
  <si>
    <t>@tanyarlfes sebenrnya bagus sih jd penyambung antara bocah sm yg ud nikah, tp enak kali ya dibolehin santai sedikit. ga dipaksa buat ikut value nya anak pertama yg hidupnya berat, atau ditanyain bisa bantu apa gitu sm anak yg muda yg sekarang pun juga ud kerja.
yah hidup gt lah ya.</t>
  </si>
  <si>
    <t>sebenrnya bagus sih jd penyambung antara bocah sm yg ud nikah tp enak kali ya dibolehin santai sedikit ga dipaksa buat ikut value nya anak pertama yg hidupnya berat atau ditanyain bisa bantu apa gitu sm anak yg muda yg sekarang pun juga ud kerja yah hidup gt lah ya</t>
  </si>
  <si>
    <t>['sebenrnya', 'bagus', 'sih', 'jd', 'penyambung', 'antara', 'bocah', 'sm', 'yg', 'ud', 'nikah', 'tp', 'enak', 'kali', 'ya', 'dibolehin', 'santai', 'sedikit', 'ga', 'dipaksa', 'buat', 'ikut', 'value', 'nya', 'anak', 'pertama', 'yg', 'hidupnya', 'berat', 'atau', 'ditanyain', 'bisa', 'bantu', 'apa', 'gitu', 'sm', 'anak', 'yg', 'muda', 'yg', 'sekarang', 'pun', 'juga', 'ud', 'kerja', 'yah', 'hidup', 'gt', 'lah', 'ya']</t>
  </si>
  <si>
    <t>['sebenrnya', 'bagus', 'sih', 'jd', 'penyambung', 'antara', 'anak', 'sama', 'yg', 'sudah', 'nikah', 'tapi', 'enak', 'sepertinya', 'ya', 'diizinkan', 'santai', 'sedikit', 'tidak', 'dipaksa', 'buat', 'ikut', 'value', 'nya', 'anak', 'pertama', 'yg', 'hidupnya', 'berat', 'atau', 'ditanyakan', 'bisa', 'bantu', 'apa', 'begitu', 'sama', 'anak', 'yg', 'muda', 'yg', 'sekarang', 'pun', 'juga', 'sudah', 'kerja', 'yah', 'hidup', 'begitu', 'lah', 'ya']</t>
  </si>
  <si>
    <t>['sebenrnya', 'bagus', 'sih', 'jd', 'penyambung', 'anak', 'nikah', 'enak', 'ya', 'diizinkan', 'santai', 'dipaksa', 'value', 'nya', 'anak', 'hidupnya', 'berat', 'bantu', 'anak', 'muda', 'kerja', 'yah', 'hidup', 'ya']</t>
  </si>
  <si>
    <t>['sebenrnya', 'bagus', 'sih', 'jd', 'sambung', 'anak', 'nikah', 'enak', 'ya', 'izin', 'santai', 'paksa', 'value', 'nya', 'anak', 'hidup', 'berat', 'bantu', 'anak', 'muda', 'kerja', 'yah', 'hidup', 'ya']</t>
  </si>
  <si>
    <t>sebenrnya bagus sih jd sambung anak nikah enak ya izin santai paksa value nya anak hidup berat bantu anak muda kerja yah hidup ya</t>
  </si>
  <si>
    <t>@Askrlfess fokus sama diri sendiri aja sih nder, temen-temenku pada nikah muda + punya anak, tapi aku sans aja soalnya belum siap wkwk</t>
  </si>
  <si>
    <t>@askrlfess fokus sama diri sendiri aja sih nder, temen-temenku pada nikah muda + punya anak, tapi aku sans aja soalnya belum siap wkwk</t>
  </si>
  <si>
    <t>fokus sama diri sendiri aja sih nder tementemenku pada nikah muda punya anak tapi aku sans aja soalnya belum siap wkwk</t>
  </si>
  <si>
    <t>['fokus', 'sama', 'diri', 'sendiri', 'aja', 'sih', 'nder', 'tementemenku', 'pada', 'nikah', 'muda', 'punya', 'anak', 'tapi', 'aku', 'sans', 'aja', 'soalnya', 'belum', 'siap', 'wkwk']</t>
  </si>
  <si>
    <t>['fokus', 'sama', 'diri', 'sendiri', 'aja', 'sih', 'nder', 'teman', 'pada', 'nikah', 'muda', 'punya', 'anak', 'tapi', 'aku', 'santai', 'aja', 'soalnya', 'belum', 'siap', 'wkwk']</t>
  </si>
  <si>
    <t>['fokus', 'aja', 'sih', 'nder', 'teman', 'nikah', 'muda', 'anak', 'santai', 'aja']</t>
  </si>
  <si>
    <t>fokus aja sih nder teman nikah muda anak santai aja</t>
  </si>
  <si>
    <t>Waktu awal masuk SMA, mikirnya pas udah lulus mau langsung nikah muda. Menjelang kelulusan, malah masih pengen belajar dan rencana nikah setelah lulus kuliah. Eh, sekarang udah mau beres kuliah, baru ketauan, ternyata nikah ga segampang angan². https://t.co/WEqw92dbKl</t>
  </si>
  <si>
    <t>waktu awal masuk sma, mikirnya pas udah lulus mau langsung nikah muda. menjelang kelulusan, malah masih pengen belajar dan rencana nikah setelah lulus kuliah. eh, sekarang udah mau beres kuliah, baru ketauan, ternyata nikah ga segampang angan². https://t.co/weqw92dbkl</t>
  </si>
  <si>
    <t>waktu awal masuk sma mikirnya pas udah lulus mau langsung nikah muda menjelang kelulusan malah masih pengen belajar dan rencana nikah setelah lulus kuliah eh sekarang udah mau beres kuliah baru ketauan ternyata nikah ga segampang angan</t>
  </si>
  <si>
    <t>['waktu', 'awal', 'masuk', 'sma', 'mikirnya', 'pas', 'udah', 'lulus', 'mau', 'langsung', 'nikah', 'muda', 'menjelang', 'kelulusan', 'malah', 'masih', 'pengen', 'belajar', 'dan', 'rencana', 'nikah', 'setelah', 'lulus', 'kuliah', 'eh', 'sekarang', 'udah', 'mau', 'beres', 'kuliah', 'baru', 'ketauan', 'ternyata', 'nikah', 'ga', 'segampang', 'angan']</t>
  </si>
  <si>
    <t>['waktu', 'awal', 'masuk', 'sama', 'mikirnya', 'saat', 'sudah', 'lulus', 'mau', 'langsung', 'nikah', 'muda', 'menjelang', 'kelulusan', 'malah', 'masih', 'ingin', 'belajar', 'dan', 'rencana', 'nikah', 'setelah', 'lulus', 'kuliah', 'malah', 'sekarang', 'sudah', 'mau', 'beres', 'kuliah', 'baru', 'ketahuan', 'ternyata', 'nikah', 'tidak', 'segampang', 'angan']</t>
  </si>
  <si>
    <t>['masuk', 'mikirnya', 'lulus', 'langsung', 'nikah', 'muda', 'menjelang', 'kelulusan', 'belajar', 'rencana', 'nikah', 'lulus', 'kuliah', 'beres', 'kuliah', 'ketahuan', 'nikah', 'segampang', 'angan']</t>
  </si>
  <si>
    <t>['masuk', 'mikirnya', 'lulus', 'langsung', 'nikah', 'muda', 'jelang', 'kelulus', 'ajar', 'rencana', 'nikah', 'lulus', 'kuliah', 'beres', 'kuliah', 'tahu', 'nikah', 'gampang', 'angan']</t>
  </si>
  <si>
    <t>masuk mikirnya lulus langsung nikah muda jelang kelulus ajar rencana nikah lulus kuliah beres kuliah tahu nikah gampang angan</t>
  </si>
  <si>
    <t>@Askrlfess Harus percaya nder, di tambah doa 🖤 nikah cepat atau lebih lambat dari teman2 itu gpp kok. Skrng fokusin aja buat upgrade diri, InsyaaAllah klo udh jodoh, ga akan kemana🤗😊temen2 ku jg udh pada nikah muda+punya anak rata2 nder:')tmn yg single tinggal hitungan jari</t>
  </si>
  <si>
    <t>@askrlfess harus percaya nder, di tambah doa 🖤 nikah cepat atau lebih lambat dari teman2 itu gpp kok. skrng fokusin aja buat upgrade diri, insyaaallah klo udh jodoh, ga akan kemana🤗😊temen2 ku jg udh pada nikah muda+punya anak rata2 nder:')tmn yg single tinggal hitungan jari</t>
  </si>
  <si>
    <t>harus percaya nder di tambah doa nikah cepat atau lebih lambat dari teman itu gpp kok skrng fokusin aja buat upgrade diri insyaaallah klo udh jodoh ga akan kemanatemen ku jg udh pada nikah mudapunya anak rata ndertmn yg single tinggal hitungan jari</t>
  </si>
  <si>
    <t>['harus', 'percaya', 'nder', 'di', 'tambah', 'doa', 'nikah', 'cepat', 'atau', 'lebih', 'lambat', 'dari', 'teman', 'itu', 'gpp', 'kok', 'skrng', 'fokusin', 'aja', 'buat', 'upgrade', 'diri', 'insyaaallah', 'klo', 'udh', 'jodoh', 'ga', 'akan', 'kemanatemen', 'ku', 'jg', 'udh', 'pada', 'nikah', 'mudapunya', 'anak', 'rata', 'ndertmn', 'yg', 'single', 'tinggal', 'hitungan', 'jari']</t>
  </si>
  <si>
    <t>['harus', 'percaya', 'nder', 'di', 'tambah', 'doa', 'nikah', 'cepat', 'atau', 'lebih', 'lambat', 'dari', 'teman', 'itu', 'boleh', 'kok', 'sekarang', 'fokusin', 'aja', 'buat', 'upgrade', 'diri', 'insyaaallah', 'klo', 'sudah', 'jodoh', 'tidak', 'akan', 'kemanatemen', 'aku', 'juga', 'sudah', 'pada', 'nikah', 'mudapunya', 'anak', 'rata', 'ndertmn', 'yg', 'lajang', 'tinggal', 'hitungan', 'jari']</t>
  </si>
  <si>
    <t>['percaya', 'nder', 'doa', 'nikah', 'cepat', 'lambat', 'teman', 'fokusin', 'aja', 'upgrade', 'insyaaallah', 'klo', 'jodoh', 'kemanatemen', 'nikah', 'mudapunya', 'anak', 'ndertmn', 'lajang', 'tinggal', 'hitungan', 'jari']</t>
  </si>
  <si>
    <t>['percaya', 'nder', 'doa', 'nikah', 'cepat', 'lambat', 'teman', 'fokusin', 'aja', 'upgrade', 'insyaaallah', 'klo', 'jodoh', 'kemanatemen', 'nikah', 'mudapunya', 'anak', 'ndertmn', 'lajang', 'tinggal', 'hitung', 'jari']</t>
  </si>
  <si>
    <t>percaya nder doa nikah cepat lambat teman fokusin aja upgrade insyaaallah klo jodoh kemanatemen nikah mudapunya anak ndertmn lajang tinggal hitung jari</t>
  </si>
  <si>
    <t>@fotestwatcher @ecaeciheci Matsuda : LU LAMA LAMA GW AJAK KELAM BARZAH SEKALIAN, KALAU BIKIN KESEL GW MULU ANJENG
Kaito : Jangan lah bang, aku belum nikah sama ayangku. Ngga mau aku mati muda kek kau
Matsuda : BACOT ANJENG, PUK 🖕
Toichi : Kalian ini, lama lama ayah lempar ke neraka juga nih</t>
  </si>
  <si>
    <t>@fotestwatcher @ecaeciheci matsuda : lu lama lama gw ajak kelam barzah sekalian, kalau bikin kesel gw mulu anjeng
kaito : jangan lah bang, aku belum nikah sama ayangku. ngga mau aku mati muda kek kau
matsuda : bacot anjeng, puk 🖕
toichi : kalian ini, lama lama ayah lempar ke neraka juga nih</t>
  </si>
  <si>
    <t>matsuda lu lama lama gw ajak kelam barzah sekalian kalau bikin kesel gw mulu anjeng kaito jangan lah bang aku belum nikah sama ayangku ngga mau aku mati muda kek kau matsuda bacot anjeng puk toichi kalian ini lama lama ayah lempar ke neraka juga nih</t>
  </si>
  <si>
    <t>['matsuda', 'lu', 'lama', 'lama', 'gw', 'ajak', 'kelam', 'barzah', 'sekalian', 'kalau', 'bikin', 'kesel', 'gw', 'mulu', 'anjeng', 'kaito', 'jangan', 'lah', 'bang', 'aku', 'belum', 'nikah', 'sama', 'ayangku', 'ngga', 'mau', 'aku', 'mati', 'muda', 'kek', 'kau', 'matsuda', 'bacot', 'anjeng', 'puk', 'toichi', 'kalian', 'ini', 'lama', 'lama', 'ayah', 'lempar', 'ke', 'neraka', 'juga', 'nih']</t>
  </si>
  <si>
    <t>['matsuda', 'kamu', 'lama', 'lama', 'aku', 'ajak', 'kelam', 'barzah', 'sekalian', 'kalau', 'bikin', 'kesal', 'aku', 'selalu', 'fuck', 'kaito', 'jangan', 'lah', 'kakak', 'aku', 'belum', 'nikah', 'sama', 'ayangku', 'tidak', 'mau', 'aku', 'mati', 'muda', 'seperti', 'kau', 'matsuda', 'bacot', 'fuck', 'puk', 'toichi', 'kalian', 'ini', 'lama', 'lama', 'ayah', 'lempar', 'ke', 'neraka', 'juga', 'nih']</t>
  </si>
  <si>
    <t>['matsuda', 'ajak', 'kelam', 'barzah', 'bikin', 'kesal', 'fuck', 'kaito', 'kakak', 'nikah', 'ayangku', 'mati', 'muda', 'kau', 'matsuda', 'bacot', 'fuck', 'puk', 'toichi', 'ayah', 'lempar', 'neraka', 'nih']</t>
  </si>
  <si>
    <t>matsuda ajak kelam barzah bikin kesal fuck kaito kakak nikah ayangku mati muda kau matsuda bacot fuck puk toichi ayah lempar neraka nih</t>
  </si>
  <si>
    <t>Skz sudah 5 tahun debut. Trs ini dri pikiranku sendiri sih krna fyp minsung muluk, si paling soulmate 😭😭 dipikiranku, memikirkan apakah usia pacaran minsung 1/2 thn lebih muda dri ultah skz 😭 minsung pacaran udh 3/4 tahun. Eh dah nikah deng skrng 😭😭 woy pikiranku makin² deh</t>
  </si>
  <si>
    <t>skz sudah 5 tahun debut. trs ini dri pikiranku sendiri sih krna fyp minsung muluk, si paling soulmate 😭😭 dipikiranku, memikirkan apakah usia pacaran minsung 1/2 thn lebih muda dri ultah skz 😭 minsung pacaran udh 3/4 tahun. eh dah nikah deng skrng 😭😭 woy pikiranku makin² deh</t>
  </si>
  <si>
    <t>skz sudah tahun debut trs ini dri pikiranku sendiri sih krna fyp minsung muluk si paling soulmate dipikiranku memikirkan apakah usia pacaran minsung thn lebih muda dri ultah skz minsung pacaran udh tahun eh dah nikah deng skrng woy pikiranku makin deh</t>
  </si>
  <si>
    <t>['skz', 'sudah', 'tahun', 'debut', 'trs', 'ini', 'dri', 'pikiranku', 'sendiri', 'sih', 'krna', 'fyp', 'minsung', 'muluk', 'si', 'paling', 'soulmate', 'dipikiranku', 'memikirkan', 'apakah', 'usia', 'pacaran', 'minsung', 'thn', 'lebih', 'muda', 'dri', 'ultah', 'skz', 'minsung', 'pacaran', 'udh', 'tahun', 'eh', 'dah', 'nikah', 'deng', 'skrng', 'woy', 'pikiranku', 'makin', 'deh']</t>
  </si>
  <si>
    <t>['skz', 'sudah', 'tahun', 'debut', 'terus', 'ini', 'dari', 'pikiranku', 'sendiri', 'sih', 'karena', 'fyp', 'minsung', 'muluk', 'si', 'paling', 'soulmate', 'dipikiranku', 'memikirkan', 'apakah', 'usia', 'pacaran', 'minsung', 'tahun', 'lebih', 'muda', 'dari', 'ultah', 'skz', 'minsung', 'pacaran', 'sudah', 'tahun', 'malah', 'sudah', 'nikah', 'deng', 'sekarang', 'woy', 'pikiranku', 'makin', 'deh']</t>
  </si>
  <si>
    <t>['skz', 'debut', 'pikiranku', 'sih', 'fyp', 'minsung', 'muluk', 'si', 'soulmate', 'dipikiranku', 'memikirkan', 'usia', 'pacaran', 'minsung', 'muda', 'ultah', 'skz', 'minsung', 'pacaran', 'nikah', 'deng', 'pikiranku', 'deh']</t>
  </si>
  <si>
    <t>['skz', 'debut', 'pikir', 'sih', 'fyp', 'minsung', 'muluk', 'si', 'soulmate', 'pikir', 'pikir', 'usia', 'pacar', 'minsung', 'muda', 'ultah', 'skz', 'minsung', 'pacar', 'nikah', 'deng', 'pikir', 'deh']</t>
  </si>
  <si>
    <t>skz debut pikir sih fyp minsung muluk si soulmate pikir pikir usia pacar minsung muda ultah skz minsung pacar nikah deng pikir deh</t>
  </si>
  <si>
    <t>@txcphyy @convomfs Keknya umum dah... Bukan mewajarkan,, hamil nikah apalagi kalo kandungan masih muda, biasahnya anak sekolahan</t>
  </si>
  <si>
    <t>@txcphyy @convomfs keknya umum dah... bukan mewajarkan,, hamil nikah apalagi kalo kandungan masih muda, biasahnya anak sekolahan</t>
  </si>
  <si>
    <t>keknya umum dah bukan mewajarkan hamil nikah apalagi kalo kandungan masih muda biasahnya anak sekolahan</t>
  </si>
  <si>
    <t>['keknya', 'umum', 'dah', 'bukan', 'mewajarkan', 'hamil', 'nikah', 'apalagi', 'kalo', 'kandungan', 'masih', 'muda', 'biasahnya', 'anak', 'sekolahan']</t>
  </si>
  <si>
    <t>['sepertinya', 'umum', 'sudah', 'bukan', 'mewajarkan', 'hamil', 'nikah', 'apalagi', 'kalo', 'kandungan', 'masih', 'muda', 'biasahnya', 'anak', 'sekolahan']</t>
  </si>
  <si>
    <t>['mewajarkan', 'hamil', 'nikah', 'kalo', 'kandungan', 'muda', 'biasahnya', 'anak', 'sekolahan']</t>
  </si>
  <si>
    <t>['wajar', 'hamil', 'nikah', 'kalo', 'kandung', 'muda', 'biasahnya', 'anak', 'sekolah']</t>
  </si>
  <si>
    <t>wajar hamil nikah kalo kandung muda biasahnya anak sekolah</t>
  </si>
  <si>
    <t>@tanyarlfes Selisih 19 tahun soalnya ibuku nikah muda</t>
  </si>
  <si>
    <t>@tanyarlfes selisih 19 tahun soalnya ibuku nikah muda</t>
  </si>
  <si>
    <t>selisih tahun soalnya ibuku nikah muda</t>
  </si>
  <si>
    <t>['selisih', 'tahun', 'soalnya', 'ibuku', 'nikah', 'muda']</t>
  </si>
  <si>
    <t>['selisih', 'ibuku', 'nikah', 'muda']</t>
  </si>
  <si>
    <t>['selisih', 'ibu', 'nikah', 'muda']</t>
  </si>
  <si>
    <t>selisih ibu nikah muda</t>
  </si>
  <si>
    <t>abis percakapan random itutuh kenta lgsg ngomel sendiri "gue harus nikah apa yaa?!?!? gue pengen jadi papa muda" kek?!?!?! beb silahkan kerumah aja ngomong sama mama bapak 😔👍🏻</t>
  </si>
  <si>
    <t>abis percakapan random itutuh kenta lgsg ngomel sendiri gue harus nikah apa yaa gue pengen jadi papa muda kek beb silahkan kerumah aja ngomong sama mama bapak</t>
  </si>
  <si>
    <t>['abis', 'percakapan', 'random', 'itutuh', 'kenta', 'lgsg', 'ngomel', 'sendiri', 'gue', 'harus', 'nikah', 'apa', 'yaa', 'gue', 'pengen', 'jadi', 'papa', 'muda', 'kek', 'beb', 'silahkan', 'kerumah', 'aja', 'ngomong', 'sama', 'mama', 'bapak']</t>
  </si>
  <si>
    <t>['habis', 'percakapan', 'random', 'itutuh', 'kenta', 'langsung', 'ngomel', 'sendiri', 'aku', 'harus', 'nikah', 'apa', 'iya', 'aku', 'ingin', 'jadi', 'papa', 'muda', 'seperti', 'beb', 'silakan', 'kerumah', 'aja', 'berbicara', 'sama', 'ibu', 'bapak']</t>
  </si>
  <si>
    <t>['habis', 'percakapan', 'random', 'itutuh', 'kenta', 'langsung', 'ngomel', 'nikah', 'iya', 'papa', 'muda', 'beb', 'silakan', 'kerumah', 'aja', 'berbicara']</t>
  </si>
  <si>
    <t>['habis', 'cakap', 'random', 'itutuh', 'kenta', 'langsung', 'ngomel', 'nikah', 'iya', 'papa', 'muda', 'beb', 'sila', 'rumah', 'aja', 'bicara']</t>
  </si>
  <si>
    <t>habis cakap random itutuh kenta langsung ngomel nikah iya papa muda beb sila rumah aja bicara</t>
  </si>
  <si>
    <t>ohh ku cerita sikit lah ya, ibu bpk ku ini nikah muda 1993 nikah, cuma baru dpt anak 10th kemudian jd ya gitu www</t>
  </si>
  <si>
    <t>ohh ku cerita sikit lah ya ibu bpk ku ini nikah muda nikah cuma baru dpt anak th kemudian jd ya gitu www</t>
  </si>
  <si>
    <t>['ohh', 'ku', 'cerita', 'sikit', 'lah', 'ya', 'ibu', 'bpk', 'ku', 'ini', 'nikah', 'muda', 'nikah', 'cuma', 'baru', 'dpt', 'anak', 'th', 'kemudian', 'jd', 'ya', 'gitu', 'www']</t>
  </si>
  <si>
    <t>['ohh', 'aku', 'cerita', 'sikit', 'lah', 'ya', 'ibu', 'bapak', 'aku', 'ini', 'nikah', 'muda', 'nikah', 'cuma', 'baru', 'dapat', 'anak', 'tahun', 'kemudian', 'jd', 'ya', 'begitu', 'www']</t>
  </si>
  <si>
    <t>['cerita', 'sikit', 'ya', 'nikah', 'muda', 'nikah', 'anak', 'jd', 'ya']</t>
  </si>
  <si>
    <t>cerita sikit ya nikah muda nikah anak jd ya</t>
  </si>
  <si>
    <t>mau nikah muda tp di sisi lain mau jd wanita karir yg sukses :((</t>
  </si>
  <si>
    <t>mau nikah muda tp di sisi lain mau jd wanita karir yg sukses</t>
  </si>
  <si>
    <t>['mau', 'nikah', 'muda', 'tp', 'di', 'sisi', 'lain', 'mau', 'jd', 'wanita', 'karir', 'yg', 'sukses']</t>
  </si>
  <si>
    <t>['mau', 'nikah', 'muda', 'tapi', 'di', 'sisi', 'lain', 'mau', 'jd', 'wanita', 'karier', 'yg', 'sukses']</t>
  </si>
  <si>
    <t>['nikah', 'muda', 'sisi', 'jd', 'wanita', 'karier', 'sukses']</t>
  </si>
  <si>
    <t>nikah muda sisi jd wanita karier sukses</t>
  </si>
  <si>
    <t>@hrdbacot punya ortu yang ga nyuruh nikah muda, tapi sekolah setinggi-tingginya</t>
  </si>
  <si>
    <t>punya ortu yang ga nyuruh nikah muda tapi sekolah setinggitingginya</t>
  </si>
  <si>
    <t>['punya', 'ortu', 'yang', 'ga', 'nyuruh', 'nikah', 'muda', 'tapi', 'sekolah', 'setinggitingginya']</t>
  </si>
  <si>
    <t>['punya', 'orangtua', 'yang', 'tidak', 'menyuruh', 'nikah', 'muda', 'tapi', 'sekolah', 'setinggitingginya']</t>
  </si>
  <si>
    <t>['orangtua', 'menyuruh', 'nikah', 'muda', 'sekolah', 'setinggitingginya']</t>
  </si>
  <si>
    <t>['orangtua', 'suruh', 'nikah', 'muda', 'sekolah', 'setinggitingginya']</t>
  </si>
  <si>
    <t>orangtua suruh nikah muda sekolah setinggitingginya</t>
  </si>
  <si>
    <t>@tanyakanrl Temen w ada yg nikah muda dan tinggal bareng mertuanya di desa gt. Posisi dia masi ribet di skripsi + hamil. Dia pernah laundry in baju dia sama suaminya krn di rmh gaada mesin cuci, trus dinyinyirin sm mertuanya, katanya buang2 duit knp ga nyuci sendiri. Dia nangis2 curhat ke w</t>
  </si>
  <si>
    <t>@tanyakanrl temen w ada yg nikah muda dan tinggal bareng mertuanya di desa gt. posisi dia masi ribet di skripsi + hamil. dia pernah laundry in baju dia sama suaminya krn di rmh gaada mesin cuci, trus dinyinyirin sm mertuanya, katanya buang2 duit knp ga nyuci sendiri. dia nangis2 curhat ke w</t>
  </si>
  <si>
    <t xml:space="preserve">temen  ada yg nikah muda dan tinggal bareng mertuanya di desa gt posisi dia masi ribet di skripsi hamil dia pernah laundry in baju dia sama suaminya krn di rmh gaada mesin cuci trus dinyinyirin sm mertuanya katanya buang duit knp ga nyuci sendiri dia nangis curhat ke </t>
  </si>
  <si>
    <t>['temen', 'ada', 'yg', 'nikah', 'muda', 'dan', 'tinggal', 'bareng', 'mertuanya', 'di', 'desa', 'gt', 'posisi', 'dia', 'masi', 'ribet', 'di', 'skripsi', 'hamil', 'dia', 'pernah', 'laundry', 'in', 'baju', 'dia', 'sama', 'suaminya', 'krn', 'di', 'rmh', 'gaada', 'mesin', 'cuci', 'trus', 'dinyinyirin', 'sm', 'mertuanya', 'katanya', 'buang', 'duit', 'knp', 'ga', 'nyuci', 'sendiri', 'dia', 'nangis', 'curhat', 'ke']</t>
  </si>
  <si>
    <t>['teman', 'ada', 'yg', 'nikah', 'muda', 'dan', 'tinggal', 'bareng', 'mertuanya', 'di', 'desa', 'begitu', 'posisi', 'dia', 'masih', 'rumit', 'di', 'skripsi', 'hamil', 'dia', 'pernah', 'laundry', 'in', 'baju', 'dia', 'sama', 'suaminya', 'krn', 'di', 'rumah', 'gaada', 'mesin', 'cuci', 'terus', 'disindir', 'sama', 'mertuanya', 'katanya', 'buang', 'duit', 'kenapa', 'tidak', 'nyuci', 'sendiri', 'dia', 'nangis', 'cerita', 'ke']</t>
  </si>
  <si>
    <t>['teman', 'nikah', 'muda', 'tinggal', 'bareng', 'mertuanya', 'desa', 'posisi', 'rumit', 'skripsi', 'hamil', 'laundry', 'in', 'baju', 'suaminya', 'krn', 'rumah', 'gaada', 'mesin', 'cuci', 'disindir', 'mertuanya', 'buang', 'duit', 'nyuci', 'nangis', 'cerita']</t>
  </si>
  <si>
    <t>['teman', 'nikah', 'muda', 'tinggal', 'bareng', 'mertua', 'desa', 'posisi', 'rumit', 'skripsi', 'hamil', 'laundry', 'in', 'baju', 'suami', 'krn', 'rumah', 'gaada', 'mesin', 'cuci', 'sindir', 'mertua', 'buang', 'duit', 'nyuci', 'nang', 'cerita']</t>
  </si>
  <si>
    <t>teman nikah muda tinggal bareng mertua desa posisi rumit skripsi hamil laundry in baju suami krn rumah gaada mesin cuci sindir mertua buang duit nyuci nang cerita</t>
  </si>
  <si>
    <t>@findyourgem Udah kaya raya, punya rumah, nikah dan usianya ttp awet muda walau punya banyak anak wkwkwkwk</t>
  </si>
  <si>
    <t>@findyourgem udah kaya raya, punya rumah, nikah dan usianya ttp awet muda walau punya banyak anak wkwkwkwk</t>
  </si>
  <si>
    <t>udah kaya raya punya rumah nikah dan usianya ttp awet muda walau punya banyak anak wkwkwkwk</t>
  </si>
  <si>
    <t>['udah', 'kaya', 'raya', 'punya', 'rumah', 'nikah', 'dan', 'usianya', 'ttp', 'awet', 'muda', 'walau', 'punya', 'banyak', 'anak', 'wkwkwkwk']</t>
  </si>
  <si>
    <t>['sudah', 'kaya', 'raya', 'punya', 'rumah', 'nikah', 'dan', 'usianya', 'tetap', 'awet', 'muda', 'walau', 'punya', 'banyak', 'anak', 'wkwkwkwk']</t>
  </si>
  <si>
    <t>['kaya', 'raya', 'rumah', 'nikah', 'usianya', 'awet', 'muda', 'anak', 'wkwkwkwk']</t>
  </si>
  <si>
    <t>['kaya', 'raya', 'rumah', 'nikah', 'usia', 'awet', 'muda', 'anak', 'wkwkwkwk']</t>
  </si>
  <si>
    <t>kaya raya rumah nikah usia awet muda anak wkwkwkwk</t>
  </si>
  <si>
    <t>@PartaiSocmed Min... Gini semisal... Ada PNS masih muda belum mau nikah ... Lalu dia ngumpulin uang udah dapet banyak sampai tua belum mau nikah... Dan terus bangun rumah gede gitu... Konteks e gimana min kau gitu?</t>
  </si>
  <si>
    <t>@partaisocmed min... gini semisal... ada pns masih muda belum mau nikah ... lalu dia ngumpulin uang udah dapet banyak sampai tua belum mau nikah... dan terus bangun rumah gede gitu... konteks e gimana min kau gitu?</t>
  </si>
  <si>
    <t>min gini semisal ada pns masih muda belum mau nikah lalu dia ngumpulin uang udah dapet banyak sampai tua belum mau nikah dan terus bangun rumah gede gitu konteks  gimana min kau gitu</t>
  </si>
  <si>
    <t>['min', 'gini', 'semisal', 'ada', 'pns', 'masih', 'muda', 'belum', 'mau', 'nikah', 'lalu', 'dia', 'ngumpulin', 'uang', 'udah', 'dapet', 'banyak', 'sampai', 'tua', 'belum', 'mau', 'nikah', 'dan', 'terus', 'bangun', 'rumah', 'gede', 'gitu', 'konteks', 'gimana', 'min', 'kau', 'gitu']</t>
  </si>
  <si>
    <t>['min', 'begini', 'semisal', 'ada', 'pns', 'masih', 'muda', 'belum', 'mau', 'nikah', 'lalu', 'dia', 'mengumpulkan', 'uang', 'sudah', 'dapat', 'banyak', 'sampai', 'tua', 'belum', 'mau', 'nikah', 'dan', 'terus', 'bangun', 'rumah', 'besar', 'begitu', 'konteks', 'bagaimana', 'min', 'kau', 'begitu']</t>
  </si>
  <si>
    <t>['min', 'pns', 'muda', 'nikah', 'mengumpulkan', 'uang', 'tua', 'nikah', 'bangun', 'rumah', 'konteks', 'min', 'kau']</t>
  </si>
  <si>
    <t>['min', 'pns', 'muda', 'nikah', 'kumpul', 'uang', 'tua', 'nikah', 'bangun', 'rumah', 'konteks', 'min', 'kau']</t>
  </si>
  <si>
    <t>min pns muda nikah kumpul uang tua nikah bangun rumah konteks min kau</t>
  </si>
  <si>
    <t>di sore yg tenang scroll twt ibuku nyuruh nikah muda lagi AKU GATAU YH MAKSUD NIKAH MUDANYA UMUR BERAPA???? taun ini w udah 22 anjrittt kepikiran nikah aeee blom ada anjriiitttt???? ada gila gilanyaaaaa</t>
  </si>
  <si>
    <t>di sore yg tenang scroll twt ibuku nyuruh nikah muda lagi aku gatau yh maksud nikah mudanya umur berapa???? taun ini w udah 22 anjrittt kepikiran nikah aeee blom ada anjriiitttt???? ada gila gilanyaaaaa</t>
  </si>
  <si>
    <t>di sore yg tenang scroll twt ibuku nyuruh nikah muda lagi aku gatau yh maksud nikah mudanya umur berapa taun ini  udah anjrittt kepikiran nikah aeee blom ada anjriiitttt ada gila gilanyaaaaa</t>
  </si>
  <si>
    <t>['di', 'sore', 'yg', 'tenang', 'scroll', 'twt', 'ibuku', 'nyuruh', 'nikah', 'muda', 'lagi', 'aku', 'gatau', 'yh', 'maksud', 'nikah', 'mudanya', 'umur', 'berapa', 'taun', 'ini', 'udah', 'anjrittt', 'kepikiran', 'nikah', 'aeee', 'blom', 'ada', 'anjriiitttt', 'ada', 'gila', 'gilanyaaaaa']</t>
  </si>
  <si>
    <t>['di', 'sore', 'yg', 'tenang', 'scroll', 'twt', 'ibuku', 'menyuruh', 'nikah', 'muda', 'lagi', 'aku', 'gatau', 'ya', 'maksud', 'nikah', 'mudanya', 'umur', 'berapa', 'tahun', 'ini', 'sudah', 'fuck', 'kepikiran', 'nikah', 'aeee', 'belum', 'ada', 'fuck', 'ada', 'gila', 'gilanyaaaaa']</t>
  </si>
  <si>
    <t>['sore', 'tenang', 'scroll', 'twt', 'ibuku', 'menyuruh', 'nikah', 'muda', 'gatau', 'ya', 'maksud', 'nikah', 'mudanya', 'umur', 'fuck', 'kepikiran', 'nikah', 'fuck', 'gila', 'gilanyaaaaa']</t>
  </si>
  <si>
    <t>['sore', 'tenang', 'scroll', 'twt', 'ibu', 'suruh', 'nikah', 'muda', 'gatau', 'ya', 'maksud', 'nikah', 'muda', 'umur', 'fuck', 'pikir', 'nikah', 'fuck', 'gila', 'gilanyaaaaa']</t>
  </si>
  <si>
    <t>sore tenang scroll twt ibu suruh nikah muda gatau ya maksud nikah muda umur fuck pikir nikah fuck gila gilanyaaaaa</t>
  </si>
  <si>
    <t>@jawafess Umur gk jamin bisa jadi orang tua yg baik.. ada yg masih muda udah bisa jadi ortu yg baik ada yg udah anak 5 masih kek bocah..
Semua punya dua sisi
Sisi buruk nikah muda jga ada..
Misal nikah umur 20
Pas anak lagi masa" puber..
Ortunya juga lagi di fase puber kedua..</t>
  </si>
  <si>
    <t>@jawafess umur gk jamin bisa jadi orang tua yg baik.. ada yg masih muda udah bisa jadi ortu yg baik ada yg udah anak 5 masih kek bocah..
semua punya dua sisi
sisi buruk nikah muda jga ada..
misal nikah umur 20
pas anak lagi masa" puber..
ortunya juga lagi di fase puber kedua..</t>
  </si>
  <si>
    <t>umur gk jamin bisa jadi orang tua yg baik ada yg masih muda udah bisa jadi ortu yg baik ada yg udah anak masih kek bocah semua punya dua sisi sisi buruk nikah muda jga ada misal nikah umur pas anak lagi masa puber ortunya juga lagi di fase puber kedua</t>
  </si>
  <si>
    <t>['umur', 'gk', 'jamin', 'bisa', 'jadi', 'orang', 'tua', 'yg', 'baik', 'ada', 'yg', 'masih', 'muda', 'udah', 'bisa', 'jadi', 'ortu', 'yg', 'baik', 'ada', 'yg', 'udah', 'anak', 'masih', 'kek', 'bocah', 'semua', 'punya', 'dua', 'sisi', 'sisi', 'buruk', 'nikah', 'muda', 'jga', 'ada', 'misal', 'nikah', 'umur', 'pas', 'anak', 'lagi', 'masa', 'puber', 'ortunya', 'juga', 'lagi', 'di', 'fase', 'puber', 'kedua']</t>
  </si>
  <si>
    <t>['umur', 'tidak', 'jamin', 'bisa', 'jadi', 'orang', 'tua', 'yg', 'baik', 'ada', 'yg', 'masih', 'muda', 'sudah', 'bisa', 'jadi', 'orangtua', 'yg', 'baik', 'ada', 'yg', 'sudah', 'anak', 'masih', 'seperti', 'anak', 'semua', 'punya', 'dua', 'sisi', 'sisi', 'buruk', 'nikah', 'muda', 'juga', 'ada', 'misal', 'nikah', 'umur', 'saat', 'anak', 'lagi', 'masa', 'puber', 'orangtua', 'juga', 'lagi', 'di', 'fase', 'puber', 'kedua']</t>
  </si>
  <si>
    <t>['umur', 'jamin', 'orang', 'tua', 'muda', 'orangtua', 'anak', 'anak', 'sisi', 'sisi', 'buruk', 'nikah', 'muda', 'nikah', 'umur', 'anak', 'puber', 'orangtua', 'fase', 'puber']</t>
  </si>
  <si>
    <t>umur jamin orang tua muda orangtua anak anak sisi sisi buruk nikah muda nikah umur anak puber orangtua fase puber</t>
  </si>
  <si>
    <t>Padahal cita cita pas SMA pengen nikah muda, tapi umur segini belum nikah
Huaaaa</t>
  </si>
  <si>
    <t>padahal cita cita pas sma pengen nikah muda, tapi umur segini belum nikah
huaaaa</t>
  </si>
  <si>
    <t>padahal cita cita pas sma pengen nikah muda tapi umur segini belum nikah huaaaa</t>
  </si>
  <si>
    <t>['padahal', 'cita', 'cita', 'pas', 'sma', 'pengen', 'nikah', 'muda', 'tapi', 'umur', 'segini', 'belum', 'nikah', 'huaaaa']</t>
  </si>
  <si>
    <t>['padahal', 'cita', 'cita', 'saat', 'sama', 'ingin', 'nikah', 'muda', 'tapi', 'umur', 'begini', 'belum', 'nikah', 'huaaaa']</t>
  </si>
  <si>
    <t>['cita', 'cita', 'nikah', 'muda', 'umur', 'nikah']</t>
  </si>
  <si>
    <t>cita cita nikah muda umur nikah</t>
  </si>
  <si>
    <t>@serbetwarte99 @Flo_BajuRandom Iya nikah muda banget dia. Suami nya artis juga tp lupa namanya 😁</t>
  </si>
  <si>
    <t>@serbetwarte99 @flo_bajurandom iya nikah muda banget dia. suami nya artis juga tp lupa namanya 😁</t>
  </si>
  <si>
    <t>bajurandom iya nikah muda banget dia suami nya artis juga tp lupa namanya</t>
  </si>
  <si>
    <t>['bajurandom', 'iya', 'nikah', 'muda', 'banget', 'dia', 'suami', 'nya', 'artis', 'juga', 'tp', 'lupa', 'namanya']</t>
  </si>
  <si>
    <t>['bajurandom', 'iya', 'nikah', 'muda', 'banget', 'dia', 'suami', 'nya', 'artis', 'juga', 'tapi', 'lupa', 'namanya']</t>
  </si>
  <si>
    <t>['bajurandom', 'iya', 'nikah', 'muda', 'banget', 'suami', 'nya', 'artis', 'lupa', 'namanya']</t>
  </si>
  <si>
    <t>['bajurandom', 'iya', 'nikah', 'muda', 'banget', 'suami', 'nya', 'artis', 'lupa', 'nama']</t>
  </si>
  <si>
    <t>bajurandom iya nikah muda banget suami nya artis lupa nama</t>
  </si>
  <si>
    <t>ngeliat tiktok pasangan yg nikah muda jadi kepengen juga</t>
  </si>
  <si>
    <t>['ngeliat', 'tiktok', 'pasangan', 'yg', 'nikah', 'muda', 'jadi', 'kepengen', 'juga']</t>
  </si>
  <si>
    <t>['melihat', 'tiktok', 'pasangan', 'yg', 'nikah', 'muda', 'jadi', 'ingin', 'juga']</t>
  </si>
  <si>
    <t>['tiktok', 'pasangan', 'nikah', 'muda']</t>
  </si>
  <si>
    <t>['tiktok', 'pasang', 'nikah', 'muda']</t>
  </si>
  <si>
    <t>tiktok pasang nikah muda</t>
  </si>
  <si>
    <t>@viviraviens Mereka nikah muda yah wkwk</t>
  </si>
  <si>
    <t>@viviraviens mereka nikah muda yah wkwk</t>
  </si>
  <si>
    <t>mereka nikah muda yah wkwk</t>
  </si>
  <si>
    <t>['mereka', 'nikah', 'muda', 'yah', 'wkwk']</t>
  </si>
  <si>
    <t>['nikah', 'muda', 'yah']</t>
  </si>
  <si>
    <t>nikah muda yah</t>
  </si>
  <si>
    <t>@sphericalfa Pernah ikut penyuluhan nikah muda di daerah arah ke bogor yg gak desa-desa banget. Tapi di sana umur 20 tahun aja udah dianggep perawan tua. Wkt itu ada bapak2 panitianya yg lg ke warmindo, eh malah sama ibu warungnya 'ditawarin' kalo dia punya anak cewek umur 16 thn...</t>
  </si>
  <si>
    <t>@sphericalfa pernah ikut penyuluhan nikah muda di daerah arah ke bogor yg gak desa-desa banget. tapi di sana umur 20 tahun aja udah dianggep perawan tua. wkt itu ada bapak2 panitianya yg lg ke warmindo, eh malah sama ibu warungnya 'ditawarin' kalo dia punya anak cewek umur 16 thn...</t>
  </si>
  <si>
    <t>pernah ikut penyuluhan nikah muda di daerah arah ke bogor yg gak desadesa banget tapi di sana umur tahun aja udah dianggep perawan tua wkt itu ada bapak panitianya yg lg ke warmindo eh malah sama ibu warungnya ditawarin kalo dia punya anak cewek umur thn</t>
  </si>
  <si>
    <t>['pernah', 'ikut', 'penyuluhan', 'nikah', 'muda', 'di', 'daerah', 'arah', 'ke', 'bogor', 'yg', 'gak', 'desadesa', 'banget', 'tapi', 'di', 'sana', 'umur', 'tahun', 'aja', 'udah', 'dianggep', 'perawan', 'tua', 'wkt', 'itu', 'ada', 'bapak', 'panitianya', 'yg', 'lg', 'ke', 'warmindo', 'eh', 'malah', 'sama', 'ibu', 'warungnya', 'ditawarin', 'kalo', 'dia', 'punya', 'anak', 'cewek', 'umur', 'thn']</t>
  </si>
  <si>
    <t>['pernah', 'ikut', 'penyuluhan', 'nikah', 'muda', 'di', 'daerah', 'arah', 'ke', 'bogor', 'yg', 'gak', 'desadesa', 'banget', 'tapi', 'di', 'sana', 'umur', 'tahun', 'aja', 'sudah', 'dianggep', 'perawan', 'tua', 'waktu', 'itu', 'ada', 'bapak', 'panitianya', 'yg', 'lagi', 'ke', 'warmindo', 'malah', 'malah', 'sama', 'ibu', 'warungnya', 'ditawarin', 'kalo', 'dia', 'punya', 'anak', 'cewek', 'umur', 'tahun']</t>
  </si>
  <si>
    <t>['penyuluhan', 'nikah', 'muda', 'daerah', 'arah', 'bogor', 'gak', 'desadesa', 'banget', 'umur', 'aja', 'dianggep', 'perawan', 'tua', 'panitianya', 'warmindo', 'warungnya', 'ditawarin', 'kalo', 'anak', 'cewek', 'umur']</t>
  </si>
  <si>
    <t>['suluh', 'nikah', 'muda', 'daerah', 'arah', 'bogor', 'gak', 'desadesa', 'banget', 'umur', 'aja', 'dianggep', 'perawan', 'tua', 'panitia', 'warmindo', 'warung', 'ditawarin', 'kalo', 'anak', 'cewek', 'umur']</t>
  </si>
  <si>
    <t>suluh nikah muda daerah arah bogor gak desadesa banget umur aja dianggep perawan tua panitia warmindo warung ditawarin kalo anak cewek umur</t>
  </si>
  <si>
    <t>@hrdbacot Kebebasan memilih mungkin ya. Dari mulai urusan sekolah/kuliah, kerjaan (kantoran or freelance), nikah muda, dan seterusnya, Alhamdulillah msh bisa memilih.</t>
  </si>
  <si>
    <t>@hrdbacot kebebasan memilih mungkin ya. dari mulai urusan sekolah/kuliah, kerjaan (kantoran or freelance), nikah muda, dan seterusnya, alhamdulillah msh bisa memilih.</t>
  </si>
  <si>
    <t>kebebasan memilih mungkin ya dari mulai urusan sekolahkuliah kerjaan kantoran or freelance nikah muda dan seterusnya alhamdulillah msh bisa memilih</t>
  </si>
  <si>
    <t>['kebebasan', 'memilih', 'mungkin', 'ya', 'dari', 'mulai', 'urusan', 'sekolahkuliah', 'kerjaan', 'kantoran', 'or', 'freelance', 'nikah', 'muda', 'dan', 'seterusnya', 'alhamdulillah', 'msh', 'bisa', 'memilih']</t>
  </si>
  <si>
    <t>['kebebasan', 'memilih', 'mungkin', 'ya', 'dari', 'mulai', 'urusan', 'sekolahkuliah', 'kerjaan', 'kantoran', 'or', 'freelance', 'nikah', 'muda', 'dan', 'seterusnya', 'alhamdulillah', 'masih', 'bisa', 'memilih']</t>
  </si>
  <si>
    <t>['kebebasan', 'memilih', 'ya', 'urusan', 'sekolahkuliah', 'kerjaan', 'kantoran', 'or', 'freelance', 'nikah', 'muda', 'alhamdulillah', 'memilih']</t>
  </si>
  <si>
    <t>['bebas', 'pilih', 'ya', 'urus', 'sekolahkuliah', 'kerja', 'kantor', 'or', 'freelance', 'nikah', 'muda', 'alhamdulillah', 'pilih']</t>
  </si>
  <si>
    <t>bebas pilih ya urus sekolahkuliah kerja kantor or freelance nikah muda alhamdulillah pilih</t>
  </si>
  <si>
    <t>@acuyachun kamu mau nikah muda ma siapa.. FAK PENGHIANAT!!!!!</t>
  </si>
  <si>
    <t>@acuyachun kamu mau nikah muda ma siapa.. fak penghianat!!!!!</t>
  </si>
  <si>
    <t>kamu mau nikah muda ma siapa fak penghianat</t>
  </si>
  <si>
    <t>['kamu', 'mau', 'nikah', 'muda', 'ma', 'siapa', 'fak', 'penghianat']</t>
  </si>
  <si>
    <t>['kamu', 'mau', 'nikah', 'muda', 'sama', 'siapa', 'fuck', 'penghianat']</t>
  </si>
  <si>
    <t>['nikah', 'muda', 'fuck', 'penghianat']</t>
  </si>
  <si>
    <t>nikah muda fuck penghianat</t>
  </si>
  <si>
    <t>Ternyata nikah muda ga menjamin bakalan bikin bahagia ya.</t>
  </si>
  <si>
    <t>ternyata nikah muda ga menjamin bakalan bikin bahagia ya.</t>
  </si>
  <si>
    <t>ternyata nikah muda ga menjamin bakalan bikin bahagia ya</t>
  </si>
  <si>
    <t>['ternyata', 'nikah', 'muda', 'ga', 'menjamin', 'bakalan', 'bikin', 'bahagia', 'ya']</t>
  </si>
  <si>
    <t>['ternyata', 'nikah', 'muda', 'tidak', 'menjamin', 'bakalan', 'bikin', 'bahagia', 'ya']</t>
  </si>
  <si>
    <t>['nikah', 'muda', 'menjamin', 'bikin', 'bahagia', 'ya']</t>
  </si>
  <si>
    <t>['nikah', 'muda', 'jamin', 'bikin', 'bahagia', 'ya']</t>
  </si>
  <si>
    <t>nikah muda jamin bikin bahagia ya</t>
  </si>
  <si>
    <t>@hasslingjoe125 @pxndv14th @idextratime @BILD Oh baru tau dia pernah menikah. Kirain krn masih muda emang g nikah. Wah brrt kayak TT ya nikah trs cerai dpt daun muda?</t>
  </si>
  <si>
    <t>@hasslingjoe125 @pxndv14th @idextratime @bild oh baru tau dia pernah menikah. kirain krn masih muda emang g nikah. wah brrt kayak tt ya nikah trs cerai dpt daun muda?</t>
  </si>
  <si>
    <t>oh baru tau dia pernah menikah kirain krn masih muda emang  nikah wah brrt kayak tt ya nikah trs cerai dpt daun muda</t>
  </si>
  <si>
    <t>['oh', 'baru', 'tau', 'dia', 'pernah', 'menikah', 'kirain', 'krn', 'masih', 'muda', 'emang', 'nikah', 'wah', 'brrt', 'kayak', 'tt', 'ya', 'nikah', 'trs', 'cerai', 'dpt', 'daun', 'muda']</t>
  </si>
  <si>
    <t>['oh', 'baru', 'tau', 'dia', 'pernah', 'nikah', 'kira', 'krn', 'masih', 'muda', 'memang', 'nikah', 'wah', 'brrt', 'seperti', 'tt', 'ya', 'nikah', 'terus', 'cerai', 'dapat', 'daun', 'muda']</t>
  </si>
  <si>
    <t>['oh', 'tau', 'nikah', 'krn', 'muda', 'nikah', 'brrt', 'tt', 'ya', 'nikah', 'cerai', 'daun', 'muda']</t>
  </si>
  <si>
    <t>oh tau nikah krn muda nikah brrt tt ya nikah cerai daun muda</t>
  </si>
  <si>
    <t>apa nikah muda aja ya</t>
  </si>
  <si>
    <t>['apa', 'nikah', 'muda', 'aja', 'ya']</t>
  </si>
  <si>
    <t>['nikah', 'muda', 'aja', 'ya']</t>
  </si>
  <si>
    <t>nikah muda aja ya</t>
  </si>
  <si>
    <t>@Iareika Siapa tau kepikiran nikah muda...</t>
  </si>
  <si>
    <t>@iareika siapa tau kepikiran nikah muda...</t>
  </si>
  <si>
    <t>siapa tau kepikiran nikah muda</t>
  </si>
  <si>
    <t>['siapa', 'tau', 'kepikiran', 'nikah', 'muda']</t>
  </si>
  <si>
    <t>['tau', 'kepikiran', 'nikah', 'muda']</t>
  </si>
  <si>
    <t>['tau', 'pikir', 'nikah', 'muda']</t>
  </si>
  <si>
    <t>tau pikir nikah muda</t>
  </si>
  <si>
    <t>@serbetwarte99 Lah...serius lu baru tau Bet??
Faby anaknya udah 2, suaminya Revand (aktor juga), nikah muda dia...</t>
  </si>
  <si>
    <t>@serbetwarte99 lah...serius lu baru tau bet??
faby anaknya udah 2, suaminya revand (aktor juga), nikah muda dia...</t>
  </si>
  <si>
    <t>lahserius lu baru tau bet faby anaknya udah suaminya revand aktor juga nikah muda dia</t>
  </si>
  <si>
    <t>['lahserius', 'lu', 'baru', 'tau', 'bet', 'faby', 'anaknya', 'udah', 'suaminya', 'revand', 'aktor', 'juga', 'nikah', 'muda', 'dia']</t>
  </si>
  <si>
    <t>['lahserius', 'kamu', 'baru', 'tau', 'bet', 'faby', 'anaknya', 'sudah', 'suaminya', 'revand', 'aktor', 'juga', 'nikah', 'muda', 'dia']</t>
  </si>
  <si>
    <t>['lahserius', 'tau', 'bet', 'faby', 'anaknya', 'suaminya', 'revand', 'aktor', 'nikah', 'muda']</t>
  </si>
  <si>
    <t>['lahserius', 'tau', 'bet', 'faby', 'anak', 'suami', 'revand', 'aktor', 'nikah', 'muda']</t>
  </si>
  <si>
    <t>lahserius tau bet faby anak suami revand aktor nikah muda</t>
  </si>
  <si>
    <t>@inii_dia @Askrlfess Ak prnh mkr gn. Tp, pas liat sppu yg nikah muda, tp msh blm bs kontrol emosi ktk hdpi anak&amp;amp;jg yg srng pisah rmh sm suami krna berantem, ada jg yg nkh krn ego bhkn maaf sholat jrng, ngasuh anak pk pola jmn dl. Jd mkir sbnrnya kriteria bertmu dg jdoh dwkt yg tpt mnrt Tuhan itu gmn</t>
  </si>
  <si>
    <t>@inii_dia @askrlfess ak prnh mkr gn. tp, pas liat sppu yg nikah muda, tp msh blm bs kontrol emosi ktk hdpi anak&amp;amp;jg yg srng pisah rmh sm suami krna berantem, ada jg yg nkh krn ego bhkn maaf sholat jrng, ngasuh anak pk pola jmn dl. jd mkir sbnrnya kriteria bertmu dg jdoh dwkt yg tpt mnrt tuhan itu gmn</t>
  </si>
  <si>
    <t>dia ak prnh mkr gn tp pas liat sppu yg nikah muda tp msh blm bs kontrol emosi ktk hdpi anakampjg yg srng pisah rmh sm suami krna berantem ada jg yg nkh krn ego bhkn maaf sholat jrng ngasuh anak pk pola jmn dl jd mkir sbnrnya kriteria bertmu dg jdoh dwkt yg tpt mnrt tuhan itu gmn</t>
  </si>
  <si>
    <t>['dia', 'ak', 'prnh', 'mkr', 'gn', 'tp', 'pas', 'liat', 'sppu', 'yg', 'nikah', 'muda', 'tp', 'msh', 'blm', 'bs', 'kontrol', 'emosi', 'ktk', 'hdpi', 'anakampjg', 'yg', 'srng', 'pisah', 'rmh', 'sm', 'suami', 'krna', 'berantem', 'ada', 'jg', 'yg', 'nkh', 'krn', 'ego', 'bhkn', 'maaf', 'sholat', 'jrng', 'ngasuh', 'anak', 'pk', 'pola', 'jmn', 'dl', 'jd', 'mkir', 'sbnrnya', 'kriteria', 'bertmu', 'dg', 'jdoh', 'dwkt', 'yg', 'tpt', 'mnrt', 'tuhan', 'itu', 'gmn']</t>
  </si>
  <si>
    <t>['dia', 'aku', 'pernah', 'berpikir', 'gn', 'tapi', 'saat', 'lihat', 'sepupu', 'yg', 'nikah', 'muda', 'tapi', 'masih', 'belum', 'bisa', 'kontrol', 'emosi', 'ketika', 'menghadapi', 'anak', 'yg', 'sering', 'pisah', 'rumah', 'sama', 'suami', 'karena', 'berkelahi', 'ada', 'juga', 'yg', 'nikah', 'krn', 'ego', 'bahkan', 'maaf', 'salat', 'jrng', 'ngasuh', 'anak', 'pk', 'pola', 'zaman', 'dahulu', 'jd', 'mkir', 'sebenarnya', 'kriteria', 'bertmu', 'dg', 'jdoh', 'dwkt', 'yg', 'tpt', 'mnrt', 'tuhan', 'itu', 'bagaimana']</t>
  </si>
  <si>
    <t>['berpikir', 'lihat', 'sepupu', 'nikah', 'muda', 'kontrol', 'emosi', 'menghadapi', 'anak', 'pisah', 'rumah', 'suami', 'berkelahi', 'nikah', 'krn', 'ego', 'maaf', 'salat', 'jrng', 'ngasuh', 'anak', 'pk', 'pola', 'zaman', 'jd', 'mkir', 'kriteria', 'bertmu', 'dg', 'jdoh', 'dwkt', 'tpt', 'mnrt', 'tuhan']</t>
  </si>
  <si>
    <t>['pikir', 'lihat', 'sepupu', 'nikah', 'muda', 'kontrol', 'emosi', 'hadap', 'anak', 'pisah', 'rumah', 'suami', 'kelah', 'nikah', 'krn', 'ego', 'maaf', 'salat', 'jrng', 'ngasuh', 'anak', 'pk', 'pola', 'zaman', 'jd', 'mkir', 'kriteria', 'bertmu', 'dg', 'jdoh', 'dwkt', 'tpt', 'mnrt', 'tuhan']</t>
  </si>
  <si>
    <t>pikir lihat sepupu nikah muda kontrol emosi hadap anak pisah rumah suami kelah nikah krn ego maaf salat jrng ngasuh anak pk pola zaman jd mkir kriteria bertmu dg jdoh dwkt tpt mnrt tuhan</t>
  </si>
  <si>
    <t>Mimpi nikah muda, ANEH BANGET. Di umur gue saat ini yang baru mau 20, cowonya umur 31. LENGKAP BANGET MIMPINYA.</t>
  </si>
  <si>
    <t>mimpi nikah muda, aneh banget. di umur gue saat ini yang baru mau 20, cowonya umur 31. lengkap banget mimpinya.</t>
  </si>
  <si>
    <t>mimpi nikah muda aneh banget di umur gue saat ini yang baru mau cowonya umur lengkap banget mimpinya</t>
  </si>
  <si>
    <t>['mimpi', 'nikah', 'muda', 'aneh', 'banget', 'di', 'umur', 'gue', 'saat', 'ini', 'yang', 'baru', 'mau', 'cowonya', 'umur', 'lengkap', 'banget', 'mimpinya']</t>
  </si>
  <si>
    <t>['mimpi', 'nikah', 'muda', 'aneh', 'banget', 'di', 'umur', 'aku', 'saat', 'ini', 'yang', 'baru', 'mau', 'cowoknya', 'umur', 'lengkap', 'banget', 'mimpinya']</t>
  </si>
  <si>
    <t>['mimpi', 'nikah', 'muda', 'aneh', 'banget', 'umur', 'cowoknya', 'umur', 'lengkap', 'banget', 'mimpinya']</t>
  </si>
  <si>
    <t>['mimpi', 'nikah', 'muda', 'aneh', 'banget', 'umur', 'cowok', 'umur', 'lengkap', 'banget', 'mimpi']</t>
  </si>
  <si>
    <t>mimpi nikah muda aneh banget umur cowok umur lengkap banget mimpi</t>
  </si>
  <si>
    <t>@stefanyvonne Sulit emang Indonesia. Masih ngeyel. Padahal angka nikah muda tinggi dikira emang karena mereka beneran mau nikah apa? hahahah aneh2</t>
  </si>
  <si>
    <t>@stefanyvonne sulit emang indonesia. masih ngeyel. padahal angka nikah muda tinggi dikira emang karena mereka beneran mau nikah apa? hahahah aneh2</t>
  </si>
  <si>
    <t>sulit emang indonesia masih ngeyel padahal angka nikah muda tinggi dikira emang karena mereka beneran mau nikah apa hahahah aneh</t>
  </si>
  <si>
    <t>['sulit', 'emang', 'indonesia', 'masih', 'ngeyel', 'padahal', 'angka', 'nikah', 'muda', 'tinggi', 'dikira', 'emang', 'karena', 'mereka', 'beneran', 'mau', 'nikah', 'apa', 'hahahah', 'aneh']</t>
  </si>
  <si>
    <t>['sulit', 'memang', 'indonesia', 'masih', 'bersikeras', 'padahal', 'angka', 'nikah', 'muda', 'tinggi', 'dikira', 'memang', 'karena', 'mereka', 'benar', 'mau', 'nikah', 'apa', 'hahahah', 'aneh']</t>
  </si>
  <si>
    <t>['sulit', 'indonesia', 'bersikeras', 'angka', 'nikah', 'muda', 'nikah', 'aneh']</t>
  </si>
  <si>
    <t>['sulit', 'indonesia', 'sikeras', 'angka', 'nikah', 'muda', 'nikah', 'aneh']</t>
  </si>
  <si>
    <t>sulit indonesia sikeras angka nikah muda nikah aneh</t>
  </si>
  <si>
    <t>@mubadminton Apa yg mau diharapkan kalau masih byk anak muda yg kemakan mitos orang yg berat badan nambah banyak sblm nikah berarti demen free sex🤣🤣🤣</t>
  </si>
  <si>
    <t>@mubadminton apa yg mau diharapkan kalau masih byk anak muda yg kemakan mitos orang yg berat badan nambah banyak sblm nikah berarti demen free sex🤣🤣🤣</t>
  </si>
  <si>
    <t>apa yg mau diharapkan kalau masih byk anak muda yg kemakan mitos orang yg berat badan nambah banyak sblm nikah berarti demen free sex</t>
  </si>
  <si>
    <t>['apa', 'yg', 'mau', 'diharapkan', 'kalau', 'masih', 'byk', 'anak', 'muda', 'yg', 'kemakan', 'mitos', 'orang', 'yg', 'berat', 'badan', 'nambah', 'banyak', 'sblm', 'nikah', 'berarti', 'demen', 'free', 'sex']</t>
  </si>
  <si>
    <t>['apa', 'yg', 'mau', 'diharapkan', 'kalau', 'masih', 'banyak', 'anak', 'muda', 'yg', 'kemakan', 'mitos', 'orang', 'yg', 'berat', 'badan', 'bertambah', 'banyak', 'sebelum', 'nikah', 'berarti', 'suka', 'free', 'sex']</t>
  </si>
  <si>
    <t>['diharapkan', 'anak', 'muda', 'kemakan', 'mitos', 'orang', 'berat', 'badan', 'bertambah', 'nikah', 'suka', 'free', 'sex']</t>
  </si>
  <si>
    <t>['harap', 'anak', 'muda', 'makan', 'mitos', 'orang', 'berat', 'badan', 'tambah', 'nikah', 'suka', 'free', 'sex']</t>
  </si>
  <si>
    <t>harap anak muda makan mitos orang berat badan tambah nikah suka free sex</t>
  </si>
  <si>
    <t>Anak2 muda jaman sekarang kaget alshad "mungkin" udah pernah HS sebelum nikah. Guyss coba cek data berapa julmah orang indonesia (remaja) yang udah pernah HS sebelum nikah? Jangan kaget bestie</t>
  </si>
  <si>
    <t>anak2 muda jaman sekarang kaget alshad "mungkin" udah pernah hs sebelum nikah. guyss coba cek data berapa julmah orang indonesia (remaja) yang udah pernah hs sebelum nikah? jangan kaget bestie</t>
  </si>
  <si>
    <t>anak muda jaman sekarang kaget alshad mungkin udah pernah hs sebelum nikah guyss coba cek data berapa julmah orang indonesia remaja yang udah pernah hs sebelum nikah jangan kaget bestie</t>
  </si>
  <si>
    <t>['anak', 'muda', 'jaman', 'sekarang', 'kaget', 'alshad', 'mungkin', 'udah', 'pernah', 'hs', 'sebelum', 'nikah', 'guyss', 'coba', 'cek', 'data', 'berapa', 'julmah', 'orang', 'indonesia', 'remaja', 'yang', 'udah', 'pernah', 'hs', 'sebelum', 'nikah', 'jangan', 'kaget', 'bestie']</t>
  </si>
  <si>
    <t>['anak', 'muda', 'zaman', 'sekarang', 'kaget', 'alshad', 'mungkin', 'sudah', 'pernah', 'seks', 'sebelum', 'nikah', 'guyss', 'coba', 'cek', 'data', 'berapa', 'jumlah', 'orang', 'indonesia', 'remaja', 'yang', 'sudah', 'pernah', 'seks', 'sebelum', 'nikah', 'jangan', 'kaget', 'sahabat']</t>
  </si>
  <si>
    <t>['anak', 'muda', 'zaman', 'kaget', 'alshad', 'seks', 'nikah', 'guyss', 'coba', 'cek', 'data', 'orang', 'indonesia', 'remaja', 'seks', 'nikah', 'kaget', 'sahabat']</t>
  </si>
  <si>
    <t>anak muda zaman kaget alshad seks nikah guyss coba cek data orang indonesia remaja seks nikah kaget sahabat</t>
  </si>
  <si>
    <t>gak mau nikah muda tapi kalo sama mark lee ayo</t>
  </si>
  <si>
    <t>['gak', 'mau', 'nikah', 'muda', 'tapi', 'kalo', 'sama', 'mark', 'lee', 'ayo']</t>
  </si>
  <si>
    <t>['gak', 'nikah', 'muda', 'kalo', 'mark', 'lee', 'ayo']</t>
  </si>
  <si>
    <t>gak nikah muda kalo mark lee ayo</t>
  </si>
  <si>
    <t>Yakin nikah muda bisa bikin rejeki tambah banyak?🤭 Apalagi nikahnya ama anggota gengster yang kerjaannya mabok mulu🤭 Abis udah duit belanja buat mabok sekiranya nikah lakinye masih suka minum mah🤣🤣🤣 https://t.co/gMNRL0k1L0</t>
  </si>
  <si>
    <t>yakin nikah muda bisa bikin rejeki tambah banyak?🤭 apalagi nikahnya ama anggota gengster yang kerjaannya mabok mulu🤭 abis udah duit belanja buat mabok sekiranya nikah lakinye masih suka minum mah🤣🤣🤣 https://t.co/gmnrl0k1l0</t>
  </si>
  <si>
    <t>yakin nikah muda bisa bikin rejeki tambah banyak apalagi nikahnya ama anggota gengster yang kerjaannya mabok mulu abis udah duit belanja buat mabok sekiranya nikah lakinye masih suka minum mah</t>
  </si>
  <si>
    <t>['yakin', 'nikah', 'muda', 'bisa', 'bikin', 'rejeki', 'tambah', 'banyak', 'apalagi', 'nikahnya', 'ama', 'anggota', 'gengster', 'yang', 'kerjaannya', 'mabok', 'mulu', 'abis', 'udah', 'duit', 'belanja', 'buat', 'mabok', 'sekiranya', 'nikah', 'lakinye', 'masih', 'suka', 'minum', 'mah']</t>
  </si>
  <si>
    <t>['yakin', 'nikah', 'muda', 'bisa', 'bikin', 'rezeki', 'tambah', 'banyak', 'apalagi', 'nikahnya', 'sama', 'anggota', 'gengster', 'yang', 'kerjaannya', 'mabuk', 'selalu', 'habis', 'sudah', 'duit', 'belanja', 'buat', 'mabuk', 'sekiranya', 'nikah', 'cowoknya', 'masih', 'suka', 'minum', 'mah']</t>
  </si>
  <si>
    <t>['nikah', 'muda', 'bikin', 'rezeki', 'nikahnya', 'anggota', 'gengster', 'kerjaannya', 'mabuk', 'habis', 'duit', 'belanja', 'mabuk', 'nikah', 'cowoknya', 'suka', 'minum', 'mah']</t>
  </si>
  <si>
    <t>['nikah', 'muda', 'bikin', 'rezeki', 'nikah', 'anggota', 'gengster', 'kerja', 'mabuk', 'habis', 'duit', 'belanja', 'mabuk', 'nikah', 'cowok', 'suka', 'minum', 'mah']</t>
  </si>
  <si>
    <t>nikah muda bikin rezeki nikah anggota gengster kerja mabuk habis duit belanja mabuk nikah cowok suka minum mah</t>
  </si>
  <si>
    <t>@aotfess Spil muka si farmer yg uda bikin bidadari nikah muda</t>
  </si>
  <si>
    <t>@aotfess spil muka si farmer yg uda bikin bidadari nikah muda</t>
  </si>
  <si>
    <t>spil muka si farmer yg uda bikin bidadari nikah muda</t>
  </si>
  <si>
    <t>['spil', 'muka', 'si', 'farmer', 'yg', 'uda', 'bikin', 'bidadari', 'nikah', 'muda']</t>
  </si>
  <si>
    <t>['bocorkan', 'muka', 'si', 'farmer', 'yg', 'sudah', 'bikin', 'bidadari', 'nikah', 'muda']</t>
  </si>
  <si>
    <t>['bocorkan', 'muka', 'si', 'farmer', 'bikin', 'bidadari', 'nikah', 'muda']</t>
  </si>
  <si>
    <t>['bocor', 'muka', 'si', 'farmer', 'bikin', 'bidadari', 'nikah', 'muda']</t>
  </si>
  <si>
    <t>bocor muka si farmer bikin bidadari nikah muda</t>
  </si>
  <si>
    <t>gaya gaya an pgn nikah muda taik di suruh ngumpulin berkas aja yg nyiapin msh ortu, bikin surat surat aja msih nyuruh adek ny, kalo kmn mn mesti harus ad nemenin Wkwkwk kalo istri lo itu kaga manja lah kalo manja SAMA AJA NYUSAHIN KELUARGA TAIKKKKK</t>
  </si>
  <si>
    <t>gaya gaya an pgn nikah muda taik di suruh ngumpulin berkas aja yg nyiapin msh ortu, bikin surat surat aja msih nyuruh adek ny, kalo kmn mn mesti harus ad nemenin wkwkwk kalo istri lo itu kaga manja lah kalo manja sama aja nyusahin keluarga taikkkkk</t>
  </si>
  <si>
    <t>gaya gaya an pgn nikah muda taik di suruh ngumpulin berkas aja yg nyiapin msh ortu bikin surat surat aja msih nyuruh adek ny kalo kmn mn mesti harus ad nemenin wkwkwk kalo istri lo itu kaga manja lah kalo manja sama aja nyusahin keluarga taikkkkk</t>
  </si>
  <si>
    <t>['gaya', 'gaya', 'an', 'pgn', 'nikah', 'muda', 'taik', 'di', 'suruh', 'ngumpulin', 'berkas', 'aja', 'yg', 'nyiapin', 'msh', 'ortu', 'bikin', 'surat', 'surat', 'aja', 'msih', 'nyuruh', 'adek', 'ny', 'kalo', 'kmn', 'mn', 'mesti', 'harus', 'ad', 'nemenin', 'wkwkwk', 'kalo', 'istri', 'lo', 'itu', 'kaga', 'manja', 'lah', 'kalo', 'manja', 'sama', 'aja', 'nyusahin', 'keluarga', 'taikkkkk']</t>
  </si>
  <si>
    <t>['gaya', 'gaya', 'an', 'ingin', 'nikah', 'muda', 'tai', 'di', 'suruh', 'mengumpulkan', 'berkas', 'aja', 'yg', 'menyiapkan', 'masih', 'orangtua', 'bikin', 'surat', 'surat', 'aja', 'masih', 'menyuruh', 'adik', 'ny', 'kalo', 'kemana', 'mana', 'mesti', 'harus', 'ada', 'menemani', 'wkwkwk', 'kalo', 'istri', 'kamu', 'itu', 'tidak', 'manja', 'lah', 'kalo', 'manja', 'sama', 'aja', 'menyusahkan', 'keluarga', 'taikkkkk']</t>
  </si>
  <si>
    <t>['gaya', 'gaya', 'an', 'nikah', 'muda', 'tai', 'suruh', 'mengumpulkan', 'berkas', 'aja', 'orangtua', 'bikin', 'surat', 'surat', 'aja', 'menyuruh', 'adik', 'ny', 'kalo', 'kemana', 'mesti', 'menemani', 'wkwkwk', 'kalo', 'istri', 'manja', 'kalo', 'manja', 'aja', 'menyusahkan', 'keluarga', 'taikkkkk']</t>
  </si>
  <si>
    <t>['gaya', 'gaya', 'an', 'nikah', 'muda', 'tai', 'suruh', 'kumpul', 'berkas', 'aja', 'orangtua', 'bikin', 'surat', 'surat', 'aja', 'suruh', 'adik', 'ny', 'kalo', 'mana', 'mesti', 'tani', 'wkwkwk', 'kalo', 'istri', 'manja', 'kalo', 'manja', 'aja', 'susah', 'keluarga', 'taikkkkk']</t>
  </si>
  <si>
    <t>gaya gaya an nikah muda tai suruh kumpul berkas aja orangtua bikin surat surat aja suruh adik ny kalo mana mesti tani wkwkwk kalo istri manja kalo manja aja susah keluarga taikkkkk</t>
  </si>
  <si>
    <t>@convomfs orangtuaku juga gitu suka cerita dulu pas masi muda, terus skrg udah lebih 30 taun nikah. walaupun abis itu cekcok lagi.</t>
  </si>
  <si>
    <t>orangtuaku juga gitu suka cerita dulu pas masi muda terus skrg udah lebih taun nikah walaupun abis itu cekcok lagi</t>
  </si>
  <si>
    <t>['orangtuaku', 'juga', 'gitu', 'suka', 'cerita', 'dulu', 'pas', 'masi', 'muda', 'terus', 'skrg', 'udah', 'lebih', 'taun', 'nikah', 'walaupun', 'abis', 'itu', 'cekcok', 'lagi']</t>
  </si>
  <si>
    <t>['orangtuaku', 'juga', 'begitu', 'suka', 'cerita', 'dulu', 'saat', 'masih', 'muda', 'terus', 'sekarang', 'sudah', 'lebih', 'tahun', 'nikah', 'walaupun', 'habis', 'itu', 'cekcok', 'lagi']</t>
  </si>
  <si>
    <t>['orangtuaku', 'suka', 'cerita', 'muda', 'nikah', 'habis', 'cekcok']</t>
  </si>
  <si>
    <t>orangtuaku suka cerita muda nikah habis cekcok</t>
  </si>
  <si>
    <t>@18fesss Malah kk kelasku nikah muda 25an anaknya autis. Di kelas autis doi ktemu ortu2 dan survey, rata2 krn hamil ank pertma, excited jd over asupan. Mrk konsumsi sumil+vitamin+mkanan lengkap...kelebihan asam folat juga berbahaya bagi janin. Jd klo hamil ga udah over.</t>
  </si>
  <si>
    <t>@18fesss malah kk kelasku nikah muda 25an anaknya autis. di kelas autis doi ktemu ortu2 dan survey, rata2 krn hamil ank pertma, excited jd over asupan. mrk konsumsi sumil+vitamin+mkanan lengkap...kelebihan asam folat juga berbahaya bagi janin. jd klo hamil ga udah over.</t>
  </si>
  <si>
    <t>malah kk kelasku nikah muda an anaknya autis di kelas autis doi ktemu ortu dan survey rata krn hamil ank pertma excited jd over asupan mrk konsumsi sumilvitaminmkanan lengkapkelebihan asam folat juga berbahaya bagi janin jd klo hamil ga udah over</t>
  </si>
  <si>
    <t>['malah', 'kk', 'kelasku', 'nikah', 'muda', 'an', 'anaknya', 'autis', 'di', 'kelas', 'autis', 'doi', 'ktemu', 'ortu', 'dan', 'survey', 'rata', 'krn', 'hamil', 'ank', 'pertma', 'excited', 'jd', 'over', 'asupan', 'mrk', 'konsumsi', 'sumilvitaminmkanan', 'lengkapkelebihan', 'asam', 'folat', 'juga', 'berbahaya', 'bagi', 'janin', 'jd', 'klo', 'hamil', 'ga', 'udah', 'over']</t>
  </si>
  <si>
    <t>['malah', 'kakak', 'kelasku', 'nikah', 'muda', 'an', 'anaknya', 'autis', 'di', 'kelas', 'autis', 'dia', 'ktemu', 'orangtua', 'dan', 'survey', 'rata', 'krn', 'hamil', 'anak', 'pertama', 'excited', 'jd', 'over', 'asupan', 'mereka', 'konsumsi', 'sumilvitaminmkanan', 'lengkapkelebihan', 'asam', 'folat', 'juga', 'berbahaya', 'bagi', 'janin', 'jd', 'klo', 'hamil', 'tidak', 'sudah', 'over']</t>
  </si>
  <si>
    <t>['kakak', 'kelasku', 'nikah', 'muda', 'an', 'anaknya', 'autis', 'kelas', 'autis', 'ktemu', 'orangtua', 'survey', 'krn', 'hamil', 'anak', 'excited', 'jd', 'over', 'asupan', 'konsumsi', 'sumilvitaminmkanan', 'lengkapkelebihan', 'asam', 'folat', 'berbahaya', 'janin', 'jd', 'klo', 'hamil', 'over']</t>
  </si>
  <si>
    <t>['kakak', 'kelas', 'nikah', 'muda', 'an', 'anak', 'autis', 'kelas', 'autis', 'ktemu', 'orangtua', 'survey', 'krn', 'hamil', 'anak', 'excited', 'jd', 'over', 'asupan', 'konsumsi', 'sumilvitaminmkanan', 'lengkapkelebihan', 'asam', 'folat', 'bahaya', 'janin', 'jd', 'klo', 'hamil', 'over']</t>
  </si>
  <si>
    <t>kakak kelas nikah muda an anak autis kelas autis ktemu orangtua survey krn hamil anak excited jd over asupan konsumsi sumilvitaminmkanan lengkapkelebihan asam folat bahaya janin jd klo hamil over</t>
  </si>
  <si>
    <t>@tanyarlfes nikah muda kah (?)</t>
  </si>
  <si>
    <t>nikah muda kah</t>
  </si>
  <si>
    <t>['nikah', 'muda', 'kah']</t>
  </si>
  <si>
    <t>@nikhinoya semangattt cacika. btw nikah sama reo tuan muda 🤑🤑🤑🤑🤑</t>
  </si>
  <si>
    <t>semangattt cacika btw nikah sama reo tuan muda</t>
  </si>
  <si>
    <t>['semangattt', 'cacika', 'btw', 'nikah', 'sama', 'reo', 'tuan', 'muda']</t>
  </si>
  <si>
    <t>['semangat', 'cacika', 'btw', 'nikah', 'sama', 'reo', 'tuan', 'muda']</t>
  </si>
  <si>
    <t>['semangat', 'cacika', 'btw', 'nikah', 'reo', 'tuan', 'muda']</t>
  </si>
  <si>
    <t>semangat cacika btw nikah reo tuan muda</t>
  </si>
  <si>
    <t>@sbyfess Ga bisa di generalisir  juga nder,banyak faktornya misal banyak cowo yg bandelnya telat bakal selingkuh ketika sudah nikah karena dia pas muda nya terlalu cupu ga tau passionnya soal milih pasangan yg kaya apa so ketika nikah baru nyesel sama pilihannya</t>
  </si>
  <si>
    <t>@sbyfess ga bisa di generalisir  juga nder,banyak faktornya misal banyak cowo yg bandelnya telat bakal selingkuh ketika sudah nikah karena dia pas muda nya terlalu cupu ga tau passionnya soal milih pasangan yg kaya apa so ketika nikah baru nyesel sama pilihannya</t>
  </si>
  <si>
    <t>ga bisa di generalisir juga nderbanyak faktornya misal banyak cowo yg bandelnya telat bakal selingkuh ketika sudah nikah karena dia pas muda nya terlalu cupu ga tau passionnya soal milih pasangan yg kaya apa so ketika nikah baru nyesel sama pilihannya</t>
  </si>
  <si>
    <t>['ga', 'bisa', 'di', 'generalisir', 'juga', 'nderbanyak', 'faktornya', 'misal', 'banyak', 'cowo', 'yg', 'bandelnya', 'telat', 'bakal', 'selingkuh', 'ketika', 'sudah', 'nikah', 'karena', 'dia', 'pas', 'muda', 'nya', 'terlalu', 'cupu', 'ga', 'tau', 'passionnya', 'soal', 'milih', 'pasangan', 'yg', 'kaya', 'apa', 'so', 'ketika', 'nikah', 'baru', 'nyesel', 'sama', 'pilihannya']</t>
  </si>
  <si>
    <t>['tidak', 'bisa', 'di', 'generalisir', 'juga', 'nderbanyak', 'faktornya', 'misal', 'banyak', 'cowok', 'yg', 'bandelnya', 'telat', 'bakal', 'selingkuh', 'ketika', 'sudah', 'nikah', 'karena', 'dia', 'saat', 'muda', 'nya', 'terlalu', 'cupu', 'tidak', 'tau', 'passionnya', 'soal', 'memilih', 'pasangan', 'yg', 'kaya', 'apa', 'jadi', 'ketika', 'nikah', 'baru', 'menyesal', 'sama', 'pilihannya']</t>
  </si>
  <si>
    <t>['generalisir', 'nderbanyak', 'faktornya', 'cowok', 'bandelnya', 'telat', 'selingkuh', 'nikah', 'muda', 'nya', 'cupu', 'tau', 'passionnya', 'memilih', 'pasangan', 'kaya', 'nikah', 'menyesal', 'pilihannya']</t>
  </si>
  <si>
    <t>['generalisir', 'nderbanyak', 'faktor', 'cowok', 'bandel', 'telat', 'selingkuh', 'nikah', 'muda', 'nya', 'cupu', 'tau', 'passionnya', 'pilih', 'pasang', 'kaya', 'nikah', 'sesal', 'pilih']</t>
  </si>
  <si>
    <t>generalisir nderbanyak faktor cowok bandel telat selingkuh nikah muda nya cupu tau passionnya pilih pasang kaya nikah sesal pilih</t>
  </si>
  <si>
    <t>@convomf Temen gua nikah muda abis lulus smk, 2nd acc ignya buat post foto anaknya 🙂</t>
  </si>
  <si>
    <t>@convomf temen gua nikah muda abis lulus smk, 2nd acc ignya buat post foto anaknya 🙂</t>
  </si>
  <si>
    <t>temen gua nikah muda abis lulus smk nd acc ignya buat post foto anaknya</t>
  </si>
  <si>
    <t>['temen', 'gua', 'nikah', 'muda', 'abis', 'lulus', 'smk', 'nd', 'acc', 'ignya', 'buat', 'post', 'foto', 'anaknya']</t>
  </si>
  <si>
    <t>['teman', 'aku', 'nikah', 'muda', 'habis', 'lulus', 'smk', 'nd', 'acc', 'ignya', 'buat', 'post', 'foto', 'anaknya']</t>
  </si>
  <si>
    <t>['teman', 'nikah', 'muda', 'habis', 'lulus', 'smk', 'acc', 'ignya', 'post', 'foto', 'anaknya']</t>
  </si>
  <si>
    <t>['teman', 'nikah', 'muda', 'habis', 'lulus', 'smk', 'acc', 'ignya', 'post', 'foto', 'anak']</t>
  </si>
  <si>
    <t>teman nikah muda habis lulus smk acc ignya post foto anak</t>
  </si>
  <si>
    <t>@SeputarTetangga Itu gak ada yg lebih muda lagi ngejodohinnya? Maaf ya tapi 27th sm 42th tuh jauh bgt umurnya. Apalagi 42th blm nikah/bkn duda.</t>
  </si>
  <si>
    <t>@seputartetangga itu gak ada yg lebih muda lagi ngejodohinnya? maaf ya tapi 27th sm 42th tuh jauh bgt umurnya. apalagi 42th blm nikah/bkn duda.</t>
  </si>
  <si>
    <t>itu gak ada yg lebih muda lagi ngejodohinnya maaf ya tapi th sm th tuh jauh bgt umurnya apalagi th blm nikahbkn duda</t>
  </si>
  <si>
    <t>['itu', 'gak', 'ada', 'yg', 'lebih', 'muda', 'lagi', 'ngejodohinnya', 'maaf', 'ya', 'tapi', 'th', 'sm', 'th', 'tuh', 'jauh', 'bgt', 'umurnya', 'apalagi', 'th', 'blm', 'nikahbkn', 'duda']</t>
  </si>
  <si>
    <t>['itu', 'gak', 'ada', 'yg', 'lebih', 'muda', 'lagi', 'ngejodohinnya', 'maaf', 'ya', 'tapi', 'tahun', 'sama', 'tahun', 'tuh', 'jauh', 'banget', 'umurnya', 'apalagi', 'tahun', 'belum', 'nikahbkn', 'duda']</t>
  </si>
  <si>
    <t>['gak', 'muda', 'ngejodohinnya', 'maaf', 'ya', 'tuh', 'banget', 'umurnya', 'nikahbkn', 'duda']</t>
  </si>
  <si>
    <t>['gak', 'muda', 'ngejodohinnya', 'maaf', 'ya', 'tuh', 'banget', 'umur', 'nikahbkn', 'duda']</t>
  </si>
  <si>
    <t>gak muda ngejodohinnya maaf ya tuh banget umur nikahbkn duda</t>
  </si>
  <si>
    <t>kalo kata ema nya tmn gua mah, mumpung masih muda maen aja nanti kalo dah nikah ga ada waktu.</t>
  </si>
  <si>
    <t>kalo kata ema nya tmn gua mah mumpung masih muda maen aja nanti kalo dah nikah ga ada waktu</t>
  </si>
  <si>
    <t>['kalo', 'kata', 'ema', 'nya', 'tmn', 'gua', 'mah', 'mumpung', 'masih', 'muda', 'maen', 'aja', 'nanti', 'kalo', 'dah', 'nikah', 'ga', 'ada', 'waktu']</t>
  </si>
  <si>
    <t>['kalo', 'kata', 'ema', 'nya', 'teman', 'aku', 'mah', 'mumpung', 'masih', 'muda', 'main', 'aja', 'nanti', 'kalo', 'sudah', 'nikah', 'tidak', 'ada', 'waktu']</t>
  </si>
  <si>
    <t>['kalo', 'nya', 'teman', 'mah', 'mumpung', 'muda', 'main', 'aja', 'kalo', 'nikah']</t>
  </si>
  <si>
    <t>kalo nya teman mah mumpung muda main aja kalo nikah</t>
  </si>
  <si>
    <t>@tanyarlfes apaansih cowo klo masih pgn bebas, masih pgn kayak anak muda mending gausah nikah, kasian istri sm calon anak lo wtff, mana kasar bgt kek gapunya hati nurani</t>
  </si>
  <si>
    <t>apaansih cowo klo masih pgn bebas masih pgn kayak anak muda mending gausah nikah kasian istri sm calon anak lo wtff mana kasar bgt kek gapunya hati nurani</t>
  </si>
  <si>
    <t>['apaansih', 'cowo', 'klo', 'masih', 'pgn', 'bebas', 'masih', 'pgn', 'kayak', 'anak', 'muda', 'mending', 'gausah', 'nikah', 'kasian', 'istri', 'sm', 'calon', 'anak', 'lo', 'wtff', 'mana', 'kasar', 'bgt', 'kek', 'gapunya', 'hati', 'nurani']</t>
  </si>
  <si>
    <t>['apaansih', 'cowok', 'klo', 'masih', 'ingin', 'bebas', 'masih', 'ingin', 'seperti', 'anak', 'muda', 'mending', 'jangan', 'nikah', 'kasihan', 'istri', 'sama', 'calon', 'anak', 'kamu', 'wtff', 'mana', 'kasar', 'banget', 'seperti', 'gapunya', 'hati', 'nurani']</t>
  </si>
  <si>
    <t>['apaansih', 'cowok', 'klo', 'bebas', 'anak', 'muda', 'mending', 'nikah', 'kasihan', 'istri', 'calon', 'anak', 'wtff', 'kasar', 'banget', 'gapunya', 'hati', 'nurani']</t>
  </si>
  <si>
    <t>apaansih cowok klo bebas anak muda mending nikah kasihan istri calon anak wtff kasar banget gapunya hati nurani</t>
  </si>
  <si>
    <t>alasan gua blm kepikiran buat nikah, dilangkahin duluan sm adek gua dan itu gapapaaa bgt. soalnya gua mau puas²in masa muda dan gua pgn bebas ngelakuin apapun yang gua pgn tanpa ada yang ngatur²</t>
  </si>
  <si>
    <t>alasan gua blm kepikiran buat nikah dilangkahin duluan sm adek gua dan itu gapapaaa bgt soalnya gua mau puasin masa muda dan gua pgn bebas ngelakuin apapun yang gua pgn tanpa ada yang ngatur</t>
  </si>
  <si>
    <t>['alasan', 'gua', 'blm', 'kepikiran', 'buat', 'nikah', 'dilangkahin', 'duluan', 'sm', 'adek', 'gua', 'dan', 'itu', 'gapapaaa', 'bgt', 'soalnya', 'gua', 'mau', 'puasin', 'masa', 'muda', 'dan', 'gua', 'pgn', 'bebas', 'ngelakuin', 'apapun', 'yang', 'gua', 'pgn', 'tanpa', 'ada', 'yang', 'ngatur']</t>
  </si>
  <si>
    <t>['alasan', 'aku', 'belum', 'kepikiran', 'buat', 'nikah', 'dilangkahin', 'duluan', 'sama', 'adik', 'aku', 'dan', 'itu', 'gapapaaa', 'banget', 'soalnya', 'aku', 'mau', 'puas', 'masa', 'muda', 'dan', 'aku', 'ingin', 'bebas', 'melakukan', 'apapun', 'yang', 'aku', 'ingin', 'tanpa', 'ada', 'yang', 'mengatur']</t>
  </si>
  <si>
    <t>['alasan', 'kepikiran', 'nikah', 'dilangkahin', 'duluan', 'adik', 'gapapaaa', 'banget', 'puas', 'muda', 'bebas', 'apapun', 'mengatur']</t>
  </si>
  <si>
    <t>['alas', 'pikir', 'nikah', 'dilangkahin', 'duluan', 'adik', 'gapapaaa', 'banget', 'puas', 'muda', 'bebas', 'apa', 'atur']</t>
  </si>
  <si>
    <t>alas pikir nikah dilangkahin duluan adik gapapaaa banget puas muda bebas apa atur</t>
  </si>
  <si>
    <t>@jawafess Arep nikah umur piro wae ki sing penting mental &amp;amp; financial siap. Lha po pengen nikah muda ning yo cerai muda?</t>
  </si>
  <si>
    <t>@jawafess arep nikah umur piro wae ki sing penting mental &amp;amp; financial siap. lha po pengen nikah muda ning yo cerai muda?</t>
  </si>
  <si>
    <t>arep nikah umur piro wae ki sing penting mental amp financial siap lha po pengen nikah muda ning yo cerai muda</t>
  </si>
  <si>
    <t>['arep', 'nikah', 'umur', 'piro', 'wae', 'ki', 'sing', 'penting', 'mental', 'amp', 'financial', 'siap', 'lha', 'po', 'pengen', 'nikah', 'muda', 'ning', 'yo', 'cerai', 'muda']</t>
  </si>
  <si>
    <t>['mau', 'nikah', 'umur', 'berapa', 'saja', 'ini', 'sing', 'penting', 'mental', 'amp', 'keuangan', 'siap', 'lha', 'apa', 'ingin', 'nikah', 'muda', 'di', 'ya', 'cerai', 'muda']</t>
  </si>
  <si>
    <t>['nikah', 'umur', 'sing', 'mental', 'amp', 'keuangan', 'lha', 'nikah', 'muda', 'ya', 'cerai', 'muda']</t>
  </si>
  <si>
    <t>['nikah', 'umur', 'sing', 'mental', 'amp', 'uang', 'lha', 'nikah', 'muda', 'ya', 'cerai', 'muda']</t>
  </si>
  <si>
    <t>nikah umur sing mental amp uang lha nikah muda ya cerai muda</t>
  </si>
  <si>
    <t>@18fesss ada benernya ada engganya sih. nikah itu ketika kita siap, bukan karna umur. tapi nikah di umur 30an emang rada susah carinya karna cowo yg usia 30an demen sama yg lebih muda:)</t>
  </si>
  <si>
    <t>ada benernya ada engganya sih nikah itu ketika kita siap bukan karna umur tapi nikah di umur an emang rada susah carinya karna cowo yg usia an demen sama yg lebih muda</t>
  </si>
  <si>
    <t>['ada', 'benernya', 'ada', 'engganya', 'sih', 'nikah', 'itu', 'ketika', 'kita', 'siap', 'bukan', 'karna', 'umur', 'tapi', 'nikah', 'di', 'umur', 'an', 'emang', 'rada', 'susah', 'carinya', 'karna', 'cowo', 'yg', 'usia', 'an', 'demen', 'sama', 'yg', 'lebih', 'muda']</t>
  </si>
  <si>
    <t>['ada', 'benernya', 'ada', 'engganya', 'sih', 'nikah', 'itu', 'ketika', 'kita', 'siap', 'bukan', 'karena', 'umur', 'tapi', 'nikah', 'di', 'umur', 'an', 'memang', 'rada', 'susah', 'carinya', 'karena', 'cowok', 'yg', 'usia', 'an', 'suka', 'sama', 'yg', 'lebih', 'muda']</t>
  </si>
  <si>
    <t>['benernya', 'engganya', 'sih', 'nikah', 'umur', 'nikah', 'umur', 'an', 'rada', 'susah', 'carinya', 'cowok', 'usia', 'an', 'suka', 'muda']</t>
  </si>
  <si>
    <t>['benernya', 'engganya', 'sih', 'nikah', 'umur', 'nikah', 'umur', 'an', 'rada', 'susah', 'cari', 'cowok', 'usia', 'an', 'suka', 'muda']</t>
  </si>
  <si>
    <t>benernya engganya sih nikah umur nikah umur an rada susah cari cowok usia an suka muda</t>
  </si>
  <si>
    <t>@putri_nonisa @ice_ceratops @18fesss Ya krn kkak sudah nikah, jd mrs masih muda. Ini konteksnya cewek belom nikah lho. Usia di bwah 30 pilihan masih banyak, ktk ce 30+ biasanya relasi udah bnyak yg nikah, jd butuh usaha lebih utk cari jodoh. Begitu lho kak...</t>
  </si>
  <si>
    <t>@putri_nonisa @ice_ceratops @18fesss ya krn kkak sudah nikah, jd mrs masih muda. ini konteksnya cewek belom nikah lho. usia di bwah 30 pilihan masih banyak, ktk ce 30+ biasanya relasi udah bnyak yg nikah, jd butuh usaha lebih utk cari jodoh. begitu lho kak...</t>
  </si>
  <si>
    <t>nonisa ceratops ya krn kkak sudah nikah jd mrs masih muda ini konteksnya cewek belom nikah lho usia di bwah pilihan masih banyak ktk ce biasanya relasi udah bnyak yg nikah jd butuh usaha lebih utk cari jodoh begitu lho kak</t>
  </si>
  <si>
    <t>['nonisa', 'ceratops', 'ya', 'krn', 'kkak', 'sudah', 'nikah', 'jd', 'mrs', 'masih', 'muda', 'ini', 'konteksnya', 'cewek', 'belom', 'nikah', 'lho', 'usia', 'di', 'bwah', 'pilihan', 'masih', 'banyak', 'ktk', 'ce', 'biasanya', 'relasi', 'udah', 'bnyak', 'yg', 'nikah', 'jd', 'butuh', 'usaha', 'lebih', 'utk', 'cari', 'jodoh', 'begitu', 'lho', 'kak']</t>
  </si>
  <si>
    <t>['nonisa', 'ceratops', 'ya', 'krn', 'kakak', 'sudah', 'nikah', 'jd', 'mrs', 'masih', 'muda', 'ini', 'konteksnya', 'cewek', 'belum', 'nikah', 'lho', 'usia', 'di', 'bawah', 'pilihan', 'masih', 'banyak', 'ketika', 'ce', 'biasanya', 'relasi', 'sudah', 'banyak', 'yg', 'nikah', 'jd', 'butuh', 'usaha', 'lebih', 'utk', 'cari', 'jodoh', 'begitu', 'lho', 'kakak']</t>
  </si>
  <si>
    <t>['nonisa', 'ya', 'krn', 'kakak', 'nikah', 'jd', 'mrs', 'muda', 'konteksnya', 'cewek', 'nikah', 'lho', 'usia', 'pilihan', 'ce', 'relasi', 'nikah', 'jd', 'butuh', 'usaha', 'utk', 'cari', 'jodoh', 'lho', 'kakak']</t>
  </si>
  <si>
    <t>['nonisa', 'ya', 'krn', 'kakak', 'nikah', 'jd', 'mrs', 'muda', 'konteks', 'cewek', 'nikah', 'lho', 'usia', 'pilih', 'ce', 'relasi', 'nikah', 'jd', 'butuh', 'usaha', 'utk', 'cari', 'jodoh', 'lho', 'kakak']</t>
  </si>
  <si>
    <t>nonisa ya krn kakak nikah jd mrs muda konteks cewek nikah lho usia pilih ce relasi nikah jd butuh usaha utk cari jodoh lho kakak</t>
  </si>
  <si>
    <t>Ini bener, bukan perkara nikah muda pas ada masalah langsung judge makanya jgn nikah dulu. Mau nikah diusia brp pun, namanya masalah gak mandang usia. Se siap apapun mental kita, saat dikasi masalah yg kita gapernah ngalami jg pasti down. Apalagi pernikahan belum sampai 5th</t>
  </si>
  <si>
    <t>ini bener, bukan perkara nikah muda pas ada masalah langsung judge makanya jgn nikah dulu. mau nikah diusia brp pun, namanya masalah gak mandang usia. se siap apapun mental kita, saat dikasi masalah yg kita gapernah ngalami jg pasti down. apalagi pernikahan belum sampai 5th</t>
  </si>
  <si>
    <t>ini bener bukan perkara nikah muda pas ada masalah langsung judge makanya jgn nikah dulu mau nikah diusia brp pun namanya masalah gak mandang usia se siap apapun mental kita saat dikasi masalah yg kita gapernah ngalami jg pasti down apalagi pernikahan belum sampai th</t>
  </si>
  <si>
    <t>['ini', 'bener', 'bukan', 'perkara', 'nikah', 'muda', 'pas', 'ada', 'masalah', 'langsung', 'judge', 'makanya', 'jgn', 'nikah', 'dulu', 'mau', 'nikah', 'diusia', 'brp', 'pun', 'namanya', 'masalah', 'gak', 'mandang', 'usia', 'se', 'siap', 'apapun', 'mental', 'kita', 'saat', 'dikasi', 'masalah', 'yg', 'kita', 'gapernah', 'ngalami', 'jg', 'pasti', 'down', 'apalagi', 'pernikahan', 'belum', 'sampai', 'th']</t>
  </si>
  <si>
    <t>['ini', 'benar', 'bukan', 'perkara', 'nikah', 'muda', 'saat', 'ada', 'masalah', 'langsung', 'hakim', 'makanya', 'jgn', 'nikah', 'dulu', 'mau', 'nikah', 'diusia', 'berapa', 'pun', 'namanya', 'masalah', 'gak', 'mandang', 'usia', 'se', 'siap', 'apapun', 'mental', 'kita', 'saat', 'diberi', 'masalah', 'yg', 'kita', 'gapernah', 'ngalami', 'juga', 'pasti', 'down', 'apalagi', 'pernikahan', 'belum', 'sampai', 'tahun']</t>
  </si>
  <si>
    <t>['perkara', 'nikah', 'muda', 'langsung', 'hakim', 'jgn', 'nikah', 'nikah', 'diusia', 'namanya', 'gak', 'mandang', 'usia', 'apapun', 'mental', 'gapernah', 'ngalami', 'down', 'pernikahan']</t>
  </si>
  <si>
    <t>['perkara', 'nikah', 'muda', 'langsung', 'hakim', 'jgn', 'nikah', 'nikah', 'usia', 'nama', 'gak', 'mandang', 'usia', 'apa', 'mental', 'gapernah', 'ngalami', 'down', 'nikah']</t>
  </si>
  <si>
    <t>perkara nikah muda langsung hakim jgn nikah nikah usia nama gak mandang usia apa mental gapernah ngalami down nikah</t>
  </si>
  <si>
    <t>Kasian dia masih muda, hobi buang buang waktu pdhal pengin nikah muda, mana akhir bulan lagi https://t.co/nP36Sz3jGS</t>
  </si>
  <si>
    <t>kasian dia masih muda, hobi buang buang waktu pdhal pengin nikah muda, mana akhir bulan lagi https://t.co/np36sz3jgs</t>
  </si>
  <si>
    <t>kasian dia masih muda hobi buang buang waktu pdhal pengin nikah muda mana akhir bulan lagi</t>
  </si>
  <si>
    <t>['kasian', 'dia', 'masih', 'muda', 'hobi', 'buang', 'buang', 'waktu', 'pdhal', 'pengin', 'nikah', 'muda', 'mana', 'akhir', 'bulan', 'lagi']</t>
  </si>
  <si>
    <t>['kasihan', 'dia', 'masih', 'muda', 'hobi', 'buang', 'buang', 'waktu', 'padahal', 'ingin', 'nikah', 'muda', 'mana', 'akhir', 'bulan', 'lagi']</t>
  </si>
  <si>
    <t>['kasihan', 'muda', 'hobi', 'buang', 'buang', 'nikah', 'muda']</t>
  </si>
  <si>
    <t>kasihan muda hobi buang buang nikah muda</t>
  </si>
  <si>
    <t>@tanyakanrl Kata mamaku sih jangan sampai tinggal sama mertua. Makanya mama sering bilang, "nikahnya nanti nanti aja, jgn sampai nikah muda, nunggu punya duit, beli rumah beli kendaraan sendiri, ntar kalau udh punya rumah sendiri kan enak bisa tinggal bebas dirumah sendiri" tapi setuju bgt🥺</t>
  </si>
  <si>
    <t>@tanyakanrl kata mamaku sih jangan sampai tinggal sama mertua. makanya mama sering bilang, "nikahnya nanti nanti aja, jgn sampai nikah muda, nunggu punya duit, beli rumah beli kendaraan sendiri, ntar kalau udh punya rumah sendiri kan enak bisa tinggal bebas dirumah sendiri" tapi setuju bgt🥺</t>
  </si>
  <si>
    <t>kata mamaku sih jangan sampai tinggal sama mertua makanya mama sering bilang nikahnya nanti nanti aja jgn sampai nikah muda nunggu punya duit beli rumah beli kendaraan sendiri ntar kalau udh punya rumah sendiri kan enak bisa tinggal bebas dirumah sendiri tapi setuju bgt</t>
  </si>
  <si>
    <t>['kata', 'mamaku', 'sih', 'jangan', 'sampai', 'tinggal', 'sama', 'mertua', 'makanya', 'mama', 'sering', 'bilang', 'nikahnya', 'nanti', 'nanti', 'aja', 'jgn', 'sampai', 'nikah', 'muda', 'nunggu', 'punya', 'duit', 'beli', 'rumah', 'beli', 'kendaraan', 'sendiri', 'ntar', 'kalau', 'udh', 'punya', 'rumah', 'sendiri', 'kan', 'enak', 'bisa', 'tinggal', 'bebas', 'dirumah', 'sendiri', 'tapi', 'setuju', 'bgt']</t>
  </si>
  <si>
    <t>['kata', 'mamaku', 'sih', 'jangan', 'sampai', 'tinggal', 'sama', 'mertua', 'makanya', 'ibu', 'sering', 'bilang', 'nikahnya', 'nanti', 'nanti', 'aja', 'jgn', 'sampai', 'nikah', 'muda', 'nunggu', 'punya', 'duit', 'beli', 'rumah', 'beli', 'kendaraan', 'sendiri', 'nanti', 'kalau', 'sudah', 'punya', 'rumah', 'sendiri', 'kan', 'enak', 'bisa', 'tinggal', 'bebas', 'dirumah', 'sendiri', 'tapi', 'setuju', 'banget']</t>
  </si>
  <si>
    <t>['mamaku', 'sih', 'tinggal', 'mertua', 'bilang', 'nikahnya', 'aja', 'jgn', 'nikah', 'muda', 'nunggu', 'duit', 'beli', 'rumah', 'beli', 'kendaraan', 'rumah', 'enak', 'tinggal', 'bebas', 'dirumah', 'setuju', 'banget']</t>
  </si>
  <si>
    <t>['mama', 'sih', 'tinggal', 'mertua', 'bilang', 'nikah', 'aja', 'jgn', 'nikah', 'muda', 'nunggu', 'duit', 'beli', 'rumah', 'beli', 'kendara', 'rumah', 'enak', 'tinggal', 'bebas', 'rumah', 'tuju', 'banget']</t>
  </si>
  <si>
    <t>mama sih tinggal mertua bilang nikah aja jgn nikah muda nunggu duit beli rumah beli kendara rumah enak tinggal bebas rumah tuju banget</t>
  </si>
  <si>
    <t>@tanyarlfes Aku &amp;amp; suamiku, sebelum nikah, masing2 udh mastiin kita udh cukup puas dengan masa muda kita (nongkrong sampe malem, main, staycation sm tmn) dll.
Dan setelah nikah, sampe skrng udh ada anak, suamiku jarang bgt nongkrong sm tmn2nya, kalaupun iya anak istrinya pasti diajak.</t>
  </si>
  <si>
    <t>@tanyarlfes aku &amp;amp; suamiku, sebelum nikah, masing2 udh mastiin kita udh cukup puas dengan masa muda kita (nongkrong sampe malem, main, staycation sm tmn) dll.
dan setelah nikah, sampe skrng udh ada anak, suamiku jarang bgt nongkrong sm tmn2nya, kalaupun iya anak istrinya pasti diajak.</t>
  </si>
  <si>
    <t>aku amp suamiku sebelum nikah masing udh mastiin kita udh cukup puas dengan masa muda kita nongkrong sampe malem main staycation sm tmn dll dan setelah nikah sampe skrng udh ada anak suamiku jarang bgt nongkrong sm tmnnya kalaupun iya anak istrinya pasti diajak</t>
  </si>
  <si>
    <t>['aku', 'amp', 'suamiku', 'sebelum', 'nikah', 'masing', 'udh', 'mastiin', 'kita', 'udh', 'cukup', 'puas', 'dengan', 'masa', 'muda', 'kita', 'nongkrong', 'sampe', 'malem', 'main', 'staycation', 'sm', 'tmn', 'dll', 'dan', 'setelah', 'nikah', 'sampe', 'skrng', 'udh', 'ada', 'anak', 'suamiku', 'jarang', 'bgt', 'nongkrong', 'sm', 'tmnnya', 'kalaupun', 'iya', 'anak', 'istrinya', 'pasti', 'diajak']</t>
  </si>
  <si>
    <t>['aku', 'amp', 'suamiku', 'sebelum', 'nikah', 'masing', 'sudah', 'memastikan', 'kita', 'sudah', 'cukup', 'puas', 'dengan', 'masa', 'muda', 'kita', 'nongkrong', 'sampai', 'malem', 'main', 'staycation', 'sama', 'teman', 'dll', 'dan', 'setelah', 'nikah', 'sampai', 'sekarang', 'sudah', 'ada', 'anak', 'suamiku', 'jarang', 'banget', 'nongkrong', 'sama', 'tmnnya', 'kalaupun', 'iya', 'anak', 'istrinya', 'pasti', 'diajak']</t>
  </si>
  <si>
    <t>['amp', 'suamiku', 'nikah', 'puas', 'muda', 'nongkrong', 'malem', 'main', 'staycation', 'teman', 'dll', 'nikah', 'anak', 'suamiku', 'jarang', 'banget', 'nongkrong', 'tmnnya', 'iya', 'anak', 'istrinya', 'diajak']</t>
  </si>
  <si>
    <t>['amp', 'suami', 'nikah', 'puas', 'muda', 'nongkrong', 'malem', 'main', 'staycation', 'teman', 'dll', 'nikah', 'anak', 'suami', 'jarang', 'banget', 'nongkrong', 'tmnnya', 'iya', 'anak', 'istri', 'ajak']</t>
  </si>
  <si>
    <t>amp suami nikah puas muda nongkrong malem main staycation teman dll nikah anak suami jarang banget nongkrong tmnnya iya anak istri ajak</t>
  </si>
  <si>
    <t>rill alasan ku g pgn nikah muda, takut blm mateng dan gegabah. Mumpung masi muda raih semua goals dan bahagia bareng ortu</t>
  </si>
  <si>
    <t>rill alasan ku g pgn nikah muda, takut blm mateng dan gegabah. mumpung masi muda raih semua goals dan bahagia bareng ortu</t>
  </si>
  <si>
    <t>rill alasan ku  pgn nikah muda takut blm mateng dan gegabah mumpung masi muda raih semua goals dan bahagia bareng ortu</t>
  </si>
  <si>
    <t>['rill', 'alasan', 'ku', 'pgn', 'nikah', 'muda', 'takut', 'blm', 'mateng', 'dan', 'gegabah', 'mumpung', 'masi', 'muda', 'raih', 'semua', 'goals', 'dan', 'bahagia', 'bareng', 'ortu']</t>
  </si>
  <si>
    <t>['nyata', 'alasan', 'aku', 'ingin', 'nikah', 'muda', 'takut', 'belum', 'matang', 'dan', 'gegabah', 'mumpung', 'masih', 'muda', 'raih', 'semua', 'tujuan', 'dan', 'bahagia', 'bareng', 'orangtua']</t>
  </si>
  <si>
    <t>['nyata', 'alasan', 'nikah', 'muda', 'takut', 'matang', 'gegabah', 'mumpung', 'muda', 'raih', 'tujuan', 'bahagia', 'bareng', 'orangtua']</t>
  </si>
  <si>
    <t>['nyata', 'alas', 'nikah', 'muda', 'takut', 'matang', 'gegabah', 'mumpung', 'muda', 'raih', 'tuju', 'bahagia', 'bareng', 'orangtua']</t>
  </si>
  <si>
    <t>nyata alas nikah muda takut matang gegabah mumpung muda raih tuju bahagia bareng orangtua</t>
  </si>
  <si>
    <t>@ice_ceratops @cewie @18fesss Kak emg 28 udah tua? 😂 Aku 28 juga walaupun muka tua tapi aku ngerasa under 30 masih muda 🤣 tapi aku udah nikah sih. Tapi Please kita masih muda 🤣</t>
  </si>
  <si>
    <t>@ice_ceratops @cewie @18fesss kak emg 28 udah tua? 😂 aku 28 juga walaupun muka tua tapi aku ngerasa under 30 masih muda 🤣 tapi aku udah nikah sih. tapi please kita masih muda 🤣</t>
  </si>
  <si>
    <t>ceratops kak emg udah tua aku juga walaupun muka tua tapi aku ngerasa under masih muda tapi aku udah nikah sih tapi please kita masih muda</t>
  </si>
  <si>
    <t>['ceratops', 'kak', 'emg', 'udah', 'tua', 'aku', 'juga', 'walaupun', 'muka', 'tua', 'tapi', 'aku', 'ngerasa', 'under', 'masih', 'muda', 'tapi', 'aku', 'udah', 'nikah', 'sih', 'tapi', 'please', 'kita', 'masih', 'muda']</t>
  </si>
  <si>
    <t>['ceratops', 'kakak', 'memang', 'sudah', 'tua', 'aku', 'juga', 'walaupun', 'muka', 'tua', 'tapi', 'aku', 'merasakan', 'under', 'masih', 'muda', 'tapi', 'aku', 'sudah', 'nikah', 'sih', 'tapi', 'mohon', 'kita', 'masih', 'muda']</t>
  </si>
  <si>
    <t>['kakak', 'tua', 'muka', 'tua', 'merasakan', 'under', 'muda', 'nikah', 'sih', 'mohon', 'muda']</t>
  </si>
  <si>
    <t>['kakak', 'tua', 'muka', 'tua', 'rasa', 'under', 'muda', 'nikah', 'sih', 'mohon', 'muda']</t>
  </si>
  <si>
    <t>kakak tua muka tua rasa under muda nikah sih mohon muda</t>
  </si>
  <si>
    <t>@tanyarlfes Buat mbaknya please run mbak. Lanjutin beasiswa S2 di Luar Negerinya, nantinya kamu akan dapet ganti laki2 yang lebih pinter + support cita2 kamu.
Dariku yg dulu nikah muda+suka nurutin mau suami, berujung udah cerai, skrg menyesal kenapa dulu gak ngejar cita2ku aja lebih dulu.</t>
  </si>
  <si>
    <t>@tanyarlfes buat mbaknya please run mbak. lanjutin beasiswa s2 di luar negerinya, nantinya kamu akan dapet ganti laki2 yang lebih pinter + support cita2 kamu.
dariku yg dulu nikah muda+suka nurutin mau suami, berujung udah cerai, skrg menyesal kenapa dulu gak ngejar cita2ku aja lebih dulu.</t>
  </si>
  <si>
    <t>buat mbaknya please run mbak lanjutin beasiswa  di luar negerinya nantinya kamu akan dapet ganti laki yang lebih pinter support cita kamu dariku yg dulu nikah mudasuka nurutin mau suami berujung udah cerai skrg menyesal kenapa dulu gak ngejar citaku aja lebih dulu</t>
  </si>
  <si>
    <t>['buat', 'mbaknya', 'please', 'run', 'mbak', 'lanjutin', 'beasiswa', 'di', 'luar', 'negerinya', 'nantinya', 'kamu', 'akan', 'dapet', 'ganti', 'laki', 'yang', 'lebih', 'pinter', 'support', 'cita', 'kamu', 'dariku', 'yg', 'dulu', 'nikah', 'mudasuka', 'nurutin', 'mau', 'suami', 'berujung', 'udah', 'cerai', 'skrg', 'menyesal', 'kenapa', 'dulu', 'gak', 'ngejar', 'citaku', 'aja', 'lebih', 'dulu']</t>
  </si>
  <si>
    <t>['buat', 'mbaknya', 'mohon', 'run', 'mbak', 'lanjutin', 'beasiswa', 'di', 'luar', 'negerinya', 'nantinya', 'kamu', 'akan', 'dapat', 'ganti', 'laki', 'yang', 'lebih', 'pintar', 'dukungan', 'cita', 'kamu', 'dariku', 'yg', 'dulu', 'nikah', 'muda', 'nurutin', 'mau', 'suami', 'berujung', 'sudah', 'cerai', 'sekarang', 'menyesal', 'kenapa', 'dulu', 'gak', 'mengejar', 'citaku', 'aja', 'lebih', 'dulu']</t>
  </si>
  <si>
    <t>['mbaknya', 'mohon', 'run', 'mbak', 'lanjutin', 'beasiswa', 'negerinya', 'ganti', 'laki', 'pintar', 'dukungan', 'cita', 'dariku', 'nikah', 'muda', 'nurutin', 'suami', 'berujung', 'cerai', 'menyesal', 'gak', 'mengejar', 'citaku', 'aja']</t>
  </si>
  <si>
    <t>['mbak', 'mohon', 'run', 'mbak', 'lanjutin', 'beasiswa', 'negeri', 'ganti', 'laki', 'pintar', 'dukung', 'cita', 'dari', 'nikah', 'muda', 'nurutin', 'suami', 'ujung', 'cerai', 'sesal', 'gak', 'kejar', 'cita', 'aja']</t>
  </si>
  <si>
    <t>mbak mohon run mbak lanjutin beasiswa negeri ganti laki pintar dukung cita dari nikah muda nurutin suami ujung cerai sesal gak kejar cita aja</t>
  </si>
  <si>
    <t>@tanyakanrl Jujur gua kurang percaya, masalah nya di yang 95 rata rata muka orang China, Taiwan, logis aja yak yakali nikah pas itu keliatan masih muda sekarang dah tua?Tante gua kgk setua itu nikah tahun 90an 😀</t>
  </si>
  <si>
    <t>@tanyakanrl jujur gua kurang percaya, masalah nya di yang 95 rata rata muka orang china, taiwan, logis aja yak yakali nikah pas itu keliatan masih muda sekarang dah tua?tante gua kgk setua itu nikah tahun 90an 😀</t>
  </si>
  <si>
    <t>jujur gua kurang percaya masalah nya di yang rata rata muka orang china taiwan logis aja yak yakali nikah pas itu keliatan masih muda sekarang dah tuatante gua kgk setua itu nikah tahun an</t>
  </si>
  <si>
    <t>['jujur', 'gua', 'kurang', 'percaya', 'masalah', 'nya', 'di', 'yang', 'rata', 'rata', 'muka', 'orang', 'china', 'taiwan', 'logis', 'aja', 'yak', 'yakali', 'nikah', 'pas', 'itu', 'keliatan', 'masih', 'muda', 'sekarang', 'dah', 'tuatante', 'gua', 'kgk', 'setua', 'itu', 'nikah', 'tahun', 'an']</t>
  </si>
  <si>
    <t>['jujur', 'aku', 'kurang', 'percaya', 'masalah', 'nya', 'di', 'yang', 'rata', 'rata', 'muka', 'orang', 'china', 'taiwan', 'logis', 'aja', 'iya', 'benarkah', 'nikah', 'saat', 'itu', 'terlihat', 'masih', 'muda', 'sekarang', 'sudah', 'tua', 'aku', 'tidak', 'setua', 'itu', 'nikah', 'tahun', 'an']</t>
  </si>
  <si>
    <t>['jujur', 'percaya', 'nya', 'muka', 'orang', 'china', 'taiwan', 'logis', 'aja', 'iya', 'nikah', 'muda', 'tua', 'setua', 'nikah', 'an']</t>
  </si>
  <si>
    <t>['jujur', 'percaya', 'nya', 'muka', 'orang', 'china', 'taiwan', 'logis', 'aja', 'iya', 'nikah', 'muda', 'tua', 'tua', 'nikah', 'an']</t>
  </si>
  <si>
    <t>jujur percaya nya muka orang china taiwan logis aja iya nikah muda tua tua nikah an</t>
  </si>
  <si>
    <t>@ezash Prnh bocil tny, knp murid hrs pintar semua pljrn, pdhl guru cm hrs tahu satu?
Kujawab, "Kelas ini 8 mapel saya yg ajar. Gak hrs pintar, minimal bisa. minimal gak gmpg ditipu orang. minimal kalo skrg kamu ngebet pacaran, nikah muda, punya anak, kamu bisa ngajarin anakmu yg bener."</t>
  </si>
  <si>
    <t>@ezash prnh bocil tny, knp murid hrs pintar semua pljrn, pdhl guru cm hrs tahu satu?
kujawab, "kelas ini 8 mapel saya yg ajar. gak hrs pintar, minimal bisa. minimal gak gmpg ditipu orang. minimal kalo skrg kamu ngebet pacaran, nikah muda, punya anak, kamu bisa ngajarin anakmu yg bener."</t>
  </si>
  <si>
    <t>prnh bocil tny knp murid hrs pintar semua pljrn pdhl guru cm hrs tahu satu kujawab kelas ini mapel saya yg ajar gak hrs pintar minimal bisa minimal gak gmpg ditipu orang minimal kalo skrg kamu ngebet pacaran nikah muda punya anak kamu bisa ngajarin anakmu yg bener</t>
  </si>
  <si>
    <t>['prnh', 'bocil', 'tny', 'knp', 'murid', 'hrs', 'pintar', 'semua', 'pljrn', 'pdhl', 'guru', 'cm', 'hrs', 'tahu', 'satu', 'kujawab', 'kelas', 'ini', 'mapel', 'saya', 'yg', 'ajar', 'gak', 'hrs', 'pintar', 'minimal', 'bisa', 'minimal', 'gak', 'gmpg', 'ditipu', 'orang', 'minimal', 'kalo', 'skrg', 'kamu', 'ngebet', 'pacaran', 'nikah', 'muda', 'punya', 'anak', 'kamu', 'bisa', 'ngajarin', 'anakmu', 'yg', 'bener']</t>
  </si>
  <si>
    <t>['pernah', 'bocah', 'tanya', 'kenapa', 'murid', 'harus', 'pintar', 'semua', 'pelajaran', 'padahal', 'guru', 'Cuma', 'harus', 'tahu', 'satu', 'kujawab', 'kelas', 'ini', 'pelajaran', 'saya', 'yg', 'ajar', 'gak', 'harus', 'pintar', 'minimal', 'bisa', 'minimal', 'gak', 'gampang', 'ditipu', 'orang', 'minimal', 'kalo', 'sekarang', 'kamu', 'ingin', 'pacaran', 'nikah', 'muda', 'punya', 'anak', 'kamu', 'bisa', 'mengajarkan', 'anakmu', 'yg', 'benar']</t>
  </si>
  <si>
    <t>['bocah', 'murid', 'pintar', 'pelajaran', 'guru', 'Cuma', 'kujawab', 'kelas', 'pelajaran', 'ajar', 'gak', 'pintar', 'minimal', 'minimal', 'gak', 'gampang', 'ditipu', 'orang', 'minimal', 'kalo', 'pacaran', 'nikah', 'muda', 'anak', 'mengajarkan', 'anakmu']</t>
  </si>
  <si>
    <t>['bocah', 'murid', 'pintar', 'ajar', 'guru', 'cuma', 'jawab', 'kelas', 'ajar', 'ajar', 'gak', 'pintar', 'minimal', 'minimal', 'gak', 'gampang', 'tipu', 'orang', 'minimal', 'kalo', 'pacar', 'nikah', 'muda', 'anak', 'ajar', 'anak']</t>
  </si>
  <si>
    <t>bocah murid pintar ajar guru cuma jawab kelas ajar ajar gak pintar minimal minimal gak gampang tipu orang minimal kalo pacar nikah muda anak ajar anak</t>
  </si>
  <si>
    <t>@tanyarlfes sy mencium aroma aroma nikah muda</t>
  </si>
  <si>
    <t>sy mencium aroma aroma nikah muda</t>
  </si>
  <si>
    <t>['sy', 'mencium', 'aroma', 'aroma', 'nikah', 'muda']</t>
  </si>
  <si>
    <t>['saya', 'mencium', 'aroma', 'aroma', 'nikah', 'muda']</t>
  </si>
  <si>
    <t>['mencium', 'aroma', 'aroma', 'nikah', 'muda']</t>
  </si>
  <si>
    <t>['cium', 'aroma', 'aroma', 'nikah', 'muda']</t>
  </si>
  <si>
    <t>cium aroma aroma nikah muda</t>
  </si>
  <si>
    <t>@jawafess Yg nikah muda di sini malah blm samsek di kasih anak dah 2-3 tahunan wkwk</t>
  </si>
  <si>
    <t>@jawafess yg nikah muda di sini malah blm samsek di kasih anak dah 2-3 tahunan wkwk</t>
  </si>
  <si>
    <t>yg nikah muda di sini malah blm samsek di kasih anak dah tahunan wkwk</t>
  </si>
  <si>
    <t>['yg', 'nikah', 'muda', 'di', 'sini', 'malah', 'blm', 'samsek', 'di', 'kasih', 'anak', 'dah', 'tahunan', 'wkwk']</t>
  </si>
  <si>
    <t>['yg', 'nikah', 'muda', 'di', 'sini', 'malah', 'belum', 'samasekali', 'di', 'kasih', 'anak', 'sudah', 'tahunan', 'wkwk']</t>
  </si>
  <si>
    <t>['nikah', 'muda', 'samasekali', 'kasih', 'anak', 'tahunan']</t>
  </si>
  <si>
    <t>['nikah', 'muda', 'samasekali', 'kasih', 'anak', 'tahun']</t>
  </si>
  <si>
    <t>nikah muda samasekali kasih anak tahun</t>
  </si>
  <si>
    <t>@18fesss Aku berfikir gini "aku tau, setelah nikah hidupku gak akan sebebas sekarang. Jadi, sebelum aku memasuki fase itu. Aku puas-puaskan masa muda ku"
Toh, orang tua dan keluarga besar juga ngdukung</t>
  </si>
  <si>
    <t>@18fesss aku berfikir gini "aku tau, setelah nikah hidupku gak akan sebebas sekarang. jadi, sebelum aku memasuki fase itu. aku puas-puaskan masa muda ku"
toh, orang tua dan keluarga besar juga ngdukung</t>
  </si>
  <si>
    <t>aku berfikir gini aku tau setelah nikah hidupku gak akan sebebas sekarang jadi sebelum aku memasuki fase itu aku puaspuaskan masa muda ku toh orang tua dan keluarga besar juga ngdukung</t>
  </si>
  <si>
    <t>['aku', 'berfikir', 'gini', 'aku', 'tau', 'setelah', 'nikah', 'hidupku', 'gak', 'akan', 'sebebas', 'sekarang', 'jadi', 'sebelum', 'aku', 'memasuki', 'fase', 'itu', 'aku', 'puaspuaskan', 'masa', 'muda', 'ku', 'toh', 'orang', 'tua', 'dan', 'keluarga', 'besar', 'juga', 'ngdukung']</t>
  </si>
  <si>
    <t>['aku', 'berfikir', 'begini', 'aku', 'tau', 'setelah', 'nikah', 'hidupku', 'gak', 'akan', 'sebebas', 'sekarang', 'jadi', 'sebelum', 'aku', 'memasuki', 'fase', 'itu', 'aku', 'puaspuaskan', 'masa', 'muda', 'aku', 'toh', 'orang', 'tua', 'dan', 'keluarga', 'besar', 'juga', 'ngdukung']</t>
  </si>
  <si>
    <t>['berfikir', 'tau', 'nikah', 'hidupku', 'gak', 'sebebas', 'memasuki', 'fase', 'puaspuaskan', 'muda', 'orang', 'tua', 'keluarga', 'ngdukung']</t>
  </si>
  <si>
    <t>['berfikir', 'tau', 'nikah', 'hidup', 'gak', 'bebas', 'pasuk', 'fase', 'puaspuaskan', 'muda', 'orang', 'tua', 'keluarga', 'ngdukung']</t>
  </si>
  <si>
    <t>berfikir tau nikah hidup gak bebas pasuk fase puaspuaskan muda orang tua keluarga ngdukung</t>
  </si>
  <si>
    <t>@18fesss Nikah sono.. baru pacaran aja kaya gitu.. wajar lah orangtua greget, manners nya itu lho dmana.. didengkul kalik.. haddeh anak muda jaman sekarang, blas g tau tata krama, sopan santun, kalian tinggal diindo, dimana tata krama dan sopan santun dijunjung tinggi</t>
  </si>
  <si>
    <t>@18fesss nikah sono.. baru pacaran aja kaya gitu.. wajar lah orangtua greget, manners nya itu lho dmana.. didengkul kalik.. haddeh anak muda jaman sekarang, blas g tau tata krama, sopan santun, kalian tinggal diindo, dimana tata krama dan sopan santun dijunjung tinggi</t>
  </si>
  <si>
    <t>nikah sono baru pacaran aja kaya gitu wajar lah orangtua greget manners nya itu lho dmana didengkul kalik haddeh anak muda jaman sekarang blas  tau tata krama sopan santun kalian tinggal diindo dimana tata krama dan sopan santun dijunjung tinggi</t>
  </si>
  <si>
    <t>['nikah', 'sono', 'baru', 'pacaran', 'aja', 'kaya', 'gitu', 'wajar', 'lah', 'orangtua', 'greget', 'manners', 'nya', 'itu', 'lho', 'dmana', 'didengkul', 'kalik', 'haddeh', 'anak', 'muda', 'jaman', 'sekarang', 'blas', 'tau', 'tata', 'krama', 'sopan', 'santun', 'kalian', 'tinggal', 'diindo', 'dimana', 'tata', 'krama', 'dan', 'sopan', 'santun', 'dijunjung', 'tinggi']</t>
  </si>
  <si>
    <t>['nikah', 'sana', 'baru', 'pacaran', 'aja', 'kaya', 'begitu', 'wajar', 'lah', 'orangtua', 'greget', 'manners', 'nya', 'itu', 'lho', 'dmana', 'didengkul', 'kalik', 'haddeh', 'anak', 'muda', 'zaman', 'sekarang', 'samasekali', 'tau', 'tata', 'krama', 'sopan', 'santun', 'kalian', 'tinggal', 'diindo', 'dimana', 'tata', 'krama', 'dan', 'sopan', 'santun', 'dijunjung', 'tinggi']</t>
  </si>
  <si>
    <t>['nikah', 'pacaran', 'aja', 'kaya', 'wajar', 'orangtua', 'greget', 'manners', 'nya', 'lho', 'dmana', 'didengkul', 'kalik', 'haddeh', 'anak', 'muda', 'zaman', 'samasekali', 'tau', 'tata', 'krama', 'sopan', 'santun', 'tinggal', 'diindo', 'dimana', 'tata', 'krama', 'sopan', 'santun', 'dijunjung']</t>
  </si>
  <si>
    <t>['nikah', 'pacar', 'aja', 'kaya', 'wajar', 'orangtua', 'greget', 'manners', 'nya', 'lho', 'dmana', 'dengkul', 'kalik', 'haddeh', 'anak', 'muda', 'zaman', 'samasekali', 'tau', 'tata', 'krama', 'sopan', 'santun', 'tinggal', 'diindo', 'mana', 'tata', 'krama', 'sopan', 'santun', 'junjung']</t>
  </si>
  <si>
    <t>nikah pacar aja kaya wajar orangtua greget manners nya lho dmana dengkul kalik haddeh anak muda zaman samasekali tau tata krama sopan santun tinggal diindo mana tata krama sopan santun junjung</t>
  </si>
  <si>
    <t>Literally cowok bluelock tuh cakep-cakep tapi aku punya special place buat TUAN MUDA MIKAGE REO. INTINYA REO, I LOVE YOU SAYANG, AYO KITA NIKAH ✨️💸🤙🌹💓</t>
  </si>
  <si>
    <t>literally cowok bluelock tuh cakep-cakep tapi aku punya special place buat tuan muda mikage reo. intinya reo, i love you sayang, ayo kita nikah ✨️💸🤙🌹💓</t>
  </si>
  <si>
    <t>literally cowok bluelock tuh cakepcakep tapi aku punya special place buat tuan muda mikage reo intinya reo  love you sayang ayo kita nikah</t>
  </si>
  <si>
    <t>['literally', 'cowok', 'bluelock', 'tuh', 'cakepcakep', 'tapi', 'aku', 'punya', 'special', 'place', 'buat', 'tuan', 'muda', 'mikage', 'reo', 'intinya', 'reo', 'love', 'you', 'sayang', 'ayo', 'kita', 'nikah']</t>
  </si>
  <si>
    <t>['literally', 'cowok', 'bluelock', 'tuh', 'cakep', 'tapi', 'aku', 'punya', 'special', 'place', 'buat', 'tuan', 'muda', 'mikage', 'reo', 'intinya', 'reo', 'love', 'you', 'sayang', 'ayo', 'kita', 'nikah']</t>
  </si>
  <si>
    <t>['literally', 'cowok', 'bluelock', 'tuh', 'cakep', 'special', 'place', 'tuan', 'muda', 'mikage', 'reo', 'intinya', 'reo', 'love', 'you', 'sayang', 'ayo', 'nikah']</t>
  </si>
  <si>
    <t>['literally', 'cowok', 'bluelock', 'tuh', 'cakep', 'special', 'place', 'tuan', 'muda', 'mikage', 'reo', 'inti', 'reo', 'love', 'you', 'sayang', 'ayo', 'nikah']</t>
  </si>
  <si>
    <t>literally cowok bluelock tuh cakep special place tuan muda mikage reo inti reo love you sayang ayo nikah</t>
  </si>
  <si>
    <t>vibes mereka kenapa nikah muda dwn berbahagia sampe tua banget sih…</t>
  </si>
  <si>
    <t>vibes mereka kenapa nikah muda dwn berbahagia sampe tua banget sih</t>
  </si>
  <si>
    <t>['vibes', 'mereka', 'kenapa', 'nikah', 'muda', 'dwn', 'berbahagia', 'sampe', 'tua', 'banget', 'sih']</t>
  </si>
  <si>
    <t>['suasana', 'mereka', 'kenapa', 'nikah', 'muda', 'dwn', 'berbahagia', 'sampai', 'tua', 'banget', 'sih']</t>
  </si>
  <si>
    <t>['suasana', 'nikah', 'muda', 'dwn', 'berbahagia', 'tua', 'banget', 'sih']</t>
  </si>
  <si>
    <t>['suasana', 'nikah', 'muda', 'dwn', 'bahagia', 'tua', 'banget', 'sih']</t>
  </si>
  <si>
    <t>suasana nikah muda dwn bahagia tua banget sih</t>
  </si>
  <si>
    <t>@tanyarlfes memang, bangsat aja itu para pencetus nikah muda" dari pada zina. 😪</t>
  </si>
  <si>
    <t>memang bangsat aja itu para pencetus nikah muda dari pada zina</t>
  </si>
  <si>
    <t>['memang', 'bangsat', 'aja', 'itu', 'para', 'pencetus', 'nikah', 'muda', 'dari', 'pada', 'zina']</t>
  </si>
  <si>
    <t>['memang', 'fuck', 'aja', 'itu', 'para', 'pencetus', 'nikah', 'muda', 'dari', 'pada', 'zina']</t>
  </si>
  <si>
    <t>['fuck', 'aja', 'pencetus', 'nikah', 'muda', 'zina']</t>
  </si>
  <si>
    <t>['fuck', 'aja', 'cetus', 'nikah', 'muda', 'zina']</t>
  </si>
  <si>
    <t>fuck aja cetus nikah muda zina</t>
  </si>
  <si>
    <t>ya Tuhan, klo takdir gue nikah muda, gue mau unyu"an dluuuuuu please</t>
  </si>
  <si>
    <t>ya tuhan, klo takdir gue nikah muda, gue mau unyu"an dluuuuuu please</t>
  </si>
  <si>
    <t>ya tuhan klo takdir gue nikah muda gue mau unyuan dluuuuuu please</t>
  </si>
  <si>
    <t>['ya', 'tuhan', 'klo', 'takdir', 'gue', 'nikah', 'muda', 'gue', 'mau', 'unyuan', 'dluuuuuu', 'please']</t>
  </si>
  <si>
    <t>['ya', 'tuhan', 'klo', 'takdir', 'aku', 'nikah', 'muda', 'aku', 'mau', 'imut', 'dahulu', 'mohon']</t>
  </si>
  <si>
    <t>['ya', 'tuhan', 'klo', 'takdir', 'nikah', 'muda', 'imut', 'mohon']</t>
  </si>
  <si>
    <t>ya tuhan klo takdir nikah muda imut mohon</t>
  </si>
  <si>
    <t>@convomfs gas aja nder, di circleku cuma aku yg nikah muda dan buntunya skrg udh 2, circleku tetep ngadain acara tanpa aku, kemaren taun baru aku gabisa ikut mereka nginep rame rame, dan aku fine, waktu temen aku nikah juga aku doang yg ga dijadiin bridesmaid tapi kita video call</t>
  </si>
  <si>
    <t>gas aja nder di circleku cuma aku yg nikah muda dan buntunya skrg udh circleku tetep ngadain acara tanpa aku kemaren taun baru aku gabisa ikut mereka nginep rame rame dan aku fine waktu temen aku nikah juga aku doang yg ga dijadiin bridesmaid tapi kita video call</t>
  </si>
  <si>
    <t>['gas', 'aja', 'nder', 'di', 'circleku', 'cuma', 'aku', 'yg', 'nikah', 'muda', 'dan', 'buntunya', 'skrg', 'udh', 'circleku', 'tetep', 'ngadain', 'acara', 'tanpa', 'aku', 'kemaren', 'taun', 'baru', 'aku', 'gabisa', 'ikut', 'mereka', 'nginep', 'rame', 'rame', 'dan', 'aku', 'fine', 'waktu', 'temen', 'aku', 'nikah', 'juga', 'aku', 'doang', 'yg', 'ga', 'dijadiin', 'bridesmaid', 'tapi', 'kita', 'video', 'call']</t>
  </si>
  <si>
    <t>['ayo', 'aja', 'nder', 'di', 'circleku', 'cuma', 'aku', 'yg', 'nikah', 'muda', 'dan', 'buntunya', 'sekarang', 'sudah', 'circleku', 'tetap', 'ngadain', 'acara', 'tanpa', 'aku', 'kemarin', 'tahun', 'baru', 'aku', 'gabisa', 'ikut', 'mereka', 'nginep', 'ramai', 'ramai', 'dan', 'aku', 'fine', 'waktu', 'teman', 'aku', 'nikah', 'juga', 'aku', 'hanya', 'yg', 'tidak', 'dijadikan', 'bridesmaid', 'tapi', 'kita', 'video', 'call']</t>
  </si>
  <si>
    <t>['ayo', 'aja', 'nder', 'circleku', 'nikah', 'muda', 'buntunya', 'circleku', 'ngadain', 'acara', 'kemarin', 'gabisa', 'nginep', 'ramai', 'ramai', 'fine', 'teman', 'nikah', 'dijadikan', 'bridesmaid', 'video', 'call']</t>
  </si>
  <si>
    <t>['ayo', 'aja', 'nder', 'circleku', 'nikah', 'muda', 'buntu', 'circleku', 'ngadain', 'acara', 'kemarin', 'gabisa', 'nginep', 'ramai', 'ramai', 'fine', 'teman', 'nikah', 'jadi', 'bridesmaid', 'video', 'call']</t>
  </si>
  <si>
    <t>ayo aja nder circleku nikah muda buntu circleku ngadain acara kemarin gabisa nginep ramai ramai fine teman nikah jadi bridesmaid video call</t>
  </si>
  <si>
    <t>@tanyarlfes apasih anjing, lo udah nikah, lo punya istri, dan mungkin lo juga punya anak. fokus sama keluarga lo, bukan temen lo, temen lo ga dibawa sampe mati, tapi keluarga sendiri bakal nemenin lo sampe lo mati. udah nikah tapi masih belum puas sama masa muda, aneh.</t>
  </si>
  <si>
    <t>apasih anjing lo udah nikah lo punya istri dan mungkin lo juga punya anak fokus sama keluarga lo bukan temen lo temen lo ga dibawa sampe mati tapi keluarga sendiri bakal nemenin lo sampe lo mati udah nikah tapi masih belum puas sama masa muda aneh</t>
  </si>
  <si>
    <t>['apasih', 'anjing', 'lo', 'udah', 'nikah', 'lo', 'punya', 'istri', 'dan', 'mungkin', 'lo', 'juga', 'punya', 'anak', 'fokus', 'sama', 'keluarga', 'lo', 'bukan', 'temen', 'lo', 'temen', 'lo', 'ga', 'dibawa', 'sampe', 'mati', 'tapi', 'keluarga', 'sendiri', 'bakal', 'nemenin', 'lo', 'sampe', 'lo', 'mati', 'udah', 'nikah', 'tapi', 'masih', 'belum', 'puas', 'sama', 'masa', 'muda', 'aneh']</t>
  </si>
  <si>
    <t>['apasih', 'fuck', 'kamu', 'sudah', 'nikah', 'kamu', 'punya', 'istri', 'dan', 'mungkin', 'kamu', 'juga', 'punya', 'anak', 'fokus', 'sama', 'keluarga', 'kamu', 'bukan', 'teman', 'kamu', 'teman', 'kamu', 'tidak', 'dibawa', 'sampai', 'mati', 'tapi', 'keluarga', 'sendiri', 'bakal', 'menemani', 'kamu', 'sampai', 'kamu', 'mati', 'sudah', 'nikah', 'tapi', 'masih', 'belum', 'puas', 'sama', 'masa', 'muda', 'aneh']</t>
  </si>
  <si>
    <t>['apasih', 'fuck', 'nikah', 'istri', 'anak', 'fokus', 'keluarga', 'teman', 'teman', 'dibawa', 'mati', 'keluarga', 'menemani', 'mati', 'nikah', 'puas', 'muda', 'aneh']</t>
  </si>
  <si>
    <t>['apasih', 'fuck', 'nikah', 'istri', 'anak', 'fokus', 'keluarga', 'teman', 'teman', 'bawa', 'mati', 'keluarga', 'tani', 'mati', 'nikah', 'puas', 'muda', 'aneh']</t>
  </si>
  <si>
    <t>apasih fuck nikah istri anak fokus keluarga teman teman bawa mati keluarga tani mati nikah puas muda aneh</t>
  </si>
  <si>
    <t>cape bgt da pengen nikah aja, tp kenapa jalan hidupku blm ada yg mengarah ke nikah muda</t>
  </si>
  <si>
    <t>cape bgt da pengen nikah aja tp kenapa jalan hidupku blm ada yg mengarah ke nikah muda</t>
  </si>
  <si>
    <t>['cape', 'bgt', 'da', 'pengen', 'nikah', 'aja', 'tp', 'kenapa', 'jalan', 'hidupku', 'blm', 'ada', 'yg', 'mengarah', 'ke', 'nikah', 'muda']</t>
  </si>
  <si>
    <t>['capek', 'banget', 'da', 'ingin', 'nikah', 'aja', 'tapi', 'kenapa', 'jalan', 'hidupku', 'belum', 'ada', 'yg', 'mengarah', 'ke', 'nikah', 'muda']</t>
  </si>
  <si>
    <t>['capek', 'banget', 'da', 'nikah', 'aja', 'jalan', 'hidupku', 'mengarah', 'nikah', 'muda']</t>
  </si>
  <si>
    <t>['capek', 'banget', 'da', 'nikah', 'aja', 'jalan', 'hidup', 'arah', 'nikah', 'muda']</t>
  </si>
  <si>
    <t>capek banget da nikah aja jalan hidup arah nikah muda</t>
  </si>
  <si>
    <t>Maher ama Shofi nikah muda umur 17 taun. Trus mereka dikaruniai anak pertama umur 19 taun. Mereka dri segi mental, kelakuan, ama pikiran memang udh dewasa. Tpi penampilannya doang yg kyk anak ABG.</t>
  </si>
  <si>
    <t>maher ama shofi nikah muda umur 17 taun. trus mereka dikaruniai anak pertama umur 19 taun. mereka dri segi mental, kelakuan, ama pikiran memang udh dewasa. tpi penampilannya doang yg kyk anak abg.</t>
  </si>
  <si>
    <t>maher ama shofi nikah muda umur taun trus mereka dikaruniai anak pertama umur taun mereka dri segi mental kelakuan ama pikiran memang udh dewasa tpi penampilannya doang yg kyk anak abg</t>
  </si>
  <si>
    <t>['maher', 'ama', 'shofi', 'nikah', 'muda', 'umur', 'taun', 'trus', 'mereka', 'dikaruniai', 'anak', 'pertama', 'umur', 'taun', 'mereka', 'dri', 'segi', 'mental', 'kelakuan', 'ama', 'pikiran', 'memang', 'udh', 'dewasa', 'tpi', 'penampilannya', 'doang', 'yg', 'kyk', 'anak', 'abg']</t>
  </si>
  <si>
    <t>['maher', 'sama', 'shofi', 'nikah', 'muda', 'umur', 'tahun', 'terus', 'mereka', 'dikaruniai', 'anak', 'pertama', 'umur', 'tahun', 'mereka', 'dari', 'segi', 'mental', 'kelakuan', 'sama', 'pikiran', 'memang', 'sudah', 'dewasa', 'tapi', 'penampilannya', 'hanya', 'yg', 'seperti', 'anak', 'kakak']</t>
  </si>
  <si>
    <t>['maher', 'shofi', 'nikah', 'muda', 'umur', 'dikaruniai', 'anak', 'umur', 'segi', 'mental', 'kelakuan', 'pikiran', 'dewasa', 'penampilannya', 'anak', 'kakak']</t>
  </si>
  <si>
    <t>['maher', 'shofi', 'nikah', 'muda', 'umur', 'karunia', 'anak', 'umur', 'segi', 'mental', 'laku', 'pikir', 'dewasa', 'tampil', 'anak', 'kakak']</t>
  </si>
  <si>
    <t>maher shofi nikah muda umur karunia anak umur segi mental laku pikir dewasa tampil anak kakak</t>
  </si>
  <si>
    <t>motivasi nikah muda adl krn body mudah jompo capee bgt naik turun tj😃👍🏻 mw nya naik civic turbo yaAllaah</t>
  </si>
  <si>
    <t>motivasi nikah muda adl krn body mudah jompo capee bgt naik turun tj😃👍🏻 mw nya naik civic turbo yaallaah</t>
  </si>
  <si>
    <t>motivasi nikah muda adl krn body mudah jompo capee bgt naik turun tj mw nya naik civic turbo yaallaah</t>
  </si>
  <si>
    <t>['motivasi', 'nikah', 'muda', 'adl', 'krn', 'body', 'mudah', 'jompo', 'capee', 'bgt', 'naik', 'turun', 'tj', 'mw', 'nya', 'naik', 'civic', 'turbo', 'yaallaah']</t>
  </si>
  <si>
    <t>['motivasi', 'nikah', 'muda', 'adalah', 'krn', 'body', 'mudah', 'jompo', 'capek', 'banget', 'naik', 'turun', 'tj', 'mau', 'nya', 'naik', 'civic', 'turbo', 'allah']</t>
  </si>
  <si>
    <t>['motivasi', 'nikah', 'muda', 'krn', 'body', 'mudah', 'jompo', 'capek', 'banget', 'turun', 'tj', 'nya', 'civic', 'turbo', 'allah']</t>
  </si>
  <si>
    <t>motivasi nikah muda krn body mudah jompo capek banget turun tj nya civic turbo allah</t>
  </si>
  <si>
    <t>Dilihat dari bahasanya kayaknya belum selesai sama masa mudanya, apalagi masih suka nongkrong sana sini
Apa mungkin ini nikah muda ya?</t>
  </si>
  <si>
    <t>dilihat dari bahasanya kayaknya belum selesai sama masa mudanya, apalagi masih suka nongkrong sana sini
apa mungkin ini nikah muda ya?</t>
  </si>
  <si>
    <t>dilihat dari bahasanya kayaknya belum selesai sama masa mudanya apalagi masih suka nongkrong sana sini apa mungkin ini nikah muda ya</t>
  </si>
  <si>
    <t>['dilihat', 'dari', 'bahasanya', 'kayaknya', 'belum', 'selesai', 'sama', 'masa', 'mudanya', 'apalagi', 'masih', 'suka', 'nongkrong', 'sana', 'sini', 'apa', 'mungkin', 'ini', 'nikah', 'muda', 'ya']</t>
  </si>
  <si>
    <t>['bahasanya', 'kayaknya', 'selesai', 'mudanya', 'suka', 'nongkrong', 'nikah', 'muda', 'ya']</t>
  </si>
  <si>
    <t>['bahasa', 'kayak', 'selesai', 'muda', 'suka', 'nongkrong', 'nikah', 'muda', 'ya']</t>
  </si>
  <si>
    <t>bahasa kayak selesai muda suka nongkrong nikah muda ya</t>
  </si>
  <si>
    <t>@18fesss Nikah bukan perkara muda atau nggak.. Emang sih idealnya secara fisiologis,cewe nikah sblm 30 th supaya bisa hamil sblm 30th, krn kehamilan diatas 30th resiko meningkat.. Tp kesiapan mental diri dan pasangan juga penting.. Visi misi kamu klo nikah apa</t>
  </si>
  <si>
    <t>@18fesss nikah bukan perkara muda atau nggak.. emang sih idealnya secara fisiologis,cewe nikah sblm 30 th supaya bisa hamil sblm 30th, krn kehamilan diatas 30th resiko meningkat.. tp kesiapan mental diri dan pasangan juga penting.. visi misi kamu klo nikah apa</t>
  </si>
  <si>
    <t>nikah bukan perkara muda atau nggak emang sih idealnya secara fisiologiscewe nikah sblm th supaya bisa hamil sblm th krn kehamilan diatas th resiko meningkat tp kesiapan mental diri dan pasangan juga penting visi misi kamu klo nikah apa</t>
  </si>
  <si>
    <t>['nikah', 'bukan', 'perkara', 'muda', 'atau', 'nggak', 'emang', 'sih', 'idealnya', 'secara', 'fisiologiscewe', 'nikah', 'sblm', 'th', 'supaya', 'bisa', 'hamil', 'sblm', 'th', 'krn', 'kehamilan', 'diatas', 'th', 'resiko', 'meningkat', 'tp', 'kesiapan', 'mental', 'diri', 'dan', 'pasangan', 'juga', 'penting', 'visi', 'misi', 'kamu', 'klo', 'nikah', 'apa']</t>
  </si>
  <si>
    <t>['nikah', 'bukan', 'perkara', 'muda', 'atau', 'tidak', 'memang', 'sih', 'idealnya', 'secara', 'fisiologiscewe', 'nikah', 'sebelum', 'tahun', 'supaya', 'bisa', 'hamil', 'sebelum', 'tahun', 'krn', 'kehamilan', 'diatas', 'tahun', 'resiko', 'meningkat', 'tapi', 'persiapan', 'mental', 'diri', 'dan', 'pasangan', 'juga', 'penting', 'visi', 'misi', 'kamu', 'klo', 'nikah', 'apa']</t>
  </si>
  <si>
    <t>['nikah', 'perkara', 'muda', 'sih', 'idealnya', 'fisiologiscewe', 'nikah', 'hamil', 'krn', 'kehamilan', 'diatas', 'resiko', 'meningkat', 'persiapan', 'mental', 'pasangan', 'visi', 'misi', 'klo', 'nikah']</t>
  </si>
  <si>
    <t>['nikah', 'perkara', 'muda', 'sih', 'ideal', 'fisiologiscewe', 'nikah', 'hamil', 'krn', 'hamil', 'atas', 'resiko', 'tingkat', 'siap', 'mental', 'pasang', 'visi', 'misi', 'klo', 'nikah']</t>
  </si>
  <si>
    <t>nikah perkara muda sih ideal fisiologiscewe nikah hamil krn hamil atas resiko tingkat siap mental pasang visi misi klo nikah</t>
  </si>
  <si>
    <t>@jawafess kowe ki omong opo to? seng mekso nikah muda mandek nang tengah dalan malahan akeh. nikah kui kudu mateng,ora nuruti hawa nafsu tok. nikah muda malah bebani wong tuo yo malah dadi bebane wong tuo.</t>
  </si>
  <si>
    <t>kowe ki omong opo to seng mekso nikah muda mandek nang tengah dalan malahan akeh nikah kui kudu matengora nuruti hawa nafsu tok nikah muda malah bebani wong tuo yo malah dadi bebane wong tuo</t>
  </si>
  <si>
    <t>['kowe', 'ki', 'omong', 'opo', 'to', 'seng', 'mekso', 'nikah', 'muda', 'mandek', 'nang', 'tengah', 'dalan', 'malahan', 'akeh', 'nikah', 'kui', 'kudu', 'matengora', 'nuruti', 'hawa', 'nafsu', 'tok', 'nikah', 'muda', 'malah', 'bebani', 'wong', 'tuo', 'yo', 'malah', 'dadi', 'bebane', 'wong', 'tuo']</t>
  </si>
  <si>
    <t>['kamu', 'ini', 'omong', 'opo', 'to', 'seng', 'memaksa', 'nikah', 'muda', 'berhenti', 'nang', 'tengah', 'jalan', 'malahan', 'banyak', 'nikah', 'itu', 'harus', 'matang', 'mengikuti', 'hawa', 'nafsu', 'tok', 'nikah', 'muda', 'malah', 'bebani', 'wong', 'tua', 'ya', 'malah', 'jadi', 'bebane', 'wong', 'tua']</t>
  </si>
  <si>
    <t>['omong', 'opo', 'to', 'seng', 'memaksa', 'nikah', 'muda', 'berhenti', 'nang', 'jalan', 'nikah', 'matang', 'mengikuti', 'hawa', 'nafsu', 'tok', 'nikah', 'muda', 'bebani', 'tua', 'ya', 'bebane', 'tua']</t>
  </si>
  <si>
    <t>['omong', 'opo', 'to', 'seng', 'paksa', 'nikah', 'muda', 'henti', 'nang', 'jalan', 'nikah', 'matang', 'ikut', 'hawa', 'nafsu', 'tok', 'nikah', 'muda', 'beban', 'tua', 'ya', 'bebane', 'tua']</t>
  </si>
  <si>
    <t>omong opo to seng paksa nikah muda henti nang jalan nikah matang ikut hawa nafsu tok nikah muda beban tua ya bebane tua</t>
  </si>
  <si>
    <t>@tebogaduitaing Semoga u bisa nikah muda cuy 🤘</t>
  </si>
  <si>
    <t>@tebogaduitaing semoga u bisa nikah muda cuy 🤘</t>
  </si>
  <si>
    <t>semoga  bisa nikah muda cuy</t>
  </si>
  <si>
    <t>['semoga', 'bisa', 'nikah', 'muda', 'cuy']</t>
  </si>
  <si>
    <t>['semoga', 'nikah', 'muda', 'cuy']</t>
  </si>
  <si>
    <t>['moga', 'nikah', 'muda', 'cuy']</t>
  </si>
  <si>
    <t>moga nikah muda cuy</t>
  </si>
  <si>
    <t>@chanswaifue @kimdyeager @tanyarlfes Tergantung watak, suamiku nikah umur 30 tp dr muda emg ga doyan nongki main dsb. Beda sm bapakku sampe umur 37 masi ngumpulin org kampung buat main judi pdhl mamaku lg mengandung aku awowkwok. Jgn tertypu ma umur, yg ptg watak. Watak itu bawaan, mau muda/tua bakal trs spt itu</t>
  </si>
  <si>
    <t>@chanswaifue @kimdyeager @tanyarlfes tergantung watak, suamiku nikah umur 30 tp dr muda emg ga doyan nongki main dsb. beda sm bapakku sampe umur 37 masi ngumpulin org kampung buat main judi pdhl mamaku lg mengandung aku awowkwok. jgn tertypu ma umur, yg ptg watak. watak itu bawaan, mau muda/tua bakal trs spt itu</t>
  </si>
  <si>
    <t>tergantung watak suamiku nikah umur tp dr muda emg ga doyan nongki main dsb beda sm bapakku sampe umur masi ngumpulin org kampung buat main judi pdhl mamaku lg mengandung aku awowkwok jgn tertypu ma umur yg ptg watak watak itu bawaan mau mudatua bakal trs spt itu</t>
  </si>
  <si>
    <t>['tergantung', 'watak', 'suamiku', 'nikah', 'umur', 'tp', 'dr', 'muda', 'emg', 'ga', 'doyan', 'nongki', 'main', 'dsb', 'beda', 'sm', 'bapakku', 'sampe', 'umur', 'masi', 'ngumpulin', 'org', 'kampung', 'buat', 'main', 'judi', 'pdhl', 'mamaku', 'lg', 'mengandung', 'aku', 'awowkwok', 'jgn', 'tertypu', 'ma', 'umur', 'yg', 'ptg', 'watak', 'watak', 'itu', 'bawaan', 'mau', 'mudatua', 'bakal', 'trs', 'spt', 'itu']</t>
  </si>
  <si>
    <t>['tergantung', 'watak', 'suamiku', 'nikah', 'umur', 'tapi', 'dari', 'muda', 'memang', 'tidak', 'suka', 'nongkrong', 'main', 'dsb', 'beda', 'sama', 'bapakku', 'sampai', 'umur', 'masih', 'mengumpulkan', 'orang', 'kampung', 'buat', 'main', 'judi', 'padahal', 'mamaku', 'lagi', 'mengandung', 'aku', 'awowkwok', 'jgn', 'tertypu', 'sama', 'umur', 'yg', 'ptg', 'watak', 'watak', 'itu', 'bawaan', 'mau', 'mudatua', 'bakal', 'terus', 'seperti', 'itu']</t>
  </si>
  <si>
    <t>['tergantung', 'watak', 'suamiku', 'nikah', 'umur', 'muda', 'suka', 'nongkrong', 'main', 'dsb', 'beda', 'bapakku', 'umur', 'mengumpulkan', 'orang', 'kampung', 'main', 'judi', 'mamaku', 'mengandung', 'awowkwok', 'jgn', 'tertypu', 'umur', 'ptg', 'watak', 'watak', 'bawaan', 'mudatua']</t>
  </si>
  <si>
    <t>['gantung', 'watak', 'suami', 'nikah', 'umur', 'muda', 'suka', 'nongkrong', 'main', 'dsb', 'beda', 'bapak', 'umur', 'kumpul', 'orang', 'kampung', 'main', 'judi', 'mama', 'kandung', 'awowkwok', 'jgn', 'tertypu', 'umur', 'ptg', 'watak', 'watak', 'bawa', 'mudatua']</t>
  </si>
  <si>
    <t>gantung watak suami nikah umur muda suka nongkrong main dsb beda bapak umur kumpul orang kampung main judi mama kandung awowkwok jgn tertypu umur ptg watak watak bawa mudatua</t>
  </si>
  <si>
    <t>U nikah muda kh? Cerai aj udh</t>
  </si>
  <si>
    <t>u nikah muda kh? cerai aj udh</t>
  </si>
  <si>
    <t xml:space="preserve"> nikah muda kh cerai aj udh</t>
  </si>
  <si>
    <t>['nikah', 'muda', 'kh', 'cerai', 'aj', 'udh']</t>
  </si>
  <si>
    <t>['nikah', 'muda', 'kh', 'cerai', 'saja', 'sudah']</t>
  </si>
  <si>
    <t>['nikah', 'muda', 'kh', 'cerai']</t>
  </si>
  <si>
    <t>nikah muda kh cerai</t>
  </si>
  <si>
    <t>@18fesss Kalo aku mah bodoamat ya nder. Selagi bukan ortuku yg blg sndiri ke aku (kebetulan ortuku juga bukan type yg bakal suruh anaknya cpt nikah kaya temen²nya) tp kalo sender udah ada jodohnya ya alangkah baiknya jgn ditunda. Kalo blm mah,ya nikmatin masa muda aja dulu,ikutin alurnya</t>
  </si>
  <si>
    <t>@18fesss kalo aku mah bodoamat ya nder. selagi bukan ortuku yg blg sndiri ke aku (kebetulan ortuku juga bukan type yg bakal suruh anaknya cpt nikah kaya temen²nya) tp kalo sender udah ada jodohnya ya alangkah baiknya jgn ditunda. kalo blm mah,ya nikmatin masa muda aja dulu,ikutin alurnya</t>
  </si>
  <si>
    <t>kalo aku mah bodoamat ya nder selagi bukan ortuku yg blg sndiri ke aku kebetulan ortuku juga bukan type yg bakal suruh anaknya cpt nikah kaya temennya tp kalo sender udah ada jodohnya ya alangkah baiknya jgn ditunda kalo blm mahya nikmatin masa muda aja duluikutin alurnya</t>
  </si>
  <si>
    <t>['kalo', 'aku', 'mah', 'bodoamat', 'ya', 'nder', 'selagi', 'bukan', 'ortuku', 'yg', 'blg', 'sndiri', 'ke', 'aku', 'kebetulan', 'ortuku', 'juga', 'bukan', 'type', 'yg', 'bakal', 'suruh', 'anaknya', 'cpt', 'nikah', 'kaya', 'temennya', 'tp', 'kalo', 'sender', 'udah', 'ada', 'jodohnya', 'ya', 'alangkah', 'baiknya', 'jgn', 'ditunda', 'kalo', 'blm', 'mahya', 'nikmatin', 'masa', 'muda', 'aja', 'duluikutin', 'alurnya']</t>
  </si>
  <si>
    <t>['kalo', 'aku', 'mah', 'bodoamat', 'ya', 'nder', 'selagi', 'bukan', 'orangtua', 'yg', 'bilang', 'sendiri', 'ke', 'aku', 'kebetulan', 'orangtua', 'juga', 'bukan', 'type', 'yg', 'bakal', 'suruh', 'anaknya', 'cepat', 'nikah', 'kaya', 'temannya', 'tapi', 'kalo', 'pengirim', 'sudah', 'ada', 'jodohnya', 'ya', 'alangkah', 'baiknya', 'jgn', 'ditunda', 'kalo', 'belum', 'mahya', 'menikmati', 'masa', 'muda', 'aja', 'duluikutin', 'alurnya']</t>
  </si>
  <si>
    <t>['kalo', 'mah', 'bodoamat', 'ya', 'nder', 'selagi', 'orangtua', 'bilang', 'orangtua', 'type', 'suruh', 'anaknya', 'cepat', 'nikah', 'kaya', 'temannya', 'kalo', 'pengirim', 'jodohnya', 'ya', 'alangkah', 'baiknya', 'jgn', 'ditunda', 'kalo', 'mahya', 'menikmati', 'muda', 'aja', 'duluikutin', 'alurnya']</t>
  </si>
  <si>
    <t>['kalo', 'mah', 'bodoamat', 'ya', 'nder', 'selagi', 'orangtua', 'bilang', 'orangtua', 'type', 'suruh', 'anak', 'cepat', 'nikah', 'kaya', 'teman', 'kalo', 'kirim', 'jodoh', 'ya', 'alangkah', 'baik', 'jgn', 'tunda', 'kalo', 'mahya', 'nikmat', 'muda', 'aja', 'duluikutin', 'alur']</t>
  </si>
  <si>
    <t>kalo mah bodoamat ya nder selagi orangtua bilang orangtua type suruh anak cepat nikah kaya teman kalo kirim jodoh ya alangkah baik jgn tunda kalo mahya nikmat muda aja duluikutin alur</t>
  </si>
  <si>
    <t>terlalu normalisasi nikah muda jdi gue eneg sendiri digituin mulu https://t.co/1NXnKwKfPL</t>
  </si>
  <si>
    <t>terlalu normalisasi nikah muda jdi gue eneg sendiri digituin mulu https://t.co/1nxnkwkfpl</t>
  </si>
  <si>
    <t>terlalu normalisasi nikah muda jdi gue eneg sendiri digituin mulu</t>
  </si>
  <si>
    <t>['terlalu', 'normalisasi', 'nikah', 'muda', 'jdi', 'gue', 'eneg', 'sendiri', 'digituin', 'mulu']</t>
  </si>
  <si>
    <t>['terlalu', 'normalisasi', 'nikah', 'muda', 'jadi', 'aku', 'eneg', 'sendiri', 'diperlakukan', 'selalu']</t>
  </si>
  <si>
    <t>['normalisasi', 'nikah', 'muda', 'eneg', 'diperlakukan']</t>
  </si>
  <si>
    <t>['normalisasi', 'nikah', 'muda', 'eneg', 'laku']</t>
  </si>
  <si>
    <t>normalisasi nikah muda eneg laku</t>
  </si>
  <si>
    <t>@tanyarlfes Maaf, kamu nikah muda kah nder?</t>
  </si>
  <si>
    <t>@tanyarlfes maaf, kamu nikah muda kah nder?</t>
  </si>
  <si>
    <t>maaf kamu nikah muda kah nder</t>
  </si>
  <si>
    <t>['maaf', 'kamu', 'nikah', 'muda', 'kah', 'nder']</t>
  </si>
  <si>
    <t>['maaf', 'nikah', 'muda', 'kah', 'nder']</t>
  </si>
  <si>
    <t>maaf nikah muda kah nder</t>
  </si>
  <si>
    <t>@tanyarlfes Kebanyakan nikah muda tuh gini</t>
  </si>
  <si>
    <t>@tanyarlfes kebanyakan nikah muda tuh gini</t>
  </si>
  <si>
    <t>kebanyakan nikah muda tuh gini</t>
  </si>
  <si>
    <t>['kebanyakan', 'nikah', 'muda', 'tuh', 'gini']</t>
  </si>
  <si>
    <t>['kebanyakan', 'nikah', 'muda', 'tuh', 'begini']</t>
  </si>
  <si>
    <t>['kebanyakan', 'nikah', 'muda', 'tuh']</t>
  </si>
  <si>
    <t>['banyak', 'nikah', 'muda', 'tuh']</t>
  </si>
  <si>
    <t>banyak nikah muda tuh</t>
  </si>
  <si>
    <t>@Askrlfess Nder, susah berharap sama brondong apalagi umurnya masih 23 kaya gitu dan ketemu di twt yg dimana ngga pernah ketemu. Dia aja bilang masih mau menikmati masa muda ya intinya ngga bakal serius, udah lah nder cari yg pasti pasti aja. Nikah juga bukan soal umur kok nder.</t>
  </si>
  <si>
    <t>@askrlfess nder, susah berharap sama brondong apalagi umurnya masih 23 kaya gitu dan ketemu di twt yg dimana ngga pernah ketemu. dia aja bilang masih mau menikmati masa muda ya intinya ngga bakal serius, udah lah nder cari yg pasti pasti aja. nikah juga bukan soal umur kok nder.</t>
  </si>
  <si>
    <t>nder susah berharap sama brondong apalagi umurnya masih kaya gitu dan ketemu di twt yg dimana ngga pernah ketemu dia aja bilang masih mau menikmati masa muda ya intinya ngga bakal serius udah lah nder cari yg pasti pasti aja nikah juga bukan soal umur kok nder</t>
  </si>
  <si>
    <t>['nder', 'susah', 'berharap', 'sama', 'brondong', 'apalagi', 'umurnya', 'masih', 'kaya', 'gitu', 'dan', 'ketemu', 'di', 'twt', 'yg', 'dimana', 'ngga', 'pernah', 'ketemu', 'dia', 'aja', 'bilang', 'masih', 'mau', 'menikmati', 'masa', 'muda', 'ya', 'intinya', 'ngga', 'bakal', 'serius', 'udah', 'lah', 'nder', 'cari', 'yg', 'pasti', 'pasti', 'aja', 'nikah', 'juga', 'bukan', 'soal', 'umur', 'kok', 'nder']</t>
  </si>
  <si>
    <t>['nder', 'susah', 'berharap', 'sama', 'muda', 'apalagi', 'umurnya', 'masih', 'kaya', 'begitu', 'dan', 'bertemu', 'di', 'twt', 'yg', 'dimana', 'tidak', 'pernah', 'bertemu', 'dia', 'aja', 'bilang', 'masih', 'mau', 'menikmati', 'masa', 'muda', 'ya', 'intinya', 'tidak', 'bakal', 'serius', 'sudah', 'lah', 'nder', 'cari', 'yg', 'pasti', 'pasti', 'aja', 'nikah', 'juga', 'bukan', 'soal', 'umur', 'kok', 'nder']</t>
  </si>
  <si>
    <t>['nder', 'susah', 'berharap', 'muda', 'umurnya', 'kaya', 'bertemu', 'twt', 'dimana', 'bertemu', 'aja', 'bilang', 'menikmati', 'muda', 'ya', 'intinya', 'serius', 'nder', 'cari', 'aja', 'nikah', 'umur', 'nder']</t>
  </si>
  <si>
    <t>['nder', 'susah', 'harap', 'muda', 'umur', 'kaya', 'temu', 'twt', 'mana', 'temu', 'aja', 'bilang', 'nikmat', 'muda', 'ya', 'inti', 'serius', 'nder', 'cari', 'aja', 'nikah', 'umur', 'nder']</t>
  </si>
  <si>
    <t>nder susah harap muda umur kaya temu twt mana temu aja bilang nikmat muda ya inti serius nder cari aja nikah umur nder</t>
  </si>
  <si>
    <t>@tanyarlfes saya jg prnh berkesempatan beasiswa study abroad jd saya paham perasaan mbakny, peluang itu blm tentu didapet lagi kalau udah nikah pula, krn ngeliat calon suaminya kayak anda, psti makin susah untk ngejer mimpi mbaknya. 
masa muda itu gaakan pernah ada gantinya, kata kakak saya</t>
  </si>
  <si>
    <t>saya jg prnh berkesempatan beasiswa study abroad jd saya paham perasaan mbakny peluang itu blm tentu didapet lagi kalau udah nikah pula krn ngeliat calon suaminya kayak anda psti makin susah untk ngejer mimpi mbaknya masa muda itu gaakan pernah ada gantinya kata kakak saya</t>
  </si>
  <si>
    <t>['saya', 'jg', 'prnh', 'berkesempatan', 'beasiswa', 'study', 'abroad', 'jd', 'saya', 'paham', 'perasaan', 'mbakny', 'peluang', 'itu', 'blm', 'tentu', 'didapet', 'lagi', 'kalau', 'udah', 'nikah', 'pula', 'krn', 'ngeliat', 'calon', 'suaminya', 'kayak', 'anda', 'psti', 'makin', 'susah', 'untk', 'ngejer', 'mimpi', 'mbaknya', 'masa', 'muda', 'itu', 'gaakan', 'pernah', 'ada', 'gantinya', 'kata', 'kakak', 'saya']</t>
  </si>
  <si>
    <t>['saya', 'juga', 'pernah', 'berkesempatan', 'beasiswa', 'studi', 'abroad', 'jd', 'saya', 'paham', 'perasaan', 'mbak', 'peluang', 'itu', 'belum', 'tentu', 'didapet', 'lagi', 'kalau', 'sudah', 'nikah', 'pula', 'krn', 'melihat', 'calon', 'suaminya', 'seperti', 'anda', 'pasti', 'makin', 'susah', 'untuk', 'mengejar', 'mimpi', 'mbaknya', 'masa', 'muda', 'itu', 'tidak', 'pernah', 'ada', 'gantinya', 'kata', 'kakak', 'saya']</t>
  </si>
  <si>
    <t>['berkesempatan', 'beasiswa', 'studi', 'abroad', 'jd', 'paham', 'perasaan', 'mbak', 'peluang', 'didapet', 'nikah', 'krn', 'calon', 'suaminya', 'susah', 'mengejar', 'mimpi', 'mbaknya', 'muda', 'gantinya', 'kakak']</t>
  </si>
  <si>
    <t>['sempat', 'beasiswa', 'studi', 'abroad', 'jd', 'paham', 'asa', 'mbak', 'peluang', 'didapet', 'nikah', 'krn', 'calon', 'suami', 'susah', 'kejar', 'mimpi', 'mbak', 'muda', 'ganti', 'kakak']</t>
  </si>
  <si>
    <t>sempat beasiswa studi abroad jd paham asa mbak peluang didapet nikah krn calon suami susah kejar mimpi mbak muda ganti kakak</t>
  </si>
  <si>
    <t>@_Ravt Pemikirian “yg umurnya lebih banyak, lebih paham. Yg muda/anak kecil ngikut aja”. Ya klo masih kecil kenapa disuruh nikah? 😭</t>
  </si>
  <si>
    <t>@_ravt pemikirian “yg umurnya lebih banyak, lebih paham. yg muda/anak kecil ngikut aja”. ya klo masih kecil kenapa disuruh nikah? 😭</t>
  </si>
  <si>
    <t>ravt pemikirian yg umurnya lebih banyak lebih paham yg mudaanak kecil ngikut aja ya klo masih kecil kenapa disuruh nikah</t>
  </si>
  <si>
    <t>['ravt', 'pemikirian', 'yg', 'umurnya', 'lebih', 'banyak', 'lebih', 'paham', 'yg', 'mudaanak', 'kecil', 'ngikut', 'aja', 'ya', 'klo', 'masih', 'kecil', 'kenapa', 'disuruh', 'nikah']</t>
  </si>
  <si>
    <t>['ravt', 'pemikirian', 'umurnya', 'paham', 'mudaanak', 'ngikut', 'aja', 'ya', 'klo', 'disuruh', 'nikah']</t>
  </si>
  <si>
    <t>['ravt', 'pemikirian', 'umur', 'paham', 'mudaanak', 'ngikut', 'aja', 'ya', 'klo', 'suruh', 'nikah']</t>
  </si>
  <si>
    <t>ravt pemikirian umur paham mudaanak ngikut aja ya klo suruh nikah</t>
  </si>
  <si>
    <t>@sungjae5tnt @whutcore lho.. jD bapak smean nikah muda ... ya.. umur 20th sdh punya anak.. smean 🤔</t>
  </si>
  <si>
    <t>@sungjae5tnt @whutcore lho.. jd bapak smean nikah muda ... ya.. umur 20th sdh punya anak.. smean 🤔</t>
  </si>
  <si>
    <t>lho jd bapak smean nikah muda ya umur th sdh punya anak smean</t>
  </si>
  <si>
    <t>['lho', 'jd', 'bapak', 'smean', 'nikah', 'muda', 'ya', 'umur', 'th', 'sdh', 'punya', 'anak', 'smean']</t>
  </si>
  <si>
    <t>['lho', 'jd', 'bapak', 'smean', 'nikah', 'muda', 'ya', 'umur', 'tahun', 'sdh', 'punya', 'anak', 'smean']</t>
  </si>
  <si>
    <t>['lho', 'jd', 'smean', 'nikah', 'muda', 'ya', 'umur', 'sdh', 'anak', 'smean']</t>
  </si>
  <si>
    <t>lho jd smean nikah muda ya umur sdh anak smean</t>
  </si>
  <si>
    <t>Kerja keras nikah muda❌
Kerja keras mati muda✅
Ga dikasih istirahat sama sekali 👍</t>
  </si>
  <si>
    <t>kerja keras nikah muda❌
kerja keras mati muda✅
ga dikasih istirahat sama sekali 👍</t>
  </si>
  <si>
    <t>kerja keras nikah muda kerja keras mati muda ga dikasih istirahat sama sekali</t>
  </si>
  <si>
    <t>['kerja', 'keras', 'nikah', 'muda', 'kerja', 'keras', 'mati', 'muda', 'ga', 'dikasih', 'istirahat', 'sama', 'sekali']</t>
  </si>
  <si>
    <t>['kerja', 'keras', 'nikah', 'muda', 'kerja', 'keras', 'mati', 'muda', 'tidak', 'dikasih', 'istirahat', 'sama', 'sekali']</t>
  </si>
  <si>
    <t>['kerja', 'keras', 'nikah', 'muda', 'kerja', 'keras', 'mati', 'muda', 'dikasih', 'istirahat']</t>
  </si>
  <si>
    <t>['kerja', 'keras', 'nikah', 'muda', 'kerja', 'keras', 'mati', 'muda', 'kasih', 'istirahat']</t>
  </si>
  <si>
    <t>kerja keras nikah muda kerja keras mati muda kasih istirahat</t>
  </si>
  <si>
    <t>banyak yg masih sendiri. Mungkin karena gua jg ga tinggal di situ, ga peduli juga anggapan orang.
Kepikirannya, mungkin mereka bilang kaya gitu karena saking sedikitnya perbedaan (perempuan muda yg belum nikah). Coba kalo di sini, siapa peduli?
Masalah sendiri aja pusing ygy.</t>
  </si>
  <si>
    <t>banyak yg masih sendiri. mungkin karena gua jg ga tinggal di situ, ga peduli juga anggapan orang.
kepikirannya, mungkin mereka bilang kaya gitu karena saking sedikitnya perbedaan (perempuan muda yg belum nikah). coba kalo di sini, siapa peduli?
masalah sendiri aja pusing ygy.</t>
  </si>
  <si>
    <t>banyak yg masih sendiri mungkin karena gua jg ga tinggal di situ ga peduli juga anggapan orang kepikirannya mungkin mereka bilang kaya gitu karena saking sedikitnya perbedaan perempuan muda yg belum nikah coba kalo di sini siapa peduli masalah sendiri aja pusing ygy</t>
  </si>
  <si>
    <t>['banyak', 'yg', 'masih', 'sendiri', 'mungkin', 'karena', 'gua', 'jg', 'ga', 'tinggal', 'di', 'situ', 'ga', 'peduli', 'juga', 'anggapan', 'orang', 'kepikirannya', 'mungkin', 'mereka', 'bilang', 'kaya', 'gitu', 'karena', 'saking', 'sedikitnya', 'perbedaan', 'perempuan', 'muda', 'yg', 'belum', 'nikah', 'coba', 'kalo', 'di', 'sini', 'siapa', 'peduli', 'masalah', 'sendiri', 'aja', 'pusing', 'ygy']</t>
  </si>
  <si>
    <t>['banyak', 'yg', 'masih', 'sendiri', 'mungkin', 'karena', 'aku', 'juga', 'tidak', 'tinggal', 'di', 'situ', 'tidak', 'peduli', 'juga', 'anggapan', 'orang', 'kepikirannya', 'mungkin', 'mereka', 'bilang', 'kaya', 'begitu', 'karena', 'saking', 'sedikitnya', 'perbedaan', 'perempuan', 'muda', 'yg', 'belum', 'nikah', 'coba', 'kalo', 'di', 'sini', 'siapa', 'peduli', 'masalah', 'sendiri', 'aja', 'pusing', 'ygy']</t>
  </si>
  <si>
    <t>['tinggal', 'situ', 'peduli', 'anggapan', 'orang', 'kepikirannya', 'bilang', 'kaya', 'saking', 'perbedaan', 'perempuan', 'muda', 'nikah', 'coba', 'kalo', 'peduli', 'aja', 'pusing']</t>
  </si>
  <si>
    <t>['tinggal', 'situ', 'peduli', 'anggap', 'orang', 'pikir', 'bilang', 'kaya', 'saking', 'beda', 'perempuan', 'muda', 'nikah', 'coba', 'kalo', 'peduli', 'aja', 'pusing']</t>
  </si>
  <si>
    <t>tinggal situ peduli anggap orang pikir bilang kaya saking beda perempuan muda nikah coba kalo peduli aja pusing</t>
  </si>
  <si>
    <t>@readingbyelle @tanyarlfes @annstudiez ky kita klo lg becandain nikah muda</t>
  </si>
  <si>
    <t>ky kita klo lg becandain nikah muda</t>
  </si>
  <si>
    <t>['ky', 'kita', 'klo', 'lg', 'becandain', 'nikah', 'muda']</t>
  </si>
  <si>
    <t>['seperti', 'kita', 'klo', 'lagi', 'canda', 'nikah', 'muda']</t>
  </si>
  <si>
    <t>['klo', 'canda', 'nikah', 'muda']</t>
  </si>
  <si>
    <t>klo canda nikah muda</t>
  </si>
  <si>
    <t>kamu kemarin tgl 18 ngajakin nikah, aku sebenernya ga siap nikah muda tapi kalau kamu yang ngajakin mah aku ayo aja. https://t.co/pZFnBsLdnG</t>
  </si>
  <si>
    <t>kamu kemarin tgl 18 ngajakin nikah, aku sebenernya ga siap nikah muda tapi kalau kamu yang ngajakin mah aku ayo aja. https://t.co/pzfnbsldng</t>
  </si>
  <si>
    <t>kamu kemarin tgl ngajakin nikah aku sebenernya ga siap nikah muda tapi kalau kamu yang ngajakin mah aku ayo aja</t>
  </si>
  <si>
    <t>['kamu', 'kemarin', 'tgl', 'ngajakin', 'nikah', 'aku', 'sebenernya', 'ga', 'siap', 'nikah', 'muda', 'tapi', 'kalau', 'kamu', 'yang', 'ngajakin', 'mah', 'aku', 'ayo', 'aja']</t>
  </si>
  <si>
    <t>['kamu', 'kemarin', 'tanggal', 'mengajak', 'nikah', 'aku', 'sebenarnya', 'tidak', 'siap', 'nikah', 'muda', 'tapi', 'kalau', 'kamu', 'yang', 'mengajak', 'mah', 'aku', 'ayo', 'aja']</t>
  </si>
  <si>
    <t>['kemarin', 'tanggal', 'mengajak', 'nikah', 'nikah', 'muda', 'mengajak', 'mah', 'ayo', 'aja']</t>
  </si>
  <si>
    <t>['kemarin', 'tanggal', 'ajak', 'nikah', 'nikah', 'muda', 'ajak', 'mah', 'ayo', 'aja']</t>
  </si>
  <si>
    <t>kemarin tanggal ajak nikah nikah muda ajak mah ayo aja</t>
  </si>
  <si>
    <t>@tanyarlfes Td kayanya baca si sendernya repp di bawah,klo suaminya msh mahasiswa ini knp kelarin dl pendidikan,nikmatin masa muda bru nikah
Kl msh mau main2 ngapain nikahin ank org anjirr,cm krn ngejauhin zina bla bla
Kl dpt suami beres km jd ratu kl ga beres jd babu itu nyata ygy :)</t>
  </si>
  <si>
    <t>@tanyarlfes td kayanya baca si sendernya repp di bawah,klo suaminya msh mahasiswa ini knp kelarin dl pendidikan,nikmatin masa muda bru nikah
kl msh mau main2 ngapain nikahin ank org anjirr,cm krn ngejauhin zina bla bla
kl dpt suami beres km jd ratu kl ga beres jd babu itu nyata ygy :)</t>
  </si>
  <si>
    <t>td kayanya baca si sendernya repp di bawahklo suaminya msh mahasiswa ini knp kelarin dl pendidikannikmatin masa muda bru nikah kl msh mau main ngapain nikahin ank org anjirrcm krn ngejauhin zina bla bla kl dpt suami beres km jd ratu kl ga beres jd babu itu nyata ygy</t>
  </si>
  <si>
    <t>['td', 'kayanya', 'baca', 'si', 'sendernya', 'repp', 'di', 'bawahklo', 'suaminya', 'msh', 'mahasiswa', 'ini', 'knp', 'kelarin', 'dl', 'pendidikannikmatin', 'masa', 'muda', 'bru', 'nikah', 'kl', 'msh', 'mau', 'main', 'ngapain', 'nikahin', 'ank', 'org', 'anjirrcm', 'krn', 'ngejauhin', 'zina', 'bla', 'bla', 'kl', 'dpt', 'suami', 'beres', 'km', 'jd', 'ratu', 'kl', 'ga', 'beres', 'jd', 'babu', 'itu', 'nyata', 'ygy']</t>
  </si>
  <si>
    <t>['tadi', 'sepertinya', 'baca', 'si', 'sendernya', 'repp', 'di', 'bawahklo', 'suaminya', 'masih', 'mahasiswa', 'ini', 'kenapa', 'kelarin', 'dahulu', 'pendidikannikmatin', 'masa', 'muda', 'baru', 'nikah', 'kalau', 'masih', 'mau', 'main', 'kenapa', 'nikahin', 'anak', 'orang', 'anjirrcm', 'krn', 'menjauhi', 'zina', 'bla', 'bla', 'kalau', 'dapat', 'suami', 'beres', 'kamu', 'jd', 'ratu', 'kalau', 'tidak', 'beres', 'jd', 'babu', 'itu', 'nyata', 'ygy']</t>
  </si>
  <si>
    <t>['baca', 'si', 'sendernya', 'bawahklo', 'suaminya', 'mahasiswa', 'kelarin', 'pendidikannikmatin', 'muda', 'nikah', 'main', 'nikahin', 'anak', 'orang', 'anjirrcm', 'krn', 'menjauhi', 'zina', 'bla', 'bla', 'suami', 'beres', 'jd', 'ratu', 'beres', 'jd', 'babu', 'nyata']</t>
  </si>
  <si>
    <t>['baca', 'si', 'sender', 'bawahklo', 'suami', 'mahasiswa', 'kelarin', 'pendidikannikmatin', 'muda', 'nikah', 'main', 'nikahin', 'anak', 'orang', 'anjirrcm', 'krn', 'jauh', 'zina', 'bla', 'bla', 'suami', 'beres', 'jd', 'ratu', 'beres', 'jd', 'babu', 'nyata']</t>
  </si>
  <si>
    <t>baca si sender bawahklo suami mahasiswa kelarin pendidikannikmatin muda nikah main nikahin anak orang anjirrcm krn jauh zina bla bla suami beres jd ratu beres jd babu nyata</t>
  </si>
  <si>
    <t>"Gpp bang lo masih muda"
Gw jadi inget pas lg ngomongin tetangga gw yg nikah sama bokap, pas gw bilang gw blm punya cowo, dia bilang "gpp masih muda ini"</t>
  </si>
  <si>
    <t>"gpp bang lo masih muda"
gw jadi inget pas lg ngomongin tetangga gw yg nikah sama bokap, pas gw bilang gw blm punya cowo, dia bilang "gpp masih muda ini"</t>
  </si>
  <si>
    <t>gpp bang lo masih muda gw jadi inget pas lg ngomongin tetangga gw yg nikah sama bokap pas gw bilang gw blm punya cowo dia bilang gpp masih muda ini</t>
  </si>
  <si>
    <t>['gpp', 'bang', 'lo', 'masih', 'muda', 'gw', 'jadi', 'inget', 'pas', 'lg', 'ngomongin', 'tetangga', 'gw', 'yg', 'nikah', 'sama', 'bokap', 'pas', 'gw', 'bilang', 'gw', 'blm', 'punya', 'cowo', 'dia', 'bilang', 'gpp', 'masih', 'muda', 'ini']</t>
  </si>
  <si>
    <t>['boleh', 'kakak', 'kamu', 'masih', 'muda', 'aku', 'jadi', 'ingat', 'saat', 'lagi', 'membicarakan', 'tetangga', 'aku', 'yg', 'nikah', 'sama', 'bapak', 'saat', 'aku', 'bilang', 'aku', 'belum', 'punya', 'cowok', 'dia', 'bilang', 'boleh', 'masih', 'muda', 'ini']</t>
  </si>
  <si>
    <t>['kakak', 'muda', 'membicarakan', 'tetangga', 'nikah', 'bilang', 'cowok', 'bilang', 'muda']</t>
  </si>
  <si>
    <t>['kakak', 'muda', 'bicara', 'tetangga', 'nikah', 'bilang', 'cowok', 'bilang', 'muda']</t>
  </si>
  <si>
    <t>kakak muda bicara tetangga nikah bilang cowok bilang muda</t>
  </si>
  <si>
    <t>Kelar juga abisin series #IndukGajah, gw ga nyangka bakal se-ringan itu walau bahasannya adlh yg sering dijumpai anak muda jaman skrg yaitu "kapan nikah?" &amp;amp; gw kira bakal trending loh. Series ini tu udahlah jagonya sinetron ngumpul disini ada marshanda, dimas, &amp;amp; mikha trus emang https://t.co/Iq9vaRYp7N</t>
  </si>
  <si>
    <t>kelar juga abisin series #indukgajah, gw ga nyangka bakal se-ringan itu walau bahasannya adlh yg sering dijumpai anak muda jaman skrg yaitu "kapan nikah?" &amp;amp; gw kira bakal trending loh. series ini tu udahlah jagonya sinetron ngumpul disini ada marshanda, dimas, &amp;amp; mikha trus emang https://t.co/iq9varyp7n</t>
  </si>
  <si>
    <t>kelar juga abisin series gw ga nyangka bakal seringan itu walau bahasannya adlh yg sering dijumpai anak muda jaman skrg yaitu kapan nikah amp gw kira bakal trending loh series ini tu udahlah jagonya sinetron ngumpul disini ada marshanda dimas amp mikha trus emang</t>
  </si>
  <si>
    <t>['kelar', 'juga', 'abisin', 'series', 'gw', 'ga', 'nyangka', 'bakal', 'seringan', 'itu', 'walau', 'bahasannya', 'adlh', 'yg', 'sering', 'dijumpai', 'anak', 'muda', 'jaman', 'skrg', 'yaitu', 'kapan', 'nikah', 'amp', 'gw', 'kira', 'bakal', 'trending', 'loh', 'series', 'ini', 'tu', 'udahlah', 'jagonya', 'sinetron', 'ngumpul', 'disini', 'ada', 'marshanda', 'dimas', 'amp', 'mikha', 'trus', 'emang']</t>
  </si>
  <si>
    <t>['kelar', 'juga', 'menghabiskan', 'series', 'aku', 'tidak', 'menyangka', 'bakal', 'seringan', 'itu', 'walau', 'bahasannya', 'adalah', 'yg', 'sering', 'dijumpai', 'anak', 'muda', 'zaman', 'sekarang', 'yaitu', 'kapan', 'nikah', 'amp', 'aku', 'kira', 'bakal', 'trending', 'loh', 'series', 'ini', 'itu', 'udahlah', 'jagonya', 'sinetron', 'berkumpul', 'disini', 'ada', 'marshanda', 'dimas', 'amp', 'mikha', 'terus', 'memang']</t>
  </si>
  <si>
    <t>['kelar', 'menghabiskan', 'series', 'menyangka', 'seringan', 'bahasannya', 'dijumpai', 'anak', 'muda', 'zaman', 'nikah', 'amp', 'trending', 'loh', 'series', 'udahlah', 'jagonya', 'sinetron', 'berkumpul', 'marshanda', 'dimas', 'amp', 'mikha']</t>
  </si>
  <si>
    <t>['kelar', 'habis', 'series', 'sangka', 'sering', 'bahas', 'jumpa', 'anak', 'muda', 'zaman', 'nikah', 'amp', 'trending', 'loh', 'series', 'udahlah', 'jago', 'sinetron', 'kumpul', 'marshanda', 'mas', 'amp', 'mikha']</t>
  </si>
  <si>
    <t>kelar habis series sangka sering bahas jumpa anak muda zaman nikah amp trending loh series udahlah jago sinetron kumpul marshanda mas amp mikha</t>
  </si>
  <si>
    <t>DEMI ALLAH KALO SAMA JAKE AKU RELA NIKAH MUDA😭😭😭😭😭</t>
  </si>
  <si>
    <t>demi allah kalo sama jake aku rela nikah muda😭😭😭😭😭</t>
  </si>
  <si>
    <t>demi allah kalo sama jake aku rela nikah muda</t>
  </si>
  <si>
    <t>['demi', 'allah', 'kalo', 'sama', 'jake', 'aku', 'rela', 'nikah', 'muda']</t>
  </si>
  <si>
    <t>['allah', 'kalo', 'jake', 'rela', 'nikah', 'muda']</t>
  </si>
  <si>
    <t>allah kalo jake rela nikah muda</t>
  </si>
  <si>
    <t>@sbyfess Apa lagi dilingkungan sekitarku pada nikah umur 20an yg berujung cerai itu rata ditmptku bnyak janda muda. Krna mreka gk berfikir panjang asal nikah aja yg penting "aku cinta" 🤣🤣</t>
  </si>
  <si>
    <t>@sbyfess apa lagi dilingkungan sekitarku pada nikah umur 20an yg berujung cerai itu rata ditmptku bnyak janda muda. krna mreka gk berfikir panjang asal nikah aja yg penting "aku cinta" 🤣🤣</t>
  </si>
  <si>
    <t>apa lagi dilingkungan sekitarku pada nikah umur an yg berujung cerai itu rata ditmptku bnyak janda muda krna mreka gk berfikir panjang asal nikah aja yg penting aku cinta</t>
  </si>
  <si>
    <t>['apa', 'lagi', 'dilingkungan', 'sekitarku', 'pada', 'nikah', 'umur', 'an', 'yg', 'berujung', 'cerai', 'itu', 'rata', 'ditmptku', 'bnyak', 'janda', 'muda', 'krna', 'mreka', 'gk', 'berfikir', 'panjang', 'asal', 'nikah', 'aja', 'yg', 'penting', 'aku', 'cinta']</t>
  </si>
  <si>
    <t>['apa', 'lagi', 'dilingkungan', 'sekitarku', 'pada', 'nikah', 'umur', 'an', 'yg', 'berujung', 'cerai', 'itu', 'rata', 'tempatku', 'banyak', 'janda', 'muda', 'karena', 'mereka', 'tidak', 'berfikir', 'panjang', 'asal', 'nikah', 'aja', 'yg', 'penting', 'aku', 'cinta']</t>
  </si>
  <si>
    <t>['dilingkungan', 'sekitarku', 'nikah', 'umur', 'an', 'berujung', 'cerai', 'tempatku', 'janda', 'muda', 'berfikir', 'nikah', 'aja', 'cinta']</t>
  </si>
  <si>
    <t>['lingkung', 'sekitar', 'nikah', 'umur', 'an', 'ujung', 'cerai', 'tempat', 'janda', 'muda', 'berfikir', 'nikah', 'aja', 'cinta']</t>
  </si>
  <si>
    <t>lingkung sekitar nikah umur an ujung cerai tempat janda muda berfikir nikah aja cinta</t>
  </si>
  <si>
    <t>Nikah muda ga segampang itu kannnn</t>
  </si>
  <si>
    <t>nikah muda ga segampang itu kannnn</t>
  </si>
  <si>
    <t>['nikah', 'muda', 'ga', 'segampang', 'itu', 'kannnn']</t>
  </si>
  <si>
    <t>['nikah', 'muda', 'tidak', 'segampang', 'itu', 'kannnn']</t>
  </si>
  <si>
    <t>['nikah', 'muda', 'segampang', 'kannnn']</t>
  </si>
  <si>
    <t>['nikah', 'muda', 'gampang', 'kannnn']</t>
  </si>
  <si>
    <t>nikah muda gampang kannnn</t>
  </si>
  <si>
    <t>Kale's POV
Kamu tahu apa yang paling menyakitkan dari seorang pria?
Vonis mandul!
.
.
.
#KaryaKarsa #Wattpad #marriagelife #religi #romantis #suamiistri #pasangan #nikahmuda #perjodohan #vonis #istri #komunikasi #Kale #Noval #Athena #Lesha #Zami #Zayyan #promo #rekomendasi https://t.co/pn62vkkXhE</t>
  </si>
  <si>
    <t>kale's pov
kamu tahu apa yang paling menyakitkan dari seorang pria?
vonis mandul!
.
.
.
#karyakarsa #wattpad #marriagelife #religi #romantis #suamiistri #pasangan #nikahmuda #perjodohan #vonis #istri #komunikasi #kale #noval #athena #lesha #zami #zayyan #promo #rekomendasi https://t.co/pn62vkkxhe</t>
  </si>
  <si>
    <t>kales pov kamu tahu apa yang paling menyakitkan dari seorang pria vonis mandul</t>
  </si>
  <si>
    <t>['kales', 'pov', 'kamu', 'tahu', 'apa', 'yang', 'paling', 'menyakitkan', 'dari', 'seorang', 'pria', 'vonis', 'mandul']</t>
  </si>
  <si>
    <t>['kales', 'perspektif', 'kamu', 'tahu', 'apa', 'yang', 'paling', 'menyakitkan', 'dari', 'seorang', 'pria', 'vonis', 'mandul']</t>
  </si>
  <si>
    <t>['kales', 'perspektif', 'menyakitkan', 'pria', 'vonis', 'mandul']</t>
  </si>
  <si>
    <t>['kales', 'perspektif', 'sakit', 'pria', 'vonis', 'mandul']</t>
  </si>
  <si>
    <t>kales perspektif sakit pria vonis mandul</t>
  </si>
  <si>
    <t>gimana kalo yg nikah muda pasangan paling muda kita “lexa &amp;amp; steve”🤣😭</t>
  </si>
  <si>
    <t>gimana kalo yg nikah muda pasangan paling muda kita lexa amp steve</t>
  </si>
  <si>
    <t>['gimana', 'kalo', 'yg', 'nikah', 'muda', 'pasangan', 'paling', 'muda', 'kita', 'lexa', 'amp', 'steve']</t>
  </si>
  <si>
    <t>['bagaimana', 'kalo', 'yg', 'nikah', 'muda', 'pasangan', 'paling', 'muda', 'kita', 'lexa', 'amp', 'steve']</t>
  </si>
  <si>
    <t>['kalo', 'nikah', 'muda', 'pasangan', 'muda', 'lexa', 'amp', 'steve']</t>
  </si>
  <si>
    <t>['kalo', 'nikah', 'muda', 'pasang', 'muda', 'lexa', 'amp', 'steve']</t>
  </si>
  <si>
    <t>kalo nikah muda pasang muda lexa amp steve</t>
  </si>
  <si>
    <t>“KALO JADI NIKAH MUDA” ya gais🙏🏻 Kalo gajadi yaa mon maap, berarti ini cuma halusisasi wkwkwk</t>
  </si>
  <si>
    <t>“kalo jadi nikah muda” ya gais🙏🏻 kalo gajadi yaa mon maap, berarti ini cuma halusisasi wkwkwk</t>
  </si>
  <si>
    <t>kalo jadi nikah muda ya gais kalo gajadi yaa mon maap berarti ini cuma halusisasi wkwkwk</t>
  </si>
  <si>
    <t>['kalo', 'jadi', 'nikah', 'muda', 'ya', 'gais', 'kalo', 'gajadi', 'yaa', 'mon', 'maap', 'berarti', 'ini', 'cuma', 'halusisasi', 'wkwkwk']</t>
  </si>
  <si>
    <t>['kalo', 'jadi', 'nikah', 'muda', 'ya', 'gais', 'kalo', 'batal', 'iya', 'mohon', 'maaf', 'berarti', 'ini', 'cuma', 'halusisasi', 'wkwkwk']</t>
  </si>
  <si>
    <t>['kalo', 'nikah', 'muda', 'ya', 'kalo', 'batal', 'iya', 'mohon', 'maaf', 'halusisasi', 'wkwkwk']</t>
  </si>
  <si>
    <t>['kalo', 'nikah', 'muda', 'ya', 'kalo', 'batal', 'iya', 'mohon', 'maaf', 'halus', 'wkwkwk']</t>
  </si>
  <si>
    <t>kalo nikah muda ya kalo batal iya mohon maaf halus wkwkwk</t>
  </si>
  <si>
    <t>@RcSamsung1 Baca atuh captionnya “Kalo jadi nikah muda”! 
Berarti itu tandanya masih gambaran wkwk</t>
  </si>
  <si>
    <t>@rcsamsung1 baca atuh captionnya “kalo jadi nikah muda”! 
berarti itu tandanya masih gambaran wkwk</t>
  </si>
  <si>
    <t>baca atuh captionnya kalo jadi nikah muda berarti itu tandanya masih gambaran wkwk</t>
  </si>
  <si>
    <t>['baca', 'atuh', 'captionnya', 'kalo', 'jadi', 'nikah', 'muda', 'berarti', 'itu', 'tandanya', 'masih', 'gambaran', 'wkwk']</t>
  </si>
  <si>
    <t>['baca', 'atuh', 'captionnya', 'kalo', 'nikah', 'muda', 'tandanya', 'gambaran']</t>
  </si>
  <si>
    <t>['baca', 'atuh', 'captionnya', 'kalo', 'nikah', 'muda', 'tanda', 'gambar']</t>
  </si>
  <si>
    <t>baca atuh captionnya kalo nikah muda tanda gambar</t>
  </si>
  <si>
    <t>@tanyarlfes Mas mas mba mba yg mau nikah, tolong dgn sangat deh sblm anda menikah dan punya anak puas2in masa muda. Kamu hrus slesei dgn dirimu. Biar g jd org udah nikah tp klakuan kayak bocah. Kasian sama anak lu sih, kayak apa mentalnya punya bapak ibu yg blm slesei dgn dirinya sndiri.</t>
  </si>
  <si>
    <t>@tanyarlfes mas mas mba mba yg mau nikah, tolong dgn sangat deh sblm anda menikah dan punya anak puas2in masa muda. kamu hrus slesei dgn dirimu. biar g jd org udah nikah tp klakuan kayak bocah. kasian sama anak lu sih, kayak apa mentalnya punya bapak ibu yg blm slesei dgn dirinya sndiri.</t>
  </si>
  <si>
    <t>mas mas mba mba yg mau nikah tolong dgn sangat deh sblm anda menikah dan punya anak puasin masa muda kamu hrus slesei dgn dirimu biar  jd org udah nikah tp klakuan kayak bocah kasian sama anak lu sih kayak apa mentalnya punya bapak ibu yg blm slesei dgn dirinya sndiri</t>
  </si>
  <si>
    <t>['mas', 'mas', 'mba', 'mba', 'yg', 'mau', 'nikah', 'tolong', 'dgn', 'sangat', 'deh', 'sblm', 'anda', 'menikah', 'dan', 'punya', 'anak', 'puasin', 'masa', 'muda', 'kamu', 'hrus', 'slesei', 'dgn', 'dirimu', 'biar', 'jd', 'org', 'udah', 'nikah', 'tp', 'klakuan', 'kayak', 'bocah', 'kasian', 'sama', 'anak', 'lu', 'sih', 'kayak', 'apa', 'mentalnya', 'punya', 'bapak', 'ibu', 'yg', 'blm', 'slesei', 'dgn', 'dirinya', 'sndiri']</t>
  </si>
  <si>
    <t>['kakak', 'kakak', 'mbak', 'mbak', 'yg', 'mau', 'nikah', 'tolong', 'dengan', 'sangat', 'deh', 'sebelum', 'anda', 'nikah', 'dan', 'punya', 'anak', 'puas', 'masa', 'muda', 'kamu', 'harus', 'slesei', 'dengan', 'dirimu', 'biar', 'jd', 'orang', 'sudah', 'nikah', 'tapi', 'klakuan', 'seperti', 'anak', 'kasihan', 'sama', 'anak', 'kamu', 'sih', 'seperti', 'apa', 'mentalnya', 'punya', 'bapak', 'ibu', 'yg', 'belum', 'slesei', 'dengan', 'dirinya', 'sendiri']</t>
  </si>
  <si>
    <t>['kakak', 'kakak', 'mbak', 'mbak', 'nikah', 'tolong', 'deh', 'nikah', 'anak', 'puas', 'muda', 'slesei', 'dirimu', 'biar', 'jd', 'orang', 'nikah', 'klakuan', 'anak', 'kasihan', 'anak', 'sih', 'mentalnya', 'slesei']</t>
  </si>
  <si>
    <t>['kakak', 'kakak', 'mbak', 'mbak', 'nikah', 'tolong', 'deh', 'nikah', 'anak', 'puas', 'muda', 'slesei', 'diri', 'biar', 'jd', 'orang', 'nikah', 'klakuan', 'anak', 'kasihan', 'anak', 'sih', 'mental', 'slesei']</t>
  </si>
  <si>
    <t>kakak kakak mbak mbak nikah tolong deh nikah anak puas muda slesei diri biar jd orang nikah klakuan anak kasihan anak sih mental slesei</t>
  </si>
  <si>
    <t>@drielcapt gw bilang apa kazujin students college meanwhile kariselle.... nikah muda.</t>
  </si>
  <si>
    <t>gw bilang apa kazujin students college meanwhile kariselle nikah muda</t>
  </si>
  <si>
    <t>['gw', 'bilang', 'apa', 'kazujin', 'students', 'college', 'meanwhile', 'kariselle', 'nikah', 'muda']</t>
  </si>
  <si>
    <t>['aku', 'bilang', 'apa', 'kazujin', 'students', 'college', 'meanwhile', 'kariselle', 'nikah', 'muda']</t>
  </si>
  <si>
    <t>['bilang', 'kazujin', 'students', 'college', 'meanwhile', 'kariselle', 'nikah', 'muda']</t>
  </si>
  <si>
    <t>bilang kazujin students college meanwhile kariselle nikah muda</t>
  </si>
  <si>
    <t>@_jigujelly_ @moonlivingg @tanyarlfes Gue ketrigger sama tulisan lu yang "selesai sama masa muda" nder makanya persepsi gua seakan2 kalo udah nikah ya berarti fokusnya untuk keluarga doang</t>
  </si>
  <si>
    <t>@_jigujelly_ @moonlivingg @tanyarlfes gue ketrigger sama tulisan lu yang "selesai sama masa muda" nder makanya persepsi gua seakan2 kalo udah nikah ya berarti fokusnya untuk keluarga doang</t>
  </si>
  <si>
    <t>jigujelly gue ketrigger sama tulisan lu yang selesai sama masa muda nder makanya persepsi gua seakan kalo udah nikah ya berarti fokusnya untuk keluarga doang</t>
  </si>
  <si>
    <t>['jigujelly', 'gue', 'ketrigger', 'sama', 'tulisan', 'lu', 'yang', 'selesai', 'sama', 'masa', 'muda', 'nder', 'makanya', 'persepsi', 'gua', 'seakan', 'kalo', 'udah', 'nikah', 'ya', 'berarti', 'fokusnya', 'untuk', 'keluarga', 'doang']</t>
  </si>
  <si>
    <t>['jigujelly', 'aku', 'ketrigger', 'sama', 'tulisan', 'kamu', 'yang', 'selesai', 'sama', 'masa', 'muda', 'nder', 'makanya', 'persepsi', 'aku', 'seakan', 'kalo', 'sudah', 'nikah', 'ya', 'berarti', 'fokusnya', 'untuk', 'keluarga', 'hanya']</t>
  </si>
  <si>
    <t>['jigujelly', 'ketrigger', 'tulisan', 'selesai', 'muda', 'nder', 'persepsi', 'seakan', 'kalo', 'nikah', 'ya', 'fokusnya', 'keluarga']</t>
  </si>
  <si>
    <t>['jigujelly', 'ketrigger', 'tulis', 'selesai', 'muda', 'nder', 'persepsi', 'akan', 'kalo', 'nikah', 'ya', 'fokus', 'keluarga']</t>
  </si>
  <si>
    <t>jigujelly ketrigger tulis selesai muda nder persepsi akan kalo nikah ya fokus keluarga</t>
  </si>
  <si>
    <t>@eyprilrus Bukan Kita yg tua tapi ponakanmu yg nikah muda bangt😭😭</t>
  </si>
  <si>
    <t>@eyprilrus bukan kita yg tua tapi ponakanmu yg nikah muda bangt😭😭</t>
  </si>
  <si>
    <t>bukan kita yg tua tapi ponakanmu yg nikah muda bangt</t>
  </si>
  <si>
    <t>['bukan', 'kita', 'yg', 'tua', 'tapi', 'ponakanmu', 'yg', 'nikah', 'muda', 'bangt']</t>
  </si>
  <si>
    <t>['tua', 'ponakanmu', 'nikah', 'muda', 'bangt']</t>
  </si>
  <si>
    <t>['tua', 'ponakan', 'nikah', 'muda', 'bangt']</t>
  </si>
  <si>
    <t>tua ponakan nikah muda bangt</t>
  </si>
  <si>
    <t>@18fesss gini nder nikah diumur muda masih gampang nyarinya.. klo udh umur 30 keatas kya tetanggaku hanya pasrah aja skrg</t>
  </si>
  <si>
    <t>gini nder nikah diumur muda masih gampang nyarinya klo udh umur keatas kya tetanggaku hanya pasrah aja skrg</t>
  </si>
  <si>
    <t>['gini', 'nder', 'nikah', 'diumur', 'muda', 'masih', 'gampang', 'nyarinya', 'klo', 'udh', 'umur', 'keatas', 'kya', 'tetanggaku', 'hanya', 'pasrah', 'aja', 'skrg']</t>
  </si>
  <si>
    <t>['begini', 'nder', 'nikah', 'diumur', 'muda', 'masih', 'gampang', 'nyarinya', 'klo', 'sudah', 'umur', 'keatas', 'kya', 'tetanggaku', 'hanya', 'pasrah', 'aja', 'sekarang']</t>
  </si>
  <si>
    <t>['nder', 'nikah', 'diumur', 'muda', 'gampang', 'nyarinya', 'klo', 'umur', 'keatas', 'kya', 'tetanggaku', 'pasrah', 'aja']</t>
  </si>
  <si>
    <t>['nder', 'nikah', 'umur', 'muda', 'gampang', 'nyarinya', 'klo', 'umur', 'atas', 'kya', 'tetangga', 'pasrah', 'aja']</t>
  </si>
  <si>
    <t>nder nikah umur muda gampang nyarinya klo umur atas kya tetangga pasrah aja</t>
  </si>
  <si>
    <t>@chanswaifue @kimdyeager @tanyarlfes Suami gak pernah nongkrong2 gak jelas semenjak nikah, padahal sebelum nikah kata mertuaku hobby maen. Biasa kan namanya anak muda. Alhamdulillah walaupun nikah muda tapi kedewasaan dn komitmen kuat bikin langgeng terutama dari suami ..</t>
  </si>
  <si>
    <t>@chanswaifue @kimdyeager @tanyarlfes suami gak pernah nongkrong2 gak jelas semenjak nikah, padahal sebelum nikah kata mertuaku hobby maen. biasa kan namanya anak muda. alhamdulillah walaupun nikah muda tapi kedewasaan dn komitmen kuat bikin langgeng terutama dari suami ..</t>
  </si>
  <si>
    <t>suami gak pernah nongkrong gak jelas semenjak nikah padahal sebelum nikah kata mertuaku hobby maen biasa kan namanya anak muda alhamdulillah walaupun nikah muda tapi kedewasaan dn komitmen kuat bikin langgeng terutama dari suami</t>
  </si>
  <si>
    <t>['suami', 'gak', 'pernah', 'nongkrong', 'gak', 'jelas', 'semenjak', 'nikah', 'padahal', 'sebelum', 'nikah', 'kata', 'mertuaku', 'hobby', 'maen', 'biasa', 'kan', 'namanya', 'anak', 'muda', 'alhamdulillah', 'walaupun', 'nikah', 'muda', 'tapi', 'kedewasaan', 'dn', 'komitmen', 'kuat', 'bikin', 'langgeng', 'terutama', 'dari', 'suami']</t>
  </si>
  <si>
    <t>['suami', 'gak', 'pernah', 'nongkrong', 'gak', 'jelas', 'semenjak', 'nikah', 'padahal', 'sebelum', 'nikah', 'kata', 'mertuaku', 'hobby', 'main', 'biasa', 'kan', 'namanya', 'anak', 'muda', 'alhamdulillah', 'walaupun', 'nikah', 'muda', 'tapi', 'kedewasaan', 'dan', 'komitmen', 'kuat', 'bikin', 'langgeng', 'terutama', 'dari', 'suami']</t>
  </si>
  <si>
    <t>['suami', 'gak', 'nongkrong', 'gak', 'semenjak', 'nikah', 'nikah', 'mertuaku', 'hobby', 'main', 'namanya', 'anak', 'muda', 'alhamdulillah', 'nikah', 'muda', 'kedewasaan', 'komitmen', 'kuat', 'bikin', 'langgeng', 'suami']</t>
  </si>
  <si>
    <t>['suami', 'gak', 'nongkrong', 'gak', 'semenjak', 'nikah', 'nikah', 'mertua', 'hobby', 'main', 'nama', 'anak', 'muda', 'alhamdulillah', 'nikah', 'muda', 'dewasa', 'komitmen', 'kuat', 'bikin', 'langgeng', 'suami']</t>
  </si>
  <si>
    <t>suami gak nongkrong gak semenjak nikah nikah mertua hobby main nama anak muda alhamdulillah nikah muda dewasa komitmen kuat bikin langgeng suami</t>
  </si>
  <si>
    <t>Chanbaek two tweet au.
; Bintang &amp;amp; Aksara.
-Bintang &amp;amp; Aca kalo jadi Nikah muda. https://t.co/3MAUYbduAf</t>
  </si>
  <si>
    <t>chanbaek two tweet au.
; bintang &amp;amp; aksara.
-bintang &amp;amp; aca kalo jadi nikah muda. https://t.co/3mauybduaf</t>
  </si>
  <si>
    <t>chanbaek two tweet au bintang amp aksara bintang amp aca kalo jadi nikah muda</t>
  </si>
  <si>
    <t>['chanbaek', 'two', 'tweet', 'au', 'bintang', 'amp', 'aksara', 'bintang', 'amp', 'aca', 'kalo', 'jadi', 'nikah', 'muda']</t>
  </si>
  <si>
    <t>['chanbaek', 'two', 'tweet', 'aku', 'bintang', 'amp', 'aksara', 'bintang', 'amp', 'aca', 'kalo', 'jadi', 'nikah', 'muda']</t>
  </si>
  <si>
    <t>['chanbaek', 'two', 'tweet', 'bintang', 'amp', 'aksara', 'bintang', 'amp', 'aca', 'kalo', 'nikah', 'muda']</t>
  </si>
  <si>
    <t>chanbaek two tweet bintang amp aksara bintang amp aca kalo nikah muda</t>
  </si>
  <si>
    <t>Nikah muda kali ya?</t>
  </si>
  <si>
    <t>nikah muda kali ya?</t>
  </si>
  <si>
    <t>nikah muda kali ya</t>
  </si>
  <si>
    <t>['nikah', 'muda', 'kali', 'ya']</t>
  </si>
  <si>
    <t>['nikah', 'muda', 'sepertinya', 'ya']</t>
  </si>
  <si>
    <t>['nikah', 'muda', 'ya']</t>
  </si>
  <si>
    <t>nikah muda ya</t>
  </si>
  <si>
    <t>hadehhhhhhh nikah muda pasti</t>
  </si>
  <si>
    <t>['hadehhhhhhh', 'nikah', 'muda', 'pasti']</t>
  </si>
  <si>
    <t>@tanyarlfes Namanya juga nikah muda masih labil</t>
  </si>
  <si>
    <t>@tanyarlfes namanya juga nikah muda masih labil</t>
  </si>
  <si>
    <t>namanya juga nikah muda masih labil</t>
  </si>
  <si>
    <t>['namanya', 'juga', 'nikah', 'muda', 'masih', 'labil']</t>
  </si>
  <si>
    <t>['namanya', 'nikah', 'muda', 'labil']</t>
  </si>
  <si>
    <t>['nama', 'nikah', 'muda', 'labil']</t>
  </si>
  <si>
    <t>nama nikah muda labil</t>
  </si>
  <si>
    <t>@tanyarlfes Kalo masih suka nongkrong2 jangan nikah dulu. Mental remaja kalo nikah muda gini jadinya.</t>
  </si>
  <si>
    <t>@tanyarlfes kalo masih suka nongkrong2 jangan nikah dulu. mental remaja kalo nikah muda gini jadinya.</t>
  </si>
  <si>
    <t>kalo masih suka nongkrong jangan nikah dulu mental remaja kalo nikah muda gini jadinya</t>
  </si>
  <si>
    <t>['kalo', 'masih', 'suka', 'nongkrong', 'jangan', 'nikah', 'dulu', 'mental', 'remaja', 'kalo', 'nikah', 'muda', 'gini', 'jadinya']</t>
  </si>
  <si>
    <t>['kalo', 'masih', 'suka', 'nongkrong', 'jangan', 'nikah', 'dulu', 'mental', 'remaja', 'kalo', 'nikah', 'muda', 'begini', 'jadinya']</t>
  </si>
  <si>
    <t>['kalo', 'suka', 'nongkrong', 'nikah', 'mental', 'remaja', 'kalo', 'nikah', 'muda']</t>
  </si>
  <si>
    <t>kalo suka nongkrong nikah mental remaja kalo nikah muda</t>
  </si>
  <si>
    <t>mengurungkan niat diri sendiri untuk nikah muda 😅👍🏻</t>
  </si>
  <si>
    <t>mengurungkan niat diri sendiri untuk nikah muda</t>
  </si>
  <si>
    <t>['mengurungkan', 'niat', 'diri', 'sendiri', 'untuk', 'nikah', 'muda']</t>
  </si>
  <si>
    <t>['mengurungkan', 'niat', 'nikah', 'muda']</t>
  </si>
  <si>
    <t>['urung', 'niat', 'nikah', 'muda']</t>
  </si>
  <si>
    <t>urung niat nikah muda</t>
  </si>
  <si>
    <t>@BeOptimis @mrkrtk @aldapstsr Ibu ibu norak itu mah
Atau OKB, yg muda nya ga ada duit trs nikah bisa beli ini itu biasanya begitu
Kalo udh biasa dr kecil elegan mah kaga, tetep punya tapi yg pantes, bahkan ukurannya kecil tapi harganya lebih mahal drpd yg segede gaban</t>
  </si>
  <si>
    <t>@beoptimis @mrkrtk @aldapstsr ibu ibu norak itu mah
atau okb, yg muda nya ga ada duit trs nikah bisa beli ini itu biasanya begitu
kalo udh biasa dr kecil elegan mah kaga, tetep punya tapi yg pantes, bahkan ukurannya kecil tapi harganya lebih mahal drpd yg segede gaban</t>
  </si>
  <si>
    <t>ibu ibu norak itu mah atau okb yg muda nya ga ada duit trs nikah bisa beli ini itu biasanya begitu kalo udh biasa dr kecil elegan mah kaga tetep punya tapi yg pantes bahkan ukurannya kecil tapi harganya lebih mahal drpd yg segede gaban</t>
  </si>
  <si>
    <t>['ibu', 'ibu', 'norak', 'itu', 'mah', 'atau', 'okb', 'yg', 'muda', 'nya', 'ga', 'ada', 'duit', 'trs', 'nikah', 'bisa', 'beli', 'ini', 'itu', 'biasanya', 'begitu', 'kalo', 'udh', 'biasa', 'dr', 'kecil', 'elegan', 'mah', 'kaga', 'tetep', 'punya', 'tapi', 'yg', 'pantes', 'bahkan', 'ukurannya', 'kecil', 'tapi', 'harganya', 'lebih', 'mahal', 'drpd', 'yg', 'segede', 'gaban']</t>
  </si>
  <si>
    <t>['ibu', 'ibu', 'norak', 'itu', 'mah', 'atau', 'okb', 'yg', 'muda', 'nya', 'tidak', 'ada', 'duit', 'terus', 'nikah', 'bisa', 'beli', 'ini', 'itu', 'biasanya', 'begitu', 'kalo', 'sudah', 'biasa', 'dari', 'kecil', 'elegan', 'mah', 'tidak', 'tetap', 'punya', 'tapi', 'yg', 'pantas', 'bahkan', 'ukurannya', 'kecil', 'tapi', 'harganya', 'lebih', 'mahal', 'daripada', 'yg', 'sebesar', 'gaban']</t>
  </si>
  <si>
    <t>['norak', 'mah', 'okb', 'muda', 'nya', 'duit', 'nikah', 'beli', 'kalo', 'elegan', 'mah', 'ukurannya', 'harganya', 'mahal', 'gaban']</t>
  </si>
  <si>
    <t>['norak', 'mah', 'okb', 'muda', 'nya', 'duit', 'nikah', 'beli', 'kalo', 'elegan', 'mah', 'ukur', 'harga', 'mahal', 'gaban']</t>
  </si>
  <si>
    <t>norak mah okb muda nya duit nikah beli kalo elegan mah ukur harga mahal gaban</t>
  </si>
  <si>
    <t>@tanyarlfes Padahal masih banyak stok mba2 hobi jajan seblak yg pengen banget nikah muda, eh kamu malah ngarepin yg lagi ngejar karir.
Sadar nder, standard elo bukan dia, dan standard dia juga udah pasti bukan elo.</t>
  </si>
  <si>
    <t>@tanyarlfes padahal masih banyak stok mba2 hobi jajan seblak yg pengen banget nikah muda, eh kamu malah ngarepin yg lagi ngejar karir.
sadar nder, standard elo bukan dia, dan standard dia juga udah pasti bukan elo.</t>
  </si>
  <si>
    <t>padahal masih banyak stok mba hobi jajan seblak yg pengen banget nikah muda eh kamu malah ngarepin yg lagi ngejar karir sadar nder standard elo bukan dia dan standard dia juga udah pasti bukan elo</t>
  </si>
  <si>
    <t>['padahal', 'masih', 'banyak', 'stok', 'mba', 'hobi', 'jajan', 'seblak', 'yg', 'pengen', 'banget', 'nikah', 'muda', 'eh', 'kamu', 'malah', 'ngarepin', 'yg', 'lagi', 'ngejar', 'karir', 'sadar', 'nder', 'standard', 'elo', 'bukan', 'dia', 'dan', 'standard', 'dia', 'juga', 'udah', 'pasti', 'bukan', 'elo']</t>
  </si>
  <si>
    <t>['padahal', 'masih', 'banyak', 'stok', 'mbak', 'hobi', 'jajan', 'seblak', 'yg', 'ingin', 'banget', 'nikah', 'muda', 'malah', 'kamu', 'malah', 'mengharapkan', 'yg', 'lagi', 'mengejar', 'karier', 'sadar', 'nder', 'standard', 'kamu', 'bukan', 'dia', 'dan', 'standard', 'dia', 'juga', 'sudah', 'pasti', 'bukan', 'kamu']</t>
  </si>
  <si>
    <t>['stok', 'mbak', 'hobi', 'jajan', 'seblak', 'banget', 'nikah', 'muda', 'mengharapkan', 'mengejar', 'karier', 'sadar', 'nder', 'standard', 'standard']</t>
  </si>
  <si>
    <t>['stok', 'mbak', 'hobi', 'jajan', 'seblak', 'banget', 'nikah', 'muda', 'harap', 'kejar', 'karier', 'sadar', 'nder', 'standard', 'standard']</t>
  </si>
  <si>
    <t>stok mbak hobi jajan seblak banget nikah muda harap kejar karier sadar nder standard standard</t>
  </si>
  <si>
    <t>🧔👱: "jgn dulu nikah, minimal kerja 2/3 tahun dl lah. Masih muda"
🙍: "Ya emang maunya gitu sih"
👱🧔: "Emang brp umur mu dek?"
🙍: "28"
👱🧔: "Lahhh tua banget ternyata"
Kena deh 🤣</t>
  </si>
  <si>
    <t>🧔👱: "jgn dulu nikah, minimal kerja 2/3 tahun dl lah. masih muda"
🙍: "ya emang maunya gitu sih"
👱🧔: "emang brp umur mu dek?"
🙍: "28"
👱🧔: "lahhh tua banget ternyata"
kena deh 🤣</t>
  </si>
  <si>
    <t>jgn dulu nikah minimal kerja tahun dl lah masih muda ya emang maunya gitu sih emang brp umur mu dek lahhh tua banget ternyata kena deh</t>
  </si>
  <si>
    <t>['jgn', 'dulu', 'nikah', 'minimal', 'kerja', 'tahun', 'dl', 'lah', 'masih', 'muda', 'ya', 'emang', 'maunya', 'gitu', 'sih', 'emang', 'brp', 'umur', 'mu', 'dek', 'lahhh', 'tua', 'banget', 'ternyata', 'kena', 'deh']</t>
  </si>
  <si>
    <t>['jgn', 'dulu', 'nikah', 'minimal', 'kerja', 'tahun', 'dahulu', 'lah', 'masih', 'muda', 'ya', 'memang', 'mau', 'begitu', 'sih', 'memang', 'berapa', 'umur', 'kamu', 'adik', 'lahhh', 'tua', 'banget', 'ternyata', 'kena', 'deh']</t>
  </si>
  <si>
    <t>['jgn', 'nikah', 'minimal', 'kerja', 'muda', 'ya', 'sih', 'umur', 'adik', 'lahhh', 'tua', 'banget', 'kena', 'deh']</t>
  </si>
  <si>
    <t>jgn nikah minimal kerja muda ya sih umur adik lahhh tua banget kena deh</t>
  </si>
  <si>
    <t>@tanyarlfes gua yg sbg laki-laki aja sedih banget kalo jadi sender
Gua tebak ini nikah muda yg didorong atas desakan sosial dan keluarga</t>
  </si>
  <si>
    <t>@tanyarlfes gua yg sbg laki-laki aja sedih banget kalo jadi sender
gua tebak ini nikah muda yg didorong atas desakan sosial dan keluarga</t>
  </si>
  <si>
    <t>gua yg sbg lakilaki aja sedih banget kalo jadi sender gua tebak ini nikah muda yg didorong atas desakan sosial dan keluarga</t>
  </si>
  <si>
    <t>['gua', 'yg', 'sbg', 'lakilaki', 'aja', 'sedih', 'banget', 'kalo', 'jadi', 'sender', 'gua', 'tebak', 'ini', 'nikah', 'muda', 'yg', 'didorong', 'atas', 'desakan', 'sosial', 'dan', 'keluarga']</t>
  </si>
  <si>
    <t>['aku', 'yg', 'sebagai', 'cowok', 'aja', 'sedih', 'banget', 'kalo', 'jadi', 'pengirim', 'aku', 'tebak', 'ini', 'nikah', 'muda', 'yg', 'didorong', 'atas', 'desakan', 'sosial', 'dan', 'keluarga']</t>
  </si>
  <si>
    <t>['cowok', 'aja', 'sedih', 'banget', 'kalo', 'pengirim', 'tebak', 'nikah', 'muda', 'didorong', 'desakan', 'sosial', 'keluarga']</t>
  </si>
  <si>
    <t>['cowok', 'aja', 'sedih', 'banget', 'kalo', 'kirim', 'tebak', 'nikah', 'muda', 'dorong', 'desa', 'sosial', 'keluarga']</t>
  </si>
  <si>
    <t>cowok aja sedih banget kalo kirim tebak nikah muda dorong desa sosial keluarga</t>
  </si>
  <si>
    <t>@TheArtificail Masih muda jgn suruh nikah</t>
  </si>
  <si>
    <t>@theartificail masih muda jgn suruh nikah</t>
  </si>
  <si>
    <t>masih muda jgn suruh nikah</t>
  </si>
  <si>
    <t>['masih', 'muda', 'jgn', 'suruh', 'nikah']</t>
  </si>
  <si>
    <t>['muda', 'jgn', 'suruh', 'nikah']</t>
  </si>
  <si>
    <t>muda jgn suruh nikah</t>
  </si>
  <si>
    <t>walah nikah muda ternyata wkwk</t>
  </si>
  <si>
    <t>['walah', 'nikah', 'muda', 'ternyata', 'wkwk']</t>
  </si>
  <si>
    <t>seperti apa agama dan kepribadian calon km, bagaimana cara berkomunikasi, menyelesaikan masalah dll.
gak semua nikah muda menyeramkan kok hehehe.</t>
  </si>
  <si>
    <t>seperti apa agama dan kepribadian calon km bagaimana cara berkomunikasi menyelesaikan masalah dll gak semua nikah muda menyeramkan kok hehehe</t>
  </si>
  <si>
    <t>['seperti', 'apa', 'agama', 'dan', 'kepribadian', 'calon', 'km', 'bagaimana', 'cara', 'berkomunikasi', 'menyelesaikan', 'masalah', 'dll', 'gak', 'semua', 'nikah', 'muda', 'menyeramkan', 'kok', 'hehehe']</t>
  </si>
  <si>
    <t>['seperti', 'apa', 'agama', 'dan', 'kepribadian', 'calon', 'kamu', 'bagaimana', 'cara', 'berkomunikasi', 'menyelesaikan', 'masalah', 'dll', 'gak', 'semua', 'nikah', 'muda', 'menyeramkan', 'kok', 'hehehe']</t>
  </si>
  <si>
    <t>['agama', 'kepribadian', 'calon', 'berkomunikasi', 'menyelesaikan', 'dll', 'gak', 'nikah', 'muda', 'menyeramkan', 'hehehe']</t>
  </si>
  <si>
    <t>['agama', 'pribadi', 'calon', 'komunikasi', 'selesai', 'dll', 'gak', 'nikah', 'muda', 'seram', 'hehehe']</t>
  </si>
  <si>
    <t>agama pribadi calon komunikasi selesai dll gak nikah muda seram hehehe</t>
  </si>
  <si>
    <t>Bapakku dulu katanya Butin cinta banget sama belio, makanya cemburuan parah
Butin juga bilang Bapak itu banyak disukain cewe-cewe, tapi milih Butin
Bangga banget belio kalo nyeritain masa lalu begini, walopun tetep keselip 'kok dulu Ibu masih muda udah mau nikah aja ya' haha</t>
  </si>
  <si>
    <t>bapakku dulu katanya butin cinta banget sama belio, makanya cemburuan parah
butin juga bilang bapak itu banyak disukain cewe-cewe, tapi milih butin
bangga banget belio kalo nyeritain masa lalu begini, walopun tetep keselip 'kok dulu ibu masih muda udah mau nikah aja ya' haha</t>
  </si>
  <si>
    <t>bapakku dulu katanya butin cinta banget sama belio makanya cemburuan parah butin juga bilang bapak itu banyak disukain cewecewe tapi milih butin bangga banget belio kalo nyeritain masa lalu begini walopun tetep keselip kok dulu ibu masih muda udah mau nikah aja ya haha</t>
  </si>
  <si>
    <t>['bapakku', 'dulu', 'katanya', 'butin', 'cinta', 'banget', 'sama', 'belio', 'makanya', 'cemburuan', 'parah', 'butin', 'juga', 'bilang', 'bapak', 'itu', 'banyak', 'disukain', 'cewecewe', 'tapi', 'milih', 'butin', 'bangga', 'banget', 'belio', 'kalo', 'nyeritain', 'masa', 'lalu', 'begini', 'walopun', 'tetep', 'keselip', 'kok', 'dulu', 'ibu', 'masih', 'muda', 'udah', 'mau', 'nikah', 'aja', 'ya', 'haha']</t>
  </si>
  <si>
    <t>['bapakku', 'dulu', 'katanya', 'butin', 'cinta', 'banget', 'sama', 'beliau', 'makanya', 'cemburuan', 'parah', 'butin', 'juga', 'bilang', 'bapak', 'itu', 'banyak', 'disukain', 'cewecewe', 'tapi', 'memilih', 'butin', 'bangga', 'banget', 'beliau', 'kalo', 'nyeritain', 'masa', 'lalu', 'begini', 'walaupun', 'tetap', 'keselip', 'kok', 'dulu', 'ibu', 'masih', 'muda', 'sudah', 'mau', 'nikah', 'aja', 'ya', 'haha']</t>
  </si>
  <si>
    <t>['bapakku', 'butin', 'cinta', 'banget', 'beliau', 'cemburuan', 'parah', 'butin', 'bilang', 'disukain', 'cewecewe', 'memilih', 'butin', 'bangga', 'banget', 'beliau', 'kalo', 'nyeritain', 'keselip', 'muda', 'nikah', 'aja', 'ya', 'haha']</t>
  </si>
  <si>
    <t>['bapak', 'butin', 'cinta', 'banget', 'beliau', 'cemburu', 'parah', 'butin', 'bilang', 'disukain', 'cewecewe', 'pilih', 'butin', 'bangga', 'banget', 'beliau', 'kalo', 'nyeritain', 'selip', 'muda', 'nikah', 'aja', 'ya', 'haha']</t>
  </si>
  <si>
    <t>bapak butin cinta banget beliau cemburu parah butin bilang disukain cewecewe pilih butin bangga banget beliau kalo nyeritain selip muda nikah aja ya haha</t>
  </si>
  <si>
    <t>Dulu gue pgn banget nikah muda hahah lawak tapi sekarang ga anjir keinginan itu pun memudar grgr diri gue sendiri</t>
  </si>
  <si>
    <t>dulu gue pgn banget nikah muda hahah lawak tapi sekarang ga anjir keinginan itu pun memudar grgr diri gue sendiri</t>
  </si>
  <si>
    <t>['dulu', 'gue', 'pgn', 'banget', 'nikah', 'muda', 'hahah', 'lawak', 'tapi', 'sekarang', 'ga', 'anjir', 'keinginan', 'itu', 'pun', 'memudar', 'grgr', 'diri', 'gue', 'sendiri']</t>
  </si>
  <si>
    <t>['dulu', 'aku', 'ingin', 'banget', 'nikah', 'muda', 'hahah', 'lucu', 'tapi', 'sekarang', 'tidak', 'fuck', 'keinginan', 'itu', 'pun', 'memudar', 'karena', 'diri', 'aku', 'sendiri']</t>
  </si>
  <si>
    <t>['banget', 'nikah', 'muda', 'lucu', 'fuck', 'memudar']</t>
  </si>
  <si>
    <t>['banget', 'nikah', 'muda', 'lucu', 'fuck', 'pudar']</t>
  </si>
  <si>
    <t>banget nikah muda lucu fuck pudar</t>
  </si>
  <si>
    <t>@tanyarlfes Pasti pasangan nikah muda nih</t>
  </si>
  <si>
    <t>@tanyarlfes pasti pasangan nikah muda nih</t>
  </si>
  <si>
    <t>pasti pasangan nikah muda nih</t>
  </si>
  <si>
    <t>['pasti', 'pasangan', 'nikah', 'muda', 'nih']</t>
  </si>
  <si>
    <t>['pasangan', 'nikah', 'muda', 'nih']</t>
  </si>
  <si>
    <t>['pasang', 'nikah', 'muda', 'nih']</t>
  </si>
  <si>
    <t>pasang nikah muda nih</t>
  </si>
  <si>
    <t>@tanyarlfes makanya aku skrg mau puasin main dulu selagi masih muda, biar paa dah nikah udah ga keluyuran lagi</t>
  </si>
  <si>
    <t>makanya aku skrg mau puasin main dulu selagi masih muda biar paa dah nikah udah ga keluyuran lagi</t>
  </si>
  <si>
    <t>['makanya', 'aku', 'skrg', 'mau', 'puasin', 'main', 'dulu', 'selagi', 'masih', 'muda', 'biar', 'paa', 'dah', 'nikah', 'udah', 'ga', 'keluyuran', 'lagi']</t>
  </si>
  <si>
    <t>['makanya', 'aku', 'sekarang', 'mau', 'puas', 'main', 'dulu', 'selagi', 'masih', 'muda', 'biar', 'paa', 'sudah', 'nikah', 'sudah', 'tidak', 'keluyuran', 'lagi']</t>
  </si>
  <si>
    <t>['puas', 'main', 'selagi', 'muda', 'biar', 'nikah', 'keluyuran']</t>
  </si>
  <si>
    <t>['puas', 'main', 'selagi', 'muda', 'biar', 'nikah', 'keluyur']</t>
  </si>
  <si>
    <t>puas main selagi muda biar nikah keluyur</t>
  </si>
  <si>
    <t>@tanyarlfes udah nikah bahasanya kok kaya masih abg yg pengen nikmatin masa muda sih? Aku digituin jg sakit hati nder apalagi km yg lg hamil</t>
  </si>
  <si>
    <t>@tanyarlfes udah nikah bahasanya kok kaya masih abg yg pengen nikmatin masa muda sih? aku digituin jg sakit hati nder apalagi km yg lg hamil</t>
  </si>
  <si>
    <t>udah nikah bahasanya kok kaya masih abg yg pengen nikmatin masa muda sih aku digituin jg sakit hati nder apalagi km yg lg hamil</t>
  </si>
  <si>
    <t>['udah', 'nikah', 'bahasanya', 'kok', 'kaya', 'masih', 'abg', 'yg', 'pengen', 'nikmatin', 'masa', 'muda', 'sih', 'aku', 'digituin', 'jg', 'sakit', 'hati', 'nder', 'apalagi', 'km', 'yg', 'lg', 'hamil']</t>
  </si>
  <si>
    <t>['sudah', 'nikah', 'bahasanya', 'kok', 'kaya', 'masih', 'kakak', 'yg', 'ingin', 'menikmati', 'masa', 'muda', 'sih', 'aku', 'diperlakukan', 'juga', 'sakit', 'hati', 'nder', 'apalagi', 'kamu', 'yg', 'lagi', 'hamil']</t>
  </si>
  <si>
    <t>['nikah', 'bahasanya', 'kaya', 'kakak', 'menikmati', 'muda', 'sih', 'diperlakukan', 'sakit', 'hati', 'nder', 'hamil']</t>
  </si>
  <si>
    <t>['nikah', 'bahasa', 'kaya', 'kakak', 'nikmat', 'muda', 'sih', 'laku', 'sakit', 'hati', 'nder', 'hamil']</t>
  </si>
  <si>
    <t>nikah bahasa kaya kakak nikmat muda sih laku sakit hati nder hamil</t>
  </si>
  <si>
    <t>@tanyarlfes kurang lebih gw sama kaya cewe lu nder, pengen sarjana bekarir karena kk pertama gw nikah muda, kk kedua juga cuma kerja dan uda mau nikah. Terus ekonomi keluarga bener bener lagi down bgt, gw lagi berusaha gimana caranya bisa ekonomi orangtua gw. modelan cowo keklu skip nderr:)</t>
  </si>
  <si>
    <t>@tanyarlfes kurang lebih gw sama kaya cewe lu nder, pengen sarjana bekarir karena kk pertama gw nikah muda, kk kedua juga cuma kerja dan uda mau nikah. terus ekonomi keluarga bener bener lagi down bgt, gw lagi berusaha gimana caranya bisa ekonomi orangtua gw. modelan cowo keklu skip nderr:)</t>
  </si>
  <si>
    <t>kurang lebih gw sama kaya cewe lu nder pengen sarjana bekarir karena kk pertama gw nikah muda kk kedua juga cuma kerja dan uda mau nikah terus ekonomi keluarga bener bener lagi down bgt gw lagi berusaha gimana caranya bisa ekonomi orangtua gw modelan cowo keklu skip nderr</t>
  </si>
  <si>
    <t>['kurang', 'lebih', 'gw', 'sama', 'kaya', 'cewe', 'lu', 'nder', 'pengen', 'sarjana', 'bekarir', 'karena', 'kk', 'pertama', 'gw', 'nikah', 'muda', 'kk', 'kedua', 'juga', 'cuma', 'kerja', 'dan', 'uda', 'mau', 'nikah', 'terus', 'ekonomi', 'keluarga', 'bener', 'bener', 'lagi', 'down', 'bgt', 'gw', 'lagi', 'berusaha', 'gimana', 'caranya', 'bisa', 'ekonomi', 'orangtua', 'gw', 'modelan', 'cowo', 'keklu', 'skip', 'nderr']</t>
  </si>
  <si>
    <t>['kurang', 'lebih', 'aku', 'sama', 'kaya', 'cewek', 'kamu', 'nder', 'ingin', 'sarjana', 'bekarir', 'karena', 'kakak', 'pertama', 'aku', 'nikah', 'muda', 'kakak', 'kedua', 'juga', 'cuma', 'kerja', 'dan', 'sudah', 'mau', 'nikah', 'terus', 'ekonomi', 'keluarga', 'benar', 'benar', 'lagi', 'down', 'banget', 'aku', 'lagi', 'berusaha', 'bagaimana', 'caranya', 'bisa', 'ekonomi', 'orangtua', 'aku', 'modelan', 'cowok', 'keklu', 'skip', 'nderr']</t>
  </si>
  <si>
    <t>['kaya', 'cewek', 'nder', 'sarjana', 'bekarir', 'kakak', 'nikah', 'muda', 'kakak', 'kerja', 'nikah', 'ekonomi', 'keluarga', 'down', 'banget', 'berusaha', 'ekonomi', 'orangtua', 'modelan', 'cowok', 'keklu', 'skip', 'nderr']</t>
  </si>
  <si>
    <t>['kaya', 'cewek', 'nder', 'sarjana', 'bekarir', 'kakak', 'nikah', 'muda', 'kakak', 'kerja', 'nikah', 'ekonomi', 'keluarga', 'down', 'banget', 'usaha', 'ekonomi', 'orangtua', 'model', 'cowok', 'keklu', 'skip', 'nderr']</t>
  </si>
  <si>
    <t>kaya cewek nder sarjana bekarir kakak nikah muda kakak kerja nikah ekonomi keluarga down banget usaha ekonomi orangtua model cowok keklu skip nderr</t>
  </si>
  <si>
    <t>@_jigujelly_ @tanyarlfes ini bener lho, ibuku soalnya prinsipnya gini. makanya blio nikahnya agak telat, karena ya mau memperbanyak pengalaman ketika masih muda atau lajang, jd pas udh tua dan udh nikah udh ga nyesel</t>
  </si>
  <si>
    <t>jigujelly ini bener lho ibuku soalnya prinsipnya gini makanya blio nikahnya agak telat karena ya mau memperbanyak pengalaman ketika masih muda atau lajang jd pas udh tua dan udh nikah udh ga nyesel</t>
  </si>
  <si>
    <t>['jigujelly', 'ini', 'bener', 'lho', 'ibuku', 'soalnya', 'prinsipnya', 'gini', 'makanya', 'blio', 'nikahnya', 'agak', 'telat', 'karena', 'ya', 'mau', 'memperbanyak', 'pengalaman', 'ketika', 'masih', 'muda', 'atau', 'lajang', 'jd', 'pas', 'udh', 'tua', 'dan', 'udh', 'nikah', 'udh', 'ga', 'nyesel']</t>
  </si>
  <si>
    <t>['jigujelly', 'ini', 'benar', 'lho', 'ibuku', 'soalnya', 'prinsipnya', 'begini', 'makanya', 'beliau', 'nikahnya', 'agak', 'telat', 'karena', 'ya', 'mau', 'memperbanyak', 'pengalaman', 'ketika', 'masih', 'muda', 'atau', 'lajang', 'jd', 'saat', 'sudah', 'tua', 'dan', 'sudah', 'nikah', 'sudah', 'tidak', 'menyesal']</t>
  </si>
  <si>
    <t>['jigujelly', 'lho', 'ibuku', 'prinsipnya', 'beliau', 'nikahnya', 'telat', 'ya', 'memperbanyak', 'pengalaman', 'muda', 'lajang', 'jd', 'tua', 'nikah', 'menyesal']</t>
  </si>
  <si>
    <t>['jigujelly', 'lho', 'ibu', 'prinsip', 'beliau', 'nikah', 'telat', 'ya', 'banyak', 'alam', 'muda', 'lajang', 'jd', 'tua', 'nikah', 'sesal']</t>
  </si>
  <si>
    <t>jigujelly lho ibu prinsip beliau nikah telat ya banyak alam muda lajang jd tua nikah sesal</t>
  </si>
  <si>
    <t>@convomfs umur 22 nikah muda bersama doyoung sih yess</t>
  </si>
  <si>
    <t>umur nikah muda bersama doyoung sih yess</t>
  </si>
  <si>
    <t>['umur', 'nikah', 'muda', 'bersama', 'doyoung', 'sih', 'yess']</t>
  </si>
  <si>
    <t>['umur', 'nikah', 'muda', 'doyoung', 'sih', 'yess']</t>
  </si>
  <si>
    <t>umur nikah muda doyoung sih yess</t>
  </si>
  <si>
    <t>@tataiayam Kalo sama Kenyu mah nikah muda nggak papa 😆😆</t>
  </si>
  <si>
    <t>@tataiayam kalo sama kenyu mah nikah muda nggak papa 😆😆</t>
  </si>
  <si>
    <t>kalo sama kenyu mah nikah muda nggak papa</t>
  </si>
  <si>
    <t>['kalo', 'sama', 'kenyu', 'mah', 'nikah', 'muda', 'nggak', 'papa']</t>
  </si>
  <si>
    <t>['kalo', 'sama', 'kenyu', 'mah', 'nikah', 'muda', 'tidak', 'papa']</t>
  </si>
  <si>
    <t>['kalo', 'kenyu', 'mah', 'nikah', 'muda', 'papa']</t>
  </si>
  <si>
    <t>kalo kenyu mah nikah muda papa</t>
  </si>
  <si>
    <t>Hidup dilingkungan orang yg lulus sekolah harus kuliah/ merantau kerja, jadi aku yg milih nikah muda berasa aib wkwk</t>
  </si>
  <si>
    <t>hidup dilingkungan orang yg lulus sekolah harus kuliah/ merantau kerja, jadi aku yg milih nikah muda berasa aib wkwk</t>
  </si>
  <si>
    <t>hidup dilingkungan orang yg lulus sekolah harus kuliah merantau kerja jadi aku yg milih nikah muda berasa aib wkwk</t>
  </si>
  <si>
    <t>['hidup', 'dilingkungan', 'orang', 'yg', 'lulus', 'sekolah', 'harus', 'kuliah', 'merantau', 'kerja', 'jadi', 'aku', 'yg', 'milih', 'nikah', 'muda', 'berasa', 'aib', 'wkwk']</t>
  </si>
  <si>
    <t>['hidup', 'dilingkungan', 'orang', 'yg', 'lulus', 'sekolah', 'harus', 'kuliah', 'merantau', 'kerja', 'jadi', 'aku', 'yg', 'memilih', 'nikah', 'muda', 'rasa', 'aib', 'wkwk']</t>
  </si>
  <si>
    <t>['hidup', 'dilingkungan', 'orang', 'lulus', 'sekolah', 'kuliah', 'merantau', 'kerja', 'memilih', 'nikah', 'muda', 'aib']</t>
  </si>
  <si>
    <t>['hidup', 'lingkung', 'orang', 'lulus', 'sekolah', 'kuliah', 'rantau', 'kerja', 'pilih', 'nikah', 'muda', 'aib']</t>
  </si>
  <si>
    <t>hidup lingkung orang lulus sekolah kuliah rantau kerja pilih nikah muda aib</t>
  </si>
  <si>
    <t>@JoshuaPrik Awkwkwk KENYATAANNYA GITU apalagi penulis wp rata2 ibuk2 dri fb itu aku dulu pas gabung trs kemudian buat gc wa aja jdi yg pling muda krna belom nikah wkwkk tpi pada baek2 bgt mereka semua</t>
  </si>
  <si>
    <t>@joshuaprik awkwkwk kenyataannya gitu apalagi penulis wp rata2 ibuk2 dri fb itu aku dulu pas gabung trs kemudian buat gc wa aja jdi yg pling muda krna belom nikah wkwkk tpi pada baek2 bgt mereka semua</t>
  </si>
  <si>
    <t>awkwkwk kenyataannya gitu apalagi penulis wp rata ibuk dri fb itu aku dulu pas gabung trs kemudian buat gc wa aja jdi yg pling muda krna belom nikah wkwkk tpi pada baek bgt mereka semua</t>
  </si>
  <si>
    <t>['awkwkwk', 'kenyataannya', 'gitu', 'apalagi', 'penulis', 'wp', 'rata', 'ibuk', 'dri', 'fb', 'itu', 'aku', 'dulu', 'pas', 'gabung', 'trs', 'kemudian', 'buat', 'gc', 'wa', 'aja', 'jdi', 'yg', 'pling', 'muda', 'krna', 'belom', 'nikah', 'wkwkk', 'tpi', 'pada', 'baek', 'bgt', 'mereka', 'semua']</t>
  </si>
  <si>
    <t>['awkwkwk', 'kenyataannya', 'begitu', 'apalagi', 'penulis', 'wp', 'rata', 'ibu', 'dari', 'fb', 'itu', 'aku', 'dulu', 'saat', 'gabung', 'terus', 'kemudian', 'buat', 'gc', 'wa', 'aja', 'jadi', 'yg', 'pling', 'muda', 'karena', 'belum', 'nikah', 'wkwkk', 'tapi', 'pada', 'baik', 'banget', 'mereka', 'semua']</t>
  </si>
  <si>
    <t>['kenyataannya', 'penulis', 'wp', 'fb', 'gabung', 'gc', 'wa', 'aja', 'pling', 'muda', 'nikah', 'banget']</t>
  </si>
  <si>
    <t>['nyata', 'tulis', 'wp', 'fb', 'gabung', 'gc', 'wa', 'aja', 'pling', 'muda', 'nikah', 'banget']</t>
  </si>
  <si>
    <t>nyata tulis wp fb gabung gc wa aja pling muda nikah banget</t>
  </si>
  <si>
    <t>- Yoongi pernah blg di run bts yg pas dia dandan jd cewek klo dia mirip bgt sm bibinya (sodara ibunya) yg di Busan
- Adiknya namjoon kelahiran 97 sm kayak jungkook.
- Taehyung punya mimpi mau nikah muda trus punya anak 3 atau 4
- Rata2 member bangtan mau nikah di umur 30an</t>
  </si>
  <si>
    <t>- yoongi pernah blg di run bts yg pas dia dandan jd cewek klo dia mirip bgt sm bibinya (sodara ibunya) yg di busan
- adiknya namjoon kelahiran 97 sm kayak jungkook.
- taehyung punya mimpi mau nikah muda trus punya anak 3 atau 4
- rata2 member bangtan mau nikah di umur 30an</t>
  </si>
  <si>
    <t>yoongi pernah blg di run bts yg pas dia dandan jd cewek klo dia mirip bgt sm bibinya sodara ibunya yg di busan adiknya namjoon kelahiran sm kayak jungkook taehyung punya mimpi mau nikah muda trus punya anak atau rata member bangtan mau nikah di umur an</t>
  </si>
  <si>
    <t>['yoongi', 'pernah', 'blg', 'di', 'run', 'bts', 'yg', 'pas', 'dia', 'dandan', 'jd', 'cewek', 'klo', 'dia', 'mirip', 'bgt', 'sm', 'bibinya', 'sodara', 'ibunya', 'yg', 'di', 'busan', 'adiknya', 'namjoon', 'kelahiran', 'sm', 'kayak', 'jungkook', 'taehyung', 'punya', 'mimpi', 'mau', 'nikah', 'muda', 'trus', 'punya', 'anak', 'atau', 'rata', 'member', 'bangtan', 'mau', 'nikah', 'di', 'umur', 'an']</t>
  </si>
  <si>
    <t>['yoongi', 'pernah', 'bilang', 'di', 'run', 'bts', 'yg', 'saat', 'dia', 'dandan', 'jd', 'cewek', 'klo', 'dia', 'mirip', 'banget', 'sama', 'bibinya', 'saudara', 'ibunya', 'yg', 'di', 'busan', 'adiknya', 'namjoon', 'kelahiran', 'sama', 'seperti', 'jungkook', 'taehyung', 'punya', 'mimpi', 'mau', 'nikah', 'muda', 'terus', 'punya', 'anak', 'atau', 'rata', 'member', 'bangtan', 'mau', 'nikah', 'di', 'umur', 'an']</t>
  </si>
  <si>
    <t>['yoongi', 'bilang', 'run', 'bts', 'dandan', 'jd', 'cewek', 'klo', 'banget', 'bibinya', 'saudara', 'ibunya', 'busan', 'adiknya', 'namjoon', 'kelahiran', 'jungkook', 'taehyung', 'mimpi', 'nikah', 'muda', 'anak', 'member', 'bangtan', 'nikah', 'umur', 'an']</t>
  </si>
  <si>
    <t>['yoongi', 'bilang', 'run', 'bts', 'dandan', 'jd', 'cewek', 'klo', 'banget', 'bibi', 'saudara', 'ibu', 'bus', 'adik', 'namjoon', 'lahir', 'jungkook', 'taehyung', 'mimpi', 'nikah', 'muda', 'anak', 'member', 'bangtan', 'nikah', 'umur', 'an']</t>
  </si>
  <si>
    <t>yoongi bilang run bts dandan jd cewek klo banget bibi saudara ibu bus adik namjoon lahir jungkook taehyung mimpi nikah muda anak member bangtan nikah umur an</t>
  </si>
  <si>
    <t>Nah ini nih. Makanya please jangan tanya tanya “kapan nyusul nikah?” Men tolonglah, gua masih mau menikmati masa muda 😭</t>
  </si>
  <si>
    <t>nah ini nih. makanya please jangan tanya tanya “kapan nyusul nikah?” men tolonglah, gua masih mau menikmati masa muda 😭</t>
  </si>
  <si>
    <t>nah ini nih makanya please jangan tanya tanya kapan nyusul nikah men tolonglah gua masih mau menikmati masa muda</t>
  </si>
  <si>
    <t>['nah', 'ini', 'nih', 'makanya', 'please', 'jangan', 'tanya', 'tanya', 'kapan', 'nyusul', 'nikah', 'men', 'tolonglah', 'gua', 'masih', 'mau', 'menikmati', 'masa', 'muda']</t>
  </si>
  <si>
    <t>['nah', 'ini', 'nih', 'makanya', 'mohon', 'jangan', 'tanya', 'tanya', 'kapan', 'menyusul', 'nikah', 'men', 'tolonglah', 'aku', 'masih', 'mau', 'menikmati', 'masa', 'muda']</t>
  </si>
  <si>
    <t>['nih', 'mohon', 'menyusul', 'nikah', 'men', 'tolonglah', 'menikmati', 'muda']</t>
  </si>
  <si>
    <t>['nih', 'mohon', 'susul', 'nikah', 'men', 'tolong', 'nikmat', 'muda']</t>
  </si>
  <si>
    <t>nih mohon susul nikah men tolong nikmat muda</t>
  </si>
  <si>
    <t>kok orang-orang bisa pada nikah muda ya?</t>
  </si>
  <si>
    <t>kok orangorang bisa pada nikah muda ya</t>
  </si>
  <si>
    <t>['kok', 'orangorang', 'bisa', 'pada', 'nikah', 'muda', 'ya']</t>
  </si>
  <si>
    <t>['kok', 'orang', 'bisa', 'pada', 'nikah', 'muda', 'ya']</t>
  </si>
  <si>
    <t>['orang', 'nikah', 'muda', 'ya']</t>
  </si>
  <si>
    <t>orang nikah muda ya</t>
  </si>
  <si>
    <t>Typing2 nikah muda belom stable mental dan finansial</t>
  </si>
  <si>
    <t>typing2 nikah muda belom stable mental dan finansial</t>
  </si>
  <si>
    <t>typing nikah muda belom stable mental dan finansial</t>
  </si>
  <si>
    <t>['typing', 'nikah', 'muda', 'belom', 'stable', 'mental', 'dan', 'finansial']</t>
  </si>
  <si>
    <t>['typing', 'nikah', 'muda', 'belum', 'stable', 'mental', 'dan', 'keuangan']</t>
  </si>
  <si>
    <t>['typing', 'nikah', 'muda', 'stable', 'mental', 'keuangan']</t>
  </si>
  <si>
    <t>['typing', 'nikah', 'muda', 'stable', 'mental', 'uang']</t>
  </si>
  <si>
    <t>typing nikah muda stable mental uang</t>
  </si>
  <si>
    <t>@tanyarlfes cwe pacaran awetnya sama yg lebih muda (fisiknya)
tapi cwe nikah awetnya sama yg lebih tua (psikologinya)
karena cwe pacaran cuma butuh kebebasan
sedangkan mereka yg nikah itu butuh kmapanan</t>
  </si>
  <si>
    <t>cwe pacaran awetnya sama yg lebih muda fisiknya tapi cwe nikah awetnya sama yg lebih tua psikologinya karena cwe pacaran cuma butuh kebebasan sedangkan mereka yg nikah itu butuh kmapanan</t>
  </si>
  <si>
    <t>['cwe', 'pacaran', 'awetnya', 'sama', 'yg', 'lebih', 'muda', 'fisiknya', 'tapi', 'cwe', 'nikah', 'awetnya', 'sama', 'yg', 'lebih', 'tua', 'psikologinya', 'karena', 'cwe', 'pacaran', 'cuma', 'butuh', 'kebebasan', 'sedangkan', 'mereka', 'yg', 'nikah', 'itu', 'butuh', 'kmapanan']</t>
  </si>
  <si>
    <t>['cewek', 'pacaran', 'awetnya', 'sama', 'yg', 'lebih', 'muda', 'fisiknya', 'tapi', 'cewek', 'nikah', 'awetnya', 'sama', 'yg', 'lebih', 'tua', 'psikologinya', 'karena', 'cewek', 'pacaran', 'cuma', 'butuh', 'kebebasan', 'sedangkan', 'mereka', 'yg', 'nikah', 'itu', 'butuh', 'mapan']</t>
  </si>
  <si>
    <t>['cewek', 'pacaran', 'awetnya', 'muda', 'fisiknya', 'cewek', 'nikah', 'awetnya', 'tua', 'psikologinya', 'cewek', 'pacaran', 'butuh', 'kebebasan', 'nikah', 'butuh', 'mapan']</t>
  </si>
  <si>
    <t>['cewek', 'pacar', 'awet', 'muda', 'fisik', 'cewek', 'nikah', 'awet', 'tua', 'psikologi', 'cewek', 'pacar', 'butuh', 'bebas', 'nikah', 'butuh', 'mapan']</t>
  </si>
  <si>
    <t>cewek pacar awet muda fisik cewek nikah awet tua psikologi cewek pacar butuh bebas nikah butuh mapan</t>
  </si>
  <si>
    <t>nikah muda passwordnya? wkwkw</t>
  </si>
  <si>
    <t>nikah muda passwordnya wkwkw</t>
  </si>
  <si>
    <t>['nikah', 'muda', 'passwordnya', 'wkwkw']</t>
  </si>
  <si>
    <t>['nikah', 'muda', 'passwordnya']</t>
  </si>
  <si>
    <t>nikah muda passwordnya</t>
  </si>
  <si>
    <t>@tanyarlfes Dan kenapa anak2 skrng malah lebih milih nikah muda dgn alesan menghindari zina tapi pola pikir buat nentuin jalan keluar kalo ada masalah masih aja susah.</t>
  </si>
  <si>
    <t>@tanyarlfes dan kenapa anak2 skrng malah lebih milih nikah muda dgn alesan menghindari zina tapi pola pikir buat nentuin jalan keluar kalo ada masalah masih aja susah.</t>
  </si>
  <si>
    <t>dan kenapa anak skrng malah lebih milih nikah muda dgn alesan menghindari zina tapi pola pikir buat nentuin jalan keluar kalo ada masalah masih aja susah</t>
  </si>
  <si>
    <t>['dan', 'kenapa', 'anak', 'skrng', 'malah', 'lebih', 'milih', 'nikah', 'muda', 'dgn', 'alesan', 'menghindari', 'zina', 'tapi', 'pola', 'pikir', 'buat', 'nentuin', 'jalan', 'keluar', 'kalo', 'ada', 'masalah', 'masih', 'aja', 'susah']</t>
  </si>
  <si>
    <t>['dan', 'kenapa', 'anak', 'sekarang', 'malah', 'lebih', 'memilih', 'nikah', 'muda', 'dengan', 'alasan', 'menghindari', 'zina', 'tapi', 'pola', 'pikir', 'buat', 'nentuin', 'jalan', 'keluar', 'kalo', 'ada', 'masalah', 'masih', 'aja', 'susah']</t>
  </si>
  <si>
    <t>['anak', 'memilih', 'nikah', 'muda', 'alasan', 'menghindari', 'zina', 'pola', 'pikir', 'nentuin', 'jalan', 'kalo', 'aja', 'susah']</t>
  </si>
  <si>
    <t>['anak', 'pilih', 'nikah', 'muda', 'alas', 'hindar', 'zina', 'pola', 'pikir', 'nentuin', 'jalan', 'kalo', 'aja', 'susah']</t>
  </si>
  <si>
    <t>anak pilih nikah muda alas hindar zina pola pikir nentuin jalan kalo aja susah</t>
  </si>
  <si>
    <t>https://t.co/dKvge0jMD0 : Siap Nikah di Usia 23 Tahun, Fay Nabila Tak Takut Kehilangan Masa Muda https://t.co/LFkkfcnu1E</t>
  </si>
  <si>
    <t>https://t.co/dkvge0jmd0 : siap nikah di usia 23 tahun, fay nabila tak takut kehilangan masa muda https://t.co/lfkkfcnu1e</t>
  </si>
  <si>
    <t>siap nikah di usia tahun fay nabila tak takut kehilangan masa muda</t>
  </si>
  <si>
    <t>['siap', 'nikah', 'di', 'usia', 'tahun', 'fay', 'nabila', 'tak', 'takut', 'kehilangan', 'masa', 'muda']</t>
  </si>
  <si>
    <t>['nikah', 'usia', 'fay', 'nabila', 'takut', 'kehilangan', 'muda']</t>
  </si>
  <si>
    <t>['nikah', 'usia', 'fay', 'nabila', 'takut', 'hilang', 'muda']</t>
  </si>
  <si>
    <t>nikah usia fay nabila takut hilang muda</t>
  </si>
  <si>
    <t>@_jigujelly_ @tanyarlfes Ingat ya... Dekat rmh ada yg nikah muda,kata bibiku dia menikah sebelum umur 20,
Sekarang umur +40 ,kaya puber ke dua... Ngeri pacaran m berondong,c1pokan di depan komplek ketahuan orang 🤭</t>
  </si>
  <si>
    <t>@_jigujelly_ @tanyarlfes ingat ya... dekat rmh ada yg nikah muda,kata bibiku dia menikah sebelum umur 20,
sekarang umur +40 ,kaya puber ke dua... ngeri pacaran m berondong,c1pokan di depan komplek ketahuan orang 🤭</t>
  </si>
  <si>
    <t>jigujelly ingat ya dekat rmh ada yg nikah mudakata bibiku dia menikah sebelum umur sekarang umur kaya puber ke dua ngeri pacaran  berondongcpokan di depan komplek ketahuan orang</t>
  </si>
  <si>
    <t>['jigujelly', 'ingat', 'ya', 'dekat', 'rmh', 'ada', 'yg', 'nikah', 'mudakata', 'bibiku', 'dia', 'menikah', 'sebelum', 'umur', 'sekarang', 'umur', 'kaya', 'puber', 'ke', 'dua', 'ngeri', 'pacaran', 'berondongcpokan', 'di', 'depan', 'komplek', 'ketahuan', 'orang']</t>
  </si>
  <si>
    <t>['jigujelly', 'ingat', 'ya', 'dekat', 'rumah', 'ada', 'yg', 'nikah', 'muda', 'bibiku', 'dia', 'nikah', 'sebelum', 'umur', 'sekarang', 'umur', 'kaya', 'puber', 'ke', 'dua', 'menakutkan', 'pacaran', 'berondongcpokan', 'di', 'depan', 'komplek', 'ketahuan', 'orang']</t>
  </si>
  <si>
    <t>['jigujelly', 'ya', 'rumah', 'nikah', 'muda', 'bibiku', 'nikah', 'umur', 'umur', 'kaya', 'puber', 'menakutkan', 'pacaran', 'berondongcpokan', 'komplek', 'ketahuan', 'orang']</t>
  </si>
  <si>
    <t>['jigujelly', 'ya', 'rumah', 'nikah', 'muda', 'bibi', 'nikah', 'umur', 'umur', 'kaya', 'puber', 'takut', 'pacar', 'berondongcpokan', 'komplek', 'tahu', 'orang']</t>
  </si>
  <si>
    <t>jigujelly ya rumah nikah muda bibi nikah umur umur kaya puber takut pacar berondongcpokan komplek tahu orang</t>
  </si>
  <si>
    <t>Mamanya sunwoo nikah muda</t>
  </si>
  <si>
    <t>mamanya sunwoo nikah muda</t>
  </si>
  <si>
    <t>['mamanya', 'sunwoo', 'nikah', 'muda']</t>
  </si>
  <si>
    <t>['ibunya', 'sunwoo', 'nikah', 'muda']</t>
  </si>
  <si>
    <t>['ibu', 'sunwoo', 'nikah', 'muda']</t>
  </si>
  <si>
    <t>ibu sunwoo nikah muda</t>
  </si>
  <si>
    <t>no, i'm not judging, kita gak tau keadaan orang lain gimana baik dari segi mental,ekonomi dsb. kadang orang-orang yang begitu keadaannya terpaksa harus melakukan itu. gue ngomong gitu soalnya emang bener ada temen gue yang mau gak mau nikah muda karena masalah ekonomi</t>
  </si>
  <si>
    <t>no im not judging kita gak tau keadaan orang lain gimana baik dari segi mentalekonomi dsb kadang orangorang yang begitu keadaannya terpaksa harus melakukan itu gue ngomong gitu soalnya emang bener ada temen gue yang mau gak mau nikah muda karena masalah ekonomi</t>
  </si>
  <si>
    <t>['no', 'im', 'not', 'judging', 'kita', 'gak', 'tau', 'keadaan', 'orang', 'lain', 'gimana', 'baik', 'dari', 'segi', 'mentalekonomi', 'dsb', 'kadang', 'orangorang', 'yang', 'begitu', 'keadaannya', 'terpaksa', 'harus', 'melakukan', 'itu', 'gue', 'ngomong', 'gitu', 'soalnya', 'emang', 'bener', 'ada', 'temen', 'gue', 'yang', 'mau', 'gak', 'mau', 'nikah', 'muda', 'karena', 'masalah', 'ekonomi']</t>
  </si>
  <si>
    <t>['no', 'im', 'not', 'judging', 'kita', 'gak', 'tau', 'keadaan', 'orang', 'lain', 'bagaimana', 'baik', 'dari', 'segi', 'mentalekonomi', 'dsb', 'kadang', 'orang', 'yang', 'begitu', 'keadaannya', 'terpaksa', 'harus', 'melakukan', 'itu', 'aku', 'berbicara', 'begitu', 'soalnya', 'memang', 'benar', 'ada', 'teman', 'aku', 'yang', 'mau', 'gak', 'mau', 'nikah', 'muda', 'karena', 'masalah', 'ekonomi']</t>
  </si>
  <si>
    <t>['no', 'im', 'not', 'judging', 'gak', 'tau', 'orang', 'segi', 'mentalekonomi', 'dsb', 'kadang', 'orang', 'keadaannya', 'terpaksa', 'berbicara', 'teman', 'gak', 'nikah', 'muda', 'ekonomi']</t>
  </si>
  <si>
    <t>['no', 'im', 'not', 'judging', 'gak', 'tau', 'orang', 'segi', 'mentalekonomi', 'dsb', 'kadang', 'orang', 'ada', 'paksa', 'bicara', 'teman', 'gak', 'nikah', 'muda', 'ekonomi']</t>
  </si>
  <si>
    <t>no im not judging gak tau orang segi mentalekonomi dsb kadang orang ada paksa bicara teman gak nikah muda ekonomi</t>
  </si>
  <si>
    <t>@Askrlfess Ya masalahnya bukber tuh cuma ajang pamer doang anjer, apalagi temen-temen gue udh pada nikah, udh ada yg punya anak 2, gue masih aja sibuk kerja sambil foya-foya nikmatin masa muda</t>
  </si>
  <si>
    <t>@askrlfess ya masalahnya bukber tuh cuma ajang pamer doang anjer, apalagi temen-temen gue udh pada nikah, udh ada yg punya anak 2, gue masih aja sibuk kerja sambil foya-foya nikmatin masa muda</t>
  </si>
  <si>
    <t>ya masalahnya bukber tuh cuma ajang pamer doang anjer apalagi tementemen gue udh pada nikah udh ada yg punya anak gue masih aja sibuk kerja sambil foyafoya nikmatin masa muda</t>
  </si>
  <si>
    <t>['ya', 'masalahnya', 'bukber', 'tuh', 'cuma', 'ajang', 'pamer', 'doang', 'anjer', 'apalagi', 'tementemen', 'gue', 'udh', 'pada', 'nikah', 'udh', 'ada', 'yg', 'punya', 'anak', 'gue', 'masih', 'aja', 'sibuk', 'kerja', 'sambil', 'foyafoya', 'nikmatin', 'masa', 'muda']</t>
  </si>
  <si>
    <t>['ya', 'masalahnya', 'bukber', 'tuh', 'cuma', 'ajang', 'pamer', 'hanya', 'fuck', 'apalagi', 'tementemen', 'aku', 'sudah', 'pada', 'nikah', 'sudah', 'ada', 'yg', 'punya', 'anak', 'aku', 'masih', 'aja', 'sibuk', 'kerja', 'sambil', 'foyafoya', 'menikmati', 'masa', 'muda']</t>
  </si>
  <si>
    <t>['ya', 'bukber', 'tuh', 'ajang', 'pamer', 'fuck', 'tementemen', 'nikah', 'anak', 'aja', 'sibuk', 'kerja', 'foyafoya', 'menikmati', 'muda']</t>
  </si>
  <si>
    <t>['ya', 'bukber', 'tuh', 'ajang', 'pamer', 'fuck', 'tementemen', 'nikah', 'anak', 'aja', 'sibuk', 'kerja', 'foyafoya', 'nikmat', 'muda']</t>
  </si>
  <si>
    <t>ya bukber tuh ajang pamer fuck tementemen nikah anak aja sibuk kerja foyafoya nikmat muda</t>
  </si>
  <si>
    <t>kalo kata temen gue gini "ya siapa sih ya na yang gak pengen nikah? tapi ya gak sekarang umur 20 an mau gue abisin buat cari uang sama nikmatin masa muda" we feel the same way😭😭</t>
  </si>
  <si>
    <t>kalo kata temen gue gini ya siapa sih ya na yang gak pengen nikah tapi ya gak sekarang umur an mau gue abisin buat cari uang sama nikmatin masa muda we feel the same way</t>
  </si>
  <si>
    <t>['kalo', 'kata', 'temen', 'gue', 'gini', 'ya', 'siapa', 'sih', 'ya', 'na', 'yang', 'gak', 'pengen', 'nikah', 'tapi', 'ya', 'gak', 'sekarang', 'umur', 'an', 'mau', 'gue', 'abisin', 'buat', 'cari', 'uang', 'sama', 'nikmatin', 'masa', 'muda', 'we', 'feel', 'the', 'same', 'way']</t>
  </si>
  <si>
    <t>['kalo', 'kata', 'teman', 'aku', 'begini', 'ya', 'siapa', 'sih', 'ya', 'na', 'yang', 'gak', 'ingin', 'nikah', 'tapi', 'ya', 'gak', 'sekarang', 'umur', 'an', 'mau', 'aku', 'menghabiskan', 'buat', 'cari', 'uang', 'sama', 'menikmati', 'masa', 'muda', 'we', 'feel', 'the', 'same', 'way']</t>
  </si>
  <si>
    <t>['kalo', 'teman', 'ya', 'sih', 'ya', 'na', 'gak', 'nikah', 'ya', 'gak', 'umur', 'an', 'menghabiskan', 'cari', 'uang', 'menikmati', 'muda', 'we', 'feel', 'the', 'same', 'way']</t>
  </si>
  <si>
    <t>['kalo', 'teman', 'ya', 'sih', 'ya', 'na', 'gak', 'nikah', 'ya', 'gak', 'umur', 'an', 'habis', 'cari', 'uang', 'nikmat', 'muda', 'we', 'feel', 'the', 'same', 'way']</t>
  </si>
  <si>
    <t>kalo teman ya sih ya na gak nikah ya gak umur an habis cari uang nikmat muda we feel the same way</t>
  </si>
  <si>
    <t>@tanyarlfes nikah muda ya</t>
  </si>
  <si>
    <t>@tanyarlfes Alasan blom berani nikah padahal sudah di suruh pasangan udh ada dan semua terjamin tapi blom puas sama masa muda saat ini, dan yang terpenting malu kalo semuanya dari milik orangtua. Banyak pasangan yg bermimpi buat nikah muda terutama cwe biar kalo punya anak keliatan seumuran</t>
  </si>
  <si>
    <t>@tanyarlfes alasan blom berani nikah padahal sudah di suruh pasangan udh ada dan semua terjamin tapi blom puas sama masa muda saat ini, dan yang terpenting malu kalo semuanya dari milik orangtua. banyak pasangan yg bermimpi buat nikah muda terutama cwe biar kalo punya anak keliatan seumuran</t>
  </si>
  <si>
    <t>alasan blom berani nikah padahal sudah di suruh pasangan udh ada dan semua terjamin tapi blom puas sama masa muda saat ini dan yang terpenting malu kalo semuanya dari milik orangtua banyak pasangan yg bermimpi buat nikah muda terutama cwe biar kalo punya anak keliatan seumuran</t>
  </si>
  <si>
    <t>['alasan', 'blom', 'berani', 'nikah', 'padahal', 'sudah', 'di', 'suruh', 'pasangan', 'udh', 'ada', 'dan', 'semua', 'terjamin', 'tapi', 'blom', 'puas', 'sama', 'masa', 'muda', 'saat', 'ini', 'dan', 'yang', 'terpenting', 'malu', 'kalo', 'semuanya', 'dari', 'milik', 'orangtua', 'banyak', 'pasangan', 'yg', 'bermimpi', 'buat', 'nikah', 'muda', 'terutama', 'cwe', 'biar', 'kalo', 'punya', 'anak', 'keliatan', 'seumuran']</t>
  </si>
  <si>
    <t>['alasan', 'belum', 'berani', 'nikah', 'padahal', 'sudah', 'di', 'suruh', 'pasangan', 'sudah', 'ada', 'dan', 'semua', 'terjamin', 'tapi', 'belum', 'puas', 'sama', 'masa', 'muda', 'saat', 'ini', 'dan', 'yang', 'terpenting', 'malu', 'kalo', 'semuanya', 'dari', 'milik', 'orangtua', 'banyak', 'pasangan', 'yg', 'bermimpi', 'buat', 'nikah', 'muda', 'terutama', 'cewek', 'biar', 'kalo', 'punya', 'anak', 'terlihat', 'seumuran']</t>
  </si>
  <si>
    <t>['alasan', 'berani', 'nikah', 'suruh', 'pasangan', 'terjamin', 'puas', 'muda', 'terpenting', 'malu', 'kalo', 'milik', 'orangtua', 'pasangan', 'bermimpi', 'nikah', 'muda', 'cewek', 'biar', 'kalo', 'anak', 'seumuran']</t>
  </si>
  <si>
    <t>['alas', 'berani', 'nikah', 'suruh', 'pasang', 'jamin', 'puas', 'muda', 'penting', 'malu', 'kalo', 'milik', 'orangtua', 'pasang', 'mimpi', 'nikah', 'muda', 'cewek', 'biar', 'kalo', 'anak', 'umur']</t>
  </si>
  <si>
    <t>alas berani nikah suruh pasang jamin puas muda penting malu kalo milik orangtua pasang mimpi nikah muda cewek biar kalo anak umur</t>
  </si>
  <si>
    <t>ini namanya nikah asal2an. ga dibarengin sama ilmu. org klo dh nikah tuh dh puas sama diri nya sendiri alias sama masa muda nya itu. org hidup udh berdua msih mikirin diri sendiri. apalagi dh mo ada anak hadeuh</t>
  </si>
  <si>
    <t>ini namanya nikah asalan ga dibarengin sama ilmu org klo dh nikah tuh dh puas sama diri nya sendiri alias sama masa muda nya itu org hidup udh berdua msih mikirin diri sendiri apalagi dh mo ada anak hadeuh</t>
  </si>
  <si>
    <t>['ini', 'namanya', 'nikah', 'asalan', 'ga', 'dibarengin', 'sama', 'ilmu', 'org', 'klo', 'dh', 'nikah', 'tuh', 'dh', 'puas', 'sama', 'diri', 'nya', 'sendiri', 'alias', 'sama', 'masa', 'muda', 'nya', 'itu', 'org', 'hidup', 'udh', 'berdua', 'msih', 'mikirin', 'diri', 'sendiri', 'apalagi', 'dh', 'mo', 'ada', 'anak', 'hadeuh']</t>
  </si>
  <si>
    <t>['ini', 'namanya', 'nikah', 'asalan', 'tidak', 'dibarengin', 'sama', 'ilmu', 'orang', 'klo', 'sudah', 'nikah', 'tuh', 'sudah', 'puas', 'sama', 'diri', 'nya', 'sendiri', 'alias', 'sama', 'masa', 'muda', 'nya', 'itu', 'orang', 'hidup', 'sudah', 'berdua', 'masih', 'memikirkan', 'diri', 'sendiri', 'apalagi', 'sudah', 'mau', 'ada', 'anak', 'hadeuh']</t>
  </si>
  <si>
    <t>['namanya', 'nikah', 'asalan', 'dibarengin', 'ilmu', 'orang', 'klo', 'nikah', 'tuh', 'puas', 'nya', 'alias', 'muda', 'nya', 'orang', 'hidup', 'berdua', 'memikirkan', 'anak', 'hadeuh']</t>
  </si>
  <si>
    <t>['nama', 'nikah', 'asal', 'dibarengin', 'ilmu', 'orang', 'klo', 'nikah', 'tuh', 'puas', 'nya', 'alias', 'muda', 'nya', 'orang', 'hidup', 'dua', 'pikir', 'anak', 'hadeuh']</t>
  </si>
  <si>
    <t>nama nikah asal dibarengin ilmu orang klo nikah tuh puas nya alias muda nya orang hidup dua pikir anak hadeuh</t>
  </si>
  <si>
    <t>@adhityoagam @tanyarlfes I feel you. Ada tetangga baru, dia pasutri muda. Tiap hari istrinya diomelin yg gak wajar gitu 😭 keluarga istrinya gak ada yg belain masih di luar akal aku sumpah, pas gadis hidup aman damai trs nikah dicaci maki gt beneran pertanyaan aku knp kok mau 😭 trs hamil kirain tobat -</t>
  </si>
  <si>
    <t>@adhityoagam @tanyarlfes i feel you. ada tetangga baru, dia pasutri muda. tiap hari istrinya diomelin yg gak wajar gitu 😭 keluarga istrinya gak ada yg belain masih di luar akal aku sumpah, pas gadis hidup aman damai trs nikah dicaci maki gt beneran pertanyaan aku knp kok mau 😭 trs hamil kirain tobat -</t>
  </si>
  <si>
    <t xml:space="preserve"> feel you ada tetangga baru dia pasutri muda tiap hari istrinya diomelin yg gak wajar gitu keluarga istrinya gak ada yg belain masih di luar akal aku sumpah pas gadis hidup aman damai trs nikah dicaci maki gt beneran pertanyaan aku knp kok mau trs hamil kirain tobat</t>
  </si>
  <si>
    <t>['feel', 'you', 'ada', 'tetangga', 'baru', 'dia', 'pasutri', 'muda', 'tiap', 'hari', 'istrinya', 'diomelin', 'yg', 'gak', 'wajar', 'gitu', 'keluarga', 'istrinya', 'gak', 'ada', 'yg', 'belain', 'masih', 'di', 'luar', 'akal', 'aku', 'sumpah', 'pas', 'gadis', 'hidup', 'aman', 'damai', 'trs', 'nikah', 'dicaci', 'maki', 'gt', 'beneran', 'pertanyaan', 'aku', 'knp', 'kok', 'mau', 'trs', 'hamil', 'kirain', 'tobat']</t>
  </si>
  <si>
    <t>['feel', 'you', 'ada', 'tetangga', 'baru', 'dia', 'pasangan', 'muda', 'tiap', 'hari', 'istrinya', 'diomelin', 'yg', 'gak', 'wajar', 'begitu', 'keluarga', 'istrinya', 'gak', 'ada', 'yg', 'belain', 'masih', 'di', 'luar', 'akal', 'aku', 'sumpah', 'saat', 'gadis', 'hidup', 'aman', 'damai', 'terus', 'nikah', 'dicaci', 'maki', 'begitu', 'benar', 'pertanyaan', 'aku', 'kenapa', 'kok', 'mau', 'terus', 'hamil', 'kira', 'tobat']</t>
  </si>
  <si>
    <t>['feel', 'you', 'tetangga', 'pasangan', 'muda', 'istrinya', 'diomelin', 'gak', 'wajar', 'keluarga', 'istrinya', 'gak', 'belain', 'akal', 'sumpah', 'gadis', 'hidup', 'aman', 'damai', 'nikah', 'dicaci', 'maki', 'hamil', 'tobat']</t>
  </si>
  <si>
    <t>['feel', 'you', 'tetangga', 'pasang', 'muda', 'istri', 'diomelin', 'gak', 'wajar', 'keluarga', 'istri', 'gak', 'bain', 'akal', 'sumpah', 'gadis', 'hidup', 'aman', 'damai', 'nikah', 'caci', 'maki', 'hamil', 'tobat']</t>
  </si>
  <si>
    <t>feel you tetangga pasang muda istri diomelin gak wajar keluarga istri gak bain akal sumpah gadis hidup aman damai nikah caci maki hamil tobat</t>
  </si>
  <si>
    <t>@tanyarlfes Nikah muda ya nder?</t>
  </si>
  <si>
    <t>@tanyarlfes nikah muda ya nder?</t>
  </si>
  <si>
    <t>nikah muda ya nder</t>
  </si>
  <si>
    <t>['nikah', 'muda', 'ya', 'nder']</t>
  </si>
  <si>
    <t>@tanyarlfes satunya lagi ini paling brengsek, nikah udh 16thn tp suami msh jiwa anak muda doyan nongkrong smp tengah malem. istri udh larang ga di denger. anak 2 tp sbg ga prnh quality time sm anak. ksh makan or mandiin anaknya pas msh kecil jg ga prnh. dr 2016 pengangguran smp skrg.</t>
  </si>
  <si>
    <t>satunya lagi ini paling brengsek nikah udh thn tp suami msh jiwa anak muda doyan nongkrong smp tengah malem istri udh larang ga di denger anak tp sbg ga prnh quality time sm anak ksh makan or mandiin anaknya pas msh kecil jg ga prnh dr pengangguran smp skrg</t>
  </si>
  <si>
    <t>['satunya', 'lagi', 'ini', 'paling', 'brengsek', 'nikah', 'udh', 'thn', 'tp', 'suami', 'msh', 'jiwa', 'anak', 'muda', 'doyan', 'nongkrong', 'smp', 'tengah', 'malem', 'istri', 'udh', 'larang', 'ga', 'di', 'denger', 'anak', 'tp', 'sbg', 'ga', 'prnh', 'quality', 'time', 'sm', 'anak', 'ksh', 'makan', 'or', 'mandiin', 'anaknya', 'pas', 'msh', 'kecil', 'jg', 'ga', 'prnh', 'dr', 'pengangguran', 'smp', 'skrg']</t>
  </si>
  <si>
    <t>['satunya', 'lagi', 'ini', 'paling', 'berengsek', 'nikah', 'sudah', 'tahun', 'tapi', 'suami', 'masih', 'jiwa', 'anak', 'muda', 'suka', 'nongkrong', 'sampai', 'tengah', 'malem', 'istri', 'sudah', 'larang', 'tidak', 'di', 'denger', 'anak', 'tapi', 'sebagai', 'tidak', 'pernah', 'quality', 'time', 'sama', 'anak', 'kasih', 'makan', 'or', 'mandikan', 'anaknya', 'saat', 'masih', 'kecil', 'juga', 'tidak', 'pernah', 'dari', 'pengangguran', 'sampai', 'sekarang']</t>
  </si>
  <si>
    <t>['satunya', 'berengsek', 'nikah', 'suami', 'jiwa', 'anak', 'muda', 'suka', 'nongkrong', 'malem', 'istri', 'larang', 'denger', 'anak', 'quality', 'time', 'anak', 'kasih', 'makan', 'or', 'mandikan', 'anaknya', 'pengangguran']</t>
  </si>
  <si>
    <t>['satu', 'berengsek', 'nikah', 'suami', 'jiwa', 'anak', 'muda', 'suka', 'nongkrong', 'malem', 'istri', 'larang', 'denger', 'anak', 'quality', 'time', 'anak', 'kasih', 'makan', 'or', 'mandi', 'anak', 'anggur']</t>
  </si>
  <si>
    <t>satu berengsek nikah suami jiwa anak muda suka nongkrong malem istri larang denger anak quality time anak kasih makan or mandi anak anggur</t>
  </si>
  <si>
    <t>@tanyarlfes Kalian nikah muda ya?</t>
  </si>
  <si>
    <t>@tanyarlfes kalian nikah muda ya?</t>
  </si>
  <si>
    <t>kalian nikah muda ya</t>
  </si>
  <si>
    <t>['kalian', 'nikah', 'muda', 'ya']</t>
  </si>
  <si>
    <t>Mak lu nikah muda ya nu</t>
  </si>
  <si>
    <t>mak lu nikah muda ya nu</t>
  </si>
  <si>
    <t>['mak', 'lu', 'nikah', 'muda', 'ya', 'nu']</t>
  </si>
  <si>
    <t>['ibu', 'kamu', 'nikah', 'muda', 'ya', 'nu']</t>
  </si>
  <si>
    <t>['nikah', 'muda', 'ya', 'nu']</t>
  </si>
  <si>
    <t>nikah muda ya nu</t>
  </si>
  <si>
    <t>Itu duo cewe bisa aja keluar dari jebakan nikah muda dgn cara lain.
Entah apa. Ga musti metal intinya...</t>
  </si>
  <si>
    <t>itu duo cewe bisa aja keluar dari jebakan nikah muda dgn cara lain.
entah apa. ga musti metal intinya...</t>
  </si>
  <si>
    <t>itu duo cewe bisa aja keluar dari jebakan nikah muda dgn cara lain entah apa ga musti metal intinya</t>
  </si>
  <si>
    <t>['itu', 'duo', 'cewe', 'bisa', 'aja', 'keluar', 'dari', 'jebakan', 'nikah', 'muda', 'dgn', 'cara', 'lain', 'entah', 'apa', 'ga', 'musti', 'metal', 'intinya']</t>
  </si>
  <si>
    <t>['itu', 'duo', 'cewek', 'bisa', 'aja', 'keluar', 'dari', 'jebakan', 'nikah', 'muda', 'dengan', 'cara', 'lain', 'entah', 'apa', 'tidak', 'harus', 'metal', 'intinya']</t>
  </si>
  <si>
    <t>['duo', 'cewek', 'aja', 'jebakan', 'nikah', 'muda', 'metal', 'intinya']</t>
  </si>
  <si>
    <t>['duo', 'cewek', 'aja', 'jebak', 'nikah', 'muda', 'metal', 'inti']</t>
  </si>
  <si>
    <t>duo cewek aja jebak nikah muda metal inti</t>
  </si>
  <si>
    <t>Siap Nikah di Usia 23 Tahun, Fay Nabila Tak Takut Kehilangan Masa Muda #LengkapCepatBeritanya #Celebrity #KabarArtis #Gosip . https://t.co/4WzBRbmKsq</t>
  </si>
  <si>
    <t>siap nikah di usia 23 tahun, fay nabila tak takut kehilangan masa muda #lengkapcepatberitanya #celebrity #kabarartis #gosip . https://t.co/4wzbrbmksq</t>
  </si>
  <si>
    <t>@tanyarlfes Nikah muda? Bhs cowoknya kek anak tongkrongan tolol yg baru lulus gapunya kerjaan. Jgn diambil pusing dulu ya, prioritasin baby mu. Suamimu gabs diandalkan, mending abs lahir divorce aja sekalian.</t>
  </si>
  <si>
    <t>@tanyarlfes nikah muda? bhs cowoknya kek anak tongkrongan tolol yg baru lulus gapunya kerjaan. jgn diambil pusing dulu ya, prioritasin baby mu. suamimu gabs diandalkan, mending abs lahir divorce aja sekalian.</t>
  </si>
  <si>
    <t>nikah muda bhs cowoknya kek anak tongkrongan tolol yg baru lulus gapunya kerjaan jgn diambil pusing dulu ya prioritasin baby mu suamimu gabs diandalkan mending abs lahir divorce aja sekalian</t>
  </si>
  <si>
    <t>['nikah', 'muda', 'bhs', 'cowoknya', 'kek', 'anak', 'tongkrongan', 'tolol', 'yg', 'baru', 'lulus', 'gapunya', 'kerjaan', 'jgn', 'diambil', 'pusing', 'dulu', 'ya', 'prioritasin', 'baby', 'mu', 'suamimu', 'gabs', 'diandalkan', 'mending', 'abs', 'lahir', 'divorce', 'aja', 'sekalian']</t>
  </si>
  <si>
    <t>['nikah', 'muda', 'bahas', 'cowoknya', 'seperti', 'anak', 'tongkrongan', 'tolol', 'yg', 'baru', 'lulus', 'gapunya', 'kerjaan', 'jgn', 'diambil', 'pusing', 'dulu', 'ya', 'prioritasin', 'baby', 'kamu', 'suamimu', 'gabisa', 'diandalkan', 'mending', 'abs', 'lahir', 'divorce', 'aja', 'sekalian']</t>
  </si>
  <si>
    <t>['nikah', 'muda', 'bahas', 'cowoknya', 'anak', 'tongkrongan', 'tolol', 'lulus', 'gapunya', 'kerjaan', 'jgn', 'diambil', 'pusing', 'ya', 'prioritasin', 'baby', 'suamimu', 'gabisa', 'diandalkan', 'mending', 'abs', 'lahir', 'divorce', 'aja']</t>
  </si>
  <si>
    <t>['nikah', 'muda', 'bahas', 'cowok', 'anak', 'tongkrong', 'tolol', 'lulus', 'gapunya', 'kerja', 'jgn', 'ambil', 'pusing', 'ya', 'prioritasin', 'baby', 'suami', 'gabisa', 'andal', 'mending', 'abs', 'lahir', 'divorce', 'aja']</t>
  </si>
  <si>
    <t>nikah muda bahas cowok anak tongkrong tolol lulus gapunya kerja jgn ambil pusing ya prioritasin baby suami gabisa andal mending abs lahir divorce aja</t>
  </si>
  <si>
    <t>nikah tu harus ngorbanin semua masa muda, kalo ga rela ninggalin masa mudanya jangan gegabah pengen cepet nikah
nikah bukan perkara finansial oke, fisik oke, tp juga kudu ada ilmunya gimana bisa jadi rumah tangga yg oke jg 😏</t>
  </si>
  <si>
    <t>nikah tu harus ngorbanin semua masa muda kalo ga rela ninggalin masa mudanya jangan gegabah pengen cepet nikah nikah bukan perkara finansial oke fisik oke tp juga kudu ada ilmunya gimana bisa jadi rumah tangga yg oke jg</t>
  </si>
  <si>
    <t>['nikah', 'tu', 'harus', 'ngorbanin', 'semua', 'masa', 'muda', 'kalo', 'ga', 'rela', 'ninggalin', 'masa', 'mudanya', 'jangan', 'gegabah', 'pengen', 'cepet', 'nikah', 'nikah', 'bukan', 'perkara', 'finansial', 'oke', 'fisik', 'oke', 'tp', 'juga', 'kudu', 'ada', 'ilmunya', 'gimana', 'bisa', 'jadi', 'rumah', 'tangga', 'yg', 'oke', 'jg']</t>
  </si>
  <si>
    <t>['nikah', 'itu', 'harus', 'ngorbanin', 'semua', 'masa', 'muda', 'kalo', 'tidak', 'rela', 'ninggalin', 'masa', 'mudanya', 'jangan', 'gegabah', 'ingin', 'cepat', 'nikah', 'nikah', 'bukan', 'perkara', 'keuangan', 'oke', 'fisik', 'oke', 'tapi', 'juga', 'harus', 'ada', 'ilmunya', 'bagaimana', 'bisa', 'jadi', 'rumah', 'tangga', 'yg', 'oke', 'juga']</t>
  </si>
  <si>
    <t>['nikah', 'ngorbanin', 'muda', 'kalo', 'rela', 'ninggalin', 'mudanya', 'gegabah', 'cepat', 'nikah', 'nikah', 'perkara', 'keuangan', 'oke', 'fisik', 'oke', 'ilmunya', 'rumah', 'tangga', 'oke']</t>
  </si>
  <si>
    <t>['nikah', 'ngorbanin', 'muda', 'kalo', 'rela', 'ninggalin', 'muda', 'gegabah', 'cepat', 'nikah', 'nikah', 'perkara', 'uang', 'oke', 'fisik', 'oke', 'ilmu', 'rumah', 'tangga', 'oke']</t>
  </si>
  <si>
    <t>nikah ngorbanin muda kalo rela ninggalin muda gegabah cepat nikah nikah perkara uang oke fisik oke ilmu rumah tangga oke</t>
  </si>
  <si>
    <t>@tanyarlfes Dr bahasanya kayanya nikah muda sendernya</t>
  </si>
  <si>
    <t>@tanyarlfes dr bahasanya kayanya nikah muda sendernya</t>
  </si>
  <si>
    <t>dr bahasanya kayanya nikah muda sendernya</t>
  </si>
  <si>
    <t>['dr', 'bahasanya', 'kayanya', 'nikah', 'muda', 'sendernya']</t>
  </si>
  <si>
    <t>['dari', 'bahasanya', 'sepertinya', 'nikah', 'muda', 'sendernya']</t>
  </si>
  <si>
    <t>['bahasanya', 'nikah', 'muda', 'sendernya']</t>
  </si>
  <si>
    <t>['bahasa', 'nikah', 'muda', 'sender']</t>
  </si>
  <si>
    <t>bahasa nikah muda sender</t>
  </si>
  <si>
    <t>@tanyarlfes Nder kamu nikah muda ya sama dia? Dia kayak nya belum puas main terus nikah:(</t>
  </si>
  <si>
    <t>@tanyarlfes nder kamu nikah muda ya sama dia? dia kayak nya belum puas main terus nikah:(</t>
  </si>
  <si>
    <t>nder kamu nikah muda ya sama dia dia kayak nya belum puas main terus nikah</t>
  </si>
  <si>
    <t>['nder', 'kamu', 'nikah', 'muda', 'ya', 'sama', 'dia', 'dia', 'kayak', 'nya', 'belum', 'puas', 'main', 'terus', 'nikah']</t>
  </si>
  <si>
    <t>['nder', 'kamu', 'nikah', 'muda', 'ya', 'sama', 'dia', 'dia', 'seperti', 'nya', 'belum', 'puas', 'main', 'terus', 'nikah']</t>
  </si>
  <si>
    <t>['nder', 'nikah', 'muda', 'ya', 'nya', 'puas', 'main', 'nikah']</t>
  </si>
  <si>
    <t>nder nikah muda ya nya puas main nikah</t>
  </si>
  <si>
    <t>@TuyulHejoo @tanyarlfes aku nikah jg masih muda kak, tapi suami ga bgini alhamdulillah. kayanya mau brpapun usianya tegantung orgnya deh. kake ku kasar jg kl ngmg ke nene soalnya</t>
  </si>
  <si>
    <t>@tuyulhejoo @tanyarlfes aku nikah jg masih muda kak, tapi suami ga bgini alhamdulillah. kayanya mau brpapun usianya tegantung orgnya deh. kake ku kasar jg kl ngmg ke nene soalnya</t>
  </si>
  <si>
    <t>aku nikah jg masih muda kak tapi suami ga bgini alhamdulillah kayanya mau brpapun usianya tegantung orgnya deh kake ku kasar jg kl ngmg ke nene soalnya</t>
  </si>
  <si>
    <t>['aku', 'nikah', 'jg', 'masih', 'muda', 'kak', 'tapi', 'suami', 'ga', 'bgini', 'alhamdulillah', 'kayanya', 'mau', 'brpapun', 'usianya', 'tegantung', 'orgnya', 'deh', 'kake', 'ku', 'kasar', 'jg', 'kl', 'ngmg', 'ke', 'nene', 'soalnya']</t>
  </si>
  <si>
    <t>['aku', 'nikah', 'juga', 'masih', 'muda', 'kakak', 'tapi', 'suami', 'tidak', 'begini', 'alhamdulillah', 'sepertinya', 'mau', 'berapa', 'usianya', 'tegantung', 'orangnya', 'deh', 'kake', 'aku', 'kasar', 'juga', 'kalau', 'berbicara', 'ke', 'nene', 'soalnya']</t>
  </si>
  <si>
    <t>['nikah', 'muda', 'kakak', 'suami', 'alhamdulillah', 'usianya', 'tegantung', 'orangnya', 'deh', 'kake', 'kasar', 'berbicara', 'nene']</t>
  </si>
  <si>
    <t>['nikah', 'muda', 'kakak', 'suami', 'alhamdulillah', 'usia', 'tegantung', 'orang', 'deh', 'kake', 'kasar', 'bicara', 'nene']</t>
  </si>
  <si>
    <t>nikah muda kakak suami alhamdulillah usia tegantung orang deh kake kasar bicara nene</t>
  </si>
  <si>
    <t>mentalnya belum ada, tapi milih buat nikah. harusnya masih main-main, masih pengen ngerasain masa muda, eh udah milih jadi ayah aja. gak salah kokkk, suamimu aja nih yang agak error.</t>
  </si>
  <si>
    <t>mentalnya belum ada tapi milih buat nikah harusnya masih mainmain masih pengen ngerasain masa muda eh udah milih jadi ayah aja gak salah kokkk suamimu aja nih yang agak error</t>
  </si>
  <si>
    <t>['mentalnya', 'belum', 'ada', 'tapi', 'milih', 'buat', 'nikah', 'harusnya', 'masih', 'mainmain', 'masih', 'pengen', 'ngerasain', 'masa', 'muda', 'eh', 'udah', 'milih', 'jadi', 'ayah', 'aja', 'gak', 'salah', 'kokkk', 'suamimu', 'aja', 'nih', 'yang', 'agak', 'error']</t>
  </si>
  <si>
    <t>['mentalnya', 'belum', 'ada', 'tapi', 'memilih', 'buat', 'nikah', 'harusnya', 'masih', 'main', 'masih', 'ingin', 'merasakan', 'masa', 'muda', 'malah', 'sudah', 'memilih', 'jadi', 'ayah', 'aja', 'gak', 'salah', 'kokkk', 'suamimu', 'aja', 'nih', 'yang', 'agak', 'error']</t>
  </si>
  <si>
    <t>['mentalnya', 'memilih', 'nikah', 'main', 'merasakan', 'muda', 'memilih', 'ayah', 'aja', 'gak', 'salah', 'kokkk', 'suamimu', 'aja', 'nih', 'error']</t>
  </si>
  <si>
    <t>['mental', 'pilih', 'nikah', 'main', 'rasa', 'muda', 'pilih', 'ayah', 'aja', 'gak', 'salah', 'kokkk', 'suami', 'aja', 'nih', 'error']</t>
  </si>
  <si>
    <t>mental pilih nikah main rasa muda pilih ayah aja gak salah kokkk suami aja nih error</t>
  </si>
  <si>
    <t>@kegblgnunfaedh Makanya klo blum dewasa secara matang gausa sosoan nikah muda anjer, ga bisa didik anak noh nanti jdi kek gitu kelakuan nya.</t>
  </si>
  <si>
    <t>@kegblgnunfaedh makanya klo blum dewasa secara matang gausa sosoan nikah muda anjer, ga bisa didik anak noh nanti jdi kek gitu kelakuan nya.</t>
  </si>
  <si>
    <t>makanya klo blum dewasa secara matang gausa sosoan nikah muda anjer ga bisa didik anak noh nanti jdi kek gitu kelakuan nya</t>
  </si>
  <si>
    <t>['makanya', 'klo', 'blum', 'dewasa', 'secara', 'matang', 'gausa', 'sosoan', 'nikah', 'muda', 'anjer', 'ga', 'bisa', 'didik', 'anak', 'noh', 'nanti', 'jdi', 'kek', 'gitu', 'kelakuan', 'nya']</t>
  </si>
  <si>
    <t>['makanya', 'klo', 'belum', 'dewasa', 'secara', 'matang', 'jangan', 'sombong', 'nikah', 'muda', 'fuck', 'tidak', 'bisa', 'pendidikan', 'anak', 'itu', 'nanti', 'jadi', 'seperti', 'begitu', 'kelakuan', 'nya']</t>
  </si>
  <si>
    <t>['klo', 'dewasa', 'matang', 'sombong', 'nikah', 'muda', 'fuck', 'pendidikan', 'anak', 'kelakuan', 'nya']</t>
  </si>
  <si>
    <t>['klo', 'dewasa', 'matang', 'sombong', 'nikah', 'muda', 'fuck', 'didik', 'anak', 'laku', 'nya']</t>
  </si>
  <si>
    <t>klo dewasa matang sombong nikah muda fuck didik anak laku nya</t>
  </si>
  <si>
    <t>pentingnya nikah itu saat udah siap, siap lahir batin, financial stable, ya jgn kaya gini nikah muda (dia lulus sma trs as i know nikah umur 19/20 th).. 😭
qadarullah lgsg hamil, tp jujur kasian anaknya jd korban krn ortu nya belum siap 🥲</t>
  </si>
  <si>
    <t>pentingnya nikah itu saat udah siap siap lahir batin financial stable ya jgn kaya gini nikah muda dia lulus sma trs as  know nikah umur th qadarullah lgsg hamil tp jujur kasian anaknya jd korban krn ortu nya belum siap</t>
  </si>
  <si>
    <t>['pentingnya', 'nikah', 'itu', 'saat', 'udah', 'siap', 'siap', 'lahir', 'batin', 'financial', 'stable', 'ya', 'jgn', 'kaya', 'gini', 'nikah', 'muda', 'dia', 'lulus', 'sma', 'trs', 'as', 'know', 'nikah', 'umur', 'th', 'qadarullah', 'lgsg', 'hamil', 'tp', 'jujur', 'kasian', 'anaknya', 'jd', 'korban', 'krn', 'ortu', 'nya', 'belum', 'siap']</t>
  </si>
  <si>
    <t>['pentingnya', 'nikah', 'itu', 'saat', 'sudah', 'siap', 'siap', 'lahir', 'batin', 'keuangan', 'stable', 'ya', 'jgn', 'kaya', 'begini', 'nikah', 'muda', 'dia', 'lulus', 'sama', 'terus', 'as', 'know', 'nikah', 'umur', 'tahun', 'qadarullah', 'langsung', 'hamil', 'tapi', 'jujur', 'kasihan', 'anaknya', 'jd', 'korban', 'krn', 'orangtua', 'nya', 'belum', 'siap']</t>
  </si>
  <si>
    <t>['nikah', 'lahir', 'batin', 'keuangan', 'stable', 'ya', 'jgn', 'kaya', 'nikah', 'muda', 'lulus', 'as', 'know', 'nikah', 'umur', 'qadarullah', 'langsung', 'hamil', 'jujur', 'kasihan', 'anaknya', 'jd', 'korban', 'krn', 'orangtua', 'nya']</t>
  </si>
  <si>
    <t>['nikah', 'lahir', 'batin', 'uang', 'stable', 'ya', 'jgn', 'kaya', 'nikah', 'muda', 'lulus', 'as', 'know', 'nikah', 'umur', 'qadarullah', 'langsung', 'hamil', 'jujur', 'kasihan', 'anak', 'jd', 'korban', 'krn', 'orangtua', 'nya']</t>
  </si>
  <si>
    <t>nikah lahir batin uang stable ya jgn kaya nikah muda lulus as know nikah umur qadarullah langsung hamil jujur kasihan anak jd korban krn orangtua nya</t>
  </si>
  <si>
    <t>@tanyarlfes Kek gini pada nyuruh nikah muda wkwkwk, ya begini hasilnya yaa teman2.</t>
  </si>
  <si>
    <t>@tanyarlfes kek gini pada nyuruh nikah muda wkwkwk, ya begini hasilnya yaa teman2.</t>
  </si>
  <si>
    <t>kek gini pada nyuruh nikah muda wkwkwk ya begini hasilnya yaa teman</t>
  </si>
  <si>
    <t>['kek', 'gini', 'pada', 'nyuruh', 'nikah', 'muda', 'wkwkwk', 'ya', 'begini', 'hasilnya', 'yaa', 'teman']</t>
  </si>
  <si>
    <t>['seperti', 'begini', 'pada', 'menyuruh', 'nikah', 'muda', 'wkwkwk', 'ya', 'begini', 'hasilnya', 'iya', 'teman']</t>
  </si>
  <si>
    <t>['menyuruh', 'nikah', 'muda', 'wkwkwk', 'ya', 'hasilnya', 'iya', 'teman']</t>
  </si>
  <si>
    <t>['suruh', 'nikah', 'muda', 'wkwkwk', 'ya', 'hasil', 'iya', 'teman']</t>
  </si>
  <si>
    <t>suruh nikah muda wkwkwk ya hasil iya teman</t>
  </si>
  <si>
    <t>@tanyarlfes Buat para laki2 (maupun cewek) kalau mau nikah selesain dlu 'masa muda' atau 'nakal2' nya lah. Apalagi cowok, mana ngomong kasar lagi.</t>
  </si>
  <si>
    <t>@tanyarlfes buat para laki2 (maupun cewek) kalau mau nikah selesain dlu 'masa muda' atau 'nakal2' nya lah. apalagi cowok, mana ngomong kasar lagi.</t>
  </si>
  <si>
    <t>buat para laki maupun cewek kalau mau nikah selesain dlu masa muda atau nakal nya lah apalagi cowok mana ngomong kasar lagi</t>
  </si>
  <si>
    <t>['buat', 'para', 'laki', 'maupun', 'cewek', 'kalau', 'mau', 'nikah', 'selesain', 'dlu', 'masa', 'muda', 'atau', 'nakal', 'nya', 'lah', 'apalagi', 'cowok', 'mana', 'ngomong', 'kasar', 'lagi']</t>
  </si>
  <si>
    <t>['buat', 'para', 'laki', 'maupun', 'cewek', 'kalau', 'mau', 'nikah', 'selesain', 'dahulu', 'masa', 'muda', 'atau', 'nakal', 'nya', 'lah', 'apalagi', 'cowok', 'mana', 'berbicara', 'kasar', 'lagi']</t>
  </si>
  <si>
    <t>['laki', 'cewek', 'nikah', 'selesain', 'muda', 'nakal', 'nya', 'cowok', 'berbicara', 'kasar']</t>
  </si>
  <si>
    <t>['laki', 'cewek', 'nikah', 'selesain', 'muda', 'nakal', 'nya', 'cowok', 'bicara', 'kasar']</t>
  </si>
  <si>
    <t>laki cewek nikah selesain muda nakal nya cowok bicara kasar</t>
  </si>
  <si>
    <t>@tanyarlfes Cowo cewe, kalo. Blm puas masa muda jangan pada nikah deh. Krn nikah itu lu harus prioritasin keluarga kecil lu. Ngerti ga sih. 
Gua yg bkn sender aja emosi. Gmn sender yg digituin ya allah</t>
  </si>
  <si>
    <t>@tanyarlfes cowo cewe, kalo. blm puas masa muda jangan pada nikah deh. krn nikah itu lu harus prioritasin keluarga kecil lu. ngerti ga sih. 
gua yg bkn sender aja emosi. gmn sender yg digituin ya allah</t>
  </si>
  <si>
    <t>cowo cewe kalo blm puas masa muda jangan pada nikah deh krn nikah itu lu harus prioritasin keluarga kecil lu ngerti ga sih gua yg bkn sender aja emosi gmn sender yg digituin ya allah</t>
  </si>
  <si>
    <t>['cowo', 'cewe', 'kalo', 'blm', 'puas', 'masa', 'muda', 'jangan', 'pada', 'nikah', 'deh', 'krn', 'nikah', 'itu', 'lu', 'harus', 'prioritasin', 'keluarga', 'kecil', 'lu', 'ngerti', 'ga', 'sih', 'gua', 'yg', 'bkn', 'sender', 'aja', 'emosi', 'gmn', 'sender', 'yg', 'digituin', 'ya', 'allah']</t>
  </si>
  <si>
    <t>['cowok', 'cewek', 'kalo', 'belum', 'puas', 'masa', 'muda', 'jangan', 'pada', 'nikah', 'deh', 'krn', 'nikah', 'itu', 'kamu', 'harus', 'prioritasin', 'keluarga', 'kecil', 'kamu', 'paham', 'tidak', 'sih', 'aku', 'yg', 'bukan', 'pengirim', 'aja', 'emosi', 'bagaimana', 'pengirim', 'yg', 'diperlakukan', 'ya', 'allah']</t>
  </si>
  <si>
    <t>['cowok', 'cewek', 'kalo', 'puas', 'muda', 'nikah', 'deh', 'krn', 'nikah', 'prioritasin', 'keluarga', 'paham', 'sih', 'pengirim', 'aja', 'emosi', 'pengirim', 'diperlakukan', 'ya', 'allah']</t>
  </si>
  <si>
    <t>['cowok', 'cewek', 'kalo', 'puas', 'muda', 'nikah', 'deh', 'krn', 'nikah', 'prioritasin', 'keluarga', 'paham', 'sih', 'kirim', 'aja', 'emosi', 'kirim', 'laku', 'ya', 'allah']</t>
  </si>
  <si>
    <t>cowok cewek kalo puas muda nikah deh krn nikah prioritasin keluarga paham sih kirim aja emosi kirim laku ya allah</t>
  </si>
  <si>
    <t>Orang kaya gini keliatan banget belum siap nikah, masih mau nongkrong nongkrong. Mending kalo masih mau kaya gitu, nikmati masa muda dulu, biar gak jadiin istri sasaran kemarahan. Istri wajar larang suami buat nongkrong, apalagi nongkrong gak jelas.</t>
  </si>
  <si>
    <t>orang kaya gini keliatan banget belum siap nikah, masih mau nongkrong nongkrong. mending kalo masih mau kaya gitu, nikmati masa muda dulu, biar gak jadiin istri sasaran kemarahan. istri wajar larang suami buat nongkrong, apalagi nongkrong gak jelas.</t>
  </si>
  <si>
    <t>orang kaya gini keliatan banget belum siap nikah masih mau nongkrong nongkrong mending kalo masih mau kaya gitu nikmati masa muda dulu biar gak jadiin istri sasaran kemarahan istri wajar larang suami buat nongkrong apalagi nongkrong gak jelas</t>
  </si>
  <si>
    <t>['orang', 'kaya', 'gini', 'keliatan', 'banget', 'belum', 'siap', 'nikah', 'masih', 'mau', 'nongkrong', 'nongkrong', 'mending', 'kalo', 'masih', 'mau', 'kaya', 'gitu', 'nikmati', 'masa', 'muda', 'dulu', 'biar', 'gak', 'jadiin', 'istri', 'sasaran', 'kemarahan', 'istri', 'wajar', 'larang', 'suami', 'buat', 'nongkrong', 'apalagi', 'nongkrong', 'gak', 'jelas']</t>
  </si>
  <si>
    <t>['orang', 'kaya', 'begini', 'terlihat', 'banget', 'belum', 'siap', 'nikah', 'masih', 'mau', 'nongkrong', 'nongkrong', 'mending', 'kalo', 'masih', 'mau', 'kaya', 'begitu', 'menikmati', 'masa', 'muda', 'dulu', 'biar', 'gak', 'jadiin', 'istri', 'sasaran', 'kemarahan', 'istri', 'wajar', 'larang', 'suami', 'buat', 'nongkrong', 'apalagi', 'nongkrong', 'gak', 'jelas']</t>
  </si>
  <si>
    <t>['orang', 'kaya', 'banget', 'nikah', 'nongkrong', 'nongkrong', 'mending', 'kalo', 'kaya', 'menikmati', 'muda', 'biar', 'gak', 'jadiin', 'istri', 'sasaran', 'kemarahan', 'istri', 'wajar', 'larang', 'suami', 'nongkrong', 'nongkrong', 'gak']</t>
  </si>
  <si>
    <t>['orang', 'kaya', 'banget', 'nikah', 'nongkrong', 'nongkrong', 'mending', 'kalo', 'kaya', 'nikmat', 'muda', 'biar', 'gak', 'jadiin', 'istri', 'sasar', 'marah', 'istri', 'wajar', 'larang', 'suami', 'nongkrong', 'nongkrong', 'gak']</t>
  </si>
  <si>
    <t>orang kaya banget nikah nongkrong nongkrong mending kalo kaya nikmat muda biar gak jadiin istri sasar marah istri wajar larang suami nongkrong nongkrong gak</t>
  </si>
  <si>
    <t>SATU RAGA DUA RASA
#KaryaKarsa #Wattpad #marriagelife #religi #romantis #suamiistri #pasangan #nikahmuda #perjodohan #vonis
#istri #komunikasi #Kale #Noval #Athena #Lesha #Zami #Zayyan #Raga #rasa #promo #rekomendasi https://t.co/STgEIneb8a</t>
  </si>
  <si>
    <t>satu raga dua rasa
#karyakarsa #wattpad #marriagelife #religi #romantis #suamiistri #pasangan #nikahmuda #perjodohan #vonis
#istri #komunikasi #kale #noval #athena #lesha #zami #zayyan #raga #rasa #promo #rekomendasi https://t.co/stgeineb8a</t>
  </si>
  <si>
    <t>satu raga dua rasa</t>
  </si>
  <si>
    <t>['satu', 'raga', 'dua', 'rasa']</t>
  </si>
  <si>
    <t>['raga']</t>
  </si>
  <si>
    <t>raga</t>
  </si>
  <si>
    <t>@tanyarlfes Nikah muda ya nder? Kayanya masih muda itu laki lu.</t>
  </si>
  <si>
    <t>@tanyarlfes nikah muda ya nder? kayanya masih muda itu laki lu.</t>
  </si>
  <si>
    <t>nikah muda ya nder kayanya masih muda itu laki lu</t>
  </si>
  <si>
    <t>['nikah', 'muda', 'ya', 'nder', 'kayanya', 'masih', 'muda', 'itu', 'laki', 'lu']</t>
  </si>
  <si>
    <t>['nikah', 'muda', 'ya', 'nder', 'sepertinya', 'masih', 'muda', 'itu', 'laki', 'kamu']</t>
  </si>
  <si>
    <t>['nikah', 'muda', 'ya', 'nder', 'muda', 'laki']</t>
  </si>
  <si>
    <t>nikah muda ya nder muda laki</t>
  </si>
  <si>
    <t>jdi gw punya sahabat dr smp, yg smpe skrg masi keep contact.
termasuk org yg paling paham gw deh, selalu nenangin gw tiap gw lg gatau lg hrus gmna menjalani hidup gw..
dia nikah muda dan udh punya anak 2.
Tapi smpe detik ini dia gapernah mengatur gw hrus nikah blablabla</t>
  </si>
  <si>
    <t>jdi gw punya sahabat dr smp, yg smpe skrg masi keep contact.
termasuk org yg paling paham gw deh, selalu nenangin gw tiap gw lg gatau lg hrus gmna menjalani hidup gw..
dia nikah muda dan udh punya anak 2.
tapi smpe detik ini dia gapernah mengatur gw hrus nikah blablabla</t>
  </si>
  <si>
    <t>jdi gw punya sahabat dr smp yg smpe skrg masi keep contact termasuk org yg paling paham gw deh selalu nenangin gw tiap gw lg gatau lg hrus gmna menjalani hidup gw dia nikah muda dan udh punya anak tapi smpe detik ini dia gapernah mengatur gw hrus nikah blablabla</t>
  </si>
  <si>
    <t>['jdi', 'gw', 'punya', 'sahabat', 'dr', 'smp', 'yg', 'smpe', 'skrg', 'masi', 'keep', 'contact', 'termasuk', 'org', 'yg', 'paling', 'paham', 'gw', 'deh', 'selalu', 'nenangin', 'gw', 'tiap', 'gw', 'lg', 'gatau', 'lg', 'hrus', 'gmna', 'menjalani', 'hidup', 'gw', 'dia', 'nikah', 'muda', 'dan', 'udh', 'punya', 'anak', 'tapi', 'smpe', 'detik', 'ini', 'dia', 'gapernah', 'mengatur', 'gw', 'hrus', 'nikah', 'blablabla']</t>
  </si>
  <si>
    <t>['jadi', 'aku', 'punya', 'sahabat', 'dari', 'sampai', 'yg', 'sampai', 'sekarang', 'masih', 'keep', 'contact', 'termasuk', 'orang', 'yg', 'paling', 'paham', 'aku', 'deh', 'selalu', 'nenangin', 'aku', 'tiap', 'aku', 'lagi', 'gatau', 'lagi', 'harus', 'bagaimana', 'menjalankan', 'hidup', 'aku', 'dia', 'nikah', 'muda', 'dan', 'sudah', 'punya', 'anak', 'tapi', 'sampai', 'detik', 'ini', 'dia', 'gapernah', 'mengatur', 'aku', 'harus', 'nikah', 'blablabla']</t>
  </si>
  <si>
    <t>['sahabat', 'keep', 'contact', 'orang', 'paham', 'deh', 'nenangin', 'gatau', 'menjalankan', 'hidup', 'nikah', 'muda', 'anak', 'detik', 'gapernah', 'mengatur', 'nikah', 'blablabla']</t>
  </si>
  <si>
    <t>['sahabat', 'keep', 'contact', 'orang', 'paham', 'deh', 'nenangin', 'gatau', 'jalan', 'hidup', 'nikah', 'muda', 'anak', 'detik', 'gapernah', 'atur', 'nikah', 'blablabla']</t>
  </si>
  <si>
    <t>sahabat keep contact orang paham deh nenangin gatau jalan hidup nikah muda anak detik gapernah atur nikah blablabla</t>
  </si>
  <si>
    <t>@tanyarlfes Lagi nggak hamil pun gue bakal nangis juga sih. Kalian nikah muda ya? Suami mu kek bocah soalnya. Sabar ya nder.</t>
  </si>
  <si>
    <t>@tanyarlfes lagi nggak hamil pun gue bakal nangis juga sih. kalian nikah muda ya? suami mu kek bocah soalnya. sabar ya nder.</t>
  </si>
  <si>
    <t>lagi nggak hamil pun gue bakal nangis juga sih kalian nikah muda ya suami mu kek bocah soalnya sabar ya nder</t>
  </si>
  <si>
    <t>['lagi', 'nggak', 'hamil', 'pun', 'gue', 'bakal', 'nangis', 'juga', 'sih', 'kalian', 'nikah', 'muda', 'ya', 'suami', 'mu', 'kek', 'bocah', 'soalnya', 'sabar', 'ya', 'nder']</t>
  </si>
  <si>
    <t>['lagi', 'tidak', 'hamil', 'pun', 'aku', 'bakal', 'nangis', 'juga', 'sih', 'kalian', 'nikah', 'muda', 'ya', 'suami', 'kamu', 'seperti', 'anak', 'soalnya', 'sabar', 'ya', 'nder']</t>
  </si>
  <si>
    <t>['hamil', 'nangis', 'sih', 'nikah', 'muda', 'ya', 'suami', 'anak', 'sabar', 'ya', 'nder']</t>
  </si>
  <si>
    <t>['hamil', 'nang', 'sih', 'nikah', 'muda', 'ya', 'suami', 'anak', 'sabar', 'ya', 'nder']</t>
  </si>
  <si>
    <t>hamil nang sih nikah muda ya suami anak sabar ya nder</t>
  </si>
  <si>
    <t>bisa bisa nya ortu w lebih tua daripada ortu nya sunwoo wkwkwkwkwk,wah mamanya sunwoo nikah muda wkwkwkw</t>
  </si>
  <si>
    <t>bisa bisa nya ortu  lebih tua daripada ortu nya sunwoo wkwkwkwkwkwah mamanya sunwoo nikah muda wkwkwkw</t>
  </si>
  <si>
    <t>['bisa', 'bisa', 'nya', 'ortu', 'lebih', 'tua', 'daripada', 'ortu', 'nya', 'sunwoo', 'wkwkwkwkwkwah', 'mamanya', 'sunwoo', 'nikah', 'muda', 'wkwkwkw']</t>
  </si>
  <si>
    <t>['bisa', 'bisa', 'nya', 'orangtua', 'lebih', 'tua', 'daripada', 'orangtua', 'nya', 'sunwoo', 'wkwkwkwkwkwah', 'ibunya', 'sunwoo', 'nikah', 'muda', 'wkwkwkw']</t>
  </si>
  <si>
    <t>['nya', 'orangtua', 'tua', 'orangtua', 'nya', 'sunwoo', 'ibunya', 'sunwoo', 'nikah', 'muda']</t>
  </si>
  <si>
    <t>['nya', 'orangtua', 'tua', 'orangtua', 'nya', 'sunwoo', 'ibu', 'sunwoo', 'nikah', 'muda']</t>
  </si>
  <si>
    <t>nya orangtua tua orangtua nya sunwoo ibu sunwoo nikah muda</t>
  </si>
  <si>
    <t>@Paman_Ro @unmagnetism iyaa gue lahir 2007 dan ibu 89. yakan, dikampung tu dijodohin dan nikah muda itu emg udh tabu gt.</t>
  </si>
  <si>
    <t>@paman_ro @unmagnetism iyaa gue lahir 2007 dan ibu 89. yakan, dikampung tu dijodohin dan nikah muda itu emg udh tabu gt.</t>
  </si>
  <si>
    <t>ro iyaa gue lahir dan ibu yakan dikampung tu dijodohin dan nikah muda itu emg udh tabu gt</t>
  </si>
  <si>
    <t>['ro', 'iyaa', 'gue', 'lahir', 'dan', 'ibu', 'yakan', 'dikampung', 'tu', 'dijodohin', 'dan', 'nikah', 'muda', 'itu', 'emg', 'udh', 'tabu', 'gt']</t>
  </si>
  <si>
    <t>['ro', 'iyaa', 'aku', 'lahir', 'dan', 'ibu', 'yakan', 'dikampung', 'itu', 'dijodohkan', 'dan', 'nikah', 'muda', 'itu', 'memang', 'sudah', 'tabu', 'begitu']</t>
  </si>
  <si>
    <t>['ro', 'iyaa', 'lahir', 'yakan', 'dikampung', 'dijodohkan', 'nikah', 'muda', 'tabu']</t>
  </si>
  <si>
    <t>['ro', 'iyaa', 'lahir', 'yakan', 'kampung', 'jodoh', 'nikah', 'muda', 'tabu']</t>
  </si>
  <si>
    <t>ro iyaa lahir yakan kampung jodoh nikah muda tabu</t>
  </si>
  <si>
    <t>@miceekai IYAAAA!!!!! MSJSJSJSJSJ GANTENG BGTT BGTTT MW NIKAH MUDA</t>
  </si>
  <si>
    <t>@miceekai iyaaaa!!!!! msjsjsjsjsj ganteng bgtt bgttt mw nikah muda</t>
  </si>
  <si>
    <t>iyaaaa msjsjsjsjsj ganteng bgtt bgttt mw nikah muda</t>
  </si>
  <si>
    <t>['iyaaaa', 'msjsjsjsjsj', 'ganteng', 'bgtt', 'bgttt', 'mw', 'nikah', 'muda']</t>
  </si>
  <si>
    <t>['iyaaaa', 'msjsjsjsjsj', 'ganteng', 'banget', 'banget', 'mau', 'nikah', 'muda']</t>
  </si>
  <si>
    <t>['iyaaaa', 'msjsjsjsjsj', 'ganteng', 'banget', 'banget', 'nikah', 'muda']</t>
  </si>
  <si>
    <t>iyaaaa msjsjsjsjsj ganteng banget banget nikah muda</t>
  </si>
  <si>
    <t>Ah masa iya?🤣 eh tp emg drdl sejak pacaran pertama sampe nikah ini pacarku gapernah lebih tua, selalu lebih muda. Kenapa yah😆</t>
  </si>
  <si>
    <t>ah masa iya?🤣 eh tp emg drdl sejak pacaran pertama sampe nikah ini pacarku gapernah lebih tua, selalu lebih muda. kenapa yah😆</t>
  </si>
  <si>
    <t>ah masa iya eh tp emg drdl sejak pacaran pertama sampe nikah ini pacarku gapernah lebih tua selalu lebih muda kenapa yah</t>
  </si>
  <si>
    <t>['ah', 'masa', 'iya', 'eh', 'tp', 'emg', 'drdl', 'sejak', 'pacaran', 'pertama', 'sampe', 'nikah', 'ini', 'pacarku', 'gapernah', 'lebih', 'tua', 'selalu', 'lebih', 'muda', 'kenapa', 'yah']</t>
  </si>
  <si>
    <t>['ah', 'masa', 'iya', 'malah', 'tapi', 'memang', 'drdl', 'sejak', 'pacaran', 'pertama', 'sampai', 'nikah', 'ini', 'pacarku', 'gapernah', 'lebih', 'tua', 'selalu', 'lebih', 'muda', 'kenapa', 'yah']</t>
  </si>
  <si>
    <t>['ah', 'iya', 'drdl', 'pacaran', 'nikah', 'pacarku', 'gapernah', 'tua', 'muda', 'yah']</t>
  </si>
  <si>
    <t>['ah', 'iya', 'drdl', 'pacar', 'nikah', 'pacar', 'gapernah', 'tua', 'muda', 'yah']</t>
  </si>
  <si>
    <t>ah iya drdl pacar nikah pacar gapernah tua muda yah</t>
  </si>
  <si>
    <t>@NOTASLIMBOY Itulah bisnis Pop Ice Nutrisari ibu-ibu yang nikah muda lebih menguntungkan daripada jualan franchise. Cuma bermodalkan 200 rebu udah bisa balik modal. Kalau pun yg beli 5 orang perhari pun masih bisa beli Nasi Uduk sekeluarga.</t>
  </si>
  <si>
    <t>@notaslimboy itulah bisnis pop ice nutrisari ibu-ibu yang nikah muda lebih menguntungkan daripada jualan franchise. cuma bermodalkan 200 rebu udah bisa balik modal. kalau pun yg beli 5 orang perhari pun masih bisa beli nasi uduk sekeluarga.</t>
  </si>
  <si>
    <t>itulah bisnis pop ice nutrisari ibuibu yang nikah muda lebih menguntungkan daripada jualan franchise cuma bermodalkan rebu udah bisa balik modal kalau pun yg beli orang perhari pun masih bisa beli nasi uduk sekeluarga</t>
  </si>
  <si>
    <t>['itulah', 'bisnis', 'pop', 'ice', 'nutrisari', 'ibuibu', 'yang', 'nikah', 'muda', 'lebih', 'menguntungkan', 'daripada', 'jualan', 'franchise', 'cuma', 'bermodalkan', 'rebu', 'udah', 'bisa', 'balik', 'modal', 'kalau', 'pun', 'yg', 'beli', 'orang', 'perhari', 'pun', 'masih', 'bisa', 'beli', 'nasi', 'uduk', 'sekeluarga']</t>
  </si>
  <si>
    <t>['itulah', 'bisnis', 'pop', 'ice', 'nutrisari', 'ibu', 'yang', 'nikah', 'muda', 'lebih', 'menguntungkan', 'daripada', 'jualan', 'franchise', 'cuma', 'bermodalkan', 'rebu', 'sudah', 'bisa', 'balik', 'modal', 'kalau', 'pun', 'yg', 'beli', 'orang', 'perhari', 'pun', 'masih', 'bisa', 'beli', 'nasi', 'uduk', 'sekeluarga']</t>
  </si>
  <si>
    <t>['bisnis', 'pop', 'ice', 'nutrisari', 'nikah', 'muda', 'menguntungkan', 'jualan', 'franchise', 'bermodalkan', 'rebu', 'modal', 'beli', 'orang', 'perhari', 'beli', 'nasi', 'uduk', 'sekeluarga']</t>
  </si>
  <si>
    <t>['bisnis', 'pop', 'ice', 'nutrisari', 'nikah', 'muda', 'untung', 'jual', 'franchise', 'modal', 'rebu', 'modal', 'beli', 'orang', 'hari', 'beli', 'nasi', 'uduk', 'keluarga']</t>
  </si>
  <si>
    <t>bisnis pop ice nutrisari nikah muda untung jual franchise modal rebu modal beli orang hari beli nasi uduk keluarga</t>
  </si>
  <si>
    <t>@lilstressedbby @sbyfess Makae pcran dg cowo yg wes krj ttp, gaji ckp utk hidup. Tp klu bokek pas tgl tua, coba diganti wkt pas gajian opo tgl muda, kali aja dia nabung utk modal nikah opo cicilan</t>
  </si>
  <si>
    <t>@lilstressedbby @sbyfess makae pcran dg cowo yg wes krj ttp, gaji ckp utk hidup. tp klu bokek pas tgl tua, coba diganti wkt pas gajian opo tgl muda, kali aja dia nabung utk modal nikah opo cicilan</t>
  </si>
  <si>
    <t>makae pcran dg cowo yg wes krj ttp gaji ckp utk hidup tp klu bokek pas tgl tua coba diganti wkt pas gajian opo tgl muda kali aja dia nabung utk modal nikah opo cicilan</t>
  </si>
  <si>
    <t>['makae', 'pcran', 'dg', 'cowo', 'yg', 'wes', 'krj', 'ttp', 'gaji', 'ckp', 'utk', 'hidup', 'tp', 'klu', 'bokek', 'pas', 'tgl', 'tua', 'coba', 'diganti', 'wkt', 'pas', 'gajian', 'opo', 'tgl', 'muda', 'kali', 'aja', 'dia', 'nabung', 'utk', 'modal', 'nikah', 'opo', 'cicilan']</t>
  </si>
  <si>
    <t>['makae', 'pacaran', 'dg', 'cowok', 'yg', 'sudah', 'kerja', 'tetap', 'gaji', 'cukup', 'utk', 'hidup', 'tapi', 'kalau', 'bokek', 'saat', 'tanggal', 'tua', 'coba', 'diganti', 'waktu', 'saat', 'gajian', 'opo', 'tanggal', 'muda', 'sepertinya', 'aja', 'dia', 'menabung', 'utk', 'modal', 'nikah', 'opo', 'cicilan']</t>
  </si>
  <si>
    <t>['makae', 'pacaran', 'dg', 'cowok', 'kerja', 'gaji', 'utk', 'hidup', 'bokek', 'tanggal', 'tua', 'coba', 'diganti', 'gajian', 'opo', 'tanggal', 'muda', 'aja', 'menabung', 'utk', 'modal', 'nikah', 'opo', 'cicilan']</t>
  </si>
  <si>
    <t>['makae', 'pacar', 'dg', 'cowok', 'kerja', 'gaji', 'utk', 'hidup', 'bokek', 'tanggal', 'tua', 'coba', 'ganti', 'gaji', 'opo', 'tanggal', 'muda', 'aja', 'tabung', 'utk', 'modal', 'nikah', 'opo', 'cicil']</t>
  </si>
  <si>
    <t>makae pacar dg cowok kerja gaji utk hidup bokek tanggal tua coba ganti gaji opo tanggal muda aja tabung utk modal nikah opo cicil</t>
  </si>
  <si>
    <t>@tanyarlfes Jangankan nasi, sama air aja aku mual waktu hamil muda. Semoga kalo nnti kamu nikah dijauhin sama ipar modelan kek kamu ya biar ga ngerasain nyesek ntar</t>
  </si>
  <si>
    <t>@tanyarlfes jangankan nasi, sama air aja aku mual waktu hamil muda. semoga kalo nnti kamu nikah dijauhin sama ipar modelan kek kamu ya biar ga ngerasain nyesek ntar</t>
  </si>
  <si>
    <t>jangankan nasi sama air aja aku mual waktu hamil muda semoga kalo nnti kamu nikah dijauhin sama ipar modelan kek kamu ya biar ga ngerasain nyesek ntar</t>
  </si>
  <si>
    <t>['jangankan', 'nasi', 'sama', 'air', 'aja', 'aku', 'mual', 'waktu', 'hamil', 'muda', 'semoga', 'kalo', 'nnti', 'kamu', 'nikah', 'dijauhin', 'sama', 'ipar', 'modelan', 'kek', 'kamu', 'ya', 'biar', 'ga', 'ngerasain', 'nyesek', 'ntar']</t>
  </si>
  <si>
    <t>['jangankan', 'nasi', 'sama', 'air', 'aja', 'aku', 'mual', 'waktu', 'hamil', 'muda', 'semoga', 'kalo', 'nanti', 'kamu', 'nikah', 'dijauhin', 'sama', 'ipar', 'modelan', 'seperti', 'kamu', 'ya', 'biar', 'tidak', 'merasakan', 'sesak', 'nanti']</t>
  </si>
  <si>
    <t>['nasi', 'air', 'aja', 'mual', 'hamil', 'muda', 'semoga', 'kalo', 'nikah', 'dijauhin', 'ipar', 'modelan', 'ya', 'biar', 'merasakan', 'sesak']</t>
  </si>
  <si>
    <t>['nasi', 'air', 'aja', 'mual', 'hamil', 'muda', 'moga', 'kalo', 'nikah', 'dijauhin', 'ipar', 'model', 'ya', 'biar', 'rasa', 'sesak']</t>
  </si>
  <si>
    <t>nasi air aja mual hamil muda moga kalo nikah dijauhin ipar model ya biar rasa sesak</t>
  </si>
  <si>
    <t>@energenchocoo WOY ak yg msih kelas 11 aj digituin tbtb “lha dilit ngkas mantu iki” KEKK ANJJ dikira mw nikah muda kh</t>
  </si>
  <si>
    <t>@energenchocoo woy ak yg msih kelas 11 aj digituin tbtb “lha dilit ngkas mantu iki” kekk anjj dikira mw nikah muda kh</t>
  </si>
  <si>
    <t>woy ak yg msih kelas aj digituin tbtb lha dilit ngkas mantu iki kekk anjj dikira mw nikah muda kh</t>
  </si>
  <si>
    <t>['woy', 'ak', 'yg', 'msih', 'kelas', 'aj', 'digituin', 'tbtb', 'lha', 'dilit', 'ngkas', 'mantu', 'iki', 'kekk', 'anjj', 'dikira', 'mw', 'nikah', 'muda', 'kh']</t>
  </si>
  <si>
    <t>['woy', 'aku', 'yg', 'masih', 'kelas', 'saja', 'diperlakukan', 'tibatiba', 'lha', 'sebentar', 'ngkas', 'mantu', 'ini', 'seperti', 'fuck', 'dikira', 'mau', 'nikah', 'muda', 'kh']</t>
  </si>
  <si>
    <t>['kelas', 'diperlakukan', 'tibatiba', 'lha', 'sebentar', 'ngkas', 'mantu', 'fuck', 'nikah', 'muda', 'kh']</t>
  </si>
  <si>
    <t>['kelas', 'laku', 'tibatiba', 'lha', 'sebentar', 'ngkas', 'mantu', 'fuck', 'nikah', 'muda', 'kh']</t>
  </si>
  <si>
    <t>kelas laku tibatiba lha sebentar ngkas mantu fuck nikah muda kh</t>
  </si>
  <si>
    <t>@18fesss Gw bkn penganut nikah di usia muda or cpt2 nikah biar ga ketuaan nnti. Wkwk lucu aj sma orang yg mkir bgitu tpi ga nyalahin jga. Krna gw tipikal independent, dan smuanya ga mllu ttg nikah. Bnyak hal yg bisa diexplore. Bomat lah dblg prawan tua atau apa. Loh wong idup2 saya</t>
  </si>
  <si>
    <t>@18fesss gw bkn penganut nikah di usia muda or cpt2 nikah biar ga ketuaan nnti. wkwk lucu aj sma orang yg mkir bgitu tpi ga nyalahin jga. krna gw tipikal independent, dan smuanya ga mllu ttg nikah. bnyak hal yg bisa diexplore. bomat lah dblg prawan tua atau apa. loh wong idup2 saya</t>
  </si>
  <si>
    <t>gw bkn penganut nikah di usia muda or cpt nikah biar ga ketuaan nnti wkwk lucu aj sma orang yg mkir bgitu tpi ga nyalahin jga krna gw tipikal independent dan smuanya ga mllu ttg nikah bnyak hal yg bisa diexplore bomat lah dblg prawan tua atau apa loh wong idup saya</t>
  </si>
  <si>
    <t>['gw', 'bkn', 'penganut', 'nikah', 'di', 'usia', 'muda', 'or', 'cpt', 'nikah', 'biar', 'ga', 'ketuaan', 'nnti', 'wkwk', 'lucu', 'aj', 'sma', 'orang', 'yg', 'mkir', 'bgitu', 'tpi', 'ga', 'nyalahin', 'jga', 'krna', 'gw', 'tipikal', 'independent', 'dan', 'smuanya', 'ga', 'mllu', 'ttg', 'nikah', 'bnyak', 'hal', 'yg', 'bisa', 'diexplore', 'bomat', 'lah', 'dblg', 'prawan', 'tua', 'atau', 'apa', 'loh', 'wong', 'idup', 'saya']</t>
  </si>
  <si>
    <t>['aku', 'bukan', 'penganut', 'nikah', 'di', 'usia', 'muda', 'or', 'cepat', 'nikah', 'biar', 'tidak', 'tua', 'nanti', 'wkwk', 'lucu', 'saja', 'sama', 'orang', 'yg', 'mkir', 'bgitu', 'tapi', 'tidak', 'menyalahkan', 'juga', 'karena', 'aku', 'tipikal', 'independent', 'dan', 'smuanya', 'tidak', 'mllu', 'tentang', 'nikah', 'banyak', 'hal', 'yg', 'bisa', 'diexplore', 'bomat', 'lah', 'dibilang', 'prawan', 'tua', 'atau', 'apa', 'loh', 'wong', 'hidup', 'saya']</t>
  </si>
  <si>
    <t>['penganut', 'nikah', 'usia', 'muda', 'or', 'cepat', 'nikah', 'biar', 'tua', 'lucu', 'orang', 'mkir', 'bgitu', 'menyalahkan', 'tipikal', 'independent', 'smuanya', 'mllu', 'nikah', 'diexplore', 'bomat', 'dibilang', 'prawan', 'tua', 'loh', 'hidup']</t>
  </si>
  <si>
    <t>['anut', 'nikah', 'usia', 'muda', 'or', 'cepat', 'nikah', 'biar', 'tua', 'lucu', 'orang', 'mkir', 'bgitu', 'salah', 'tipikal', 'independent', 'smuanya', 'mllu', 'nikah', 'diexplore', 'bomat', 'bilang', 'prawan', 'tua', 'loh', 'hidup']</t>
  </si>
  <si>
    <t>anut nikah usia muda or cepat nikah biar tua lucu orang mkir bgitu salah tipikal independent smuanya mllu nikah diexplore bomat bilang prawan tua loh hidup</t>
  </si>
  <si>
    <t>Heavy Metal Menyelamatkan Voice of Baceprot dari Jebakan Nikah Muda https://t.co/6rc8e4xX1F https://t.co/mkXBdpNGEN</t>
  </si>
  <si>
    <t>heavy metal menyelamatkan voice of baceprot dari jebakan nikah muda https://t.co/6rc8e4xx1f https://t.co/mkxbdpngen</t>
  </si>
  <si>
    <t>heavy metal menyelamatkan voice of baceprot dari jebakan nikah muda</t>
  </si>
  <si>
    <t>['heavy', 'metal', 'menyelamatkan', 'voice', 'of', 'baceprot', 'dari', 'jebakan', 'nikah', 'muda']</t>
  </si>
  <si>
    <t>['heavy', 'metal', 'menyelamatkan', 'voice', 'of', 'jebakan', 'nikah', 'muda']</t>
  </si>
  <si>
    <t>['heavy', 'metal', 'selamat', 'voice', 'of', 'jebak', 'nikah', 'muda']</t>
  </si>
  <si>
    <t>heavy metal selamat voice of jebak nikah muda</t>
  </si>
  <si>
    <t>aku mimpi nikah sm om" gitu tp masih keliatan muda lh tp ttp aja ky sksksk ga kebayang</t>
  </si>
  <si>
    <t>aku mimpi nikah sm om gitu tp masih keliatan muda lh tp ttp aja ky sksksk ga kebayang</t>
  </si>
  <si>
    <t>['aku', 'mimpi', 'nikah', 'sm', 'om', 'gitu', 'tp', 'masih', 'keliatan', 'muda', 'lh', 'tp', 'ttp', 'aja', 'ky', 'sksksk', 'ga', 'kebayang']</t>
  </si>
  <si>
    <t>['aku', 'mimpi', 'nikah', 'sama', 'paman', 'begitu', 'tapi', 'masih', 'terlihat', 'muda', 'lh', 'tapi', 'tetap', 'aja', 'seperti', 'sksksk', 'tidak', 'terbayang']</t>
  </si>
  <si>
    <t>['mimpi', 'nikah', 'paman', 'muda', 'lh', 'aja', 'terbayang']</t>
  </si>
  <si>
    <t>['mimpi', 'nikah', 'paman', 'muda', 'lh', 'aja', 'bayang']</t>
  </si>
  <si>
    <t>mimpi nikah paman muda lh aja bayang</t>
  </si>
  <si>
    <t>18! Aku pernah dinasihatin "Mumpung masih muda, buru2 cari suami. Nanti kalo udah usia 30an bakal susah dapet suami. Jadi mandiri itu memang enak tapi kesepian di usia yg mulai tua juga ga enak" what do you think gaes? Jujur aku sendiri udah kaya pasrah bgt sih, nikah  (cont..)</t>
  </si>
  <si>
    <t>18! aku pernah dinasihatin "mumpung masih muda, buru2 cari suami. nanti kalo udah usia 30an bakal susah dapet suami. jadi mandiri itu memang enak tapi kesepian di usia yg mulai tua juga ga enak" what do you think gaes? jujur aku sendiri udah kaya pasrah bgt sih, nikah  (cont..)</t>
  </si>
  <si>
    <t>aku pernah dinasihatin mumpung masih muda buru cari suami nanti kalo udah usia an bakal susah dapet suami jadi mandiri itu memang enak tapi kesepian di usia yg mulai tua juga ga enak what do you think gaes jujur aku sendiri udah kaya pasrah bgt sih nikah cont</t>
  </si>
  <si>
    <t>['aku', 'pernah', 'dinasihatin', 'mumpung', 'masih', 'muda', 'buru', 'cari', 'suami', 'nanti', 'kalo', 'udah', 'usia', 'an', 'bakal', 'susah', 'dapet', 'suami', 'jadi', 'mandiri', 'itu', 'memang', 'enak', 'tapi', 'kesepian', 'di', 'usia', 'yg', 'mulai', 'tua', 'juga', 'ga', 'enak', 'what', 'do', 'you', 'think', 'gaes', 'jujur', 'aku', 'sendiri', 'udah', 'kaya', 'pasrah', 'bgt', 'sih', 'nikah', 'cont']</t>
  </si>
  <si>
    <t>['aku', 'pernah', 'dinasihatin', 'mumpung', 'masih', 'muda', 'buru', 'cari', 'suami', 'nanti', 'kalo', 'sudah', 'usia', 'an', 'bakal', 'susah', 'dapat', 'suami', 'jadi', 'mandiri', 'itu', 'memang', 'enak', 'tapi', 'kesepian', 'di', 'usia', 'yg', 'mulai', 'tua', 'juga', 'tidak', 'enak', 'what', 'pada', 'you', 'think', 'teman', 'jujur', 'aku', 'sendiri', 'sudah', 'kaya', 'pasrah', 'banget', 'sih', 'nikah', 'cont']</t>
  </si>
  <si>
    <t>['dinasihatin', 'mumpung', 'muda', 'buru', 'cari', 'suami', 'kalo', 'usia', 'an', 'susah', 'suami', 'mandiri', 'enak', 'kesepian', 'usia', 'tua', 'enak', 'what', 'you', 'think', 'teman', 'jujur', 'kaya', 'pasrah', 'banget', 'sih', 'nikah', 'cont']</t>
  </si>
  <si>
    <t>['dinasihatin', 'mumpung', 'muda', 'buru', 'cari', 'suami', 'kalo', 'usia', 'an', 'susah', 'suami', 'mandiri', 'enak', 'sepi', 'usia', 'tua', 'enak', 'what', 'you', 'think', 'teman', 'jujur', 'kaya', 'pasrah', 'banget', 'sih', 'nikah', 'cont']</t>
  </si>
  <si>
    <t>dinasihatin mumpung muda buru cari suami kalo usia an susah suami mandiri enak sepi usia tua enak what you think teman jujur kaya pasrah banget sih nikah cont</t>
  </si>
  <si>
    <t>Andai besok gede gue jadi MBA RIN part 2 ya
Cewe independen yg pernah gue temuin. Doi udh berumur 30an tapi masih awet muda banget. Doi ga ribet ngurusin "kapan nikah?" Dia tetep megang prinsipnya buat bahagiain ortu dulu. Pengalaman kerjanya bener2 banyak banget. Dan dari situ- https://t.co/5SH5IDlkE7</t>
  </si>
  <si>
    <t>andai besok gede gue jadi mba rin part 2 ya
cewe independen yg pernah gue temuin. doi udh berumur 30an tapi masih awet muda banget. doi ga ribet ngurusin "kapan nikah?" dia tetep megang prinsipnya buat bahagiain ortu dulu. pengalaman kerjanya bener2 banyak banget. dan dari situ- https://t.co/5sh5idlke7</t>
  </si>
  <si>
    <t>andai besok gede gue jadi mba rin part ya cewe independen yg pernah gue temuin doi udh berumur an tapi masih awet muda banget doi ga ribet ngurusin kapan nikah dia tetep megang prinsipnya buat bahagiain ortu dulu pengalaman kerjanya bener banyak banget dan dari situ</t>
  </si>
  <si>
    <t>['andai', 'besok', 'gede', 'gue', 'jadi', 'mba', 'rin', 'part', 'ya', 'cewe', 'independen', 'yg', 'pernah', 'gue', 'temuin', 'doi', 'udh', 'berumur', 'an', 'tapi', 'masih', 'awet', 'muda', 'banget', 'doi', 'ga', 'ribet', 'ngurusin', 'kapan', 'nikah', 'dia', 'tetep', 'megang', 'prinsipnya', 'buat', 'bahagiain', 'ortu', 'dulu', 'pengalaman', 'kerjanya', 'bener', 'banyak', 'banget', 'dan', 'dari', 'situ']</t>
  </si>
  <si>
    <t>['andai', 'besok', 'besar', 'aku', 'jadi', 'mbak', 'rin', 'part', 'ya', 'cewek', 'independen', 'yg', 'pernah', 'aku', 'temuin', 'dia', 'sudah', 'berumur', 'an', 'tapi', 'masih', 'awet', 'muda', 'banget', 'dia', 'tidak', 'rumit', 'mengurusi', 'kapan', 'nikah', 'dia', 'tetap', 'megang', 'prinsipnya', 'buat', 'bahagiakan', 'orangtua', 'dulu', 'pengalaman', 'kerjanya', 'benar', 'banyak', 'banget', 'dan', 'dari', 'situ']</t>
  </si>
  <si>
    <t>['andai', 'besok', 'mbak', 'rin', 'part', 'ya', 'cewek', 'independen', 'temuin', 'berumur', 'an', 'awet', 'muda', 'banget', 'rumit', 'mengurusi', 'nikah', 'megang', 'prinsipnya', 'bahagiakan', 'orangtua', 'pengalaman', 'kerjanya', 'banget', 'situ']</t>
  </si>
  <si>
    <t>['andai', 'besok', 'mbak', 'rin', 'part', 'ya', 'cewek', 'independen', 'temuin', 'umur', 'an', 'awet', 'muda', 'banget', 'rumit', 'urus', 'nikah', 'megang', 'prinsip', 'bahagia', 'orangtua', 'alam', 'kerja', 'banget', 'situ']</t>
  </si>
  <si>
    <t>andai besok mbak rin part ya cewek independen temuin umur an awet muda banget rumit urus nikah megang prinsip bahagia orangtua alam kerja banget situ</t>
  </si>
  <si>
    <t>Berarti nyokap sunu nikah muda pas umur 20, dapet anaknya kek sunwoo lagi, bahagianya</t>
  </si>
  <si>
    <t>berarti nyokap sunu nikah muda pas umur 20, dapet anaknya kek sunwoo lagi, bahagianya</t>
  </si>
  <si>
    <t>berarti nyokap sunu nikah muda pas umur dapet anaknya kek sunwoo lagi bahagianya</t>
  </si>
  <si>
    <t>['berarti', 'nyokap', 'sunu', 'nikah', 'muda', 'pas', 'umur', 'dapet', 'anaknya', 'kek', 'sunwoo', 'lagi', 'bahagianya']</t>
  </si>
  <si>
    <t>['berarti', 'ibu', 'sunu', 'nikah', 'muda', 'saat', 'umur', 'dapat', 'anaknya', 'seperti', 'sunwoo', 'lagi', 'bahagianya']</t>
  </si>
  <si>
    <t>['sunu', 'nikah', 'muda', 'umur', 'anaknya', 'sunwoo', 'bahagianya']</t>
  </si>
  <si>
    <t>['sunu', 'nikah', 'muda', 'umur', 'anak', 'sunwoo', 'bahagia']</t>
  </si>
  <si>
    <t>sunu nikah muda umur anak sunwoo bahagia</t>
  </si>
  <si>
    <t>@tanyarlfes Plis jangan kasih tau semuanya. Kasih tau pas kepepet aja misal " Aku ada sedikit tabungan waktu muda " Uang istri ya uang istri lah pas nikah. Uang suami juga uang istri heheh. Semangat kak. Jangan kek aku hehehe. Aku nyesel terlalu jujur.</t>
  </si>
  <si>
    <t>@tanyarlfes plis jangan kasih tau semuanya. kasih tau pas kepepet aja misal " aku ada sedikit tabungan waktu muda " uang istri ya uang istri lah pas nikah. uang suami juga uang istri heheh. semangat kak. jangan kek aku hehehe. aku nyesel terlalu jujur.</t>
  </si>
  <si>
    <t>plis jangan kasih tau semuanya kasih tau pas kepepet aja misal aku ada sedikit tabungan waktu muda uang istri ya uang istri lah pas nikah uang suami juga uang istri heheh semangat kak jangan kek aku hehehe aku nyesel terlalu jujur</t>
  </si>
  <si>
    <t>['plis', 'jangan', 'kasih', 'tau', 'semuanya', 'kasih', 'tau', 'pas', 'kepepet', 'aja', 'misal', 'aku', 'ada', 'sedikit', 'tabungan', 'waktu', 'muda', 'uang', 'istri', 'ya', 'uang', 'istri', 'lah', 'pas', 'nikah', 'uang', 'suami', 'juga', 'uang', 'istri', 'heheh', 'semangat', 'kak', 'jangan', 'kek', 'aku', 'hehehe', 'aku', 'nyesel', 'terlalu', 'jujur']</t>
  </si>
  <si>
    <t>['mohon', 'jangan', 'kasih', 'tau', 'semuanya', 'kasih', 'tau', 'saat', 'kepepet', 'aja', 'misal', 'aku', 'ada', 'sedikit', 'tabungan', 'waktu', 'muda', 'uang', 'istri', 'ya', 'uang', 'istri', 'lah', 'saat', 'nikah', 'uang', 'suami', 'juga', 'uang', 'istri', 'heheh', 'semangat', 'kakak', 'jangan', 'seperti', 'aku', 'hehehe', 'aku', 'menyesal', 'terlalu', 'jujur']</t>
  </si>
  <si>
    <t>['mohon', 'kasih', 'tau', 'kasih', 'tau', 'kepepet', 'aja', 'tabungan', 'muda', 'uang', 'istri', 'ya', 'uang', 'istri', 'nikah', 'uang', 'suami', 'uang', 'istri', 'semangat', 'kakak', 'hehehe', 'menyesal', 'jujur']</t>
  </si>
  <si>
    <t>['mohon', 'kasih', 'tau', 'kasih', 'tau', 'pepet', 'aja', 'tabung', 'muda', 'uang', 'istri', 'ya', 'uang', 'istri', 'nikah', 'uang', 'suami', 'uang', 'istri', 'semangat', 'kakak', 'hehehe', 'sesal', 'jujur']</t>
  </si>
  <si>
    <t>mohon kasih tau kasih tau pepet aja tabung muda uang istri ya uang istri nikah uang suami uang istri semangat kakak hehehe sesal jujur</t>
  </si>
  <si>
    <t>@tanyarlfes Pacaran banyakan indahnya nder, setelah nikah dan hidup bersama baru deh.., war is begin 😁. Mau lebih tua, lebih muda, kaga ngaruh.</t>
  </si>
  <si>
    <t>@tanyarlfes pacaran banyakan indahnya nder, setelah nikah dan hidup bersama baru deh.., war is begin 😁. mau lebih tua, lebih muda, kaga ngaruh.</t>
  </si>
  <si>
    <t>pacaran banyakan indahnya nder setelah nikah dan hidup bersama baru deh war is begin mau lebih tua lebih muda kaga ngaruh</t>
  </si>
  <si>
    <t>['pacaran', 'banyakan', 'indahnya', 'nder', 'setelah', 'nikah', 'dan', 'hidup', 'bersama', 'baru', 'deh', 'war', 'is', 'begin', 'mau', 'lebih', 'tua', 'lebih', 'muda', 'kaga', 'ngaruh']</t>
  </si>
  <si>
    <t>['pacaran', 'banyakan', 'indahnya', 'nder', 'setelah', 'nikah', 'dan', 'hidup', 'bersama', 'baru', 'deh', 'war', 'is', 'begin', 'mau', 'lebih', 'tua', 'lebih', 'muda', 'tidak', 'pengaruh']</t>
  </si>
  <si>
    <t>['pacaran', 'banyakan', 'indahnya', 'nder', 'nikah', 'hidup', 'deh', 'war', 'is', 'begin', 'tua', 'muda', 'pengaruh']</t>
  </si>
  <si>
    <t>['pacar', 'banyak', 'indah', 'nder', 'nikah', 'hidup', 'deh', 'war', 'is', 'begin', 'tua', 'muda', 'pengaruh']</t>
  </si>
  <si>
    <t>pacar banyak indah nder nikah hidup deh war is begin tua muda pengaruh</t>
  </si>
  <si>
    <t>@byutepul yakan, tumben bgt di sokor umur segitu dah nikah. itungannya termasuk muda😮😮</t>
  </si>
  <si>
    <t>yakan tumben bgt di sokor umur segitu dah nikah itungannya termasuk muda</t>
  </si>
  <si>
    <t>['yakan', 'tumben', 'bgt', 'di', 'sokor', 'umur', 'segitu', 'dah', 'nikah', 'itungannya', 'termasuk', 'muda']</t>
  </si>
  <si>
    <t>['yakan', 'tumben', 'banget', 'di', 'syukur', 'umur', 'begitu', 'sudah', 'nikah', 'itungannya', 'termasuk', 'muda']</t>
  </si>
  <si>
    <t>['yakan', 'tumben', 'banget', 'syukur', 'umur', 'nikah', 'itungannya', 'muda']</t>
  </si>
  <si>
    <t>yakan tumben banget syukur umur nikah itungannya muda</t>
  </si>
  <si>
    <t>mak bapak lu nikah muda kah bang? my dad 76 liner and my mom 81 liner. besanan aja ga sih ortu kita hihi :D</t>
  </si>
  <si>
    <t>mak bapak lu nikah muda kah bang? my dad 76 liner and my mom 81 liner. besanan aja ga sih ortu kita hihi :d</t>
  </si>
  <si>
    <t xml:space="preserve">mak bapak lu nikah muda kah bang my dad liner and my mom liner besanan aja ga sih ortu kita hihi </t>
  </si>
  <si>
    <t>['mak', 'bapak', 'lu', 'nikah', 'muda', 'kah', 'bang', 'my', 'dad', 'liner', 'and', 'my', 'mom', 'liner', 'besanan', 'aja', 'ga', 'sih', 'ortu', 'kita', 'hihi']</t>
  </si>
  <si>
    <t>['ibu', 'bapak', 'kamu', 'nikah', 'muda', 'kah', 'kakak', 'my', 'dad', 'liner', 'and', 'my', 'ibu', 'liner', 'besanan', 'aja', 'tidak', 'sih', 'orangtua', 'kita', 'hihi']</t>
  </si>
  <si>
    <t>['nikah', 'muda', 'kah', 'kakak', 'my', 'dad', 'liner', 'and', 'my', 'liner', 'besanan', 'aja', 'sih', 'orangtua', 'hihi']</t>
  </si>
  <si>
    <t>['nikah', 'muda', 'kah', 'kakak', 'my', 'dad', 'liner', 'and', 'my', 'liner', 'besan', 'aja', 'sih', 'orangtua', 'hihi']</t>
  </si>
  <si>
    <t>nikah muda kah kakak my dad liner and my liner besan aja sih orangtua hihi</t>
  </si>
  <si>
    <t>pada kaget ya wkwkw, sebenarnya orang korea jaman dulu nikahnya muda-muda kok. pemikiran orang korea yang nggak mau nikah kan baru muncul di kalangan anak mudanya, semenjak 5-10 tahun yang lalu, yang berarti kelahiran 90-an.</t>
  </si>
  <si>
    <t>pada kaget ya wkwkw sebenarnya orang korea jaman dulu nikahnya mudamuda kok pemikiran orang korea yang nggak mau nikah kan baru muncul di kalangan anak mudanya semenjak tahun yang lalu yang berarti kelahiran an</t>
  </si>
  <si>
    <t>['pada', 'kaget', 'ya', 'wkwkw', 'sebenarnya', 'orang', 'korea', 'jaman', 'dulu', 'nikahnya', 'mudamuda', 'kok', 'pemikiran', 'orang', 'korea', 'yang', 'nggak', 'mau', 'nikah', 'kan', 'baru', 'muncul', 'di', 'kalangan', 'anak', 'mudanya', 'semenjak', 'tahun', 'yang', 'lalu', 'yang', 'berarti', 'kelahiran', 'an']</t>
  </si>
  <si>
    <t>['pada', 'kaget', 'ya', 'wkwkw', 'sebenarnya', 'orang', 'korea', 'zaman', 'dulu', 'nikahnya', 'muda', 'kok', 'pemikiran', 'orang', 'korea', 'yang', 'tidak', 'mau', 'nikah', 'kan', 'baru', 'muncul', 'di', 'kalangan', 'anak', 'mudanya', 'semenjak', 'tahun', 'yang', 'lalu', 'yang', 'berarti', 'kelahiran', 'an']</t>
  </si>
  <si>
    <t>['kaget', 'ya', 'orang', 'korea', 'zaman', 'nikahnya', 'muda', 'pemikiran', 'orang', 'korea', 'nikah', 'muncul', 'kalangan', 'anak', 'mudanya', 'semenjak', 'kelahiran', 'an']</t>
  </si>
  <si>
    <t>['kaget', 'ya', 'orang', 'korea', 'zaman', 'nikah', 'muda', 'pikir', 'orang', 'korea', 'nikah', 'muncul', 'kalang', 'anak', 'muda', 'semenjak', 'lahir', 'an']</t>
  </si>
  <si>
    <t>kaget ya orang korea zaman nikah muda pikir orang korea nikah muncul kalang anak muda semenjak lahir an</t>
  </si>
  <si>
    <t>mama nya nikah muda berarti</t>
  </si>
  <si>
    <t>['mama', 'nya', 'nikah', 'muda', 'berarti']</t>
  </si>
  <si>
    <t>['ibu', 'nya', 'nikah', 'muda', 'berarti']</t>
  </si>
  <si>
    <t>['nya', 'nikah', 'muda']</t>
  </si>
  <si>
    <t>nya nikah muda</t>
  </si>
  <si>
    <t>@Askrlfess Udalah nder gausa disayang2 waktu yg terbuang. Daripada maksa jadi sama dia, sampe nikah, justru buang waktu seumur hidup. Selow brooo 24 masih muda banget. Cari lagi yg jauh lebih baik dr dia. Omongannya ga bgt, masa sama cewek gitu.</t>
  </si>
  <si>
    <t>@askrlfess udalah nder gausa disayang2 waktu yg terbuang. daripada maksa jadi sama dia, sampe nikah, justru buang waktu seumur hidup. selow brooo 24 masih muda banget. cari lagi yg jauh lebih baik dr dia. omongannya ga bgt, masa sama cewek gitu.</t>
  </si>
  <si>
    <t>udalah nder gausa disayang waktu yg terbuang daripada maksa jadi sama dia sampe nikah justru buang waktu seumur hidup selow brooo masih muda banget cari lagi yg jauh lebih baik dr dia omongannya ga bgt masa sama cewek gitu</t>
  </si>
  <si>
    <t>['udalah', 'nder', 'gausa', 'disayang', 'waktu', 'yg', 'terbuang', 'daripada', 'maksa', 'jadi', 'sama', 'dia', 'sampe', 'nikah', 'justru', 'buang', 'waktu', 'seumur', 'hidup', 'selow', 'brooo', 'masih', 'muda', 'banget', 'cari', 'lagi', 'yg', 'jauh', 'lebih', 'baik', 'dr', 'dia', 'omongannya', 'ga', 'bgt', 'masa', 'sama', 'cewek', 'gitu']</t>
  </si>
  <si>
    <t>['udalah', 'nder', 'jangan', 'disayang', 'waktu', 'yg', 'terbuang', 'daripada', 'maksa', 'jadi', 'sama', 'dia', 'sampai', 'nikah', 'justru', 'buang', 'waktu', 'seumur', 'hidup', 'selow', 'brooo', 'masih', 'muda', 'banget', 'cari', 'lagi', 'yg', 'jauh', 'lebih', 'baik', 'dari', 'dia', 'omongannya', 'tidak', 'banget', 'masa', 'sama', 'cewek', 'begitu']</t>
  </si>
  <si>
    <t>['udalah', 'nder', 'disayang', 'terbuang', 'maksa', 'nikah', 'buang', 'seumur', 'hidup', 'selow', 'muda', 'banget', 'cari', 'omongannya', 'banget', 'cewek']</t>
  </si>
  <si>
    <t>['uda', 'nder', 'sayang', 'buang', 'maksa', 'nikah', 'buang', 'umur', 'hidup', 'selow', 'muda', 'banget', 'cari', 'omong', 'banget', 'cewek']</t>
  </si>
  <si>
    <t>uda nder sayang buang maksa nikah buang umur hidup selow muda banget cari omong banget cewek</t>
  </si>
  <si>
    <t>Dulu pernah soalnya pas sepupu2 aku yang 2 dbd, aku di export ke cibubur buat jagain yang orok. Gendong gendong orok di lobby rs while I'm still very much orok juga, dikira nikah muda kali gue ya sama orang wkwkwkwk untung rs mahal 🤣</t>
  </si>
  <si>
    <t>dulu pernah soalnya pas sepupu2 aku yang 2 dbd, aku di export ke cibubur buat jagain yang orok. gendong gendong orok di lobby rs while i'm still very much orok juga, dikira nikah muda kali gue ya sama orang wkwkwkwk untung rs mahal 🤣</t>
  </si>
  <si>
    <t>dulu pernah soalnya pas sepupu aku yang dbd aku di export ke cibubur buat jagain yang orok gendong gendong orok di lobby rs while im still very much orok juga dikira nikah muda kali gue ya sama orang wkwkwkwk untung rs mahal</t>
  </si>
  <si>
    <t>['dulu', 'pernah', 'soalnya', 'pas', 'sepupu', 'aku', 'yang', 'dbd', 'aku', 'di', 'export', 'ke', 'cibubur', 'buat', 'jagain', 'yang', 'orok', 'gendong', 'gendong', 'orok', 'di', 'lobby', 'rs', 'while', 'im', 'still', 'very', 'much', 'orok', 'juga', 'dikira', 'nikah', 'muda', 'kali', 'gue', 'ya', 'sama', 'orang', 'wkwkwkwk', 'untung', 'rs', 'mahal']</t>
  </si>
  <si>
    <t>['dulu', 'pernah', 'soalnya', 'saat', 'sepupu', 'aku', 'yang', 'dbd', 'aku', 'di', 'export', 'ke', 'cibubur', 'buat', 'menjaga', 'yang', 'bayi', 'gendong', 'gendong', 'bayi', 'di', 'lobby', 'rumahsakit', 'while', 'im', 'still', 'very', 'lebih', 'bayi', 'juga', 'dikira', 'nikah', 'muda', 'sepertinya', 'aku', 'ya', 'sama', 'orang', 'wkwkwkwk', 'untung', 'rumahsakit', 'mahal']</t>
  </si>
  <si>
    <t>['sepupu', 'export', 'cibubur', 'menjaga', 'bayi', 'gendong', 'gendong', 'bayi', 'lobby', 'rumahsakit', 'while', 'im', 'still', 'very', 'bayi', 'nikah', 'muda', 'ya', 'orang', 'wkwkwkwk', 'untung', 'rumahsakit', 'mahal']</t>
  </si>
  <si>
    <t>['sepupu', 'export', 'cibubur', 'jaga', 'bayi', 'gendong', 'gendong', 'bayi', 'lobby', 'rumahsakit', 'while', 'im', 'still', 'very', 'bayi', 'nikah', 'muda', 'ya', 'orang', 'wkwkwkwk', 'untung', 'rumahsakit', 'mahal']</t>
  </si>
  <si>
    <t>sepupu export cibubur jaga bayi gendong gendong bayi lobby rumahsakit while im still very bayi nikah muda ya orang wkwkwkwk untung rumahsakit mahal</t>
  </si>
  <si>
    <t>@naufalm13200 @1s2s2p3s3p4 Nikah selama 20 tahun, umur meninggalnya di 41th berarti nikah pas umur 20an gitu? Trs anaknya 15th, berarti pas hamil udh nikah 5 tahunan? Gimana sih coba tolong jelasin. Gelar doktor keren amaaat nikah muda trs ngejar gelar sampe jadi dodoktoran</t>
  </si>
  <si>
    <t>@naufalm13200 @1s2s2p3s3p4 nikah selama 20 tahun, umur meninggalnya di 41th berarti nikah pas umur 20an gitu? trs anaknya 15th, berarti pas hamil udh nikah 5 tahunan? gimana sih coba tolong jelasin. gelar doktor keren amaaat nikah muda trs ngejar gelar sampe jadi dodoktoran</t>
  </si>
  <si>
    <t>nikah selama tahun umur meninggalnya di th berarti nikah pas umur an gitu trs anaknya th berarti pas hamil udh nikah tahunan gimana sih coba tolong jelasin gelar doktor keren amaaat nikah muda trs ngejar gelar sampe jadi dodoktoran</t>
  </si>
  <si>
    <t>['nikah', 'selama', 'tahun', 'umur', 'meninggalnya', 'di', 'th', 'berarti', 'nikah', 'pas', 'umur', 'an', 'gitu', 'trs', 'anaknya', 'th', 'berarti', 'pas', 'hamil', 'udh', 'nikah', 'tahunan', 'gimana', 'sih', 'coba', 'tolong', 'jelasin', 'gelar', 'doktor', 'keren', 'amaaat', 'nikah', 'muda', 'trs', 'ngejar', 'gelar', 'sampe', 'jadi', 'dodoktoran']</t>
  </si>
  <si>
    <t>['nikah', 'selama', 'tahun', 'umur', 'meninggalnya', 'di', 'tahun', 'berarti', 'nikah', 'saat', 'umur', 'an', 'begitu', 'terus', 'anaknya', 'tahun', 'berarti', 'saat', 'hamil', 'sudah', 'nikah', 'tahunan', 'bagaimana', 'sih', 'coba', 'tolong', 'jelaskan', 'gelar', 'doktor', 'keren', 'amaaat', 'nikah', 'muda', 'terus', 'mengejar', 'gelar', 'sampai', 'jadi', 'doktor']</t>
  </si>
  <si>
    <t>['nikah', 'umur', 'meninggalnya', 'nikah', 'umur', 'an', 'anaknya', 'hamil', 'nikah', 'tahunan', 'sih', 'coba', 'tolong', 'gelar', 'doktor', 'keren', 'amaaat', 'nikah', 'muda', 'mengejar', 'gelar', 'doktor']</t>
  </si>
  <si>
    <t>['nikah', 'umur', 'tinggal', 'nikah', 'umur', 'an', 'anak', 'hamil', 'nikah', 'tahun', 'sih', 'coba', 'tolong', 'gelar', 'doktor', 'keren', 'amaaat', 'nikah', 'muda', 'kejar', 'gelar', 'doktor']</t>
  </si>
  <si>
    <t>nikah umur tinggal nikah umur an anak hamil nikah tahun sih coba tolong gelar doktor keren amaaat nikah muda kejar gelar doktor</t>
  </si>
  <si>
    <t>Nay Rizky janda muda umur 32 mencari pendamping duda yang siap nikah saja https://t.co/z1gq2fDM7O</t>
  </si>
  <si>
    <t>nay rizky janda muda umur 32 mencari pendamping duda yang siap nikah saja https://t.co/z1gq2fdm7o</t>
  </si>
  <si>
    <t>nay rizky janda muda umur mencari pendamping duda yang siap nikah saja</t>
  </si>
  <si>
    <t>['nay', 'rizky', 'janda', 'muda', 'umur', 'mencari', 'pendamping', 'duda', 'yang', 'siap', 'nikah', 'saja']</t>
  </si>
  <si>
    <t>['nay', 'rizky', 'janda', 'muda', 'umur', 'mencari', 'pendamping', 'duda', 'nikah']</t>
  </si>
  <si>
    <t>['nay', 'rizky', 'janda', 'muda', 'umur', 'cari', 'damping', 'duda', 'nikah']</t>
  </si>
  <si>
    <t>nay rizky janda muda umur cari damping duda nikah</t>
  </si>
  <si>
    <t>@pisudesu @unmagnetism dan ya, kampung gue banyaknya dlu remaja lebuh banyak yang mondok drpd sekola. nah.. nyokap gue dijodohin pas pulang dari cuti mondok (ade2 nyokap gue jg banyak yg gini). karna org tua jaman dlu emg banyak yg nikah muda, jd ank2 sm cucu2 nya juga banyak yg nikah muda.</t>
  </si>
  <si>
    <t>dan ya kampung gue banyaknya dlu remaja lebuh banyak yang mondok drpd sekola nah nyokap gue dijodohin pas pulang dari cuti mondok ade nyokap gue jg banyak yg gini karna org tua jaman dlu emg banyak yg nikah muda jd ank sm cucu nya juga banyak yg nikah muda</t>
  </si>
  <si>
    <t>['dan', 'ya', 'kampung', 'gue', 'banyaknya', 'dlu', 'remaja', 'lebuh', 'banyak', 'yang', 'mondok', 'drpd', 'sekola', 'nah', 'nyokap', 'gue', 'dijodohin', 'pas', 'pulang', 'dari', 'cuti', 'mondok', 'ade', 'nyokap', 'gue', 'jg', 'banyak', 'yg', 'gini', 'karna', 'org', 'tua', 'jaman', 'dlu', 'emg', 'banyak', 'yg', 'nikah', 'muda', 'jd', 'ank', 'sm', 'cucu', 'nya', 'juga', 'banyak', 'yg', 'nikah', 'muda']</t>
  </si>
  <si>
    <t>['dan', 'ya', 'kampung', 'aku', 'banyaknya', 'dahulu', 'remaja', 'lebuh', 'banyak', 'yang', 'mondok', 'daripada', 'sekola', 'nah', 'ibu', 'aku', 'dijodohkan', 'saat', 'pulang', 'dari', 'cuti', 'mondok', 'adik', 'ibu', 'aku', 'juga', 'banyak', 'yg', 'begini', 'karena', 'orang', 'tua', 'zaman', 'dahulu', 'memang', 'banyak', 'yg', 'nikah', 'muda', 'jd', 'anak', 'sama', 'cucu', 'nya', 'juga', 'banyak', 'yg', 'nikah', 'muda']</t>
  </si>
  <si>
    <t>['ya', 'kampung', 'banyaknya', 'remaja', 'lebuh', 'mondok', 'sekola', 'dijodohkan', 'pulang', 'cuti', 'mondok', 'adik', 'orang', 'tua', 'zaman', 'nikah', 'muda', 'jd', 'anak', 'cucu', 'nya', 'nikah', 'muda']</t>
  </si>
  <si>
    <t>['ya', 'kampung', 'banyak', 'remaja', 'lebuh', 'mondok', 'kola', 'jodoh', 'pulang', 'cuti', 'mondok', 'adik', 'orang', 'tua', 'zaman', 'nikah', 'muda', 'jd', 'anak', 'cucu', 'nya', 'nikah', 'muda']</t>
  </si>
  <si>
    <t>ya kampung banyak remaja lebuh mondok kola jodoh pulang cuti mondok adik orang tua zaman nikah muda jd anak cucu nya nikah muda</t>
  </si>
  <si>
    <t>@Askrlfess bagus dong mentingin karir dan finansial dlu, klo udh nikah pun ad yg childfree karna mereka takut ga bisa menuhin kebutuhan anknya, lagian orng sono umur sgtu masi keliatan muda kok</t>
  </si>
  <si>
    <t>@askrlfess bagus dong mentingin karir dan finansial dlu, klo udh nikah pun ad yg childfree karna mereka takut ga bisa menuhin kebutuhan anknya, lagian orng sono umur sgtu masi keliatan muda kok</t>
  </si>
  <si>
    <t>bagus dong mentingin karir dan finansial dlu klo udh nikah pun ad yg childfree karna mereka takut ga bisa menuhin kebutuhan anknya lagian orng sono umur sgtu masi keliatan muda kok</t>
  </si>
  <si>
    <t>['bagus', 'dong', 'mentingin', 'karir', 'dan', 'finansial', 'dlu', 'klo', 'udh', 'nikah', 'pun', 'ad', 'yg', 'childfree', 'karna', 'mereka', 'takut', 'ga', 'bisa', 'menuhin', 'kebutuhan', 'anknya', 'lagian', 'orng', 'sono', 'umur', 'sgtu', 'masi', 'keliatan', 'muda', 'kok']</t>
  </si>
  <si>
    <t>['bagus', 'dong', 'mementingkan', 'karier', 'dan', 'keuangan', 'dahulu', 'klo', 'sudah', 'nikah', 'pun', 'ada', 'yg', 'childfree', 'karena', 'mereka', 'takut', 'tidak', 'bisa', 'memenuhi', 'kebutuhan', 'anaknya', 'lagian', 'orang', 'sana', 'umur', 'begitu', 'masih', 'terlihat', 'muda', 'kok']</t>
  </si>
  <si>
    <t>['bagus', 'mementingkan', 'karier', 'keuangan', 'klo', 'nikah', 'childfree', 'takut', 'memenuhi', 'kebutuhan', 'anaknya', 'orang', 'umur', 'muda']</t>
  </si>
  <si>
    <t>['bagus', 'penting', 'karier', 'uang', 'klo', 'nikah', 'childfree', 'takut', 'penuh', 'butuh', 'anak', 'orang', 'umur', 'muda']</t>
  </si>
  <si>
    <t>bagus penting karier uang klo nikah childfree takut penuh butuh anak orang umur muda</t>
  </si>
  <si>
    <t>@ksun_newday Sangat super duper langka, ni liat umur bapaknya aja udh kaget masih muda, eh emaknya 80l makin aeee, tpi meski nikah muda keknya emg udh super siap gasih, liat cara ortunya ngedidik, sangat suportif, apalagi inget jaman sunwoo kecil ama bapaknya yg sangat pengertian</t>
  </si>
  <si>
    <t>@ksun_newday sangat super duper langka, ni liat umur bapaknya aja udh kaget masih muda, eh emaknya 80l makin aeee, tpi meski nikah muda keknya emg udh super siap gasih, liat cara ortunya ngedidik, sangat suportif, apalagi inget jaman sunwoo kecil ama bapaknya yg sangat pengertian</t>
  </si>
  <si>
    <t>newday sangat super duper langka ni liat umur bapaknya aja udh kaget masih muda eh emaknya  makin aeee tpi meski nikah muda keknya emg udh super siap gasih liat cara ortunya ngedidik sangat suportif apalagi inget jaman sunwoo kecil ama bapaknya yg sangat pengertian</t>
  </si>
  <si>
    <t>['newday', 'sangat', 'super', 'duper', 'langka', 'ni', 'liat', 'umur', 'bapaknya', 'aja', 'udh', 'kaget', 'masih', 'muda', 'eh', 'emaknya', 'makin', 'aeee', 'tpi', 'meski', 'nikah', 'muda', 'keknya', 'emg', 'udh', 'super', 'siap', 'gasih', 'liat', 'cara', 'ortunya', 'ngedidik', 'sangat', 'suportif', 'apalagi', 'inget', 'jaman', 'sunwoo', 'kecil', 'ama', 'bapaknya', 'yg', 'sangat', 'pengertian']</t>
  </si>
  <si>
    <t>['newday', 'sangat', 'super', 'duper', 'langka', 'ini', 'lihat', 'umur', 'bapaknya', 'aja', 'sudah', 'kaget', 'masih', 'muda', 'malah', 'emaknya', 'makin', 'aeee', 'tapi', 'meski', 'nikah', 'muda', 'sepertinya', 'memang', 'sudah', 'super', 'siap', 'tidak', 'lihat', 'cara', 'orangtua', 'mendidik', 'sangat', 'suportif', 'apalagi', 'ingat', 'zaman', 'sunwoo', 'kecil', 'sama', 'bapaknya', 'yg', 'sangat', 'pengertian']</t>
  </si>
  <si>
    <t>['newday', 'super', 'duper', 'langka', 'lihat', 'umur', 'bapaknya', 'aja', 'kaget', 'muda', 'emaknya', 'nikah', 'muda', 'super', 'lihat', 'orangtua', 'mendidik', 'suportif', 'zaman', 'sunwoo', 'bapaknya', 'pengertian']</t>
  </si>
  <si>
    <t>['newday', 'super', 'duper', 'langka', 'lihat', 'umur', 'bapak', 'aja', 'kaget', 'muda', 'emaknya', 'nikah', 'muda', 'super', 'lihat', 'orangtua', 'didik', 'suportif', 'zaman', 'sunwoo', 'bapak', 'erti']</t>
  </si>
  <si>
    <t>newday super duper langka lihat umur bapak aja kaget muda emaknya nikah muda super lihat orangtua didik suportif zaman sunwoo bapak erti</t>
  </si>
  <si>
    <t>ibunya masih muda banget? agak kaget liat org korea nikah diumur semuda itu</t>
  </si>
  <si>
    <t>ibunya masih muda banget agak kaget liat org korea nikah diumur semuda itu</t>
  </si>
  <si>
    <t>['ibunya', 'masih', 'muda', 'banget', 'agak', 'kaget', 'liat', 'org', 'korea', 'nikah', 'diumur', 'semuda', 'itu']</t>
  </si>
  <si>
    <t>['ibunya', 'masih', 'muda', 'banget', 'agak', 'kaget', 'lihat', 'orang', 'korea', 'nikah', 'diumur', 'semuda', 'itu']</t>
  </si>
  <si>
    <t>['ibunya', 'muda', 'banget', 'kaget', 'lihat', 'orang', 'korea', 'nikah', 'diumur', 'semuda']</t>
  </si>
  <si>
    <t>['ibu', 'muda', 'banget', 'kaget', 'lihat', 'orang', 'korea', 'nikah', 'umur', 'muda']</t>
  </si>
  <si>
    <t>ibu muda banget kaget lihat orang korea nikah umur muda</t>
  </si>
  <si>
    <t>@KKHCNL Di korea ini langka kali bukan yang nikah muda? Mangkanya agak kaget pas hamil sunwoo masih 20 thn</t>
  </si>
  <si>
    <t>@kkhcnl di korea ini langka kali bukan yang nikah muda? mangkanya agak kaget pas hamil sunwoo masih 20 thn</t>
  </si>
  <si>
    <t>di korea ini langka kali bukan yang nikah muda mangkanya agak kaget pas hamil sunwoo masih thn</t>
  </si>
  <si>
    <t>['di', 'korea', 'ini', 'langka', 'kali', 'bukan', 'yang', 'nikah', 'muda', 'mangkanya', 'agak', 'kaget', 'pas', 'hamil', 'sunwoo', 'masih', 'thn']</t>
  </si>
  <si>
    <t>['di', 'korea', 'ini', 'langka', 'sepertinya', 'bukan', 'yang', 'nikah', 'muda', 'makanya', 'agak', 'kaget', 'saat', 'hamil', 'sunwoo', 'masih', 'tahun']</t>
  </si>
  <si>
    <t>['korea', 'langka', 'nikah', 'muda', 'kaget', 'hamil', 'sunwoo']</t>
  </si>
  <si>
    <t>korea langka nikah muda kaget hamil sunwoo</t>
  </si>
  <si>
    <t>@ksun_newday Sumpah gua spechless, mamahnya dia seumuran ama mamahku, dan anaknya pun cuman beda 1 tahun weeeh, sama-sama nikah muda mereka</t>
  </si>
  <si>
    <t>@ksun_newday sumpah gua spechless, mamahnya dia seumuran ama mamahku, dan anaknya pun cuman beda 1 tahun weeeh, sama-sama nikah muda mereka</t>
  </si>
  <si>
    <t>newday sumpah gua spechless mamahnya dia seumuran ama mamahku dan anaknya pun cuman beda tahun weeeh samasama nikah muda mereka</t>
  </si>
  <si>
    <t>['newday', 'sumpah', 'gua', 'spechless', 'mamahnya', 'dia', 'seumuran', 'ama', 'mamahku', 'dan', 'anaknya', 'pun', 'cuman', 'beda', 'tahun', 'weeeh', 'samasama', 'nikah', 'muda', 'mereka']</t>
  </si>
  <si>
    <t>['newday', 'sumpah', 'aku', 'spechless', 'ibunya', 'dia', 'seumuran', 'sama', 'mamahku', 'dan', 'anaknya', 'pun', 'hanya', 'beda', 'tahun', 'weeeh', 'sama', 'nikah', 'muda', 'mereka']</t>
  </si>
  <si>
    <t>['newday', 'sumpah', 'spechless', 'ibunya', 'seumuran', 'mamahku', 'anaknya', 'beda', 'nikah', 'muda']</t>
  </si>
  <si>
    <t>['newday', 'sumpah', 'spechless', 'ibu', 'umur', 'mamah', 'anak', 'beda', 'nikah', 'muda']</t>
  </si>
  <si>
    <t>newday sumpah spechless ibu umur mamah anak beda nikah muda</t>
  </si>
  <si>
    <t>Beginilah kira2 sijeuni nikah muda punya anak tapi masih fangirling
Gemes banget yak temen2 gw 🥹🥹🫶🏻 https://t.co/lnyTAp92gk</t>
  </si>
  <si>
    <t>beginilah kira2 sijeuni nikah muda punya anak tapi masih fangirling
gemes banget yak temen2 gw 🥹🥹🫶🏻 https://t.co/lnytap92gk</t>
  </si>
  <si>
    <t>beginilah kira sijeuni nikah muda punya anak tapi masih fangirling gemes banget yak temen gw</t>
  </si>
  <si>
    <t>['beginilah', 'kira', 'sijeuni', 'nikah', 'muda', 'punya', 'anak', 'tapi', 'masih', 'fangirling', 'gemes', 'banget', 'yak', 'temen', 'gw']</t>
  </si>
  <si>
    <t>['beginilah', 'kira', 'sijeuni', 'nikah', 'muda', 'punya', 'anak', 'tapi', 'masih', 'fangirling', 'gemas', 'banget', 'iya', 'teman', 'aku']</t>
  </si>
  <si>
    <t>['sijeuni', 'nikah', 'muda', 'anak', 'fangirling', 'gemas', 'banget', 'iya', 'teman']</t>
  </si>
  <si>
    <t>sijeuni nikah muda anak fangirling gemas banget iya teman</t>
  </si>
  <si>
    <t>@qnewyou Iya wehh jarang jarang orang kr nikah muda, kalau di Indonesia mah banyak</t>
  </si>
  <si>
    <t>@qnewyou iya wehh jarang jarang orang kr nikah muda, kalau di indonesia mah banyak</t>
  </si>
  <si>
    <t>iya wehh jarang jarang orang kr nikah muda kalau di indonesia mah banyak</t>
  </si>
  <si>
    <t>['iya', 'wehh', 'jarang', 'jarang', 'orang', 'kr', 'nikah', 'muda', 'kalau', 'di', 'indonesia', 'mah', 'banyak']</t>
  </si>
  <si>
    <t>['iya', 'jarang', 'jarang', 'orang', 'kr', 'nikah', 'muda', 'indonesia', 'mah']</t>
  </si>
  <si>
    <t>iya jarang jarang orang kr nikah muda indonesia mah</t>
  </si>
  <si>
    <t>@ifschanyy Kepikiran kalo beneran dibikin nikah muda, kek mana yaaa😆😆😆</t>
  </si>
  <si>
    <t>@ifschanyy kepikiran kalo beneran dibikin nikah muda, kek mana yaaa😆😆😆</t>
  </si>
  <si>
    <t>kepikiran kalo beneran dibikin nikah muda kek mana yaaa</t>
  </si>
  <si>
    <t>['kepikiran', 'kalo', 'beneran', 'dibikin', 'nikah', 'muda', 'kek', 'mana', 'yaaa']</t>
  </si>
  <si>
    <t>['kepikiran', 'kalo', 'benar', 'dibikin', 'nikah', 'muda', 'seperti', 'mana', 'iya']</t>
  </si>
  <si>
    <t>['kepikiran', 'kalo', 'dibikin', 'nikah', 'muda', 'iya']</t>
  </si>
  <si>
    <t>['pikir', 'kalo', 'bikin', 'nikah', 'muda', 'iya']</t>
  </si>
  <si>
    <t>pikir kalo bikin nikah muda iya</t>
  </si>
  <si>
    <t>Mudaan emaknya sunwoo daripada bapa emak gue 😭😭
Berarti nikah muda ya emaknya sunwoo</t>
  </si>
  <si>
    <t>mudaan emaknya sunwoo daripada bapa emak gue 😭😭
berarti nikah muda ya emaknya sunwoo</t>
  </si>
  <si>
    <t>mudaan emaknya sunwoo daripada bapa emak gue berarti nikah muda ya emaknya sunwoo</t>
  </si>
  <si>
    <t>['mudaan', 'emaknya', 'sunwoo', 'daripada', 'bapa', 'emak', 'gue', 'berarti', 'nikah', 'muda', 'ya', 'emaknya', 'sunwoo']</t>
  </si>
  <si>
    <t>['mudaan', 'emaknya', 'sunwoo', 'daripada', 'bapak', 'ibu', 'aku', 'berarti', 'nikah', 'muda', 'ya', 'emaknya', 'sunwoo']</t>
  </si>
  <si>
    <t>['mudaan', 'emaknya', 'sunwoo', 'nikah', 'muda', 'ya', 'emaknya', 'sunwoo']</t>
  </si>
  <si>
    <t>['muda', 'emaknya', 'sunwoo', 'nikah', 'muda', 'ya', 'emaknya', 'sunwoo']</t>
  </si>
  <si>
    <t>muda emaknya sunwoo nikah muda ya emaknya sunwoo</t>
  </si>
  <si>
    <t>@hiecellxx @Askrlfess Pasti keluarga ya nder? Keluarga ga memberi rasa aman dan tentram ya? ortu kita dulunya juga di didik dengan keras, mereka nikah muda mental belum siap, mereka pikir normal dalam keluarga terjadi keributan besar/kecil, padahal sebaiknya ya meminimalkan pertengkaran lebih sehat</t>
  </si>
  <si>
    <t>@hiecellxx @askrlfess pasti keluarga ya nder? keluarga ga memberi rasa aman dan tentram ya? ortu kita dulunya juga di didik dengan keras, mereka nikah muda mental belum siap, mereka pikir normal dalam keluarga terjadi keributan besar/kecil, padahal sebaiknya ya meminimalkan pertengkaran lebih sehat</t>
  </si>
  <si>
    <t>pasti keluarga ya nder keluarga ga memberi rasa aman dan tentram ya ortu kita dulunya juga di didik dengan keras mereka nikah muda mental belum siap mereka pikir normal dalam keluarga terjadi keributan besarkecil padahal sebaiknya ya meminimalkan pertengkaran lebih sehat</t>
  </si>
  <si>
    <t>['pasti', 'keluarga', 'ya', 'nder', 'keluarga', 'ga', 'memberi', 'rasa', 'aman', 'dan', 'tentram', 'ya', 'ortu', 'kita', 'dulunya', 'juga', 'di', 'didik', 'dengan', 'keras', 'mereka', 'nikah', 'muda', 'mental', 'belum', 'siap', 'mereka', 'pikir', 'normal', 'dalam', 'keluarga', 'terjadi', 'keributan', 'besarkecil', 'padahal', 'sebaiknya', 'ya', 'meminimalkan', 'pertengkaran', 'lebih', 'sehat']</t>
  </si>
  <si>
    <t>['pasti', 'keluarga', 'ya', 'nder', 'keluarga', 'tidak', 'memberi', 'rasa', 'aman', 'dan', 'tentram', 'ya', 'orangtua', 'kita', 'dulunya', 'juga', 'di', 'pendidikan', 'dengan', 'keras', 'mereka', 'nikah', 'muda', 'mental', 'belum', 'siap', 'mereka', 'pikir', 'normal', 'dalam', 'keluarga', 'terjadi', 'keributan', 'besarkecil', 'padahal', 'sebaiknya', 'ya', 'meminimalkan', 'pertengkaran', 'lebih', 'sehat']</t>
  </si>
  <si>
    <t>['keluarga', 'ya', 'nder', 'keluarga', 'aman', 'tentram', 'ya', 'orangtua', 'dulunya', 'pendidikan', 'keras', 'nikah', 'muda', 'mental', 'pikir', 'normal', 'keluarga', 'keributan', 'besarkecil', 'ya', 'meminimalkan', 'pertengkaran', 'sehat']</t>
  </si>
  <si>
    <t>['keluarga', 'ya', 'nder', 'keluarga', 'aman', 'tentram', 'ya', 'orangtua', 'dulunya', 'didik', 'keras', 'nikah', 'muda', 'mental', 'pikir', 'normal', 'keluarga', 'ribut', 'besarkecil', 'ya', 'minimal', 'tengkar', 'sehat']</t>
  </si>
  <si>
    <t>keluarga ya nder keluarga aman tentram ya orangtua dulunya didik keras nikah muda mental pikir normal keluarga ribut besarkecil ya minimal tengkar sehat</t>
  </si>
  <si>
    <t>@HilingKintill @kegblgnunfaedh Mungkin maksudnya miskin kecerdasan buat parenting ya kak. Skrg jg bnyk org nikah muda pdhl blm dewasa scr mental buat bisa didik anaknya. Ya gedenya gini. @serendipity397 @eliza_milta</t>
  </si>
  <si>
    <t>@hilingkintill @kegblgnunfaedh mungkin maksudnya miskin kecerdasan buat parenting ya kak. skrg jg bnyk org nikah muda pdhl blm dewasa scr mental buat bisa didik anaknya. ya gedenya gini. @serendipity397 @eliza_milta</t>
  </si>
  <si>
    <t>mungkin maksudnya miskin kecerdasan buat parenting ya kak skrg jg bnyk org nikah muda pdhl blm dewasa scr mental buat bisa didik anaknya ya gedenya gini milta</t>
  </si>
  <si>
    <t>['mungkin', 'maksudnya', 'miskin', 'kecerdasan', 'buat', 'parenting', 'ya', 'kak', 'skrg', 'jg', 'bnyk', 'org', 'nikah', 'muda', 'pdhl', 'blm', 'dewasa', 'scr', 'mental', 'buat', 'bisa', 'didik', 'anaknya', 'ya', 'gedenya', 'gini', 'milta']</t>
  </si>
  <si>
    <t>['mungkin', 'maksudnya', 'miskin', 'kecerdasan', 'buat', 'mengasuh', 'ya', 'kakak', 'sekarang', 'juga', 'banyak', 'orang', 'nikah', 'muda', 'padahal', 'belum', 'dewasa', 'secara', 'mental', 'buat', 'bisa', 'pendidikan', 'anaknya', 'ya', 'gedenya', 'begini', 'milta']</t>
  </si>
  <si>
    <t>['maksudnya', 'miskin', 'kecerdasan', 'mengasuh', 'ya', 'kakak', 'orang', 'nikah', 'muda', 'dewasa', 'mental', 'pendidikan', 'anaknya', 'ya', 'gedenya']</t>
  </si>
  <si>
    <t>['maksud', 'miskin', 'cerdas', 'asuh', 'ya', 'kakak', 'orang', 'nikah', 'muda', 'dewasa', 'mental', 'didik', 'anak', 'ya', 'gede']</t>
  </si>
  <si>
    <t>maksud miskin cerdas asuh ya kakak orang nikah muda dewasa mental didik anak ya gede</t>
  </si>
  <si>
    <t>@Nrr_hsnah @Teeaa_27 @eddenajatt13 @unmagnetism sabar ya mbak. nikah muda g seserem itu kok kl udh sama org yg tepat. nikah sm yang lebuh dewasa juga ga semenakutkan itu. soalnya bibi2 aku banyaknya nikah nya age-gap gt. malah cwo kyk gt banyak yg lebih dewasa. bisa lebih ngertiin kt entah mereka punya jiwa kebapak an atau gmn</t>
  </si>
  <si>
    <t>@nrr_hsnah @teeaa_27 @eddenajatt13 @unmagnetism sabar ya mbak. nikah muda g seserem itu kok kl udh sama org yg tepat. nikah sm yang lebuh dewasa juga ga semenakutkan itu. soalnya bibi2 aku banyaknya nikah nya age-gap gt. malah cwo kyk gt banyak yg lebih dewasa. bisa lebih ngertiin kt entah mereka punya jiwa kebapak an atau gmn</t>
  </si>
  <si>
    <t>hsnah sabar ya mbak nikah muda  seserem itu kok kl udh sama org yg tepat nikah sm yang lebuh dewasa juga ga semenakutkan itu soalnya bibi aku banyaknya nikah nya agegap gt malah cwo kyk gt banyak yg lebih dewasa bisa lebih ngertiin kt entah mereka punya jiwa kebapak an atau gmn</t>
  </si>
  <si>
    <t>['hsnah', 'sabar', 'ya', 'mbak', 'nikah', 'muda', 'seserem', 'itu', 'kok', 'kl', 'udh', 'sama', 'org', 'yg', 'tepat', 'nikah', 'sm', 'yang', 'lebuh', 'dewasa', 'juga', 'ga', 'semenakutkan', 'itu', 'soalnya', 'bibi', 'aku', 'banyaknya', 'nikah', 'nya', 'agegap', 'gt', 'malah', 'cwo', 'kyk', 'gt', 'banyak', 'yg', 'lebih', 'dewasa', 'bisa', 'lebih', 'ngertiin', 'kt', 'entah', 'mereka', 'punya', 'jiwa', 'kebapak', 'an', 'atau', 'gmn']</t>
  </si>
  <si>
    <t>['hsnah', 'sabar', 'ya', 'mbak', 'nikah', 'muda', 'seserem', 'itu', 'kok', 'kalau', 'sudah', 'sama', 'orang', 'yg', 'tepat', 'nikah', 'sama', 'yang', 'lebuh', 'dewasa', 'juga', 'tidak', 'semenakutkan', 'itu', 'soalnya', 'bibi', 'aku', 'banyaknya', 'nikah', 'nya', 'agegap', 'begitu', 'malah', 'cowok', 'seperti', 'begitu', 'banyak', 'yg', 'lebih', 'dewasa', 'bisa', 'lebih', 'ngertiin', 'kita', 'entah', 'mereka', 'punya', 'jiwa', 'kebapak', 'an', 'atau', 'bagaimana']</t>
  </si>
  <si>
    <t>['sabar', 'ya', 'mbak', 'nikah', 'muda', 'seserem', 'orang', 'nikah', 'lebuh', 'dewasa', 'semenakutkan', 'bibi', 'banyaknya', 'nikah', 'nya', 'agegap', 'cowok', 'dewasa', 'ngertiin', 'jiwa', 'kebapak', 'an']</t>
  </si>
  <si>
    <t>['sabar', 'ya', 'mbak', 'nikah', 'muda', 'rem', 'orang', 'nikah', 'lebuh', 'dewasa', 'takut', 'bibi', 'banyak', 'nikah', 'nya', 'agegap', 'cowok', 'dewasa', 'ngertiin', 'jiwa', 'bapak', 'an']</t>
  </si>
  <si>
    <t>sabar ya mbak nikah muda rem orang nikah lebuh dewasa takut bibi banyak nikah nya agegap cowok dewasa ngertiin jiwa bapak an</t>
  </si>
  <si>
    <t>Temen gue wkt itu mutusin buat nikah muda. Lakinya persis kek gini padahal dia br aj dpt kerja enak, 6bulan kerja keluar. Trs kmrn cere sm lakinya, ga bs apa apa krn selama ini pemasukan cm dr suaminya alias mati kutu.</t>
  </si>
  <si>
    <t>temen gue wkt itu mutusin buat nikah muda. lakinya persis kek gini padahal dia br aj dpt kerja enak, 6bulan kerja keluar. trs kmrn cere sm lakinya, ga bs apa apa krn selama ini pemasukan cm dr suaminya alias mati kutu.</t>
  </si>
  <si>
    <t>temen gue wkt itu mutusin buat nikah muda lakinya persis kek gini padahal dia br aj dpt kerja enak bulan kerja keluar trs kmrn cere sm lakinya ga bs apa apa krn selama ini pemasukan cm dr suaminya alias mati kutu</t>
  </si>
  <si>
    <t>['temen', 'gue', 'wkt', 'itu', 'mutusin', 'buat', 'nikah', 'muda', 'lakinya', 'persis', 'kek', 'gini', 'padahal', 'dia', 'br', 'aj', 'dpt', 'kerja', 'enak', 'bulan', 'kerja', 'keluar', 'trs', 'kmrn', 'cere', 'sm', 'lakinya', 'ga', 'bs', 'apa', 'apa', 'krn', 'selama', 'ini', 'pemasukan', 'cm', 'dr', 'suaminya', 'alias', 'mati', 'kutu']</t>
  </si>
  <si>
    <t>['teman', 'aku', 'waktu', 'itu', 'memutuskan', 'buat', 'nikah', 'muda', 'lakinya', 'persis', 'seperti', 'begini', 'padahal', 'dia', 'baru', 'saja', 'dapat', 'kerja', 'enak', 'bulan', 'kerja', 'keluar', 'terus', 'kemarin', 'cerai', 'sama', 'lakinya', 'tidak', 'bisa', 'apa', 'apa', 'krn', 'selama', 'ini', 'pemasukan', 'Cuma', 'dari', 'suaminya', 'alias', 'mati', 'kutu']</t>
  </si>
  <si>
    <t>['teman', 'memutuskan', 'nikah', 'muda', 'lakinya', 'persis', 'kerja', 'enak', 'kerja', 'kemarin', 'cerai', 'lakinya', 'krn', 'pemasukan', 'Cuma', 'suaminya', 'alias', 'mati', 'kutu']</t>
  </si>
  <si>
    <t>['teman', 'putus', 'nikah', 'muda', 'laki', 'persis', 'kerja', 'enak', 'kerja', 'kemarin', 'cerai', 'laki', 'krn', 'pasu', 'cuma', 'suami', 'alias', 'mati', 'kutu']</t>
  </si>
  <si>
    <t>teman putus nikah muda laki persis kerja enak kerja kemarin cerai laki krn pasu cuma suami alias mati kutu</t>
  </si>
  <si>
    <t>mana di sini dia nunjuk junseo yg lebih muda dri dia... KEK?!?!?! AYO NIKAH KITA SKRNG</t>
  </si>
  <si>
    <t>mana di sini dia nunjuk junseo yg lebih muda dri dia... kek?!?!?! ayo nikah kita skrng</t>
  </si>
  <si>
    <t>mana di sini dia nunjuk junseo yg lebih muda dri dia kek ayo nikah kita skrng</t>
  </si>
  <si>
    <t>['mana', 'di', 'sini', 'dia', 'nunjuk', 'junseo', 'yg', 'lebih', 'muda', 'dri', 'dia', 'kek', 'ayo', 'nikah', 'kita', 'skrng']</t>
  </si>
  <si>
    <t>['mana', 'di', 'sini', 'dia', 'nunjuk', 'junseo', 'yg', 'lebih', 'muda', 'dari', 'dia', 'seperti', 'ayo', 'nikah', 'kita', 'sekarang']</t>
  </si>
  <si>
    <t>['nunjuk', 'junseo', 'muda', 'ayo', 'nikah']</t>
  </si>
  <si>
    <t>nunjuk junseo muda ayo nikah</t>
  </si>
  <si>
    <t>@Teeaa_27 @nasirebus99 @eddenajatt13 @unmagnetism Aku takut nikah muda tau jadi nya): btw, aku umur 21 tapi yg deketin kebanyakan yg lebih tua.. trs juga dulu punya mantan bajingan, beda setahun muda'an si bangsat. Soalnya mokondo predator juga, cowo bangsat di dunia yg gatau diri</t>
  </si>
  <si>
    <t>@teeaa_27 @nasirebus99 @eddenajatt13 @unmagnetism aku takut nikah muda tau jadi nya): btw, aku umur 21 tapi yg deketin kebanyakan yg lebih tua.. trs juga dulu punya mantan bajingan, beda setahun muda'an si bangsat. soalnya mokondo predator juga, cowo bangsat di dunia yg gatau diri</t>
  </si>
  <si>
    <t>aku takut nikah muda tau jadi nya btw aku umur tapi yg deketin kebanyakan yg lebih tua trs juga dulu punya mantan bajingan beda setahun mudaan si bangsat soalnya mokondo predator juga cowo bangsat di dunia yg gatau diri</t>
  </si>
  <si>
    <t>['aku', 'takut', 'nikah', 'muda', 'tau', 'jadi', 'nya', 'btw', 'aku', 'umur', 'tapi', 'yg', 'deketin', 'kebanyakan', 'yg', 'lebih', 'tua', 'trs', 'juga', 'dulu', 'punya', 'mantan', 'bajingan', 'beda', 'setahun', 'mudaan', 'si', 'bangsat', 'soalnya', 'mokondo', 'predator', 'juga', 'cowo', 'bangsat', 'di', 'dunia', 'yg', 'gatau', 'diri']</t>
  </si>
  <si>
    <t>['aku', 'takut', 'nikah', 'muda', 'tau', 'jadi', 'nya', 'btw', 'aku', 'umur', 'tapi', 'yg', 'mendekati', 'kebanyakan', 'yg', 'lebih', 'tua', 'terus', 'juga', 'dulu', 'punya', 'mantan', 'bajingan', 'beda', 'setahun', 'mudaan', 'si', 'fuck', 'soalnya', 'mokondo', 'predator', 'juga', 'cowok', 'fuck', 'di', 'dunia', 'yg', 'gatau', 'diri']</t>
  </si>
  <si>
    <t>['takut', 'nikah', 'muda', 'tau', 'nya', 'btw', 'umur', 'mendekati', 'kebanyakan', 'tua', 'mantan', 'bajingan', 'beda', 'setahun', 'mudaan', 'si', 'fuck', 'mokondo', 'predator', 'cowok', 'fuck', 'dunia', 'gatau']</t>
  </si>
  <si>
    <t>['takut', 'nikah', 'muda', 'tau', 'nya', 'btw', 'umur', 'dekat', 'banyak', 'tua', 'mantan', 'bajing', 'beda', 'tahun', 'muda', 'si', 'fuck', 'mokondo', 'predator', 'cowok', 'fuck', 'dunia', 'gatau']</t>
  </si>
  <si>
    <t>takut nikah muda tau nya btw umur dekat banyak tua mantan bajing beda tahun muda si fuck mokondo predator cowok fuck dunia gatau</t>
  </si>
  <si>
    <t>berarti ortunya sonu termasuk nikah muda ya kalo di sana</t>
  </si>
  <si>
    <t>['berarti', 'ortunya', 'sonu', 'termasuk', 'nikah', 'muda', 'ya', 'kalo', 'di', 'sana']</t>
  </si>
  <si>
    <t>['berarti', 'orangtua', 'sonu', 'termasuk', 'nikah', 'muda', 'ya', 'kalo', 'di', 'sana']</t>
  </si>
  <si>
    <t>['orangtua', 'sonu', 'nikah', 'muda', 'ya', 'kalo']</t>
  </si>
  <si>
    <t>orangtua sonu nikah muda ya kalo</t>
  </si>
  <si>
    <t>MAS SAYAAAAA BISAAA saya gaada niat nikah muda kok</t>
  </si>
  <si>
    <t>mas sayaaaaa bisaaa saya gaada niat nikah muda kok</t>
  </si>
  <si>
    <t>['mas', 'sayaaaaa', 'bisaaa', 'saya', 'gaada', 'niat', 'nikah', 'muda', 'kok']</t>
  </si>
  <si>
    <t>['kakak', 'sayaaaaa', 'bisaaa', 'saya', 'gaada', 'niat', 'nikah', 'muda', 'kok']</t>
  </si>
  <si>
    <t>['kakak', 'sayaaaaa', 'bisaaa', 'gaada', 'niat', 'nikah', 'muda']</t>
  </si>
  <si>
    <t>kakak sayaaaaa bisaaa gaada niat nikah muda</t>
  </si>
  <si>
    <t>@vaaliissaa Wah wah wah kesan pertama nikah muda tuh gimana sih rasanya.?</t>
  </si>
  <si>
    <t>@vaaliissaa wah wah wah kesan pertama nikah muda tuh gimana sih rasanya.?</t>
  </si>
  <si>
    <t>wah wah wah kesan pertama nikah muda tuh gimana sih rasanya</t>
  </si>
  <si>
    <t>['wah', 'wah', 'wah', 'kesan', 'pertama', 'nikah', 'muda', 'tuh', 'gimana', 'sih', 'rasanya']</t>
  </si>
  <si>
    <t>['wah', 'wah', 'wah', 'kesan', 'pertama', 'nikah', 'muda', 'tuh', 'bagaimana', 'sih', 'rasanya']</t>
  </si>
  <si>
    <t>['kesan', 'nikah', 'muda', 'tuh', 'sih']</t>
  </si>
  <si>
    <t>kesan nikah muda tuh sih</t>
  </si>
  <si>
    <t>"Nikah muda adalah jebakan"
Can't agree more 👌</t>
  </si>
  <si>
    <t>"nikah muda adalah jebakan"
can't agree more 👌</t>
  </si>
  <si>
    <t>nikah muda adalah jebakan cant agree more</t>
  </si>
  <si>
    <t>['nikah', 'muda', 'adalah', 'jebakan', 'cant', 'agree', 'more']</t>
  </si>
  <si>
    <t>['nikah', 'muda', 'adalah', 'jebakan', 'tidak', 'agree', 'more']</t>
  </si>
  <si>
    <t>['nikah', 'muda', 'jebakan', 'agree', 'more']</t>
  </si>
  <si>
    <t>['nikah', 'muda', 'jebak', 'agree', 'more']</t>
  </si>
  <si>
    <t>nikah muda jebak agree more</t>
  </si>
  <si>
    <t>potret sansin kalo nikah muda, kalo kata cowonya mah semua moment perlu diabadikan https://t.co/j3Djjbx2KX</t>
  </si>
  <si>
    <t>potret sansin kalo nikah muda, kalo kata cowonya mah semua moment perlu diabadikan https://t.co/j3djjbx2kx</t>
  </si>
  <si>
    <t>potret sansin kalo nikah muda kalo kata cowonya mah semua moment perlu diabadikan</t>
  </si>
  <si>
    <t>['potret', 'sansin', 'kalo', 'nikah', 'muda', 'kalo', 'kata', 'cowonya', 'mah', 'semua', 'moment', 'perlu', 'diabadikan']</t>
  </si>
  <si>
    <t>['potret', 'sansin', 'kalo', 'nikah', 'muda', 'kalo', 'kata', 'cowoknya', 'mah', 'semua', 'momen', 'perlu', 'diabadikan']</t>
  </si>
  <si>
    <t>['potret', 'sansin', 'kalo', 'nikah', 'muda', 'kalo', 'cowoknya', 'mah', 'momen', 'diabadikan']</t>
  </si>
  <si>
    <t>['potret', 'sansin', 'kalo', 'nikah', 'muda', 'kalo', 'cowok', 'mah', 'momen', 'abadi']</t>
  </si>
  <si>
    <t>potret sansin kalo nikah muda kalo cowok mah momen abadi</t>
  </si>
  <si>
    <t>Disaat guweh masih nangisin cowo gepeng, temen guweh dah kepikiran buat nikah muda😞😞 https://t.co/V7lnQ9eA2f</t>
  </si>
  <si>
    <t>disaat guweh masih nangisin cowo gepeng, temen guweh dah kepikiran buat nikah muda😞😞 https://t.co/v7lnq9ea2f</t>
  </si>
  <si>
    <t>disaat guweh masih nangisin cowo gepeng temen guweh dah kepikiran buat nikah muda</t>
  </si>
  <si>
    <t>['disaat', 'guweh', 'masih', 'nangisin', 'cowo', 'gepeng', 'temen', 'guweh', 'dah', 'kepikiran', 'buat', 'nikah', 'muda']</t>
  </si>
  <si>
    <t>['disaat', 'aku', 'masih', 'tangis', 'cowok', 'pipih', 'teman', 'aku', 'sudah', 'kepikiran', 'buat', 'nikah', 'muda']</t>
  </si>
  <si>
    <t>['disaat', 'tangis', 'cowok', 'pipih', 'teman', 'kepikiran', 'nikah', 'muda']</t>
  </si>
  <si>
    <t>['saat', 'tangis', 'cowok', 'pipih', 'teman', 'pikir', 'nikah', 'muda']</t>
  </si>
  <si>
    <t>saat tangis cowok pipih teman pikir nikah muda</t>
  </si>
  <si>
    <t>@sefiiin Gue aja sama istri yg udah nikah, legal, kerja berdua, ada tabungan, kalo keluar di dalem trus telat, suka panik 😂😂 anak muda jaman skrg emang kocak2 dah yak</t>
  </si>
  <si>
    <t>@sefiiin gue aja sama istri yg udah nikah, legal, kerja berdua, ada tabungan, kalo keluar di dalem trus telat, suka panik 😂😂 anak muda jaman skrg emang kocak2 dah yak</t>
  </si>
  <si>
    <t>gue aja sama istri yg udah nikah legal kerja berdua ada tabungan kalo keluar di dalem trus telat suka panik anak muda jaman skrg emang kocak dah yak</t>
  </si>
  <si>
    <t>['gue', 'aja', 'sama', 'istri', 'yg', 'udah', 'nikah', 'legal', 'kerja', 'berdua', 'ada', 'tabungan', 'kalo', 'keluar', 'di', 'dalem', 'trus', 'telat', 'suka', 'panik', 'anak', 'muda', 'jaman', 'skrg', 'emang', 'kocak', 'dah', 'yak']</t>
  </si>
  <si>
    <t>['aku', 'aja', 'sama', 'istri', 'yg', 'sudah', 'nikah', 'legal', 'kerja', 'berdua', 'ada', 'tabungan', 'kalo', 'keluar', 'di', 'dalam', 'terus', 'telat', 'suka', 'panik', 'anak', 'muda', 'zaman', 'sekarang', 'memang', 'lucu', 'sudah', 'iya']</t>
  </si>
  <si>
    <t>['aja', 'istri', 'nikah', 'legal', 'kerja', 'berdua', 'tabungan', 'kalo', 'telat', 'suka', 'panik', 'anak', 'muda', 'zaman', 'lucu', 'iya']</t>
  </si>
  <si>
    <t>['aja', 'istri', 'nikah', 'legal', 'kerja', 'dua', 'tabung', 'kalo', 'telat', 'suka', 'panik', 'anak', 'muda', 'zaman', 'lucu', 'iya']</t>
  </si>
  <si>
    <t>aja istri nikah legal kerja dua tabung kalo telat suka panik anak muda zaman lucu iya</t>
  </si>
  <si>
    <t>keknya kalo punya anak cewek, pesen yg aku tanamkan dari muda adalah jangan ngewe sebelum nikah...
ga mau anakku kena jatah mantan</t>
  </si>
  <si>
    <t>keknya kalo punya anak cewek pesen yg aku tanamkan dari muda adalah jangan ngewe sebelum nikah ga mau anakku kena jatah mantan</t>
  </si>
  <si>
    <t>['keknya', 'kalo', 'punya', 'anak', 'cewek', 'pesen', 'yg', 'aku', 'tanamkan', 'dari', 'muda', 'adalah', 'jangan', 'ngewe', 'sebelum', 'nikah', 'ga', 'mau', 'anakku', 'kena', 'jatah', 'mantan']</t>
  </si>
  <si>
    <t>['sepertinya', 'kalo', 'punya', 'anak', 'cewek', 'pesen', 'yg', 'aku', 'tanamkan', 'dari', 'muda', 'adalah', 'jangan', 'seks', 'sebelum', 'nikah', 'tidak', 'mau', 'anakku', 'kena', 'jatah', 'mantan']</t>
  </si>
  <si>
    <t>['kalo', 'anak', 'cewek', 'pesen', 'tanamkan', 'muda', 'seks', 'nikah', 'anakku', 'kena', 'jatah', 'mantan']</t>
  </si>
  <si>
    <t>['kalo', 'anak', 'cewek', 'sen', 'tanam', 'muda', 'seks', 'nikah', 'anak', 'kena', 'jatah', 'mantan']</t>
  </si>
  <si>
    <t>kalo anak cewek sen tanam muda seks nikah anak kena jatah mantan</t>
  </si>
  <si>
    <t>@viezard ㅤ 
Reply to KakNya @viezard 
: Ka
: Gak jadi dah aku nikah muda
: Iyo hari ini sampe takut karena aku gak bisa kontrol banget 🥲🥲🥲🥲🥲
: Tapi terkendali, ada bibi 🤝
: Heffey holideiyy 
*sent 
Dan setelahnya Acha yang menggangi Iyo rebahan di kasur. 
ㅤ</t>
  </si>
  <si>
    <t>@viezard ㅤ 
reply to kaknya @viezard 
: ka
: gak jadi dah aku nikah muda
: iyo hari ini sampe takut karena aku gak bisa kontrol banget 🥲🥲🥲🥲🥲
: tapi terkendali, ada bibi 🤝
: heffey holideiyy 
*sent 
dan setelahnya acha yang menggangi iyo rebahan di kasur. 
ㅤ</t>
  </si>
  <si>
    <t>reply to kaknya ka gak jadi dah aku nikah muda iyo hari ini sampe takut karena aku gak bisa kontrol banget tapi terkendali ada bibi heffey holideiyy sent dan setelahnya acha yang menggangi iyo rebahan di kasur</t>
  </si>
  <si>
    <t>['reply', 'to', 'kaknya', 'ka', 'gak', 'jadi', 'dah', 'aku', 'nikah', 'muda', 'iyo', 'hari', 'ini', 'sampe', 'takut', 'karena', 'aku', 'gak', 'bisa', 'kontrol', 'banget', 'tapi', 'terkendali', 'ada', 'bibi', 'heffey', 'holideiyy', 'sent', 'dan', 'setelahnya', 'acha', 'yang', 'menggangi', 'iyo', 'rebahan', 'di', 'kasur']</t>
  </si>
  <si>
    <t>['reply', 'to', 'kaknya', 'kakak', 'gak', 'jadi', 'sudah', 'aku', 'nikah', 'muda', 'iya', 'hari', 'ini', 'sampai', 'takut', 'karena', 'aku', 'gak', 'bisa', 'kontrol', 'banget', 'tapi', 'terkendali', 'ada', 'bibi', 'heffey', 'liburan', 'sent', 'dan', 'setelahnya', 'acha', 'yang', 'menggangi', 'iya', 'rebahan', 'di', 'kasur']</t>
  </si>
  <si>
    <t>['reply', 'to', 'kaknya', 'kakak', 'gak', 'nikah', 'muda', 'iya', 'takut', 'gak', 'kontrol', 'banget', 'terkendali', 'bibi', 'heffey', 'liburan', 'sent', 'setelahnya', 'menggangi', 'iya', 'rebahan', 'kasur']</t>
  </si>
  <si>
    <t>['reply', 'to', 'kak', 'kakak', 'gak', 'nikah', 'muda', 'iya', 'takut', 'gak', 'kontrol', 'banget', 'kendali', 'bibi', 'heffey', 'libur', 'sent', 'telah', 'gang', 'iya', 'rebah', 'kasur']</t>
  </si>
  <si>
    <t>reply to kak kakak gak nikah muda iya takut gak kontrol banget kendali bibi heffey libur sent telah gang iya rebah kasur</t>
  </si>
  <si>
    <t>Kalau ada yg nanya "Masih muda kok kerjanya udh keras banget" 
Simpel aja si jawaban nya
"ya kerana nanti klo sudah nikah gw kgk mau isi sw/sg bini gw jualan online".</t>
  </si>
  <si>
    <t>kalau ada yg nanya "masih muda kok kerjanya udh keras banget" 
simpel aja si jawaban nya
"ya kerana nanti klo sudah nikah gw kgk mau isi sw/sg bini gw jualan online".</t>
  </si>
  <si>
    <t>kalau ada yg nanya masih muda kok kerjanya udh keras banget simpel aja si jawaban nya ya kerana nanti klo sudah nikah gw kgk mau isi swsg bini gw jualan online</t>
  </si>
  <si>
    <t>['kalau', 'ada', 'yg', 'nanya', 'masih', 'muda', 'kok', 'kerjanya', 'udh', 'keras', 'banget', 'simpel', 'aja', 'si', 'jawaban', 'nya', 'ya', 'kerana', 'nanti', 'klo', 'sudah', 'nikah', 'gw', 'kgk', 'mau', 'isi', 'swsg', 'bini', 'gw', 'jualan', 'online']</t>
  </si>
  <si>
    <t>['kalau', 'ada', 'yg', 'bertanya', 'masih', 'muda', 'kok', 'kerjanya', 'sudah', 'keras', 'banget', 'simpel', 'aja', 'si', 'jawaban', 'nya', 'ya', 'kerana', 'nanti', 'klo', 'sudah', 'nikah', 'aku', 'tidak', 'mau', 'isi', 'swsg', 'istri', 'aku', 'jualan', 'online']</t>
  </si>
  <si>
    <t>['muda', 'kerjanya', 'keras', 'banget', 'simpel', 'aja', 'si', 'nya', 'ya', 'kerana', 'klo', 'nikah', 'isi', 'istri', 'jualan', 'online']</t>
  </si>
  <si>
    <t>['muda', 'kerja', 'keras', 'banget', 'simpel', 'aja', 'si', 'nya', 'ya', 'rana', 'klo', 'nikah', 'isi', 'istri', 'jual', 'online']</t>
  </si>
  <si>
    <t>muda kerja keras banget simpel aja si nya ya rana klo nikah isi istri jual online</t>
  </si>
  <si>
    <t>pen nikah. ngerti ngene maleh jauh tekok harapane ortuku. ku mutusno gawe kuliah di usiaku ga muda" bgt. timbang loro mburi aku tak sambil kejar pendidikanku tp loro bgt 😔</t>
  </si>
  <si>
    <t>pen nikah ngerti ngene maleh jauh tekok harapane ortuku ku mutusno gawe kuliah di usiaku ga muda bgt timbang loro mburi aku tak sambil kejar pendidikanku tp loro bgt</t>
  </si>
  <si>
    <t>['pen', 'nikah', 'ngerti', 'ngene', 'maleh', 'jauh', 'tekok', 'harapane', 'ortuku', 'ku', 'mutusno', 'gawe', 'kuliah', 'di', 'usiaku', 'ga', 'muda', 'bgt', 'timbang', 'loro', 'mburi', 'aku', 'tak', 'sambil', 'kejar', 'pendidikanku', 'tp', 'loro', 'bgt']</t>
  </si>
  <si>
    <t>['ingin', 'nikah', 'paham', 'begini', 'maleh', 'jauh', 'tanya', 'harapannya', 'orangtua', 'aku', 'memutuskan', 'pekerjaan', 'kuliah', 'di', 'usiaku', 'tidak', 'muda', 'banget', 'dibandingkan', 'sakit', 'belakang', 'aku', 'tak', 'sambil', 'kejar', 'pendidikanku', 'tapi', 'sakit', 'banget']</t>
  </si>
  <si>
    <t>['nikah', 'paham', 'maleh', 'harapannya', 'orangtua', 'memutuskan', 'pekerjaan', 'kuliah', 'usiaku', 'muda', 'banget', 'dibandingkan', 'sakit', 'kejar', 'pendidikanku', 'sakit', 'banget']</t>
  </si>
  <si>
    <t>['nikah', 'paham', 'maleh', 'harap', 'orangtua', 'putus', 'kerja', 'kuliah', 'usia', 'muda', 'banget', 'banding', 'sakit', 'kejar', 'didik', 'sakit', 'banget']</t>
  </si>
  <si>
    <t>nikah paham maleh harap orangtua putus kerja kuliah usia muda banget banding sakit kejar didik sakit banget</t>
  </si>
  <si>
    <t>Ibunya muda banget pas nikah.</t>
  </si>
  <si>
    <t>ibunya muda banget pas nikah.</t>
  </si>
  <si>
    <t>ibunya muda banget pas nikah</t>
  </si>
  <si>
    <t>['ibunya', 'muda', 'banget', 'pas', 'nikah']</t>
  </si>
  <si>
    <t>['ibunya', 'muda', 'banget', 'saat', 'nikah']</t>
  </si>
  <si>
    <t>['ibunya', 'muda', 'banget', 'nikah']</t>
  </si>
  <si>
    <t>['ibu', 'muda', 'banget', 'nikah']</t>
  </si>
  <si>
    <t>ibu muda banget nikah</t>
  </si>
  <si>
    <t>Hemm apa gara2 mereka nikah muda ya. Masi bocil juga itu mas medhok</t>
  </si>
  <si>
    <t>hemm apa gara2 mereka nikah muda ya. masi bocil juga itu mas medhok</t>
  </si>
  <si>
    <t>hemm apa gara mereka nikah muda ya masi bocil juga itu mas medhok</t>
  </si>
  <si>
    <t>['hemm', 'apa', 'gara', 'mereka', 'nikah', 'muda', 'ya', 'masi', 'bocil', 'juga', 'itu', 'mas', 'medhok']</t>
  </si>
  <si>
    <t>['hemm', 'apa', 'karena', 'mereka', 'nikah', 'muda', 'ya', 'masih', 'bocah', 'juga', 'itu', 'kakak', 'medhok']</t>
  </si>
  <si>
    <t>['nikah', 'muda', 'ya', 'bocah', 'kakak', 'medhok']</t>
  </si>
  <si>
    <t>nikah muda ya bocah kakak medhok</t>
  </si>
  <si>
    <t>Nikah muda ni masa belum dtg ujian mmg surga semua.
Bila Dia start test, kematangan kau ja yg buat kau kuat nak harung.  Sebab dia bantu kau tuk identify mana problem dan cuba ubah. Kalau xda tu, susah nk ubah sbb mentaliti bdak xmtg ni kerja nak cri silap &amp;amp; gaduh ja manjang.</t>
  </si>
  <si>
    <t>nikah muda ni masa belum dtg ujian mmg surga semua.
bila dia start test, kematangan kau ja yg buat kau kuat nak harung.  sebab dia bantu kau tuk identify mana problem dan cuba ubah. kalau xda tu, susah nk ubah sbb mentaliti bdak xmtg ni kerja nak cri silap &amp;amp; gaduh ja manjang.</t>
  </si>
  <si>
    <t>nikah muda ni masa belum dtg ujian mmg surga semua bila dia start test kematangan kau ja yg buat kau kuat nak harung sebab dia bantu kau tuk identify mana problem dan cuba ubah kalau xda tu susah nk ubah sbb mentaliti bdak xmtg ni kerja nak cri silap amp gaduh ja manjang</t>
  </si>
  <si>
    <t>['nikah', 'muda', 'ni', 'masa', 'belum', 'dtg', 'ujian', 'mmg', 'surga', 'semua', 'bila', 'dia', 'start', 'test', 'kematangan', 'kau', 'ja', 'yg', 'buat', 'kau', 'kuat', 'nak', 'harung', 'sebab', 'dia', 'bantu', 'kau', 'tuk', 'identify', 'mana', 'problem', 'dan', 'cuba', 'ubah', 'kalau', 'xda', 'tu', 'susah', 'nk', 'ubah', 'sbb', 'mentaliti', 'bdak', 'xmtg', 'ni', 'kerja', 'nak', 'cri', 'silap', 'amp', 'gaduh', 'ja', 'manjang']</t>
  </si>
  <si>
    <t>['nikah', 'muda', 'ini', 'masa', 'belum', 'datang', 'ujian', 'memang', 'surga', 'semua', 'bila', 'dia', 'start', 'test', 'kematangan', 'kau', 'saja', 'yg', 'buat', 'kau', 'kuat', 'anak', 'harung', 'sebab', 'dia', 'bantu', 'kau', 'untuk', 'identify', 'mana', 'problem', 'dan', 'coba', 'ubah', 'kalau', 'xda', 'itu', 'susah', 'nk', 'ubah', 'sbb', 'mentalitas', 'bdak', 'xmtg', 'ini', 'kerja', 'anak', 'cari', 'silap', 'amp', 'gaduh', 'saja', 'manjang']</t>
  </si>
  <si>
    <t>['nikah', 'muda', 'ujian', 'surga', 'start', 'test', 'kematangan', 'kau', 'kau', 'kuat', 'anak', 'harung', 'bantu', 'kau', 'identify', 'problem', 'coba', 'ubah', 'susah', 'ubah', 'sbb', 'mentalitas', 'bdak', 'xmtg', 'kerja', 'anak', 'cari', 'silap', 'amp', 'gaduh', 'manjang']</t>
  </si>
  <si>
    <t>['nikah', 'muda', 'uji', 'surga', 'start', 'test', 'matang', 'kau', 'kau', 'kuat', 'anak', 'harung', 'bantu', 'kau', 'identify', 'problem', 'coba', 'ubah', 'susah', 'ubah', 'sbb', 'mentalitas', 'bdak', 'xmtg', 'kerja', 'anak', 'cari', 'silap', 'amp', 'gaduh', 'manjang']</t>
  </si>
  <si>
    <t>nikah muda uji surga start test matang kau kau kuat anak harung bantu kau identify problem coba ubah susah ubah sbb mentalitas bdak xmtg kerja anak cari silap amp gaduh manjang</t>
  </si>
  <si>
    <t>@fiendUZUI Salah sendiri nikah muda</t>
  </si>
  <si>
    <t>@fienduzui salah sendiri nikah muda</t>
  </si>
  <si>
    <t>salah sendiri nikah muda</t>
  </si>
  <si>
    <t>['salah', 'sendiri', 'nikah', 'muda']</t>
  </si>
  <si>
    <t>['salah', 'nikah', 'muda']</t>
  </si>
  <si>
    <t>salah nikah muda</t>
  </si>
  <si>
    <t>Susah punya suami anak mami 
Gabisa pisah 
Nyesel nikah 
Buat yang punya cita-cita nikah muda mending pikirin baik2 deh 
Gppa sih kalo gasalah pilih pasangan</t>
  </si>
  <si>
    <t>susah punya suami anak mami 
gabisa pisah 
nyesel nikah 
buat yang punya cita-cita nikah muda mending pikirin baik2 deh 
gppa sih kalo gasalah pilih pasangan</t>
  </si>
  <si>
    <t>susah punya suami anak mami gabisa pisah nyesel nikah buat yang punya citacita nikah muda mending pikirin baik deh gppa sih kalo gasalah pilih pasangan</t>
  </si>
  <si>
    <t>['susah', 'punya', 'suami', 'anak', 'mami', 'gabisa', 'pisah', 'nyesel', 'nikah', 'buat', 'yang', 'punya', 'citacita', 'nikah', 'muda', 'mending', 'pikirin', 'baik', 'deh', 'gppa', 'sih', 'kalo', 'gasalah', 'pilih', 'pasangan']</t>
  </si>
  <si>
    <t>['susah', 'punya', 'suami', 'anak', 'ibu', 'gabisa', 'pisah', 'menyesal', 'nikah', 'buat', 'yang', 'punya', 'impian', 'nikah', 'muda', 'mending', 'pikirkan', 'baik', 'deh', 'gapapa', 'sih', 'kalo', 'benar', 'pilih', 'pasangan']</t>
  </si>
  <si>
    <t>['susah', 'suami', 'anak', 'gabisa', 'pisah', 'menyesal', 'nikah', 'impian', 'nikah', 'muda', 'mending', 'pikirkan', 'deh', 'gapapa', 'sih', 'kalo', 'pilih', 'pasangan']</t>
  </si>
  <si>
    <t>['susah', 'suami', 'anak', 'gabisa', 'pisah', 'sesal', 'nikah', 'impi', 'nikah', 'muda', 'mending', 'pikir', 'deh', 'gapapa', 'sih', 'kalo', 'pilih', 'pasang']</t>
  </si>
  <si>
    <t>susah suami anak gabisa pisah sesal nikah impi nikah muda mending pikir deh gapapa sih kalo pilih pasang</t>
  </si>
  <si>
    <t>@18fesss Realistis ajalah, menikah karena cinta pun kalau pihak lelaki tidak ada masa depan rasanya itu pun sia-sia. emang nikah modal cinta bisa bikin kenyang? lagi menikah kan bukan soal cinta&amp;amp;harta aja, banyak harta pun kalau enteng tangan ke istri m4ti muda iya lo.</t>
  </si>
  <si>
    <t>@18fesss realistis ajalah, menikah karena cinta pun kalau pihak lelaki tidak ada masa depan rasanya itu pun sia-sia. emang nikah modal cinta bisa bikin kenyang? lagi menikah kan bukan soal cinta&amp;amp;harta aja, banyak harta pun kalau enteng tangan ke istri m4ti muda iya lo.</t>
  </si>
  <si>
    <t>realistis ajalah menikah karena cinta pun kalau pihak lelaki tidak ada masa depan rasanya itu pun siasia emang nikah modal cinta bisa bikin kenyang lagi menikah kan bukan soal cintaampharta aja banyak harta pun kalau enteng tangan ke istri mti muda iya lo</t>
  </si>
  <si>
    <t>['realistis', 'ajalah', 'menikah', 'karena', 'cinta', 'pun', 'kalau', 'pihak', 'lelaki', 'tidak', 'ada', 'masa', 'depan', 'rasanya', 'itu', 'pun', 'siasia', 'emang', 'nikah', 'modal', 'cinta', 'bisa', 'bikin', 'kenyang', 'lagi', 'menikah', 'kan', 'bukan', 'soal', 'cintaampharta', 'aja', 'banyak', 'harta', 'pun', 'kalau', 'enteng', 'tangan', 'ke', 'istri', 'mti', 'muda', 'iya', 'lo']</t>
  </si>
  <si>
    <t>['realistis', 'saja', 'nikah', 'karena', 'cinta', 'pun', 'kalau', 'pihak', 'lelaki', 'tidak', 'ada', 'masa', 'depan', 'rasanya', 'itu', 'pun', 'percuma', 'memang', 'nikah', 'modal', 'cinta', 'bisa', 'bikin', 'kenyang', 'lagi', 'nikah', 'kan', 'bukan', 'soal', 'cintaampharta', 'aja', 'banyak', 'harta', 'pun', 'kalau', 'ringan', 'tangan', 'ke', 'istri', 'mti', 'muda', 'iya', 'kamu']</t>
  </si>
  <si>
    <t>['realistis', 'nikah', 'cinta', 'lelaki', 'nikah', 'modal', 'cinta', 'bikin', 'kenyang', 'nikah', 'cintaampharta', 'aja', 'harta', 'ringan', 'tangan', 'istri', 'mti', 'muda', 'iya']</t>
  </si>
  <si>
    <t>realistis nikah cinta lelaki nikah modal cinta bikin kenyang nikah cintaampharta aja harta ringan tangan istri mti muda iya</t>
  </si>
  <si>
    <t>Lebih muda dari mak bapak gue pas nikah</t>
  </si>
  <si>
    <t>lebih muda dari mak bapak gue pas nikah</t>
  </si>
  <si>
    <t>['lebih', 'muda', 'dari', 'mak', 'bapak', 'gue', 'pas', 'nikah']</t>
  </si>
  <si>
    <t>['lebih', 'muda', 'dari', 'ibu', 'bapak', 'aku', 'saat', 'nikah']</t>
  </si>
  <si>
    <t>['muda', 'nikah']</t>
  </si>
  <si>
    <t>muda nikah</t>
  </si>
  <si>
    <t>pembahasan kultum teraweh hari ini :
- bulan puasa
- nikah muda😔🤙🏻</t>
  </si>
  <si>
    <t>pembahasan kultum teraweh hari ini bulan puasa nikah muda</t>
  </si>
  <si>
    <t>['pembahasan', 'kultum', 'teraweh', 'hari', 'ini', 'bulan', 'puasa', 'nikah', 'muda']</t>
  </si>
  <si>
    <t>['pembahasan', 'kultum', 'teraweh', 'puasa', 'nikah', 'muda']</t>
  </si>
  <si>
    <t>['bahas', 'kultum', 'teraweh', 'puasa', 'nikah', 'muda']</t>
  </si>
  <si>
    <t>bahas kultum teraweh puasa nikah muda</t>
  </si>
  <si>
    <t>Dulu pernah ngobrol gini juga ama tmn dkt, mulai dari kl telat lulus barengan, kerja dan hidup di luar kota barengan, seberapa takutnya kita nikah muda atau bahkan blm nikah di umur 30an. Tp skrg dia udh menikah dan bahagia, dan aku melanjutkan hidup sebagaimana mestinya :))</t>
  </si>
  <si>
    <t>dulu pernah ngobrol gini juga ama tmn dkt, mulai dari kl telat lulus barengan, kerja dan hidup di luar kota barengan, seberapa takutnya kita nikah muda atau bahkan blm nikah di umur 30an. tp skrg dia udh menikah dan bahagia, dan aku melanjutkan hidup sebagaimana mestinya :))</t>
  </si>
  <si>
    <t>dulu pernah ngobrol gini juga ama tmn dkt mulai dari kl telat lulus barengan kerja dan hidup di luar kota barengan seberapa takutnya kita nikah muda atau bahkan blm nikah di umur an tp skrg dia udh menikah dan bahagia dan aku melanjutkan hidup sebagaimana mestinya</t>
  </si>
  <si>
    <t>['dulu', 'pernah', 'ngobrol', 'gini', 'juga', 'ama', 'tmn', 'dkt', 'mulai', 'dari', 'kl', 'telat', 'lulus', 'barengan', 'kerja', 'dan', 'hidup', 'di', 'luar', 'kota', 'barengan', 'seberapa', 'takutnya', 'kita', 'nikah', 'muda', 'atau', 'bahkan', 'blm', 'nikah', 'di', 'umur', 'an', 'tp', 'skrg', 'dia', 'udh', 'menikah', 'dan', 'bahagia', 'dan', 'aku', 'melanjutkan', 'hidup', 'sebagaimana', 'mestinya']</t>
  </si>
  <si>
    <t>['dulu', 'pernah', 'berbicara', 'begini', 'juga', 'sama', 'teman', 'dekat', 'mulai', 'dari', 'kalau', 'telat', 'lulus', 'barengan', 'kerja', 'dan', 'hidup', 'di', 'luar', 'kota', 'barengan', 'seberapa', 'takutnya', 'kita', 'nikah', 'muda', 'atau', 'bahkan', 'belum', 'nikah', 'di', 'umur', 'an', 'tapi', 'sekarang', 'dia', 'sudah', 'nikah', 'dan', 'bahagia', 'dan', 'aku', 'melanjutkan', 'hidup', 'sebagaimana', 'mestinya']</t>
  </si>
  <si>
    <t>['berbicara', 'teman', 'telat', 'lulus', 'barengan', 'kerja', 'hidup', 'kota', 'barengan', 'takutnya', 'nikah', 'muda', 'nikah', 'umur', 'an', 'nikah', 'bahagia', 'melanjutkan', 'hidup', 'mestinya']</t>
  </si>
  <si>
    <t>['bicara', 'teman', 'telat', 'lulus', 'bareng', 'kerja', 'hidup', 'kota', 'bareng', 'takut', 'nikah', 'muda', 'nikah', 'umur', 'an', 'nikah', 'bahagia', 'lanjut', 'hidup', 'mesti']</t>
  </si>
  <si>
    <t>bicara teman telat lulus bareng kerja hidup kota bareng takut nikah muda nikah umur an nikah bahagia lanjut hidup mesti</t>
  </si>
  <si>
    <t>liat loker zaman sekarang bawaannya pengen nikah muda aja</t>
  </si>
  <si>
    <t>['liat', 'loker', 'zaman', 'sekarang', 'bawaannya', 'pengen', 'nikah', 'muda', 'aja']</t>
  </si>
  <si>
    <t>['lihat', 'lowongan', 'zaman', 'sekarang', 'bawaannya', 'ingin', 'nikah', 'muda', 'aja']</t>
  </si>
  <si>
    <t>['lihat', 'lowongan', 'zaman', 'bawaannya', 'nikah', 'muda', 'aja']</t>
  </si>
  <si>
    <t>['lihat', 'lowong', 'zaman', 'bawa', 'nikah', 'muda', 'aja']</t>
  </si>
  <si>
    <t>lihat lowong zaman bawa nikah muda aja</t>
  </si>
  <si>
    <t>episode 1
their conversation about nikah muda dan jodoh berakhir dengan bara yang overthinking, padahal yara cuma iseng ngomong kyk gitu https://t.co/3UpZBtG2r8</t>
  </si>
  <si>
    <t>episode 1
their conversation about nikah muda dan jodoh berakhir dengan bara yang overthinking, padahal yara cuma iseng ngomong kyk gitu https://t.co/3upzbtg2r8</t>
  </si>
  <si>
    <t>episode their conversation about nikah muda dan jodoh berakhir dengan bara yang overthinking padahal yara cuma iseng ngomong kyk gitu</t>
  </si>
  <si>
    <t>['episode', 'their', 'conversation', 'about', 'nikah', 'muda', 'dan', 'jodoh', 'berakhir', 'dengan', 'bara', 'yang', 'overthinking', 'padahal', 'yara', 'cuma', 'iseng', 'ngomong', 'kyk', 'gitu']</t>
  </si>
  <si>
    <t>['episode', 'their', 'conversation', 'about', 'nikah', 'muda', 'dan', 'jodoh', 'berakhir', 'dengan', 'bara', 'yang', 'overthinking', 'padahal', 'yara', 'cuma', 'bercanda', 'berbicara', 'seperti', 'begitu']</t>
  </si>
  <si>
    <t>['episode', 'their', 'conversation', 'about', 'nikah', 'muda', 'jodoh', 'bara', 'overthinking', 'bercanda', 'berbicara']</t>
  </si>
  <si>
    <t>['episode', 'their', 'conversation', 'about', 'nikah', 'muda', 'jodoh', 'bara', 'overthinking', 'canda', 'bicara']</t>
  </si>
  <si>
    <t>episode their conversation about nikah muda jodoh bara overthinking canda bicara</t>
  </si>
  <si>
    <t>Daripada sibuk mikirin zina+nikah muda, kita siapin diri aja, siapa tau mati muda.</t>
  </si>
  <si>
    <t>daripada sibuk mikirin zina+nikah muda, kita siapin diri aja, siapa tau mati muda.</t>
  </si>
  <si>
    <t>daripada sibuk mikirin zinanikah muda kita siapin diri aja siapa tau mati muda</t>
  </si>
  <si>
    <t>['daripada', 'sibuk', 'mikirin', 'zinanikah', 'muda', 'kita', 'siapin', 'diri', 'aja', 'siapa', 'tau', 'mati', 'muda']</t>
  </si>
  <si>
    <t>['daripada', 'sibuk', 'memikirkan', 'zinanikah', 'muda', 'kita', 'siapin', 'diri', 'aja', 'siapa', 'tau', 'mati', 'muda']</t>
  </si>
  <si>
    <t>['sibuk', 'memikirkan', 'zinanikah', 'muda', 'siapin', 'aja', 'tau', 'mati', 'muda']</t>
  </si>
  <si>
    <t>['sibuk', 'pikir', 'zan', 'muda', 'siapin', 'aja', 'tau', 'mati', 'muda']</t>
  </si>
  <si>
    <t>sibuk pikir zan muda siapin aja tau mati muda</t>
  </si>
  <si>
    <t>@lycheeytea @AREAJULID Alhamdulillah lancar kak. Gak usah takut nikah muda...</t>
  </si>
  <si>
    <t>@lycheeytea @areajulid alhamdulillah lancar kak. gak usah takut nikah muda...</t>
  </si>
  <si>
    <t>alhamdulillah lancar kak gak usah takut nikah muda</t>
  </si>
  <si>
    <t>['alhamdulillah', 'lancar', 'kak', 'gak', 'usah', 'takut', 'nikah', 'muda']</t>
  </si>
  <si>
    <t>['alhamdulillah', 'lancar', 'kakak', 'gak', 'usah', 'takut', 'nikah', 'muda']</t>
  </si>
  <si>
    <t>['alhamdulillah', 'lancar', 'kakak', 'gak', 'takut', 'nikah', 'muda']</t>
  </si>
  <si>
    <t>alhamdulillah lancar kakak gak takut nikah muda</t>
  </si>
  <si>
    <t>intinya jangan nikah muda https://t.co/AChNLjJaQg</t>
  </si>
  <si>
    <t>intinya jangan nikah muda https://t.co/achnljjaqg</t>
  </si>
  <si>
    <t>intinya jangan nikah muda</t>
  </si>
  <si>
    <t>['intinya', 'jangan', 'nikah', 'muda']</t>
  </si>
  <si>
    <t>['intinya', 'nikah', 'muda']</t>
  </si>
  <si>
    <t>['inti', 'nikah', 'muda']</t>
  </si>
  <si>
    <t>inti nikah muda</t>
  </si>
  <si>
    <t>@KediriFess Nek ngga cocok d tolak gpp, daripada nyesel ndek mburi, ak ya gitu kog nder, tapi ak nya belum siap nikah dan umur masih ngerasa muda ngapain cepet2 nikah</t>
  </si>
  <si>
    <t>@kedirifess nek ngga cocok d tolak gpp, daripada nyesel ndek mburi, ak ya gitu kog nder, tapi ak nya belum siap nikah dan umur masih ngerasa muda ngapain cepet2 nikah</t>
  </si>
  <si>
    <t>nek ngga cocok  tolak gpp daripada nyesel ndek mburi ak ya gitu kog nder tapi ak nya belum siap nikah dan umur masih ngerasa muda ngapain cepet nikah</t>
  </si>
  <si>
    <t>['nek', 'ngga', 'cocok', 'tolak', 'gpp', 'daripada', 'nyesel', 'ndek', 'mburi', 'ak', 'ya', 'gitu', 'kog', 'nder', 'tapi', 'ak', 'nya', 'belum', 'siap', 'nikah', 'dan', 'umur', 'masih', 'ngerasa', 'muda', 'ngapain', 'cepet', 'nikah']</t>
  </si>
  <si>
    <t>['kalau', 'tidak', 'cocok', 'tolak', 'boleh', 'daripada', 'menyesal', 'di', 'belakang', 'aku', 'ya', 'begitu', 'kok', 'nder', 'tapi', 'aku', 'nya', 'belum', 'siap', 'nikah', 'dan', 'umur', 'masih', 'merasakan', 'muda', 'kenapa', 'cepat', 'nikah']</t>
  </si>
  <si>
    <t>['cocok', 'tolak', 'menyesal', 'ya', 'nder', 'nya', 'nikah', 'umur', 'merasakan', 'muda', 'cepat', 'nikah']</t>
  </si>
  <si>
    <t>['cocok', 'tolak', 'sesal', 'ya', 'nder', 'nya', 'nikah', 'umur', 'rasa', 'muda', 'cepat', 'nikah']</t>
  </si>
  <si>
    <t>cocok tolak sesal ya nder nya nikah umur rasa muda cepat nikah</t>
  </si>
  <si>
    <t>Nikah muda dikira MBA, belum nikah dikira gak lalu. Kan babi ya muncugnya</t>
  </si>
  <si>
    <t>nikah muda dikira mba, belum nikah dikira gak lalu. kan babi ya muncugnya</t>
  </si>
  <si>
    <t>nikah muda dikira mba belum nikah dikira gak lalu kan babi ya muncugnya</t>
  </si>
  <si>
    <t>['nikah', 'muda', 'dikira', 'mba', 'belum', 'nikah', 'dikira', 'gak', 'lalu', 'kan', 'babi', 'ya', 'muncugnya']</t>
  </si>
  <si>
    <t>['nikah', 'muda', 'dikira', 'mbak', 'belum', 'nikah', 'dikira', 'gak', 'lalu', 'kan', 'babi', 'ya', 'mulutnya']</t>
  </si>
  <si>
    <t>['nikah', 'muda', 'mbak', 'nikah', 'gak', 'babi', 'ya', 'mulutnya']</t>
  </si>
  <si>
    <t>['nikah', 'muda', 'mbak', 'nikah', 'gak', 'babi', 'ya', 'mulut']</t>
  </si>
  <si>
    <t>nikah muda mbak nikah gak babi ya mulut</t>
  </si>
  <si>
    <t>the biggest one issue yg aku takutkan yaa gt, berkaca dr ibuku yg tbtb ditinggal meninggal alias jd janda muda, nikah jg banyak problematika nya, banyak darah dan keringat bercucuran. 
Tp I love ma Mom. 
Ma superwoman.</t>
  </si>
  <si>
    <t>the biggest one issue yg aku takutkan yaa gt, berkaca dr ibuku yg tbtb ditinggal meninggal alias jd janda muda, nikah jg banyak problematika nya, banyak darah dan keringat bercucuran. 
tp i love ma mom. 
ma superwoman.</t>
  </si>
  <si>
    <t>the biggest one issue yg aku takutkan yaa gt berkaca dr ibuku yg tbtb ditinggal meninggal alias jd janda muda nikah jg banyak problematika nya banyak darah dan keringat bercucuran tp  love ma mom ma superwoman</t>
  </si>
  <si>
    <t>['the', 'biggest', 'one', 'issue', 'yg', 'aku', 'takutkan', 'yaa', 'gt', 'berkaca', 'dr', 'ibuku', 'yg', 'tbtb', 'ditinggal', 'meninggal', 'alias', 'jd', 'janda', 'muda', 'nikah', 'jg', 'banyak', 'problematika', 'nya', 'banyak', 'darah', 'dan', 'keringat', 'bercucuran', 'tp', 'love', 'ma', 'mom', 'ma', 'superwoman']</t>
  </si>
  <si>
    <t>['the', 'biggest', 'one', 'issue', 'yg', 'aku', 'takutkan', 'iya', 'begitu', 'berkaca', 'dari', 'ibuku', 'yg', 'tibatiba', 'ditinggal', 'meninggal', 'alias', 'jd', 'janda', 'muda', 'nikah', 'juga', 'banyak', 'problematika', 'nya', 'banyak', 'darah', 'dan', 'keringat', 'bercucuran', 'tapi', 'love', 'sama', 'ibu', 'sama', 'superwoman']</t>
  </si>
  <si>
    <t>['the', 'biggest', 'one', 'issue', 'takutkan', 'iya', 'berkaca', 'ibuku', 'tibatiba', 'ditinggal', 'meninggal', 'alias', 'jd', 'janda', 'muda', 'nikah', 'problematika', 'nya', 'darah', 'keringat', 'bercucuran', 'love', 'superwoman']</t>
  </si>
  <si>
    <t>['the', 'biggest', 'one', 'issue', 'takut', 'iya', 'kaca', 'ibu', 'tibatiba', 'tinggal', 'tinggal', 'alias', 'jd', 'janda', 'muda', 'nikah', 'problematika', 'nya', 'darah', 'keringat', 'cucur', 'love', 'superwoman']</t>
  </si>
  <si>
    <t>the biggest one issue takut iya kaca ibu tibatiba tinggal tinggal alias jd janda muda nikah problematika nya darah keringat cucur love superwoman</t>
  </si>
  <si>
    <t>@VICE_ID Nikah muda itu sbenernya gak masalah sih, kalau kaya</t>
  </si>
  <si>
    <t>@vice_id nikah muda itu sbenernya gak masalah sih, kalau kaya</t>
  </si>
  <si>
    <t>id nikah muda itu sbenernya gak masalah sih kalau kaya</t>
  </si>
  <si>
    <t>['id', 'nikah', 'muda', 'itu', 'sbenernya', 'gak', 'masalah', 'sih', 'kalau', 'kaya']</t>
  </si>
  <si>
    <t>['id', 'nikah', 'muda', 'itu', 'sebenarnya', 'gak', 'masalah', 'sih', 'kalau', 'kaya']</t>
  </si>
  <si>
    <t>['id', 'nikah', 'muda', 'gak', 'sih', 'kaya']</t>
  </si>
  <si>
    <t>id nikah muda gak sih kaya</t>
  </si>
  <si>
    <t>@bee03self @unmagnetism iya ya. knp org2 pd mandang sebelah mata ya sm org2 yg nikah muda. pdhl kan jaman dlu tu nikah muda emg udh tabu bgtt.</t>
  </si>
  <si>
    <t>iya ya knp org pd mandang sebelah mata ya sm org yg nikah muda pdhl kan jaman dlu tu nikah muda emg udh tabu bgtt</t>
  </si>
  <si>
    <t>['iya', 'ya', 'knp', 'org', 'pd', 'mandang', 'sebelah', 'mata', 'ya', 'sm', 'org', 'yg', 'nikah', 'muda', 'pdhl', 'kan', 'jaman', 'dlu', 'tu', 'nikah', 'muda', 'emg', 'udh', 'tabu', 'bgtt']</t>
  </si>
  <si>
    <t>['iya', 'ya', 'kenapa', 'orang', 'pada', 'mandang', 'sebelah', 'mata', 'ya', 'sama', 'orang', 'yg', 'nikah', 'muda', 'padahal', 'kan', 'zaman', 'dahulu', 'itu', 'nikah', 'muda', 'memang', 'sudah', 'tabu', 'banget']</t>
  </si>
  <si>
    <t>['iya', 'ya', 'orang', 'mandang', 'sebelah', 'mata', 'ya', 'orang', 'nikah', 'muda', 'zaman', 'nikah', 'muda', 'tabu', 'banget']</t>
  </si>
  <si>
    <t>['iya', 'ya', 'orang', 'mandang', 'belah', 'mata', 'ya', 'orang', 'nikah', 'muda', 'zaman', 'nikah', 'muda', 'tabu', 'banget']</t>
  </si>
  <si>
    <t>iya ya orang mandang belah mata ya orang nikah muda zaman nikah muda tabu banget</t>
  </si>
  <si>
    <t>@tanyarlfes kyk bapak gue, gue akui emg awet muda. tiap keluar sama gue blgnya adeknya bkn anaknya 😂 ditanya udh nikah belum dijawab masih lajang pdhl udh punya 3 anak, satunya udh perawan. sampe bberapa kali mau dijodohin sama anak clientnya wkwk emg dasarnya udh bgst dr dl</t>
  </si>
  <si>
    <t>kyk bapak gue gue akui emg awet muda tiap keluar sama gue blgnya adeknya bkn anaknya ditanya udh nikah belum dijawab masih lajang pdhl udh punya anak satunya udh perawan sampe bberapa kali mau dijodohin sama anak clientnya wkwk emg dasarnya udh bgst dr dl</t>
  </si>
  <si>
    <t>['kyk', 'bapak', 'gue', 'gue', 'akui', 'emg', 'awet', 'muda', 'tiap', 'keluar', 'sama', 'gue', 'blgnya', 'adeknya', 'bkn', 'anaknya', 'ditanya', 'udh', 'nikah', 'belum', 'dijawab', 'masih', 'lajang', 'pdhl', 'udh', 'punya', 'anak', 'satunya', 'udh', 'perawan', 'sampe', 'bberapa', 'kali', 'mau', 'dijodohin', 'sama', 'anak', 'clientnya', 'wkwk', 'emg', 'dasarnya', 'udh', 'bgst', 'dr', 'dl']</t>
  </si>
  <si>
    <t>['seperti', 'bapak', 'aku', 'aku', 'akui', 'memang', 'awet', 'muda', 'tiap', 'keluar', 'sama', 'aku', 'blgnya', 'adeknya', 'bukan', 'anaknya', 'ditanya', 'sudah', 'nikah', 'belum', 'dijawab', 'masih', 'lajang', 'padahal', 'sudah', 'punya', 'anak', 'satunya', 'sudah', 'perawan', 'sampai', 'bberapa', 'sepertinya', 'mau', 'dijodohkan', 'sama', 'anak', 'clientnya', 'wkwk', 'memang', 'dasarnya', 'sudah', 'bgst', 'dari', 'dahulu']</t>
  </si>
  <si>
    <t>['akui', 'awet', 'muda', 'blgnya', 'adeknya', 'anaknya', 'nikah', 'lajang', 'anak', 'satunya', 'perawan', 'bberapa', 'dijodohkan', 'anak', 'clientnya', 'dasarnya', 'bgst']</t>
  </si>
  <si>
    <t>['aku', 'awet', 'muda', 'blgnya', 'adeknya', 'anak', 'nikah', 'lajang', 'anak', 'satu', 'perawan', 'bberapa', 'jodoh', 'anak', 'clientnya', 'dasar', 'bgst']</t>
  </si>
  <si>
    <t>aku awet muda blgnya adeknya anak nikah lajang anak satu perawan bberapa jodoh anak clientnya dasar bgst</t>
  </si>
  <si>
    <t>@Askrlfess Jangan mau.
Baru lulus kan? Baru kerja 1 taun? Masih muda bangettttttttt
Masih banyak yang bisa dicoba, dirasain. Masih banyak orang baru, hal baru yang bakal diketemuin.
Blom nikah aja uda ngatur ini itu, gimana uda nikah? Dengan posisi ga ada kerja? 
Jangan mauuu</t>
  </si>
  <si>
    <t>@askrlfess jangan mau.
baru lulus kan? baru kerja 1 taun? masih muda bangettttttttt
masih banyak yang bisa dicoba, dirasain. masih banyak orang baru, hal baru yang bakal diketemuin.
blom nikah aja uda ngatur ini itu, gimana uda nikah? dengan posisi ga ada kerja? 
jangan mauuu</t>
  </si>
  <si>
    <t>jangan mau baru lulus kan baru kerja taun masih muda bangettttttttt masih banyak yang bisa dicoba dirasain masih banyak orang baru hal baru yang bakal diketemuin blom nikah aja uda ngatur ini itu gimana uda nikah dengan posisi ga ada kerja jangan mauuu</t>
  </si>
  <si>
    <t>['jangan', 'mau', 'baru', 'lulus', 'kan', 'baru', 'kerja', 'taun', 'masih', 'muda', 'bangettttttttt', 'masih', 'banyak', 'yang', 'bisa', 'dicoba', 'dirasain', 'masih', 'banyak', 'orang', 'baru', 'hal', 'baru', 'yang', 'bakal', 'diketemuin', 'blom', 'nikah', 'aja', 'uda', 'ngatur', 'ini', 'itu', 'gimana', 'uda', 'nikah', 'dengan', 'posisi', 'ga', 'ada', 'kerja', 'jangan', 'mauuu']</t>
  </si>
  <si>
    <t>['jangan', 'mau', 'baru', 'lulus', 'kan', 'baru', 'kerja', 'tahun', 'masih', 'muda', 'bangettttttttt', 'masih', 'banyak', 'yang', 'bisa', 'dicoba', 'dirasain', 'masih', 'banyak', 'orang', 'baru', 'hal', 'baru', 'yang', 'bakal', 'diketemuin', 'belum', 'nikah', 'aja', 'sudah', 'mengatur', 'ini', 'itu', 'bagaimana', 'sudah', 'nikah', 'dengan', 'posisi', 'tidak', 'ada', 'kerja', 'jangan', 'mau']</t>
  </si>
  <si>
    <t>['lulus', 'kerja', 'muda', 'bangettttttttt', 'dicoba', 'dirasain', 'orang', 'diketemuin', 'nikah', 'aja', 'mengatur', 'nikah', 'posisi', 'kerja']</t>
  </si>
  <si>
    <t>['lulus', 'kerja', 'muda', 'bangettttttttt', 'coba', 'dirasain', 'orang', 'diketemuin', 'nikah', 'aja', 'atur', 'nikah', 'posisi', 'kerja']</t>
  </si>
  <si>
    <t>lulus kerja muda bangettttttttt coba dirasain orang diketemuin nikah aja atur nikah posisi kerja</t>
  </si>
  <si>
    <t>Dihina telat nikah sama keluarga yang anaknya nikah muda karena udah DP duluan..
Lucu 😂😂</t>
  </si>
  <si>
    <t>dihina telat nikah sama keluarga yang anaknya nikah muda karena udah dp duluan..
lucu 😂😂</t>
  </si>
  <si>
    <t>dihina telat nikah sama keluarga yang anaknya nikah muda karena udah dp duluan lucu</t>
  </si>
  <si>
    <t>['dihina', 'telat', 'nikah', 'sama', 'keluarga', 'yang', 'anaknya', 'nikah', 'muda', 'karena', 'udah', 'dp', 'duluan', 'lucu']</t>
  </si>
  <si>
    <t>['dihina', 'telat', 'nikah', 'sama', 'keluarga', 'yang', 'anaknya', 'nikah', 'muda', 'karena', 'sudah', 'dp', 'duluan', 'lucu']</t>
  </si>
  <si>
    <t>['dihina', 'telat', 'nikah', 'keluarga', 'anaknya', 'nikah', 'muda', 'dp', 'duluan', 'lucu']</t>
  </si>
  <si>
    <t>['hina', 'telat', 'nikah', 'keluarga', 'anak', 'nikah', 'muda', 'dp', 'duluan', 'lucu']</t>
  </si>
  <si>
    <t>hina telat nikah keluarga anak nikah muda dp duluan lucu</t>
  </si>
  <si>
    <t>@Askrlfess Ohh mana mau, harus di rundingkan di meja bundar, harus diobrolin langsung. Dih apaan lupa lupa, masih muda udah cepat lupa. Mana mau nikah *eh
Pokoknya nder apapun itu, sebisa mungkin di obrolin secara langsung.</t>
  </si>
  <si>
    <t>@askrlfess ohh mana mau, harus di rundingkan di meja bundar, harus diobrolin langsung. dih apaan lupa lupa, masih muda udah cepat lupa. mana mau nikah *eh
pokoknya nder apapun itu, sebisa mungkin di obrolin secara langsung.</t>
  </si>
  <si>
    <t>ohh mana mau harus di rundingkan di meja bundar harus diobrolin langsung dih apaan lupa lupa masih muda udah cepat lupa mana mau nikah eh pokoknya nder apapun itu sebisa mungkin di obrolin secara langsung</t>
  </si>
  <si>
    <t>['ohh', 'mana', 'mau', 'harus', 'di', 'rundingkan', 'di', 'meja', 'bundar', 'harus', 'diobrolin', 'langsung', 'dih', 'apaan', 'lupa', 'lupa', 'masih', 'muda', 'udah', 'cepat', 'lupa', 'mana', 'mau', 'nikah', 'eh', 'pokoknya', 'nder', 'apapun', 'itu', 'sebisa', 'mungkin', 'di', 'obrolin', 'secara', 'langsung']</t>
  </si>
  <si>
    <t>['ohh', 'mana', 'mau', 'harus', 'di', 'rundingkan', 'di', 'meja', 'bundar', 'harus', 'diobrolin', 'langsung', 'dih', 'apaan', 'lupa', 'lupa', 'masih', 'muda', 'sudah', 'cepat', 'lupa', 'mana', 'mau', 'nikah', 'malah', 'pokoknya', 'nder', 'apapun', 'itu', 'sebisa', 'mungkin', 'di', 'bicarakan', 'secara', 'langsung']</t>
  </si>
  <si>
    <t>['rundingkan', 'meja', 'bundar', 'diobrolin', 'langsung', 'lupa', 'lupa', 'muda', 'cepat', 'lupa', 'nikah', 'pokoknya', 'nder', 'apapun', 'sebisa', 'bicarakan', 'langsung']</t>
  </si>
  <si>
    <t>['runding', 'meja', 'bundar', 'diobrolin', 'langsung', 'lupa', 'lupa', 'muda', 'cepat', 'lupa', 'nikah', 'pokok', 'nder', 'apa', 'bisa', 'bicara', 'langsung']</t>
  </si>
  <si>
    <t>runding meja bundar diobrolin langsung lupa lupa muda cepat lupa nikah pokok nder apa bisa bicara langsung</t>
  </si>
  <si>
    <t>@alanstudy @Askrlfess Sama sadar kebutuhan ngurus anak jg ngga sedikit apa lg kan di sana biaya nya mahal bgt kan ya.. Trus umur 40an di sana jg banyak yg masi keliatan muda dan seger.. Kalo di sini sekitar 30an kayaknya udah cukup deh.. Soalnya mba ku nikah umur 30an krn ngejar karir dulu.. Dan kulia</t>
  </si>
  <si>
    <t>@alanstudy @askrlfess sama sadar kebutuhan ngurus anak jg ngga sedikit apa lg kan di sana biaya nya mahal bgt kan ya.. trus umur 40an di sana jg banyak yg masi keliatan muda dan seger.. kalo di sini sekitar 30an kayaknya udah cukup deh.. soalnya mba ku nikah umur 30an krn ngejar karir dulu.. dan kulia</t>
  </si>
  <si>
    <t>sama sadar kebutuhan ngurus anak jg ngga sedikit apa lg kan di sana biaya nya mahal bgt kan ya trus umur an di sana jg banyak yg masi keliatan muda dan seger kalo di sini sekitar an kayaknya udah cukup deh soalnya mba ku nikah umur an krn ngejar karir dulu dan kulia</t>
  </si>
  <si>
    <t>['sama', 'sadar', 'kebutuhan', 'ngurus', 'anak', 'jg', 'ngga', 'sedikit', 'apa', 'lg', 'kan', 'di', 'sana', 'biaya', 'nya', 'mahal', 'bgt', 'kan', 'ya', 'trus', 'umur', 'an', 'di', 'sana', 'jg', 'banyak', 'yg', 'masi', 'keliatan', 'muda', 'dan', 'seger', 'kalo', 'di', 'sini', 'sekitar', 'an', 'kayaknya', 'udah', 'cukup', 'deh', 'soalnya', 'mba', 'ku', 'nikah', 'umur', 'an', 'krn', 'ngejar', 'karir', 'dulu', 'dan', 'kulia']</t>
  </si>
  <si>
    <t>['sama', 'sadar', 'kebutuhan', 'merawat', 'anak', 'juga', 'tidak', 'sedikit', 'apa', 'lagi', 'kan', 'di', 'sana', 'biaya', 'nya', 'mahal', 'banget', 'kan', 'ya', 'terus', 'umur', 'an', 'di', 'sana', 'juga', 'banyak', 'yg', 'masih', 'terlihat', 'muda', 'dan', 'seger', 'kalo', 'di', 'sini', 'sekitar', 'an', 'kayaknya', 'sudah', 'cukup', 'deh', 'soalnya', 'mbak', 'aku', 'nikah', 'umur', 'an', 'krn', 'mengejar', 'karier', 'dulu', 'dan', 'kulia']</t>
  </si>
  <si>
    <t>['sadar', 'kebutuhan', 'merawat', 'anak', 'biaya', 'nya', 'mahal', 'banget', 'ya', 'umur', 'an', 'muda', 'seger', 'kalo', 'an', 'kayaknya', 'deh', 'mbak', 'nikah', 'umur', 'an', 'krn', 'mengejar', 'karier', 'kulia']</t>
  </si>
  <si>
    <t>['sadar', 'butuh', 'rawat', 'anak', 'biaya', 'nya', 'mahal', 'banget', 'ya', 'umur', 'an', 'muda', 'seger', 'kalo', 'an', 'kayak', 'deh', 'mbak', 'nikah', 'umur', 'an', 'krn', 'kejar', 'karier', 'kulia']</t>
  </si>
  <si>
    <t>sadar butuh rawat anak biaya nya mahal banget ya umur an muda seger kalo an kayak deh mbak nikah umur an krn kejar karier kulia</t>
  </si>
  <si>
    <t>@Teeaa_27 @eddenajatt13 @unmagnetism brrti mbak jg nikah muda ya?</t>
  </si>
  <si>
    <t>@teeaa_27 @eddenajatt13 @unmagnetism brrti mbak jg nikah muda ya?</t>
  </si>
  <si>
    <t>brrti mbak jg nikah muda ya</t>
  </si>
  <si>
    <t>['brrti', 'mbak', 'jg', 'nikah', 'muda', 'ya']</t>
  </si>
  <si>
    <t>['berarti', 'mbak', 'juga', 'nikah', 'muda', 'ya']</t>
  </si>
  <si>
    <t>['mbak', 'nikah', 'muda', 'ya']</t>
  </si>
  <si>
    <t>mbak nikah muda ya</t>
  </si>
  <si>
    <t>tbtb kepikiran, biaya nikah kan semahal itu yaaa. org org punya duit darimana wehh pada nikah muda</t>
  </si>
  <si>
    <t>tbtb kepikiran biaya nikah kan semahal itu yaaa org org punya duit darimana wehh pada nikah muda</t>
  </si>
  <si>
    <t>['tbtb', 'kepikiran', 'biaya', 'nikah', 'kan', 'semahal', 'itu', 'yaaa', 'org', 'org', 'punya', 'duit', 'darimana', 'wehh', 'pada', 'nikah', 'muda']</t>
  </si>
  <si>
    <t>['tibatiba', 'kepikiran', 'biaya', 'nikah', 'kan', 'semahal', 'itu', 'iya', 'orang', 'orang', 'punya', 'duit', 'darimana', 'wehh', 'pada', 'nikah', 'muda']</t>
  </si>
  <si>
    <t>['tibatiba', 'kepikiran', 'biaya', 'nikah', 'semahal', 'iya', 'orang', 'orang', 'duit', 'darimana', 'nikah', 'muda']</t>
  </si>
  <si>
    <t>['tibatiba', 'pikir', 'biaya', 'nikah', 'mahal', 'iya', 'orang', 'orang', 'duit', 'darimana', 'nikah', 'muda']</t>
  </si>
  <si>
    <t>tibatiba pikir biaya nikah mahal iya orang orang duit darimana nikah muda</t>
  </si>
  <si>
    <t>Serius nanya orang² pada terobsesi nikah muda tu karena apasii?</t>
  </si>
  <si>
    <t>serius nanya orang² pada terobsesi nikah muda tu karena apasii?</t>
  </si>
  <si>
    <t>serius nanya orang pada terobsesi nikah muda tu karena apasii</t>
  </si>
  <si>
    <t>['serius', 'nanya', 'orang', 'pada', 'terobsesi', 'nikah', 'muda', 'tu', 'karena', 'apasii']</t>
  </si>
  <si>
    <t>['serius', 'bertanya', 'orang', 'pada', 'terobsesi', 'nikah', 'muda', 'itu', 'karena', 'apa']</t>
  </si>
  <si>
    <t>['serius', 'orang', 'terobsesi', 'nikah', 'muda']</t>
  </si>
  <si>
    <t>['serius', 'orang', 'obsesi', 'nikah', 'muda']</t>
  </si>
  <si>
    <t>serius orang obsesi nikah muda</t>
  </si>
  <si>
    <t>Sosoan ngurusin idup gue dibilang katanya cepet2 cari pasangan tkt ketuaan, HEH NGENTOT!!! Lo pikor cari pasangan segampang nyari cabe dipasar? Kaka gue nikah muda skrg idupnya gajelas, masih minta duit ke ayah bisa2nya nyuruh gue nikah!!! Otaknya dmn coba wkwk</t>
  </si>
  <si>
    <t>sosoan ngurusin idup gue dibilang katanya cepet2 cari pasangan tkt ketuaan, heh ngentot!!! lo pikor cari pasangan segampang nyari cabe dipasar? kaka gue nikah muda skrg idupnya gajelas, masih minta duit ke ayah bisa2nya nyuruh gue nikah!!! otaknya dmn coba wkwk</t>
  </si>
  <si>
    <t>sosoan ngurusin idup gue dibilang katanya cepet cari pasangan tkt ketuaan heh ngentot lo pikor cari pasangan segampang nyari cabe dipasar kaka gue nikah muda skrg idupnya gajelas masih minta duit ke ayah bisanya nyuruh gue nikah otaknya dmn coba wkwk</t>
  </si>
  <si>
    <t>['sosoan', 'ngurusin', 'idup', 'gue', 'dibilang', 'katanya', 'cepet', 'cari', 'pasangan', 'tkt', 'ketuaan', 'heh', 'ngentot', 'lo', 'pikor', 'cari', 'pasangan', 'segampang', 'nyari', 'cabe', 'dipasar', 'kaka', 'gue', 'nikah', 'muda', 'skrg', 'idupnya', 'gajelas', 'masih', 'minta', 'duit', 'ke', 'ayah', 'bisanya', 'nyuruh', 'gue', 'nikah', 'otaknya', 'dmn', 'coba', 'wkwk']</t>
  </si>
  <si>
    <t>['sombong', 'mengurusi', 'hidup', 'aku', 'dibilang', 'katanya', 'cepat', 'cari', 'pasangan', 'takut', 'tua', 'heh', 'seks', 'kamu', 'pikor', 'cari', 'pasangan', 'segampang', 'mencari', 'cabe', 'dipasar', 'kakak', 'aku', 'nikah', 'muda', 'sekarang', 'hidupnya', 'aneh', 'masih', 'minta', 'duit', 'ke', 'ayah', 'bisanya', 'menyuruh', 'aku', 'nikah', 'otaknya', 'dimana', 'coba', 'wkwk']</t>
  </si>
  <si>
    <t>['sombong', 'mengurusi', 'hidup', 'dibilang', 'cepat', 'cari', 'pasangan', 'takut', 'tua', 'seks', 'pikor', 'cari', 'pasangan', 'segampang', 'mencari', 'cabe', 'dipasar', 'kakak', 'nikah', 'muda', 'hidupnya', 'aneh', 'duit', 'ayah', 'bisanya', 'menyuruh', 'nikah', 'otaknya', 'dimana', 'coba']</t>
  </si>
  <si>
    <t>['sombong', 'urus', 'hidup', 'bilang', 'cepat', 'cari', 'pasang', 'takut', 'tua', 'seks', 'pikor', 'cari', 'pasang', 'gampang', 'cari', 'cabe', 'pasar', 'kakak', 'nikah', 'muda', 'hidup', 'aneh', 'duit', 'ayah', 'bisa', 'suruh', 'nikah', 'otak', 'mana', 'coba']</t>
  </si>
  <si>
    <t>sombong urus hidup bilang cepat cari pasang takut tua seks pikor cari pasang gampang cari cabe pasar kakak nikah muda hidup aneh duit ayah bisa suruh nikah otak mana coba</t>
  </si>
  <si>
    <t>@TimpalBali Brani nikah muda with planing apa karena gk bisa ngopling?</t>
  </si>
  <si>
    <t>@timpalbali brani nikah muda with planing apa karena gk bisa ngopling?</t>
  </si>
  <si>
    <t>brani nikah muda with planing apa karena gk bisa ngopling</t>
  </si>
  <si>
    <t>['brani', 'nikah', 'muda', 'with', 'planing', 'apa', 'karena', 'gk', 'bisa', 'ngopling']</t>
  </si>
  <si>
    <t>['berani', 'nikah', 'muda', 'with', 'perencanaan', 'apa', 'karena', 'tidak', 'bisa', 'ngopling']</t>
  </si>
  <si>
    <t>['berani', 'nikah', 'muda', 'with', 'perencanaan', 'ngopling']</t>
  </si>
  <si>
    <t>['berani', 'nikah', 'muda', 'with', 'rencana', 'ngopling']</t>
  </si>
  <si>
    <t>berani nikah muda with rencana ngopling</t>
  </si>
  <si>
    <t>/kle orang kok berani ya rangorang nikah muda aku sampe sekarang masih ngang ngong ngang ngong🙂</t>
  </si>
  <si>
    <t>kle orang kok berani ya rangorang nikah muda aku sampe sekarang masih ngang ngong ngang ngong</t>
  </si>
  <si>
    <t>['kle', 'orang', 'kok', 'berani', 'ya', 'rangorang', 'nikah', 'muda', 'aku', 'sampe', 'sekarang', 'masih', 'ngang', 'ngong', 'ngang', 'ngong']</t>
  </si>
  <si>
    <t>['kle', 'orang', 'kok', 'berani', 'ya', 'orang', 'nikah', 'muda', 'aku', 'sampai', 'sekarang', 'masih', 'ngang', 'ngong', 'ngang', 'ngong']</t>
  </si>
  <si>
    <t>['orang', 'berani', 'ya', 'orang', 'nikah', 'muda', 'ngang', 'ngong', 'ngang', 'ngong']</t>
  </si>
  <si>
    <t>orang berani ya orang nikah muda ngang ngong ngang ngong</t>
  </si>
  <si>
    <t>@Askrlfess Di sana usia segitu tuh masih keliatan muda, kariernya juga udh bagus soalnya usia mudanya dipake buat karier dulu
Disini usia 30 an aja udh keliatan agak tua belum lagi omongan keluarga dan orang terdekat yg pastinya nyuruh nikah...</t>
  </si>
  <si>
    <t>@askrlfess di sana usia segitu tuh masih keliatan muda, kariernya juga udh bagus soalnya usia mudanya dipake buat karier dulu
disini usia 30 an aja udh keliatan agak tua belum lagi omongan keluarga dan orang terdekat yg pastinya nyuruh nikah...</t>
  </si>
  <si>
    <t>di sana usia segitu tuh masih keliatan muda kariernya juga udh bagus soalnya usia mudanya dipake buat karier dulu disini usia an aja udh keliatan agak tua belum lagi omongan keluarga dan orang terdekat yg pastinya nyuruh nikah</t>
  </si>
  <si>
    <t>['di', 'sana', 'usia', 'segitu', 'tuh', 'masih', 'keliatan', 'muda', 'kariernya', 'juga', 'udh', 'bagus', 'soalnya', 'usia', 'mudanya', 'dipake', 'buat', 'karier', 'dulu', 'disini', 'usia', 'an', 'aja', 'udh', 'keliatan', 'agak', 'tua', 'belum', 'lagi', 'omongan', 'keluarga', 'dan', 'orang', 'terdekat', 'yg', 'pastinya', 'nyuruh', 'nikah']</t>
  </si>
  <si>
    <t>['di', 'sana', 'usia', 'begitu', 'tuh', 'masih', 'terlihat', 'muda', 'kariernya', 'juga', 'sudah', 'bagus', 'soalnya', 'usia', 'mudanya', 'dipake', 'buat', 'karier', 'dulu', 'disini', 'usia', 'an', 'aja', 'sudah', 'terlihat', 'agak', 'tua', 'belum', 'lagi', 'perkataan', 'keluarga', 'dan', 'orang', 'terdekat', 'yg', 'pastinya', 'menyuruh', 'nikah']</t>
  </si>
  <si>
    <t>['usia', 'tuh', 'muda', 'kariernya', 'bagus', 'usia', 'mudanya', 'dipake', 'karier', 'usia', 'an', 'aja', 'tua', 'perkataan', 'keluarga', 'orang', 'terdekat', 'pastinya', 'menyuruh', 'nikah']</t>
  </si>
  <si>
    <t>['usia', 'tuh', 'muda', 'karier', 'bagus', 'usia', 'muda', 'dipake', 'karier', 'usia', 'an', 'aja', 'tua', 'kata', 'keluarga', 'orang', 'dekat', 'pasti', 'suruh', 'nikah']</t>
  </si>
  <si>
    <t>usia tuh muda karier bagus usia muda dipake karier usia an aja tua kata keluarga orang dekat pasti suruh nikah</t>
  </si>
  <si>
    <t>@Askrlfess ya hak mereka ga sih, asal ga ngejudge yg nikah muda blablabla, semua punya hak masing masing, harus liat dri prespektif yg berbeda, bhkn gw nikah under 30, mungkin anak gw atau cucu gw bakaln ngikutin tren ini sih</t>
  </si>
  <si>
    <t>@askrlfess ya hak mereka ga sih, asal ga ngejudge yg nikah muda blablabla, semua punya hak masing masing, harus liat dri prespektif yg berbeda, bhkn gw nikah under 30, mungkin anak gw atau cucu gw bakaln ngikutin tren ini sih</t>
  </si>
  <si>
    <t>ya hak mereka ga sih asal ga ngejudge yg nikah muda blablabla semua punya hak masing masing harus liat dri prespektif yg berbeda bhkn gw nikah under mungkin anak gw atau cucu gw bakaln ngikutin tren ini sih</t>
  </si>
  <si>
    <t>['ya', 'hak', 'mereka', 'ga', 'sih', 'asal', 'ga', 'ngejudge', 'yg', 'nikah', 'muda', 'blablabla', 'semua', 'punya', 'hak', 'masing', 'masing', 'harus', 'liat', 'dri', 'prespektif', 'yg', 'berbeda', 'bhkn', 'gw', 'nikah', 'under', 'mungkin', 'anak', 'gw', 'atau', 'cucu', 'gw', 'bakaln', 'ngikutin', 'tren', 'ini', 'sih']</t>
  </si>
  <si>
    <t>['ya', 'hak', 'mereka', 'tidak', 'sih', 'asal', 'tidak', 'menghakimi', 'yg', 'nikah', 'muda', 'blablabla', 'semua', 'punya', 'hak', 'masing', 'masing', 'harus', 'lihat', 'dari', 'prespektif', 'yg', 'berbeda', 'bahkan', 'aku', 'nikah', 'under', 'mungkin', 'anak', 'aku', 'atau', 'cucu', 'aku', 'bakaln', 'mengikuti', 'tren', 'ini', 'sih']</t>
  </si>
  <si>
    <t>['ya', 'hak', 'sih', 'menghakimi', 'nikah', 'muda', 'blablabla', 'hak', 'lihat', 'prespektif', 'berbeda', 'nikah', 'under', 'anak', 'cucu', 'bakaln', 'mengikuti', 'tren', 'sih']</t>
  </si>
  <si>
    <t>['ya', 'hak', 'sih', 'hakim', 'nikah', 'muda', 'blablabla', 'hak', 'lihat', 'prespektif', 'beda', 'nikah', 'under', 'anak', 'cucu', 'bakaln', 'ikut', 'tren', 'sih']</t>
  </si>
  <si>
    <t>ya hak sih hakim nikah muda blablabla hak lihat prespektif beda nikah under anak cucu bakaln ikut tren sih</t>
  </si>
  <si>
    <t>@hicloudysummer Udah nikah 20thn, dibilang istrinya posesif dll terus selengki sama dosen muda. Sengaja dikasih tau biar dicerein, sebelum cerai istrinya sakit dan meninggal, dia bak ksatria nemenin dan blablabla 🤮🤮🤮</t>
  </si>
  <si>
    <t>@hicloudysummer udah nikah 20thn, dibilang istrinya posesif dll terus selengki sama dosen muda. sengaja dikasih tau biar dicerein, sebelum cerai istrinya sakit dan meninggal, dia bak ksatria nemenin dan blablabla 🤮🤮🤮</t>
  </si>
  <si>
    <t>udah nikah thn dibilang istrinya posesif dll terus selengki sama dosen muda sengaja dikasih tau biar dicerein sebelum cerai istrinya sakit dan meninggal dia bak ksatria nemenin dan blablabla</t>
  </si>
  <si>
    <t>['udah', 'nikah', 'thn', 'dibilang', 'istrinya', 'posesif', 'dll', 'terus', 'selengki', 'sama', 'dosen', 'muda', 'sengaja', 'dikasih', 'tau', 'biar', 'dicerein', 'sebelum', 'cerai', 'istrinya', 'sakit', 'dan', 'meninggal', 'dia', 'bak', 'ksatria', 'nemenin', 'dan', 'blablabla']</t>
  </si>
  <si>
    <t>['sudah', 'nikah', 'tahun', 'dibilang', 'istrinya', 'posesif', 'dll', 'terus', 'selengki', 'sama', 'dosen', 'muda', 'sengaja', 'dikasih', 'tau', 'biar', 'dicerein', 'sebelum', 'cerai', 'istrinya', 'sakit', 'dan', 'meninggal', 'dia', 'bagaikan', 'ksatria', 'menemani', 'dan', 'blablabla']</t>
  </si>
  <si>
    <t>['nikah', 'dibilang', 'istrinya', 'posesif', 'dll', 'selengki', 'dosen', 'muda', 'sengaja', 'dikasih', 'tau', 'biar', 'dicerein', 'cerai', 'istrinya', 'sakit', 'meninggal', 'ksatria', 'menemani', 'blablabla']</t>
  </si>
  <si>
    <t>['nikah', 'bilang', 'istri', 'posesif', 'dll', 'selengki', 'dosen', 'muda', 'sengaja', 'kasih', 'tau', 'biar', 'dicerein', 'cerai', 'istri', 'sakit', 'tinggal', 'ksatria', 'tani', 'blablabla']</t>
  </si>
  <si>
    <t>nikah bilang istri posesif dll selengki dosen muda sengaja kasih tau biar dicerein cerai istri sakit tinggal ksatria tani blablabla</t>
  </si>
  <si>
    <t>Pengen nikah muda tapi belum cukup modal 🥲</t>
  </si>
  <si>
    <t>pengen nikah muda tapi belum cukup modal 🥲</t>
  </si>
  <si>
    <t>pengen nikah muda tapi belum cukup modal</t>
  </si>
  <si>
    <t>['pengen', 'nikah', 'muda', 'tapi', 'belum', 'cukup', 'modal']</t>
  </si>
  <si>
    <t>['ingin', 'nikah', 'muda', 'tapi', 'belum', 'cukup', 'modal']</t>
  </si>
  <si>
    <t>['nikah', 'muda', 'modal']</t>
  </si>
  <si>
    <t>nikah muda modal</t>
  </si>
  <si>
    <t>@Askrlfess Siapa juga yang punya trend nikah muda or 25 harus nikah?🤣🤣</t>
  </si>
  <si>
    <t>@askrlfess siapa juga yang punya trend nikah muda or 25 harus nikah?🤣🤣</t>
  </si>
  <si>
    <t>siapa juga yang punya trend nikah muda or harus nikah</t>
  </si>
  <si>
    <t>['siapa', 'juga', 'yang', 'punya', 'trend', 'nikah', 'muda', 'or', 'harus', 'nikah']</t>
  </si>
  <si>
    <t>['siapa', 'juga', 'yang', 'punya', 'tren', 'nikah', 'muda', 'or', 'harus', 'nikah']</t>
  </si>
  <si>
    <t>['tren', 'nikah', 'muda', 'or', 'nikah']</t>
  </si>
  <si>
    <t>tren nikah muda or nikah</t>
  </si>
  <si>
    <t>@Askrlfess setujuuu yey hidup nikah tua marilah seks bebas saat muda</t>
  </si>
  <si>
    <t>@askrlfess setujuuu yey hidup nikah tua marilah seks bebas saat muda</t>
  </si>
  <si>
    <t>setujuuu yey hidup nikah tua marilah seks bebas saat muda</t>
  </si>
  <si>
    <t>['setujuuu', 'yey', 'hidup', 'nikah', 'tua', 'marilah', 'seks', 'bebas', 'saat', 'muda']</t>
  </si>
  <si>
    <t>['setujuuu', 'yey', 'hidup', 'nikah', 'tua', 'marilah', 'seks', 'bebas', 'muda']</t>
  </si>
  <si>
    <t>['setujuuu', 'yey', 'hidup', 'nikah', 'tua', 'mari', 'seks', 'bebas', 'muda']</t>
  </si>
  <si>
    <t>setujuuu yey hidup nikah tua mari seks bebas muda</t>
  </si>
  <si>
    <t>Bener kan kata gua mending jgn nikah muda, ralat jangan nikah. Ujung2nya ngetransfer energi negatif kan~~~ https://t.co/fXyZQAeqi3</t>
  </si>
  <si>
    <t>bener kan kata gua mending jgn nikah muda, ralat jangan nikah. ujung2nya ngetransfer energi negatif kan~~~ https://t.co/fxyzqaeqi3</t>
  </si>
  <si>
    <t>bener kan kata gua mending jgn nikah muda ralat jangan nikah ujungnya ngetransfer energi negatif kan</t>
  </si>
  <si>
    <t>['bener', 'kan', 'kata', 'gua', 'mending', 'jgn', 'nikah', 'muda', 'ralat', 'jangan', 'nikah', 'ujungnya', 'ngetransfer', 'energi', 'negatif', 'kan']</t>
  </si>
  <si>
    <t>['benar', 'kan', 'kata', 'aku', 'mending', 'jgn', 'nikah', 'muda', 'ralat', 'jangan', 'nikah', 'ujungnya', 'ngetransfer', 'energi', 'negatif', 'kan']</t>
  </si>
  <si>
    <t>['mending', 'jgn', 'nikah', 'muda', 'ralat', 'nikah', 'ujungnya', 'ngetransfer', 'energi', 'negatif']</t>
  </si>
  <si>
    <t>['mending', 'jgn', 'nikah', 'muda', 'ralat', 'nikah', 'ujung', 'ngetransfer', 'energi', 'negatif']</t>
  </si>
  <si>
    <t>mending jgn nikah muda ralat nikah ujung ngetransfer energi negatif</t>
  </si>
  <si>
    <t>@tiara_rosyzhao Padahal waktu muda dia bilang pacaran takut dosa eh pas uda nikah malah selingkuh itu namanya apa kalau bukan berbuat dosa 😏</t>
  </si>
  <si>
    <t>@tiara_rosyzhao padahal waktu muda dia bilang pacaran takut dosa eh pas uda nikah malah selingkuh itu namanya apa kalau bukan berbuat dosa 😏</t>
  </si>
  <si>
    <t>rosyzhao padahal waktu muda dia bilang pacaran takut dosa eh pas uda nikah malah selingkuh itu namanya apa kalau bukan berbuat dosa</t>
  </si>
  <si>
    <t>['rosyzhao', 'padahal', 'waktu', 'muda', 'dia', 'bilang', 'pacaran', 'takut', 'dosa', 'eh', 'pas', 'uda', 'nikah', 'malah', 'selingkuh', 'itu', 'namanya', 'apa', 'kalau', 'bukan', 'berbuat', 'dosa']</t>
  </si>
  <si>
    <t>['rosyzhao', 'padahal', 'waktu', 'muda', 'dia', 'bilang', 'pacaran', 'takut', 'dosa', 'malah', 'saat', 'sudah', 'nikah', 'malah', 'selingkuh', 'itu', 'namanya', 'apa', 'kalau', 'bukan', 'berbuat', 'dosa']</t>
  </si>
  <si>
    <t>['rosyzhao', 'muda', 'bilang', 'pacaran', 'takut', 'dosa', 'nikah', 'selingkuh', 'namanya', 'berbuat', 'dosa']</t>
  </si>
  <si>
    <t>['rosyzhao', 'muda', 'bilang', 'pacar', 'takut', 'dosa', 'nikah', 'selingkuh', 'nama', 'buat', 'dosa']</t>
  </si>
  <si>
    <t>rosyzhao muda bilang pacar takut dosa nikah selingkuh nama buat dosa</t>
  </si>
  <si>
    <t>@Hyun10Lanna yaallah, masi panjang perjalanan merekaaaa😆 maen nikah ajaaa wkwk etapi lucu jugaaa kalo nikah muda wkwkw</t>
  </si>
  <si>
    <t>@hyun10lanna yaallah, masi panjang perjalanan merekaaaa😆 maen nikah ajaaa wkwk etapi lucu jugaaa kalo nikah muda wkwkw</t>
  </si>
  <si>
    <t>yaallah masi panjang perjalanan merekaaaa maen nikah ajaaa wkwk etapi lucu jugaaa kalo nikah muda wkwkw</t>
  </si>
  <si>
    <t>['yaallah', 'masi', 'panjang', 'perjalanan', 'merekaaaa', 'maen', 'nikah', 'ajaaa', 'wkwk', 'etapi', 'lucu', 'jugaaa', 'kalo', 'nikah', 'muda', 'wkwkw']</t>
  </si>
  <si>
    <t>['allah', 'masih', 'panjang', 'perjalanan', 'merekaaaa', 'main', 'nikah', 'saja', 'wkwk', 'etapi', 'lucu', 'juga', 'kalo', 'nikah', 'muda', 'wkwkw']</t>
  </si>
  <si>
    <t>['allah', 'perjalanan', 'merekaaaa', 'main', 'nikah', 'etapi', 'lucu', 'kalo', 'nikah', 'muda']</t>
  </si>
  <si>
    <t>['allah', 'jalan', 'merekaaaa', 'main', 'nikah', 'etapi', 'lucu', 'kalo', 'nikah', 'muda']</t>
  </si>
  <si>
    <t>allah jalan merekaaaa main nikah etapi lucu kalo nikah muda</t>
  </si>
  <si>
    <t>@Askrlfess Hidup di Korea itu keras nder. Orang mending menghabiskan waktu muda berkarir daripada nikah, apalagi klo belum punya apa2. Bisa2 malah nambah utang, beban hidup makin berat deh</t>
  </si>
  <si>
    <t>@askrlfess hidup di korea itu keras nder. orang mending menghabiskan waktu muda berkarir daripada nikah, apalagi klo belum punya apa2. bisa2 malah nambah utang, beban hidup makin berat deh</t>
  </si>
  <si>
    <t>hidup di korea itu keras nder orang mending menghabiskan waktu muda berkarir daripada nikah apalagi klo belum punya apa bisa malah nambah utang beban hidup makin berat deh</t>
  </si>
  <si>
    <t>['hidup', 'di', 'korea', 'itu', 'keras', 'nder', 'orang', 'mending', 'menghabiskan', 'waktu', 'muda', 'berkarir', 'daripada', 'nikah', 'apalagi', 'klo', 'belum', 'punya', 'apa', 'bisa', 'malah', 'nambah', 'utang', 'beban', 'hidup', 'makin', 'berat', 'deh']</t>
  </si>
  <si>
    <t>['hidup', 'di', 'korea', 'itu', 'keras', 'nder', 'orang', 'mending', 'menghabiskan', 'waktu', 'muda', 'berkarier', 'daripada', 'nikah', 'apalagi', 'klo', 'belum', 'punya', 'apa', 'bisa', 'malah', 'bertambah', 'utang', 'beban', 'hidup', 'makin', 'berat', 'deh']</t>
  </si>
  <si>
    <t>['hidup', 'korea', 'keras', 'nder', 'orang', 'mending', 'menghabiskan', 'muda', 'berkarier', 'nikah', 'klo', 'bertambah', 'utang', 'beban', 'hidup', 'berat', 'deh']</t>
  </si>
  <si>
    <t>['hidup', 'korea', 'keras', 'nder', 'orang', 'mending', 'habis', 'muda', 'karier', 'nikah', 'klo', 'tambah', 'utang', 'beban', 'hidup', 'berat', 'deh']</t>
  </si>
  <si>
    <t>hidup korea keras nder orang mending habis muda karier nikah klo tambah utang beban hidup berat deh</t>
  </si>
  <si>
    <t>random tiba" pengen nikah muda pacar aja ngga punya njir</t>
  </si>
  <si>
    <t>random tiba pengen nikah muda pacar aja ngga punya njir</t>
  </si>
  <si>
    <t>['random', 'tiba', 'pengen', 'nikah', 'muda', 'pacar', 'aja', 'ngga', 'punya', 'njir']</t>
  </si>
  <si>
    <t>['random', 'tiba', 'ingin', 'nikah', 'muda', 'pacar', 'aja', 'tidak', 'punya', 'fuck']</t>
  </si>
  <si>
    <t>['random', 'nikah', 'muda', 'pacar', 'aja', 'fuck']</t>
  </si>
  <si>
    <t>random nikah muda pacar aja fuck</t>
  </si>
  <si>
    <t>jadi pengen nikah muda, tapi laki nya spek jepan hehehe</t>
  </si>
  <si>
    <t>jadi pengen nikah muda tapi laki nya spek jepan hehehe</t>
  </si>
  <si>
    <t>['jadi', 'pengen', 'nikah', 'muda', 'tapi', 'laki', 'nya', 'spek', 'jepan', 'hehehe']</t>
  </si>
  <si>
    <t>['jadi', 'ingin', 'nikah', 'muda', 'tapi', 'laki', 'nya', 'spek', 'jepan', 'hehehe']</t>
  </si>
  <si>
    <t>['nikah', 'muda', 'laki', 'nya', 'spek', 'jepan', 'hehehe']</t>
  </si>
  <si>
    <t>nikah muda laki nya spek jepan hehehe</t>
  </si>
  <si>
    <t>@aditya_permanaS @unmagnetism kl cwo umur segitu udh punya ank, muda lah. banyak juga yg umur segitu blm nikah.</t>
  </si>
  <si>
    <t>@aditya_permanas @unmagnetism kl cwo umur segitu udh punya ank, muda lah. banyak juga yg umur segitu blm nikah.</t>
  </si>
  <si>
    <t>permanas kl cwo umur segitu udh punya ank muda lah banyak juga yg umur segitu blm nikah</t>
  </si>
  <si>
    <t>['permanas', 'kl', 'cwo', 'umur', 'segitu', 'udh', 'punya', 'ank', 'muda', 'lah', 'banyak', 'juga', 'yg', 'umur', 'segitu', 'blm', 'nikah']</t>
  </si>
  <si>
    <t>['permanas', 'kalau', 'cowok', 'umur', 'begitu', 'sudah', 'punya', 'anak', 'muda', 'lah', 'banyak', 'juga', 'yg', 'umur', 'begitu', 'belum', 'nikah']</t>
  </si>
  <si>
    <t>['permanas', 'cowok', 'umur', 'anak', 'muda', 'umur', 'nikah']</t>
  </si>
  <si>
    <t>permanas cowok umur anak muda umur nikah</t>
  </si>
  <si>
    <t>Jd keinget td malem mimpiin dia, dia nikah muda soalnya pacar nya dia hamil duluan, yaallah random banget. 😭</t>
  </si>
  <si>
    <t>jd keinget td malem mimpiin dia, dia nikah muda soalnya pacar nya dia hamil duluan, yaallah random banget. 😭</t>
  </si>
  <si>
    <t>jd keinget td malem mimpiin dia dia nikah muda soalnya pacar nya dia hamil duluan yaallah random banget</t>
  </si>
  <si>
    <t>['jd', 'keinget', 'td', 'malem', 'mimpiin', 'dia', 'dia', 'nikah', 'muda', 'soalnya', 'pacar', 'nya', 'dia', 'hamil', 'duluan', 'yaallah', 'random', 'banget']</t>
  </si>
  <si>
    <t>['jd', 'teringat', 'tadi', 'malem', 'mimpiin', 'dia', 'dia', 'nikah', 'muda', 'soalnya', 'pacar', 'nya', 'dia', 'hamil', 'duluan', 'allah', 'random', 'banget']</t>
  </si>
  <si>
    <t>['jd', 'malem', 'mimpiin', 'nikah', 'muda', 'pacar', 'nya', 'hamil', 'duluan', 'allah', 'random', 'banget']</t>
  </si>
  <si>
    <t>jd malem mimpiin nikah muda pacar nya hamil duluan allah random banget</t>
  </si>
  <si>
    <t>@netijenstruggle Yang aku heran tuh kenapa kalau nikah muda rata2 kok buru-buru mau punya anaknya, kenapa kagak nabung dulu. Padahal kan enak status dah halal, punya partner, mbok ya kedepannya lebih bisa diperhitungkan</t>
  </si>
  <si>
    <t>@netijenstruggle yang aku heran tuh kenapa kalau nikah muda rata2 kok buru-buru mau punya anaknya, kenapa kagak nabung dulu. padahal kan enak status dah halal, punya partner, mbok ya kedepannya lebih bisa diperhitungkan</t>
  </si>
  <si>
    <t>yang aku heran tuh kenapa kalau nikah muda rata kok buruburu mau punya anaknya kenapa kagak nabung dulu padahal kan enak status dah halal punya partner mbok ya kedepannya lebih bisa diperhitungkan</t>
  </si>
  <si>
    <t>['yang', 'aku', 'heran', 'tuh', 'kenapa', 'kalau', 'nikah', 'muda', 'rata', 'kok', 'buruburu', 'mau', 'punya', 'anaknya', 'kenapa', 'kagak', 'nabung', 'dulu', 'padahal', 'kan', 'enak', 'status', 'dah', 'halal', 'punya', 'partner', 'mbok', 'ya', 'kedepannya', 'lebih', 'bisa', 'diperhitungkan']</t>
  </si>
  <si>
    <t>['yang', 'aku', 'heran', 'tuh', 'kenapa', 'kalau', 'nikah', 'muda', 'rata', 'kok', 'terburu', 'mau', 'punya', 'anaknya', 'kenapa', 'tidak', 'menabung', 'dulu', 'padahal', 'kan', 'enak', 'status', 'sudah', 'halal', 'punya', 'partner', 'please', 'ya', 'kedepannya', 'lebih', 'bisa', 'diperhitungkan']</t>
  </si>
  <si>
    <t>['heran', 'tuh', 'nikah', 'muda', 'terburu', 'anaknya', 'menabung', 'enak', 'status', 'halal', 'partner', 'please', 'ya', 'kedepannya', 'diperhitungkan']</t>
  </si>
  <si>
    <t>['heran', 'tuh', 'nikah', 'muda', 'buru', 'anak', 'tabung', 'enak', 'status', 'halal', 'partner', 'please', 'ya', 'depan', 'hitung']</t>
  </si>
  <si>
    <t>heran tuh nikah muda buru anak tabung enak status halal partner please ya depan hitung</t>
  </si>
  <si>
    <t>iya, tp abistu ganti guru dan gurunya ganteng bgt weh sumpah masi muda blm nikah, trs dia kek dingin cuek gt loh kelen ngrti gasi jd kaya crita wp soalnya kakel  pd ganjen</t>
  </si>
  <si>
    <t>iya tp abistu ganti guru dan gurunya ganteng bgt weh sumpah masi muda blm nikah trs dia kek dingin cuek gt loh kelen ngrti gasi jd kaya crita wp soalnya kakel pd ganjen</t>
  </si>
  <si>
    <t>['iya', 'tp', 'abistu', 'ganti', 'guru', 'dan', 'gurunya', 'ganteng', 'bgt', 'weh', 'sumpah', 'masi', 'muda', 'blm', 'nikah', 'trs', 'dia', 'kek', 'dingin', 'cuek', 'gt', 'loh', 'kelen', 'ngrti', 'gasi', 'jd', 'kaya', 'crita', 'wp', 'soalnya', 'kakel', 'pd', 'ganjen']</t>
  </si>
  <si>
    <t>['iya', 'tapi', 'kemudian', 'ganti', 'guru', 'dan', 'gurunya', 'ganteng', 'banget', 'weh', 'sumpah', 'masih', 'muda', 'belum', 'nikah', 'terus', 'dia', 'seperti', 'dingin', 'cuek', 'begitu', 'loh', 'kalian', 'mengerti', 'gasi', 'jd', 'kaya', 'cerita', 'wp', 'soalnya', 'kakak', 'pada', 'genit']</t>
  </si>
  <si>
    <t>['iya', 'ganti', 'guru', 'gurunya', 'ganteng', 'banget', 'weh', 'sumpah', 'muda', 'nikah', 'dingin', 'cuek', 'loh', 'mengerti', 'gasi', 'jd', 'kaya', 'cerita', 'wp', 'kakak', 'genit']</t>
  </si>
  <si>
    <t>['iya', 'ganti', 'guru', 'guru', 'ganteng', 'banget', 'weh', 'sumpah', 'muda', 'nikah', 'dingin', 'cuek', 'loh', 'erti', 'gas', 'jd', 'kaya', 'cerita', 'wp', 'kakak', 'genit']</t>
  </si>
  <si>
    <t>iya ganti guru guru ganteng banget weh sumpah muda nikah dingin cuek loh erti gas jd kaya cerita wp kakak genit</t>
  </si>
  <si>
    <t>nasib anak muda tangguh yg mencari uang sendiri untuk biaya nikah dan cicilan rumah, bersyukurlah kalian yg masih dinafkahi orangtua. Jgn dikit dikit hutang apalagi ke kita yg dibebani keluarga</t>
  </si>
  <si>
    <t>nasib anak muda tangguh yg mencari uang sendiri untuk biaya nikah dan cicilan rumah, bersyukurlah kalian yg masih dinafkahi orangtua. jgn dikit dikit hutang apalagi ke kita yg dibebani keluarga</t>
  </si>
  <si>
    <t>nasib anak muda tangguh yg mencari uang sendiri untuk biaya nikah dan cicilan rumah bersyukurlah kalian yg masih dinafkahi orangtua jgn dikit dikit hutang apalagi ke kita yg dibebani keluarga</t>
  </si>
  <si>
    <t>['nasib', 'anak', 'muda', 'tangguh', 'yg', 'mencari', 'uang', 'sendiri', 'untuk', 'biaya', 'nikah', 'dan', 'cicilan', 'rumah', 'bersyukurlah', 'kalian', 'yg', 'masih', 'dinafkahi', 'orangtua', 'jgn', 'dikit', 'dikit', 'hutang', 'apalagi', 'ke', 'kita', 'yg', 'dibebani', 'keluarga']</t>
  </si>
  <si>
    <t>['nasib', 'anak', 'muda', 'tangguh', 'yg', 'mencari', 'uang', 'sendiri', 'untuk', 'biaya', 'nikah', 'dan', 'cicilan', 'rumah', 'bersyukurlah', 'kalian', 'yg', 'masih', 'dinafkahi', 'orangtua', 'jgn', 'sedikit', 'sedikit', 'hutang', 'apalagi', 'ke', 'kita', 'yg', 'dibebani', 'keluarga']</t>
  </si>
  <si>
    <t>['nasib', 'anak', 'muda', 'tangguh', 'mencari', 'uang', 'biaya', 'nikah', 'cicilan', 'rumah', 'bersyukurlah', 'dinafkahi', 'orangtua', 'jgn', 'hutang', 'dibebani', 'keluarga']</t>
  </si>
  <si>
    <t>['nasib', 'anak', 'muda', 'tangguh', 'cari', 'uang', 'biaya', 'nikah', 'cicil', 'rumah', 'syukur', 'nafkah', 'orangtua', 'jgn', 'hutang', 'beban', 'keluarga']</t>
  </si>
  <si>
    <t>nasib anak muda tangguh cari uang biaya nikah cicil rumah syukur nafkah orangtua jgn hutang beban keluarga</t>
  </si>
  <si>
    <t>cbtv! seperti pasangan muda yg baru nikah 🥹 https://t.co/qnBk5XHKfp</t>
  </si>
  <si>
    <t>cbtv! seperti pasangan muda yg baru nikah 🥹 https://t.co/qnbk5xhkfp</t>
  </si>
  <si>
    <t>cbtv seperti pasangan muda yg baru nikah</t>
  </si>
  <si>
    <t>['cbtv', 'seperti', 'pasangan', 'muda', 'yg', 'baru', 'nikah']</t>
  </si>
  <si>
    <t>['cbtv', 'pasangan', 'muda', 'nikah']</t>
  </si>
  <si>
    <t>['cbtv', 'pasang', 'muda', 'nikah']</t>
  </si>
  <si>
    <t>cbtv pasang muda nikah</t>
  </si>
  <si>
    <t>Lagi diem-diem bacain notif Acy dia bilang "Acy mama muda girl talk?" Apa ini kode mau diajak nikah-</t>
  </si>
  <si>
    <t>lagi diem-diem bacain notif acy dia bilang "acy mama muda girl talk?" apa ini kode mau diajak nikah-</t>
  </si>
  <si>
    <t>lagi diemdiem bacain notif acy dia bilang acy mama muda girl talk apa ini kode mau diajak nikah</t>
  </si>
  <si>
    <t>['lagi', 'diemdiem', 'bacain', 'notif', 'acy', 'dia', 'bilang', 'acy', 'mama', 'muda', 'girl', 'talk', 'apa', 'ini', 'kode', 'mau', 'diajak', 'nikah']</t>
  </si>
  <si>
    <t>['lagi', 'diam', 'baca', 'notif', 'acy', 'dia', 'bilang', 'acy', 'ibu', 'muda', 'girl', 'talk', 'apa', 'ini', 'kode', 'mau', 'diajak', 'nikah']</t>
  </si>
  <si>
    <t>['diam', 'baca', 'notif', 'bilang', 'muda', 'girl', 'talk', 'kode', 'diajak', 'nikah']</t>
  </si>
  <si>
    <t>['diam', 'baca', 'notif', 'bilang', 'muda', 'girl', 'talk', 'kode', 'ajak', 'nikah']</t>
  </si>
  <si>
    <t>diam baca notif bilang muda girl talk kode ajak nikah</t>
  </si>
  <si>
    <t>@antania_p @unmagnetism nikah muda mamaku. wkwk..</t>
  </si>
  <si>
    <t xml:space="preserve"> nikah muda mamaku wkwk</t>
  </si>
  <si>
    <t>['nikah', 'muda', 'mamaku', 'wkwk']</t>
  </si>
  <si>
    <t>['nikah', 'muda', 'mamaku']</t>
  </si>
  <si>
    <t>['nikah', 'muda', 'mama']</t>
  </si>
  <si>
    <t>nikah muda mama</t>
  </si>
  <si>
    <t>@18fesss Kalo gw sih lebih ke soal mapannya, bukan harta yak, krna gw juga ogah nikah kalo gw sndri belum mapan.
ya kali gw nikah cuma untuk numpang idup di suami kelak.
Cuma banyak org nikah muda krna "alasannya menghindari dosa" tapi lupa menghindari kemiskinan🙃</t>
  </si>
  <si>
    <t>@18fesss kalo gw sih lebih ke soal mapannya, bukan harta yak, krna gw juga ogah nikah kalo gw sndri belum mapan.
ya kali gw nikah cuma untuk numpang idup di suami kelak.
cuma banyak org nikah muda krna "alasannya menghindari dosa" tapi lupa menghindari kemiskinan🙃</t>
  </si>
  <si>
    <t>kalo gw sih lebih ke soal mapannya bukan harta yak krna gw juga ogah nikah kalo gw sndri belum mapan ya kali gw nikah cuma untuk numpang idup di suami kelak cuma banyak org nikah muda krna alasannya menghindari dosa tapi lupa menghindari kemiskinan</t>
  </si>
  <si>
    <t>['kalo', 'gw', 'sih', 'lebih', 'ke', 'soal', 'mapannya', 'bukan', 'harta', 'yak', 'krna', 'gw', 'juga', 'ogah', 'nikah', 'kalo', 'gw', 'sndri', 'belum', 'mapan', 'ya', 'kali', 'gw', 'nikah', 'cuma', 'untuk', 'numpang', 'idup', 'di', 'suami', 'kelak', 'cuma', 'banyak', 'org', 'nikah', 'muda', 'krna', 'alasannya', 'menghindari', 'dosa', 'tapi', 'lupa', 'menghindari', 'kemiskinan']</t>
  </si>
  <si>
    <t>['kalo', 'aku', 'sih', 'lebih', 'ke', 'soal', 'mapannya', 'bukan', 'harta', 'iya', 'karena', 'aku', 'juga', 'gamau', 'nikah', 'kalo', 'aku', 'sendiri', 'belum', 'mapan', 'ya', 'sepertinya', 'aku', 'nikah', 'cuma', 'untuk', 'menumpang', 'hidup', 'di', 'suami', 'kelak', 'cuma', 'banyak', 'orang', 'nikah', 'muda', 'karena', 'alasannya', 'menghindari', 'dosa', 'tapi', 'lupa', 'menghindari', 'kemiskinan']</t>
  </si>
  <si>
    <t>['kalo', 'sih', 'mapannya', 'harta', 'iya', 'gamau', 'nikah', 'kalo', 'mapan', 'ya', 'nikah', 'menumpang', 'hidup', 'suami', 'kelak', 'orang', 'nikah', 'muda', 'alasannya', 'menghindari', 'dosa', 'lupa', 'menghindari', 'kemiskinan']</t>
  </si>
  <si>
    <t>['kalo', 'sih', 'mapan', 'harta', 'iya', 'gamau', 'nikah', 'kalo', 'mapan', 'ya', 'nikah', 'tumpang', 'hidup', 'suami', 'kelak', 'orang', 'nikah', 'muda', 'alas', 'hindar', 'dosa', 'lupa', 'hindar', 'miskin']</t>
  </si>
  <si>
    <t>kalo sih mapan harta iya gamau nikah kalo mapan ya nikah tumpang hidup suami kelak orang nikah muda alas hindar dosa lupa hindar miskin</t>
  </si>
  <si>
    <t>@SpieltagIndo Konon dia ceplas-ceplos nya parah, sampai nanya wartawan muda kapan nikah, dan suka nyeletuk kalau ijazah pemimpin Nazi palsu.</t>
  </si>
  <si>
    <t>@spieltagindo konon dia ceplas-ceplos nya parah, sampai nanya wartawan muda kapan nikah, dan suka nyeletuk kalau ijazah pemimpin nazi palsu.</t>
  </si>
  <si>
    <t>konon dia ceplasceplos nya parah sampai nanya wartawan muda kapan nikah dan suka nyeletuk kalau ijazah pemimpin nazi palsu</t>
  </si>
  <si>
    <t>['konon', 'dia', 'ceplasceplos', 'nya', 'parah', 'sampai', 'nanya', 'wartawan', 'muda', 'kapan', 'nikah', 'dan', 'suka', 'nyeletuk', 'kalau', 'ijazah', 'pemimpin', 'nazi', 'palsu']</t>
  </si>
  <si>
    <t>['konon', 'dia', 'ceplasceplos', 'nya', 'parah', 'sampai', 'bertanya', 'wartawan', 'muda', 'kapan', 'nikah', 'dan', 'suka', 'bilang', 'kalau', 'ijazah', 'pemimpin', 'nazi', 'palsu']</t>
  </si>
  <si>
    <t>['konon', 'ceplasceplos', 'nya', 'parah', 'wartawan', 'muda', 'nikah', 'suka', 'bilang', 'ijazah', 'pemimpin', 'nazi', 'palsu']</t>
  </si>
  <si>
    <t>['konon', 'ceplasceplos', 'nya', 'parah', 'wartawan', 'muda', 'nikah', 'suka', 'bilang', 'ijazah', 'pimpin', 'nazi', 'palsu']</t>
  </si>
  <si>
    <t>konon ceplasceplos nya parah wartawan muda nikah suka bilang ijazah pimpin nazi palsu</t>
  </si>
  <si>
    <t>@nangkagembok Kalau rian kayaknya bakal lama, ribka masih muda, masih panjang karirnya. Atlet cewe kalau udah nikah gabisa lama karirnya, paling lama 1-2 tahun setelah nikah udah pensiun.</t>
  </si>
  <si>
    <t>@nangkagembok kalau rian kayaknya bakal lama, ribka masih muda, masih panjang karirnya. atlet cewe kalau udah nikah gabisa lama karirnya, paling lama 1-2 tahun setelah nikah udah pensiun.</t>
  </si>
  <si>
    <t>kalau rian kayaknya bakal lama ribka masih muda masih panjang karirnya atlet cewe kalau udah nikah gabisa lama karirnya paling lama tahun setelah nikah udah pensiun</t>
  </si>
  <si>
    <t>['kalau', 'rian', 'kayaknya', 'bakal', 'lama', 'ribka', 'masih', 'muda', 'masih', 'panjang', 'karirnya', 'atlet', 'cewe', 'kalau', 'udah', 'nikah', 'gabisa', 'lama', 'karirnya', 'paling', 'lama', 'tahun', 'setelah', 'nikah', 'udah', 'pensiun']</t>
  </si>
  <si>
    <t>['kalau', 'rian', 'kayaknya', 'bakal', 'lama', 'ribka', 'masih', 'muda', 'masih', 'panjang', 'kariernya', 'atlet', 'cewek', 'kalau', 'sudah', 'nikah', 'gabisa', 'lama', 'kariernya', 'paling', 'lama', 'tahun', 'setelah', 'nikah', 'sudah', 'pensiun']</t>
  </si>
  <si>
    <t>['rian', 'kayaknya', 'ribka', 'muda', 'kariernya', 'atlet', 'cewek', 'nikah', 'gabisa', 'kariernya', 'nikah', 'pensiun']</t>
  </si>
  <si>
    <t>['rian', 'kayak', 'ribka', 'muda', 'karier', 'atlet', 'cewek', 'nikah', 'gabisa', 'karier', 'nikah', 'pensiun']</t>
  </si>
  <si>
    <t>rian kayak ribka muda karier atlet cewek nikah gabisa karier nikah pensiun</t>
  </si>
  <si>
    <t>@tanyakanrl ..... masih 19 tahun udah ditanyain nikah buset dah sabar woy menikmati masa muda juga belum jir</t>
  </si>
  <si>
    <t>masih tahun udah ditanyain nikah buset dah sabar woy menikmati masa muda juga belum jir</t>
  </si>
  <si>
    <t>['masih', 'tahun', 'udah', 'ditanyain', 'nikah', 'buset', 'dah', 'sabar', 'woy', 'menikmati', 'masa', 'muda', 'juga', 'belum', 'jir']</t>
  </si>
  <si>
    <t>['masih', 'tahun', 'sudah', 'ditanyakan', 'nikah', 'buset', 'sudah', 'sabar', 'woy', 'menikmati', 'masa', 'muda', 'juga', 'belum', 'fuck']</t>
  </si>
  <si>
    <t>['nikah', 'buset', 'sabar', 'menikmati', 'muda', 'fuck']</t>
  </si>
  <si>
    <t>['nikah', 'buset', 'sabar', 'nikmat', 'muda', 'fuck']</t>
  </si>
  <si>
    <t>nikah buset sabar nikmat muda fuck</t>
  </si>
  <si>
    <t>yang mikir nikah muda enak keknya ngga mikirin sulitnya nyiapin sahur. kalo kamu dah jadi istri, kamu musti bangun lebih dulu buat nyiapin sahur. kalo kamu anak kabupaten, ngga ada tuh gofood jadi musti masak sendiri. kalo ada mama masih enak, kalo enggak. gimana hayooo 😌</t>
  </si>
  <si>
    <t>yang mikir nikah muda enak keknya ngga mikirin sulitnya nyiapin sahur kalo kamu dah jadi istri kamu musti bangun lebih dulu buat nyiapin sahur kalo kamu anak kabupaten ngga ada tuh gofood jadi musti masak sendiri kalo ada mama masih enak kalo enggak gimana hayooo</t>
  </si>
  <si>
    <t>['yang', 'mikir', 'nikah', 'muda', 'enak', 'keknya', 'ngga', 'mikirin', 'sulitnya', 'nyiapin', 'sahur', 'kalo', 'kamu', 'dah', 'jadi', 'istri', 'kamu', 'musti', 'bangun', 'lebih', 'dulu', 'buat', 'nyiapin', 'sahur', 'kalo', 'kamu', 'anak', 'kabupaten', 'ngga', 'ada', 'tuh', 'gofood', 'jadi', 'musti', 'masak', 'sendiri', 'kalo', 'ada', 'mama', 'masih', 'enak', 'kalo', 'enggak', 'gimana', 'hayooo']</t>
  </si>
  <si>
    <t>['yang', 'berpikir', 'nikah', 'muda', 'enak', 'sepertinya', 'tidak', 'memikirkan', 'sulitnya', 'menyiapkan', 'sahur', 'kalo', 'kamu', 'sudah', 'jadi', 'istri', 'kamu', 'harus', 'bangun', 'lebih', 'dulu', 'buat', 'menyiapkan', 'sahur', 'kalo', 'kamu', 'anak', 'kabupaten', 'tidak', 'ada', 'tuh', 'gofood', 'jadi', 'harus', 'masak', 'sendiri', 'kalo', 'ada', 'ibu', 'masih', 'enak', 'kalo', 'enggak', 'bagaimana', 'hayooo']</t>
  </si>
  <si>
    <t>['berpikir', 'nikah', 'muda', 'enak', 'memikirkan', 'sulitnya', 'sahur', 'kalo', 'istri', 'bangun', 'sahur', 'kalo', 'anak', 'kabupaten', 'tuh', 'gofood', 'masak', 'kalo', 'enak', 'kalo']</t>
  </si>
  <si>
    <t>['pikir', 'nikah', 'muda', 'enak', 'pikir', 'sulit', 'sahur', 'kalo', 'istri', 'bangun', 'sahur', 'kalo', 'anak', 'kabupaten', 'tuh', 'gofood', 'masak', 'kalo', 'enak', 'kalo']</t>
  </si>
  <si>
    <t>pikir nikah muda enak pikir sulit sahur kalo istri bangun sahur kalo anak kabupaten tuh gofood masak kalo enak kalo</t>
  </si>
  <si>
    <t>@kegblgnunfaedh Nyidir orang nikah tua maupun nikah muda = iri
___
Berarti yang suka nyindir2 orang lain... Masih dibawah umur... Meskipun badan udah bapak2 maupun ibu2😂😂😂
___
Awet muda🤣🤣🤣</t>
  </si>
  <si>
    <t>@kegblgnunfaedh nyidir orang nikah tua maupun nikah muda = iri
___
berarti yang suka nyindir2 orang lain... masih dibawah umur... meskipun badan udah bapak2 maupun ibu2😂😂😂
___
awet muda🤣🤣🤣</t>
  </si>
  <si>
    <t>nyidir orang nikah tua maupun nikah muda iri berarti yang suka nyindir orang lain masih dibawah umur meskipun badan udah bapak maupun ibu awet muda</t>
  </si>
  <si>
    <t>['nyidir', 'orang', 'nikah', 'tua', 'maupun', 'nikah', 'muda', 'iri', 'berarti', 'yang', 'suka', 'nyindir', 'orang', 'lain', 'masih', 'dibawah', 'umur', 'meskipun', 'badan', 'udah', 'bapak', 'maupun', 'ibu', 'awet', 'muda']</t>
  </si>
  <si>
    <t>['sindir', 'orang', 'nikah', 'tua', 'maupun', 'nikah', 'muda', 'dengki', 'berarti', 'yang', 'suka', 'sindir', 'orang', 'lain', 'masih', 'dibawah', 'umur', 'meskipun', 'badan', 'sudah', 'bapak', 'maupun', 'ibu', 'awet', 'muda']</t>
  </si>
  <si>
    <t>['sindir', 'orang', 'nikah', 'tua', 'nikah', 'muda', 'dengki', 'suka', 'sindir', 'orang', 'dibawah', 'umur', 'badan', 'awet', 'muda']</t>
  </si>
  <si>
    <t>['sindir', 'orang', 'nikah', 'tua', 'nikah', 'muda', 'dengki', 'suka', 'sindir', 'orang', 'bawah', 'umur', 'badan', 'awet', 'muda']</t>
  </si>
  <si>
    <t>sindir orang nikah tua nikah muda dengki suka sindir orang bawah umur badan awet muda</t>
  </si>
  <si>
    <t>Emg sih endingnya si cowo ngaku salah tp apa nunggu bini lu kritis? 🙂 klo almh dl panjang umur mgkn msh nikah sm tuh dosen muda jilbab gede (tp mau2 ddeketin suami org) huhu msh hari ke 2 udh emosiyyy</t>
  </si>
  <si>
    <t>emg sih endingnya si cowo ngaku salah tp apa nunggu bini lu kritis? 🙂 klo almh dl panjang umur mgkn msh nikah sm tuh dosen muda jilbab gede (tp mau2 ddeketin suami org) huhu msh hari ke 2 udh emosiyyy</t>
  </si>
  <si>
    <t>emg sih endingnya si cowo ngaku salah tp apa nunggu bini lu kritis klo almh dl panjang umur mgkn msh nikah sm tuh dosen muda jilbab gede tp mau ddeketin suami org huhu msh hari ke udh emosiyyy</t>
  </si>
  <si>
    <t>['emg', 'sih', 'endingnya', 'si', 'cowo', 'ngaku', 'salah', 'tp', 'apa', 'nunggu', 'bini', 'lu', 'kritis', 'klo', 'almh', 'dl', 'panjang', 'umur', 'mgkn', 'msh', 'nikah', 'sm', 'tuh', 'dosen', 'muda', 'jilbab', 'gede', 'tp', 'mau', 'ddeketin', 'suami', 'org', 'huhu', 'msh', 'hari', 'ke', 'udh', 'emosiyyy']</t>
  </si>
  <si>
    <t>['memang', 'sih', 'endingnya', 'si', 'cowok', 'mengakui', 'salah', 'tapi', 'apa', 'nunggu', 'istri', 'kamu', 'kritis', 'klo', 'mendiang', 'dahulu', 'panjang', 'umur', 'mungkin', 'masih', 'nikah', 'sama', 'tuh', 'dosen', 'muda', 'jilbab', 'besar', 'tapi', 'mau', 'didekati', 'suami', 'orang', 'huhu', 'masih', 'hari', 'ke', 'sudah', 'emosiyyy']</t>
  </si>
  <si>
    <t>['sih', 'endingnya', 'si', 'cowok', 'mengakui', 'salah', 'nunggu', 'istri', 'kritis', 'klo', 'mendiang', 'umur', 'nikah', 'tuh', 'dosen', 'muda', 'jilbab', 'didekati', 'suami', 'orang', 'huhu', 'emosiyyy']</t>
  </si>
  <si>
    <t>['sih', 'endingnya', 'si', 'cowok', 'aku', 'salah', 'nunggu', 'istri', 'kritis', 'klo', 'mendiang', 'umur', 'nikah', 'tuh', 'dosen', 'muda', 'jilbab', 'dekat', 'suami', 'orang', 'huhu', 'emosiyyy']</t>
  </si>
  <si>
    <t>sih endingnya si cowok aku salah nunggu istri kritis klo mendiang umur nikah tuh dosen muda jilbab dekat suami orang huhu emosiyyy</t>
  </si>
  <si>
    <t>@21Kiiraa04 @kegblgnunfaedh btul bgt, tp ni konteksnya bandingin yg nikah muda sm yg udh tua tapi masi jomblo dan miskin</t>
  </si>
  <si>
    <t>@21kiiraa04 @kegblgnunfaedh btul bgt, tp ni konteksnya bandingin yg nikah muda sm yg udh tua tapi masi jomblo dan miskin</t>
  </si>
  <si>
    <t>btul bgt tp ni konteksnya bandingin yg nikah muda sm yg udh tua tapi masi jomblo dan miskin</t>
  </si>
  <si>
    <t>['btul', 'bgt', 'tp', 'ni', 'konteksnya', 'bandingin', 'yg', 'nikah', 'muda', 'sm', 'yg', 'udh', 'tua', 'tapi', 'masi', 'jomblo', 'dan', 'miskin']</t>
  </si>
  <si>
    <t>['betul', 'banget', 'tapi', 'ini', 'konteksnya', 'bandingkan', 'yg', 'nikah', 'muda', 'sama', 'yg', 'sudah', 'tua', 'tapi', 'masih', 'lajang', 'dan', 'miskin']</t>
  </si>
  <si>
    <t>['banget', 'konteksnya', 'bandingkan', 'nikah', 'muda', 'tua', 'lajang', 'miskin']</t>
  </si>
  <si>
    <t>['banget', 'konteks', 'banding', 'nikah', 'muda', 'tua', 'lajang', 'miskin']</t>
  </si>
  <si>
    <t>banget konteks banding nikah muda tua lajang miskin</t>
  </si>
  <si>
    <t>Tadinya mau nikah muda , tapi sudah tua🫣</t>
  </si>
  <si>
    <t>tadinya mau nikah muda , tapi sudah tua🫣</t>
  </si>
  <si>
    <t>tadinya mau nikah muda tapi sudah tua</t>
  </si>
  <si>
    <t>['tadinya', 'mau', 'nikah', 'muda', 'tapi', 'sudah', 'tua']</t>
  </si>
  <si>
    <t>@tanyakanrl Motivasi seriusnya biar mati muda tidak banyak dosa.
Motivasi ga seriusnya biar kalo nikah ttp ngerasain deg deg ser..</t>
  </si>
  <si>
    <t>@tanyakanrl motivasi seriusnya biar mati muda tidak banyak dosa.
motivasi ga seriusnya biar kalo nikah ttp ngerasain deg deg ser..</t>
  </si>
  <si>
    <t>motivasi seriusnya biar mati muda tidak banyak dosa motivasi ga seriusnya biar kalo nikah ttp ngerasain deg deg ser</t>
  </si>
  <si>
    <t>['motivasi', 'seriusnya', 'biar', 'mati', 'muda', 'tidak', 'banyak', 'dosa', 'motivasi', 'ga', 'seriusnya', 'biar', 'kalo', 'nikah', 'ttp', 'ngerasain', 'deg', 'deg', 'ser']</t>
  </si>
  <si>
    <t>['motivasi', 'seriusnya', 'biar', 'mati', 'muda', 'tidak', 'banyak', 'dosa', 'motivasi', 'tidak', 'seriusnya', 'biar', 'kalo', 'nikah', 'tetap', 'merasakan', 'panik', 'panik', 'ser']</t>
  </si>
  <si>
    <t>['motivasi', 'seriusnya', 'biar', 'mati', 'muda', 'dosa', 'motivasi', 'seriusnya', 'biar', 'kalo', 'nikah', 'merasakan', 'panik', 'panik']</t>
  </si>
  <si>
    <t>['motivasi', 'serius', 'biar', 'mati', 'muda', 'dosa', 'motivasi', 'serius', 'biar', 'kalo', 'nikah', 'rasa', 'panik', 'panik']</t>
  </si>
  <si>
    <t>motivasi serius biar mati muda dosa motivasi serius biar kalo nikah rasa panik panik</t>
  </si>
  <si>
    <t>@Riila_Rose @tang__kira Dibayar beberapa puluh juta, dapat exposure jadi seleb, ngecontent, monetisasi, siapa yg gak mau cuan dgn mudah, gak jauh beda Ama di Indo kan?!
Kalo mereka pinter mah, gak mungkin nikah muda nder</t>
  </si>
  <si>
    <t>@riila_rose @tang__kira dibayar beberapa puluh juta, dapat exposure jadi seleb, ngecontent, monetisasi, siapa yg gak mau cuan dgn mudah, gak jauh beda ama di indo kan?!
kalo mereka pinter mah, gak mungkin nikah muda nder</t>
  </si>
  <si>
    <t>rose kira dibayar beberapa puluh juta dapat exposure jadi seleb ngecontent monetisasi siapa yg gak mau cuan dgn mudah gak jauh beda ama di indo kan kalo mereka pinter mah gak mungkin nikah muda nder</t>
  </si>
  <si>
    <t>['rose', 'kira', 'dibayar', 'beberapa', 'puluh', 'juta', 'dapat', 'exposure', 'jadi', 'seleb', 'ngecontent', 'monetisasi', 'siapa', 'yg', 'gak', 'mau', 'cuan', 'dgn', 'mudah', 'gak', 'jauh', 'beda', 'ama', 'di', 'indo', 'kan', 'kalo', 'mereka', 'pinter', 'mah', 'gak', 'mungkin', 'nikah', 'muda', 'nder']</t>
  </si>
  <si>
    <t>['rose', 'kira', 'dibayar', 'beberapa', 'puluh', 'juta', 'dapat', 'exposure', 'jadi', 'seleb', 'konten', 'monetisasi', 'siapa', 'yg', 'gak', 'mau', 'cuan', 'dengan', 'mudah', 'gak', 'jauh', 'beda', 'sama', 'di', 'indonesia', 'kan', 'kalo', 'mereka', 'pintar', 'mah', 'gak', 'mungkin', 'nikah', 'muda', 'nder']</t>
  </si>
  <si>
    <t>['rose', 'dibayar', 'puluh', 'juta', 'exposure', 'seleb', 'konten', 'monetisasi', 'gak', 'cuan', 'mudah', 'gak', 'beda', 'indonesia', 'kalo', 'pintar', 'mah', 'gak', 'nikah', 'muda', 'nder']</t>
  </si>
  <si>
    <t>['rose', 'bayar', 'puluh', 'juta', 'exposure', 'seleb', 'konten', 'monetisasi', 'gak', 'cuan', 'mudah', 'gak', 'beda', 'indonesia', 'kalo', 'pintar', 'mah', 'gak', 'nikah', 'muda', 'nder']</t>
  </si>
  <si>
    <t>rose bayar puluh juta exposure seleb konten monetisasi gak cuan mudah gak beda indonesia kalo pintar mah gak nikah muda nder</t>
  </si>
  <si>
    <t>⠀ 
perasaan nikah sama yang lebih muda, belum punya anak. tapi setiap pagi bersapa seperti ini. 
⠀ https://t.co/4SLhfa8I78</t>
  </si>
  <si>
    <t>⠀ 
perasaan nikah sama yang lebih muda, belum punya anak. tapi setiap pagi bersapa seperti ini. 
⠀ https://t.co/4slhfa8i78</t>
  </si>
  <si>
    <t>perasaan nikah sama yang lebih muda belum punya anak tapi setiap pagi bersapa seperti ini</t>
  </si>
  <si>
    <t>['perasaan', 'nikah', 'sama', 'yang', 'lebih', 'muda', 'belum', 'punya', 'anak', 'tapi', 'setiap', 'pagi', 'bersapa', 'seperti', 'ini']</t>
  </si>
  <si>
    <t>['perasaan', 'nikah', 'muda', 'anak', 'pagi', 'bersapa']</t>
  </si>
  <si>
    <t>['asa', 'nikah', 'muda', 'anak', 'pagi', 'sapa']</t>
  </si>
  <si>
    <t>asa nikah muda anak pagi sapa</t>
  </si>
  <si>
    <t>@yowrikoo wkwkw keknya hampir semua disitu udah pada nikah yang kutau belum nikah shohei sama yamada dan yang muda-muda itu wkwkwk</t>
  </si>
  <si>
    <t>wkwkw keknya hampir semua disitu udah pada nikah yang kutau belum nikah shohei sama yamada dan yang mudamuda itu wkwkwk</t>
  </si>
  <si>
    <t>['wkwkw', 'keknya', 'hampir', 'semua', 'disitu', 'udah', 'pada', 'nikah', 'yang', 'kutau', 'belum', 'nikah', 'shohei', 'sama', 'yamada', 'dan', 'yang', 'mudamuda', 'itu', 'wkwkwk']</t>
  </si>
  <si>
    <t>['wkwkw', 'sepertinya', 'hampir', 'semua', 'disitu', 'sudah', 'pada', 'nikah', 'yang', 'tahu', 'belum', 'nikah', 'shohei', 'sama', 'yamada', 'dan', 'yang', 'muda', 'itu', 'wkwkwk']</t>
  </si>
  <si>
    <t>['disitu', 'nikah', 'nikah', 'shohei', 'yamada', 'muda', 'wkwkwk']</t>
  </si>
  <si>
    <t>['situ', 'nikah', 'nikah', 'shohei', 'yamada', 'muda', 'wkwkwk']</t>
  </si>
  <si>
    <t>situ nikah nikah shohei yamada muda wkwkwk</t>
  </si>
  <si>
    <t>@luculucuaaan Umur 17th dllu dibilang anak kuliahan/nikah muda,njirr wkwk</t>
  </si>
  <si>
    <t>@luculucuaaan umur 17th dllu dibilang anak kuliahan/nikah muda,njirr wkwk</t>
  </si>
  <si>
    <t>umur th dllu dibilang anak kuliahannikah mudanjirr wkwk</t>
  </si>
  <si>
    <t>['umur', 'th', 'dllu', 'dibilang', 'anak', 'kuliahannikah', 'mudanjirr', 'wkwk']</t>
  </si>
  <si>
    <t>['umur', 'tahun', 'dahulu', 'dibilang', 'anak', 'kuliahannikah', 'muda', 'wkwk']</t>
  </si>
  <si>
    <t>['umur', 'dibilang', 'anak', 'kuliahannikah', 'muda']</t>
  </si>
  <si>
    <t>['umur', 'bilang', 'anak', 'kuliahannikah', 'muda']</t>
  </si>
  <si>
    <t>umur bilang anak kuliahannikah muda</t>
  </si>
  <si>
    <t>Lagi di fase ditinggal temen nikah, ldr an sm doi,, mau nikmati masa muda tapi bingung sama siapa</t>
  </si>
  <si>
    <t>lagi di fase ditinggal temen nikah, ldr an sm doi,, mau nikmati masa muda tapi bingung sama siapa</t>
  </si>
  <si>
    <t>lagi di fase ditinggal temen nikah ldr an sm doi mau nikmati masa muda tapi bingung sama siapa</t>
  </si>
  <si>
    <t>['lagi', 'di', 'fase', 'ditinggal', 'temen', 'nikah', 'ldr', 'an', 'sm', 'doi', 'mau', 'nikmati', 'masa', 'muda', 'tapi', 'bingung', 'sama', 'siapa']</t>
  </si>
  <si>
    <t>['lagi', 'di', 'fase', 'ditinggal', 'teman', 'nikah', 'ldr', 'an', 'sama', 'dia', 'mau', 'menikmati', 'masa', 'muda', 'tapi', 'bingung', 'sama', 'siapa']</t>
  </si>
  <si>
    <t>['fase', 'ditinggal', 'teman', 'nikah', 'ldr', 'an', 'menikmati', 'muda', 'bingung']</t>
  </si>
  <si>
    <t>['fase', 'tinggal', 'teman', 'nikah', 'ldr', 'an', 'nikmat', 'muda', 'bingung']</t>
  </si>
  <si>
    <t>fase tinggal teman nikah ldr an nikmat muda bingung</t>
  </si>
  <si>
    <t>Dlu pgn nikah muda umur 22-23 krna pgn jadi mamah muda, biar kek ade kaka sama anak nya 🤣
Alhmdulilah skrg umur 27 anak umur 2 tahun . Tpi vibes ny kek ade kaka 🫣🤣 kl yg blm kenal mah prcya prcya aja wkwkwk https://t.co/E0BSCMEutK</t>
  </si>
  <si>
    <t>dlu pgn nikah muda umur 22-23 krna pgn jadi mamah muda, biar kek ade kaka sama anak nya 🤣
alhmdulilah skrg umur 27 anak umur 2 tahun . tpi vibes ny kek ade kaka 🫣🤣 kl yg blm kenal mah prcya prcya aja wkwkwk https://t.co/e0bscmeutk</t>
  </si>
  <si>
    <t>dlu pgn nikah muda umur krna pgn jadi mamah muda biar kek ade kaka sama anak nya alhmdulilah skrg umur anak umur tahun tpi vibes ny kek ade kaka kl yg blm kenal mah prcya prcya aja wkwkwk</t>
  </si>
  <si>
    <t>['dlu', 'pgn', 'nikah', 'muda', 'umur', 'krna', 'pgn', 'jadi', 'mamah', 'muda', 'biar', 'kek', 'ade', 'kaka', 'sama', 'anak', 'nya', 'alhmdulilah', 'skrg', 'umur', 'anak', 'umur', 'tahun', 'tpi', 'vibes', 'ny', 'kek', 'ade', 'kaka', 'kl', 'yg', 'blm', 'kenal', 'mah', 'prcya', 'prcya', 'aja', 'wkwkwk']</t>
  </si>
  <si>
    <t>['dahulu', 'ingin', 'nikah', 'muda', 'umur', 'karena', 'ingin', 'jadi', 'ibu', 'muda', 'biar', 'seperti', 'adik', 'kakak', 'sama', 'anak', 'nya', 'alhmdulilah', 'sekarang', 'umur', 'anak', 'umur', 'tahun', 'tapi', 'suasana', 'ny', 'seperti', 'adik', 'kakak', 'kalau', 'yg', 'belum', 'kenal', 'mah', 'percaya', 'percaya', 'aja', 'wkwkwk']</t>
  </si>
  <si>
    <t>['nikah', 'muda', 'umur', 'muda', 'biar', 'adik', 'kakak', 'anak', 'nya', 'alhmdulilah', 'umur', 'anak', 'umur', 'suasana', 'ny', 'adik', 'kakak', 'kenal', 'mah', 'percaya', 'percaya', 'aja', 'wkwkwk']</t>
  </si>
  <si>
    <t>nikah muda umur muda biar adik kakak anak nya alhmdulilah umur anak umur suasana ny adik kakak kenal mah percaya percaya aja wkwkwk</t>
  </si>
  <si>
    <t>@naufalm13200 Anda @naufalm13200  tlh buat 2 kesalahan, 1.pd istri n 2.pd si dosen muda itu. Anda demikian jahat ninggalin Bu dosen muda STLH apa yg anda perbuat atasnya. Anda harusnya tau kalo Islam membolehkan laki2 poligami asal adil bukan menceraikan istri pertama utk nikah dg dosen muda</t>
  </si>
  <si>
    <t>@naufalm13200 anda @naufalm13200  tlh buat 2 kesalahan, 1.pd istri n 2.pd si dosen muda itu. anda demikian jahat ninggalin bu dosen muda stlh apa yg anda perbuat atasnya. anda harusnya tau kalo islam membolehkan laki2 poligami asal adil bukan menceraikan istri pertama utk nikah dg dosen muda</t>
  </si>
  <si>
    <t>anda tlh buat kesalahan pd istri  pd si dosen muda itu anda demikian jahat ninggalin bu dosen muda stlh apa yg anda perbuat atasnya anda harusnya tau kalo islam membolehkan laki poligami asal adil bukan menceraikan istri pertama utk nikah dg dosen muda</t>
  </si>
  <si>
    <t>['anda', 'tlh', 'buat', 'kesalahan', 'pd', 'istri', 'pd', 'si', 'dosen', 'muda', 'itu', 'anda', 'demikian', 'jahat', 'ninggalin', 'bu', 'dosen', 'muda', 'stlh', 'apa', 'yg', 'anda', 'perbuat', 'atasnya', 'anda', 'harusnya', 'tau', 'kalo', 'islam', 'membolehkan', 'laki', 'poligami', 'asal', 'adil', 'bukan', 'menceraikan', 'istri', 'pertama', 'utk', 'nikah', 'dg', 'dosen', 'muda']</t>
  </si>
  <si>
    <t>['anda', 'telah', 'buat', 'kesalahan', 'pada', 'istri', 'pada', 'si', 'dosen', 'muda', 'itu', 'anda', 'demikian', 'jahat', 'ninggalin', 'bu', 'dosen', 'muda', 'setelah', 'apa', 'yg', 'anda', 'perbuat', 'atasnya', 'anda', 'harusnya', 'tau', 'kalo', 'islam', 'membolehkan', 'laki', 'poligami', 'asal', 'adil', 'bukan', 'menceraikan', 'istri', 'pertama', 'utk', 'nikah', 'dg', 'dosen', 'muda']</t>
  </si>
  <si>
    <t>['kesalahan', 'istri', 'si', 'dosen', 'muda', 'jahat', 'ninggalin', 'bu', 'dosen', 'muda', 'perbuat', 'atasnya', 'tau', 'kalo', 'islam', 'membolehkan', 'laki', 'poligami', 'adil', 'menceraikan', 'istri', 'utk', 'nikah', 'dg', 'dosen', 'muda']</t>
  </si>
  <si>
    <t>['salah', 'istri', 'si', 'dosen', 'muda', 'jahat', 'ninggalin', 'bu', 'dosen', 'muda', 'buat', 'atas', 'tau', 'kalo', 'islam', 'boleh', 'laki', 'poligami', 'adil', 'cerai', 'istri', 'utk', 'nikah', 'dg', 'dosen', 'muda']</t>
  </si>
  <si>
    <t>salah istri si dosen muda jahat ninggalin bu dosen muda buat atas tau kalo islam boleh laki poligami adil cerai istri utk nikah dg dosen muda</t>
  </si>
  <si>
    <t>Pls ini au bikin gue beneran pgn nikah ama duda aja yg anak banyak lucu lucu kek gini. Trus duda muda kaya raya hot kek hyunsuk WKWKWK HALU PAGI PAGI ANJEERR. tapi kalau dikabulin gpp ya Allah, saya ikhlas 🙏🙏</t>
  </si>
  <si>
    <t>pls ini au bikin gue beneran pgn nikah ama duda aja yg anak banyak lucu lucu kek gini. trus duda muda kaya raya hot kek hyunsuk wkwkwk halu pagi pagi anjeerr. tapi kalau dikabulin gpp ya allah, saya ikhlas 🙏🙏</t>
  </si>
  <si>
    <t>pls ini au bikin gue beneran pgn nikah ama duda aja yg anak banyak lucu lucu kek gini trus duda muda kaya raya hot kek hyunsuk wkwkwk halu pagi pagi anjeerr tapi kalau dikabulin gpp ya allah saya ikhlas</t>
  </si>
  <si>
    <t>['pls', 'ini', 'au', 'bikin', 'gue', 'beneran', 'pgn', 'nikah', 'ama', 'duda', 'aja', 'yg', 'anak', 'banyak', 'lucu', 'lucu', 'kek', 'gini', 'trus', 'duda', 'muda', 'kaya', 'raya', 'hot', 'kek', 'hyunsuk', 'wkwkwk', 'halu', 'pagi', 'pagi', 'anjeerr', 'tapi', 'kalau', 'dikabulin', 'gpp', 'ya', 'allah', 'saya', 'ikhlas']</t>
  </si>
  <si>
    <t>['mohon', 'ini', 'aku', 'bikin', 'aku', 'benar', 'ingin', 'nikah', 'sama', 'duda', 'aja', 'yg', 'anak', 'banyak', 'lucu', 'lucu', 'seperti', 'begini', 'terus', 'duda', 'muda', 'kaya', 'raya', 'hot', 'seperti', 'hyunsuk', 'wkwkwk', 'halusinasi', 'pagi', 'pagi', 'fuck', 'tapi', 'kalau', 'dikabulin', 'boleh', 'ya', 'allah', 'saya', 'ikhlas']</t>
  </si>
  <si>
    <t>['mohon', 'bikin', 'nikah', 'duda', 'aja', 'anak', 'lucu', 'lucu', 'duda', 'muda', 'kaya', 'raya', 'hot', 'hyunsuk', 'wkwkwk', 'halusinasi', 'pagi', 'pagi', 'fuck', 'dikabulin', 'ya', 'allah', 'ikhlas']</t>
  </si>
  <si>
    <t>mohon bikin nikah duda aja anak lucu lucu duda muda kaya raya hot hyunsuk wkwkwk halusinasi pagi pagi fuck dikabulin ya allah ikhlas</t>
  </si>
  <si>
    <t>bagaimana bisa jatuh cinta kepadanya? sedangkan dia seorang yang mempersiapkan diri utk mati muda daripada nikah muda</t>
  </si>
  <si>
    <t>bagaimana bisa jatuh cinta kepadanya sedangkan dia seorang yang mempersiapkan diri utk mati muda daripada nikah muda</t>
  </si>
  <si>
    <t>['bagaimana', 'bisa', 'jatuh', 'cinta', 'kepadanya', 'sedangkan', 'dia', 'seorang', 'yang', 'mempersiapkan', 'diri', 'utk', 'mati', 'muda', 'daripada', 'nikah', 'muda']</t>
  </si>
  <si>
    <t>['jatuh', 'cinta', 'utk', 'mati', 'muda', 'nikah', 'muda']</t>
  </si>
  <si>
    <t>jatuh cinta utk mati muda nikah muda</t>
  </si>
  <si>
    <t>kmrn abis di samperin sama bocil anak2 sodara w. bocil 6 y.o, adeknya 4  &amp;amp; 2 y.o. meng-shock. di umur segitu, bocil2 ini da bisa bikin aliansi protes dan bikin label ke org lain
Terus barusan ketemu thread ini tentang pesan buat muda mudi yg belet nikah :
https://t.co/O7L2qL2jac</t>
  </si>
  <si>
    <t>kmrn abis di samperin sama bocil anak2 sodara w. bocil 6 y.o, adeknya 4  &amp;amp; 2 y.o. meng-shock. di umur segitu, bocil2 ini da bisa bikin aliansi protes dan bikin label ke org lain
terus barusan ketemu thread ini tentang pesan buat muda mudi yg belet nikah :
https://t.co/o7l2ql2jac</t>
  </si>
  <si>
    <t>kmrn abis di samperin sama bocil anak sodara  bocil yo adeknya amp yo mengshock di umur segitu bocil ini da bisa bikin aliansi protes dan bikin label ke org lain terus barusan ketemu thread ini tentang pesan buat muda mudi yg belet nikah</t>
  </si>
  <si>
    <t>['kmrn', 'abis', 'di', 'samperin', 'sama', 'bocil', 'anak', 'sodara', 'bocil', 'yo', 'adeknya', 'amp', 'yo', 'mengshock', 'di', 'umur', 'segitu', 'bocil', 'ini', 'da', 'bisa', 'bikin', 'aliansi', 'protes', 'dan', 'bikin', 'label', 'ke', 'org', 'lain', 'terus', 'barusan', 'ketemu', 'thread', 'ini', 'tentang', 'pesan', 'buat', 'muda', 'mudi', 'yg', 'belet', 'nikah']</t>
  </si>
  <si>
    <t>['kemarin', 'habis', 'di', 'mengunjungi', 'sama', 'bocah', 'anak', 'saudara', 'bocah', 'ya', 'adeknya', 'amp', 'ya', 'mengshock', 'di', 'umur', 'begitu', 'bocah', 'ini', 'da', 'bisa', 'bikin', 'aliansi', 'protes', 'dan', 'bikin', 'label', 'ke', 'orang', 'lain', 'terus', 'barusan', 'bertemu', 'thread', 'ini', 'tentang', 'pesan', 'buat', 'muda', 'muda', 'yg', 'belet', 'nikah']</t>
  </si>
  <si>
    <t>['kemarin', 'habis', 'mengunjungi', 'bocah', 'anak', 'saudara', 'bocah', 'ya', 'adeknya', 'amp', 'ya', 'mengshock', 'umur', 'bocah', 'da', 'bikin', 'aliansi', 'protes', 'bikin', 'label', 'orang', 'barusan', 'bertemu', 'thread', 'pesan', 'muda', 'muda', 'belet', 'nikah']</t>
  </si>
  <si>
    <t>['kemarin', 'habis', 'unjung', 'bocah', 'anak', 'saudara', 'bocah', 'ya', 'adeknya', 'amp', 'ya', 'mengshock', 'umur', 'bocah', 'da', 'bikin', 'aliansi', 'protes', 'bikin', 'label', 'orang', 'barusan', 'temu', 'thread', 'pesan', 'muda', 'muda', 'bet', 'nikah']</t>
  </si>
  <si>
    <t>kemarin habis unjung bocah anak saudara bocah ya adeknya amp ya mengshock umur bocah da bikin aliansi protes bikin label orang barusan temu thread pesan muda muda bet nikah</t>
  </si>
  <si>
    <t>@kegblgnunfaedh Jangan nikah muda guys, pacaran seumur idup aja</t>
  </si>
  <si>
    <t>@kegblgnunfaedh jangan nikah muda guys, pacaran seumur idup aja</t>
  </si>
  <si>
    <t>jangan nikah muda guys pacaran seumur idup aja</t>
  </si>
  <si>
    <t>['jangan', 'nikah', 'muda', 'guys', 'pacaran', 'seumur', 'idup', 'aja']</t>
  </si>
  <si>
    <t>['jangan', 'nikah', 'muda', 'teman', 'pacaran', 'seumur', 'hidup', 'aja']</t>
  </si>
  <si>
    <t>['nikah', 'muda', 'teman', 'pacaran', 'seumur', 'hidup', 'aja']</t>
  </si>
  <si>
    <t>['nikah', 'muda', 'teman', 'pacar', 'umur', 'hidup', 'aja']</t>
  </si>
  <si>
    <t>nikah muda teman pacar umur hidup aja</t>
  </si>
  <si>
    <t>@cursedkidd plis jangan yaw, w mah cuman males beut ngedenger orang pamer pencapaian mereka didepan mereka yang sedih gegara nikah muda</t>
  </si>
  <si>
    <t>plis jangan yaw  mah cuman males beut ngedenger orang pamer pencapaian mereka didepan mereka yang sedih gegara nikah muda</t>
  </si>
  <si>
    <t>['plis', 'jangan', 'yaw', 'mah', 'cuman', 'males', 'beut', 'ngedenger', 'orang', 'pamer', 'pencapaian', 'mereka', 'didepan', 'mereka', 'yang', 'sedih', 'gegara', 'nikah', 'muda']</t>
  </si>
  <si>
    <t>['mohon', 'jangan', 'yaw', 'mah', 'hanya', 'malas', 'beut', 'ngedenger', 'orang', 'pamer', 'pencapaian', 'mereka', 'didepan', 'mereka', 'yang', 'sedih', 'karena', 'nikah', 'muda']</t>
  </si>
  <si>
    <t>['mohon', 'yaw', 'mah', 'malas', 'beut', 'ngedenger', 'orang', 'pamer', 'pencapaian', 'didepan', 'sedih', 'nikah', 'muda']</t>
  </si>
  <si>
    <t>['mohon', 'yaw', 'mah', 'malas', 'beut', 'ngedenger', 'orang', 'pamer', 'capai', 'depan', 'sedih', 'nikah', 'muda']</t>
  </si>
  <si>
    <t>mohon yaw mah malas beut ngedenger orang pamer capai depan sedih nikah muda</t>
  </si>
  <si>
    <t>Solat subuh berjamaah di mushola, baru sadar kalo sebelahan sama hampir jadi calon mertua dan hampir jadi mertua HAHAHAHAHA (emaknye cinta monyet gue yang nikah muda bikin gue patah hati pertama kali nya L🤣L)</t>
  </si>
  <si>
    <t>solat subuh berjamaah di mushola, baru sadar kalo sebelahan sama hampir jadi calon mertua dan hampir jadi mertua hahahahaha (emaknye cinta monyet gue yang nikah muda bikin gue patah hati pertama kali nya l🤣l)</t>
  </si>
  <si>
    <t>solat subuh berjamaah di mushola baru sadar kalo sebelahan sama hampir jadi calon mertua dan hampir jadi mertua hahahahaha emaknye cinta monyet gue yang nikah muda bikin gue patah hati pertama kali nya ll</t>
  </si>
  <si>
    <t>['solat', 'subuh', 'berjamaah', 'di', 'mushola', 'baru', 'sadar', 'kalo', 'sebelahan', 'sama', 'hampir', 'jadi', 'calon', 'mertua', 'dan', 'hampir', 'jadi', 'mertua', 'hahahahaha', 'emaknye', 'cinta', 'monyet', 'gue', 'yang', 'nikah', 'muda', 'bikin', 'gue', 'patah', 'hati', 'pertama', 'kali', 'nya', 'll']</t>
  </si>
  <si>
    <t>['solat', 'pagi', 'berjamaah', 'di', 'mushola', 'baru', 'sadar', 'kalo', 'sebelahan', 'sama', 'hampir', 'jadi', 'calon', 'mertua', 'dan', 'hampir', 'jadi', 'mertua', 'hahahahaha', 'ibunya', 'cinta', 'monyet', 'aku', 'yang', 'nikah', 'muda', 'bikin', 'aku', 'patah', 'hati', 'pertama', 'sepertinya', 'nya', 'll']</t>
  </si>
  <si>
    <t>['solat', 'pagi', 'berjamaah', 'mushola', 'sadar', 'kalo', 'sebelahan', 'calon', 'mertua', 'mertua', 'ibunya', 'cinta', 'monyet', 'nikah', 'muda', 'bikin', 'patah', 'hati', 'nya', 'll']</t>
  </si>
  <si>
    <t>['solat', 'pagi', 'jamaah', 'mushola', 'sadar', 'kalo', 'belah', 'calon', 'mertua', 'mertua', 'ibu', 'cinta', 'monyet', 'nikah', 'muda', 'bikin', 'patah', 'hati', 'nya', 'll']</t>
  </si>
  <si>
    <t>solat pagi jamaah mushola sadar kalo belah calon mertua mertua ibu cinta monyet nikah muda bikin patah hati nya ll</t>
  </si>
  <si>
    <t>@aissshim tapi emg fakta si yg 00-02L biasanya msih mikir hidup, yg bawahnya malah nikah muda</t>
  </si>
  <si>
    <t>@aissshim tapi emg fakta si yg 00-02l biasanya msih mikir hidup, yg bawahnya malah nikah muda</t>
  </si>
  <si>
    <t>tapi emg fakta si yg  biasanya msih mikir hidup yg bawahnya malah nikah muda</t>
  </si>
  <si>
    <t>['tapi', 'emg', 'fakta', 'si', 'yg', 'biasanya', 'msih', 'mikir', 'hidup', 'yg', 'bawahnya', 'malah', 'nikah', 'muda']</t>
  </si>
  <si>
    <t>['tapi', 'memang', 'fakta', 'si', 'yg', 'biasanya', 'masih', 'berpikir', 'hidup', 'yg', 'bawahnya', 'malah', 'nikah', 'muda']</t>
  </si>
  <si>
    <t>['fakta', 'si', 'berpikir', 'hidup', 'bawahnya', 'nikah', 'muda']</t>
  </si>
  <si>
    <t>['fakta', 'si', 'pikir', 'hidup', 'bawah', 'nikah', 'muda']</t>
  </si>
  <si>
    <t>fakta si pikir hidup bawah nikah muda</t>
  </si>
  <si>
    <t>@kittenxcrush nikah muda sek ndang, ngko ta spill</t>
  </si>
  <si>
    <t>nikah muda sek ndang ngko ta spill</t>
  </si>
  <si>
    <t>['nikah', 'muda', 'sek', 'ndang', 'ngko', 'ta', 'spill']</t>
  </si>
  <si>
    <t>['nikah', 'muda', 'sek', 'segera', 'nanti', 'ta', 'spill']</t>
  </si>
  <si>
    <t>['nikah', 'muda', 'sek', 'ta', 'spill']</t>
  </si>
  <si>
    <t>nikah muda sek ta spill</t>
  </si>
  <si>
    <t>@AgdekaCor @doloreshaze0999 @laylaapakearab @AREAJULID ya gimana lagi soalnya banyak orang yg menormalkan nikah muda disaat ekonomi belum mapan atau seenggaknya siap secara ekonomi buat kedepannya dan satu lagi, karna di Indo masih bnyk orang yg beranggapan kalo memiliki anak itu investasi</t>
  </si>
  <si>
    <t>@agdekacor @doloreshaze0999 @laylaapakearab @areajulid ya gimana lagi soalnya banyak orang yg menormalkan nikah muda disaat ekonomi belum mapan atau seenggaknya siap secara ekonomi buat kedepannya dan satu lagi, karna di indo masih bnyk orang yg beranggapan kalo memiliki anak itu investasi</t>
  </si>
  <si>
    <t>ya gimana lagi soalnya banyak orang yg menormalkan nikah muda disaat ekonomi belum mapan atau seenggaknya siap secara ekonomi buat kedepannya dan satu lagi karna di indo masih bnyk orang yg beranggapan kalo memiliki anak itu investasi</t>
  </si>
  <si>
    <t>['ya', 'gimana', 'lagi', 'soalnya', 'banyak', 'orang', 'yg', 'menormalkan', 'nikah', 'muda', 'disaat', 'ekonomi', 'belum', 'mapan', 'atau', 'seenggaknya', 'siap', 'secara', 'ekonomi', 'buat', 'kedepannya', 'dan', 'satu', 'lagi', 'karna', 'di', 'indo', 'masih', 'bnyk', 'orang', 'yg', 'beranggapan', 'kalo', 'memiliki', 'anak', 'itu', 'investasi']</t>
  </si>
  <si>
    <t>['ya', 'bagaimana', 'lagi', 'soalnya', 'banyak', 'orang', 'yg', 'menormalkan', 'nikah', 'muda', 'disaat', 'ekonomi', 'belum', 'mapan', 'atau', 'minimal', 'siap', 'secara', 'ekonomi', 'buat', 'kedepannya', 'dan', 'satu', 'lagi', 'karena', 'di', 'indonesia', 'masih', 'banyak', 'orang', 'yg', 'beranggapan', 'kalo', 'memiliki', 'anak', 'itu', 'investasi']</t>
  </si>
  <si>
    <t>['ya', 'orang', 'menormalkan', 'nikah', 'muda', 'disaat', 'ekonomi', 'mapan', 'minimal', 'ekonomi', 'kedepannya', 'indonesia', 'orang', 'beranggapan', 'kalo', 'memiliki', 'anak', 'investasi']</t>
  </si>
  <si>
    <t>['ya', 'orang', 'normal', 'nikah', 'muda', 'saat', 'ekonomi', 'mapan', 'minimal', 'ekonomi', 'depan', 'indonesia', 'orang', 'anggap', 'kalo', 'milik', 'anak', 'investasi']</t>
  </si>
  <si>
    <t>ya orang normal nikah muda saat ekonomi mapan minimal ekonomi depan indonesia orang anggap kalo milik anak investasi</t>
  </si>
  <si>
    <t>@halfyoursz @kegblgnunfaedh Sebenernya gak nikah muda doang sih, kadang ada orang yang udh siapin financial secara matang tapi ada hal tak terduga, yang ngebuat kacau dan akhirnya punya utang dimana mana.</t>
  </si>
  <si>
    <t>@halfyoursz @kegblgnunfaedh sebenernya gak nikah muda doang sih, kadang ada orang yang udh siapin financial secara matang tapi ada hal tak terduga, yang ngebuat kacau dan akhirnya punya utang dimana mana.</t>
  </si>
  <si>
    <t>sebenernya gak nikah muda doang sih kadang ada orang yang udh siapin financial secara matang tapi ada hal tak terduga yang ngebuat kacau dan akhirnya punya utang dimana mana</t>
  </si>
  <si>
    <t>['sebenernya', 'gak', 'nikah', 'muda', 'doang', 'sih', 'kadang', 'ada', 'orang', 'yang', 'udh', 'siapin', 'financial', 'secara', 'matang', 'tapi', 'ada', 'hal', 'tak', 'terduga', 'yang', 'ngebuat', 'kacau', 'dan', 'akhirnya', 'punya', 'utang', 'dimana', 'mana']</t>
  </si>
  <si>
    <t>['sebenarnya', 'gak', 'nikah', 'muda', 'hanya', 'sih', 'kadang', 'ada', 'orang', 'yang', 'sudah', 'siapin', 'keuangan', 'secara', 'matang', 'tapi', 'ada', 'hal', 'tak', 'terduga', 'yang', 'ngebuat', 'kacau', 'dan', 'akhirnya', 'punya', 'utang', 'dimana', 'mana']</t>
  </si>
  <si>
    <t>['gak', 'nikah', 'muda', 'sih', 'kadang', 'orang', 'siapin', 'keuangan', 'matang', 'terduga', 'ngebuat', 'kacau', 'utang', 'dimana']</t>
  </si>
  <si>
    <t>['gak', 'nikah', 'muda', 'sih', 'kadang', 'orang', 'siapin', 'uang', 'matang', 'duga', 'ngebuat', 'kacau', 'utang', 'mana']</t>
  </si>
  <si>
    <t>gak nikah muda sih kadang orang siapin uang matang duga ngebuat kacau utang mana</t>
  </si>
  <si>
    <t>kok orang2 banyak yg nikah muda? kan pengen ya :(</t>
  </si>
  <si>
    <t>kok orang banyak yg nikah muda kan pengen ya</t>
  </si>
  <si>
    <t>['kok', 'orang', 'banyak', 'yg', 'nikah', 'muda', 'kan', 'pengen', 'ya']</t>
  </si>
  <si>
    <t>['kok', 'orang', 'banyak', 'yg', 'nikah', 'muda', 'kan', 'ingin', 'ya']</t>
  </si>
  <si>
    <t>@tanyakanrl Pertama kali ke psikolog th 2019. Waktu itu mental health masih tabu banget bagi mayoritas masyarakat. Jadi, memilih utk cari sendiri, datengin sendiri. Dikasih rujukan ke psikiater dan disuruh mikir utk menikah muda. Alhamdulillah, psikiater nya dapet, nikah mudanya juga 🤗</t>
  </si>
  <si>
    <t>@tanyakanrl pertama kali ke psikolog th 2019. waktu itu mental health masih tabu banget bagi mayoritas masyarakat. jadi, memilih utk cari sendiri, datengin sendiri. dikasih rujukan ke psikiater dan disuruh mikir utk menikah muda. alhamdulillah, psikiater nya dapet, nikah mudanya juga 🤗</t>
  </si>
  <si>
    <t>pertama kali ke psikolog th waktu itu mental health masih tabu banget bagi mayoritas masyarakat jadi memilih utk cari sendiri datengin sendiri dikasih rujukan ke psikiater dan disuruh mikir utk menikah muda alhamdulillah psikiater nya dapet nikah mudanya juga</t>
  </si>
  <si>
    <t>['pertama', 'kali', 'ke', 'psikolog', 'th', 'waktu', 'itu', 'mental', 'health', 'masih', 'tabu', 'banget', 'bagi', 'mayoritas', 'masyarakat', 'jadi', 'memilih', 'utk', 'cari', 'sendiri', 'datengin', 'sendiri', 'dikasih', 'rujukan', 'ke', 'psikiater', 'dan', 'disuruh', 'mikir', 'utk', 'menikah', 'muda', 'alhamdulillah', 'psikiater', 'nya', 'dapet', 'nikah', 'mudanya', 'juga']</t>
  </si>
  <si>
    <t>['pertama', 'sepertinya', 'ke', 'psikolog', 'tahun', 'waktu', 'itu', 'mental', 'health', 'masih', 'tabu', 'banget', 'bagi', 'mayoritas', 'masyarakat', 'jadi', 'memilih', 'utk', 'cari', 'sendiri', 'datang', 'sendiri', 'dikasih', 'rujukan', 'ke', 'psikiater', 'dan', 'disuruh', 'berpikir', 'utk', 'nikah', 'muda', 'alhamdulillah', 'psikiater', 'nya', 'dapat', 'nikah', 'mudanya', 'juga']</t>
  </si>
  <si>
    <t>['psikolog', 'mental', 'health', 'tabu', 'banget', 'mayoritas', 'masyarakat', 'memilih', 'utk', 'cari', 'dikasih', 'rujukan', 'psikiater', 'disuruh', 'berpikir', 'utk', 'nikah', 'muda', 'alhamdulillah', 'psikiater', 'nya', 'nikah', 'mudanya']</t>
  </si>
  <si>
    <t>['psikolog', 'mental', 'health', 'tabu', 'banget', 'mayoritas', 'masyarakat', 'pilih', 'utk', 'cari', 'kasih', 'rujuk', 'psikiater', 'suruh', 'pikir', 'utk', 'nikah', 'muda', 'alhamdulillah', 'psikiater', 'nya', 'nikah', 'muda']</t>
  </si>
  <si>
    <t>psikolog mental health tabu banget mayoritas masyarakat pilih utk cari kasih rujuk psikiater suruh pikir utk nikah muda alhamdulillah psikiater nya nikah muda</t>
  </si>
  <si>
    <t>@tanyakanrl Rantainya harus putus di aku. Anakku nanti gak perlu ngerasain hehe. 
Jadi, sadar harus belajar parenting dari sekarang. Fisik dan mental harus bener-bener siap, dan cari laki-laki yang baik. Gak perlu buru-buru menikah hanya karena banyak temen yang nikah muda.</t>
  </si>
  <si>
    <t>@tanyakanrl rantainya harus putus di aku. anakku nanti gak perlu ngerasain hehe. 
jadi, sadar harus belajar parenting dari sekarang. fisik dan mental harus bener-bener siap, dan cari laki-laki yang baik. gak perlu buru-buru menikah hanya karena banyak temen yang nikah muda.</t>
  </si>
  <si>
    <t>rantainya harus putus di aku anakku nanti gak perlu ngerasain hehe jadi sadar harus belajar parenting dari sekarang fisik dan mental harus benerbener siap dan cari lakilaki yang baik gak perlu buruburu menikah hanya karena banyak temen yang nikah muda</t>
  </si>
  <si>
    <t>['rantainya', 'harus', 'putus', 'di', 'aku', 'anakku', 'nanti', 'gak', 'perlu', 'ngerasain', 'hehe', 'jadi', 'sadar', 'harus', 'belajar', 'parenting', 'dari', 'sekarang', 'fisik', 'dan', 'mental', 'harus', 'benerbener', 'siap', 'dan', 'cari', 'lakilaki', 'yang', 'baik', 'gak', 'perlu', 'buruburu', 'menikah', 'hanya', 'karena', 'banyak', 'temen', 'yang', 'nikah', 'muda']</t>
  </si>
  <si>
    <t>['rantainya', 'harus', 'putus', 'di', 'aku', 'anakku', 'nanti', 'gak', 'perlu', 'merasakan', 'hehe', 'jadi', 'sadar', 'harus', 'belajar', 'mengasuh', 'dari', 'sekarang', 'fisik', 'dan', 'mental', 'harus', 'benar', 'siap', 'dan', 'cari', 'cowok', 'yang', 'baik', 'gak', 'perlu', 'terburu', 'nikah', 'hanya', 'karena', 'banyak', 'teman', 'yang', 'nikah', 'muda']</t>
  </si>
  <si>
    <t>['rantainya', 'putus', 'anakku', 'gak', 'merasakan', 'hehe', 'sadar', 'belajar', 'mengasuh', 'fisik', 'mental', 'cari', 'cowok', 'gak', 'terburu', 'nikah', 'teman', 'nikah', 'muda']</t>
  </si>
  <si>
    <t>['rantai', 'putus', 'anak', 'gak', 'rasa', 'hehe', 'sadar', 'ajar', 'asuh', 'fisik', 'mental', 'cari', 'cowok', 'gak', 'buru', 'nikah', 'teman', 'nikah', 'muda']</t>
  </si>
  <si>
    <t>rantai putus anak gak rasa hehe sadar ajar asuh fisik mental cari cowok gak buru nikah teman nikah muda</t>
  </si>
  <si>
    <t>@oliiverrsky @Askrlfess wkwkwkwk samaan.. sekalipun asli, lu sinting naufal jahat bgt, nikah noh sana sm dosen muda cantik balablablabla itu</t>
  </si>
  <si>
    <t>@oliiverrsky @askrlfess wkwkwkwk samaan.. sekalipun asli, lu sinting naufal jahat bgt, nikah noh sana sm dosen muda cantik balablablabla itu</t>
  </si>
  <si>
    <t>wkwkwkwk samaan sekalipun asli lu sinting naufal jahat bgt nikah noh sana sm dosen muda cantik balablablabla itu</t>
  </si>
  <si>
    <t>['wkwkwkwk', 'samaan', 'sekalipun', 'asli', 'lu', 'sinting', 'naufal', 'jahat', 'bgt', 'nikah', 'noh', 'sana', 'sm', 'dosen', 'muda', 'cantik', 'balablablabla', 'itu']</t>
  </si>
  <si>
    <t>['wkwkwkwk', 'samaan', 'sekalipun', 'asli', 'kamu', 'sinting', 'naufal', 'jahat', 'banget', 'nikah', 'itu', 'sana', 'sama', 'dosen', 'muda', 'cantik', 'balablablabla', 'itu']</t>
  </si>
  <si>
    <t>['wkwkwkwk', 'samaan', 'asli', 'sinting', 'naufal', 'jahat', 'banget', 'nikah', 'dosen', 'muda', 'cantik']</t>
  </si>
  <si>
    <t>['wkwkwkwk', 'sama', 'asli', 'sinting', 'naufal', 'jahat', 'banget', 'nikah', 'dosen', 'muda', 'cantik']</t>
  </si>
  <si>
    <t>wkwkwkwk sama asli sinting naufal jahat banget nikah dosen muda cantik</t>
  </si>
  <si>
    <t>Umur udah ga muda lagi tapi kenapa ketemu sama orang teh yg salah terus kapan mau nikah nya atuh anjing ini th dah lah pusing ga nikah juga ga bakalan apa apa kali ya haha</t>
  </si>
  <si>
    <t>umur udah ga muda lagi tapi kenapa ketemu sama orang teh yg salah terus kapan mau nikah nya atuh anjing ini th dah lah pusing ga nikah juga ga bakalan apa apa kali ya haha</t>
  </si>
  <si>
    <t>['umur', 'udah', 'ga', 'muda', 'lagi', 'tapi', 'kenapa', 'ketemu', 'sama', 'orang', 'teh', 'yg', 'salah', 'terus', 'kapan', 'mau', 'nikah', 'nya', 'atuh', 'anjing', 'ini', 'th', 'dah', 'lah', 'pusing', 'ga', 'nikah', 'juga', 'ga', 'bakalan', 'apa', 'apa', 'kali', 'ya', 'haha']</t>
  </si>
  <si>
    <t>['umur', 'sudah', 'tidak', 'muda', 'lagi', 'tapi', 'kenapa', 'bertemu', 'sama', 'orang', 'kakak', 'yg', 'salah', 'terus', 'kapan', 'mau', 'nikah', 'nya', 'atuh', 'fuck', 'ini', 'tahun', 'sudah', 'lah', 'pusing', 'tidak', 'nikah', 'juga', 'tidak', 'bakalan', 'apa', 'apa', 'sepertinya', 'ya', 'haha']</t>
  </si>
  <si>
    <t>['umur', 'muda', 'bertemu', 'orang', 'kakak', 'salah', 'nikah', 'nya', 'atuh', 'fuck', 'pusing', 'nikah', 'ya', 'haha']</t>
  </si>
  <si>
    <t>['umur', 'muda', 'temu', 'orang', 'kakak', 'salah', 'nikah', 'nya', 'atuh', 'fuck', 'pusing', 'nikah', 'ya', 'haha']</t>
  </si>
  <si>
    <t>umur muda temu orang kakak salah nikah nya atuh fuck pusing nikah ya haha</t>
  </si>
  <si>
    <t>Dih gblk maksudnya tuh pikir pikir dulu lah kalo mau nikah muda tuh, pikir yg panjang dikira lo nikah 1-2 hri aja? Seberapa siap mental dan cukup kemampuan lo? Dan lo mau punya anak? masa depan anak lo tuh pikirin yakali anak lo dikasih susah sampe gede. Taik</t>
  </si>
  <si>
    <t>dih gblk maksudnya tuh pikir pikir dulu lah kalo mau nikah muda tuh, pikir yg panjang dikira lo nikah 1-2 hri aja? seberapa siap mental dan cukup kemampuan lo? dan lo mau punya anak? masa depan anak lo tuh pikirin yakali anak lo dikasih susah sampe gede. taik</t>
  </si>
  <si>
    <t>dih gblk maksudnya tuh pikir pikir dulu lah kalo mau nikah muda tuh pikir yg panjang dikira lo nikah hri aja seberapa siap mental dan cukup kemampuan lo dan lo mau punya anak masa depan anak lo tuh pikirin yakali anak lo dikasih susah sampe gede taik</t>
  </si>
  <si>
    <t>['dih', 'gblk', 'maksudnya', 'tuh', 'pikir', 'pikir', 'dulu', 'lah', 'kalo', 'mau', 'nikah', 'muda', 'tuh', 'pikir', 'yg', 'panjang', 'dikira', 'lo', 'nikah', 'hri', 'aja', 'seberapa', 'siap', 'mental', 'dan', 'cukup', 'kemampuan', 'lo', 'dan', 'lo', 'mau', 'punya', 'anak', 'masa', 'depan', 'anak', 'lo', 'tuh', 'pikirin', 'yakali', 'anak', 'lo', 'dikasih', 'susah', 'sampe', 'gede', 'taik']</t>
  </si>
  <si>
    <t>['dih', 'bodoh', 'maksudnya', 'tuh', 'pikir', 'pikir', 'dulu', 'lah', 'kalo', 'mau', 'nikah', 'muda', 'tuh', 'pikir', 'yg', 'panjang', 'dikira', 'kamu', 'nikah', 'hari', 'aja', 'seberapa', 'siap', 'mental', 'dan', 'cukup', 'kemampuan', 'kamu', 'dan', 'kamu', 'mau', 'punya', 'anak', 'masa', 'depan', 'anak', 'kamu', 'tuh', 'pikirkan', 'benarkah', 'anak', 'kamu', 'dikasih', 'susah', 'sampai', 'besar', 'tai']</t>
  </si>
  <si>
    <t>['bodoh', 'maksudnya', 'tuh', 'pikir', 'pikir', 'kalo', 'nikah', 'muda', 'tuh', 'pikir', 'nikah', 'aja', 'mental', 'kemampuan', 'anak', 'anak', 'tuh', 'pikirkan', 'anak', 'dikasih', 'susah', 'tai']</t>
  </si>
  <si>
    <t>['bodoh', 'maksud', 'tuh', 'pikir', 'pikir', 'kalo', 'nikah', 'muda', 'tuh', 'pikir', 'nikah', 'aja', 'mental', 'mampu', 'anak', 'anak', 'tuh', 'pikir', 'anak', 'kasih', 'susah', 'tai']</t>
  </si>
  <si>
    <t>bodoh maksud tuh pikir pikir kalo nikah muda tuh pikir nikah aja mental mampu anak anak tuh pikir anak kasih susah tai</t>
  </si>
  <si>
    <t>@tanyarlfes Pernah gue d grup bola bahas persiapan untuk nikah dan pilih pasangan, soal cara hadepin mertua, ekonomi dan yg lainya, yg bahas juga bapak bapak yg lagi ngajarin anak anak muda.</t>
  </si>
  <si>
    <t>@tanyarlfes pernah gue d grup bola bahas persiapan untuk nikah dan pilih pasangan, soal cara hadepin mertua, ekonomi dan yg lainya, yg bahas juga bapak bapak yg lagi ngajarin anak anak muda.</t>
  </si>
  <si>
    <t>pernah gue  grup bola bahas persiapan untuk nikah dan pilih pasangan soal cara hadepin mertua ekonomi dan yg lainya yg bahas juga bapak bapak yg lagi ngajarin anak anak muda</t>
  </si>
  <si>
    <t>['pernah', 'gue', 'grup', 'bola', 'bahas', 'persiapan', 'untuk', 'nikah', 'dan', 'pilih', 'pasangan', 'soal', 'cara', 'hadepin', 'mertua', 'ekonomi', 'dan', 'yg', 'lainya', 'yg', 'bahas', 'juga', 'bapak', 'bapak', 'yg', 'lagi', 'ngajarin', 'anak', 'anak', 'muda']</t>
  </si>
  <si>
    <t>['pernah', 'aku', 'kelompok', 'bola', 'bahas', 'persiapan', 'untuk', 'nikah', 'dan', 'pilih', 'pasangan', 'soal', 'cara', 'menghadapi', 'mertua', 'ekonomi', 'dan', 'yg', 'lainya', 'yg', 'bahas', 'juga', 'bapak', 'bapak', 'yg', 'lagi', 'mengajarkan', 'anak', 'anak', 'muda']</t>
  </si>
  <si>
    <t>['kelompok', 'bola', 'bahas', 'persiapan', 'nikah', 'pilih', 'pasangan', 'menghadapi', 'mertua', 'ekonomi', 'lainya', 'bahas', 'mengajarkan', 'anak', 'anak', 'muda']</t>
  </si>
  <si>
    <t>['kelompok', 'bola', 'bahas', 'siap', 'nikah', 'pilih', 'pasang', 'hadap', 'mertua', 'ekonomi', 'lai', 'bahas', 'ajar', 'anak', 'anak', 'muda']</t>
  </si>
  <si>
    <t>kelompok bola bahas siap nikah pilih pasang hadap mertua ekonomi lai bahas ajar anak anak muda</t>
  </si>
  <si>
    <t>@lycheeytea @AREAJULID Tergantung amal ibadah dan niat masing masing ka, sy sendiri nikah normal gak terlalu muda usia 27 tapi istri yg muda usia 20tahun, awal nikah dapet jackpot rejeki yg lumayan gede sekitar 3digit dari hasil bisnis, bisa kuliahin istri sampai selesai, dan selalu ada jalan rejeki</t>
  </si>
  <si>
    <t>@lycheeytea @areajulid tergantung amal ibadah dan niat masing masing ka, sy sendiri nikah normal gak terlalu muda usia 27 tapi istri yg muda usia 20tahun, awal nikah dapet jackpot rejeki yg lumayan gede sekitar 3digit dari hasil bisnis, bisa kuliahin istri sampai selesai, dan selalu ada jalan rejeki</t>
  </si>
  <si>
    <t>tergantung amal ibadah dan niat masing masing ka sy sendiri nikah normal gak terlalu muda usia tapi istri yg muda usia tahun awal nikah dapet jackpot rejeki yg lumayan gede sekitar digit dari hasil bisnis bisa kuliahin istri sampai selesai dan selalu ada jalan rejeki</t>
  </si>
  <si>
    <t>['tergantung', 'amal', 'ibadah', 'dan', 'niat', 'masing', 'masing', 'ka', 'sy', 'sendiri', 'nikah', 'normal', 'gak', 'terlalu', 'muda', 'usia', 'tapi', 'istri', 'yg', 'muda', 'usia', 'tahun', 'awal', 'nikah', 'dapet', 'jackpot', 'rejeki', 'yg', 'lumayan', 'gede', 'sekitar', 'digit', 'dari', 'hasil', 'bisnis', 'bisa', 'kuliahin', 'istri', 'sampai', 'selesai', 'dan', 'selalu', 'ada', 'jalan', 'rejeki']</t>
  </si>
  <si>
    <t>['tergantung', 'amal', 'ibadah', 'dan', 'niat', 'masing', 'masing', 'kakak', 'saya', 'sendiri', 'nikah', 'normal', 'gak', 'terlalu', 'muda', 'usia', 'tapi', 'istri', 'yg', 'muda', 'usia', 'tahun', 'awal', 'nikah', 'dapat', 'jackpot', 'rezeki', 'yg', 'lumayan', 'besar', 'sekitar', 'digit', 'dari', 'hasil', 'bisnis', 'bisa', 'kuliahin', 'istri', 'sampai', 'selesai', 'dan', 'selalu', 'ada', 'jalan', 'rezeki']</t>
  </si>
  <si>
    <t>['tergantung', 'amal', 'ibadah', 'niat', 'kakak', 'nikah', 'normal', 'gak', 'muda', 'usia', 'istri', 'muda', 'usia', 'nikah', 'jackpot', 'rezeki', 'lumayan', 'digit', 'hasil', 'bisnis', 'kuliahin', 'istri', 'selesai', 'jalan', 'rezeki']</t>
  </si>
  <si>
    <t>['gantung', 'amal', 'ibadah', 'niat', 'kakak', 'nikah', 'normal', 'gak', 'muda', 'usia', 'istri', 'muda', 'usia', 'nikah', 'jackpot', 'rezeki', 'lumayan', 'digit', 'hasil', 'bisnis', 'kuliahin', 'istri', 'selesai', 'jalan', 'rezeki']</t>
  </si>
  <si>
    <t>gantung amal ibadah niat kakak nikah normal gak muda usia istri muda usia nikah jackpot rezeki lumayan digit hasil bisnis kuliahin istri selesai jalan rezeki</t>
  </si>
  <si>
    <t>pertanyaan ini mncul murni krn emg ak blm ngerasain sih. not to shame anyone yg decide to nikah muda.</t>
  </si>
  <si>
    <t>pertanyaan ini mncul murni krn emg ak blm ngerasain sih not to shame anyone yg decide to nikah muda</t>
  </si>
  <si>
    <t>['pertanyaan', 'ini', 'mncul', 'murni', 'krn', 'emg', 'ak', 'blm', 'ngerasain', 'sih', 'not', 'to', 'shame', 'anyone', 'yg', 'decide', 'to', 'nikah', 'muda']</t>
  </si>
  <si>
    <t>['pertanyaan', 'ini', 'muncul', 'murni', 'krn', 'memang', 'aku', 'belum', 'merasakan', 'sih', 'not', 'to', 'shame', 'anyone', 'yg', 'decide', 'to', 'nikah', 'muda']</t>
  </si>
  <si>
    <t>['muncul', 'murni', 'krn', 'merasakan', 'sih', 'not', 'to', 'shame', 'anyone', 'decide', 'to', 'nikah', 'muda']</t>
  </si>
  <si>
    <t>['muncul', 'murni', 'krn', 'rasa', 'sih', 'not', 'to', 'shame', 'anyone', 'decide', 'to', 'nikah', 'muda']</t>
  </si>
  <si>
    <t>muncul murni krn rasa sih not to shame anyone decide to nikah muda</t>
  </si>
  <si>
    <t>@kegblgnunfaedh gw malah takut nikah muda tuh krna liat tmn² gw kehidupannya kek ga sesuai ekspektasi gw jdi lebih baik sendiri dlu, dan emg bner loj s ardhan
https://t.co/sNkHTfV0Au</t>
  </si>
  <si>
    <t>@kegblgnunfaedh gw malah takut nikah muda tuh krna liat tmn² gw kehidupannya kek ga sesuai ekspektasi gw jdi lebih baik sendiri dlu, dan emg bner loj s ardhan
https://t.co/snkhtfv0au</t>
  </si>
  <si>
    <t>gw malah takut nikah muda tuh krna liat tmn gw kehidupannya kek ga sesuai ekspektasi gw jdi lebih baik sendiri dlu dan emg bner loj  ardhan</t>
  </si>
  <si>
    <t>['gw', 'malah', 'takut', 'nikah', 'muda', 'tuh', 'krna', 'liat', 'tmn', 'gw', 'kehidupannya', 'kek', 'ga', 'sesuai', 'ekspektasi', 'gw', 'jdi', 'lebih', 'baik', 'sendiri', 'dlu', 'dan', 'emg', 'bner', 'loj', 'ardhan']</t>
  </si>
  <si>
    <t>['aku', 'malah', 'takut', 'nikah', 'muda', 'tuh', 'karena', 'lihat', 'teman', 'aku', 'kehidupannya', 'seperti', 'tidak', 'sesuai', 'ekspektasi', 'aku', 'jadi', 'lebih', 'baik', 'sendiri', 'dahulu', 'dan', 'memang', 'benar', 'loj', 'ardhan']</t>
  </si>
  <si>
    <t>['takut', 'nikah', 'muda', 'tuh', 'lihat', 'teman', 'kehidupannya', 'sesuai', 'ekspektasi', 'ardhan']</t>
  </si>
  <si>
    <t>['takut', 'nikah', 'muda', 'tuh', 'lihat', 'teman', 'hidup', 'sesuai', 'ekspektasi', 'ardhan']</t>
  </si>
  <si>
    <t>takut nikah muda tuh lihat teman hidup sesuai ekspektasi ardhan</t>
  </si>
  <si>
    <t>@newzealends @whinmsical outfit orang nikah muda</t>
  </si>
  <si>
    <t>outfit orang nikah muda</t>
  </si>
  <si>
    <t>['outfit', 'orang', 'nikah', 'muda']</t>
  </si>
  <si>
    <t>@onyour_yan gpp bole nikah muda nnti share tips n trick ya mau kuterapkan sm ayang :3</t>
  </si>
  <si>
    <t>yan gpp bole nikah muda nnti share tips  trick ya mau kuterapkan sm ayang</t>
  </si>
  <si>
    <t>['yan', 'gpp', 'bole', 'nikah', 'muda', 'nnti', 'share', 'tips', 'trick', 'ya', 'mau', 'kuterapkan', 'sm', 'ayang']</t>
  </si>
  <si>
    <t>['yan', 'boleh', 'bole', 'nikah', 'muda', 'nanti', 'share', 'tips', 'trick', 'ya', 'mau', 'kuterapkan', 'sama', 'sayang']</t>
  </si>
  <si>
    <t>['yan', 'bole', 'nikah', 'muda', 'share', 'tips', 'trick', 'ya', 'kuterapkan', 'sayang']</t>
  </si>
  <si>
    <t>['yan', 'bole', 'nikah', 'muda', 'share', 'tips', 'trick', 'ya', 'terap', 'sayang']</t>
  </si>
  <si>
    <t>yan bole nikah muda share tips trick ya terap sayang</t>
  </si>
  <si>
    <t>tp jujur patah hati pertama gue di badminton adalah PAS BABAH NIKAH ANJIR wkwkwk CAKEP BGT KAN YA BABAH APALAGI PAS MUDA YAALLAH
maaf mami itine😭🥹</t>
  </si>
  <si>
    <t>tp jujur patah hati pertama gue di badminton adalah pas babah nikah anjir wkwkwk cakep bgt kan ya babah apalagi pas muda yaallah
maaf mami itine😭🥹</t>
  </si>
  <si>
    <t>tp jujur patah hati pertama gue di badminton adalah pas babah nikah anjir wkwkwk cakep bgt kan ya babah apalagi pas muda yaallah maaf mami itine</t>
  </si>
  <si>
    <t>['tp', 'jujur', 'patah', 'hati', 'pertama', 'gue', 'di', 'badminton', 'adalah', 'pas', 'babah', 'nikah', 'anjir', 'wkwkwk', 'cakep', 'bgt', 'kan', 'ya', 'babah', 'apalagi', 'pas', 'muda', 'yaallah', 'maaf', 'mami', 'itine']</t>
  </si>
  <si>
    <t>['tapi', 'jujur', 'patah', 'hati', 'pertama', 'aku', 'di', 'badminton', 'adalah', 'saat', 'babah', 'nikah', 'fuck', 'wkwkwk', 'cakep', 'banget', 'kan', 'ya', 'babah', 'apalagi', 'saat', 'muda', 'allah', 'maaf', 'ibu', 'itine']</t>
  </si>
  <si>
    <t>['jujur', 'patah', 'hati', 'badminton', 'babah', 'nikah', 'fuck', 'wkwkwk', 'cakep', 'banget', 'ya', 'babah', 'muda', 'allah', 'maaf']</t>
  </si>
  <si>
    <t>jujur patah hati badminton babah nikah fuck wkwkwk cakep banget ya babah muda allah maaf</t>
  </si>
  <si>
    <t>@energenchocoo heehehe inimah masi mending kwkwk
(ril aseli ad yg lebih muda dri luwh dh nikah kwkwkwkwwkwk)</t>
  </si>
  <si>
    <t>heehehe inimah masi mending kwkwk ril aseli ad yg lebih muda dri luwh dh nikah kwkwkwkwwkwk</t>
  </si>
  <si>
    <t>['heehehe', 'inimah', 'masi', 'mending', 'kwkwk', 'ril', 'aseli', 'ad', 'yg', 'lebih', 'muda', 'dri', 'luwh', 'dh', 'nikah', 'kwkwkwkwwkwk']</t>
  </si>
  <si>
    <t>['heehehe', 'ini', 'masih', 'mending', 'kwkwk', 'nyata', 'aseli', 'ada', 'yg', 'lebih', 'muda', 'dari', 'luwh', 'sudah', 'nikah', 'kwkwkwkwwkwk']</t>
  </si>
  <si>
    <t>['mending', 'nyata', 'aseli', 'muda', 'luwh', 'nikah']</t>
  </si>
  <si>
    <t>mending nyata aseli muda luwh nikah</t>
  </si>
  <si>
    <t>@UmbuRadja2 Wah,, daun muda bisa nikah 6 bini sekaligus 🤪</t>
  </si>
  <si>
    <t>@umburadja2 wah,, daun muda bisa nikah 6 bini sekaligus 🤪</t>
  </si>
  <si>
    <t>wah daun muda bisa nikah bini sekaligus</t>
  </si>
  <si>
    <t>['wah', 'daun', 'muda', 'bisa', 'nikah', 'bini', 'sekaligus']</t>
  </si>
  <si>
    <t>['wah', 'daun', 'muda', 'bisa', 'nikah', 'istri', 'sekaligus']</t>
  </si>
  <si>
    <t>['daun', 'muda', 'nikah', 'istri']</t>
  </si>
  <si>
    <t>daun muda nikah istri</t>
  </si>
  <si>
    <t>Jauh lebih girlboss daripada yg suka nyinyir nikah muda bakal jualan popes depan rumah 🗿</t>
  </si>
  <si>
    <t>jauh lebih girlboss daripada yg suka nyinyir nikah muda bakal jualan popes depan rumah 🗿</t>
  </si>
  <si>
    <t>jauh lebih girlboss daripada yg suka nyinyir nikah muda bakal jualan popes depan rumah</t>
  </si>
  <si>
    <t>['jauh', 'lebih', 'girlboss', 'daripada', 'yg', 'suka', 'nyinyir', 'nikah', 'muda', 'bakal', 'jualan', 'popes', 'depan', 'rumah']</t>
  </si>
  <si>
    <t>['jauh', 'lebih', 'girlboss', 'daripada', 'yg', 'suka', 'sindir', 'nikah', 'muda', 'bakal', 'jualan', 'popes', 'depan', 'rumah']</t>
  </si>
  <si>
    <t>['girlboss', 'suka', 'sindir', 'nikah', 'muda', 'jualan', 'popes', 'rumah']</t>
  </si>
  <si>
    <t>['girlboss', 'suka', 'sindir', 'nikah', 'muda', 'jual', 'popes', 'rumah']</t>
  </si>
  <si>
    <t>girlboss suka sindir nikah muda jual popes rumah</t>
  </si>
  <si>
    <t>Nikah muda. 
Usaha bangkrut di ejekin. 
Kerja apa aja yang penting halal di kata in sama aja gk guna. 
Kerja pagi - hampir dini hari dikatain kerja rodi ngapain sih ? 
Emang jadi manusia tu selalu keliatan kurang dan cacat di mata manusia lainya. Hanya saja -</t>
  </si>
  <si>
    <t>nikah muda. 
usaha bangkrut di ejekin. 
kerja apa aja yang penting halal di kata in sama aja gk guna. 
kerja pagi - hampir dini hari dikatain kerja rodi ngapain sih ? 
emang jadi manusia tu selalu keliatan kurang dan cacat di mata manusia lainya. hanya saja -</t>
  </si>
  <si>
    <t>nikah muda usaha bangkrut di ejekin kerja apa aja yang penting halal di kata in sama aja gk guna kerja pagi hampir dini hari dikatain kerja rodi ngapain sih emang jadi manusia tu selalu keliatan kurang dan cacat di mata manusia lainya hanya saja</t>
  </si>
  <si>
    <t>['nikah', 'muda', 'usaha', 'bangkrut', 'di', 'ejekin', 'kerja', 'apa', 'aja', 'yang', 'penting', 'halal', 'di', 'kata', 'in', 'sama', 'aja', 'gk', 'guna', 'kerja', 'pagi', 'hampir', 'dini', 'hari', 'dikatain', 'kerja', 'rodi', 'ngapain', 'sih', 'emang', 'jadi', 'manusia', 'tu', 'selalu', 'keliatan', 'kurang', 'dan', 'cacat', 'di', 'mata', 'manusia', 'lainya', 'hanya', 'saja']</t>
  </si>
  <si>
    <t>['nikah', 'muda', 'usaha', 'bangkrut', 'di', 'ejekin', 'kerja', 'apa', 'aja', 'yang', 'penting', 'halal', 'di', 'kata', 'in', 'sama', 'aja', 'tidak', 'guna', 'kerja', 'pagi', 'hampir', 'dini', 'hari', 'dikatakan', 'kerja', 'rodi', 'kenapa', 'sih', 'memang', 'jadi', 'manusia', 'itu', 'selalu', 'terlihat', 'kurang', 'dan', 'cacat', 'di', 'mata', 'manusia', 'lainya', 'hanya', 'saja']</t>
  </si>
  <si>
    <t>['nikah', 'muda', 'usaha', 'bangkrut', 'ejekin', 'kerja', 'aja', 'halal', 'in', 'aja', 'kerja', 'pagi', 'kerja', 'rodi', 'sih', 'manusia', 'cacat', 'mata', 'manusia', 'lainya']</t>
  </si>
  <si>
    <t>['nikah', 'muda', 'usaha', 'bangkrut', 'ejekin', 'kerja', 'aja', 'halal', 'in', 'aja', 'kerja', 'pagi', 'kerja', 'rodi', 'sih', 'manusia', 'cacat', 'mata', 'manusia', 'lai']</t>
  </si>
  <si>
    <t>nikah muda usaha bangkrut ejekin kerja aja halal in aja kerja pagi kerja rodi sih manusia cacat mata manusia lai</t>
  </si>
  <si>
    <t>Untungnya dulu diajak nikah muda gue nolak, coba kalau ikut alur kehidupan dia  gue pasti gada diposisi sekarang.</t>
  </si>
  <si>
    <t>untungnya dulu diajak nikah muda gue nolak, coba kalau ikut alur kehidupan dia  gue pasti gada diposisi sekarang.</t>
  </si>
  <si>
    <t>untungnya dulu diajak nikah muda gue nolak coba kalau ikut alur kehidupan dia gue pasti gada diposisi sekarang</t>
  </si>
  <si>
    <t>['untungnya', 'dulu', 'diajak', 'nikah', 'muda', 'gue', 'nolak', 'coba', 'kalau', 'ikut', 'alur', 'kehidupan', 'dia', 'gue', 'pasti', 'gada', 'diposisi', 'sekarang']</t>
  </si>
  <si>
    <t>['untungnya', 'dulu', 'diajak', 'nikah', 'muda', 'aku', 'menolak', 'coba', 'kalau', 'ikut', 'alur', 'kehidupan', 'dia', 'aku', 'pasti', 'tidak', 'diposisi', 'sekarang']</t>
  </si>
  <si>
    <t>['untungnya', 'diajak', 'nikah', 'muda', 'menolak', 'coba', 'alur', 'kehidupan', 'diposisi']</t>
  </si>
  <si>
    <t>['untung', 'ajak', 'nikah', 'muda', 'tolak', 'coba', 'alur', 'hidup', 'posisi']</t>
  </si>
  <si>
    <t>untung ajak nikah muda tolak coba alur hidup posisi</t>
  </si>
  <si>
    <t>begitulah awalnya mereka memutuskan buat nikah muda. serba dadakan 🥲
https://t.co/mjtBlfaBNG</t>
  </si>
  <si>
    <t>begitulah awalnya mereka memutuskan buat nikah muda. serba dadakan 🥲
https://t.co/mjtblfabng</t>
  </si>
  <si>
    <t>begitulah awalnya mereka memutuskan buat nikah muda serba dadakan</t>
  </si>
  <si>
    <t>['begitulah', 'awalnya', 'mereka', 'memutuskan', 'buat', 'nikah', 'muda', 'serba', 'dadakan']</t>
  </si>
  <si>
    <t>['memutuskan', 'nikah', 'muda', 'serba', 'dadakan']</t>
  </si>
  <si>
    <t>['putus', 'nikah', 'muda', 'serba', 'dada']</t>
  </si>
  <si>
    <t>putus nikah muda serba dada</t>
  </si>
  <si>
    <t>SD : dokter
SMP kelas 7-8 : jurnalis
SMP kelas 9 : announcer &amp;amp; MC
SMA 10 : dokter jantung 
SMA 11-12 : announcer &amp;amp; MC 
Kuliah : nikah muda
Sekarang : guru TK dan berharap hidup tenang dan happy!</t>
  </si>
  <si>
    <t>sd : dokter
smp kelas 7-8 : jurnalis
smp kelas 9 : announcer &amp;amp; mc
sma 10 : dokter jantung 
sma 11-12 : announcer &amp;amp; mc 
kuliah : nikah muda
sekarang : guru tk dan berharap hidup tenang dan happy!</t>
  </si>
  <si>
    <t>sd dokter smp kelas jurnalis smp kelas announcer amp mc sma dokter jantung sma announcer amp mc kuliah nikah muda sekarang guru tk dan berharap hidup tenang dan happy</t>
  </si>
  <si>
    <t>['sd', 'dokter', 'smp', 'kelas', 'jurnalis', 'smp', 'kelas', 'announcer', 'amp', 'mc', 'sma', 'dokter', 'jantung', 'sma', 'announcer', 'amp', 'mc', 'kuliah', 'nikah', 'muda', 'sekarang', 'guru', 'tk', 'dan', 'berharap', 'hidup', 'tenang', 'dan', 'happy']</t>
  </si>
  <si>
    <t>['sd', 'dokter', 'sampai', 'kelas', 'jurnalis', 'sampai', 'kelas', 'announcer', 'amp', 'mc', 'sama', 'dokter', 'jantung', 'sama', 'announcer', 'amp', 'mc', 'kuliah', 'nikah', 'muda', 'sekarang', 'guru', 'tk', 'dan', 'berharap', 'hidup', 'tenang', 'dan', 'bahagia']</t>
  </si>
  <si>
    <t>['sd', 'dokter', 'kelas', 'jurnalis', 'kelas', 'announcer', 'amp', 'mc', 'dokter', 'jantung', 'announcer', 'amp', 'mc', 'kuliah', 'nikah', 'muda', 'guru', 'berharap', 'hidup', 'tenang', 'bahagia']</t>
  </si>
  <si>
    <t>['sd', 'dokter', 'kelas', 'jurnalis', 'kelas', 'announcer', 'amp', 'mc', 'dokter', 'jantung', 'announcer', 'amp', 'mc', 'kuliah', 'nikah', 'muda', 'guru', 'harap', 'hidup', 'tenang', 'bahagia']</t>
  </si>
  <si>
    <t>sd dokter kelas jurnalis kelas announcer amp mc dokter jantung announcer amp mc kuliah nikah muda guru harap hidup tenang bahagia</t>
  </si>
  <si>
    <t>jaemin gw siap nikah muda</t>
  </si>
  <si>
    <t>['jaemin', 'gw', 'siap', 'nikah', 'muda']</t>
  </si>
  <si>
    <t>['jaemin', 'aku', 'siap', 'nikah', 'muda']</t>
  </si>
  <si>
    <t>['jaemin', 'nikah', 'muda']</t>
  </si>
  <si>
    <t>jaemin nikah muda</t>
  </si>
  <si>
    <t>@akunwttwts wkwkwk kuat mental ya mereka nikah muda 🫠</t>
  </si>
  <si>
    <t>wkwkwk kuat mental ya mereka nikah muda</t>
  </si>
  <si>
    <t>['wkwkwk', 'kuat', 'mental', 'ya', 'mereka', 'nikah', 'muda']</t>
  </si>
  <si>
    <t>['wkwkwk', 'kuat', 'mental', 'ya', 'nikah', 'muda']</t>
  </si>
  <si>
    <t>wkwkwk kuat mental ya nikah muda</t>
  </si>
  <si>
    <t>@Mhyuvk waaa senangnya komenku bisa bikin chai explore pfc hahaha untuk followers chai ingat sebelom 25 tuh otak kita belom sempurna, jadi jangan nikah muda lol *jadi ga nyambung😂😂😂</t>
  </si>
  <si>
    <t>@mhyuvk waaa senangnya komenku bisa bikin chai explore pfc hahaha untuk followers chai ingat sebelom 25 tuh otak kita belom sempurna, jadi jangan nikah muda lol *jadi ga nyambung😂😂😂</t>
  </si>
  <si>
    <t>waaa senangnya komenku bisa bikin chai explore pfc hahaha untuk followers chai ingat sebelom tuh otak kita belom sempurna jadi jangan nikah muda lol jadi ga nyambung</t>
  </si>
  <si>
    <t>['waaa', 'senangnya', 'komenku', 'bisa', 'bikin', 'chai', 'explore', 'pfc', 'hahaha', 'untuk', 'followers', 'chai', 'ingat', 'sebelom', 'tuh', 'otak', 'kita', 'belom', 'sempurna', 'jadi', 'jangan', 'nikah', 'muda', 'lol', 'jadi', 'ga', 'nyambung']</t>
  </si>
  <si>
    <t>['waaa', 'senangnya', 'komenku', 'bisa', 'bikin', 'chai', 'explore', 'pfc', 'hahaha', 'untuk', 'followers', 'chai', 'ingat', 'sebelom', 'tuh', 'otak', 'kita', 'belum', 'sempurna', 'jadi', 'jangan', 'nikah', 'muda', 'lol', 'jadi', 'tidak', 'bersambung']</t>
  </si>
  <si>
    <t>['senangnya', 'komenku', 'bikin', 'chai', 'explore', 'pfc', 'hahaha', 'followers', 'chai', 'sebelom', 'tuh', 'otak', 'sempurna', 'nikah', 'muda', 'lol', 'bersambung']</t>
  </si>
  <si>
    <t>['senang', 'komenku', 'bikin', 'chai', 'explore', 'pfc', 'hahaha', 'followers', 'chai', 'bom', 'tuh', 'otak', 'sempurna', 'nikah', 'muda', 'lol', 'sambung']</t>
  </si>
  <si>
    <t>senang komenku bikin chai explore pfc hahaha followers chai bom tuh otak sempurna nikah muda lol sambung</t>
  </si>
  <si>
    <t>@akuitusianu @Gendis_JKT48 Nu, lu kalo nikah muda anak lu seumuran Gendis..</t>
  </si>
  <si>
    <t>@akuitusianu @gendis_jkt48 nu, lu kalo nikah muda anak lu seumuran gendis..</t>
  </si>
  <si>
    <t>jkt nu lu kalo nikah muda anak lu seumuran gendis</t>
  </si>
  <si>
    <t>['jkt', 'nu', 'lu', 'kalo', 'nikah', 'muda', 'anak', 'lu', 'seumuran', 'gendis']</t>
  </si>
  <si>
    <t>['jakarta', 'nu', 'kamu', 'kalo', 'nikah', 'muda', 'anak', 'kamu', 'seumuran', 'gendis']</t>
  </si>
  <si>
    <t>['jakarta', 'nu', 'kalo', 'nikah', 'muda', 'anak', 'seumuran', 'gendis']</t>
  </si>
  <si>
    <t>['jakarta', 'nu', 'kalo', 'nikah', 'muda', 'anak', 'umur', 'gendis']</t>
  </si>
  <si>
    <t>jakarta nu kalo nikah muda anak umur gendis</t>
  </si>
  <si>
    <t>Pingin bikin komik. Karakternya udah complete nih, bos yg demending dan pali pali, senior yg sarkas yg kek nenek sihir, tmn baek tpi kalo mabok somplak, tmn yg kek moms bawelnya, partner kerja tall guy pertengah 40 dan belom nikah kek anak muda tpi ttp ga relate sama anak muda</t>
  </si>
  <si>
    <t>pingin bikin komik. karakternya udah complete nih, bos yg demending dan pali pali, senior yg sarkas yg kek nenek sihir, tmn baek tpi kalo mabok somplak, tmn yg kek moms bawelnya, partner kerja tall guy pertengah 40 dan belom nikah kek anak muda tpi ttp ga relate sama anak muda</t>
  </si>
  <si>
    <t>pingin bikin komik karakternya udah complete nih bos yg demending dan pali pali senior yg sarkas yg kek nenek sihir tmn baek tpi kalo mabok somplak tmn yg kek moms bawelnya partner kerja tall guy pertengah dan belom nikah kek anak muda tpi ttp ga relate sama anak muda</t>
  </si>
  <si>
    <t>['pingin', 'bikin', 'komik', 'karakternya', 'udah', 'complete', 'nih', 'bos', 'yg', 'demending', 'dan', 'pali', 'pali', 'senior', 'yg', 'sarkas', 'yg', 'kek', 'nenek', 'sihir', 'tmn', 'baek', 'tpi', 'kalo', 'mabok', 'somplak', 'tmn', 'yg', 'kek', 'moms', 'bawelnya', 'partner', 'kerja', 'tall', 'guy', 'pertengah', 'dan', 'belom', 'nikah', 'kek', 'anak', 'muda', 'tpi', 'ttp', 'ga', 'relate', 'sama', 'anak', 'muda']</t>
  </si>
  <si>
    <t>['ingin', 'bikin', 'komik', 'karakternya', 'sudah', 'complete', 'nih', 'pemimpin', 'yg', 'demending', 'dan', 'pali', 'pali', 'senior', 'yg', 'sarkas', 'yg', 'seperti', 'nenek', 'sihir', 'teman', 'baik', 'tapi', 'kalo', 'mabuk', 'rusak', 'teman', 'yg', 'seperti', 'moms', 'bawelnya', 'partner', 'kerja', 'tall', 'guy', 'pertengah', 'dan', 'belum', 'nikah', 'seperti', 'anak', 'muda', 'tapi', 'tetap', 'tidak', 'berkaitan', 'sama', 'anak', 'muda']</t>
  </si>
  <si>
    <t>['bikin', 'komik', 'karakternya', 'complete', 'nih', 'pemimpin', 'senior', 'sarkas', 'nenek', 'sihir', 'teman', 'kalo', 'mabuk', 'rusak', 'teman', 'moms', 'bawelnya', 'partner', 'kerja', 'tall', 'guy', 'pertengah', 'nikah', 'anak', 'muda', 'berkaitan', 'anak', 'muda']</t>
  </si>
  <si>
    <t>['bikin', 'komik', 'karakter', 'complete', 'nih', 'pimpin', 'senior', 'sarkas', 'nenek', 'sihir', 'teman', 'kalo', 'mabuk', 'rusak', 'teman', 'moms', 'bawel', 'partner', 'kerja', 'tall', 'guy', 'tengah', 'nikah', 'anak', 'muda', 'kait', 'anak', 'muda']</t>
  </si>
  <si>
    <t>bikin komik karakter complete nih pimpin senior sarkas nenek sihir teman kalo mabuk rusak teman moms bawel partner kerja tall guy tengah nikah anak muda kait anak muda</t>
  </si>
  <si>
    <t>@fiendMIKEY gpp, nikah muda, kek gue bang</t>
  </si>
  <si>
    <t>@fiendmikey gpp, nikah muda, kek gue bang</t>
  </si>
  <si>
    <t>gpp nikah muda kek gue bang</t>
  </si>
  <si>
    <t>['gpp', 'nikah', 'muda', 'kek', 'gue', 'bang']</t>
  </si>
  <si>
    <t>['boleh', 'nikah', 'muda', 'seperti', 'aku', 'kakak']</t>
  </si>
  <si>
    <t>['nikah', 'muda', 'kakak']</t>
  </si>
  <si>
    <t>nikah muda kakak</t>
  </si>
  <si>
    <t>@fiendINUMAKI siapa bilang gk boleh pacaran? lagian gpp mau nikah muda kecuali omae gk ada yg mau?</t>
  </si>
  <si>
    <t>@fiendinumaki siapa bilang gk boleh pacaran? lagian gpp mau nikah muda kecuali omae gk ada yg mau?</t>
  </si>
  <si>
    <t>siapa bilang gk boleh pacaran lagian gpp mau nikah muda kecuali omae gk ada yg mau</t>
  </si>
  <si>
    <t>['siapa', 'bilang', 'gk', 'boleh', 'pacaran', 'lagian', 'gpp', 'mau', 'nikah', 'muda', 'kecuali', 'omae', 'gk', 'ada', 'yg', 'mau']</t>
  </si>
  <si>
    <t>['siapa', 'bilang', 'tidak', 'boleh', 'pacaran', 'lagian', 'boleh', 'mau', 'nikah', 'muda', 'kecuali', 'omae', 'tidak', 'ada', 'yg', 'mau']</t>
  </si>
  <si>
    <t>['bilang', 'pacaran', 'nikah', 'muda', 'kecuali', 'omae']</t>
  </si>
  <si>
    <t>['bilang', 'pacar', 'nikah', 'muda', 'kecuali', 'omae']</t>
  </si>
  <si>
    <t>bilang pacar nikah muda kecuali omae</t>
  </si>
  <si>
    <t>@kegblgnunfaedh Kalo nikah di usia 21 termasuk muda gak?</t>
  </si>
  <si>
    <t>@kegblgnunfaedh kalo nikah di usia 21 termasuk muda gak?</t>
  </si>
  <si>
    <t>kalo nikah di usia termasuk muda gak</t>
  </si>
  <si>
    <t>['kalo', 'nikah', 'di', 'usia', 'termasuk', 'muda', 'gak']</t>
  </si>
  <si>
    <t>['kalo', 'nikah', 'usia', 'muda', 'gak']</t>
  </si>
  <si>
    <t>kalo nikah usia muda gak</t>
  </si>
  <si>
    <t>mau berterima kasih sama diri sendiri karna udah bertahan sampai saat ini. ailofmaself. n im redi menghadapi quarter life crisis wkwkwk. ceilehhh udah tua aja. pengen nikah muda, tapi udah mau kelewat mudanya. u got this! https://t.co/4idRmwfvcb</t>
  </si>
  <si>
    <t>mau berterima kasih sama diri sendiri karna udah bertahan sampai saat ini. ailofmaself. n im redi menghadapi quarter life crisis wkwkwk. ceilehhh udah tua aja. pengen nikah muda, tapi udah mau kelewat mudanya. u got this! https://t.co/4idrmwfvcb</t>
  </si>
  <si>
    <t>mau berterima kasih sama diri sendiri karna udah bertahan sampai saat ini ailofmaself  im redi menghadapi quarter life crisis wkwkwk ceilehhh udah tua aja pengen nikah muda tapi udah mau kelewat mudanya  got this</t>
  </si>
  <si>
    <t>['mau', 'berterima', 'kasih', 'sama', 'diri', 'sendiri', 'karna', 'udah', 'bertahan', 'sampai', 'saat', 'ini', 'ailofmaself', 'im', 'redi', 'menghadapi', 'quarter', 'life', 'crisis', 'wkwkwk', 'ceilehhh', 'udah', 'tua', 'aja', 'pengen', 'nikah', 'muda', 'tapi', 'udah', 'mau', 'kelewat', 'mudanya', 'got', 'this']</t>
  </si>
  <si>
    <t>['mau', 'berterima', 'kasih', 'sama', 'diri', 'sendiri', 'karena', 'sudah', 'bertahan', 'sampai', 'saat', 'ini', 'cinta', 'im', 'redi', 'menghadapi', 'quarter', 'life', 'crisis', 'wkwkwk', 'ceilehhh', 'sudah', 'tua', 'aja', 'ingin', 'nikah', 'muda', 'tapi', 'sudah', 'mau', 'kelewat', 'mudanya', 'got', 'this']</t>
  </si>
  <si>
    <t>['berterima', 'kasih', 'bertahan', 'cinta', 'im', 'redi', 'menghadapi', 'quarter', 'life', 'crisis', 'wkwkwk', 'ceilehhh', 'tua', 'aja', 'nikah', 'muda', 'kelewat', 'mudanya', 'got', 'this']</t>
  </si>
  <si>
    <t>['terima', 'kasih', 'tahan', 'cinta', 'im', 'redi', 'hadap', 'quarter', 'life', 'crisis', 'wkwkwk', 'ceilehhh', 'tua', 'aja', 'nikah', 'muda', 'lewat', 'muda', 'got', 'this']</t>
  </si>
  <si>
    <t>terima kasih tahan cinta im redi hadap quarter life crisis wkwkwk ceilehhh tua aja nikah muda lewat muda got this</t>
  </si>
  <si>
    <t>Fak semua angan2ku jadi IRT, angan2ku nikah muda, gagal semua, hahahahaha, sampe ga lunya muka buat nemuin mantanku ngajak balik saking aku ngeliat diriku gak ada harganya sama sekali gara2 gak kerja</t>
  </si>
  <si>
    <t>fak semua angan2ku jadi irt, angan2ku nikah muda, gagal semua, hahahahaha, sampe ga lunya muka buat nemuin mantanku ngajak balik saking aku ngeliat diriku gak ada harganya sama sekali gara2 gak kerja</t>
  </si>
  <si>
    <t>fak semua anganku jadi irt anganku nikah muda gagal semua hahahahaha sampe ga lunya muka buat nemuin mantanku ngajak balik saking aku ngeliat diriku gak ada harganya sama sekali gara gak kerja</t>
  </si>
  <si>
    <t>['fak', 'semua', 'anganku', 'jadi', 'irt', 'anganku', 'nikah', 'muda', 'gagal', 'semua', 'hahahahaha', 'sampe', 'ga', 'lunya', 'muka', 'buat', 'nemuin', 'mantanku', 'ngajak', 'balik', 'saking', 'aku', 'ngeliat', 'diriku', 'gak', 'ada', 'harganya', 'sama', 'sekali', 'gara', 'gak', 'kerja']</t>
  </si>
  <si>
    <t>['fuck', 'semua', 'anganku', 'jadi', 'irt', 'anganku', 'nikah', 'muda', 'gagal', 'semua', 'hahahahaha', 'sampai', 'tidak', 'lunya', 'muka', 'buat', 'menemukan', 'mantanku', 'mengajak', 'balik', 'saking', 'aku', 'melihat', 'diriku', 'gak', 'ada', 'harganya', 'sama', 'sekali', 'karena', 'gak', 'kerja']</t>
  </si>
  <si>
    <t>['fuck', 'anganku', 'irt', 'anganku', 'nikah', 'muda', 'gagal', 'lunya', 'muka', 'menemukan', 'mantanku', 'mengajak', 'saking', 'diriku', 'gak', 'harganya', 'gak', 'kerja']</t>
  </si>
  <si>
    <t>['fuck', 'angan', 'irt', 'angan', 'nikah', 'muda', 'gagal', 'lunya', 'muka', 'temu', 'mantan', 'ajak', 'saking', 'diri', 'gak', 'harga', 'gak', 'kerja']</t>
  </si>
  <si>
    <t>fuck angan irt angan nikah muda gagal lunya muka temu mantan ajak saking diri gak harga gak kerja</t>
  </si>
  <si>
    <t>@ssunhae Tapi rian juga ribkanya atlet dan masih muda, agak susah sih kalo nikah cepet😅</t>
  </si>
  <si>
    <t>@ssunhae tapi rian juga ribkanya atlet dan masih muda, agak susah sih kalo nikah cepet😅</t>
  </si>
  <si>
    <t>tapi rian juga ribkanya atlet dan masih muda agak susah sih kalo nikah cepet</t>
  </si>
  <si>
    <t>['tapi', 'rian', 'juga', 'ribkanya', 'atlet', 'dan', 'masih', 'muda', 'agak', 'susah', 'sih', 'kalo', 'nikah', 'cepet']</t>
  </si>
  <si>
    <t>['tapi', 'rian', 'juga', 'ribkanya', 'atlet', 'dan', 'masih', 'muda', 'agak', 'susah', 'sih', 'kalo', 'nikah', 'cepat']</t>
  </si>
  <si>
    <t>['rian', 'ribkanya', 'atlet', 'muda', 'susah', 'sih', 'kalo', 'nikah', 'cepat']</t>
  </si>
  <si>
    <t>rian ribkanya atlet muda susah sih kalo nikah cepat</t>
  </si>
  <si>
    <t>@18fesss tetep sayang sayangan soalnya nikah muda rasa pacaran :)</t>
  </si>
  <si>
    <t>tetep sayang sayangan soalnya nikah muda rasa pacaran</t>
  </si>
  <si>
    <t>['tetep', 'sayang', 'sayangan', 'soalnya', 'nikah', 'muda', 'rasa', 'pacaran']</t>
  </si>
  <si>
    <t>['tetap', 'sayang', 'sayangan', 'soalnya', 'nikah', 'muda', 'rasa', 'pacaran']</t>
  </si>
  <si>
    <t>['sayang', 'sayangan', 'nikah', 'muda', 'pacaran']</t>
  </si>
  <si>
    <t>['sayang', 'sayang', 'nikah', 'muda', 'pacar']</t>
  </si>
  <si>
    <t>sayang sayang nikah muda pacar</t>
  </si>
  <si>
    <t>@titik_rinduku @kdrama_menfess Bener.. udha liat dia dr still 17 masih jd figuran unyu2. Ga nyangka stlah itu jd mas kunang2, eh pas 18 again asli dah jatuh hati bgt. Smpe kayak kl ada bapak2 muda gitu dipikirin aku cuman dohyun. Bpk2 muda nikah tp susah idupnya. Ya allah pas bgt dia bawainnya</t>
  </si>
  <si>
    <t>@titik_rinduku @kdrama_menfess bener.. udha liat dia dr still 17 masih jd figuran unyu2. ga nyangka stlah itu jd mas kunang2, eh pas 18 again asli dah jatuh hati bgt. smpe kayak kl ada bapak2 muda gitu dipikirin aku cuman dohyun. bpk2 muda nikah tp susah idupnya. ya allah pas bgt dia bawainnya</t>
  </si>
  <si>
    <t>rinduku menfess bener udha liat dia dr still masih jd figuran unyu ga nyangka stlah itu jd mas kunang eh pas again asli dah jatuh hati bgt smpe kayak kl ada bapak muda gitu dipikirin aku cuman dohyun bpk muda nikah tp susah idupnya ya allah pas bgt dia bawainnya</t>
  </si>
  <si>
    <t>['rinduku', 'menfess', 'bener', 'udha', 'liat', 'dia', 'dr', 'still', 'masih', 'jd', 'figuran', 'unyu', 'ga', 'nyangka', 'stlah', 'itu', 'jd', 'mas', 'kunang', 'eh', 'pas', 'again', 'asli', 'dah', 'jatuh', 'hati', 'bgt', 'smpe', 'kayak', 'kl', 'ada', 'bapak', 'muda', 'gitu', 'dipikirin', 'aku', 'cuman', 'dohyun', 'bpk', 'muda', 'nikah', 'tp', 'susah', 'idupnya', 'ya', 'allah', 'pas', 'bgt', 'dia', 'bawainnya']</t>
  </si>
  <si>
    <t>['rinduku', 'menfess', 'benar', 'sudah', 'lihat', 'dia', 'dari', 'still', 'masih', 'jd', 'figuran', 'imut', 'tidak', 'menyangka', 'setelah', 'itu', 'jd', 'kakak', 'kunang', 'malah', 'saat', 'again', 'asli', 'sudah', 'jatuh', 'hati', 'banget', 'sampai', 'seperti', 'kalau', 'ada', 'bapak', 'muda', 'begitu', 'dipikirkan', 'aku', 'hanya', 'dohyun', 'bapak', 'muda', 'nikah', 'tapi', 'susah', 'hidupnya', 'ya', 'allah', 'saat', 'banget', 'dia', 'bawainnya']</t>
  </si>
  <si>
    <t>['rinduku', 'menfess', 'lihat', 'still', 'jd', 'figuran', 'imut', 'menyangka', 'jd', 'kakak', 'kunang', 'again', 'asli', 'jatuh', 'hati', 'banget', 'muda', 'dipikirkan', 'dohyun', 'muda', 'nikah', 'susah', 'hidupnya', 'ya', 'allah', 'banget', 'bawainnya']</t>
  </si>
  <si>
    <t>['rindu', 'menfess', 'lihat', 'still', 'jd', 'figuran', 'imut', 'sangka', 'jd', 'kakak', 'nang', 'again', 'asli', 'jatuh', 'hati', 'banget', 'muda', 'pikir', 'dohyun', 'muda', 'nikah', 'susah', 'hidup', 'ya', 'allah', 'banget', 'bawainnya']</t>
  </si>
  <si>
    <t>rindu menfess lihat still jd figuran imut sangka jd kakak nang again asli jatuh hati banget muda pikir dohyun muda nikah susah hidup ya allah banget bawainnya</t>
  </si>
  <si>
    <t>banyak temenku yg decide to married at a young age alias nikah muda. apa ya yg ngebuat mrk yakin bgt sm pasangannya? apa y yg mrk liat dr diri kl emg mrk 'siap' buat married. jujur tbtb kepikiran.</t>
  </si>
  <si>
    <t>banyak temenku yg decide to married at  young age alias nikah muda apa ya yg ngebuat mrk yakin bgt sm pasangannya apa  yg mrk liat dr diri kl emg mrk siap buat married jujur tbtb kepikiran</t>
  </si>
  <si>
    <t>['banyak', 'temenku', 'yg', 'decide', 'to', 'married', 'at', 'young', 'age', 'alias', 'nikah', 'muda', 'apa', 'ya', 'yg', 'ngebuat', 'mrk', 'yakin', 'bgt', 'sm', 'pasangannya', 'apa', 'yg', 'mrk', 'liat', 'dr', 'diri', 'kl', 'emg', 'mrk', 'siap', 'buat', 'married', 'jujur', 'tbtb', 'kepikiran']</t>
  </si>
  <si>
    <t>['banyak', 'temenku', 'yg', 'decide', 'to', 'nikah', 'at', 'young', 'age', 'alias', 'nikah', 'muda', 'apa', 'ya', 'yg', 'ngebuat', 'mereka', 'yakin', 'banget', 'sama', 'pasangannya', 'apa', 'yg', 'mereka', 'lihat', 'dari', 'diri', 'kalau', 'memang', 'mereka', 'siap', 'buat', 'nikah', 'jujur', 'tibatiba', 'kepikiran']</t>
  </si>
  <si>
    <t>['temenku', 'decide', 'to', 'nikah', 'at', 'young', 'age', 'alias', 'nikah', 'muda', 'ya', 'ngebuat', 'banget', 'pasangannya', 'lihat', 'nikah', 'jujur', 'tibatiba', 'kepikiran']</t>
  </si>
  <si>
    <t>['temenku', 'decide', 'to', 'nikah', 'at', 'young', 'age', 'alias', 'nikah', 'muda', 'ya', 'ngebuat', 'banget', 'pasang', 'lihat', 'nikah', 'jujur', 'tibatiba', 'pikir']</t>
  </si>
  <si>
    <t>temenku decide to nikah at young age alias nikah muda ya ngebuat banget pasang lihat nikah jujur tibatiba pikir</t>
  </si>
  <si>
    <t>@groupielovs @papahgaling Gini kayaknya ya kalo nikah muda. Puber meleteknya telat, karna dah keburu punya anak.</t>
  </si>
  <si>
    <t>@groupielovs @papahgaling gini kayaknya ya kalo nikah muda. puber meleteknya telat, karna dah keburu punya anak.</t>
  </si>
  <si>
    <t>gini kayaknya ya kalo nikah muda puber meleteknya telat karna dah keburu punya anak</t>
  </si>
  <si>
    <t>['gini', 'kayaknya', 'ya', 'kalo', 'nikah', 'muda', 'puber', 'meleteknya', 'telat', 'karna', 'dah', 'keburu', 'punya', 'anak']</t>
  </si>
  <si>
    <t>['begini', 'kayaknya', 'ya', 'kalo', 'nikah', 'muda', 'puber', 'meleteknya', 'telat', 'karena', 'sudah', 'terburu', 'punya', 'anak']</t>
  </si>
  <si>
    <t>['kayaknya', 'ya', 'kalo', 'nikah', 'muda', 'puber', 'meleteknya', 'telat', 'terburu', 'anak']</t>
  </si>
  <si>
    <t>['kayak', 'ya', 'kalo', 'nikah', 'muda', 'puber', 'letek', 'telat', 'buru', 'anak']</t>
  </si>
  <si>
    <t>kayak ya kalo nikah muda puber letek telat buru anak</t>
  </si>
  <si>
    <t>@iyepis123 @tanyarlfes Tapi ada kok org sudah nikah tapi berzina juga ke org lain. 
Seperti anak ust aripin, menghindari zina dengan nikah muda eeh rupanya 🤣🤣🤣</t>
  </si>
  <si>
    <t>@iyepis123 @tanyarlfes tapi ada kok org sudah nikah tapi berzina juga ke org lain. 
seperti anak ust aripin, menghindari zina dengan nikah muda eeh rupanya 🤣🤣🤣</t>
  </si>
  <si>
    <t>tapi ada kok org sudah nikah tapi berzina juga ke org lain seperti anak ust aripin menghindari zina dengan nikah muda eeh rupanya</t>
  </si>
  <si>
    <t>['tapi', 'ada', 'kok', 'org', 'sudah', 'nikah', 'tapi', 'berzina', 'juga', 'ke', 'org', 'lain', 'seperti', 'anak', 'ust', 'aripin', 'menghindari', 'zina', 'dengan', 'nikah', 'muda', 'eeh', 'rupanya']</t>
  </si>
  <si>
    <t>['tapi', 'ada', 'kok', 'orang', 'sudah', 'nikah', 'tapi', 'berzina', 'juga', 'ke', 'orang', 'lain', 'seperti', 'anak', 'ust', 'aripin', 'menghindari', 'zina', 'dengan', 'nikah', 'muda', 'eeh', 'rupanya']</t>
  </si>
  <si>
    <t>['orang', 'nikah', 'berzina', 'orang', 'anak', 'ust', 'aripin', 'menghindari', 'zina', 'nikah', 'muda']</t>
  </si>
  <si>
    <t>['orang', 'nikah', 'zina', 'orang', 'anak', 'ust', 'aripin', 'hindar', 'zina', 'nikah', 'muda']</t>
  </si>
  <si>
    <t>orang nikah zina orang anak ust aripin hindar zina nikah muda</t>
  </si>
  <si>
    <t>@starfess siap nikah muda😔 https://t.co/pa1AevEzN4</t>
  </si>
  <si>
    <t>@starfess siap nikah muda😔 https://t.co/pa1aevezn4</t>
  </si>
  <si>
    <t>siap nikah muda</t>
  </si>
  <si>
    <t>['siap', 'nikah', 'muda']</t>
  </si>
  <si>
    <t>@OrcinusxO @GodSpeedToUs @miekaritelor @AREAJULID bener, udh jd tulang punggung, sodara nikah muda dn ngutang gk dibayar, dikira kita leha² terus dpt duit apa? kerja keras lah buat nafkahin rumah yg udh nikah malah ngutang mulu</t>
  </si>
  <si>
    <t>@orcinusxo @godspeedtous @miekaritelor @areajulid bener, udh jd tulang punggung, sodara nikah muda dn ngutang gk dibayar, dikira kita leha² terus dpt duit apa? kerja keras lah buat nafkahin rumah yg udh nikah malah ngutang mulu</t>
  </si>
  <si>
    <t>bener udh jd tulang punggung sodara nikah muda dn ngutang gk dibayar dikira kita leha terus dpt duit apa kerja keras lah buat nafkahin rumah yg udh nikah malah ngutang mulu</t>
  </si>
  <si>
    <t>['bener', 'udh', 'jd', 'tulang', 'punggung', 'sodara', 'nikah', 'muda', 'dn', 'ngutang', 'gk', 'dibayar', 'dikira', 'kita', 'leha', 'terus', 'dpt', 'duit', 'apa', 'kerja', 'keras', 'lah', 'buat', 'nafkahin', 'rumah', 'yg', 'udh', 'nikah', 'malah', 'ngutang', 'mulu']</t>
  </si>
  <si>
    <t>['benar', 'sudah', 'jd', 'tulang', 'punggung', 'saudara', 'nikah', 'muda', 'dan', 'hutang', 'tidak', 'dibayar', 'dikira', 'kita', 'leha', 'terus', 'dapat', 'duit', 'apa', 'kerja', 'keras', 'lah', 'buat', 'menafkahi', 'rumah', 'yg', 'sudah', 'nikah', 'malah', 'hutang', 'selalu']</t>
  </si>
  <si>
    <t>['jd', 'tulang', 'punggung', 'saudara', 'nikah', 'muda', 'hutang', 'dibayar', 'leha', 'duit', 'kerja', 'keras', 'menafkahi', 'rumah', 'nikah', 'hutang']</t>
  </si>
  <si>
    <t>['jd', 'tulang', 'punggung', 'saudara', 'nikah', 'muda', 'hutang', 'bayar', 'leha', 'duit', 'kerja', 'keras', 'nafkah', 'rumah', 'nikah', 'hutang']</t>
  </si>
  <si>
    <t>jd tulang punggung saudara nikah muda hutang bayar leha duit kerja keras nafkah rumah nikah hutang</t>
  </si>
  <si>
    <t>@aotfess di universe ini eren nikah muda</t>
  </si>
  <si>
    <t>di universe ini eren nikah muda</t>
  </si>
  <si>
    <t>['di', 'universe', 'ini', 'eren', 'nikah', 'muda']</t>
  </si>
  <si>
    <t>['universe', 'eren', 'nikah', 'muda']</t>
  </si>
  <si>
    <t>universe eren nikah muda</t>
  </si>
  <si>
    <t>@mouse_stamp @detikcom @detiksumut_ Sama satu lagi, ga disuruh nikah di usia muda. Karena perempuan berhak menentukan yg terbaik buat tubuhnya, hak dia juga untuk memilih yg terbaik.</t>
  </si>
  <si>
    <t>@mouse_stamp @detikcom @detiksumut_ sama satu lagi, ga disuruh nikah di usia muda. karena perempuan berhak menentukan yg terbaik buat tubuhnya, hak dia juga untuk memilih yg terbaik.</t>
  </si>
  <si>
    <t>stamp sama satu lagi ga disuruh nikah di usia muda karena perempuan berhak menentukan yg terbaik buat tubuhnya hak dia juga untuk memilih yg terbaik</t>
  </si>
  <si>
    <t>['stamp', 'sama', 'satu', 'lagi', 'ga', 'disuruh', 'nikah', 'di', 'usia', 'muda', 'karena', 'perempuan', 'berhak', 'menentukan', 'yg', 'terbaik', 'buat', 'tubuhnya', 'hak', 'dia', 'juga', 'untuk', 'memilih', 'yg', 'terbaik']</t>
  </si>
  <si>
    <t>['stamp', 'sama', 'satu', 'lagi', 'tidak', 'disuruh', 'nikah', 'di', 'usia', 'muda', 'karena', 'perempuan', 'berhak', 'menentukan', 'yg', 'terbaik', 'buat', 'tubuhnya', 'hak', 'dia', 'juga', 'untuk', 'memilih', 'yg', 'terbaik']</t>
  </si>
  <si>
    <t>['stamp', 'disuruh', 'nikah', 'usia', 'muda', 'perempuan', 'berhak', 'menentukan', 'terbaik', 'tubuhnya', 'hak', 'memilih', 'terbaik']</t>
  </si>
  <si>
    <t>['stamp', 'suruh', 'nikah', 'usia', 'muda', 'perempuan', 'hak', 'tentu', 'baik', 'tubuh', 'hak', 'pilih', 'baik']</t>
  </si>
  <si>
    <t>stamp suruh nikah usia muda perempuan hak tentu baik tubuh hak pilih baik</t>
  </si>
  <si>
    <t>@jawafess Long story short, beliau pas mudanya agamis, no pacaran club sampe nikah. Nah, 15 taun kemudian, bosen sama istrinya yang katanya posesif, manja, dlsb sampai akhirnya kepincut dosen muda di tempat kerjanya. Trus ketauan, abis itu malah minta cerai ke bininya.</t>
  </si>
  <si>
    <t>@jawafess long story short, beliau pas mudanya agamis, no pacaran club sampe nikah. nah, 15 taun kemudian, bosen sama istrinya yang katanya posesif, manja, dlsb sampai akhirnya kepincut dosen muda di tempat kerjanya. trus ketauan, abis itu malah minta cerai ke bininya.</t>
  </si>
  <si>
    <t>long story short beliau pas mudanya agamis no pacaran club sampe nikah nah taun kemudian bosen sama istrinya yang katanya posesif manja dlsb sampai akhirnya kepincut dosen muda di tempat kerjanya trus ketauan abis itu malah minta cerai ke bininya</t>
  </si>
  <si>
    <t>['long', 'story', 'short', 'beliau', 'pas', 'mudanya', 'agamis', 'no', 'pacaran', 'club', 'sampe', 'nikah', 'nah', 'taun', 'kemudian', 'bosen', 'sama', 'istrinya', 'yang', 'katanya', 'posesif', 'manja', 'dlsb', 'sampai', 'akhirnya', 'kepincut', 'dosen', 'muda', 'di', 'tempat', 'kerjanya', 'trus', 'ketauan', 'abis', 'itu', 'malah', 'minta', 'cerai', 'ke', 'bininya']</t>
  </si>
  <si>
    <t>['long', 'story', 'short', 'beliau', 'saat', 'mudanya', 'agamis', 'no', 'pacaran', 'club', 'sampai', 'nikah', 'nah', 'tahun', 'kemudian', 'bosen', 'sama', 'istrinya', 'yang', 'katanya', 'posesif', 'manja', 'dlsb', 'sampai', 'akhirnya', 'kepincut', 'dosen', 'muda', 'di', 'tempat', 'kerjanya', 'terus', 'ketahuan', 'habis', 'itu', 'malah', 'minta', 'cerai', 'ke', 'istrinya']</t>
  </si>
  <si>
    <t>['long', 'story', 'short', 'beliau', 'mudanya', 'agamis', 'no', 'pacaran', 'club', 'nikah', 'bosen', 'istrinya', 'posesif', 'manja', 'kepincut', 'dosen', 'muda', 'kerjanya', 'ketahuan', 'habis', 'cerai', 'istrinya']</t>
  </si>
  <si>
    <t>['long', 'story', 'short', 'beliau', 'muda', 'agam', 'no', 'pacar', 'club', 'nikah', 'bosen', 'istri', 'posesif', 'manja', 'kepincut', 'dosen', 'muda', 'kerja', 'tahu', 'habis', 'cerai', 'istri']</t>
  </si>
  <si>
    <t>long story short beliau muda agam no pacar club nikah bosen istri posesif manja kepincut dosen muda kerja tahu habis cerai istri</t>
  </si>
  <si>
    <t>kenapa ya beberapa orang gak aware soal nikah muda begini...
😭😭😭</t>
  </si>
  <si>
    <t>kenapa ya beberapa orang gak aware soal nikah muda begini</t>
  </si>
  <si>
    <t>['kenapa', 'ya', 'beberapa', 'orang', 'gak', 'aware', 'soal', 'nikah', 'muda', 'begini']</t>
  </si>
  <si>
    <t>['ya', 'orang', 'gak', 'aware', 'nikah', 'muda']</t>
  </si>
  <si>
    <t>ya orang gak aware nikah muda</t>
  </si>
  <si>
    <t>@noveslette GABISAAA YA ALLAH GABISAAAA SUAMI KU HARUS KAYAK GINI GAPAPA TIBA TIBA AKU NIKAH MUDA YANG PENTING GINII.</t>
  </si>
  <si>
    <t>@noveslette gabisaaa ya allah gabisaaaa suami ku harus kayak gini gapapa tiba tiba aku nikah muda yang penting ginii.</t>
  </si>
  <si>
    <t>gabisaaa ya allah gabisaaaa suami ku harus kayak gini gapapa tiba tiba aku nikah muda yang penting ginii</t>
  </si>
  <si>
    <t>['gabisaaa', 'ya', 'allah', 'gabisaaaa', 'suami', 'ku', 'harus', 'kayak', 'gini', 'gapapa', 'tiba', 'tiba', 'aku', 'nikah', 'muda', 'yang', 'penting', 'ginii']</t>
  </si>
  <si>
    <t>['gabisa', 'ya', 'allah', 'gabisaaaa', 'suami', 'aku', 'harus', 'seperti', 'begini', 'boleh', 'tiba', 'tiba', 'aku', 'nikah', 'muda', 'yang', 'penting', 'ginii']</t>
  </si>
  <si>
    <t>['gabisa', 'ya', 'allah', 'gabisaaaa', 'suami', 'nikah', 'muda', 'ginii']</t>
  </si>
  <si>
    <t>gabisa ya allah gabisaaaa suami nikah muda ginii</t>
  </si>
  <si>
    <t>@tanyakanrl Istighfar bgt liat kelakuan bpk ini :( Alhamdulillah nya beliau tobat ya, ga ada syukur"nya, mna istrinya udh bantuin dia buat S3, eh ps udh jdi dosen malah kepincut dosen muda, yg aku pikirin ni dosen muda ga tau ap kl si laki udh nikah? Org yg btul" paham agama g akn selingkuh</t>
  </si>
  <si>
    <t>@tanyakanrl istighfar bgt liat kelakuan bpk ini :( alhamdulillah nya beliau tobat ya, ga ada syukur"nya, mna istrinya udh bantuin dia buat s3, eh ps udh jdi dosen malah kepincut dosen muda, yg aku pikirin ni dosen muda ga tau ap kl si laki udh nikah? org yg btul" paham agama g akn selingkuh</t>
  </si>
  <si>
    <t>istighfar bgt liat kelakuan bpk ini alhamdulillah nya beliau tobat ya ga ada syukurnya mna istrinya udh bantuin dia buat  eh ps udh jdi dosen malah kepincut dosen muda yg aku pikirin ni dosen muda ga tau ap kl si laki udh nikah org yg btul paham agama  akn selingkuh</t>
  </si>
  <si>
    <t>['istighfar', 'bgt', 'liat', 'kelakuan', 'bpk', 'ini', 'alhamdulillah', 'nya', 'beliau', 'tobat', 'ya', 'ga', 'ada', 'syukurnya', 'mna', 'istrinya', 'udh', 'bantuin', 'dia', 'buat', 'eh', 'ps', 'udh', 'jdi', 'dosen', 'malah', 'kepincut', 'dosen', 'muda', 'yg', 'aku', 'pikirin', 'ni', 'dosen', 'muda', 'ga', 'tau', 'ap', 'kl', 'si', 'laki', 'udh', 'nikah', 'org', 'yg', 'btul', 'paham', 'agama', 'akn', 'selingkuh']</t>
  </si>
  <si>
    <t>['istighfar', 'banget', 'lihat', 'kelakuan', 'bapak', 'ini', 'alhamdulillah', 'nya', 'beliau', 'tobat', 'ya', 'tidak', 'ada', 'syukurnya', 'mana', 'istrinya', 'sudah', 'membantu', 'dia', 'buat', 'malah', 'ps', 'sudah', 'jadi', 'dosen', 'malah', 'kepincut', 'dosen', 'muda', 'yg', 'aku', 'pikirkan', 'ini', 'dosen', 'muda', 'tidak', 'tau', 'apa', 'kalau', 'si', 'laki', 'sudah', 'nikah', 'orang', 'yg', 'betul', 'paham', 'agama', 'akn', 'selingkuh']</t>
  </si>
  <si>
    <t>['istighfar', 'banget', 'lihat', 'kelakuan', 'alhamdulillah', 'nya', 'beliau', 'tobat', 'ya', 'syukurnya', 'istrinya', 'membantu', 'ps', 'dosen', 'kepincut', 'dosen', 'muda', 'pikirkan', 'dosen', 'muda', 'tau', 'si', 'laki', 'nikah', 'orang', 'paham', 'agama', 'akn', 'selingkuh']</t>
  </si>
  <si>
    <t>['istighfar', 'banget', 'lihat', 'laku', 'alhamdulillah', 'nya', 'beliau', 'tobat', 'ya', 'syukur', 'istri', 'bantu', 'ps', 'dosen', 'kepincut', 'dosen', 'muda', 'pikir', 'dosen', 'muda', 'tau', 'si', 'laki', 'nikah', 'orang', 'paham', 'agama', 'akn', 'selingkuh']</t>
  </si>
  <si>
    <t>istighfar banget lihat laku alhamdulillah nya beliau tobat ya syukur istri bantu ps dosen kepincut dosen muda pikir dosen muda tau si laki nikah orang paham agama akn selingkuh</t>
  </si>
  <si>
    <t>@Askrlfess Bapakku setia, padahal pas masih muda playboy bahkan emakku pernah dilabrak mantan bapakku pas udah nikah. Tapi sudah 30 taun mereka nikah gak ada isu orang 3. Banyak kok lelaki diluar sana yang setia sama pasangannya.</t>
  </si>
  <si>
    <t>@askrlfess bapakku setia, padahal pas masih muda playboy bahkan emakku pernah dilabrak mantan bapakku pas udah nikah. tapi sudah 30 taun mereka nikah gak ada isu orang 3. banyak kok lelaki diluar sana yang setia sama pasangannya.</t>
  </si>
  <si>
    <t>bapakku setia padahal pas masih muda playboy bahkan emakku pernah dilabrak mantan bapakku pas udah nikah tapi sudah taun mereka nikah gak ada isu orang banyak kok lelaki diluar sana yang setia sama pasangannya</t>
  </si>
  <si>
    <t>['bapakku', 'setia', 'padahal', 'pas', 'masih', 'muda', 'playboy', 'bahkan', 'emakku', 'pernah', 'dilabrak', 'mantan', 'bapakku', 'pas', 'udah', 'nikah', 'tapi', 'sudah', 'taun', 'mereka', 'nikah', 'gak', 'ada', 'isu', 'orang', 'banyak', 'kok', 'lelaki', 'diluar', 'sana', 'yang', 'setia', 'sama', 'pasangannya']</t>
  </si>
  <si>
    <t>['bapakku', 'setia', 'padahal', 'saat', 'masih', 'muda', 'playboy', 'bahkan', 'emakku', 'pernah', 'dilabrak', 'mantan', 'bapakku', 'saat', 'sudah', 'nikah', 'tapi', 'sudah', 'tahun', 'mereka', 'nikah', 'gak', 'ada', 'isu', 'orang', 'banyak', 'kok', 'lelaki', 'diluar', 'sana', 'yang', 'setia', 'sama', 'pasangannya']</t>
  </si>
  <si>
    <t>['bapakku', 'setia', 'muda', 'playboy', 'emakku', 'dilabrak', 'mantan', 'bapakku', 'nikah', 'nikah', 'gak', 'isu', 'orang', 'lelaki', 'diluar', 'setia', 'pasangannya']</t>
  </si>
  <si>
    <t>['bapak', 'setia', 'muda', 'playboy', 'emakku', 'labrak', 'mantan', 'bapak', 'nikah', 'nikah', 'gak', 'isu', 'orang', 'lelaki', 'luar', 'setia', 'pasang']</t>
  </si>
  <si>
    <t>bapak setia muda playboy emakku labrak mantan bapak nikah nikah gak isu orang lelaki luar setia pasang</t>
  </si>
  <si>
    <t>Kayak gimana ya? Diriku pun pernah skakmat omongannya ibuku sendiri soal "nikah muda" 😅 jadi gak peduli mau diomongin kayak gimana sama mulut orang lain, terlebih gak ikut bayarin kehidupanku 🙃 dengan latar belakang generasi sandwich https://t.co/Mupdwk5jO7</t>
  </si>
  <si>
    <t>kayak gimana ya? diriku pun pernah skakmat omongannya ibuku sendiri soal "nikah muda" 😅 jadi gak peduli mau diomongin kayak gimana sama mulut orang lain, terlebih gak ikut bayarin kehidupanku 🙃 dengan latar belakang generasi sandwich https://t.co/mupdwk5jo7</t>
  </si>
  <si>
    <t>kayak gimana ya diriku pun pernah skakmat omongannya ibuku sendiri soal nikah muda jadi gak peduli mau diomongin kayak gimana sama mulut orang lain terlebih gak ikut bayarin kehidupanku dengan latar belakang generasi sandwich</t>
  </si>
  <si>
    <t>['kayak', 'gimana', 'ya', 'diriku', 'pun', 'pernah', 'skakmat', 'omongannya', 'ibuku', 'sendiri', 'soal', 'nikah', 'muda', 'jadi', 'gak', 'peduli', 'mau', 'diomongin', 'kayak', 'gimana', 'sama', 'mulut', 'orang', 'lain', 'terlebih', 'gak', 'ikut', 'bayarin', 'kehidupanku', 'dengan', 'latar', 'belakang', 'generasi', 'sandwich']</t>
  </si>
  <si>
    <t>['seperti', 'bagaimana', 'ya', 'diriku', 'pun', 'pernah', 'skakmat', 'omongannya', 'ibuku', 'sendiri', 'soal', 'nikah', 'muda', 'jadi', 'gak', 'peduli', 'mau', 'diomongin', 'seperti', 'bagaimana', 'sama', 'mulut', 'orang', 'lain', 'terlebih', 'gak', 'ikut', 'bayarin', 'kehidupanku', 'dengan', 'latar', 'belakang', 'generasi', 'sandwich']</t>
  </si>
  <si>
    <t>['ya', 'diriku', 'skakmat', 'omongannya', 'ibuku', 'nikah', 'muda', 'gak', 'peduli', 'diomongin', 'mulut', 'orang', 'gak', 'bayarin', 'kehidupanku', 'latar', 'generasi', 'sandwich']</t>
  </si>
  <si>
    <t>['ya', 'diri', 'skakmat', 'omong', 'ibu', 'nikah', 'muda', 'gak', 'peduli', 'diomongin', 'mulut', 'orang', 'gak', 'bayarin', 'hidup', 'latar', 'generasi', 'sandwich']</t>
  </si>
  <si>
    <t>ya diri skakmat omong ibu nikah muda gak peduli diomongin mulut orang gak bayarin hidup latar generasi sandwich</t>
  </si>
  <si>
    <t>@tang__kira banyak banget pasangan muda yang kayak gini diindonesia, ada alasan menikah karna MBA dan ada juga yang perempuan udah putus sekolah, udah males kerja nikah aja biar dinafkahin eh malah jadi rumah tangga yang bebanin ortu 🙃🙃</t>
  </si>
  <si>
    <t>@tang__kira banyak banget pasangan muda yang kayak gini diindonesia, ada alasan menikah karna mba dan ada juga yang perempuan udah putus sekolah, udah males kerja nikah aja biar dinafkahin eh malah jadi rumah tangga yang bebanin ortu 🙃🙃</t>
  </si>
  <si>
    <t>kira banyak banget pasangan muda yang kayak gini diindonesia ada alasan menikah karna mba dan ada juga yang perempuan udah putus sekolah udah males kerja nikah aja biar dinafkahin eh malah jadi rumah tangga yang bebanin ortu</t>
  </si>
  <si>
    <t>['kira', 'banyak', 'banget', 'pasangan', 'muda', 'yang', 'kayak', 'gini', 'diindonesia', 'ada', 'alasan', 'menikah', 'karna', 'mba', 'dan', 'ada', 'juga', 'yang', 'perempuan', 'udah', 'putus', 'sekolah', 'udah', 'males', 'kerja', 'nikah', 'aja', 'biar', 'dinafkahin', 'eh', 'malah', 'jadi', 'rumah', 'tangga', 'yang', 'bebanin', 'ortu']</t>
  </si>
  <si>
    <t>['kira', 'banyak', 'banget', 'pasangan', 'muda', 'yang', 'seperti', 'begini', 'diindonesia', 'ada', 'alasan', 'nikah', 'karena', 'mbak', 'dan', 'ada', 'juga', 'yang', 'perempuan', 'sudah', 'putus', 'sekolah', 'sudah', 'malas', 'kerja', 'nikah', 'aja', 'biar', 'dinafkahin', 'malah', 'malah', 'jadi', 'rumah', 'tangga', 'yang', 'bebanin', 'orangtua']</t>
  </si>
  <si>
    <t>['banget', 'pasangan', 'muda', 'diindonesia', 'alasan', 'nikah', 'mbak', 'perempuan', 'putus', 'sekolah', 'malas', 'kerja', 'nikah', 'aja', 'biar', 'dinafkahin', 'rumah', 'tangga', 'bebanin', 'orangtua']</t>
  </si>
  <si>
    <t>['banget', 'pasang', 'muda', 'indonesia', 'alas', 'nikah', 'mbak', 'perempuan', 'putus', 'sekolah', 'malas', 'kerja', 'nikah', 'aja', 'biar', 'dinafkahin', 'rumah', 'tangga', 'bebanin', 'orangtua']</t>
  </si>
  <si>
    <t>banget pasang muda indonesia alas nikah mbak perempuan putus sekolah malas kerja nikah aja biar dinafkahin rumah tangga bebanin orangtua</t>
  </si>
  <si>
    <t>@nanalen_ ngeri nikah muda</t>
  </si>
  <si>
    <t>ngeri nikah muda</t>
  </si>
  <si>
    <t>['ngeri', 'nikah', 'muda']</t>
  </si>
  <si>
    <t>['menakutkan', 'nikah', 'muda']</t>
  </si>
  <si>
    <t>['takut', 'nikah', 'muda']</t>
  </si>
  <si>
    <t>takut nikah muda</t>
  </si>
  <si>
    <t>@puhtro nikah muda bang</t>
  </si>
  <si>
    <t>nikah muda bang</t>
  </si>
  <si>
    <t>['nikah', 'muda', 'bang']</t>
  </si>
  <si>
    <t>Sadddd 😭😭😭 itulah kenapa nikah muda tuh somehow kurang oke. Kalo finansial udh stabil sih ya silahkan, soalnya kalo masih goyang kasian di anaknya</t>
  </si>
  <si>
    <t>sadddd 😭😭😭 itulah kenapa nikah muda tuh somehow kurang oke. kalo finansial udh stabil sih ya silahkan, soalnya kalo masih goyang kasian di anaknya</t>
  </si>
  <si>
    <t>sadddd itulah kenapa nikah muda tuh somehow kurang oke kalo finansial udh stabil sih ya silahkan soalnya kalo masih goyang kasian di anaknya</t>
  </si>
  <si>
    <t>['sadddd', 'itulah', 'kenapa', 'nikah', 'muda', 'tuh', 'somehow', 'kurang', 'oke', 'kalo', 'finansial', 'udh', 'stabil', 'sih', 'ya', 'silahkan', 'soalnya', 'kalo', 'masih', 'goyang', 'kasian', 'di', 'anaknya']</t>
  </si>
  <si>
    <t>['sedih', 'itulah', 'kenapa', 'nikah', 'muda', 'tuh', 'somehow', 'kurang', 'oke', 'kalo', 'keuangan', 'sudah', 'stabil', 'sih', 'ya', 'silakan', 'soalnya', 'kalo', 'masih', 'goyang', 'kasihan', 'di', 'anaknya']</t>
  </si>
  <si>
    <t>['sedih', 'nikah', 'muda', 'tuh', 'somehow', 'oke', 'kalo', 'keuangan', 'stabil', 'sih', 'ya', 'silakan', 'kalo', 'goyang', 'kasihan', 'anaknya']</t>
  </si>
  <si>
    <t>['sedih', 'nikah', 'muda', 'tuh', 'somehow', 'oke', 'kalo', 'uang', 'stabil', 'sih', 'ya', 'sila', 'kalo', 'goyang', 'kasihan', 'anak']</t>
  </si>
  <si>
    <t>sedih nikah muda tuh somehow oke kalo uang stabil sih ya sila kalo goyang kasihan anak</t>
  </si>
  <si>
    <t>@AREAJULID wajar aja sih nder, aku 02L bener² gak mau kenal sama cowok rl manapun, kayak di pikiran aku itu percuma karena buang² waktu dan kebahagiaan aku, fokus mencintai diri sendiri sama mencintai cowok kpop aja dulu buat sekarang ya walaupun temen² seangkatan udah banyak yg nikah muda</t>
  </si>
  <si>
    <t>@areajulid wajar aja sih nder, aku 02l bener² gak mau kenal sama cowok rl manapun, kayak di pikiran aku itu percuma karena buang² waktu dan kebahagiaan aku, fokus mencintai diri sendiri sama mencintai cowok kpop aja dulu buat sekarang ya walaupun temen² seangkatan udah banyak yg nikah muda</t>
  </si>
  <si>
    <t>wajar aja sih nder aku  bener gak mau kenal sama cowok rl manapun kayak di pikiran aku itu percuma karena buang waktu dan kebahagiaan aku fokus mencintai diri sendiri sama mencintai cowok kpop aja dulu buat sekarang ya walaupun temen seangkatan udah banyak yg nikah muda</t>
  </si>
  <si>
    <t>['wajar', 'aja', 'sih', 'nder', 'aku', 'bener', 'gak', 'mau', 'kenal', 'sama', 'cowok', 'rl', 'manapun', 'kayak', 'di', 'pikiran', 'aku', 'itu', 'percuma', 'karena', 'buang', 'waktu', 'dan', 'kebahagiaan', 'aku', 'fokus', 'mencintai', 'diri', 'sendiri', 'sama', 'mencintai', 'cowok', 'kpop', 'aja', 'dulu', 'buat', 'sekarang', 'ya', 'walaupun', 'temen', 'seangkatan', 'udah', 'banyak', 'yg', 'nikah', 'muda']</t>
  </si>
  <si>
    <t>['wajar', 'aja', 'sih', 'nder', 'aku', 'benar', 'gak', 'mau', 'kenal', 'sama', 'cowok', 'rl', 'manapun', 'seperti', 'di', 'pikiran', 'aku', 'itu', 'percuma', 'karena', 'buang', 'waktu', 'dan', 'kebahagiaan', 'aku', 'fokus', 'mencintai', 'diri', 'sendiri', 'sama', 'mencintai', 'cowok', 'kpop', 'aja', 'dulu', 'buat', 'sekarang', 'ya', 'walaupun', 'teman', 'seangkatan', 'sudah', 'banyak', 'yg', 'nikah', 'muda']</t>
  </si>
  <si>
    <t>['wajar', 'aja', 'sih', 'nder', 'gak', 'kenal', 'cowok', 'rl', 'manapun', 'pikiran', 'buang', 'kebahagiaan', 'fokus', 'mencintai', 'mencintai', 'cowok', 'kpop', 'aja', 'ya', 'teman', 'seangkatan', 'nikah', 'muda']</t>
  </si>
  <si>
    <t>['wajar', 'aja', 'sih', 'nder', 'gak', 'kenal', 'cowok', 'rl', 'mana', 'pikir', 'buang', 'bahagia', 'fokus', 'cinta', 'cinta', 'cowok', 'kpop', 'aja', 'ya', 'teman', 'angkat', 'nikah', 'muda']</t>
  </si>
  <si>
    <t>wajar aja sih nder gak kenal cowok rl mana pikir buang bahagia fokus cinta cinta cowok kpop aja ya teman angkat nikah muda</t>
  </si>
  <si>
    <t>@kegblgnunfaedh Mau nikah muda atau tua itu pilihan, tapi kalo miskin ngajak orang otaknya dimana tuh
Izin
https://t.co/BTNcrLl4mD
https://t.co/wh7SFbT60k</t>
  </si>
  <si>
    <t>@kegblgnunfaedh mau nikah muda atau tua itu pilihan, tapi kalo miskin ngajak orang otaknya dimana tuh
izin
https://t.co/btncrll4md
https://t.co/wh7sfbt60k</t>
  </si>
  <si>
    <t>mau nikah muda atau tua itu pilihan tapi kalo miskin ngajak orang otaknya dimana tuh izin</t>
  </si>
  <si>
    <t>['mau', 'nikah', 'muda', 'atau', 'tua', 'itu', 'pilihan', 'tapi', 'kalo', 'miskin', 'ngajak', 'orang', 'otaknya', 'dimana', 'tuh', 'izin']</t>
  </si>
  <si>
    <t>['mau', 'nikah', 'muda', 'atau', 'tua', 'itu', 'pilihan', 'tapi', 'kalo', 'miskin', 'mengajak', 'orang', 'otaknya', 'dimana', 'tuh', 'izin']</t>
  </si>
  <si>
    <t>['nikah', 'muda', 'tua', 'pilihan', 'kalo', 'miskin', 'mengajak', 'orang', 'otaknya', 'dimana', 'tuh', 'izin']</t>
  </si>
  <si>
    <t>['nikah', 'muda', 'tua', 'pilih', 'kalo', 'miskin', 'ajak', 'orang', 'otak', 'mana', 'tuh', 'izin']</t>
  </si>
  <si>
    <t>nikah muda tua pilih kalo miskin ajak orang otak mana tuh izin</t>
  </si>
  <si>
    <t>@_AyangnaHiu Dosen, katanya agamis tp slingkuh sm dosen muda yg kata dia syar’i anggunly, 15 thn nikah udh dibantuin istrinya sampe s3 jd dosen, trs keanya sih skrg mnyesal tuch</t>
  </si>
  <si>
    <t>@_ayangnahiu dosen, katanya agamis tp slingkuh sm dosen muda yg kata dia syar’i anggunly, 15 thn nikah udh dibantuin istrinya sampe s3 jd dosen, trs keanya sih skrg mnyesal tuch</t>
  </si>
  <si>
    <t>ayangnahiu dosen katanya agamis tp slingkuh sm dosen muda yg kata dia syari anggunly thn nikah udh dibantuin istrinya sampe  jd dosen trs keanya sih skrg mnyesal tuch</t>
  </si>
  <si>
    <t>['ayangnahiu', 'dosen', 'katanya', 'agamis', 'tp', 'slingkuh', 'sm', 'dosen', 'muda', 'yg', 'kata', 'dia', 'syari', 'anggunly', 'thn', 'nikah', 'udh', 'dibantuin', 'istrinya', 'sampe', 'jd', 'dosen', 'trs', 'keanya', 'sih', 'skrg', 'mnyesal', 'tuch']</t>
  </si>
  <si>
    <t>['ayangnahiu', 'dosen', 'katanya', 'agamis', 'tapi', 'slingkuh', 'sama', 'dosen', 'muda', 'yg', 'kata', 'dia', 'syari', 'anggunly', 'tahun', 'nikah', 'sudah', 'dibantuin', 'istrinya', 'sampai', 'jd', 'dosen', 'terus', 'keanya', 'sih', 'sekarang', 'menyesal', 'tuch']</t>
  </si>
  <si>
    <t>['ayangnahiu', 'dosen', 'agamis', 'slingkuh', 'dosen', 'muda', 'syari', 'anggunly', 'nikah', 'dibantuin', 'istrinya', 'jd', 'dosen', 'keanya', 'sih', 'menyesal']</t>
  </si>
  <si>
    <t>['ayangnahiu', 'dosen', 'agam', 'slingkuh', 'dosen', 'muda', 'syar', 'anggunly', 'nikah', 'dibantuin', 'istri', 'jd', 'dosen', 'keanya', 'sih', 'sesal']</t>
  </si>
  <si>
    <t>ayangnahiu dosen agam slingkuh dosen muda syar anggunly nikah dibantuin istri jd dosen keanya sih sesal</t>
  </si>
  <si>
    <t>@naufalm13200 Udh nikah sma pacarnya pak?
Kalau udh smoga ga kejadian lagi kyk gini
Nama dah ada pangkat seegknya kalau ada apa2 d bcarain breng2 dewasalah malu sama pangkat
Wkwkw kasus2 kyk gini yng bikin ank2 muda takut mau nikah 
Emng ga smua cwok kyk jenengan tp kasus kyk gni dh bnyk</t>
  </si>
  <si>
    <t>@naufalm13200 udh nikah sma pacarnya pak?
kalau udh smoga ga kejadian lagi kyk gini
nama dah ada pangkat seegknya kalau ada apa2 d bcarain breng2 dewasalah malu sama pangkat
wkwkw kasus2 kyk gini yng bikin ank2 muda takut mau nikah 
emng ga smua cwok kyk jenengan tp kasus kyk gni dh bnyk</t>
  </si>
  <si>
    <t>udh nikah sma pacarnya pak kalau udh smoga ga kejadian lagi kyk gini nama dah ada pangkat seegknya kalau ada apa  bcarain breng dewasalah malu sama pangkat wkwkw kasus kyk gini yng bikin ank muda takut mau nikah emng ga smua cwok kyk jenengan tp kasus kyk gni dh bnyk</t>
  </si>
  <si>
    <t>['udh', 'nikah', 'sma', 'pacarnya', 'pak', 'kalau', 'udh', 'smoga', 'ga', 'kejadian', 'lagi', 'kyk', 'gini', 'nama', 'dah', 'ada', 'pangkat', 'seegknya', 'kalau', 'ada', 'apa', 'bcarain', 'breng', 'dewasalah', 'malu', 'sama', 'pangkat', 'wkwkw', 'kasus', 'kyk', 'gini', 'yng', 'bikin', 'ank', 'muda', 'takut', 'mau', 'nikah', 'emng', 'ga', 'smua', 'cwok', 'kyk', 'jenengan', 'tp', 'kasus', 'kyk', 'gni', 'dh', 'bnyk']</t>
  </si>
  <si>
    <t>['sudah', 'nikah', 'sama', 'pacarnya', 'pak', 'kalau', 'sudah', 'smoga', 'tidak', 'kejadian', 'lagi', 'seperti', 'begini', 'nama', 'sudah', 'ada', 'pangkat', 'seegknya', 'kalau', 'ada', 'apa', 'bcarain', 'breng', 'dewasalah', 'malu', 'sama', 'pangkat', 'wkwkw', 'kasus', 'seperti', 'begini', 'yng', 'bikin', 'anak', 'muda', 'takut', 'mau', 'nikah', 'memang', 'tidak', 'semua', 'cowok', 'seperti', 'jenengan', 'tapi', 'kasus', 'seperti', 'begini', 'sudah', 'banyak']</t>
  </si>
  <si>
    <t>['nikah', 'pacarnya', 'smoga', 'kejadian', 'nama', 'pangkat', 'seegknya', 'bcarain', 'breng', 'dewasalah', 'malu', 'pangkat', 'bikin', 'anak', 'muda', 'takut', 'nikah', 'cowok', 'jenengan']</t>
  </si>
  <si>
    <t>['nikah', 'pacar', 'smoga', 'jadi', 'nama', 'pangkat', 'seegknya', 'bcarain', 'breng', 'dewasa', 'malu', 'pangkat', 'bikin', 'anak', 'muda', 'takut', 'nikah', 'cowok', 'jeneng']</t>
  </si>
  <si>
    <t>nikah pacar smoga jadi nama pangkat seegknya bcarain breng dewasa malu pangkat bikin anak muda takut nikah cowok jeneng</t>
  </si>
  <si>
    <t>@BuzzeRpStop @Chrsy_7 @miekaritelor @AREAJULID Ngerti konteks gak? Liat yg dibahas apa? Yg dikritik apa? Lagian urusan nikah muda sama nikah karena MBA konteksnya aja udh beda. Malah disama2in. Kalau mau nyari panggung atau nyari ribut, di tempat yg lain aja. Nggak nyambung yg lu bahas sama konteksnya.</t>
  </si>
  <si>
    <t>@buzzerpstop @chrsy_7 @miekaritelor @areajulid ngerti konteks gak? liat yg dibahas apa? yg dikritik apa? lagian urusan nikah muda sama nikah karena mba konteksnya aja udh beda. malah disama2in. kalau mau nyari panggung atau nyari ribut, di tempat yg lain aja. nggak nyambung yg lu bahas sama konteksnya.</t>
  </si>
  <si>
    <t>ngerti konteks gak liat yg dibahas apa yg dikritik apa lagian urusan nikah muda sama nikah karena mba konteksnya aja udh beda malah disamain kalau mau nyari panggung atau nyari ribut di tempat yg lain aja nggak nyambung yg lu bahas sama konteksnya</t>
  </si>
  <si>
    <t>['ngerti', 'konteks', 'gak', 'liat', 'yg', 'dibahas', 'apa', 'yg', 'dikritik', 'apa', 'lagian', 'urusan', 'nikah', 'muda', 'sama', 'nikah', 'karena', 'mba', 'konteksnya', 'aja', 'udh', 'beda', 'malah', 'disamain', 'kalau', 'mau', 'nyari', 'panggung', 'atau', 'nyari', 'ribut', 'di', 'tempat', 'yg', 'lain', 'aja', 'nggak', 'nyambung', 'yg', 'lu', 'bahas', 'sama', 'konteksnya']</t>
  </si>
  <si>
    <t>['paham', 'konteks', 'gak', 'lihat', 'yg', 'dibahas', 'apa', 'yg', 'dikritik', 'apa', 'lagian', 'urusan', 'nikah', 'muda', 'sama', 'nikah', 'karena', 'mbak', 'konteksnya', 'aja', 'sudah', 'beda', 'malah', 'disamain', 'kalau', 'mau', 'mencari', 'panggung', 'atau', 'mencari', 'ribut', 'di', 'tempat', 'yg', 'lain', 'aja', 'tidak', 'bersambung', 'yg', 'kamu', 'bahas', 'sama', 'konteksnya']</t>
  </si>
  <si>
    <t>['paham', 'konteks', 'gak', 'lihat', 'dibahas', 'dikritik', 'urusan', 'nikah', 'muda', 'nikah', 'mbak', 'konteksnya', 'aja', 'beda', 'disamain', 'mencari', 'panggung', 'mencari', 'ribut', 'aja', 'bersambung', 'bahas', 'konteksnya']</t>
  </si>
  <si>
    <t>['paham', 'konteks', 'gak', 'lihat', 'bahas', 'kritik', 'urus', 'nikah', 'muda', 'nikah', 'mbak', 'konteks', 'aja', 'beda', 'disamain', 'cari', 'panggung', 'cari', 'ribut', 'aja', 'sambung', 'bahas', 'konteks']</t>
  </si>
  <si>
    <t>paham konteks gak lihat bahas kritik urus nikah muda nikah mbak konteks aja beda disamain cari panggung cari ribut aja sambung bahas konteks</t>
  </si>
  <si>
    <t>stresss, nikmatin masa muda mah jangan nikah dulu</t>
  </si>
  <si>
    <t>stresss nikmatin masa muda mah jangan nikah dulu</t>
  </si>
  <si>
    <t>['stresss', 'nikmatin', 'masa', 'muda', 'mah', 'jangan', 'nikah', 'dulu']</t>
  </si>
  <si>
    <t>['stresss', 'menikmati', 'masa', 'muda', 'mah', 'jangan', 'nikah', 'dulu']</t>
  </si>
  <si>
    <t>['stresss', 'menikmati', 'muda', 'mah', 'nikah']</t>
  </si>
  <si>
    <t>['stresss', 'nikmat', 'muda', 'mah', 'nikah']</t>
  </si>
  <si>
    <t>stresss nikmat muda mah nikah</t>
  </si>
  <si>
    <t>@xdonghwa idk??? maybe he thought we gonna romanticize it(?) wkwkwk
oh di awal jg dia bilang dia tipe cowok alim yg gamau pacaran soalnya keluarganya strict, lgsg nikah sama istrinya, tpi bisaan gitu selingkuh sama cewek yg lebih muda 🥴</t>
  </si>
  <si>
    <t>idk maybe he thought we gonna romanticize it wkwkwk oh di awal jg dia bilang dia tipe cowok alim yg gamau pacaran soalnya keluarganya strict lgsg nikah sama istrinya tpi bisaan gitu selingkuh sama cewek yg lebih muda</t>
  </si>
  <si>
    <t>['idk', 'maybe', 'he', 'thought', 'we', 'gon', 'na', 'romanticize', 'it', 'wkwkwk', 'oh', 'di', 'awal', 'jg', 'dia', 'bilang', 'dia', 'tipe', 'cowok', 'alim', 'yg', 'gamau', 'pacaran', 'soalnya', 'keluarganya', 'strict', 'lgsg', 'nikah', 'sama', 'istrinya', 'tpi', 'bisaan', 'gitu', 'selingkuh', 'sama', 'cewek', 'yg', 'lebih', 'muda']</t>
  </si>
  <si>
    <t>['gatau', 'mungkin', 'he', 'thought', 'we', 'gon', 'na', 'romanticize', 'it', 'wkwkwk', 'oh', 'di', 'awal', 'juga', 'dia', 'bilang', 'dia', 'tipe', 'cowok', 'alim', 'yg', 'gamau', 'pacaran', 'soalnya', 'keluarganya', 'strict', 'langsung', 'nikah', 'sama', 'istrinya', 'tapi', 'bisaan', 'begitu', 'selingkuh', 'sama', 'cewek', 'yg', 'lebih', 'muda']</t>
  </si>
  <si>
    <t>['gatau', 'he', 'thought', 'we', 'gon', 'na', 'romanticize', 'it', 'wkwkwk', 'oh', 'bilang', 'tipe', 'cowok', 'alim', 'gamau', 'pacaran', 'keluarganya', 'strict', 'langsung', 'nikah', 'istrinya', 'bisaan', 'selingkuh', 'cewek', 'muda']</t>
  </si>
  <si>
    <t>['gatau', 'he', 'thought', 'we', 'gon', 'na', 'romanticize', 'it', 'wkwkwk', 'oh', 'bilang', 'tipe', 'cowok', 'alim', 'gamau', 'pacar', 'keluarga', 'strict', 'langsung', 'nikah', 'istri', 'bisa', 'selingkuh', 'cewek', 'muda']</t>
  </si>
  <si>
    <t>gatau he thought we gon na romanticize it wkwkwk oh bilang tipe cowok alim gamau pacar keluarga strict langsung nikah istri bisa selingkuh cewek muda</t>
  </si>
  <si>
    <t>@kegblgnunfaedh ye kalau mau nikah muda minima sadar diri dulu lah kontol kau ada karir apa kah rencana apa kah, seks mulu di benak lu</t>
  </si>
  <si>
    <t>ye kalau mau nikah muda minima sadar diri dulu lah kontol kau ada karir apa kah rencana apa kah seks mulu di benak lu</t>
  </si>
  <si>
    <t>['ye', 'kalau', 'mau', 'nikah', 'muda', 'minima', 'sadar', 'diri', 'dulu', 'lah', 'kontol', 'kau', 'ada', 'karir', 'apa', 'kah', 'rencana', 'apa', 'kah', 'seks', 'mulu', 'di', 'benak', 'lu']</t>
  </si>
  <si>
    <t>['ya', 'kalau', 'mau', 'nikah', 'muda', 'minimal', 'sadar', 'diri', 'dulu', 'lah', 'penis', 'kau', 'ada', 'karier', 'apa', 'kah', 'rencana', 'apa', 'kah', 'seks', 'selalu', 'di', 'benak', 'kamu']</t>
  </si>
  <si>
    <t>['ya', 'nikah', 'muda', 'minimal', 'sadar', 'penis', 'kau', 'karier', 'kah', 'rencana', 'kah', 'seks', 'benak']</t>
  </si>
  <si>
    <t>ya nikah muda minimal sadar penis kau karier kah rencana kah seks benak</t>
  </si>
  <si>
    <t>@AREAJULID Tpi temen yng nikah muda dapat kerjaan di luar negeri dan skrg berkecukupan kok. Yah sebenarnya bukan masalah nikah muda tp masalah kesiapan</t>
  </si>
  <si>
    <t>@areajulid tpi temen yng nikah muda dapat kerjaan di luar negeri dan skrg berkecukupan kok. yah sebenarnya bukan masalah nikah muda tp masalah kesiapan</t>
  </si>
  <si>
    <t>tpi temen yng nikah muda dapat kerjaan di luar negeri dan skrg berkecukupan kok yah sebenarnya bukan masalah nikah muda tp masalah kesiapan</t>
  </si>
  <si>
    <t>['tpi', 'temen', 'yng', 'nikah', 'muda', 'dapat', 'kerjaan', 'di', 'luar', 'negeri', 'dan', 'skrg', 'berkecukupan', 'kok', 'yah', 'sebenarnya', 'bukan', 'masalah', 'nikah', 'muda', 'tp', 'masalah', 'kesiapan']</t>
  </si>
  <si>
    <t>['tapi', 'teman', 'yng', 'nikah', 'muda', 'dapat', 'kerjaan', 'di', 'luar', 'negeri', 'dan', 'sekarang', 'berkecukupan', 'kok', 'yah', 'sebenarnya', 'bukan', 'masalah', 'nikah', 'muda', 'tapi', 'masalah', 'persiapan']</t>
  </si>
  <si>
    <t>['teman', 'nikah', 'muda', 'kerjaan', 'negeri', 'berkecukupan', 'yah', 'nikah', 'muda', 'persiapan']</t>
  </si>
  <si>
    <t>['teman', 'nikah', 'muda', 'kerja', 'negeri', 'cukup', 'yah', 'nikah', 'muda', 'siap']</t>
  </si>
  <si>
    <t>teman nikah muda kerja negeri cukup yah nikah muda siap</t>
  </si>
  <si>
    <t>Lagi dan lagii nikah muda msih ditanggung sma ortu beuhh mending pke pengaman klau mau bgitu yaelah 😒</t>
  </si>
  <si>
    <t>lagi dan lagii nikah muda msih ditanggung sma ortu beuhh mending pke pengaman klau mau bgitu yaelah 😒</t>
  </si>
  <si>
    <t>lagi dan lagii nikah muda msih ditanggung sma ortu beuhh mending pke pengaman klau mau bgitu yaelah</t>
  </si>
  <si>
    <t>['lagi', 'dan', 'lagii', 'nikah', 'muda', 'msih', 'ditanggung', 'sma', 'ortu', 'beuhh', 'mending', 'pke', 'pengaman', 'klau', 'mau', 'bgitu', 'yaelah']</t>
  </si>
  <si>
    <t>['lagi', 'dan', 'lagi', 'nikah', 'muda', 'masih', 'ditanggung', 'sama', 'orangtua', 'beuhh', 'mending', 'pakai', 'pengaman', 'kalau', 'mau', 'bgitu', 'yaelah']</t>
  </si>
  <si>
    <t>['nikah', 'muda', 'ditanggung', 'orangtua', 'beuhh', 'mending', 'pakai', 'pengaman', 'bgitu', 'yaelah']</t>
  </si>
  <si>
    <t>['nikah', 'muda', 'tanggung', 'orangtua', 'beuhh', 'mending', 'pakai', 'kam', 'bgitu', 'yaelah']</t>
  </si>
  <si>
    <t>nikah muda tanggung orangtua beuhh mending pakai kam bgitu yaelah</t>
  </si>
  <si>
    <t>@kegblgnunfaedh Gegara yang nikah muda tapi belum siap dalam hal ekonomi dan mental yang menyebabkan  terlihat banyak masalah di situ pula banyak orang sudah dewasa takut untuk masuk ke dunia pernikahan.</t>
  </si>
  <si>
    <t>@kegblgnunfaedh gegara yang nikah muda tapi belum siap dalam hal ekonomi dan mental yang menyebabkan  terlihat banyak masalah di situ pula banyak orang sudah dewasa takut untuk masuk ke dunia pernikahan.</t>
  </si>
  <si>
    <t>gegara yang nikah muda tapi belum siap dalam hal ekonomi dan mental yang menyebabkan terlihat banyak masalah di situ pula banyak orang sudah dewasa takut untuk masuk ke dunia pernikahan</t>
  </si>
  <si>
    <t>['gegara', 'yang', 'nikah', 'muda', 'tapi', 'belum', 'siap', 'dalam', 'hal', 'ekonomi', 'dan', 'mental', 'yang', 'menyebabkan', 'terlihat', 'banyak', 'masalah', 'di', 'situ', 'pula', 'banyak', 'orang', 'sudah', 'dewasa', 'takut', 'untuk', 'masuk', 'ke', 'dunia', 'pernikahan']</t>
  </si>
  <si>
    <t>['karena', 'yang', 'nikah', 'muda', 'tapi', 'belum', 'siap', 'dalam', 'hal', 'ekonomi', 'dan', 'mental', 'yang', 'menyebabkan', 'terlihat', 'banyak', 'masalah', 'di', 'situ', 'pula', 'banyak', 'orang', 'sudah', 'dewasa', 'takut', 'untuk', 'masuk', 'ke', 'dunia', 'pernikahan']</t>
  </si>
  <si>
    <t>['nikah', 'muda', 'ekonomi', 'mental', 'menyebabkan', 'situ', 'orang', 'dewasa', 'takut', 'masuk', 'dunia', 'pernikahan']</t>
  </si>
  <si>
    <t>['nikah', 'muda', 'ekonomi', 'mental', 'sebab', 'situ', 'orang', 'dewasa', 'takut', 'masuk', 'dunia', 'nikah']</t>
  </si>
  <si>
    <t>nikah muda ekonomi mental sebab situ orang dewasa takut masuk dunia nikah</t>
  </si>
  <si>
    <t>@eicila @tanyakanrl rill cooooy! dan fight for legal way yang mateng dan gk asal nikah muda ya</t>
  </si>
  <si>
    <t>rill cooooy dan fight for legal way yang mateng dan gk asal nikah muda ya</t>
  </si>
  <si>
    <t>['rill', 'cooooy', 'dan', 'fight', 'for', 'legal', 'way', 'yang', 'mateng', 'dan', 'gk', 'asal', 'nikah', 'muda', 'ya']</t>
  </si>
  <si>
    <t>['nyata', 'cooooy', 'dan', 'fight', 'for', 'legal', 'way', 'yang', 'matang', 'dan', 'tidak', 'asal', 'nikah', 'muda', 'ya']</t>
  </si>
  <si>
    <t>['nyata', 'fight', 'for', 'legal', 'way', 'matang', 'nikah', 'muda', 'ya']</t>
  </si>
  <si>
    <t>nyata fight for legal way matang nikah muda ya</t>
  </si>
  <si>
    <t>@kegblgnunfaedh kaum nikah muda ni emang rada rada
nitip toples buat lebaran
https://t.co/lpuCsH55w2 https://t.co/lWZtdI796y</t>
  </si>
  <si>
    <t>@kegblgnunfaedh kaum nikah muda ni emang rada rada
nitip toples buat lebaran
https://t.co/lpucsh55w2 https://t.co/lwztdi796y</t>
  </si>
  <si>
    <t>kaum nikah muda ni emang rada rada nitip toples buat lebaran</t>
  </si>
  <si>
    <t>['kaum', 'nikah', 'muda', 'ni', 'emang', 'rada', 'rada', 'nitip', 'toples', 'buat', 'lebaran']</t>
  </si>
  <si>
    <t>['kaum', 'nikah', 'muda', 'ini', 'memang', 'rada', 'rada', 'titip', 'toples', 'buat', 'lebaran']</t>
  </si>
  <si>
    <t>['kaum', 'nikah', 'muda', 'rada', 'rada', 'titip', 'toples', 'lebaran']</t>
  </si>
  <si>
    <t>kaum nikah muda rada rada titip toples lebaran</t>
  </si>
  <si>
    <t>@kegblgnunfaedh 10 jempol buat Ardhan. Jomblo tua tapi kalo kelaparan ya sendiri yg ngerasain tapi kalo nikah muda terus ekonomi sulit yg kelaparan bukan cuma lo aja tp anak istri lo juga ikut kelaparan
https://t.co/OmuVR23wF6</t>
  </si>
  <si>
    <t>@kegblgnunfaedh 10 jempol buat ardhan. jomblo tua tapi kalo kelaparan ya sendiri yg ngerasain tapi kalo nikah muda terus ekonomi sulit yg kelaparan bukan cuma lo aja tp anak istri lo juga ikut kelaparan
https://t.co/omuvr23wf6</t>
  </si>
  <si>
    <t>jempol buat ardhan jomblo tua tapi kalo kelaparan ya sendiri yg ngerasain tapi kalo nikah muda terus ekonomi sulit yg kelaparan bukan cuma lo aja tp anak istri lo juga ikut kelaparan</t>
  </si>
  <si>
    <t>['jempol', 'buat', 'ardhan', 'jomblo', 'tua', 'tapi', 'kalo', 'kelaparan', 'ya', 'sendiri', 'yg', 'ngerasain', 'tapi', 'kalo', 'nikah', 'muda', 'terus', 'ekonomi', 'sulit', 'yg', 'kelaparan', 'bukan', 'cuma', 'lo', 'aja', 'tp', 'anak', 'istri', 'lo', 'juga', 'ikut', 'kelaparan']</t>
  </si>
  <si>
    <t>['jempol', 'buat', 'ardhan', 'lajang', 'tua', 'tapi', 'kalo', 'kelaparan', 'ya', 'sendiri', 'yg', 'merasakan', 'tapi', 'kalo', 'nikah', 'muda', 'terus', 'ekonomi', 'sulit', 'yg', 'kelaparan', 'bukan', 'cuma', 'kamu', 'aja', 'tapi', 'anak', 'istri', 'kamu', 'juga', 'ikut', 'kelaparan']</t>
  </si>
  <si>
    <t>['jempol', 'ardhan', 'lajang', 'tua', 'kalo', 'kelaparan', 'ya', 'merasakan', 'kalo', 'nikah', 'muda', 'ekonomi', 'sulit', 'kelaparan', 'aja', 'anak', 'istri', 'kelaparan']</t>
  </si>
  <si>
    <t>['jempol', 'ardhan', 'lajang', 'tua', 'kalo', 'lapar', 'ya', 'rasa', 'kalo', 'nikah', 'muda', 'ekonomi', 'sulit', 'lapar', 'aja', 'anak', 'istri', 'lapar']</t>
  </si>
  <si>
    <t>jempol ardhan lajang tua kalo lapar ya rasa kalo nikah muda ekonomi sulit lapar aja anak istri lapar</t>
  </si>
  <si>
    <t>@kegblgnunfaedh drpd yg nikah muda pas ekonomi sulit ntar pinjem duit sana sini alesan buat susu anak</t>
  </si>
  <si>
    <t>drpd yg nikah muda pas ekonomi sulit ntar pinjem duit sana sini alesan buat susu anak</t>
  </si>
  <si>
    <t>['drpd', 'yg', 'nikah', 'muda', 'pas', 'ekonomi', 'sulit', 'ntar', 'pinjem', 'duit', 'sana', 'sini', 'alesan', 'buat', 'susu', 'anak']</t>
  </si>
  <si>
    <t>['daripada', 'yg', 'nikah', 'muda', 'saat', 'ekonomi', 'sulit', 'nanti', 'pinjem', 'duit', 'sana', 'sini', 'alasan', 'buat', 'susu', 'anak']</t>
  </si>
  <si>
    <t>['nikah', 'muda', 'ekonomi', 'sulit', 'pinjem', 'duit', 'alasan', 'susu', 'anak']</t>
  </si>
  <si>
    <t>['nikah', 'muda', 'ekonomi', 'sulit', 'pinjem', 'duit', 'alas', 'susu', 'anak']</t>
  </si>
  <si>
    <t>nikah muda ekonomi sulit pinjem duit alas susu anak</t>
  </si>
  <si>
    <t>@kegblgnunfaedh Kaum kampanye nikah muda emang suka merasa superior
basreng SEKILO 38k
🛒https://t.co/7wF52W5QGF https://t.co/kwJUYvzdZB</t>
  </si>
  <si>
    <t>@kegblgnunfaedh kaum kampanye nikah muda emang suka merasa superior
basreng sekilo 38k
🛒https://t.co/7wf52w5qgf https://t.co/kwjuyvzdzb</t>
  </si>
  <si>
    <t xml:space="preserve">kaum kampanye nikah muda emang suka merasa superior basreng sekilo </t>
  </si>
  <si>
    <t>['kaum', 'kampanye', 'nikah', 'muda', 'emang', 'suka', 'merasa', 'superior', 'basreng', 'sekilo']</t>
  </si>
  <si>
    <t>['kaum', 'kampanye', 'nikah', 'muda', 'memang', 'suka', 'merasa', 'superior', 'basreng', 'sekilo']</t>
  </si>
  <si>
    <t>['kaum', 'kampanye', 'nikah', 'muda', 'suka', 'superior', 'basreng', 'sekilo']</t>
  </si>
  <si>
    <t>['kaum', 'kampanye', 'nikah', 'muda', 'suka', 'superior', 'basreng', 'kilo']</t>
  </si>
  <si>
    <t>kaum kampanye nikah muda suka superior basreng kilo</t>
  </si>
  <si>
    <t>Kyknya nikah muda disana lebih kerasa pressurenya ya biaya kehidupan juga lebih mahal tapi banyak pasangan yg msih pcrn tinggal bareng bahkan sampe berhubungan gatau yg ini paling relate sama kehidupan nikah muda yg ada disini</t>
  </si>
  <si>
    <t>kyknya nikah muda disana lebih kerasa pressurenya ya biaya kehidupan juga lebih mahal tapi banyak pasangan yg msih pcrn tinggal bareng bahkan sampe berhubungan gatau yg ini paling relate sama kehidupan nikah muda yg ada disini</t>
  </si>
  <si>
    <t>['kyknya', 'nikah', 'muda', 'disana', 'lebih', 'kerasa', 'pressurenya', 'ya', 'biaya', 'kehidupan', 'juga', 'lebih', 'mahal', 'tapi', 'banyak', 'pasangan', 'yg', 'msih', 'pcrn', 'tinggal', 'bareng', 'bahkan', 'sampe', 'berhubungan', 'gatau', 'yg', 'ini', 'paling', 'relate', 'sama', 'kehidupan', 'nikah', 'muda', 'yg', 'ada', 'disini']</t>
  </si>
  <si>
    <t>['sepertinya', 'nikah', 'muda', 'disana', 'lebih', 'kerasa', 'pressurenya', 'ya', 'biaya', 'kehidupan', 'juga', 'lebih', 'mahal', 'tapi', 'banyak', 'pasangan', 'yg', 'masih', 'pacar', 'tinggal', 'bareng', 'bahkan', 'sampai', 'berhubungan', 'gatau', 'yg', 'ini', 'paling', 'berkaitan', 'sama', 'kehidupan', 'nikah', 'muda', 'yg', 'ada', 'disini']</t>
  </si>
  <si>
    <t>['nikah', 'muda', 'disana', 'kerasa', 'pressurenya', 'ya', 'biaya', 'kehidupan', 'mahal', 'pasangan', 'pacar', 'tinggal', 'bareng', 'berhubungan', 'gatau', 'berkaitan', 'kehidupan', 'nikah', 'muda']</t>
  </si>
  <si>
    <t>['nikah', 'muda', 'sana', 'rasa', 'pressurenya', 'ya', 'biaya', 'hidup', 'mahal', 'pasang', 'pacar', 'tinggal', 'bareng', 'hubung', 'gatau', 'kait', 'hidup', 'nikah', 'muda']</t>
  </si>
  <si>
    <t>nikah muda sana rasa pressurenya ya biaya hidup mahal pasang pacar tinggal bareng hubung gatau kait hidup nikah muda</t>
  </si>
  <si>
    <t>😮‍💨🙄 masih jadi beban malah nambah beban. Kadang heran yg muda berlomba-lomba nikah yg udah dewasa masih merenungi hidupnya.</t>
  </si>
  <si>
    <t>😮‍💨🙄 masih jadi beban malah nambah beban. kadang heran yg muda berlomba-lomba nikah yg udah dewasa masih merenungi hidupnya.</t>
  </si>
  <si>
    <t>masih jadi beban malah nambah beban kadang heran yg muda berlombalomba nikah yg udah dewasa masih merenungi hidupnya</t>
  </si>
  <si>
    <t>['masih', 'jadi', 'beban', 'malah', 'nambah', 'beban', 'kadang', 'heran', 'yg', 'muda', 'berlombalomba', 'nikah', 'yg', 'udah', 'dewasa', 'masih', 'merenungi', 'hidupnya']</t>
  </si>
  <si>
    <t>['masih', 'jadi', 'beban', 'malah', 'bertambah', 'beban', 'kadang', 'heran', 'yg', 'muda', 'berlombalomba', 'nikah', 'yg', 'sudah', 'dewasa', 'masih', 'merenungi', 'hidupnya']</t>
  </si>
  <si>
    <t>['beban', 'bertambah', 'beban', 'kadang', 'heran', 'muda', 'berlombalomba', 'nikah', 'dewasa', 'merenungi', 'hidupnya']</t>
  </si>
  <si>
    <t>['beban', 'tambah', 'beban', 'kadang', 'heran', 'muda', 'berlombalomba', 'nikah', 'dewasa', 'renung', 'hidup']</t>
  </si>
  <si>
    <t>beban tambah beban kadang heran muda berlombalomba nikah dewasa renung hidup</t>
  </si>
  <si>
    <t>Katanya gak mau Nikah muda, giliran kenal yang lebih mapan iya2 ajaa. Anjing</t>
  </si>
  <si>
    <t>katanya gak mau nikah muda, giliran kenal yang lebih mapan iya2 ajaa. anjing</t>
  </si>
  <si>
    <t>katanya gak mau nikah muda giliran kenal yang lebih mapan iya ajaa anjing</t>
  </si>
  <si>
    <t>['katanya', 'gak', 'mau', 'nikah', 'muda', 'giliran', 'kenal', 'yang', 'lebih', 'mapan', 'iya', 'ajaa', 'anjing']</t>
  </si>
  <si>
    <t>['katanya', 'gak', 'mau', 'nikah', 'muda', 'giliran', 'kenal', 'yang', 'lebih', 'mapan', 'iya', 'saja', 'fuck']</t>
  </si>
  <si>
    <t>['gak', 'nikah', 'muda', 'giliran', 'kenal', 'mapan', 'iya', 'fuck']</t>
  </si>
  <si>
    <t>['gak', 'nikah', 'muda', 'gilir', 'kenal', 'mapan', 'iya', 'fuck']</t>
  </si>
  <si>
    <t>gak nikah muda gilir kenal mapan iya fuck</t>
  </si>
  <si>
    <t>Kalo kata Joonyoung sih karena mereka nikah cepet, makanya selagi masih muda &amp;amp; punya tenaga, kudu puas2in main...
Oiya Yiseul udah lahiran tapi prematur
Anaknya masih di inkubator dan bentar lagi boleh dibawa pulang
Yiseul bilang, dia juga puas2in main biar kondisinya membaik https://t.co/KBJYJzvLIW</t>
  </si>
  <si>
    <t>kalo kata joonyoung sih karena mereka nikah cepet, makanya selagi masih muda &amp;amp; punya tenaga, kudu puas2in main...
oiya yiseul udah lahiran tapi prematur
anaknya masih di inkubator dan bentar lagi boleh dibawa pulang
yiseul bilang, dia juga puas2in main biar kondisinya membaik https://t.co/kbjyjzvliw</t>
  </si>
  <si>
    <t>kalo kata joonyoung sih karena mereka nikah cepet makanya selagi masih muda amp punya tenaga kudu puasin main oiya yiseul udah lahiran tapi prematur anaknya masih di inkubator dan bentar lagi boleh dibawa pulang yiseul bilang dia juga puasin main biar kondisinya membaik</t>
  </si>
  <si>
    <t>['kalo', 'kata', 'joonyoung', 'sih', 'karena', 'mereka', 'nikah', 'cepet', 'makanya', 'selagi', 'masih', 'muda', 'amp', 'punya', 'tenaga', 'kudu', 'puasin', 'main', 'oiya', 'yiseul', 'udah', 'lahiran', 'tapi', 'prematur', 'anaknya', 'masih', 'di', 'inkubator', 'dan', 'bentar', 'lagi', 'boleh', 'dibawa', 'pulang', 'yiseul', 'bilang', 'dia', 'juga', 'puasin', 'main', 'biar', 'kondisinya', 'membaik']</t>
  </si>
  <si>
    <t>['kalo', 'kata', 'joonyoung', 'sih', 'karena', 'mereka', 'nikah', 'cepat', 'makanya', 'selagi', 'masih', 'muda', 'amp', 'punya', 'tenaga', 'harus', 'puas', 'main', 'iya', 'yiseul', 'sudah', 'lahiran', 'tapi', 'prematur', 'anaknya', 'masih', 'di', 'inkubator', 'dan', 'bentar', 'lagi', 'boleh', 'dibawa', 'pulang', 'yiseul', 'bilang', 'dia', 'juga', 'puas', 'main', 'biar', 'kondisinya', 'membaik']</t>
  </si>
  <si>
    <t>['kalo', 'joonyoung', 'sih', 'nikah', 'cepat', 'selagi', 'muda', 'amp', 'tenaga', 'puas', 'main', 'iya', 'yiseul', 'lahiran', 'prematur', 'anaknya', 'inkubator', 'bentar', 'dibawa', 'pulang', 'yiseul', 'bilang', 'puas', 'main', 'biar', 'kondisinya', 'membaik']</t>
  </si>
  <si>
    <t>['kalo', 'joonyoung', 'sih', 'nikah', 'cepat', 'selagi', 'muda', 'amp', 'tenaga', 'puas', 'main', 'iya', 'yiseul', 'lahir', 'prematur', 'anak', 'inkubator', 'bentar', 'bawa', 'pulang', 'yiseul', 'bilang', 'puas', 'main', 'biar', 'kondisi', 'baik']</t>
  </si>
  <si>
    <t>kalo joonyoung sih nikah cepat selagi muda amp tenaga puas main iya yiseul lahir prematur anak inkubator bentar bawa pulang yiseul bilang puas main biar kondisi baik</t>
  </si>
  <si>
    <t>@kymm_skin Pengen pake Bakuchiol miracle serum dari @kymm_skin  🥰 soalnya pengen glowing biar hari raya dikira masih muda belia ngga ditanya kapan nikah hehehehe #ramadhancantikwithkymmskin</t>
  </si>
  <si>
    <t>@kymm_skin pengen pake bakuchiol miracle serum dari @kymm_skin  🥰 soalnya pengen glowing biar hari raya dikira masih muda belia ngga ditanya kapan nikah hehehehe #ramadhancantikwithkymmskin</t>
  </si>
  <si>
    <t>skin pengen pake bakuchiol miracle serum dari skin soalnya pengen glowing biar hari raya dikira masih muda belia ngga ditanya kapan nikah hehehehe</t>
  </si>
  <si>
    <t>['skin', 'pengen', 'pake', 'bakuchiol', 'miracle', 'serum', 'dari', 'skin', 'soalnya', 'pengen', 'glowing', 'biar', 'hari', 'raya', 'dikira', 'masih', 'muda', 'belia', 'ngga', 'ditanya', 'kapan', 'nikah', 'hehehehe']</t>
  </si>
  <si>
    <t>['skin', 'ingin', 'pakai', 'bakuchiol', 'miracle', 'serum', 'dari', 'skin', 'soalnya', 'ingin', 'glowing', 'biar', 'hari', 'raya', 'dikira', 'masih', 'muda', 'belia', 'tidak', 'ditanya', 'kapan', 'nikah', 'hehehehe']</t>
  </si>
  <si>
    <t>['skin', 'pakai', 'bakuchiol', 'miracle', 'serum', 'skin', 'glowing', 'biar', 'raya', 'muda', 'belia', 'nikah']</t>
  </si>
  <si>
    <t>skin pakai bakuchiol miracle serum skin glowing biar raya muda belia nikah</t>
  </si>
  <si>
    <t>Lagi-lagi bikin menghela napas
Guest terbaru 'Teenage Parents S3' ini sepasang suami istri yang nikah muda karena cewenya hamil pas umurnya 18 tahun
Walaupun udah nikah, biaya hidup mereka masih ditanggung orang tua
Masih sering main &amp;amp; minum ama temen2nya sampe jam 2 pagi https://t.co/uf1nx9Kenn</t>
  </si>
  <si>
    <t>lagi-lagi bikin menghela napas
guest terbaru 'teenage parents s3' ini sepasang suami istri yang nikah muda karena cewenya hamil pas umurnya 18 tahun
walaupun udah nikah, biaya hidup mereka masih ditanggung orang tua
masih sering main &amp;amp; minum ama temen2nya sampe jam 2 pagi https://t.co/uf1nx9kenn</t>
  </si>
  <si>
    <t>lagilagi bikin menghela napas guest terbaru teenage parents  ini sepasang suami istri yang nikah muda karena cewenya hamil pas umurnya tahun walaupun udah nikah biaya hidup mereka masih ditanggung orang tua masih sering main amp minum ama temennya sampe jam pagi</t>
  </si>
  <si>
    <t>['lagilagi', 'bikin', 'menghela', 'napas', 'guest', 'terbaru', 'teenage', 'parents', 'ini', 'sepasang', 'suami', 'istri', 'yang', 'nikah', 'muda', 'karena', 'cewenya', 'hamil', 'pas', 'umurnya', 'tahun', 'walaupun', 'udah', 'nikah', 'biaya', 'hidup', 'mereka', 'masih', 'ditanggung', 'orang', 'tua', 'masih', 'sering', 'main', 'amp', 'minum', 'ama', 'temennya', 'sampe', 'jam', 'pagi']</t>
  </si>
  <si>
    <t>['lagi', 'bikin', 'menghela', 'napas', 'guest', 'terbaru', 'teenage', 'parents', 'ini', 'sepasang', 'suami', 'istri', 'yang', 'nikah', 'muda', 'karena', 'ceweknya', 'hamil', 'saat', 'umurnya', 'tahun', 'walaupun', 'sudah', 'nikah', 'biaya', 'hidup', 'mereka', 'masih', 'ditanggung', 'orang', 'tua', 'masih', 'sering', 'main', 'amp', 'minum', 'sama', 'temannya', 'sampai', 'jam', 'pagi']</t>
  </si>
  <si>
    <t>['bikin', 'menghela', 'napas', 'guest', 'terbaru', 'teenage', 'parents', 'sepasang', 'suami', 'istri', 'nikah', 'muda', 'ceweknya', 'hamil', 'umurnya', 'nikah', 'biaya', 'hidup', 'ditanggung', 'orang', 'tua', 'main', 'amp', 'minum', 'temannya', 'jam', 'pagi']</t>
  </si>
  <si>
    <t>['bikin', 'hela', 'napas', 'guest', 'baru', 'teenage', 'parents', 'pasang', 'suami', 'istri', 'nikah', 'muda', 'cewek', 'hamil', 'umur', 'nikah', 'biaya', 'hidup', 'tanggung', 'orang', 'tua', 'main', 'amp', 'minum', 'teman', 'jam', 'pagi']</t>
  </si>
  <si>
    <t>bikin hela napas guest baru teenage parents pasang suami istri nikah muda cewek hamil umur nikah biaya hidup tanggung orang tua main amp minum teman jam pagi</t>
  </si>
  <si>
    <t>@18fesss bayangin nanti kau nikah, terus ntar suamimu selingkuh 2th dan mau nikah sama cewe yg lebih muda dari kau hihi</t>
  </si>
  <si>
    <t>bayangin nanti kau nikah terus ntar suamimu selingkuh th dan mau nikah sama cewe yg lebih muda dari kau hihi</t>
  </si>
  <si>
    <t>['bayangin', 'nanti', 'kau', 'nikah', 'terus', 'ntar', 'suamimu', 'selingkuh', 'th', 'dan', 'mau', 'nikah', 'sama', 'cewe', 'yg', 'lebih', 'muda', 'dari', 'kau', 'hihi']</t>
  </si>
  <si>
    <t>['bayang', 'nanti', 'kau', 'nikah', 'terus', 'nanti', 'suamimu', 'selingkuh', 'tahun', 'dan', 'mau', 'nikah', 'sama', 'cewek', 'yg', 'lebih', 'muda', 'dari', 'kau', 'hihi']</t>
  </si>
  <si>
    <t>['bayang', 'kau', 'nikah', 'suamimu', 'selingkuh', 'nikah', 'cewek', 'muda', 'kau', 'hihi']</t>
  </si>
  <si>
    <t>['bayang', 'kau', 'nikah', 'suami', 'selingkuh', 'nikah', 'cewek', 'muda', 'kau', 'hihi']</t>
  </si>
  <si>
    <t>bayang kau nikah suami selingkuh nikah cewek muda kau hihi</t>
  </si>
  <si>
    <t>@GodSpeedToUs @miekaritelor @OrcinusxO @AREAJULID adik sepupuku nikah muda blm pernah kerja, suaminya juga kerja gajinya gk tetap, gk mikirin kehidupan sesudah nikah alhasil udh punya anak ngutang terus ke aku tp gk bisa bayar
kalo mau nikah ya minimal cri kerjaan yg gajinya bisa mencukupi kehidupan mereka</t>
  </si>
  <si>
    <t>@godspeedtous @miekaritelor @orcinusxo @areajulid adik sepupuku nikah muda blm pernah kerja, suaminya juga kerja gajinya gk tetap, gk mikirin kehidupan sesudah nikah alhasil udh punya anak ngutang terus ke aku tp gk bisa bayar
kalo mau nikah ya minimal cri kerjaan yg gajinya bisa mencukupi kehidupan mereka</t>
  </si>
  <si>
    <t>adik sepupuku nikah muda blm pernah kerja suaminya juga kerja gajinya gk tetap gk mikirin kehidupan sesudah nikah alhasil udh punya anak ngutang terus ke aku tp gk bisa bayar kalo mau nikah ya minimal cri kerjaan yg gajinya bisa mencukupi kehidupan mereka</t>
  </si>
  <si>
    <t>['adik', 'sepupuku', 'nikah', 'muda', 'blm', 'pernah', 'kerja', 'suaminya', 'juga', 'kerja', 'gajinya', 'gk', 'tetap', 'gk', 'mikirin', 'kehidupan', 'sesudah', 'nikah', 'alhasil', 'udh', 'punya', 'anak', 'ngutang', 'terus', 'ke', 'aku', 'tp', 'gk', 'bisa', 'bayar', 'kalo', 'mau', 'nikah', 'ya', 'minimal', 'cri', 'kerjaan', 'yg', 'gajinya', 'bisa', 'mencukupi', 'kehidupan', 'mereka']</t>
  </si>
  <si>
    <t>['adik', 'sepupuku', 'nikah', 'muda', 'belum', 'pernah', 'kerja', 'suaminya', 'juga', 'kerja', 'gajinya', 'tidak', 'tetap', 'tidak', 'memikirkan', 'kehidupan', 'sesudah', 'nikah', 'alhasil', 'sudah', 'punya', 'anak', 'hutang', 'terus', 'ke', 'aku', 'tapi', 'tidak', 'bisa', 'bayar', 'kalo', 'mau', 'nikah', 'ya', 'minimal', 'cari', 'kerjaan', 'yg', 'gajinya', 'bisa', 'mencukupi', 'kehidupan', 'mereka']</t>
  </si>
  <si>
    <t>['adik', 'sepupuku', 'nikah', 'muda', 'kerja', 'suaminya', 'kerja', 'gajinya', 'memikirkan', 'kehidupan', 'nikah', 'alhasil', 'anak', 'hutang', 'bayar', 'kalo', 'nikah', 'ya', 'minimal', 'cari', 'kerjaan', 'gajinya', 'mencukupi', 'kehidupan']</t>
  </si>
  <si>
    <t>['adik', 'sepupu', 'nikah', 'muda', 'kerja', 'suami', 'kerja', 'gaji', 'pikir', 'hidup', 'nikah', 'alhasil', 'anak', 'hutang', 'bayar', 'kalo', 'nikah', 'ya', 'minimal', 'cari', 'kerja', 'gaji', 'cukup', 'hidup']</t>
  </si>
  <si>
    <t>adik sepupu nikah muda kerja suami kerja gaji pikir hidup nikah alhasil anak hutang bayar kalo nikah ya minimal cari kerja gaji cukup hidup</t>
  </si>
  <si>
    <t>@Partono_ADjem @jokowi yups, ga ha is pikir aih, nikah muda, si cwo katsnya dari keluarga ada, tapi gitu yang nanggung semua akinat krlakuan si cwo malah keluarga wanita, dan kemaren2 bahkan ibunya si cwe sampai gerd akut... itu semua berawal dari pinjol... usaha makanan yg berkembang jadi hancur</t>
  </si>
  <si>
    <t>@partono_adjem @jokowi yups, ga ha is pikir aih, nikah muda, si cwo katsnya dari keluarga ada, tapi gitu yang nanggung semua akinat krlakuan si cwo malah keluarga wanita, dan kemaren2 bahkan ibunya si cwe sampai gerd akut... itu semua berawal dari pinjol... usaha makanan yg berkembang jadi hancur</t>
  </si>
  <si>
    <t>adjem yups ga ha is pikir aih nikah muda si cwo katsnya dari keluarga ada tapi gitu yang nanggung semua akinat krlakuan si cwo malah keluarga wanita dan kemaren bahkan ibunya si cwe sampai gerd akut itu semua berawal dari pinjol usaha makanan yg berkembang jadi hancur</t>
  </si>
  <si>
    <t>['adjem', 'yups', 'ga', 'ha', 'is', 'pikir', 'aih', 'nikah', 'muda', 'si', 'cwo', 'katsnya', 'dari', 'keluarga', 'ada', 'tapi', 'gitu', 'yang', 'nanggung', 'semua', 'akinat', 'krlakuan', 'si', 'cwo', 'malah', 'keluarga', 'wanita', 'dan', 'kemaren', 'bahkan', 'ibunya', 'si', 'cwe', 'sampai', 'gerd', 'akut', 'itu', 'semua', 'berawal', 'dari', 'pinjol', 'usaha', 'makanan', 'yg', 'berkembang', 'jadi', 'hancur']</t>
  </si>
  <si>
    <t>['adjem', 'iya', 'tidak', 'ha', 'is', 'pikir', 'aih', 'nikah', 'muda', 'si', 'cowok', 'katanya', 'dari', 'keluarga', 'ada', 'tapi', 'begitu', 'yang', 'tanggung', 'semua', 'akibat', 'kelakuan', 'si', 'cowok', 'malah', 'keluarga', 'wanita', 'dan', 'kemarin', 'bahkan', 'ibunya', 'si', 'cewek', 'sampai', 'gerd', 'akut', 'itu', 'semua', 'berawal', 'dari', 'pinjol', 'usaha', 'makanan', 'yg', 'berkembang', 'jadi', 'hancur']</t>
  </si>
  <si>
    <t>['iya', 'ha', 'is', 'pikir', 'nikah', 'muda', 'si', 'cowok', 'keluarga', 'tanggung', 'akibat', 'kelakuan', 'si', 'cowok', 'keluarga', 'wanita', 'kemarin', 'ibunya', 'si', 'cewek', 'gerd', 'akut', 'pinjol', 'usaha', 'makanan', 'berkembang', 'hancur']</t>
  </si>
  <si>
    <t>['iya', 'ha', 'is', 'pikir', 'nikah', 'muda', 'si', 'cowok', 'keluarga', 'tanggung', 'akibat', 'laku', 'si', 'cowok', 'keluarga', 'wanita', 'kemarin', 'ibu', 'si', 'cewek', 'gerd', 'akut', 'pinjol', 'usaha', 'makan', 'kembang', 'hancur']</t>
  </si>
  <si>
    <t>iya ha is pikir nikah muda si cowok keluarga tanggung akibat laku si cowok keluarga wanita kemarin ibu si cewek gerd akut pinjol usaha makan kembang hancur</t>
  </si>
  <si>
    <t>baca treadh suami brengsek bajingan  tukang selingkuh dengan dosen muda yang katanya lebih syar'i dan Solehah ketimbang istrinya yang suaminya milih ga pacaran tapi selingkuh dan talak istrinya karna mau nikah sama selingkuhan dosen muda tapi ga jadi karna istrinya md</t>
  </si>
  <si>
    <t>baca treadh suami brengsek bajingan  tukang selingkuh dengan dosen muda yang katanya lebih syar'i dan solehah ketimbang istrinya yang suaminya milih ga pacaran tapi selingkuh dan talak istrinya karna mau nikah sama selingkuhan dosen muda tapi ga jadi karna istrinya md</t>
  </si>
  <si>
    <t>baca treadh suami brengsek bajingan tukang selingkuh dengan dosen muda yang katanya lebih syari dan solehah ketimbang istrinya yang suaminya milih ga pacaran tapi selingkuh dan talak istrinya karna mau nikah sama selingkuhan dosen muda tapi ga jadi karna istrinya md</t>
  </si>
  <si>
    <t>['baca', 'treadh', 'suami', 'brengsek', 'bajingan', 'tukang', 'selingkuh', 'dengan', 'dosen', 'muda', 'yang', 'katanya', 'lebih', 'syari', 'dan', 'solehah', 'ketimbang', 'istrinya', 'yang', 'suaminya', 'milih', 'ga', 'pacaran', 'tapi', 'selingkuh', 'dan', 'talak', 'istrinya', 'karna', 'mau', 'nikah', 'sama', 'selingkuhan', 'dosen', 'muda', 'tapi', 'ga', 'jadi', 'karna', 'istrinya', 'md']</t>
  </si>
  <si>
    <t>['baca', 'thread', 'suami', 'berengsek', 'bajingan', 'tukang', 'selingkuh', 'dengan', 'dosen', 'muda', 'yang', 'katanya', 'lebih', 'syari', 'dan', 'saleh', 'ketimbang', 'istrinya', 'yang', 'suaminya', 'memilih', 'tidak', 'pacaran', 'tapi', 'selingkuh', 'dan', 'talak', 'istrinya', 'karena', 'mau', 'nikah', 'sama', 'selingkuhan', 'dosen', 'muda', 'tapi', 'tidak', 'jadi', 'karena', 'istrinya', 'md']</t>
  </si>
  <si>
    <t>['baca', 'thread', 'suami', 'berengsek', 'bajingan', 'tukang', 'selingkuh', 'dosen', 'muda', 'syari', 'saleh', 'ketimbang', 'istrinya', 'suaminya', 'memilih', 'pacaran', 'selingkuh', 'talak', 'istrinya', 'nikah', 'selingkuhan', 'dosen', 'muda', 'istrinya', 'md']</t>
  </si>
  <si>
    <t>['baca', 'thread', 'suami', 'berengsek', 'bajing', 'tukang', 'selingkuh', 'dosen', 'muda', 'syar', 'saleh', 'ketimbang', 'istri', 'suami', 'pilih', 'pacar', 'selingkuh', 'talak', 'istri', 'nikah', 'selingkuh', 'dosen', 'muda', 'istri', 'md']</t>
  </si>
  <si>
    <t>baca thread suami berengsek bajing tukang selingkuh dosen muda syar saleh ketimbang istri suami pilih pacar selingkuh talak istri nikah selingkuh dosen muda istri md</t>
  </si>
  <si>
    <t>@luculucuaaan Tergantung dari sudut pandang...usia 30 kalau belum nikah dipandang orang sudah tua..tapi kalau meninggal dipandang orang Masih muda</t>
  </si>
  <si>
    <t>@luculucuaaan tergantung dari sudut pandang...usia 30 kalau belum nikah dipandang orang sudah tua..tapi kalau meninggal dipandang orang masih muda</t>
  </si>
  <si>
    <t>tergantung dari sudut pandangusia kalau belum nikah dipandang orang sudah tuatapi kalau meninggal dipandang orang masih muda</t>
  </si>
  <si>
    <t>['tergantung', 'dari', 'sudut', 'pandangusia', 'kalau', 'belum', 'nikah', 'dipandang', 'orang', 'sudah', 'tuatapi', 'kalau', 'meninggal', 'dipandang', 'orang', 'masih', 'muda']</t>
  </si>
  <si>
    <t>['tergantung', 'sudut', 'pandangusia', 'nikah', 'dipandang', 'orang', 'tuatapi', 'meninggal', 'dipandang', 'orang', 'muda']</t>
  </si>
  <si>
    <t>['gantung', 'sudut', 'pandangusia', 'nikah', 'pandang', 'orang', 'tuatapi', 'tinggal', 'pandang', 'orang', 'muda']</t>
  </si>
  <si>
    <t>gantung sudut pandangusia nikah pandang orang tuatapi tinggal pandang orang muda</t>
  </si>
  <si>
    <t>@Askrlfess btw ini knp pada mikir kalo mau nikah muda psti pnya ank cepet dah wkwkk</t>
  </si>
  <si>
    <t>@askrlfess btw ini knp pada mikir kalo mau nikah muda psti pnya ank cepet dah wkwkk</t>
  </si>
  <si>
    <t>btw ini knp pada mikir kalo mau nikah muda psti pnya ank cepet dah wkwkk</t>
  </si>
  <si>
    <t>['btw', 'ini', 'knp', 'pada', 'mikir', 'kalo', 'mau', 'nikah', 'muda', 'psti', 'pnya', 'ank', 'cepet', 'dah', 'wkwkk']</t>
  </si>
  <si>
    <t>['btw', 'ini', 'kenapa', 'pada', 'berpikir', 'kalo', 'mau', 'nikah', 'muda', 'pasti', 'punya', 'anak', 'cepat', 'sudah', 'wkwkk']</t>
  </si>
  <si>
    <t>['btw', 'berpikir', 'kalo', 'nikah', 'muda', 'anak', 'cepat']</t>
  </si>
  <si>
    <t>['btw', 'pikir', 'kalo', 'nikah', 'muda', 'anak', 'cepat']</t>
  </si>
  <si>
    <t>btw pikir kalo nikah muda anak cepat</t>
  </si>
  <si>
    <t>@tanyakanrl Belajar Couple Goals itu ya dari beliau beliau ini.
Bukan dari artis muda baru nikah dan punya 1 atau 2 anak yg masih kecil.</t>
  </si>
  <si>
    <t>@tanyakanrl belajar couple goals itu ya dari beliau beliau ini.
bukan dari artis muda baru nikah dan punya 1 atau 2 anak yg masih kecil.</t>
  </si>
  <si>
    <t>belajar couple goals itu ya dari beliau beliau ini bukan dari artis muda baru nikah dan punya atau anak yg masih kecil</t>
  </si>
  <si>
    <t>['belajar', 'couple', 'goals', 'itu', 'ya', 'dari', 'beliau', 'beliau', 'ini', 'bukan', 'dari', 'artis', 'muda', 'baru', 'nikah', 'dan', 'punya', 'atau', 'anak', 'yg', 'masih', 'kecil']</t>
  </si>
  <si>
    <t>['belajar', 'couple', 'tujuan', 'itu', 'ya', 'dari', 'beliau', 'beliau', 'ini', 'bukan', 'dari', 'artis', 'muda', 'baru', 'nikah', 'dan', 'punya', 'atau', 'anak', 'yg', 'masih', 'kecil']</t>
  </si>
  <si>
    <t>['belajar', 'couple', 'tujuan', 'ya', 'beliau', 'beliau', 'artis', 'muda', 'nikah', 'anak']</t>
  </si>
  <si>
    <t>['ajar', 'couple', 'tuju', 'ya', 'beliau', 'beliau', 'artis', 'muda', 'nikah', 'anak']</t>
  </si>
  <si>
    <t>ajar couple tuju ya beliau beliau artis muda nikah anak</t>
  </si>
  <si>
    <t>@GodSpeedToUs @miekaritelor @AREAJULID Apa masalahnya dengan nikah muda? Daripada dipaksa tanggung jawab nikah karena MBA?
see
kamu bilang sendiri loh, apa salahnya nikah diusia muda?
nah aku kan cuma tny, nikah muda menurutmu umur berapa?
pdhl ketidakmampuan seseorang dlm berumahtangga ga cuma diliat dari harta saja</t>
  </si>
  <si>
    <t>@godspeedtous @miekaritelor @areajulid apa masalahnya dengan nikah muda? daripada dipaksa tanggung jawab nikah karena mba?
see
kamu bilang sendiri loh, apa salahnya nikah diusia muda?
nah aku kan cuma tny, nikah muda menurutmu umur berapa?
pdhl ketidakmampuan seseorang dlm berumahtangga ga cuma diliat dari harta saja</t>
  </si>
  <si>
    <t>apa masalahnya dengan nikah muda daripada dipaksa tanggung jawab nikah karena mba see kamu bilang sendiri loh apa salahnya nikah diusia muda nah aku kan cuma tny nikah muda menurutmu umur berapa pdhl ketidakmampuan seseorang dlm berumahtangga ga cuma diliat dari harta saja</t>
  </si>
  <si>
    <t>['apa', 'masalahnya', 'dengan', 'nikah', 'muda', 'daripada', 'dipaksa', 'tanggung', 'jawab', 'nikah', 'karena', 'mba', 'see', 'kamu', 'bilang', 'sendiri', 'loh', 'apa', 'salahnya', 'nikah', 'diusia', 'muda', 'nah', 'aku', 'kan', 'cuma', 'tny', 'nikah', 'muda', 'menurutmu', 'umur', 'berapa', 'pdhl', 'ketidakmampuan', 'seseorang', 'dlm', 'berumahtangga', 'ga', 'cuma', 'diliat', 'dari', 'harta', 'saja']</t>
  </si>
  <si>
    <t>['apa', 'masalahnya', 'dengan', 'nikah', 'muda', 'daripada', 'dipaksa', 'tanggung', 'jawab', 'nikah', 'karena', 'mbak', 'see', 'kamu', 'bilang', 'sendiri', 'loh', 'apa', 'salahnya', 'nikah', 'diusia', 'muda', 'nah', 'aku', 'kan', 'cuma', 'tanya', 'nikah', 'muda', 'menurutmu', 'umur', 'berapa', 'padahal', 'ketidakmampuan', 'seseorang', 'dlm', 'berumahtangga', 'tidak', 'cuma', 'dilihat', 'dari', 'harta', 'saja']</t>
  </si>
  <si>
    <t>['nikah', 'muda', 'dipaksa', 'tanggung', 'nikah', 'mbak', 'see', 'bilang', 'loh', 'salahnya', 'nikah', 'diusia', 'muda', 'nikah', 'muda', 'menurutmu', 'umur', 'ketidakmampuan', 'dlm', 'berumahtangga', 'harta']</t>
  </si>
  <si>
    <t>['nikah', 'muda', 'paksa', 'tanggung', 'nikah', 'mbak', 'see', 'bilang', 'loh', 'salah', 'nikah', 'usia', 'muda', 'nikah', 'muda', 'turut', 'umur', 'ketidakmampuan', 'dlm', 'berumahtangga', 'harta']</t>
  </si>
  <si>
    <t>nikah muda paksa tanggung nikah mbak see bilang loh salah nikah usia muda nikah muda turut umur ketidakmampuan dlm berumahtangga harta</t>
  </si>
  <si>
    <t>“Calon istrinya siapa sii niii
Kan udah mo nikah, udah makin deket umurnya buat nikah, emgnya gamau punya pasangan..punya anak..?
Enak loh ca nikah muda, jadinya ntar kita tua anaknya udah gede” 
Perkara menawarkan diri membantu bikin es buah buat nnti bukber dirmh mbah wkwkwk</t>
  </si>
  <si>
    <t>“calon istrinya siapa sii niii
kan udah mo nikah, udah makin deket umurnya buat nikah, emgnya gamau punya pasangan..punya anak..?
enak loh ca nikah muda, jadinya ntar kita tua anaknya udah gede” 
perkara menawarkan diri membantu bikin es buah buat nnti bukber dirmh mbah wkwkwk</t>
  </si>
  <si>
    <t>calon istrinya siapa sii niii kan udah mo nikah udah makin deket umurnya buat nikah emgnya gamau punya pasanganpunya anak enak loh ca nikah muda jadinya ntar kita tua anaknya udah gede perkara menawarkan diri membantu bikin es buah buat nnti bukber dirmh mbah wkwkwk</t>
  </si>
  <si>
    <t>['calon', 'istrinya', 'siapa', 'sii', 'niii', 'kan', 'udah', 'mo', 'nikah', 'udah', 'makin', 'deket', 'umurnya', 'buat', 'nikah', 'emgnya', 'gamau', 'punya', 'pasanganpunya', 'anak', 'enak', 'loh', 'ca', 'nikah', 'muda', 'jadinya', 'ntar', 'kita', 'tua', 'anaknya', 'udah', 'gede', 'perkara', 'menawarkan', 'diri', 'membantu', 'bikin', 'es', 'buah', 'buat', 'nnti', 'bukber', 'dirmh', 'mbah', 'wkwkwk']</t>
  </si>
  <si>
    <t>['calon', 'istrinya', 'siapa', 'sii', 'niii', 'kan', 'sudah', 'mau', 'nikah', 'sudah', 'makin', 'dekat', 'umurnya', 'buat', 'nikah', 'memangnya', 'gamau', 'punya', 'pasanganpunya', 'anak', 'enak', 'loh', 'ca', 'nikah', 'muda', 'jadinya', 'nanti', 'kita', 'tua', 'anaknya', 'sudah', 'besar', 'perkara', 'menawarkan', 'diri', 'membantu', 'bikin', 'ice', 'buah', 'buat', 'nanti', 'bukber', 'dirmh', 'mbah', 'wkwkwk']</t>
  </si>
  <si>
    <t>['calon', 'istrinya', 'sii', 'niii', 'nikah', 'umurnya', 'nikah', 'memangnya', 'gamau', 'pasanganpunya', 'anak', 'enak', 'loh', 'ca', 'nikah', 'muda', 'tua', 'anaknya', 'perkara', 'menawarkan', 'membantu', 'bikin', 'ice', 'buah', 'bukber', 'dirmh', 'mbah', 'wkwkwk']</t>
  </si>
  <si>
    <t>['calon', 'istri', 'sii', 'niii', 'nikah', 'umur', 'nikah', 'memang', 'gamau', 'pasanganpunya', 'anak', 'enak', 'loh', 'ca', 'nikah', 'muda', 'tua', 'anak', 'perkara', 'tawar', 'bantu', 'bikin', 'ice', 'buah', 'bukber', 'dirmh', 'mbah', 'wkwkwk']</t>
  </si>
  <si>
    <t>calon istri sii niii nikah umur nikah memang gamau pasanganpunya anak enak loh ca nikah muda tua anak perkara tawar bantu bikin ice buah bukber dirmh mbah wkwkwk</t>
  </si>
  <si>
    <t>@GodSpeedToUs @miekaritelor @AREAJULID kamu tuh tipikal orang plin plan yaa
ditanya apa jawabnya gimana 🤦🏻‍♀️
tinggal jawab nikah muda tuh umur berapaan malah muter²
brti klo ada yg nikah umur 40+ itu juga bisa dikatakan nikah muda, soalnya menurut penilaian orang 40+ tuh muda klo mati duluan</t>
  </si>
  <si>
    <t>@godspeedtous @miekaritelor @areajulid kamu tuh tipikal orang plin plan yaa
ditanya apa jawabnya gimana 🤦🏻‍♀️
tinggal jawab nikah muda tuh umur berapaan malah muter²
brti klo ada yg nikah umur 40+ itu juga bisa dikatakan nikah muda, soalnya menurut penilaian orang 40+ tuh muda klo mati duluan</t>
  </si>
  <si>
    <t>kamu tuh tipikal orang plin plan yaa ditanya apa jawabnya gimana tinggal jawab nikah muda tuh umur berapaan malah muter brti klo ada yg nikah umur itu juga bisa dikatakan nikah muda soalnya menurut penilaian orang tuh muda klo mati duluan</t>
  </si>
  <si>
    <t>['kamu', 'tuh', 'tipikal', 'orang', 'plin', 'plan', 'yaa', 'ditanya', 'apa', 'jawabnya', 'gimana', 'tinggal', 'jawab', 'nikah', 'muda', 'tuh', 'umur', 'berapaan', 'malah', 'muter', 'brti', 'klo', 'ada', 'yg', 'nikah', 'umur', 'itu', 'juga', 'bisa', 'dikatakan', 'nikah', 'muda', 'soalnya', 'menurut', 'penilaian', 'orang', 'tuh', 'muda', 'klo', 'mati', 'duluan']</t>
  </si>
  <si>
    <t>['kamu', 'tuh', 'tipikal', 'orang', 'plin', 'plan', 'iya', 'ditanya', 'apa', 'jawabnya', 'bagaimana', 'tinggal', 'jawab', 'nikah', 'muda', 'tuh', 'umur', 'berapaan', 'malah', 'muter', 'brti', 'klo', 'ada', 'yg', 'nikah', 'umur', 'itu', 'juga', 'bisa', 'dikatakan', 'nikah', 'muda', 'soalnya', 'menurut', 'penilaian', 'orang', 'tuh', 'muda', 'klo', 'mati', 'duluan']</t>
  </si>
  <si>
    <t>['tuh', 'tipikal', 'orang', 'plin', 'plan', 'iya', 'tinggal', 'nikah', 'muda', 'tuh', 'umur', 'berapaan', 'muter', 'brti', 'klo', 'nikah', 'umur', 'nikah', 'muda', 'penilaian', 'orang', 'tuh', 'muda', 'klo', 'mati', 'duluan']</t>
  </si>
  <si>
    <t>['tuh', 'tipikal', 'orang', 'plin', 'plan', 'iya', 'tinggal', 'nikah', 'muda', 'tuh', 'umur', 'berapa', 'muter', 'brti', 'klo', 'nikah', 'umur', 'nikah', 'muda', 'nilai', 'orang', 'tuh', 'muda', 'klo', 'mati', 'duluan']</t>
  </si>
  <si>
    <t>tuh tipikal orang plin plan iya tinggal nikah muda tuh umur berapa muter brti klo nikah umur nikah muda nilai orang tuh muda klo mati duluan</t>
  </si>
  <si>
    <t>@SmgMenfess2 Nikah muda, trus emosi blum stabil, berantem gegara lakinya ngga kerja malah mabar akhirnya pegatan</t>
  </si>
  <si>
    <t>@smgmenfess2 nikah muda, trus emosi blum stabil, berantem gegara lakinya ngga kerja malah mabar akhirnya pegatan</t>
  </si>
  <si>
    <t>nikah muda trus emosi blum stabil berantem gegara lakinya ngga kerja malah mabar akhirnya pegatan</t>
  </si>
  <si>
    <t>['nikah', 'muda', 'trus', 'emosi', 'blum', 'stabil', 'berantem', 'gegara', 'lakinya', 'ngga', 'kerja', 'malah', 'mabar', 'akhirnya', 'pegatan']</t>
  </si>
  <si>
    <t>['nikah', 'muda', 'terus', 'emosi', 'belum', 'stabil', 'berkelahi', 'karena', 'lakinya', 'tidak', 'kerja', 'malah', 'main', 'akhirnya', 'pegatan']</t>
  </si>
  <si>
    <t>['nikah', 'muda', 'emosi', 'stabil', 'berkelahi', 'lakinya', 'kerja', 'main', 'pegatan']</t>
  </si>
  <si>
    <t>['nikah', 'muda', 'emosi', 'stabil', 'kelah', 'laki', 'kerja', 'main', 'pegat']</t>
  </si>
  <si>
    <t>nikah muda emosi stabil kelah laki kerja main pegat</t>
  </si>
  <si>
    <t>Padahal umur masih muda kenapa d pikiran saat ini pngn ny nikah muda apa karna lagi suka sama orang yang jauh lebih tua itu ngefek bngt yaa😅</t>
  </si>
  <si>
    <t>padahal umur masih muda kenapa d pikiran saat ini pngn ny nikah muda apa karna lagi suka sama orang yang jauh lebih tua itu ngefek bngt yaa😅</t>
  </si>
  <si>
    <t>padahal umur masih muda kenapa  pikiran saat ini pngn ny nikah muda apa karna lagi suka sama orang yang jauh lebih tua itu ngefek bngt yaa</t>
  </si>
  <si>
    <t>['padahal', 'umur', 'masih', 'muda', 'kenapa', 'pikiran', 'saat', 'ini', 'pngn', 'ny', 'nikah', 'muda', 'apa', 'karna', 'lagi', 'suka', 'sama', 'orang', 'yang', 'jauh', 'lebih', 'tua', 'itu', 'ngefek', 'bngt', 'yaa']</t>
  </si>
  <si>
    <t>['padahal', 'umur', 'masih', 'muda', 'kenapa', 'pikiran', 'saat', 'ini', 'ingin', 'ny', 'nikah', 'muda', 'apa', 'karena', 'lagi', 'suka', 'sama', 'orang', 'yang', 'jauh', 'lebih', 'tua', 'itu', 'efek', 'banget', 'iya']</t>
  </si>
  <si>
    <t>['umur', 'muda', 'pikiran', 'ny', 'nikah', 'muda', 'suka', 'orang', 'tua', 'efek', 'banget', 'iya']</t>
  </si>
  <si>
    <t>['umur', 'muda', 'pikir', 'ny', 'nikah', 'muda', 'suka', 'orang', 'tua', 'efek', 'banget', 'iya']</t>
  </si>
  <si>
    <t>umur muda pikir ny nikah muda suka orang tua efek banget iya</t>
  </si>
  <si>
    <t>@treasuremenfess Ada ga sih au yang tentang nikah muda gt min? Wkwkwk</t>
  </si>
  <si>
    <t>@treasuremenfess ada ga sih au yang tentang nikah muda gt min? wkwkwk</t>
  </si>
  <si>
    <t>ada ga sih au yang tentang nikah muda gt min wkwkwk</t>
  </si>
  <si>
    <t>['ada', 'ga', 'sih', 'au', 'yang', 'tentang', 'nikah', 'muda', 'gt', 'min', 'wkwkwk']</t>
  </si>
  <si>
    <t>['ada', 'tidak', 'sih', 'aku', 'yang', 'tentang', 'nikah', 'muda', 'begitu', 'min', 'wkwkwk']</t>
  </si>
  <si>
    <t>['sih', 'nikah', 'muda', 'min', 'wkwkwk']</t>
  </si>
  <si>
    <t>sih nikah muda min wkwkwk</t>
  </si>
  <si>
    <t>Nikah muda sampe tua miskin juga banyak min, sampe nurun keanaknya</t>
  </si>
  <si>
    <t>nikah muda sampe tua miskin juga banyak min, sampe nurun keanaknya</t>
  </si>
  <si>
    <t>nikah muda sampe tua miskin juga banyak min sampe nurun keanaknya</t>
  </si>
  <si>
    <t>['nikah', 'muda', 'sampe', 'tua', 'miskin', 'juga', 'banyak', 'min', 'sampe', 'nurun', 'keanaknya']</t>
  </si>
  <si>
    <t>['nikah', 'muda', 'sampai', 'tua', 'miskin', 'juga', 'banyak', 'min', 'sampai', 'nurun', 'keanaknya']</t>
  </si>
  <si>
    <t>['nikah', 'muda', 'tua', 'miskin', 'min', 'nurun', 'keanaknya']</t>
  </si>
  <si>
    <t>['nikah', 'muda', 'tua', 'miskin', 'min', 'nurun', 'anak']</t>
  </si>
  <si>
    <t>nikah muda tua miskin min nurun anak</t>
  </si>
  <si>
    <t>@kegblgnunfaedh Gua kira dia tuh belom pernah nikah alias masih muda banget gitu loh tapi ternyata salah sangka 😭🙏🏻</t>
  </si>
  <si>
    <t>@kegblgnunfaedh gua kira dia tuh belom pernah nikah alias masih muda banget gitu loh tapi ternyata salah sangka 😭🙏🏻</t>
  </si>
  <si>
    <t>gua kira dia tuh belom pernah nikah alias masih muda banget gitu loh tapi ternyata salah sangka</t>
  </si>
  <si>
    <t>['gua', 'kira', 'dia', 'tuh', 'belom', 'pernah', 'nikah', 'alias', 'masih', 'muda', 'banget', 'gitu', 'loh', 'tapi', 'ternyata', 'salah', 'sangka']</t>
  </si>
  <si>
    <t>['aku', 'kira', 'dia', 'tuh', 'belum', 'pernah', 'nikah', 'alias', 'masih', 'muda', 'banget', 'begitu', 'loh', 'tapi', 'ternyata', 'salah', 'sangka']</t>
  </si>
  <si>
    <t>['tuh', 'nikah', 'alias', 'muda', 'banget', 'loh', 'salah', 'sangka']</t>
  </si>
  <si>
    <t>tuh nikah alias muda banget loh salah sangka</t>
  </si>
  <si>
    <t>@GodSpeedToUs @miekaritelor @AREAJULID loh dari tadi kamu kan blg
Ini adalah kritik, kpd pihak yg gak mrnganggap orang yg nikah muda itu mampu, hny krn merka g kyk konglomerat.
jadi aku tny, nikah muda tuh umur berapa?</t>
  </si>
  <si>
    <t>@godspeedtous @miekaritelor @areajulid loh dari tadi kamu kan blg
ini adalah kritik, kpd pihak yg gak mrnganggap orang yg nikah muda itu mampu, hny krn merka g kyk konglomerat.
jadi aku tny, nikah muda tuh umur berapa?</t>
  </si>
  <si>
    <t>loh dari tadi kamu kan blg ini adalah kritik kpd pihak yg gak mrnganggap orang yg nikah muda itu mampu hny krn merka  kyk konglomerat jadi aku tny nikah muda tuh umur berapa</t>
  </si>
  <si>
    <t>['loh', 'dari', 'tadi', 'kamu', 'kan', 'blg', 'ini', 'adalah', 'kritik', 'kpd', 'pihak', 'yg', 'gak', 'mrnganggap', 'orang', 'yg', 'nikah', 'muda', 'itu', 'mampu', 'hny', 'krn', 'merka', 'kyk', 'konglomerat', 'jadi', 'aku', 'tny', 'nikah', 'muda', 'tuh', 'umur', 'berapa']</t>
  </si>
  <si>
    <t>['loh', 'dari', 'tadi', 'kamu', 'kan', 'bilang', 'ini', 'adalah', 'kritik', 'kepada', 'pihak', 'yg', 'gak', 'mrnganggap', 'orang', 'yg', 'nikah', 'muda', 'itu', 'mampu', 'hanya', 'krn', 'merka', 'seperti', 'konglomerat', 'jadi', 'aku', 'tanya', 'nikah', 'muda', 'tuh', 'umur', 'berapa']</t>
  </si>
  <si>
    <t>['loh', 'bilang', 'kritik', 'gak', 'mrnganggap', 'orang', 'nikah', 'muda', 'krn', 'merka', 'konglomerat', 'nikah', 'muda', 'tuh', 'umur']</t>
  </si>
  <si>
    <t>loh bilang kritik gak mrnganggap orang nikah muda krn merka konglomerat nikah muda tuh umur</t>
  </si>
  <si>
    <t>@EagleReaper01 @sugi_0706 Banyak yg hijab &amp;amp; banyak yg cuma pengen nikah muda.. Tuh gue to the point</t>
  </si>
  <si>
    <t>@eaglereaper01 @sugi_0706 banyak yg hijab &amp;amp; banyak yg cuma pengen nikah muda.. tuh gue to the point</t>
  </si>
  <si>
    <t>banyak yg hijab amp banyak yg cuma pengen nikah muda tuh gue to the point</t>
  </si>
  <si>
    <t>['banyak', 'yg', 'hijab', 'amp', 'banyak', 'yg', 'cuma', 'pengen', 'nikah', 'muda', 'tuh', 'gue', 'to', 'the', 'point']</t>
  </si>
  <si>
    <t>['banyak', 'yg', 'hijab', 'amp', 'banyak', 'yg', 'cuma', 'ingin', 'nikah', 'muda', 'tuh', 'aku', 'to', 'the', 'point']</t>
  </si>
  <si>
    <t>['hijab', 'amp', 'nikah', 'muda', 'tuh', 'to', 'the', 'point']</t>
  </si>
  <si>
    <t>hijab amp nikah muda tuh to the point</t>
  </si>
  <si>
    <t>Bulan lalu ybs chat dan cerita kalo istrinya kemungkinan stres karena tibatiba jadi ibu rumah tangga. Sebelumnya kan dia wanita karir. Dan usianya masih muda banget. Kalo kata aku belum siap nikah dipaksa nikah karena keadaan (MBA)</t>
  </si>
  <si>
    <t>bulan lalu ybs chat dan cerita kalo istrinya kemungkinan stres karena tibatiba jadi ibu rumah tangga. sebelumnya kan dia wanita karir. dan usianya masih muda banget. kalo kata aku belum siap nikah dipaksa nikah karena keadaan (mba)</t>
  </si>
  <si>
    <t>bulan lalu ybs chat dan cerita kalo istrinya kemungkinan stres karena tibatiba jadi ibu rumah tangga sebelumnya kan dia wanita karir dan usianya masih muda banget kalo kata aku belum siap nikah dipaksa nikah karena keadaan mba</t>
  </si>
  <si>
    <t>['bulan', 'lalu', 'ybs', 'chat', 'dan', 'cerita', 'kalo', 'istrinya', 'kemungkinan', 'stres', 'karena', 'tibatiba', 'jadi', 'ibu', 'rumah', 'tangga', 'sebelumnya', 'kan', 'dia', 'wanita', 'karir', 'dan', 'usianya', 'masih', 'muda', 'banget', 'kalo', 'kata', 'aku', 'belum', 'siap', 'nikah', 'dipaksa', 'nikah', 'karena', 'keadaan', 'mba']</t>
  </si>
  <si>
    <t>['bulan', 'lalu', 'ybs', 'percakapan', 'dan', 'cerita', 'kalo', 'istrinya', 'kemungkinan', 'stres', 'karena', 'tibatiba', 'jadi', 'ibu', 'rumah', 'tangga', 'sebelumnya', 'kan', 'dia', 'wanita', 'karier', 'dan', 'usianya', 'masih', 'muda', 'banget', 'kalo', 'kata', 'aku', 'belum', 'siap', 'nikah', 'dipaksa', 'nikah', 'karena', 'keadaan', 'mbak']</t>
  </si>
  <si>
    <t>['ybs', 'percakapan', 'cerita', 'kalo', 'istrinya', 'stres', 'tibatiba', 'rumah', 'tangga', 'wanita', 'karier', 'usianya', 'muda', 'banget', 'kalo', 'nikah', 'dipaksa', 'nikah', 'mbak']</t>
  </si>
  <si>
    <t>['ybs', 'cakap', 'cerita', 'kalo', 'istri', 'stres', 'tibatiba', 'rumah', 'tangga', 'wanita', 'karier', 'usia', 'muda', 'banget', 'kalo', 'nikah', 'paksa', 'nikah', 'mbak']</t>
  </si>
  <si>
    <t>ybs cakap cerita kalo istri stres tibatiba rumah tangga wanita karier usia muda banget kalo nikah paksa nikah mbak</t>
  </si>
  <si>
    <t>@titik_rinduku @kdrama_menfess Di 18 again tuh jd bapackable bgt ga siih? Kyk cocok bgt gt sm perannya sbg bapak² yg nikah muda tp care sm anak²nya 😌</t>
  </si>
  <si>
    <t>@titik_rinduku @kdrama_menfess di 18 again tuh jd bapackable bgt ga siih? kyk cocok bgt gt sm perannya sbg bapak² yg nikah muda tp care sm anak²nya 😌</t>
  </si>
  <si>
    <t>rinduku menfess di again tuh jd bapackable bgt ga siih kyk cocok bgt gt sm perannya sbg bapak yg nikah muda tp care sm anaknya</t>
  </si>
  <si>
    <t>['rinduku', 'menfess', 'di', 'again', 'tuh', 'jd', 'bapackable', 'bgt', 'ga', 'siih', 'kyk', 'cocok', 'bgt', 'gt', 'sm', 'perannya', 'sbg', 'bapak', 'yg', 'nikah', 'muda', 'tp', 'care', 'sm', 'anaknya']</t>
  </si>
  <si>
    <t>['rinduku', 'menfess', 'di', 'again', 'tuh', 'jd', 'bapackable', 'banget', 'tidak', 'siih', 'seperti', 'cocok', 'banget', 'begitu', 'sama', 'perannya', 'sebagai', 'bapak', 'yg', 'nikah', 'muda', 'tapi', 'care', 'sama', 'anaknya']</t>
  </si>
  <si>
    <t>['rinduku', 'menfess', 'again', 'tuh', 'jd', 'bapackable', 'banget', 'siih', 'cocok', 'banget', 'perannya', 'nikah', 'muda', 'care', 'anaknya']</t>
  </si>
  <si>
    <t>['rindu', 'menfess', 'again', 'tuh', 'jd', 'bapackable', 'banget', 'siih', 'cocok', 'banget', 'peran', 'nikah', 'muda', 'care', 'anak']</t>
  </si>
  <si>
    <t>rindu menfess again tuh jd bapackable banget siih cocok banget peran nikah muda care anak</t>
  </si>
  <si>
    <t>gaess udah gaess..
palingan ntar juga nikah sama dosen muda yg solehot itu alesannya atas permintaan mba Nisa. aowkwkwk...</t>
  </si>
  <si>
    <t>gaess udah gaess..
palingan ntar juga nikah sama dosen muda yg solehot itu alesannya atas permintaan mba nisa. aowkwkwk...</t>
  </si>
  <si>
    <t>gaess udah gaess palingan ntar juga nikah sama dosen muda yg solehot itu alesannya atas permintaan mba nisa aowkwkwk</t>
  </si>
  <si>
    <t>['gaess', 'udah', 'gaess', 'palingan', 'ntar', 'juga', 'nikah', 'sama', 'dosen', 'muda', 'yg', 'solehot', 'itu', 'alesannya', 'atas', 'permintaan', 'mba', 'nisa', 'aowkwkwk']</t>
  </si>
  <si>
    <t>['gaess', 'sudah', 'gaess', 'palingan', 'nanti', 'juga', 'nikah', 'sama', 'dosen', 'muda', 'yg', 'saleh', 'itu', 'alasannya', 'atas', 'permintaan', 'mbak', 'nisa', 'aowkwkwk']</t>
  </si>
  <si>
    <t>['gaess', 'gaess', 'palingan', 'nikah', 'dosen', 'muda', 'saleh', 'alasannya', 'permintaan', 'mbak', 'nisa']</t>
  </si>
  <si>
    <t>['gaess', 'gaess', 'paling', 'nikah', 'dosen', 'muda', 'saleh', 'alas', 'minta', 'mbak', 'nisa']</t>
  </si>
  <si>
    <t>gaess gaess paling nikah dosen muda saleh alas minta mbak nisa</t>
  </si>
  <si>
    <t>@agassi_swift @AREAJULID Tp yg nikah muda dan sukses kaya raya jg banyak, km aja yg ga tau😁</t>
  </si>
  <si>
    <t>@agassi_swift @areajulid tp yg nikah muda dan sukses kaya raya jg banyak, km aja yg ga tau😁</t>
  </si>
  <si>
    <t>swift tp yg nikah muda dan sukses kaya raya jg banyak km aja yg ga tau</t>
  </si>
  <si>
    <t>['swift', 'tp', 'yg', 'nikah', 'muda', 'dan', 'sukses', 'kaya', 'raya', 'jg', 'banyak', 'km', 'aja', 'yg', 'ga', 'tau']</t>
  </si>
  <si>
    <t>['swift', 'tapi', 'yg', 'nikah', 'muda', 'dan', 'sukses', 'kaya', 'raya', 'juga', 'banyak', 'kamu', 'aja', 'yg', 'tidak', 'tau']</t>
  </si>
  <si>
    <t>['swift', 'nikah', 'muda', 'sukses', 'kaya', 'raya', 'aja', 'tau']</t>
  </si>
  <si>
    <t>swift nikah muda sukses kaya raya aja tau</t>
  </si>
  <si>
    <t>@GodSpeedToUs @miekaritelor @AREAJULID menurutmu sendiri, nikah muda itu umur berapa?
standar nikah di indonesia aja buat yg cowo minimal 25tahun, itu juga ga dikatakan muda bgt loh, udah pas loh
itu juga klo dia mampu, bnr² merasa mampu untuk menanggung hidup istrinya dan anak²nya kelak</t>
  </si>
  <si>
    <t>@godspeedtous @miekaritelor @areajulid menurutmu sendiri, nikah muda itu umur berapa?
standar nikah di indonesia aja buat yg cowo minimal 25tahun, itu juga ga dikatakan muda bgt loh, udah pas loh
itu juga klo dia mampu, bnr² merasa mampu untuk menanggung hidup istrinya dan anak²nya kelak</t>
  </si>
  <si>
    <t>menurutmu sendiri nikah muda itu umur berapa standar nikah di indonesia aja buat yg cowo minimal tahun itu juga ga dikatakan muda bgt loh udah pas loh itu juga klo dia mampu bnr merasa mampu untuk menanggung hidup istrinya dan anaknya kelak</t>
  </si>
  <si>
    <t>['menurutmu', 'sendiri', 'nikah', 'muda', 'itu', 'umur', 'berapa', 'standar', 'nikah', 'di', 'indonesia', 'aja', 'buat', 'yg', 'cowo', 'minimal', 'tahun', 'itu', 'juga', 'ga', 'dikatakan', 'muda', 'bgt', 'loh', 'udah', 'pas', 'loh', 'itu', 'juga', 'klo', 'dia', 'mampu', 'bnr', 'merasa', 'mampu', 'untuk', 'menanggung', 'hidup', 'istrinya', 'dan', 'anaknya', 'kelak']</t>
  </si>
  <si>
    <t>['menurutmu', 'sendiri', 'nikah', 'muda', 'itu', 'umur', 'berapa', 'standar', 'nikah', 'di', 'indonesia', 'aja', 'buat', 'yg', 'cowok', 'minimal', 'tahun', 'itu', 'juga', 'tidak', 'dikatakan', 'muda', 'banget', 'loh', 'sudah', 'saat', 'loh', 'itu', 'juga', 'klo', 'dia', 'mampu', 'benar', 'merasa', 'mampu', 'untuk', 'menanggung', 'hidup', 'istrinya', 'dan', 'anaknya', 'kelak']</t>
  </si>
  <si>
    <t>['menurutmu', 'nikah', 'muda', 'umur', 'standar', 'nikah', 'indonesia', 'aja', 'cowok', 'minimal', 'muda', 'banget', 'loh', 'loh', 'klo', 'menanggung', 'hidup', 'istrinya', 'anaknya', 'kelak']</t>
  </si>
  <si>
    <t>['turut', 'nikah', 'muda', 'umur', 'standar', 'nikah', 'indonesia', 'aja', 'cowok', 'minimal', 'muda', 'banget', 'loh', 'loh', 'klo', 'tanggung', 'hidup', 'istri', 'anak', 'kelak']</t>
  </si>
  <si>
    <t>turut nikah muda umur standar nikah indonesia aja cowok minimal muda banget loh loh klo tanggung hidup istri anak kelak</t>
  </si>
  <si>
    <t>@dianahani_ @senderbudiman @AREAJULID Kalau ak bilang sih, ini nyindir mereka yg bangga banget nikah muda, ngajak orang nikah cepet2, tapi tengah bulan pinjam duit buat beli susu anak 😁</t>
  </si>
  <si>
    <t>@dianahani_ @senderbudiman @areajulid kalau ak bilang sih, ini nyindir mereka yg bangga banget nikah muda, ngajak orang nikah cepet2, tapi tengah bulan pinjam duit buat beli susu anak 😁</t>
  </si>
  <si>
    <t>kalau ak bilang sih ini nyindir mereka yg bangga banget nikah muda ngajak orang nikah cepet tapi tengah bulan pinjam duit buat beli susu anak</t>
  </si>
  <si>
    <t>['kalau', 'ak', 'bilang', 'sih', 'ini', 'nyindir', 'mereka', 'yg', 'bangga', 'banget', 'nikah', 'muda', 'ngajak', 'orang', 'nikah', 'cepet', 'tapi', 'tengah', 'bulan', 'pinjam', 'duit', 'buat', 'beli', 'susu', 'anak']</t>
  </si>
  <si>
    <t>['kalau', 'aku', 'bilang', 'sih', 'ini', 'sindir', 'mereka', 'yg', 'bangga', 'banget', 'nikah', 'muda', 'mengajak', 'orang', 'nikah', 'cepat', 'tapi', 'tengah', 'bulan', 'pinjam', 'duit', 'buat', 'beli', 'susu', 'anak']</t>
  </si>
  <si>
    <t>['bilang', 'sih', 'sindir', 'bangga', 'banget', 'nikah', 'muda', 'mengajak', 'orang', 'nikah', 'cepat', 'pinjam', 'duit', 'beli', 'susu', 'anak']</t>
  </si>
  <si>
    <t>['bilang', 'sih', 'sindir', 'bangga', 'banget', 'nikah', 'muda', 'ajak', 'orang', 'nikah', 'cepat', 'pinjam', 'duit', 'beli', 'susu', 'anak']</t>
  </si>
  <si>
    <t>bilang sih sindir bangga banget nikah muda ajak orang nikah cepat pinjam duit beli susu anak</t>
  </si>
  <si>
    <t>@Revinka_Bts21 @RinaSus33175034 Buat diri mu bahagia,,dunia ini lebar tidak kecil,,kalau ada cita cita kejar lah selagi diri muda ,kalau udah nikah sulit karena uang yah nanti kebutuhan keluarga😁☺️😊entah kalau diri mu yang bodoh buta,,</t>
  </si>
  <si>
    <t>@revinka_bts21 @rinasus33175034 buat diri mu bahagia,,dunia ini lebar tidak kecil,,kalau ada cita cita kejar lah selagi diri muda ,kalau udah nikah sulit karena uang yah nanti kebutuhan keluarga😁☺️😊entah kalau diri mu yang bodoh buta,,</t>
  </si>
  <si>
    <t>bts buat diri mu bahagiadunia ini lebar tidak kecilkalau ada cita cita kejar lah selagi diri muda kalau udah nikah sulit karena uang yah nanti kebutuhan keluargaentah kalau diri mu yang bodoh buta</t>
  </si>
  <si>
    <t>['bts', 'buat', 'diri', 'mu', 'bahagiadunia', 'ini', 'lebar', 'tidak', 'kecilkalau', 'ada', 'cita', 'cita', 'kejar', 'lah', 'selagi', 'diri', 'muda', 'kalau', 'udah', 'nikah', 'sulit', 'karena', 'uang', 'yah', 'nanti', 'kebutuhan', 'keluargaentah', 'kalau', 'diri', 'mu', 'yang', 'bodoh', 'buta']</t>
  </si>
  <si>
    <t>['bts', 'buat', 'diri', 'kamu', 'dunia', 'ini', 'lebar', 'tidak', 'kecil', 'ada', 'cita', 'cita', 'kejar', 'lah', 'selagi', 'diri', 'muda', 'kalau', 'sudah', 'nikah', 'sulit', 'karena', 'uang', 'yah', 'nanti', 'kebutuhan', 'keluargaentah', 'kalau', 'diri', 'kamu', 'yang', 'bodoh', 'buta']</t>
  </si>
  <si>
    <t>['bts', 'dunia', 'lebar', 'cita', 'cita', 'kejar', 'selagi', 'muda', 'nikah', 'sulit', 'uang', 'yah', 'kebutuhan', 'keluargaentah', 'bodoh', 'buta']</t>
  </si>
  <si>
    <t>['bts', 'dunia', 'lebar', 'cita', 'cita', 'kejar', 'selagi', 'muda', 'nikah', 'sulit', 'uang', 'yah', 'butuh', 'keluargaentah', 'bodoh', 'buta']</t>
  </si>
  <si>
    <t>bts dunia lebar cita cita kejar selagi muda nikah sulit uang yah butuh keluargaentah bodoh buta</t>
  </si>
  <si>
    <t>@GodSpeedToUs @miekaritelor @AREAJULID aku ga ada nganggep orang yg nikah muda ga mampu yaa
pada kenyataannya aja disekitarku bnyk tuh yg nikah muda
tapi yaa mereka memang tanggung jawab untuk diri mereka dan pasangannya, ya merepotkan orangtua sdkt untuk berbenah mnjd lebih baik
tapi ttp aja mereka berusaha sendiri</t>
  </si>
  <si>
    <t>@godspeedtous @miekaritelor @areajulid aku ga ada nganggep orang yg nikah muda ga mampu yaa
pada kenyataannya aja disekitarku bnyk tuh yg nikah muda
tapi yaa mereka memang tanggung jawab untuk diri mereka dan pasangannya, ya merepotkan orangtua sdkt untuk berbenah mnjd lebih baik
tapi ttp aja mereka berusaha sendiri</t>
  </si>
  <si>
    <t>aku ga ada nganggep orang yg nikah muda ga mampu yaa pada kenyataannya aja disekitarku bnyk tuh yg nikah muda tapi yaa mereka memang tanggung jawab untuk diri mereka dan pasangannya ya merepotkan orangtua sdkt untuk berbenah mnjd lebih baik tapi ttp aja mereka berusaha sendiri</t>
  </si>
  <si>
    <t>['aku', 'ga', 'ada', 'nganggep', 'orang', 'yg', 'nikah', 'muda', 'ga', 'mampu', 'yaa', 'pada', 'kenyataannya', 'aja', 'disekitarku', 'bnyk', 'tuh', 'yg', 'nikah', 'muda', 'tapi', 'yaa', 'mereka', 'memang', 'tanggung', 'jawab', 'untuk', 'diri', 'mereka', 'dan', 'pasangannya', 'ya', 'merepotkan', 'orangtua', 'sdkt', 'untuk', 'berbenah', 'mnjd', 'lebih', 'baik', 'tapi', 'ttp', 'aja', 'mereka', 'berusaha', 'sendiri']</t>
  </si>
  <si>
    <t>['aku', 'tidak', 'ada', 'menganggap', 'orang', 'yg', 'nikah', 'muda', 'tidak', 'mampu', 'iya', 'pada', 'kenyataannya', 'aja', 'disekitarku', 'banyak', 'tuh', 'yg', 'nikah', 'muda', 'tapi', 'iya', 'mereka', 'memang', 'tanggung', 'jawab', 'untuk', 'diri', 'mereka', 'dan', 'pasangannya', 'ya', 'merepotkan', 'orangtua', 'sdkt', 'untuk', 'berbenah', 'mnjd', 'lebih', 'baik', 'tapi', 'tetap', 'aja', 'mereka', 'berusaha', 'sendiri']</t>
  </si>
  <si>
    <t>['menganggap', 'orang', 'nikah', 'muda', 'iya', 'kenyataannya', 'aja', 'disekitarku', 'tuh', 'nikah', 'muda', 'iya', 'tanggung', 'pasangannya', 'ya', 'merepotkan', 'orangtua', 'sdkt', 'berbenah', 'mnjd', 'aja', 'berusaha']</t>
  </si>
  <si>
    <t>['anggap', 'orang', 'nikah', 'muda', 'iya', 'nyata', 'aja', 'sekitar', 'tuh', 'nikah', 'muda', 'iya', 'tanggung', 'pasang', 'ya', 'repot', 'orangtua', 'sdkt', 'benah', 'mnjd', 'aja', 'usaha']</t>
  </si>
  <si>
    <t>anggap orang nikah muda iya nyata aja sekitar tuh nikah muda iya tanggung pasang ya repot orangtua sdkt benah mnjd aja usaha</t>
  </si>
  <si>
    <t>@niki_tipah @miekaritelor @AREAJULID Nah, saya suka di sini pointnya.
Jadi paham apa batasan kita membahas ini.
Ini adalah kritik, kpd pihak yg gak mrnganggap orang yg nikah muda itu mampu, hny krn merka g kyk konglomerat.
Padahal, seringkali kalo ada kasus MBA, org yg g siap nikah, dipaksa nikah krn hamil duluan</t>
  </si>
  <si>
    <t>@niki_tipah @miekaritelor @areajulid nah, saya suka di sini pointnya.
jadi paham apa batasan kita membahas ini.
ini adalah kritik, kpd pihak yg gak mrnganggap orang yg nikah muda itu mampu, hny krn merka g kyk konglomerat.
padahal, seringkali kalo ada kasus mba, org yg g siap nikah, dipaksa nikah krn hamil duluan</t>
  </si>
  <si>
    <t>tipah nah saya suka di sini pointnya jadi paham apa batasan kita membahas ini ini adalah kritik kpd pihak yg gak mrnganggap orang yg nikah muda itu mampu hny krn merka  kyk konglomerat padahal seringkali kalo ada kasus mba org yg  siap nikah dipaksa nikah krn hamil duluan</t>
  </si>
  <si>
    <t>['tipah', 'nah', 'saya', 'suka', 'di', 'sini', 'pointnya', 'jadi', 'paham', 'apa', 'batasan', 'kita', 'membahas', 'ini', 'ini', 'adalah', 'kritik', 'kpd', 'pihak', 'yg', 'gak', 'mrnganggap', 'orang', 'yg', 'nikah', 'muda', 'itu', 'mampu', 'hny', 'krn', 'merka', 'kyk', 'konglomerat', 'padahal', 'seringkali', 'kalo', 'ada', 'kasus', 'mba', 'org', 'yg', 'siap', 'nikah', 'dipaksa', 'nikah', 'krn', 'hamil', 'duluan']</t>
  </si>
  <si>
    <t>['tipah', 'nah', 'saya', 'suka', 'di', 'sini', 'pointnya', 'jadi', 'paham', 'apa', 'batasan', 'kita', 'membahas', 'ini', 'ini', 'adalah', 'kritik', 'kepada', 'pihak', 'yg', 'gak', 'mrnganggap', 'orang', 'yg', 'nikah', 'muda', 'itu', 'mampu', 'hanya', 'krn', 'merka', 'seperti', 'konglomerat', 'padahal', 'seringkali', 'kalo', 'ada', 'kasus', 'mbak', 'orang', 'yg', 'siap', 'nikah', 'dipaksa', 'nikah', 'krn', 'hamil', 'duluan']</t>
  </si>
  <si>
    <t>['tipah', 'suka', 'pointnya', 'paham', 'batasan', 'membahas', 'kritik', 'gak', 'mrnganggap', 'orang', 'nikah', 'muda', 'krn', 'merka', 'konglomerat', 'seringkali', 'kalo', 'mbak', 'orang', 'nikah', 'dipaksa', 'nikah', 'krn', 'hamil', 'duluan']</t>
  </si>
  <si>
    <t>['tipah', 'suka', 'point', 'paham', 'batas', 'bahas', 'kritik', 'gak', 'mrnganggap', 'orang', 'nikah', 'muda', 'krn', 'merka', 'konglomerat', 'seringkali', 'kalo', 'mbak', 'orang', 'nikah', 'paksa', 'nikah', 'krn', 'hamil', 'duluan']</t>
  </si>
  <si>
    <t>tipah suka point paham batas bahas kritik gak mrnganggap orang nikah muda krn merka konglomerat seringkali kalo mbak orang nikah paksa nikah krn hamil duluan</t>
  </si>
  <si>
    <t>@GodSpeedToUs @miekaritelor @AREAJULID sik bentar, aku bingung merangkai kata²nya
yg nganggap ga siap buat nikah muda itu juga siapa?
siap tuh menurutmu yg kaya gimana?
siap dalam hal apa?
dalam prakteknya, nikah muda tuh ga semanis ftv, yg udah pas ngucap kata SAH happy ending aja</t>
  </si>
  <si>
    <t>@godspeedtous @miekaritelor @areajulid sik bentar, aku bingung merangkai kata²nya
yg nganggap ga siap buat nikah muda itu juga siapa?
siap tuh menurutmu yg kaya gimana?
siap dalam hal apa?
dalam prakteknya, nikah muda tuh ga semanis ftv, yg udah pas ngucap kata sah happy ending aja</t>
  </si>
  <si>
    <t>sik bentar aku bingung merangkai katanya yg nganggap ga siap buat nikah muda itu juga siapa siap tuh menurutmu yg kaya gimana siap dalam hal apa dalam prakteknya nikah muda tuh ga semanis ftv yg udah pas ngucap kata sah happy ending aja</t>
  </si>
  <si>
    <t>['sik', 'bentar', 'aku', 'bingung', 'merangkai', 'katanya', 'yg', 'nganggap', 'ga', 'siap', 'buat', 'nikah', 'muda', 'itu', 'juga', 'siapa', 'siap', 'tuh', 'menurutmu', 'yg', 'kaya', 'gimana', 'siap', 'dalam', 'hal', 'apa', 'dalam', 'prakteknya', 'nikah', 'muda', 'tuh', 'ga', 'semanis', 'ftv', 'yg', 'udah', 'pas', 'ngucap', 'kata', 'sah', 'happy', 'ending', 'aja']</t>
  </si>
  <si>
    <t>['sik', 'bentar', 'aku', 'bingung', 'merangkai', 'katanya', 'yg', 'nganggap', 'tidak', 'siap', 'buat', 'nikah', 'muda', 'itu', 'juga', 'siapa', 'siap', 'tuh', 'menurutmu', 'yg', 'kaya', 'bagaimana', 'siap', 'dalam', 'hal', 'apa', 'dalam', 'prakteknya', 'nikah', 'muda', 'tuh', 'tidak', 'semanis', 'ftv', 'yg', 'sudah', 'saat', 'ngucap', 'kata', 'sah', 'bahagia', 'ending', 'aja']</t>
  </si>
  <si>
    <t>['sik', 'bentar', 'bingung', 'merangkai', 'nganggap', 'nikah', 'muda', 'tuh', 'menurutmu', 'kaya', 'prakteknya', 'nikah', 'muda', 'tuh', 'semanis', 'ftv', 'ngucap', 'sah', 'bahagia', 'ending', 'aja']</t>
  </si>
  <si>
    <t>['sik', 'bentar', 'bingung', 'rangkai', 'nganggap', 'nikah', 'muda', 'tuh', 'turut', 'kaya', 'praktek', 'nikah', 'muda', 'tuh', 'seman', 'ftv', 'ngucap', 'sah', 'bahagia', 'ending', 'aja']</t>
  </si>
  <si>
    <t>sik bentar bingung rangkai nganggap nikah muda tuh turut kaya praktek nikah muda tuh seman ftv ngucap sah bahagia ending aja</t>
  </si>
  <si>
    <t>@lycheeytea @AREAJULID Bila anda percaya pada Tuhan, in shaa Allah semua sudah dalam takarannya intinya usaha dan doa, sy nikah muda tapi Alhamdulillah yg penting bersyukur dan tetap usaha. ☺️</t>
  </si>
  <si>
    <t>@lycheeytea @areajulid bila anda percaya pada tuhan, in shaa allah semua sudah dalam takarannya intinya usaha dan doa, sy nikah muda tapi alhamdulillah yg penting bersyukur dan tetap usaha. ☺️</t>
  </si>
  <si>
    <t>bila anda percaya pada tuhan in shaa allah semua sudah dalam takarannya intinya usaha dan doa sy nikah muda tapi alhamdulillah yg penting bersyukur dan tetap usaha</t>
  </si>
  <si>
    <t>['bila', 'anda', 'percaya', 'pada', 'tuhan', 'in', 'shaa', 'allah', 'semua', 'sudah', 'dalam', 'takarannya', 'intinya', 'usaha', 'dan', 'doa', 'sy', 'nikah', 'muda', 'tapi', 'alhamdulillah', 'yg', 'penting', 'bersyukur', 'dan', 'tetap', 'usaha']</t>
  </si>
  <si>
    <t>['bila', 'anda', 'percaya', 'pada', 'tuhan', 'in', 'shaa', 'allah', 'semua', 'sudah', 'dalam', 'takarannya', 'intinya', 'usaha', 'dan', 'doa', 'saya', 'nikah', 'muda', 'tapi', 'alhamdulillah', 'yg', 'penting', 'bersyukur', 'dan', 'tetap', 'usaha']</t>
  </si>
  <si>
    <t>['percaya', 'tuhan', 'in', 'shaa', 'allah', 'takarannya', 'intinya', 'usaha', 'doa', 'nikah', 'muda', 'alhamdulillah', 'bersyukur', 'usaha']</t>
  </si>
  <si>
    <t>['percaya', 'tuhan', 'in', 'shaa', 'allah', 'takar', 'inti', 'usaha', 'doa', 'nikah', 'muda', 'alhamdulillah', 'syukur', 'usaha']</t>
  </si>
  <si>
    <t>percaya tuhan in shaa allah takar inti usaha doa nikah muda alhamdulillah syukur usaha</t>
  </si>
  <si>
    <t>@fleurlovvv @lilymorrovw @Askrlfess iya, dia juga di hadiahkan krna rasul pemimpin jadi hrus ada pendamping makanya sm abu bakar dihadiahkan aisyah selebihnya untuk mengayomi janda2 lemah krna jaman dl itu peperangan dmn2 dan fitnah dmn2. nah jaman skrg poligami malah sesuai nafsu nikah sm yg lebih muda dan montok.</t>
  </si>
  <si>
    <t>@fleurlovvv @lilymorrovw @askrlfess iya, dia juga di hadiahkan krna rasul pemimpin jadi hrus ada pendamping makanya sm abu bakar dihadiahkan aisyah selebihnya untuk mengayomi janda2 lemah krna jaman dl itu peperangan dmn2 dan fitnah dmn2. nah jaman skrg poligami malah sesuai nafsu nikah sm yg lebih muda dan montok.</t>
  </si>
  <si>
    <t>iya dia juga di hadiahkan krna rasul pemimpin jadi hrus ada pendamping makanya sm abu bakar dihadiahkan aisyah selebihnya untuk mengayomi janda lemah krna jaman dl itu peperangan dmn dan fitnah dmn nah jaman skrg poligami malah sesuai nafsu nikah sm yg lebih muda dan montok</t>
  </si>
  <si>
    <t>['iya', 'dia', 'juga', 'di', 'hadiahkan', 'krna', 'rasul', 'pemimpin', 'jadi', 'hrus', 'ada', 'pendamping', 'makanya', 'sm', 'abu', 'bakar', 'dihadiahkan', 'aisyah', 'selebihnya', 'untuk', 'mengayomi', 'janda', 'lemah', 'krna', 'jaman', 'dl', 'itu', 'peperangan', 'dmn', 'dan', 'fitnah', 'dmn', 'nah', 'jaman', 'skrg', 'poligami', 'malah', 'sesuai', 'nafsu', 'nikah', 'sm', 'yg', 'lebih', 'muda', 'dan', 'montok']</t>
  </si>
  <si>
    <t>['iya', 'dia', 'juga', 'di', 'hadiahkan', 'karena', 'rasul', 'pemimpin', 'jadi', 'harus', 'ada', 'pendamping', 'makanya', 'sama', 'abu', 'bakar', 'dihadiahkan', 'aisyah', 'selebihnya', 'untuk', 'mengayomi', 'janda', 'lemah', 'karena', 'zaman', 'dahulu', 'itu', 'peperangan', 'dimana', 'dan', 'fitnah', 'dimana', 'nah', 'zaman', 'sekarang', 'poligami', 'malah', 'sesuai', 'nafsu', 'nikah', 'sama', 'yg', 'lebih', 'muda', 'dan', 'montok']</t>
  </si>
  <si>
    <t>['iya', 'hadiahkan', 'rasul', 'pemimpin', 'pendamping', 'abu', 'bakar', 'dihadiahkan', 'aisyah', 'selebihnya', 'mengayomi', 'janda', 'lemah', 'zaman', 'peperangan', 'dimana', 'fitnah', 'dimana', 'zaman', 'poligami', 'sesuai', 'nafsu', 'nikah', 'muda', 'montok']</t>
  </si>
  <si>
    <t>['iya', 'hadiah', 'rasul', 'pimpin', 'damping', 'abu', 'bakar', 'hadiah', 'aisyah', 'lebih', 'ayom', 'janda', 'lemah', 'zaman', 'peperangan', 'mana', 'fitnah', 'mana', 'zaman', 'poligami', 'sesuai', 'nafsu', 'nikah', 'muda', 'montok']</t>
  </si>
  <si>
    <t>iya hadiah rasul pimpin damping abu bakar hadiah aisyah lebih ayom janda lemah zaman peperangan mana fitnah mana zaman poligami sesuai nafsu nikah muda montok</t>
  </si>
  <si>
    <t>@GodSpeedToUs @miekaritelor @AREAJULID yg bilang masalah siapa sih?
kayanya aku ga ada bilang masalah nikah muda, aku juga nikah muda loh
ga ada masalah mau nikah umur berapapun, asal mampu
bukan cuma mampu dalam hal materi saja, bnyk hal yg harus dipertimbangkan juga</t>
  </si>
  <si>
    <t>@godspeedtous @miekaritelor @areajulid yg bilang masalah siapa sih?
kayanya aku ga ada bilang masalah nikah muda, aku juga nikah muda loh
ga ada masalah mau nikah umur berapapun, asal mampu
bukan cuma mampu dalam hal materi saja, bnyk hal yg harus dipertimbangkan juga</t>
  </si>
  <si>
    <t>yg bilang masalah siapa sih kayanya aku ga ada bilang masalah nikah muda aku juga nikah muda loh ga ada masalah mau nikah umur berapapun asal mampu bukan cuma mampu dalam hal materi saja bnyk hal yg harus dipertimbangkan juga</t>
  </si>
  <si>
    <t>['yg', 'bilang', 'masalah', 'siapa', 'sih', 'kayanya', 'aku', 'ga', 'ada', 'bilang', 'masalah', 'nikah', 'muda', 'aku', 'juga', 'nikah', 'muda', 'loh', 'ga', 'ada', 'masalah', 'mau', 'nikah', 'umur', 'berapapun', 'asal', 'mampu', 'bukan', 'cuma', 'mampu', 'dalam', 'hal', 'materi', 'saja', 'bnyk', 'hal', 'yg', 'harus', 'dipertimbangkan', 'juga']</t>
  </si>
  <si>
    <t>['yg', 'bilang', 'masalah', 'siapa', 'sih', 'sepertinya', 'aku', 'tidak', 'ada', 'bilang', 'masalah', 'nikah', 'muda', 'aku', 'juga', 'nikah', 'muda', 'loh', 'tidak', 'ada', 'masalah', 'mau', 'nikah', 'umur', 'berapapun', 'asal', 'mampu', 'bukan', 'cuma', 'mampu', 'dalam', 'hal', 'materi', 'saja', 'banyak', 'hal', 'yg', 'harus', 'dipertimbangkan', 'juga']</t>
  </si>
  <si>
    <t>['bilang', 'sih', 'bilang', 'nikah', 'muda', 'nikah', 'muda', 'loh', 'nikah', 'umur', 'materi', 'dipertimbangkan']</t>
  </si>
  <si>
    <t>['bilang', 'sih', 'bilang', 'nikah', 'muda', 'nikah', 'muda', 'loh', 'nikah', 'umur', 'materi', 'timbang']</t>
  </si>
  <si>
    <t>bilang sih bilang nikah muda nikah muda loh nikah umur materi timbang</t>
  </si>
  <si>
    <t>@AREAJULID Apa masalahnya dengan nikah muda? Daripada dipaksa tanggung jawab nikah karena MBA?</t>
  </si>
  <si>
    <t>@areajulid apa masalahnya dengan nikah muda? daripada dipaksa tanggung jawab nikah karena mba?</t>
  </si>
  <si>
    <t>apa masalahnya dengan nikah muda daripada dipaksa tanggung jawab nikah karena mba</t>
  </si>
  <si>
    <t>['apa', 'masalahnya', 'dengan', 'nikah', 'muda', 'daripada', 'dipaksa', 'tanggung', 'jawab', 'nikah', 'karena', 'mba']</t>
  </si>
  <si>
    <t>['apa', 'masalahnya', 'dengan', 'nikah', 'muda', 'daripada', 'dipaksa', 'tanggung', 'jawab', 'nikah', 'karena', 'mbak']</t>
  </si>
  <si>
    <t>['nikah', 'muda', 'dipaksa', 'tanggung', 'nikah', 'mbak']</t>
  </si>
  <si>
    <t>['nikah', 'muda', 'paksa', 'tanggung', 'nikah', 'mbak']</t>
  </si>
  <si>
    <t>nikah muda paksa tanggung nikah mbak</t>
  </si>
  <si>
    <t>@Iloveyagirikaco @naufalm13200 Apalagi konteks nya si dosen ini udh kepincut sama dosen muda, bahkan ada niat mau nikah. Apa bukan selingkuh namanya??</t>
  </si>
  <si>
    <t>@iloveyagirikaco @naufalm13200 apalagi konteks nya si dosen ini udh kepincut sama dosen muda, bahkan ada niat mau nikah. apa bukan selingkuh namanya??</t>
  </si>
  <si>
    <t>apalagi konteks nya si dosen ini udh kepincut sama dosen muda bahkan ada niat mau nikah apa bukan selingkuh namanya</t>
  </si>
  <si>
    <t>['apalagi', 'konteks', 'nya', 'si', 'dosen', 'ini', 'udh', 'kepincut', 'sama', 'dosen', 'muda', 'bahkan', 'ada', 'niat', 'mau', 'nikah', 'apa', 'bukan', 'selingkuh', 'namanya']</t>
  </si>
  <si>
    <t>['apalagi', 'konteks', 'nya', 'si', 'dosen', 'ini', 'sudah', 'kepincut', 'sama', 'dosen', 'muda', 'bahkan', 'ada', 'niat', 'mau', 'nikah', 'apa', 'bukan', 'selingkuh', 'namanya']</t>
  </si>
  <si>
    <t>['konteks', 'nya', 'si', 'dosen', 'kepincut', 'dosen', 'muda', 'niat', 'nikah', 'selingkuh', 'namanya']</t>
  </si>
  <si>
    <t>['konteks', 'nya', 'si', 'dosen', 'kepincut', 'dosen', 'muda', 'niat', 'nikah', 'selingkuh', 'nama']</t>
  </si>
  <si>
    <t>konteks nya si dosen kepincut dosen muda niat nikah selingkuh nama</t>
  </si>
  <si>
    <t>@muwkenah @bluelyve @nickisinten @DianPSoebandi @yourbiwu Kasihan tiara. Jujur, klo gue jadi tiara, gue ga sanggup nikah sama duda yang udh punya anak karena cobaannya berat 🤣😭
Apalagi umur tiara masih muda banget, jadi tiara masih berkesempatan bertemu orang baru.</t>
  </si>
  <si>
    <t>@muwkenah @bluelyve @nickisinten @dianpsoebandi @yourbiwu kasihan tiara. jujur, klo gue jadi tiara, gue ga sanggup nikah sama duda yang udh punya anak karena cobaannya berat 🤣😭
apalagi umur tiara masih muda banget, jadi tiara masih berkesempatan bertemu orang baru.</t>
  </si>
  <si>
    <t>kasihan tiara jujur klo gue jadi tiara gue ga sanggup nikah sama duda yang udh punya anak karena cobaannya berat apalagi umur tiara masih muda banget jadi tiara masih berkesempatan bertemu orang baru</t>
  </si>
  <si>
    <t>['kasihan', 'tiara', 'jujur', 'klo', 'gue', 'jadi', 'tiara', 'gue', 'ga', 'sanggup', 'nikah', 'sama', 'duda', 'yang', 'udh', 'punya', 'anak', 'karena', 'cobaannya', 'berat', 'apalagi', 'umur', 'tiara', 'masih', 'muda', 'banget', 'jadi', 'tiara', 'masih', 'berkesempatan', 'bertemu', 'orang', 'baru']</t>
  </si>
  <si>
    <t>['kasihan', 'tiara', 'jujur', 'klo', 'aku', 'jadi', 'tiara', 'aku', 'tidak', 'sanggup', 'nikah', 'sama', 'duda', 'yang', 'sudah', 'punya', 'anak', 'karena', 'cobaannya', 'berat', 'apalagi', 'umur', 'tiara', 'masih', 'muda', 'banget', 'jadi', 'tiara', 'masih', 'berkesempatan', 'bertemu', 'orang', 'baru']</t>
  </si>
  <si>
    <t>['kasihan', 'tiara', 'jujur', 'klo', 'tiara', 'sanggup', 'nikah', 'duda', 'anak', 'cobaannya', 'berat', 'umur', 'tiara', 'muda', 'banget', 'tiara', 'berkesempatan', 'bertemu', 'orang']</t>
  </si>
  <si>
    <t>['kasihan', 'tiara', 'jujur', 'klo', 'tiara', 'sanggup', 'nikah', 'duda', 'anak', 'coba', 'berat', 'umur', 'tiara', 'muda', 'banget', 'tiara', 'sempat', 'temu', 'orang']</t>
  </si>
  <si>
    <t>kasihan tiara jujur klo tiara sanggup nikah duda anak coba berat umur tiara muda banget tiara sempat temu orang</t>
  </si>
  <si>
    <t>@Riyan_Nurh @AREAJULID iya, nikah muda gapapa asal syarat sudah terpenuhi. great bro!</t>
  </si>
  <si>
    <t>@riyan_nurh @areajulid iya, nikah muda gapapa asal syarat sudah terpenuhi. great bro!</t>
  </si>
  <si>
    <t>nurh iya nikah muda gapapa asal syarat sudah terpenuhi great bro</t>
  </si>
  <si>
    <t>['nurh', 'iya', 'nikah', 'muda', 'gapapa', 'asal', 'syarat', 'sudah', 'terpenuhi', 'great', 'bro']</t>
  </si>
  <si>
    <t>['nurh', 'iya', 'nikah', 'muda', 'boleh', 'asal', 'syarat', 'sudah', 'terpenuhi', 'great', 'bro']</t>
  </si>
  <si>
    <t>['nurh', 'iya', 'nikah', 'muda', 'syarat', 'terpenuhi', 'great', 'bro']</t>
  </si>
  <si>
    <t>['nurh', 'iya', 'nikah', 'muda', 'syarat', 'penuh', 'great', 'bro']</t>
  </si>
  <si>
    <t>nurh iya nikah muda syarat penuh great bro</t>
  </si>
  <si>
    <t>@johantrwi @AREAJULID thats not the point, yang jadi point nikah muda tuh jangan sampe bikin anak orang susah dan netep di kemiskinan. bagus kalo emang kakaknya bahagia dan ga miskin, berarti udah siap secara financial, congrats ya</t>
  </si>
  <si>
    <t>@johantrwi @areajulid thats not the point, yang jadi point nikah muda tuh jangan sampe bikin anak orang susah dan netep di kemiskinan. bagus kalo emang kakaknya bahagia dan ga miskin, berarti udah siap secara financial, congrats ya</t>
  </si>
  <si>
    <t>thats not the point yang jadi point nikah muda tuh jangan sampe bikin anak orang susah dan netep di kemiskinan bagus kalo emang kakaknya bahagia dan ga miskin berarti udah siap secara financial congrats ya</t>
  </si>
  <si>
    <t>['thats', 'not', 'the', 'point', 'yang', 'jadi', 'point', 'nikah', 'muda', 'tuh', 'jangan', 'sampe', 'bikin', 'anak', 'orang', 'susah', 'dan', 'netep', 'di', 'kemiskinan', 'bagus', 'kalo', 'emang', 'kakaknya', 'bahagia', 'dan', 'ga', 'miskin', 'berarti', 'udah', 'siap', 'secara', 'financial', 'congrats', 'ya']</t>
  </si>
  <si>
    <t>['thats', 'not', 'the', 'point', 'yang', 'jadi', 'point', 'nikah', 'muda', 'tuh', 'jangan', 'sampai', 'bikin', 'anak', 'orang', 'susah', 'dan', 'netep', 'di', 'kemiskinan', 'bagus', 'kalo', 'memang', 'kakaknya', 'bahagia', 'dan', 'tidak', 'miskin', 'berarti', 'sudah', 'siap', 'secara', 'keuangan', 'selamat', 'ya']</t>
  </si>
  <si>
    <t>['thats', 'not', 'the', 'point', 'point', 'nikah', 'muda', 'tuh', 'bikin', 'anak', 'orang', 'susah', 'netep', 'kemiskinan', 'bagus', 'kalo', 'kakaknya', 'bahagia', 'miskin', 'keuangan', 'selamat', 'ya']</t>
  </si>
  <si>
    <t>['thats', 'not', 'the', 'point', 'point', 'nikah', 'muda', 'tuh', 'bikin', 'anak', 'orang', 'susah', 'netep', 'miskin', 'bagus', 'kalo', 'kakak', 'bahagia', 'miskin', 'uang', 'selamat', 'ya']</t>
  </si>
  <si>
    <t>thats not the point point nikah muda tuh bikin anak orang susah netep miskin bagus kalo kakak bahagia miskin uang selamat ya</t>
  </si>
  <si>
    <t>@convomf dulu suka bgt nonton tetangga masa gitu, sampe pingin nikah muda karna kek seruu nontonnya 😭</t>
  </si>
  <si>
    <t>dulu suka bgt nonton tetangga masa gitu sampe pingin nikah muda karna kek seruu nontonnya</t>
  </si>
  <si>
    <t>['dulu', 'suka', 'bgt', 'nonton', 'tetangga', 'masa', 'gitu', 'sampe', 'pingin', 'nikah', 'muda', 'karna', 'kek', 'seruu', 'nontonnya']</t>
  </si>
  <si>
    <t>['dulu', 'suka', 'banget', 'nonton', 'tetangga', 'masa', 'begitu', 'sampai', 'ingin', 'nikah', 'muda', 'karena', 'seperti', 'seruu', 'nontonnya']</t>
  </si>
  <si>
    <t>['suka', 'banget', 'nonton', 'tetangga', 'nikah', 'muda', 'seruu', 'nontonnya']</t>
  </si>
  <si>
    <t>suka banget nonton tetangga nikah muda seruu nontonnya</t>
  </si>
  <si>
    <t>@upilguamarkonah Walah Walah jeng Hinata padahal masih muda banget kok udah nikah ya. Padahal ane yang bangkotan gini belum dapet jodoh. Alamak mana Den Naruto juga cakep pisan euy. 
 #ala mak mak julid</t>
  </si>
  <si>
    <t>@upilguamarkonah walah walah jeng hinata padahal masih muda banget kok udah nikah ya. padahal ane yang bangkotan gini belum dapet jodoh. alamak mana den naruto juga cakep pisan euy. 
 #ala mak mak julid</t>
  </si>
  <si>
    <t>walah walah jeng hinata padahal masih muda banget kok udah nikah ya padahal ane yang bangkotan gini belum dapet jodoh alamak mana den naruto juga cakep pisan euy mak mak julid</t>
  </si>
  <si>
    <t>['walah', 'walah', 'jeng', 'hinata', 'padahal', 'masih', 'muda', 'banget', 'kok', 'udah', 'nikah', 'ya', 'padahal', 'ane', 'yang', 'bangkotan', 'gini', 'belum', 'dapet', 'jodoh', 'alamak', 'mana', 'den', 'naruto', 'juga', 'cakep', 'pisan', 'euy', 'mak', 'mak', 'julid']</t>
  </si>
  <si>
    <t>['walah', 'walah', 'jeng', 'hinata', 'padahal', 'masih', 'muda', 'banget', 'kok', 'sudah', 'nikah', 'ya', 'padahal', 'ane', 'yang', 'bangkotan', 'begini', 'belum', 'dapat', 'jodoh', 'alamak', 'mana', 'den', 'naruto', 'juga', 'cakep', 'sangat', 'euy', 'ibu', 'ibu', 'dengki']</t>
  </si>
  <si>
    <t>['jeng', 'hinata', 'muda', 'banget', 'nikah', 'ya', 'ane', 'bangkotan', 'jodoh', 'alamak', 'naruto', 'cakep', 'dengki']</t>
  </si>
  <si>
    <t>['jeng', 'hinata', 'muda', 'banget', 'nikah', 'ya', 'ane', 'bangkot', 'jodoh', 'alamak', 'naruto', 'cakep', 'dengki']</t>
  </si>
  <si>
    <t>jeng hinata muda banget nikah ya ane bangkot jodoh alamak naruto cakep dengki</t>
  </si>
  <si>
    <t>Pgn nikah muda tapi gatau sm siapa</t>
  </si>
  <si>
    <t>pgn nikah muda tapi gatau sm siapa</t>
  </si>
  <si>
    <t>['pgn', 'nikah', 'muda', 'tapi', 'gatau', 'sm', 'siapa']</t>
  </si>
  <si>
    <t>['ingin', 'nikah', 'muda', 'tapi', 'gatau', 'sama', 'siapa']</t>
  </si>
  <si>
    <t>['nikah', 'muda', 'gatau']</t>
  </si>
  <si>
    <t>nikah muda gatau</t>
  </si>
  <si>
    <t>@AREAJULID org ngebet nikah muda tapi blm ada duit buat kdepannya cm mdal tampang doang kawinin ank org tar rbut grgr duit paspasan ujung²nya cere "kita mulai dari Nol" tai Lo minimal sblm nikah punya usaha atau kerjaan tetap dulu biar ga susah idupnya sorry to say tp bnyakk yg gt gue liat</t>
  </si>
  <si>
    <t>@areajulid org ngebet nikah muda tapi blm ada duit buat kdepannya cm mdal tampang doang kawinin ank org tar rbut grgr duit paspasan ujung²nya cere "kita mulai dari nol" tai lo minimal sblm nikah punya usaha atau kerjaan tetap dulu biar ga susah idupnya sorry to say tp bnyakk yg gt gue liat</t>
  </si>
  <si>
    <t>org ngebet nikah muda tapi blm ada duit buat kdepannya cm mdal tampang doang kawinin ank org tar rbut grgr duit paspasan ujungnya cere kita mulai dari nol tai lo minimal sblm nikah punya usaha atau kerjaan tetap dulu biar ga susah idupnya sorry to say tp bnyakk yg gt gue liat</t>
  </si>
  <si>
    <t>['org', 'ngebet', 'nikah', 'muda', 'tapi', 'blm', 'ada', 'duit', 'buat', 'kdepannya', 'cm', 'mdal', 'tampang', 'doang', 'kawinin', 'ank', 'org', 'tar', 'rbut', 'grgr', 'duit', 'paspasan', 'ujungnya', 'cere', 'kita', 'mulai', 'dari', 'nol', 'tai', 'lo', 'minimal', 'sblm', 'nikah', 'punya', 'usaha', 'atau', 'kerjaan', 'tetap', 'dulu', 'biar', 'ga', 'susah', 'idupnya', 'sorry', 'to', 'say', 'tp', 'bnyakk', 'yg', 'gt', 'gue', 'liat']</t>
  </si>
  <si>
    <t>['orang', 'ingin', 'nikah', 'muda', 'tapi', 'belum', 'ada', 'duit', 'buat', 'kdepannya', 'Cuma', 'mdal', 'tampang', 'hanya', 'kawinin', 'anak', 'orang', 'nanti', 'ribut', 'karena', 'duit', 'terbatas', 'ujungnya', 'cerai', 'kita', 'mulai', 'dari', 'nol', 'tai', 'kamu', 'minimal', 'sebelum', 'nikah', 'punya', 'usaha', 'atau', 'kerjaan', 'tetap', 'dulu', 'biar', 'tidak', 'susah', 'hidupnya', 'maaf', 'to', 'say', 'tapi', 'bnyakk', 'yg', 'begitu', 'aku', 'lihat']</t>
  </si>
  <si>
    <t>['orang', 'nikah', 'muda', 'duit', 'kdepannya', 'Cuma', 'mdal', 'tampang', 'kawinin', 'anak', 'orang', 'ribut', 'duit', 'terbatas', 'ujungnya', 'cerai', 'nol', 'tai', 'minimal', 'nikah', 'usaha', 'kerjaan', 'biar', 'susah', 'hidupnya', 'maaf', 'to', 'say', 'bnyakk', 'lihat']</t>
  </si>
  <si>
    <t>['orang', 'nikah', 'muda', 'duit', 'kdepannya', 'cuma', 'mdal', 'tampang', 'kawinin', 'anak', 'orang', 'ribut', 'duit', 'batas', 'ujung', 'cerai', 'nol', 'tai', 'minimal', 'nikah', 'usaha', 'kerja', 'biar', 'susah', 'hidup', 'maaf', 'to', 'say', 'bnyakk', 'lihat']</t>
  </si>
  <si>
    <t>orang nikah muda duit kdepannya cuma mdal tampang kawinin anak orang ribut duit batas ujung cerai nol tai minimal nikah usaha kerja biar susah hidup maaf to say bnyakk lihat</t>
  </si>
  <si>
    <t>@AREAJULID Tinggal di kampung dah biar ngerasain umur 21 udh di tanyain kapan nikah mulu,orang kampung mikirnya nikah muda itu prestasi kali yaaa</t>
  </si>
  <si>
    <t>@areajulid tinggal di kampung dah biar ngerasain umur 21 udh di tanyain kapan nikah mulu,orang kampung mikirnya nikah muda itu prestasi kali yaaa</t>
  </si>
  <si>
    <t>tinggal di kampung dah biar ngerasain umur udh di tanyain kapan nikah muluorang kampung mikirnya nikah muda itu prestasi kali yaaa</t>
  </si>
  <si>
    <t>['tinggal', 'di', 'kampung', 'dah', 'biar', 'ngerasain', 'umur', 'udh', 'di', 'tanyain', 'kapan', 'nikah', 'muluorang', 'kampung', 'mikirnya', 'nikah', 'muda', 'itu', 'prestasi', 'kali', 'yaaa']</t>
  </si>
  <si>
    <t>['tinggal', 'di', 'kampung', 'sudah', 'biar', 'merasakan', 'umur', 'sudah', 'di', 'tanyakan', 'kapan', 'nikah', 'muluorang', 'kampung', 'mikirnya', 'nikah', 'muda', 'itu', 'prestasi', 'sepertinya', 'iya']</t>
  </si>
  <si>
    <t>['tinggal', 'kampung', 'biar', 'merasakan', 'umur', 'nikah', 'muluorang', 'kampung', 'mikirnya', 'nikah', 'muda', 'prestasi', 'iya']</t>
  </si>
  <si>
    <t>['tinggal', 'kampung', 'biar', 'rasa', 'umur', 'nikah', 'muluorang', 'kampung', 'mikirnya', 'nikah', 'muda', 'prestasi', 'iya']</t>
  </si>
  <si>
    <t>tinggal kampung biar rasa umur nikah muluorang kampung mikirnya nikah muda prestasi iya</t>
  </si>
  <si>
    <t>@AREAJULID Ah gw nikah muda, gw bhgia.kga miskin.
Duit hasil kerja keras sndri.
Gw nikah umur 23 nder.
Slh 1 Alasan nikah muda, dr pasar maksiat mending nikah plus ortu udh ninggal 2 2nya.N alhmdllah Rizki gw aman2 aj.</t>
  </si>
  <si>
    <t>@areajulid ah gw nikah muda, gw bhgia.kga miskin.
duit hasil kerja keras sndri.
gw nikah umur 23 nder.
slh 1 alasan nikah muda, dr pasar maksiat mending nikah plus ortu udh ninggal 2 2nya.n alhmdllah rizki gw aman2 aj.</t>
  </si>
  <si>
    <t>ah gw nikah muda gw bhgiakga miskin duit hasil kerja keras sndri gw nikah umur nder slh alasan nikah muda dr pasar maksiat mending nikah plus ortu udh ninggal nyan alhmdllah rizki gw aman aj</t>
  </si>
  <si>
    <t>['ah', 'gw', 'nikah', 'muda', 'gw', 'bhgiakga', 'miskin', 'duit', 'hasil', 'kerja', 'keras', 'sndri', 'gw', 'nikah', 'umur', 'nder', 'slh', 'alasan', 'nikah', 'muda', 'dr', 'pasar', 'maksiat', 'mending', 'nikah', 'plus', 'ortu', 'udh', 'ninggal', 'nyan', 'alhmdllah', 'rizki', 'gw', 'aman', 'aj']</t>
  </si>
  <si>
    <t>['ah', 'aku', 'nikah', 'muda', 'aku', 'bahagia', 'miskin', 'duit', 'hasil', 'kerja', 'keras', 'sendiri', 'aku', 'nikah', 'umur', 'nder', 'salah', 'alasan', 'nikah', 'muda', 'dari', 'pasar', 'maksiat', 'mending', 'nikah', 'plus', 'orangtua', 'sudah', 'ninggal', 'nyan', 'alhmdllah', 'rizki', 'aku', 'aman', 'saja']</t>
  </si>
  <si>
    <t>['ah', 'nikah', 'muda', 'bahagia', 'miskin', 'duit', 'hasil', 'kerja', 'keras', 'nikah', 'umur', 'nder', 'salah', 'alasan', 'nikah', 'muda', 'pasar', 'maksiat', 'mending', 'nikah', 'plus', 'orangtua', 'ninggal', 'nyan', 'alhmdllah', 'rizki', 'aman']</t>
  </si>
  <si>
    <t>['ah', 'nikah', 'muda', 'bahagia', 'miskin', 'duit', 'hasil', 'kerja', 'keras', 'nikah', 'umur', 'nder', 'salah', 'alas', 'nikah', 'muda', 'pasar', 'maksiat', 'mending', 'nikah', 'plus', 'orangtua', 'ninggal', 'nyan', 'alhmdllah', 'rizki', 'aman']</t>
  </si>
  <si>
    <t>ah nikah muda bahagia miskin duit hasil kerja keras nikah umur nder salah alas nikah muda pasar maksiat mending nikah plus orangtua ninggal nyan alhmdllah rizki aman</t>
  </si>
  <si>
    <t>@worksfess Lo ga sendirian der, gua yg dikasih libur hampir seminggu aja gua pke tidur. Karena emng posisi aku jomblo pas itu hahaa ga punya temn juga. Sekarang gue nganggur dulu pengen nikmatin hidup jalan jalan jauh. Klo udh kenyang hidup di masa muda, nikah juga lega ga ada beban hitzzz</t>
  </si>
  <si>
    <t>@worksfess lo ga sendirian der, gua yg dikasih libur hampir seminggu aja gua pke tidur. karena emng posisi aku jomblo pas itu hahaa ga punya temn juga. sekarang gue nganggur dulu pengen nikmatin hidup jalan jalan jauh. klo udh kenyang hidup di masa muda, nikah juga lega ga ada beban hitzzz</t>
  </si>
  <si>
    <t>lo ga sendirian der gua yg dikasih libur hampir seminggu aja gua pke tidur karena emng posisi aku jomblo pas itu hahaa ga punya temn juga sekarang gue nganggur dulu pengen nikmatin hidup jalan jalan jauh klo udh kenyang hidup di masa muda nikah juga lega ga ada beban hitzzz</t>
  </si>
  <si>
    <t>['lo', 'ga', 'sendirian', 'der', 'gua', 'yg', 'dikasih', 'libur', 'hampir', 'seminggu', 'aja', 'gua', 'pke', 'tidur', 'karena', 'emng', 'posisi', 'aku', 'jomblo', 'pas', 'itu', 'hahaa', 'ga', 'punya', 'temn', 'juga', 'sekarang', 'gue', 'nganggur', 'dulu', 'pengen', 'nikmatin', 'hidup', 'jalan', 'jalan', 'jauh', 'klo', 'udh', 'kenyang', 'hidup', 'di', 'masa', 'muda', 'nikah', 'juga', 'lega', 'ga', 'ada', 'beban', 'hitzzz']</t>
  </si>
  <si>
    <t>['kamu', 'tidak', 'sendirian', 'der', 'aku', 'yg', 'dikasih', 'libur', 'hampir', 'seminggu', 'aja', 'aku', 'pakai', 'tidur', 'karena', 'memang', 'posisi', 'aku', 'lajang', 'saat', 'itu', 'hahaa', 'tidak', 'punya', 'teman', 'juga', 'sekarang', 'aku', 'nganggur', 'dulu', 'ingin', 'menikmati', 'hidup', 'jalan', 'jalan', 'jauh', 'klo', 'sudah', 'kenyang', 'hidup', 'di', 'masa', 'muda', 'nikah', 'juga', 'lega', 'tidak', 'ada', 'beban', 'hitzzz']</t>
  </si>
  <si>
    <t>['dikasih', 'libur', 'seminggu', 'aja', 'pakai', 'tidur', 'posisi', 'lajang', 'teman', 'nganggur', 'menikmati', 'hidup', 'jalan', 'jalan', 'klo', 'kenyang', 'hidup', 'muda', 'nikah', 'lega', 'beban', 'hitzzz']</t>
  </si>
  <si>
    <t>['kasih', 'libur', 'minggu', 'aja', 'pakai', 'tidur', 'posisi', 'lajang', 'teman', 'nganggur', 'nikmat', 'hidup', 'jalan', 'jalan', 'klo', 'kenyang', 'hidup', 'muda', 'nikah', 'lega', 'beban', 'hitzzz']</t>
  </si>
  <si>
    <t>kasih libur minggu aja pakai tidur posisi lajang teman nganggur nikmat hidup jalan jalan klo kenyang hidup muda nikah lega beban hitzzz</t>
  </si>
  <si>
    <t>@convomf Abang gue juga baru nikah, ijab dulu bulan Oktober kalo gak salah, lalu dia resepsi 9 Febuari disaat bini nya hamil muda, namun tgl 24 Febuari dia meninggal kecelakaan</t>
  </si>
  <si>
    <t>@convomf abang gue juga baru nikah, ijab dulu bulan oktober kalo gak salah, lalu dia resepsi 9 febuari disaat bini nya hamil muda, namun tgl 24 febuari dia meninggal kecelakaan</t>
  </si>
  <si>
    <t>abang gue juga baru nikah ijab dulu bulan oktober kalo gak salah lalu dia resepsi febuari disaat bini nya hamil muda namun tgl febuari dia meninggal kecelakaan</t>
  </si>
  <si>
    <t>['abang', 'gue', 'juga', 'baru', 'nikah', 'ijab', 'dulu', 'bulan', 'oktober', 'kalo', 'gak', 'salah', 'lalu', 'dia', 'resepsi', 'febuari', 'disaat', 'bini', 'nya', 'hamil', 'muda', 'namun', 'tgl', 'febuari', 'dia', 'meninggal', 'kecelakaan']</t>
  </si>
  <si>
    <t>['kakak', 'aku', 'juga', 'baru', 'nikah', 'ijab', 'dulu', 'bulan', 'oktober', 'kalo', 'gak', 'salah', 'lalu', 'dia', 'resepsi', 'febuari', 'disaat', 'istri', 'nya', 'hamil', 'muda', 'namun', 'tanggal', 'febuari', 'dia', 'meninggal', 'kecelakaan']</t>
  </si>
  <si>
    <t>['kakak', 'nikah', 'ijab', 'oktober', 'kalo', 'gak', 'salah', 'resepsi', 'febuari', 'disaat', 'istri', 'nya', 'hamil', 'muda', 'tanggal', 'febuari', 'meninggal', 'kecelakaan']</t>
  </si>
  <si>
    <t>['kakak', 'nikah', 'ijab', 'oktober', 'kalo', 'gak', 'salah', 'resepsi', 'febuari', 'saat', 'istri', 'nya', 'hamil', 'muda', 'tanggal', 'febuari', 'tinggal', 'celaka']</t>
  </si>
  <si>
    <t>kakak nikah ijab oktober kalo gak salah resepsi febuari saat istri nya hamil muda tanggal febuari tinggal celaka</t>
  </si>
  <si>
    <t>@AREAJULID @IPurpleuuuu Banyak yg ngmong kalo nikah itu pasti rezeki adaaa aja. Tapi knp penyebab perceraian itu kebanyakan masalah ekonomi? Terutama yg nikah muda</t>
  </si>
  <si>
    <t>@areajulid @ipurpleuuuu banyak yg ngmong kalo nikah itu pasti rezeki adaaa aja. tapi knp penyebab perceraian itu kebanyakan masalah ekonomi? terutama yg nikah muda</t>
  </si>
  <si>
    <t>banyak yg ngmong kalo nikah itu pasti rezeki adaaa aja tapi knp penyebab perceraian itu kebanyakan masalah ekonomi terutama yg nikah muda</t>
  </si>
  <si>
    <t>['banyak', 'yg', 'ngmong', 'kalo', 'nikah', 'itu', 'pasti', 'rezeki', 'adaaa', 'aja', 'tapi', 'knp', 'penyebab', 'perceraian', 'itu', 'kebanyakan', 'masalah', 'ekonomi', 'terutama', 'yg', 'nikah', 'muda']</t>
  </si>
  <si>
    <t>['banyak', 'yg', 'berbicara', 'kalo', 'nikah', 'itu', 'pasti', 'rezeki', 'adaaa', 'aja', 'tapi', 'kenapa', 'penyebab', 'perceraian', 'itu', 'kebanyakan', 'masalah', 'ekonomi', 'terutama', 'yg', 'nikah', 'muda']</t>
  </si>
  <si>
    <t>['berbicara', 'kalo', 'nikah', 'rezeki', 'adaaa', 'aja', 'penyebab', 'perceraian', 'kebanyakan', 'ekonomi', 'nikah', 'muda']</t>
  </si>
  <si>
    <t>['bicara', 'kalo', 'nikah', 'rezeki', 'adaaa', 'aja', 'sebab', 'cerai', 'banyak', 'ekonomi', 'nikah', 'muda']</t>
  </si>
  <si>
    <t>bicara kalo nikah rezeki adaaa aja sebab cerai banyak ekonomi nikah muda</t>
  </si>
  <si>
    <t>@utinyaa5 @_Jonathan0007 @premedievaltask @hii_sist @yourbiwu kalo bidannya kayak yang diatas itu amit amit jadi takut berobat. Mama gua aja yg nakes meski engga bidan bilang jangan terlalu keras ngehakimi orang hamidun soalnya temen mamaku pas muda gini eh dia yang hamidun,kalo u udh nikah takutnya omongan u berimbas ke anak lu</t>
  </si>
  <si>
    <t>@utinyaa5 @_jonathan0007 @premedievaltask @hii_sist @yourbiwu kalo bidannya kayak yang diatas itu amit amit jadi takut berobat. mama gua aja yg nakes meski engga bidan bilang jangan terlalu keras ngehakimi orang hamidun soalnya temen mamaku pas muda gini eh dia yang hamidun,kalo u udh nikah takutnya omongan u berimbas ke anak lu</t>
  </si>
  <si>
    <t>jonathan sist kalo bidannya kayak yang diatas itu amit amit jadi takut berobat mama gua aja yg nakes meski engga bidan bilang jangan terlalu keras ngehakimi orang hamidun soalnya temen mamaku pas muda gini eh dia yang hamidunkalo  udh nikah takutnya omongan  berimbas ke anak lu</t>
  </si>
  <si>
    <t>['jonathan', 'sist', 'kalo', 'bidannya', 'kayak', 'yang', 'diatas', 'itu', 'amit', 'amit', 'jadi', 'takut', 'berobat', 'mama', 'gua', 'aja', 'yg', 'nakes', 'meski', 'engga', 'bidan', 'bilang', 'jangan', 'terlalu', 'keras', 'ngehakimi', 'orang', 'hamidun', 'soalnya', 'temen', 'mamaku', 'pas', 'muda', 'gini', 'eh', 'dia', 'yang', 'hamidunkalo', 'udh', 'nikah', 'takutnya', 'omongan', 'berimbas', 'ke', 'anak', 'lu']</t>
  </si>
  <si>
    <t>['jonathan', 'saudari', 'kalo', 'bidannya', 'seperti', 'yang', 'diatas', 'itu', 'amit', 'amit', 'jadi', 'takut', 'berobat', 'ibu', 'aku', 'aja', 'yg', 'medis', 'meski', 'tidak', 'bidan', 'bilang', 'jangan', 'terlalu', 'keras', 'menghakimi', 'orang', 'hamil', 'soalnya', 'teman', 'mamaku', 'saat', 'muda', 'begini', 'malah', 'dia', 'yang', 'hamil', 'sudah', 'nikah', 'takutnya', 'perkataan', 'berimbas', 'ke', 'anak', 'kamu']</t>
  </si>
  <si>
    <t>['jonathan', 'saudari', 'kalo', 'bidannya', 'diatas', 'amit', 'amit', 'takut', 'berobat', 'aja', 'medis', 'bidan', 'bilang', 'keras', 'menghakimi', 'orang', 'hamil', 'teman', 'mamaku', 'muda', 'hamil', 'nikah', 'takutnya', 'perkataan', 'berimbas', 'anak']</t>
  </si>
  <si>
    <t>['jonathan', 'saudari', 'kalo', 'bidan', 'atas', 'amit', 'amit', 'takut', 'obat', 'aja', 'medis', 'bidan', 'bilang', 'keras', 'hakim', 'orang', 'hamil', 'teman', 'mama', 'muda', 'hamil', 'nikah', 'takut', 'kata', 'imbas', 'anak']</t>
  </si>
  <si>
    <t>jonathan saudari kalo bidan atas amit amit takut obat aja medis bidan bilang keras hakim orang hamil teman mama muda hamil nikah takut kata imbas anak</t>
  </si>
  <si>
    <t>@meyziaw hesteg stop nikah muda</t>
  </si>
  <si>
    <t>hesteg stop nikah muda</t>
  </si>
  <si>
    <t>['hesteg', 'stop', 'nikah', 'muda']</t>
  </si>
  <si>
    <t>['hesteg', 'berhenti', 'nikah', 'muda']</t>
  </si>
  <si>
    <t>['berhenti', 'nikah', 'muda']</t>
  </si>
  <si>
    <t>['henti', 'nikah', 'muda']</t>
  </si>
  <si>
    <t>henti nikah muda</t>
  </si>
  <si>
    <t>@AREAJULID Bodoh amat ... Susah time nikah muda atau miskin di usia tua bukan permasalahannya , aku datang daripada keluarga susah juga , disitu kita diajar bagaimana untuk berfikir. Ya..  emang susah sih tapi apa kamu ga lihat bagaimana setiap orang berusaha untuk mendapatkan yang terbaik</t>
  </si>
  <si>
    <t>@areajulid bodoh amat ... susah time nikah muda atau miskin di usia tua bukan permasalahannya , aku datang daripada keluarga susah juga , disitu kita diajar bagaimana untuk berfikir. ya..  emang susah sih tapi apa kamu ga lihat bagaimana setiap orang berusaha untuk mendapatkan yang terbaik</t>
  </si>
  <si>
    <t>bodoh amat susah time nikah muda atau miskin di usia tua bukan permasalahannya aku datang daripada keluarga susah juga disitu kita diajar bagaimana untuk berfikir ya emang susah sih tapi apa kamu ga lihat bagaimana setiap orang berusaha untuk mendapatkan yang terbaik</t>
  </si>
  <si>
    <t>['bodoh', 'amat', 'susah', 'time', 'nikah', 'muda', 'atau', 'miskin', 'di', 'usia', 'tua', 'bukan', 'permasalahannya', 'aku', 'datang', 'daripada', 'keluarga', 'susah', 'juga', 'disitu', 'kita', 'diajar', 'bagaimana', 'untuk', 'berfikir', 'ya', 'emang', 'susah', 'sih', 'tapi', 'apa', 'kamu', 'ga', 'lihat', 'bagaimana', 'setiap', 'orang', 'berusaha', 'untuk', 'mendapatkan', 'yang', 'terbaik']</t>
  </si>
  <si>
    <t>['bodoh', 'amat', 'susah', 'time', 'nikah', 'muda', 'atau', 'miskin', 'di', 'usia', 'tua', 'bukan', 'permasalahannya', 'aku', 'datang', 'daripada', 'keluarga', 'susah', 'juga', 'disitu', 'kita', 'diajar', 'bagaimana', 'untuk', 'berfikir', 'ya', 'memang', 'susah', 'sih', 'tapi', 'apa', 'kamu', 'tidak', 'lihat', 'bagaimana', 'setiap', 'orang', 'berusaha', 'untuk', 'mendapatkan', 'yang', 'terbaik']</t>
  </si>
  <si>
    <t>['bodoh', 'susah', 'time', 'nikah', 'muda', 'miskin', 'usia', 'tua', 'permasalahannya', 'keluarga', 'susah', 'disitu', 'diajar', 'berfikir', 'ya', 'susah', 'sih', 'lihat', 'orang', 'berusaha', 'terbaik']</t>
  </si>
  <si>
    <t>['bodoh', 'susah', 'time', 'nikah', 'muda', 'miskin', 'usia', 'tua', 'masalah', 'keluarga', 'susah', 'situ', 'ajar', 'berfikir', 'ya', 'susah', 'sih', 'lihat', 'orang', 'usaha', 'baik']</t>
  </si>
  <si>
    <t>bodoh susah time nikah muda miskin usia tua masalah keluarga susah situ ajar berfikir ya susah sih lihat orang usaha baik</t>
  </si>
  <si>
    <t>@convomf monmaap g kasian sama sekali dg suaminya, kalo nisa ternyata g sakit berarti dia tetap bakal cerein nisa dan nikah sama si cewek muda itu kan? brengsyek aku benci</t>
  </si>
  <si>
    <t>monmaap  kasian sama sekali dg suaminya kalo nisa ternyata  sakit berarti dia tetap bakal cerein nisa dan nikah sama si cewek muda itu kan brengsyek aku benci</t>
  </si>
  <si>
    <t>['monmaap', 'kasian', 'sama', 'sekali', 'dg', 'suaminya', 'kalo', 'nisa', 'ternyata', 'sakit', 'berarti', 'dia', 'tetap', 'bakal', 'cerein', 'nisa', 'dan', 'nikah', 'sama', 'si', 'cewek', 'muda', 'itu', 'kan', 'brengsyek', 'aku', 'benci']</t>
  </si>
  <si>
    <t>['maaf', 'kasihan', 'sama', 'sekali', 'dg', 'suaminya', 'kalo', 'nisa', 'ternyata', 'sakit', 'berarti', 'dia', 'tetap', 'bakal', 'cerein', 'nisa', 'dan', 'nikah', 'sama', 'si', 'cewek', 'muda', 'itu', 'kan', 'berengsek', 'aku', 'benci']</t>
  </si>
  <si>
    <t>['maaf', 'kasihan', 'dg', 'suaminya', 'kalo', 'nisa', 'sakit', 'cerein', 'nisa', 'nikah', 'si', 'cewek', 'muda', 'berengsek', 'benci']</t>
  </si>
  <si>
    <t>['maaf', 'kasihan', 'dg', 'suami', 'kalo', 'nisa', 'sakit', 'cerein', 'nisa', 'nikah', 'si', 'cewek', 'muda', 'berengsek', 'benci']</t>
  </si>
  <si>
    <t>maaf kasihan dg suami kalo nisa sakit cerein nisa nikah si cewek muda berengsek benci</t>
  </si>
  <si>
    <t>@Askrlfess No no no, menolak poligami akutu. Mending cut off sblm nikah drpd harus berurusan ke pengadilan agama utk urus cerai 🤣🤣🤣
Jaman skg poligami hanya dibawa2 utk nambah istri yg lebih muda wkwkkw bkn membantu janda nenek2</t>
  </si>
  <si>
    <t>@askrlfess no no no, menolak poligami akutu. mending cut off sblm nikah drpd harus berurusan ke pengadilan agama utk urus cerai 🤣🤣🤣
jaman skg poligami hanya dibawa2 utk nambah istri yg lebih muda wkwkkw bkn membantu janda nenek2</t>
  </si>
  <si>
    <t>no no no menolak poligami akutu mending cut off sblm nikah drpd harus berurusan ke pengadilan agama utk urus cerai jaman skg poligami hanya dibawa utk nambah istri yg lebih muda wkwkkw bkn membantu janda nenek</t>
  </si>
  <si>
    <t>['no', 'no', 'no', 'menolak', 'poligami', 'akutu', 'mending', 'cut', 'off', 'sblm', 'nikah', 'drpd', 'harus', 'berurusan', 'ke', 'pengadilan', 'agama', 'utk', 'urus', 'cerai', 'jaman', 'skg', 'poligami', 'hanya', 'dibawa', 'utk', 'nambah', 'istri', 'yg', 'lebih', 'muda', 'wkwkkw', 'bkn', 'membantu', 'janda', 'nenek']</t>
  </si>
  <si>
    <t>['no', 'no', 'no', 'menolak', 'poligami', 'akutu', 'mending', 'cut', 'mati', 'sebelum', 'nikah', 'daripada', 'harus', 'berurusan', 'ke', 'pengadilan', 'agama', 'utk', 'atur', 'cerai', 'zaman', 'sekarang', 'poligami', 'hanya', 'dibawa', 'utk', 'bertambah', 'istri', 'yg', 'lebih', 'muda', 'wkwkkw', 'bukan', 'membantu', 'janda', 'nenek']</t>
  </si>
  <si>
    <t>['no', 'no', 'no', 'menolak', 'poligami', 'akutu', 'mending', 'cut', 'mati', 'nikah', 'berurusan', 'pengadilan', 'agama', 'utk', 'atur', 'cerai', 'zaman', 'poligami', 'dibawa', 'utk', 'bertambah', 'istri', 'muda', 'wkwkkw', 'membantu', 'janda', 'nenek']</t>
  </si>
  <si>
    <t>['no', 'no', 'no', 'tolak', 'poligami', 'akutu', 'mending', 'cut', 'mati', 'nikah', 'urus', 'adil', 'agama', 'utk', 'atur', 'cerai', 'zaman', 'poligami', 'bawa', 'utk', 'tambah', 'istri', 'muda', 'wkwkkw', 'bantu', 'janda', 'nenek']</t>
  </si>
  <si>
    <t>no no no tolak poligami akutu mending cut mati nikah urus adil agama utk atur cerai zaman poligami bawa utk tambah istri muda wkwkkw bantu janda nenek</t>
  </si>
  <si>
    <t>Jam segini bahas isu nikah muda ma koko knp gitu malam amat bahasnya</t>
  </si>
  <si>
    <t>jam segini bahas isu nikah muda ma koko knp gitu malam amat bahasnya</t>
  </si>
  <si>
    <t>['jam', 'segini', 'bahas', 'isu', 'nikah', 'muda', 'ma', 'koko', 'knp', 'gitu', 'malam', 'amat', 'bahasnya']</t>
  </si>
  <si>
    <t>['jam', 'begini', 'bahas', 'isu', 'nikah', 'muda', 'sama', 'koko', 'kenapa', 'begitu', 'malam', 'amat', 'bahasnya']</t>
  </si>
  <si>
    <t>['jam', 'bahas', 'isu', 'nikah', 'muda', 'koko', 'malam', 'bahasnya']</t>
  </si>
  <si>
    <t>['jam', 'bahas', 'isu', 'nikah', 'muda', 'koko', 'malam', 'bahas']</t>
  </si>
  <si>
    <t>jam bahas isu nikah muda koko malam bahas</t>
  </si>
  <si>
    <t>@convomf kenapa si lakinya ga mikirin soal anak mereka sama sekali trs pengen cepet-cepet cerai buat nikah sama dosen muda?</t>
  </si>
  <si>
    <t>kenapa si lakinya ga mikirin soal anak mereka sama sekali trs pengen cepetcepet cerai buat nikah sama dosen muda</t>
  </si>
  <si>
    <t>['kenapa', 'si', 'lakinya', 'ga', 'mikirin', 'soal', 'anak', 'mereka', 'sama', 'sekali', 'trs', 'pengen', 'cepetcepet', 'cerai', 'buat', 'nikah', 'sama', 'dosen', 'muda']</t>
  </si>
  <si>
    <t>['kenapa', 'si', 'lakinya', 'tidak', 'memikirkan', 'soal', 'anak', 'mereka', 'sama', 'sekali', 'terus', 'ingin', 'cepetcepet', 'cerai', 'buat', 'nikah', 'sama', 'dosen', 'muda']</t>
  </si>
  <si>
    <t>['si', 'lakinya', 'memikirkan', 'anak', 'cepetcepet', 'cerai', 'nikah', 'dosen', 'muda']</t>
  </si>
  <si>
    <t>['si', 'laki', 'pikir', 'anak', 'cepetcepet', 'cerai', 'nikah', 'dosen', 'muda']</t>
  </si>
  <si>
    <t>si laki pikir anak cepetcepet cerai nikah dosen muda</t>
  </si>
  <si>
    <t>@AREAJULID hmmmm.....tar umur 35+ belum nikah nangis2 ( Cewek)...maksa tiap cowo yg dirasa deket buat nikahin. ... cowo ngasih alesan belum siap ekonomi terus bilangnya gpp, kan kita mulai sama2 dari NOL 🤣🤣. .skrng aja masih muda banyak gaya...tunggu tanggal main'nya 😜</t>
  </si>
  <si>
    <t>@areajulid hmmmm.....tar umur 35+ belum nikah nangis2 ( cewek)...maksa tiap cowo yg dirasa deket buat nikahin. ... cowo ngasih alesan belum siap ekonomi terus bilangnya gpp, kan kita mulai sama2 dari nol 🤣🤣. .skrng aja masih muda banyak gaya...tunggu tanggal main'nya 😜</t>
  </si>
  <si>
    <t>hmmmmtar umur belum nikah nangis cewekmaksa tiap cowo yg dirasa deket buat nikahin cowo ngasih alesan belum siap ekonomi terus bilangnya gpp kan kita mulai sama dari nol skrng aja masih muda banyak gayatunggu tanggal mainnya</t>
  </si>
  <si>
    <t>['hmmmmtar', 'umur', 'belum', 'nikah', 'nangis', 'cewekmaksa', 'tiap', 'cowo', 'yg', 'dirasa', 'deket', 'buat', 'nikahin', 'cowo', 'ngasih', 'alesan', 'belum', 'siap', 'ekonomi', 'terus', 'bilangnya', 'gpp', 'kan', 'kita', 'mulai', 'sama', 'dari', 'nol', 'skrng', 'aja', 'masih', 'muda', 'banyak', 'gayatunggu', 'tanggal', 'mainnya']</t>
  </si>
  <si>
    <t>['hmmmmtar', 'umur', 'belum', 'nikah', 'nangis', 'cewekmaksa', 'tiap', 'cowok', 'yg', 'dirasa', 'dekat', 'buat', 'nikahin', 'cowok', 'memberi', 'alasan', 'belum', 'siap', 'ekonomi', 'terus', 'bilangnya', 'boleh', 'kan', 'kita', 'mulai', 'sama', 'dari', 'nol', 'sekarang', 'aja', 'masih', 'muda', 'banyak', 'gayatunggu', 'tanggal', 'mainnya']</t>
  </si>
  <si>
    <t>['umur', 'nikah', 'nangis', 'cewekmaksa', 'cowok', 'dirasa', 'nikahin', 'cowok', 'alasan', 'ekonomi', 'bilangnya', 'nol', 'aja', 'muda', 'gayatunggu', 'tanggal', 'mainnya']</t>
  </si>
  <si>
    <t>['umur', 'nikah', 'nang', 'cewekmaksa', 'cowok', 'rasa', 'nikahin', 'cowok', 'alas', 'ekonomi', 'bilang', 'nol', 'aja', 'muda', 'gayatunggu', 'tanggal', 'main']</t>
  </si>
  <si>
    <t>umur nikah nang cewekmaksa cowok rasa nikahin cowok alas ekonomi bilang nol aja muda gayatunggu tanggal main</t>
  </si>
  <si>
    <t>@seunqgmin @dm itu gambaran masih bahagia bahagianya nikah muda bang, tapi seterusnya kami akan selalu bahagia  🥰</t>
  </si>
  <si>
    <t>itu gambaran masih bahagia bahagianya nikah muda bang tapi seterusnya kami akan selalu bahagia</t>
  </si>
  <si>
    <t>['itu', 'gambaran', 'masih', 'bahagia', 'bahagianya', 'nikah', 'muda', 'bang', 'tapi', 'seterusnya', 'kami', 'akan', 'selalu', 'bahagia']</t>
  </si>
  <si>
    <t>['itu', 'gambaran', 'masih', 'bahagia', 'bahagianya', 'nikah', 'muda', 'kakak', 'tapi', 'seterusnya', 'kami', 'akan', 'selalu', 'bahagia']</t>
  </si>
  <si>
    <t>['gambaran', 'bahagia', 'bahagianya', 'nikah', 'muda', 'kakak', 'bahagia']</t>
  </si>
  <si>
    <t>['gambar', 'bahagia', 'bahagia', 'nikah', 'muda', 'kakak', 'bahagia']</t>
  </si>
  <si>
    <t>gambar bahagia bahagia nikah muda kakak bahagia</t>
  </si>
  <si>
    <t>@tanyakanrl Baca thread bkin misuh2, ini laki g bersyukur dpt cwe yg nembak dlu, disekolahin smpk s3 jd dosen, udh disakiti dlu alasan katanya g mau pcran mendekati zina, e malah selingkuh abis nikah, katanya dosen muda syari tp makan bareng, digoda daun muda ja goyah, paling bentar lg kawin</t>
  </si>
  <si>
    <t>@tanyakanrl baca thread bkin misuh2, ini laki g bersyukur dpt cwe yg nembak dlu, disekolahin smpk s3 jd dosen, udh disakiti dlu alasan katanya g mau pcran mendekati zina, e malah selingkuh abis nikah, katanya dosen muda syari tp makan bareng, digoda daun muda ja goyah, paling bentar lg kawin</t>
  </si>
  <si>
    <t>baca thread bkin misuh ini laki  bersyukur dpt cwe yg nembak dlu disekolahin smpk  jd dosen udh disakiti dlu alasan katanya  mau pcran mendekati zina  malah selingkuh abis nikah katanya dosen muda syari tp makan bareng digoda daun muda ja goyah paling bentar lg kawin</t>
  </si>
  <si>
    <t>['baca', 'thread', 'bkin', 'misuh', 'ini', 'laki', 'bersyukur', 'dpt', 'cwe', 'yg', 'nembak', 'dlu', 'disekolahin', 'smpk', 'jd', 'dosen', 'udh', 'disakiti', 'dlu', 'alasan', 'katanya', 'mau', 'pcran', 'mendekati', 'zina', 'malah', 'selingkuh', 'abis', 'nikah', 'katanya', 'dosen', 'muda', 'syari', 'tp', 'makan', 'bareng', 'digoda', 'daun', 'muda', 'ja', 'goyah', 'paling', 'bentar', 'lg', 'kawin']</t>
  </si>
  <si>
    <t>['baca', 'thread', 'bikin', 'umpat', 'ini', 'laki', 'bersyukur', 'dapat', 'cewek', 'yg', 'nembak', 'dahulu', 'disekolahin', 'smpk', 'jd', 'dosen', 'sudah', 'disakiti', 'dahulu', 'alasan', 'katanya', 'mau', 'pacaran', 'mendekati', 'zina', 'malah', 'selingkuh', 'habis', 'nikah', 'katanya', 'dosen', 'muda', 'syari', 'tapi', 'makan', 'bareng', 'digoda', 'daun', 'muda', 'saja', 'goyah', 'paling', 'bentar', 'lagi', 'kawin']</t>
  </si>
  <si>
    <t>['baca', 'thread', 'bikin', 'umpat', 'laki', 'bersyukur', 'cewek', 'nembak', 'disekolahin', 'smpk', 'jd', 'dosen', 'disakiti', 'alasan', 'pacaran', 'mendekati', 'zina', 'selingkuh', 'habis', 'nikah', 'dosen', 'muda', 'syari', 'makan', 'bareng', 'digoda', 'daun', 'muda', 'goyah', 'bentar', 'kawin']</t>
  </si>
  <si>
    <t>['baca', 'thread', 'bikin', 'umpat', 'laki', 'syukur', 'cewek', 'nembak', 'disekolahin', 'smpk', 'jd', 'dosen', 'sakit', 'alas', 'pacar', 'dekat', 'zina', 'selingkuh', 'habis', 'nikah', 'dosen', 'muda', 'syar', 'makan', 'bareng', 'goda', 'daun', 'muda', 'goyah', 'bentar', 'kawin']</t>
  </si>
  <si>
    <t>baca thread bikin umpat laki syukur cewek nembak disekolahin smpk jd dosen sakit alas pacar dekat zina selingkuh habis nikah dosen muda syar makan bareng goda daun muda goyah bentar kawin</t>
  </si>
  <si>
    <t>@AREAJULID setidaknya jomblo miskin gak nikah muda karena hamil duluan.</t>
  </si>
  <si>
    <t>@areajulid setidaknya jomblo miskin gak nikah muda karena hamil duluan.</t>
  </si>
  <si>
    <t>setidaknya jomblo miskin gak nikah muda karena hamil duluan</t>
  </si>
  <si>
    <t>['setidaknya', 'jomblo', 'miskin', 'gak', 'nikah', 'muda', 'karena', 'hamil', 'duluan']</t>
  </si>
  <si>
    <t>['setidaknya', 'lajang', 'miskin', 'gak', 'nikah', 'muda', 'karena', 'hamil', 'duluan']</t>
  </si>
  <si>
    <t>['lajang', 'miskin', 'gak', 'nikah', 'muda', 'hamil', 'duluan']</t>
  </si>
  <si>
    <t>lajang miskin gak nikah muda hamil duluan</t>
  </si>
  <si>
    <t>@Askrlfess -beliau jwb kurang lebihnya 'ngga, kasian (nama istrinya). Begini jg bukan krn salah dia, aku gk tega' 😭. Segitu sayangnya nder.. Wlpn ujiannya berat. Beliau meninggal 2th lalu, tanteku (istrinya) jg disaranin nikah lagi abis itu (krn masih muda) tp gk pernah mau..</t>
  </si>
  <si>
    <t>@askrlfess -beliau jwb kurang lebihnya 'ngga, kasian (nama istrinya). begini jg bukan krn salah dia, aku gk tega' 😭. segitu sayangnya nder.. wlpn ujiannya berat. beliau meninggal 2th lalu, tanteku (istrinya) jg disaranin nikah lagi abis itu (krn masih muda) tp gk pernah mau..</t>
  </si>
  <si>
    <t>beliau jwb kurang lebihnya ngga kasian nama istrinya begini jg bukan krn salah dia aku gk tega segitu sayangnya nder wlpn ujiannya berat beliau meninggal th lalu tanteku istrinya jg disaranin nikah lagi abis itu krn masih muda tp gk pernah mau</t>
  </si>
  <si>
    <t>['beliau', 'jwb', 'kurang', 'lebihnya', 'ngga', 'kasian', 'nama', 'istrinya', 'begini', 'jg', 'bukan', 'krn', 'salah', 'dia', 'aku', 'gk', 'tega', 'segitu', 'sayangnya', 'nder', 'wlpn', 'ujiannya', 'berat', 'beliau', 'meninggal', 'th', 'lalu', 'tanteku', 'istrinya', 'jg', 'disaranin', 'nikah', 'lagi', 'abis', 'itu', 'krn', 'masih', 'muda', 'tp', 'gk', 'pernah', 'mau']</t>
  </si>
  <si>
    <t>['beliau', 'jawab', 'kurang', 'lebihnya', 'tidak', 'kasihan', 'nama', 'istrinya', 'begini', 'juga', 'bukan', 'krn', 'salah', 'dia', 'aku', 'tidak', 'tega', 'begitu', 'sayangnya', 'nder', 'wlpn', 'ujiannya', 'berat', 'beliau', 'meninggal', 'tahun', 'lalu', 'tanteku', 'istrinya', 'juga', 'disaranin', 'nikah', 'lagi', 'habis', 'itu', 'krn', 'masih', 'muda', 'tapi', 'tidak', 'pernah', 'mau']</t>
  </si>
  <si>
    <t>['beliau', 'lebihnya', 'kasihan', 'nama', 'istrinya', 'krn', 'salah', 'tega', 'sayangnya', 'nder', 'wlpn', 'ujiannya', 'berat', 'beliau', 'meninggal', 'tanteku', 'istrinya', 'disaranin', 'nikah', 'habis', 'krn', 'muda']</t>
  </si>
  <si>
    <t>['beliau', 'lebih', 'kasihan', 'nama', 'istri', 'krn', 'salah', 'tega', 'sayang', 'nder', 'wlpn', 'uji', 'berat', 'beliau', 'tinggal', 'tante', 'istri', 'disaranin', 'nikah', 'habis', 'krn', 'muda']</t>
  </si>
  <si>
    <t>beliau lebih kasihan nama istri krn salah tega sayang nder wlpn uji berat beliau tinggal tante istri disaranin nikah habis krn muda</t>
  </si>
  <si>
    <t>@kegblgnunfaedh Kadang suka bingung dengan orang orang yang nyuruh nyuruh buat nikah muda, mereka saat memutuskan nikah muda niat awalnya itu apa? Apa niat biar pegang" halal terus tidur ada yang nemenin? Padahal selain kesiapan mental dan ekonomi yang paling sulit dari "menikah" itu</t>
  </si>
  <si>
    <t>@kegblgnunfaedh kadang suka bingung dengan orang orang yang nyuruh nyuruh buat nikah muda, mereka saat memutuskan nikah muda niat awalnya itu apa? apa niat biar pegang" halal terus tidur ada yang nemenin? padahal selain kesiapan mental dan ekonomi yang paling sulit dari "menikah" itu</t>
  </si>
  <si>
    <t>kadang suka bingung dengan orang orang yang nyuruh nyuruh buat nikah muda mereka saat memutuskan nikah muda niat awalnya itu apa apa niat biar pegang halal terus tidur ada yang nemenin padahal selain kesiapan mental dan ekonomi yang paling sulit dari menikah itu</t>
  </si>
  <si>
    <t>['kadang', 'suka', 'bingung', 'dengan', 'orang', 'orang', 'yang', 'nyuruh', 'nyuruh', 'buat', 'nikah', 'muda', 'mereka', 'saat', 'memutuskan', 'nikah', 'muda', 'niat', 'awalnya', 'itu', 'apa', 'apa', 'niat', 'biar', 'pegang', 'halal', 'terus', 'tidur', 'ada', 'yang', 'nemenin', 'padahal', 'selain', 'kesiapan', 'mental', 'dan', 'ekonomi', 'yang', 'paling', 'sulit', 'dari', 'menikah', 'itu']</t>
  </si>
  <si>
    <t>['kadang', 'suka', 'bingung', 'dengan', 'orang', 'orang', 'yang', 'menyuruh', 'menyuruh', 'buat', 'nikah', 'muda', 'mereka', 'saat', 'memutuskan', 'nikah', 'muda', 'niat', 'awalnya', 'itu', 'apa', 'apa', 'niat', 'biar', 'pegang', 'halal', 'terus', 'tidur', 'ada', 'yang', 'menemani', 'padahal', 'selain', 'persiapan', 'mental', 'dan', 'ekonomi', 'yang', 'paling', 'sulit', 'dari', 'nikah', 'itu']</t>
  </si>
  <si>
    <t>['kadang', 'suka', 'bingung', 'orang', 'orang', 'menyuruh', 'menyuruh', 'nikah', 'muda', 'memutuskan', 'nikah', 'muda', 'niat', 'niat', 'biar', 'pegang', 'halal', 'tidur', 'menemani', 'persiapan', 'mental', 'ekonomi', 'sulit', 'nikah']</t>
  </si>
  <si>
    <t>['kadang', 'suka', 'bingung', 'orang', 'orang', 'suruh', 'suruh', 'nikah', 'muda', 'putus', 'nikah', 'muda', 'niat', 'niat', 'biar', 'pegang', 'halal', 'tidur', 'tani', 'siap', 'mental', 'ekonomi', 'sulit', 'nikah']</t>
  </si>
  <si>
    <t>kadang suka bingung orang orang suruh suruh nikah muda putus nikah muda niat niat biar pegang halal tidur tani siap mental ekonomi sulit nikah</t>
  </si>
  <si>
    <t>@Askrlfess Kata ibuku waktu bapak masih muda (tapi udah nikah sama ibuku) banyak yg suka sama bapak sampe kadang ngirim makan ke tempat kerja bapak, tapi gak pernah dimakan sama bapak. Setiap mereka berantem, bapak gak pernah sekalipun ngomong kata cerai.</t>
  </si>
  <si>
    <t>@askrlfess kata ibuku waktu bapak masih muda (tapi udah nikah sama ibuku) banyak yg suka sama bapak sampe kadang ngirim makan ke tempat kerja bapak, tapi gak pernah dimakan sama bapak. setiap mereka berantem, bapak gak pernah sekalipun ngomong kata cerai.</t>
  </si>
  <si>
    <t>kata ibuku waktu bapak masih muda tapi udah nikah sama ibuku banyak yg suka sama bapak sampe kadang ngirim makan ke tempat kerja bapak tapi gak pernah dimakan sama bapak setiap mereka berantem bapak gak pernah sekalipun ngomong kata cerai</t>
  </si>
  <si>
    <t>['kata', 'ibuku', 'waktu', 'bapak', 'masih', 'muda', 'tapi', 'udah', 'nikah', 'sama', 'ibuku', 'banyak', 'yg', 'suka', 'sama', 'bapak', 'sampe', 'kadang', 'ngirim', 'makan', 'ke', 'tempat', 'kerja', 'bapak', 'tapi', 'gak', 'pernah', 'dimakan', 'sama', 'bapak', 'setiap', 'mereka', 'berantem', 'bapak', 'gak', 'pernah', 'sekalipun', 'ngomong', 'kata', 'cerai']</t>
  </si>
  <si>
    <t>['kata', 'ibuku', 'waktu', 'bapak', 'masih', 'muda', 'tapi', 'sudah', 'nikah', 'sama', 'ibuku', 'banyak', 'yg', 'suka', 'sama', 'bapak', 'sampai', 'kadang', 'mengirim', 'makan', 'ke', 'tempat', 'kerja', 'bapak', 'tapi', 'gak', 'pernah', 'dimakan', 'sama', 'bapak', 'setiap', 'mereka', 'berkelahi', 'bapak', 'gak', 'pernah', 'sekalipun', 'berbicara', 'kata', 'cerai']</t>
  </si>
  <si>
    <t>['ibuku', 'muda', 'nikah', 'ibuku', 'suka', 'kadang', 'mengirim', 'makan', 'kerja', 'gak', 'dimakan', 'berkelahi', 'gak', 'berbicara', 'cerai']</t>
  </si>
  <si>
    <t>['ibu', 'muda', 'nikah', 'ibu', 'suka', 'kadang', 'kirim', 'makan', 'kerja', 'gak', 'makan', 'kelah', 'gak', 'bicara', 'cerai']</t>
  </si>
  <si>
    <t>ibu muda nikah ibu suka kadang kirim makan kerja gak makan kelah gak bicara cerai</t>
  </si>
  <si>
    <t>yh mau jadi si paling santuy di keluarga yg penuh dramatis, malah tanpa disadari lama2 w jg yg agak keganggu. Mangkanya stop deh lu semua nikah muda kalo mental dan urusan lu sendiri blom kelar mah cuy https://t.co/yeG2gS22pP</t>
  </si>
  <si>
    <t>yh mau jadi si paling santuy di keluarga yg penuh dramatis, malah tanpa disadari lama2 w jg yg agak keganggu. mangkanya stop deh lu semua nikah muda kalo mental dan urusan lu sendiri blom kelar mah cuy https://t.co/yeg2gs22pp</t>
  </si>
  <si>
    <t>yh mau jadi si paling santuy di keluarga yg penuh dramatis malah tanpa disadari lama  jg yg agak keganggu mangkanya stop deh lu semua nikah muda kalo mental dan urusan lu sendiri blom kelar mah cuy</t>
  </si>
  <si>
    <t>['yh', 'mau', 'jadi', 'si', 'paling', 'santuy', 'di', 'keluarga', 'yg', 'penuh', 'dramatis', 'malah', 'tanpa', 'disadari', 'lama', 'jg', 'yg', 'agak', 'keganggu', 'mangkanya', 'stop', 'deh', 'lu', 'semua', 'nikah', 'muda', 'kalo', 'mental', 'dan', 'urusan', 'lu', 'sendiri', 'blom', 'kelar', 'mah', 'cuy']</t>
  </si>
  <si>
    <t>['ya', 'mau', 'jadi', 'si', 'paling', 'santai', 'di', 'keluarga', 'yg', 'penuh', 'dramatis', 'malah', 'tanpa', 'disadari', 'lama', 'juga', 'yg', 'agak', 'keganggu', 'makanya', 'berhenti', 'deh', 'kamu', 'semua', 'nikah', 'muda', 'kalo', 'mental', 'dan', 'urusan', 'kamu', 'sendiri', 'belum', 'kelar', 'mah', 'cuy']</t>
  </si>
  <si>
    <t>['ya', 'si', 'santai', 'keluarga', 'penuh', 'dramatis', 'disadari', 'keganggu', 'berhenti', 'deh', 'nikah', 'muda', 'kalo', 'mental', 'urusan', 'kelar', 'mah', 'cuy']</t>
  </si>
  <si>
    <t>['ya', 'si', 'santai', 'keluarga', 'penuh', 'dramatis', 'sadar', 'ganggu', 'henti', 'deh', 'nikah', 'muda', 'kalo', 'mental', 'urus', 'kelar', 'mah', 'cuy']</t>
  </si>
  <si>
    <t>ya si santai keluarga penuh dramatis sadar ganggu henti deh nikah muda kalo mental urus kelar mah cuy</t>
  </si>
  <si>
    <t>Ortu nyuruh gw nikah..terus ortu ngomong gini
"Mamak sudah gak muda lgi mamak pengen liat Ayuk nikah mamak pengen gendong cucu"
Dan itu bikin gw nangis secara gw belum kirkiran buat nikah..jangankan nikah calon aja gak ada..</t>
  </si>
  <si>
    <t>ortu nyuruh gw nikah..terus ortu ngomong gini
"mamak sudah gak muda lgi mamak pengen liat ayuk nikah mamak pengen gendong cucu"
dan itu bikin gw nangis secara gw belum kirkiran buat nikah..jangankan nikah calon aja gak ada..</t>
  </si>
  <si>
    <t>ortu nyuruh gw nikahterus ortu ngomong gini mamak sudah gak muda lgi mamak pengen liat ayuk nikah mamak pengen gendong cucu dan itu bikin gw nangis secara gw belum kirkiran buat nikahjangankan nikah calon aja gak ada</t>
  </si>
  <si>
    <t>['ortu', 'nyuruh', 'gw', 'nikahterus', 'ortu', 'ngomong', 'gini', 'mamak', 'sudah', 'gak', 'muda', 'lgi', 'mamak', 'pengen', 'liat', 'ayuk', 'nikah', 'mamak', 'pengen', 'gendong', 'cucu', 'dan', 'itu', 'bikin', 'gw', 'nangis', 'secara', 'gw', 'belum', 'kirkiran', 'buat', 'nikahjangankan', 'nikah', 'calon', 'aja', 'gak', 'ada']</t>
  </si>
  <si>
    <t>['orangtua', 'menyuruh', 'aku', 'nikahterus', 'orangtua', 'berbicara', 'begini', 'ibu', 'sudah', 'gak', 'muda', 'lagi', 'ibu', 'ingin', 'lihat', 'ayuk', 'nikah', 'ibu', 'ingin', 'gendong', 'cucu', 'dan', 'itu', 'bikin', 'aku', 'nangis', 'secara', 'aku', 'belum', 'kirkiran', 'buat', 'nikahjangankan', 'nikah', 'calon', 'aja', 'gak', 'ada']</t>
  </si>
  <si>
    <t>['orangtua', 'menyuruh', 'nikahterus', 'orangtua', 'berbicara', 'gak', 'muda', 'lihat', 'ayuk', 'nikah', 'gendong', 'cucu', 'bikin', 'nangis', 'kirkiran', 'nikahjangankan', 'nikah', 'calon', 'aja', 'gak']</t>
  </si>
  <si>
    <t>['orangtua', 'suruh', 'nikahterus', 'orangtua', 'bicara', 'gak', 'muda', 'lihat', 'ayuk', 'nikah', 'gendong', 'cucu', 'bikin', 'nang', 'kirkiran', 'nikahjangankan', 'nikah', 'calon', 'aja', 'gak']</t>
  </si>
  <si>
    <t>orangtua suruh nikahterus orangtua bicara gak muda lihat ayuk nikah gendong cucu bikin nang kirkiran nikahjangankan nikah calon aja gak</t>
  </si>
  <si>
    <t>ribet bgt bunda2 dehh.. jd ngebayangin kalo py anak cowo 25th lg bakal kek gimana aku ga ngebolehin anakku nikah muda😌</t>
  </si>
  <si>
    <t>ribet bgt bunda dehh jd ngebayangin kalo py anak cowo th lg bakal kek gimana aku ga ngebolehin anakku nikah muda</t>
  </si>
  <si>
    <t>['ribet', 'bgt', 'bunda', 'dehh', 'jd', 'ngebayangin', 'kalo', 'py', 'anak', 'cowo', 'th', 'lg', 'bakal', 'kek', 'gimana', 'aku', 'ga', 'ngebolehin', 'anakku', 'nikah', 'muda']</t>
  </si>
  <si>
    <t>['rumit', 'banget', 'bunda', 'dehh', 'jd', 'ngebayangin', 'kalo', 'py', 'anak', 'cowok', 'tahun', 'lagi', 'bakal', 'seperti', 'bagaimana', 'aku', 'tidak', 'membolehkan', 'anakku', 'nikah', 'muda']</t>
  </si>
  <si>
    <t>['rumit', 'banget', 'bunda', 'dehh', 'jd', 'ngebayangin', 'kalo', 'py', 'anak', 'cowok', 'membolehkan', 'anakku', 'nikah', 'muda']</t>
  </si>
  <si>
    <t>['rumit', 'banget', 'bunda', 'dehh', 'jd', 'ngebayangin', 'kalo', 'py', 'anak', 'cowok', 'boleh', 'anak', 'nikah', 'muda']</t>
  </si>
  <si>
    <t>rumit banget bunda dehh jd ngebayangin kalo py anak cowok boleh anak nikah muda</t>
  </si>
  <si>
    <t>@convomf Dosa gd backingan nnt di akhirat .trs kek masa muda pacaran kek rugi bgt mending lakuin hal berguna bnyk hal yg bsa kita coba dan mending lgsg taaruf trs nikah</t>
  </si>
  <si>
    <t>@convomf dosa gd backingan nnt di akhirat .trs kek masa muda pacaran kek rugi bgt mending lakuin hal berguna bnyk hal yg bsa kita coba dan mending lgsg taaruf trs nikah</t>
  </si>
  <si>
    <t>dosa gd backingan nnt di akhirat trs kek masa muda pacaran kek rugi bgt mending lakuin hal berguna bnyk hal yg bsa kita coba dan mending lgsg taaruf trs nikah</t>
  </si>
  <si>
    <t>['dosa', 'gd', 'backingan', 'nnt', 'di', 'akhirat', 'trs', 'kek', 'masa', 'muda', 'pacaran', 'kek', 'rugi', 'bgt', 'mending', 'lakuin', 'hal', 'berguna', 'bnyk', 'hal', 'yg', 'bsa', 'kita', 'coba', 'dan', 'mending', 'lgsg', 'taaruf', 'trs', 'nikah']</t>
  </si>
  <si>
    <t>['dosa', 'gaada', 'backingan', 'nanti', 'di', 'akhirat', 'terus', 'seperti', 'masa', 'muda', 'pacaran', 'seperti', 'rugi', 'banget', 'mending', 'lakukan', 'hal', 'berguna', 'banyak', 'hal', 'yg', 'bisa', 'kita', 'coba', 'dan', 'mending', 'langsung', 'taaruf', 'terus', 'nikah']</t>
  </si>
  <si>
    <t>['dosa', 'gaada', 'backingan', 'akhirat', 'muda', 'pacaran', 'rugi', 'banget', 'mending', 'lakukan', 'berguna', 'coba', 'mending', 'langsung', 'taaruf', 'nikah']</t>
  </si>
  <si>
    <t>['dosa', 'gaada', 'backingan', 'akhirat', 'muda', 'pacar', 'rugi', 'banget', 'mending', 'laku', 'guna', 'coba', 'mending', 'langsung', 'taaruf', 'nikah']</t>
  </si>
  <si>
    <t>dosa gaada backingan akhirat muda pacar rugi banget mending laku guna coba mending langsung taaruf nikah</t>
  </si>
  <si>
    <t>Alhamdulillah udah selesai dengan masa muda, ketika nikah jadi mageran dan gak ngiri kalau liat yang lain main</t>
  </si>
  <si>
    <t>alhamdulillah udah selesai dengan masa muda, ketika nikah jadi mageran dan gak ngiri kalau liat yang lain main</t>
  </si>
  <si>
    <t>alhamdulillah udah selesai dengan masa muda ketika nikah jadi mageran dan gak ngiri kalau liat yang lain main</t>
  </si>
  <si>
    <t>['alhamdulillah', 'udah', 'selesai', 'dengan', 'masa', 'muda', 'ketika', 'nikah', 'jadi', 'mageran', 'dan', 'gak', 'ngiri', 'kalau', 'liat', 'yang', 'lain', 'main']</t>
  </si>
  <si>
    <t>['alhamdulillah', 'sudah', 'selesai', 'dengan', 'masa', 'muda', 'ketika', 'nikah', 'jadi', 'mageran', 'dan', 'gak', 'ngiri', 'kalau', 'lihat', 'yang', 'lain', 'main']</t>
  </si>
  <si>
    <t>['alhamdulillah', 'selesai', 'muda', 'nikah', 'mageran', 'gak', 'ngiri', 'lihat', 'main']</t>
  </si>
  <si>
    <t>alhamdulillah selesai muda nikah mageran gak ngiri lihat main</t>
  </si>
  <si>
    <t>@RenekUjang @anggawidya__ @Askrlfess Kalau tau cowoknya udah nikah cerai dan punya anak mending mundur lah, mba T masih muda karirnya cemerlang bisa dapet cowok yg lebih baik, orang tuanya juga gak mungkin setuju karena takut kejadian ke mba T</t>
  </si>
  <si>
    <t>@renekujang @anggawidya__ @askrlfess kalau tau cowoknya udah nikah cerai dan punya anak mending mundur lah, mba t masih muda karirnya cemerlang bisa dapet cowok yg lebih baik, orang tuanya juga gak mungkin setuju karena takut kejadian ke mba t</t>
  </si>
  <si>
    <t xml:space="preserve">kalau tau cowoknya udah nikah cerai dan punya anak mending mundur lah mba  masih muda karirnya cemerlang bisa dapet cowok yg lebih baik orang tuanya juga gak mungkin setuju karena takut kejadian ke mba </t>
  </si>
  <si>
    <t>['kalau', 'tau', 'cowoknya', 'udah', 'nikah', 'cerai', 'dan', 'punya', 'anak', 'mending', 'mundur', 'lah', 'mba', 'masih', 'muda', 'karirnya', 'cemerlang', 'bisa', 'dapet', 'cowok', 'yg', 'lebih', 'baik', 'orang', 'tuanya', 'juga', 'gak', 'mungkin', 'setuju', 'karena', 'takut', 'kejadian', 'ke', 'mba']</t>
  </si>
  <si>
    <t>['kalau', 'tau', 'cowoknya', 'sudah', 'nikah', 'cerai', 'dan', 'punya', 'anak', 'mending', 'mundur', 'lah', 'mbak', 'masih', 'muda', 'kariernya', 'cemerlang', 'bisa', 'dapat', 'cowok', 'yg', 'lebih', 'baik', 'orang', 'tuanya', 'juga', 'gak', 'mungkin', 'setuju', 'karena', 'takut', 'kejadian', 'ke', 'mbak']</t>
  </si>
  <si>
    <t>['tau', 'cowoknya', 'nikah', 'cerai', 'anak', 'mending', 'mundur', 'mbak', 'muda', 'kariernya', 'cemerlang', 'cowok', 'orang', 'tuanya', 'gak', 'setuju', 'takut', 'kejadian', 'mbak']</t>
  </si>
  <si>
    <t>['tau', 'cowok', 'nikah', 'cerai', 'anak', 'mending', 'mundur', 'mbak', 'muda', 'karier', 'cemerlang', 'cowok', 'orang', 'tua', 'gak', 'tuju', 'takut', 'jadi', 'mbak']</t>
  </si>
  <si>
    <t>tau cowok nikah cerai anak mending mundur mbak muda karier cemerlang cowok orang tua gak tuju takut jadi mbak</t>
  </si>
  <si>
    <t>@convomf mau cerita jga dong, tpi ini kenalan aku. mereka ini udah nikah, nikah muda jga, istrinya ini badannya kecil, terus dia hamil kembar 2, waktu malemnya mau lahiran, dia di bawa ke bidan, bayi²nya keluar, tpi sayangnya mereka bertiga ga selamat</t>
  </si>
  <si>
    <t>mau cerita jga dong tpi ini kenalan aku mereka ini udah nikah nikah muda jga istrinya ini badannya kecil terus dia hamil kembar waktu malemnya mau lahiran dia di bawa ke bidan bayinya keluar tpi sayangnya mereka bertiga ga selamat</t>
  </si>
  <si>
    <t>['mau', 'cerita', 'jga', 'dong', 'tpi', 'ini', 'kenalan', 'aku', 'mereka', 'ini', 'udah', 'nikah', 'nikah', 'muda', 'jga', 'istrinya', 'ini', 'badannya', 'kecil', 'terus', 'dia', 'hamil', 'kembar', 'waktu', 'malemnya', 'mau', 'lahiran', 'dia', 'di', 'bawa', 'ke', 'bidan', 'bayinya', 'keluar', 'tpi', 'sayangnya', 'mereka', 'bertiga', 'ga', 'selamat']</t>
  </si>
  <si>
    <t>['mau', 'cerita', 'juga', 'dong', 'tapi', 'ini', 'kenalan', 'aku', 'mereka', 'ini', 'sudah', 'nikah', 'nikah', 'muda', 'juga', 'istrinya', 'ini', 'badannya', 'kecil', 'terus', 'dia', 'hamil', 'kembar', 'waktu', 'malamnya', 'mau', 'lahiran', 'dia', 'di', 'bawa', 'ke', 'bidan', 'bayinya', 'keluar', 'tapi', 'sayangnya', 'mereka', 'bertiga', 'tidak', 'selamat']</t>
  </si>
  <si>
    <t>['cerita', 'kenalan', 'nikah', 'nikah', 'muda', 'istrinya', 'badannya', 'hamil', 'kembar', 'malamnya', 'lahiran', 'bawa', 'bidan', 'bayinya', 'sayangnya', 'bertiga', 'selamat']</t>
  </si>
  <si>
    <t>['cerita', 'kenal', 'nikah', 'nikah', 'muda', 'istri', 'badan', 'hamil', 'kembar', 'malam', 'lahir', 'bawa', 'bidan', 'bayi', 'sayang', 'tiga', 'selamat']</t>
  </si>
  <si>
    <t>cerita kenal nikah nikah muda istri badan hamil kembar malam lahir bawa bidan bayi sayang tiga selamat</t>
  </si>
  <si>
    <t>Anda yakin nggk akan nikah lagi?
Gimana dgn dosen muda cantik nan syar'i yang jadi selingkuhan anda? 1 tempat kerja pasti selalu ketemu, apalagi sekarng anda duda bebas . Jangan buat janji yg bahkan anda tidak tau bisa/tdaknya ditepati. janji tukang selingkuh tdak bisa dipercaya.</t>
  </si>
  <si>
    <t>anda yakin nggk akan nikah lagi?
gimana dgn dosen muda cantik nan syar'i yang jadi selingkuhan anda? 1 tempat kerja pasti selalu ketemu, apalagi sekarng anda duda bebas . jangan buat janji yg bahkan anda tidak tau bisa/tdaknya ditepati. janji tukang selingkuh tdak bisa dipercaya.</t>
  </si>
  <si>
    <t>anda yakin nggk akan nikah lagi gimana dgn dosen muda cantik nan syari yang jadi selingkuhan anda tempat kerja pasti selalu ketemu apalagi sekarng anda duda bebas jangan buat janji yg bahkan anda tidak tau bisatdaknya ditepati janji tukang selingkuh tdak bisa dipercaya</t>
  </si>
  <si>
    <t>['anda', 'yakin', 'nggk', 'akan', 'nikah', 'lagi', 'gimana', 'dgn', 'dosen', 'muda', 'cantik', 'nan', 'syari', 'yang', 'jadi', 'selingkuhan', 'anda', 'tempat', 'kerja', 'pasti', 'selalu', 'ketemu', 'apalagi', 'sekarng', 'anda', 'duda', 'bebas', 'jangan', 'buat', 'janji', 'yg', 'bahkan', 'anda', 'tidak', 'tau', 'bisatdaknya', 'ditepati', 'janji', 'tukang', 'selingkuh', 'tdak', 'bisa', 'dipercaya']</t>
  </si>
  <si>
    <t>['anda', 'yakin', 'tidak', 'akan', 'nikah', 'lagi', 'bagaimana', 'dengan', 'dosen', 'muda', 'cantik', 'nan', 'syari', 'yang', 'jadi', 'selingkuhan', 'anda', 'tempat', 'kerja', 'pasti', 'selalu', 'bertemu', 'apalagi', 'sekarng', 'anda', 'duda', 'bebas', 'jangan', 'buat', 'janji', 'yg', 'bahkan', 'anda', 'tidak', 'tau', 'bisatdaknya', 'ditepati', 'janji', 'tukang', 'selingkuh', 'tdak', 'bisa', 'dipercaya']</t>
  </si>
  <si>
    <t>['nikah', 'dosen', 'muda', 'cantik', 'nan', 'syari', 'selingkuhan', 'kerja', 'bertemu', 'sekarng', 'duda', 'bebas', 'janji', 'tau', 'bisatdaknya', 'ditepati', 'janji', 'tukang', 'selingkuh', 'tdak', 'dipercaya']</t>
  </si>
  <si>
    <t>['nikah', 'dosen', 'muda', 'cantik', 'nan', 'syar', 'selingkuh', 'kerja', 'temu', 'sekarng', 'duda', 'bebas', 'janji', 'tau', 'bisatdaknya', 'tepat', 'janji', 'tukang', 'selingkuh', 'tdak', 'percaya']</t>
  </si>
  <si>
    <t>nikah dosen muda cantik nan syar selingkuh kerja temu sekarng duda bebas janji tau bisatdaknya tepat janji tukang selingkuh tdak percaya</t>
  </si>
  <si>
    <t>@Lavendeeerhaze @pusiqng @convomf Spertinya ini cerita hoax, gw cari di gugel DR. NAUFAL ST MT kagak ketemu nama itu sebagai dosen.  Ada si namanya ihsan naufal muafiry, tp dia gelarnya ST MT PHD n dari fotonya masih muda orangnya, agak gak mungkin udah nikah 20 tahun n punya anak umur 15 tahun</t>
  </si>
  <si>
    <t>@lavendeeerhaze @pusiqng @convomf spertinya ini cerita hoax, gw cari di gugel dr. naufal st mt kagak ketemu nama itu sebagai dosen.  ada si namanya ihsan naufal muafiry, tp dia gelarnya st mt phd n dari fotonya masih muda orangnya, agak gak mungkin udah nikah 20 tahun n punya anak umur 15 tahun</t>
  </si>
  <si>
    <t>spertinya ini cerita hoax gw cari di gugel dr naufal st mt kagak ketemu nama itu sebagai dosen ada si namanya ihsan naufal muafiry tp dia gelarnya st mt phd  dari fotonya masih muda orangnya agak gak mungkin udah nikah tahun  punya anak umur tahun</t>
  </si>
  <si>
    <t>['spertinya', 'ini', 'cerita', 'hoax', 'gw', 'cari', 'di', 'gugel', 'dr', 'naufal', 'st', 'mt', 'kagak', 'ketemu', 'nama', 'itu', 'sebagai', 'dosen', 'ada', 'si', 'namanya', 'ihsan', 'naufal', 'muafiry', 'tp', 'dia', 'gelarnya', 'st', 'mt', 'phd', 'dari', 'fotonya', 'masih', 'muda', 'orangnya', 'agak', 'gak', 'mungkin', 'udah', 'nikah', 'tahun', 'punya', 'anak', 'umur', 'tahun']</t>
  </si>
  <si>
    <t>['sepertinya', 'ini', 'cerita', 'hoax', 'aku', 'cari', 'di', 'gugel', 'dari', 'naufal', 'st', 'mt', 'tidak', 'bertemu', 'nama', 'itu', 'sebagai', 'dosen', 'ada', 'si', 'namanya', 'ihsan', 'naufal', 'muafiry', 'tapi', 'dia', 'gelarnya', 'st', 'mt', 'phd', 'dari', 'fotonya', 'masih', 'muda', 'orangnya', 'agak', 'gak', 'mungkin', 'sudah', 'nikah', 'tahun', 'punya', 'anak', 'umur', 'tahun']</t>
  </si>
  <si>
    <t>['cerita', 'hoax', 'cari', 'gugel', 'naufal', 'st', 'mt', 'bertemu', 'nama', 'dosen', 'si', 'namanya', 'ihsan', 'naufal', 'muafiry', 'gelarnya', 'st', 'mt', 'phd', 'fotonya', 'muda', 'orangnya', 'gak', 'nikah', 'anak', 'umur']</t>
  </si>
  <si>
    <t>['cerita', 'hoax', 'cari', 'gugel', 'naufal', 'st', 'mt', 'temu', 'nama', 'dosen', 'si', 'nama', 'ihsan', 'naufal', 'muafiry', 'gelar', 'st', 'mt', 'phd', 'foto', 'muda', 'orang', 'gak', 'nikah', 'anak', 'umur']</t>
  </si>
  <si>
    <t>cerita hoax cari gugel naufal st mt temu nama dosen si nama ihsan naufal muafiry gelar st mt phd foto muda orang gak nikah anak umur</t>
  </si>
  <si>
    <t>@impiyak nderr sumpah kita sama lagi, gue juga bersyukur banget gak disuruh nikah muda wkwk mana gue juga masih suka nyungsep ke ketek emak 😭🤏</t>
  </si>
  <si>
    <t>nderr sumpah kita sama lagi gue juga bersyukur banget gak disuruh nikah muda wkwk mana gue juga masih suka nyungsep ke ketek emak</t>
  </si>
  <si>
    <t>['nderr', 'sumpah', 'kita', 'sama', 'lagi', 'gue', 'juga', 'bersyukur', 'banget', 'gak', 'disuruh', 'nikah', 'muda', 'wkwk', 'mana', 'gue', 'juga', 'masih', 'suka', 'nyungsep', 'ke', 'ketek', 'emak']</t>
  </si>
  <si>
    <t>['nderr', 'sumpah', 'kita', 'sama', 'lagi', 'aku', 'juga', 'bersyukur', 'banget', 'gak', 'disuruh', 'nikah', 'muda', 'wkwk', 'mana', 'aku', 'juga', 'masih', 'suka', 'masuk', 'ke', 'ketiak', 'ibu']</t>
  </si>
  <si>
    <t>['nderr', 'sumpah', 'bersyukur', 'banget', 'gak', 'disuruh', 'nikah', 'muda', 'suka', 'masuk', 'ketiak']</t>
  </si>
  <si>
    <t>['nderr', 'sumpah', 'syukur', 'banget', 'gak', 'suruh', 'nikah', 'muda', 'suka', 'masuk', 'ketiak']</t>
  </si>
  <si>
    <t>nderr sumpah syukur banget gak suruh nikah muda suka masuk ketiak</t>
  </si>
  <si>
    <t>tmn rumahan udh pada nikah, kuliah, and ada yg pindah rumah dan gua baru sadar sekarang gua yg paling muda di antara mereka. sepi bgttttt tahun ini😭😩</t>
  </si>
  <si>
    <t>tmn rumahan udh pada nikah kuliah and ada yg pindah rumah dan gua baru sadar sekarang gua yg paling muda di antara mereka sepi bgttttt tahun ini</t>
  </si>
  <si>
    <t>['tmn', 'rumahan', 'udh', 'pada', 'nikah', 'kuliah', 'and', 'ada', 'yg', 'pindah', 'rumah', 'dan', 'gua', 'baru', 'sadar', 'sekarang', 'gua', 'yg', 'paling', 'muda', 'di', 'antara', 'mereka', 'sepi', 'bgttttt', 'tahun', 'ini']</t>
  </si>
  <si>
    <t>['teman', 'rumahan', 'sudah', 'pada', 'nikah', 'kuliah', 'and', 'ada', 'yg', 'pindah', 'rumah', 'dan', 'aku', 'baru', 'sadar', 'sekarang', 'aku', 'yg', 'paling', 'muda', 'di', 'antara', 'mereka', 'sepi', 'banget', 'tahun', 'ini']</t>
  </si>
  <si>
    <t>['teman', 'rumahan', 'nikah', 'kuliah', 'and', 'pindah', 'rumah', 'sadar', 'muda', 'sepi', 'banget']</t>
  </si>
  <si>
    <t>['teman', 'rumah', 'nikah', 'kuliah', 'and', 'pindah', 'rumah', 'sadar', 'muda', 'sepi', 'banget']</t>
  </si>
  <si>
    <t>teman rumah nikah kuliah and pindah rumah sadar muda sepi banget</t>
  </si>
  <si>
    <t>Ngeliat tetangga yg udh lama ga ketemu pada kumpul lagi di masjid. Ada yg udah nikah, ada yg udah punya anak, ada yg baru balik dari perantauan, ada anak muda yg berangkat sambil nemenin ibunya yg udh sakit..
feels so good :")))</t>
  </si>
  <si>
    <t>ngeliat tetangga yg udh lama ga ketemu pada kumpul lagi di masjid. ada yg udah nikah, ada yg udah punya anak, ada yg baru balik dari perantauan, ada anak muda yg berangkat sambil nemenin ibunya yg udh sakit..
feels so good :")))</t>
  </si>
  <si>
    <t>ngeliat tetangga yg udh lama ga ketemu pada kumpul lagi di masjid ada yg udah nikah ada yg udah punya anak ada yg baru balik dari perantauan ada anak muda yg berangkat sambil nemenin ibunya yg udh sakit feels so good</t>
  </si>
  <si>
    <t>['ngeliat', 'tetangga', 'yg', 'udh', 'lama', 'ga', 'ketemu', 'pada', 'kumpul', 'lagi', 'di', 'masjid', 'ada', 'yg', 'udah', 'nikah', 'ada', 'yg', 'udah', 'punya', 'anak', 'ada', 'yg', 'baru', 'balik', 'dari', 'perantauan', 'ada', 'anak', 'muda', 'yg', 'berangkat', 'sambil', 'nemenin', 'ibunya', 'yg', 'udh', 'sakit', 'feels', 'so', 'good']</t>
  </si>
  <si>
    <t>['melihat', 'tetangga', 'yg', 'sudah', 'lama', 'tidak', 'bertemu', 'pada', 'kumpul', 'lagi', 'di', 'masjid', 'ada', 'yg', 'sudah', 'nikah', 'ada', 'yg', 'sudah', 'punya', 'anak', 'ada', 'yg', 'baru', 'balik', 'dari', 'perantauan', 'ada', 'anak', 'muda', 'yg', 'berangkat', 'sambil', 'menemani', 'ibunya', 'yg', 'sudah', 'sakit', 'feels', 'jadi', 'good']</t>
  </si>
  <si>
    <t>['tetangga', 'bertemu', 'kumpul', 'masjid', 'nikah', 'anak', 'perantauan', 'anak', 'muda', 'berangkat', 'menemani', 'ibunya', 'sakit', 'feels', 'good']</t>
  </si>
  <si>
    <t>['tetangga', 'temu', 'kumpul', 'masjid', 'nikah', 'anak', 'rantau', 'anak', 'muda', 'berangkat', 'tani', 'ibu', 'sakit', 'feels', 'good']</t>
  </si>
  <si>
    <t>tetangga temu kumpul masjid nikah anak rantau anak muda berangkat tani ibu sakit feels good</t>
  </si>
  <si>
    <t>@Askrlfess Klo gak selingkuh pasti main gaple nder, dulu bapak jaman muda suka main billiards bareng temen2, kebawa sampe nikah. Disaat ibuk jaga anak masih kecil2, yg satu sakit. Bapakku diem2 keluar main billiards, gaple, beli nomor. Iya bpk kerja serabutan. Udh tua gini, malu klo nginget</t>
  </si>
  <si>
    <t>@askrlfess klo gak selingkuh pasti main gaple nder, dulu bapak jaman muda suka main billiards bareng temen2, kebawa sampe nikah. disaat ibuk jaga anak masih kecil2, yg satu sakit. bapakku diem2 keluar main billiards, gaple, beli nomor. iya bpk kerja serabutan. udh tua gini, malu klo nginget</t>
  </si>
  <si>
    <t>klo gak selingkuh pasti main gaple nder dulu bapak jaman muda suka main billiards bareng temen kebawa sampe nikah disaat ibuk jaga anak masih kecil yg satu sakit bapakku diem keluar main billiards gaple beli nomor iya bpk kerja serabutan udh tua gini malu klo nginget</t>
  </si>
  <si>
    <t>['klo', 'gak', 'selingkuh', 'pasti', 'main', 'gaple', 'nder', 'dulu', 'bapak', 'jaman', 'muda', 'suka', 'main', 'billiards', 'bareng', 'temen', 'kebawa', 'sampe', 'nikah', 'disaat', 'ibuk', 'jaga', 'anak', 'masih', 'kecil', 'yg', 'satu', 'sakit', 'bapakku', 'diem', 'keluar', 'main', 'billiards', 'gaple', 'beli', 'nomor', 'iya', 'bpk', 'kerja', 'serabutan', 'udh', 'tua', 'gini', 'malu', 'klo', 'nginget']</t>
  </si>
  <si>
    <t>['klo', 'gak', 'selingkuh', 'pasti', 'main', 'gaple', 'nder', 'dulu', 'bapak', 'zaman', 'muda', 'suka', 'main', 'billiards', 'bareng', 'teman', 'kebawa', 'sampai', 'nikah', 'disaat', 'ibu', 'jaga', 'anak', 'masih', 'kecil', 'yg', 'satu', 'sakit', 'bapakku', 'diam', 'keluar', 'main', 'billiards', 'gaple', 'beli', 'nomor', 'iya', 'bapak', 'kerja', 'serabutan', 'sudah', 'tua', 'begini', 'malu', 'klo', 'nginget']</t>
  </si>
  <si>
    <t>['klo', 'gak', 'selingkuh', 'main', 'gaple', 'nder', 'zaman', 'muda', 'suka', 'main', 'billiards', 'bareng', 'teman', 'kebawa', 'nikah', 'disaat', 'jaga', 'anak', 'sakit', 'bapakku', 'diam', 'main', 'billiards', 'gaple', 'beli', 'nomor', 'iya', 'kerja', 'serabutan', 'tua', 'malu', 'klo', 'nginget']</t>
  </si>
  <si>
    <t>['klo', 'gak', 'selingkuh', 'main', 'gaple', 'nder', 'zaman', 'muda', 'suka', 'main', 'billiards', 'bareng', 'teman', 'bawa', 'nikah', 'saat', 'jaga', 'anak', 'sakit', 'bapak', 'diam', 'main', 'billiards', 'gaple', 'beli', 'nomor', 'iya', 'kerja', 'serabutan', 'tua', 'malu', 'klo', 'nginget']</t>
  </si>
  <si>
    <t>klo gak selingkuh main gaple nder zaman muda suka main billiards bareng teman bawa nikah saat jaga anak sakit bapak diam main billiards gaple beli nomor iya kerja serabutan tua malu klo nginget</t>
  </si>
  <si>
    <t>@AREAJULID Jgn smpai juga ngata2in yg nikah muda krna cuman jd kedok krna takut nikah, pdhal sbnernya pngen juga,
Yg nikah cpet jg jgn smpai nikah krna cuman hawa nafsu doang, gak mikir tanggung jwbnya</t>
  </si>
  <si>
    <t>@areajulid jgn smpai juga ngata2in yg nikah muda krna cuman jd kedok krna takut nikah, pdhal sbnernya pngen juga,
yg nikah cpet jg jgn smpai nikah krna cuman hawa nafsu doang, gak mikir tanggung jwbnya</t>
  </si>
  <si>
    <t>jgn smpai juga ngatain yg nikah muda krna cuman jd kedok krna takut nikah pdhal sbnernya pngen juga yg nikah cpet jg jgn smpai nikah krna cuman hawa nafsu doang gak mikir tanggung jwbnya</t>
  </si>
  <si>
    <t>['jgn', 'smpai', 'juga', 'ngatain', 'yg', 'nikah', 'muda', 'krna', 'cuman', 'jd', 'kedok', 'krna', 'takut', 'nikah', 'pdhal', 'sbnernya', 'pngen', 'juga', 'yg', 'nikah', 'cpet', 'jg', 'jgn', 'smpai', 'nikah', 'krna', 'cuman', 'hawa', 'nafsu', 'doang', 'gak', 'mikir', 'tanggung', 'jwbnya']</t>
  </si>
  <si>
    <t>['jgn', 'smpai', 'juga', 'membicarakan', 'yg', 'nikah', 'muda', 'karena', 'hanya', 'jd', 'kedok', 'karena', 'takut', 'nikah', 'padahal', 'sebenarnya', 'ingin', 'juga', 'yg', 'nikah', 'cepat', 'juga', 'jgn', 'smpai', 'nikah', 'karena', 'hanya', 'hawa', 'nafsu', 'hanya', 'gak', 'berpikir', 'tanggung', 'jwbnya']</t>
  </si>
  <si>
    <t>['jgn', 'smpai', 'membicarakan', 'nikah', 'muda', 'jd', 'kedok', 'takut', 'nikah', 'nikah', 'cepat', 'jgn', 'smpai', 'nikah', 'hawa', 'nafsu', 'gak', 'berpikir', 'tanggung', 'jwbnya']</t>
  </si>
  <si>
    <t>['jgn', 'smpai', 'bicara', 'nikah', 'muda', 'jd', 'kedok', 'takut', 'nikah', 'nikah', 'cepat', 'jgn', 'smpai', 'nikah', 'hawa', 'nafsu', 'gak', 'pikir', 'tanggung', 'jwbnya']</t>
  </si>
  <si>
    <t>jgn smpai bicara nikah muda jd kedok takut nikah nikah cepat jgn smpai nikah hawa nafsu gak pikir tanggung jwbnya</t>
  </si>
  <si>
    <t>@kegblgnunfaedh jangan cepat2 nikah ya soalnya masi muda,  muda mudahan ga jagain jodoh orang</t>
  </si>
  <si>
    <t>jangan cepat nikah ya soalnya masi muda muda mudahan ga jagain jodoh orang</t>
  </si>
  <si>
    <t>['jangan', 'cepat', 'nikah', 'ya', 'soalnya', 'masi', 'muda', 'muda', 'mudahan', 'ga', 'jagain', 'jodoh', 'orang']</t>
  </si>
  <si>
    <t>['jangan', 'cepat', 'nikah', 'ya', 'soalnya', 'masih', 'muda', 'muda', 'mudahan', 'tidak', 'menjaga', 'jodoh', 'orang']</t>
  </si>
  <si>
    <t>['cepat', 'nikah', 'ya', 'muda', 'muda', 'mudahan', 'menjaga', 'jodoh', 'orang']</t>
  </si>
  <si>
    <t>['cepat', 'nikah', 'ya', 'muda', 'muda', 'mudah', 'jaga', 'jodoh', 'orang']</t>
  </si>
  <si>
    <t>cepat nikah ya muda muda mudah jaga jodoh orang</t>
  </si>
  <si>
    <t>@AREAJULID Mau nikah muda atau tua itu pilihan. ga perlu daling ejek lah. Kadang ada juga yg udah mampu biat mnikah tp jodohnya blom ada. Bismillah rejeki suami dan kluarga ku selalu berlimpah turah2 mblawah 😂</t>
  </si>
  <si>
    <t>@areajulid mau nikah muda atau tua itu pilihan. ga perlu daling ejek lah. kadang ada juga yg udah mampu biat mnikah tp jodohnya blom ada. bismillah rejeki suami dan kluarga ku selalu berlimpah turah2 mblawah 😂</t>
  </si>
  <si>
    <t>mau nikah muda atau tua itu pilihan ga perlu daling ejek lah kadang ada juga yg udah mampu biat mnikah tp jodohnya blom ada bismillah rejeki suami dan kluarga ku selalu berlimpah turah mblawah</t>
  </si>
  <si>
    <t>['mau', 'nikah', 'muda', 'atau', 'tua', 'itu', 'pilihan', 'ga', 'perlu', 'daling', 'ejek', 'lah', 'kadang', 'ada', 'juga', 'yg', 'udah', 'mampu', 'biat', 'mnikah', 'tp', 'jodohnya', 'blom', 'ada', 'bismillah', 'rejeki', 'suami', 'dan', 'kluarga', 'ku', 'selalu', 'berlimpah', 'turah', 'mblawah']</t>
  </si>
  <si>
    <t>['mau', 'nikah', 'muda', 'atau', 'tua', 'itu', 'pilihan', 'tidak', 'perlu', 'daling', 'ejek', 'lah', 'kadang', 'ada', 'juga', 'yg', 'sudah', 'mampu', 'biat', 'mnikah', 'tapi', 'jodohnya', 'belum', 'ada', 'bismillah', 'rezeki', 'suami', 'dan', 'keluarga', 'aku', 'selalu', 'berlimpah', 'turah', 'mblawah']</t>
  </si>
  <si>
    <t>['nikah', 'muda', 'tua', 'pilihan', 'daling', 'ejek', 'kadang', 'biat', 'mnikah', 'jodohnya', 'bismillah', 'rezeki', 'suami', 'keluarga', 'berlimpah', 'turah', 'mblawah']</t>
  </si>
  <si>
    <t>['nikah', 'muda', 'tua', 'pilih', 'daling', 'ejek', 'kadang', 'biat', 'mnikah', 'jodoh', 'bismillah', 'rezeki', 'suami', 'keluarga', 'limpah', 'turah', 'mblawah']</t>
  </si>
  <si>
    <t>nikah muda tua pilih daling ejek kadang biat mnikah jodoh bismillah rezeki suami keluarga limpah turah mblawah</t>
  </si>
  <si>
    <t>@amapawsw @tanyakanrl masih punya rasa sama kaya dulu, trs si suami akhirnya mutusin buat nikahin alm istrinya itu, pas udah nikah mereka punya 1 anak, nah lama2 si suami ngerasa istrinya posesif bgt, trs suaminya akhirnya ngerasa bosen gitu dan suka sm dosen muda di tempat dia ngajar, wait lanjut</t>
  </si>
  <si>
    <t>masih punya rasa sama kaya dulu trs si suami akhirnya mutusin buat nikahin alm istrinya itu pas udah nikah mereka punya anak nah lama si suami ngerasa istrinya posesif bgt trs suaminya akhirnya ngerasa bosen gitu dan suka sm dosen muda di tempat dia ngajar wait lanjut</t>
  </si>
  <si>
    <t>['masih', 'punya', 'rasa', 'sama', 'kaya', 'dulu', 'trs', 'si', 'suami', 'akhirnya', 'mutusin', 'buat', 'nikahin', 'alm', 'istrinya', 'itu', 'pas', 'udah', 'nikah', 'mereka', 'punya', 'anak', 'nah', 'lama', 'si', 'suami', 'ngerasa', 'istrinya', 'posesif', 'bgt', 'trs', 'suaminya', 'akhirnya', 'ngerasa', 'bosen', 'gitu', 'dan', 'suka', 'sm', 'dosen', 'muda', 'di', 'tempat', 'dia', 'ngajar', 'wait', 'lanjut']</t>
  </si>
  <si>
    <t>['masih', 'punya', 'rasa', 'sama', 'kaya', 'dulu', 'terus', 'si', 'suami', 'akhirnya', 'memutuskan', 'buat', 'nikahin', 'mendiang', 'istrinya', 'itu', 'saat', 'sudah', 'nikah', 'mereka', 'punya', 'anak', 'nah', 'lama', 'si', 'suami', 'merasakan', 'istrinya', 'posesif', 'banget', 'terus', 'suaminya', 'akhirnya', 'merasakan', 'bosen', 'begitu', 'dan', 'suka', 'sama', 'dosen', 'muda', 'di', 'tempat', 'dia', 'ngajar', 'wait', 'lanjut']</t>
  </si>
  <si>
    <t>['kaya', 'si', 'suami', 'memutuskan', 'nikahin', 'mendiang', 'istrinya', 'nikah', 'anak', 'si', 'suami', 'merasakan', 'istrinya', 'posesif', 'banget', 'suaminya', 'merasakan', 'bosen', 'suka', 'dosen', 'muda', 'ngajar', 'wait']</t>
  </si>
  <si>
    <t>['kaya', 'si', 'suami', 'putus', 'nikahin', 'mendiang', 'istri', 'nikah', 'anak', 'si', 'suami', 'rasa', 'istri', 'posesif', 'banget', 'suami', 'rasa', 'bosen', 'suka', 'dosen', 'muda', 'ngajar', 'wait']</t>
  </si>
  <si>
    <t>kaya si suami putus nikahin mendiang istri nikah anak si suami rasa istri posesif banget suami rasa bosen suka dosen muda ngajar wait</t>
  </si>
  <si>
    <t>@AREAJULID Mau nikah muda, nikah tua, kagak nikah juga terserah dah, yg penting tau resiko dan tanggung jawabnya kayak gmn,
Prcuma nikah muda tp g bsa tnggung jwb,
Prcuma gak nikah² krn nunggu ekonomi mapan (ktanya) sampai ngata2in yg nikah muda tp ujung2nya tetep gak mapan2 juga ekonominya</t>
  </si>
  <si>
    <t>@areajulid mau nikah muda, nikah tua, kagak nikah juga terserah dah, yg penting tau resiko dan tanggung jawabnya kayak gmn,
prcuma nikah muda tp g bsa tnggung jwb,
prcuma gak nikah² krn nunggu ekonomi mapan (ktanya) sampai ngata2in yg nikah muda tp ujung2nya tetep gak mapan2 juga ekonominya</t>
  </si>
  <si>
    <t>mau nikah muda nikah tua kagak nikah juga terserah dah yg penting tau resiko dan tanggung jawabnya kayak gmn prcuma nikah muda tp  bsa tnggung jwb prcuma gak nikah krn nunggu ekonomi mapan ktanya sampai ngatain yg nikah muda tp ujungnya tetep gak mapan juga ekonominya</t>
  </si>
  <si>
    <t>['mau', 'nikah', 'muda', 'nikah', 'tua', 'kagak', 'nikah', 'juga', 'terserah', 'dah', 'yg', 'penting', 'tau', 'resiko', 'dan', 'tanggung', 'jawabnya', 'kayak', 'gmn', 'prcuma', 'nikah', 'muda', 'tp', 'bsa', 'tnggung', 'jwb', 'prcuma', 'gak', 'nikah', 'krn', 'nunggu', 'ekonomi', 'mapan', 'ktanya', 'sampai', 'ngatain', 'yg', 'nikah', 'muda', 'tp', 'ujungnya', 'tetep', 'gak', 'mapan', 'juga', 'ekonominya']</t>
  </si>
  <si>
    <t>['mau', 'nikah', 'muda', 'nikah', 'tua', 'tidak', 'nikah', 'juga', 'terserah', 'sudah', 'yg', 'penting', 'tau', 'resiko', 'dan', 'tanggung', 'jawabnya', 'seperti', 'bagaimana', 'percuma', 'nikah', 'muda', 'tapi', 'bisa', 'tanggung', 'jawab', 'percuma', 'gak', 'nikah', 'krn', 'nunggu', 'ekonomi', 'mapan', 'ktanya', 'sampai', 'membicarakan', 'yg', 'nikah', 'muda', 'tapi', 'ujungnya', 'tetap', 'gak', 'mapan', 'juga', 'ekonominya']</t>
  </si>
  <si>
    <t>['nikah', 'muda', 'nikah', 'tua', 'nikah', 'terserah', 'tau', 'resiko', 'tanggung', 'nikah', 'muda', 'tanggung', 'gak', 'nikah', 'krn', 'nunggu', 'ekonomi', 'mapan', 'ktanya', 'membicarakan', 'nikah', 'muda', 'ujungnya', 'gak', 'mapan', 'ekonominya']</t>
  </si>
  <si>
    <t>['nikah', 'muda', 'nikah', 'tua', 'nikah', 'serah', 'tau', 'resiko', 'tanggung', 'nikah', 'muda', 'tanggung', 'gak', 'nikah', 'krn', 'nunggu', 'ekonomi', 'mapan', 'ktanya', 'bicara', 'nikah', 'muda', 'ujung', 'gak', 'mapan', 'ekonomi']</t>
  </si>
  <si>
    <t>nikah muda nikah tua nikah serah tau resiko tanggung nikah muda tanggung gak nikah krn nunggu ekonomi mapan ktanya bicara nikah muda ujung gak mapan ekonomi</t>
  </si>
  <si>
    <t>@naufalm13200 Apa kabar dosen muda cantik solehot syar'i anggun. Yakin kah bikin janji ga nikah lagi. Track record bapak membuktikan biologi &amp;gt;ideologi dan Mudahan Allah jaga anak bapak dari pasangan yg kaya bapak.</t>
  </si>
  <si>
    <t>@naufalm13200 apa kabar dosen muda cantik solehot syar'i anggun. yakin kah bikin janji ga nikah lagi. track record bapak membuktikan biologi &amp;gt;ideologi dan mudahan allah jaga anak bapak dari pasangan yg kaya bapak.</t>
  </si>
  <si>
    <t>apa kabar dosen muda cantik solehot syari anggun yakin kah bikin janji ga nikah lagi track record bapak membuktikan biologi gtideologi dan mudahan allah jaga anak bapak dari pasangan yg kaya bapak</t>
  </si>
  <si>
    <t>['apa', 'kabar', 'dosen', 'muda', 'cantik', 'solehot', 'syari', 'anggun', 'yakin', 'kah', 'bikin', 'janji', 'ga', 'nikah', 'lagi', 'track', 'record', 'bapak', 'membuktikan', 'biologi', 'gtideologi', 'dan', 'mudahan', 'allah', 'jaga', 'anak', 'bapak', 'dari', 'pasangan', 'yg', 'kaya', 'bapak']</t>
  </si>
  <si>
    <t>['apa', 'kabar', 'dosen', 'muda', 'cantik', 'saleh', 'syari', 'anggun', 'yakin', 'kah', 'bikin', 'janji', 'tidak', 'nikah', 'lagi', 'track', 'record', 'bapak', 'membuktikan', 'biologi', 'gtideologi', 'dan', 'mudahan', 'allah', 'jaga', 'anak', 'bapak', 'dari', 'pasangan', 'yg', 'kaya', 'bapak']</t>
  </si>
  <si>
    <t>['kabar', 'dosen', 'muda', 'cantik', 'saleh', 'syari', 'anggun', 'kah', 'bikin', 'janji', 'nikah', 'track', 'record', 'membuktikan', 'biologi', 'mudahan', 'allah', 'jaga', 'anak', 'pasangan', 'kaya']</t>
  </si>
  <si>
    <t>['kabar', 'dosen', 'muda', 'cantik', 'saleh', 'syar', 'anggun', 'kah', 'bikin', 'janji', 'nikah', 'track', 'record', 'bukti', 'biologi', 'mudah', 'allah', 'jaga', 'anak', 'pasang', 'kaya']</t>
  </si>
  <si>
    <t>kabar dosen muda cantik saleh syar anggun kah bikin janji nikah track record bukti biologi mudah allah jaga anak pasang kaya</t>
  </si>
  <si>
    <t>Orang lain sibuk mikirin nikah muda.Sedangkan gua sibuk mikirin mati muda-_-</t>
  </si>
  <si>
    <t>orang lain sibuk mikirin nikah muda.sedangkan gua sibuk mikirin mati muda-_-</t>
  </si>
  <si>
    <t>orang lain sibuk mikirin nikah mudasedangkan gua sibuk mikirin mati muda</t>
  </si>
  <si>
    <t>['orang', 'lain', 'sibuk', 'mikirin', 'nikah', 'mudasedangkan', 'gua', 'sibuk', 'mikirin', 'mati', 'muda']</t>
  </si>
  <si>
    <t>['orang', 'lain', 'sibuk', 'memikirkan', 'nikah', 'muda', 'aku', 'sibuk', 'memikirkan', 'mati', 'muda']</t>
  </si>
  <si>
    <t>['orang', 'sibuk', 'memikirkan', 'nikah', 'muda', 'sibuk', 'memikirkan', 'mati', 'muda']</t>
  </si>
  <si>
    <t>['orang', 'sibuk', 'pikir', 'nikah', 'muda', 'sibuk', 'pikir', 'mati', 'muda']</t>
  </si>
  <si>
    <t>orang sibuk pikir nikah muda sibuk pikir mati muda</t>
  </si>
  <si>
    <t>@AREAJULID y itulah yg trjd pd diriku. pngn nikah muda tp ditntang krn gak punya pghsln. skg hdpku tnpa prnh ada istri, makin hancur tiada arah. tp mgkn aku mmg gak pantas mdptkn kehormatan itu</t>
  </si>
  <si>
    <t>@areajulid y itulah yg trjd pd diriku. pngn nikah muda tp ditntang krn gak punya pghsln. skg hdpku tnpa prnh ada istri, makin hancur tiada arah. tp mgkn aku mmg gak pantas mdptkn kehormatan itu</t>
  </si>
  <si>
    <t xml:space="preserve"> itulah yg trjd pd diriku pngn nikah muda tp ditntang krn gak punya pghsln skg hdpku tnpa prnh ada istri makin hancur tiada arah tp mgkn aku mmg gak pantas mdptkn kehormatan itu</t>
  </si>
  <si>
    <t>['itulah', 'yg', 'trjd', 'pd', 'diriku', 'pngn', 'nikah', 'muda', 'tp', 'ditntang', 'krn', 'gak', 'punya', 'pghsln', 'skg', 'hdpku', 'tnpa', 'prnh', 'ada', 'istri', 'makin', 'hancur', 'tiada', 'arah', 'tp', 'mgkn', 'aku', 'mmg', 'gak', 'pantas', 'mdptkn', 'kehormatan', 'itu']</t>
  </si>
  <si>
    <t>['itulah', 'yg', 'terjadi', 'pada', 'diriku', 'ingin', 'nikah', 'muda', 'tapi', 'dilawan', 'krn', 'gak', 'punya', 'gaji', 'sekarang', 'hidupku', 'tanpa', 'pernah', 'ada', 'istri', 'makin', 'hancur', 'tiada', 'arah', 'tapi', 'mungkin', 'aku', 'memang', 'gak', 'pantas', 'mendapatkan', 'kehormatan', 'itu']</t>
  </si>
  <si>
    <t>['diriku', 'nikah', 'muda', 'dilawan', 'krn', 'gak', 'gaji', 'hidupku', 'istri', 'hancur', 'tiada', 'arah', 'gak', 'kehormatan']</t>
  </si>
  <si>
    <t>['diri', 'nikah', 'muda', 'lawan', 'krn', 'gak', 'gaji', 'hidup', 'istri', 'hancur', 'tiada', 'arah', 'gak', 'hormat']</t>
  </si>
  <si>
    <t>diri nikah muda lawan krn gak gaji hidup istri hancur tiada arah gak hormat</t>
  </si>
  <si>
    <t>ㅤㅤ ㅤㅤㅤㅤ  ͏ ͏ ͏
𝐉𝐊𝐓𝐢𝟒𝟖.𝐀𝐝𝐞𝐥 posted | Just Now
Wahai muda-mudi dimabuk asmara, MERAPATT! Udah ada rencana nikah belum nih?? Aku mau rekomen 𝘞𝘦𝘥𝘥𝘪𝘯𝘨 𝘖𝘳𝘨𝘢𝘯𝘪𝘻𝘦𝘳 yang kemarin sudah GO di Italy nih! Gokil, pastinya mevvah dan gak kaleng2!
ㅤㅤ ㅤㅤㅤㅤ https://t.co/Qb6hvgG5BU</t>
  </si>
  <si>
    <t>ㅤㅤ ㅤㅤㅤㅤ  ͏ ͏ ͏
𝐉𝐊𝐓𝐢𝟒𝟖.𝐀𝐝𝐞𝐥 posted | just now
wahai muda-mudi dimabuk asmara, merapatt! udah ada rencana nikah belum nih?? aku mau rekomen 𝘞𝘦𝘥𝘥𝘪𝘯𝘨 𝘖𝘳𝘨𝘢𝘯𝘪𝘻𝘦𝘳 yang kemarin sudah go di italy nih! gokil, pastinya mevvah dan gak kaleng2!
ㅤㅤ ㅤㅤㅤㅤ https://t.co/qb6hvgg5bu</t>
  </si>
  <si>
    <t>posted just now wahai mudamudi dimabuk asmara merapatt udah ada rencana nikah belum nih aku mau rekomen yang kemarin sudah go di italy nih gokil pastinya mevvah dan gak kaleng</t>
  </si>
  <si>
    <t>['posted', 'just', 'now', 'wahai', 'mudamudi', 'dimabuk', 'asmara', 'merapatt', 'udah', 'ada', 'rencana', 'nikah', 'belum', 'nih', 'aku', 'mau', 'rekomen', 'yang', 'kemarin', 'sudah', 'go', 'di', 'italy', 'nih', 'gokil', 'pastinya', 'mevvah', 'dan', 'gak', 'kaleng']</t>
  </si>
  <si>
    <t>['posted', 'just', 'sekarang', 'wahai', 'muda', 'dimabuk', 'asmara', 'merapatt', 'sudah', 'ada', 'rencana', 'nikah', 'belum', 'nih', 'aku', 'mau', 'rekomendasi', 'yang', 'kemarin', 'sudah', 'go', 'di', 'italy', 'nih', 'gila', 'pastinya', 'mewah', 'dan', 'gak', 'kaleng']</t>
  </si>
  <si>
    <t>['posted', 'just', 'muda', 'dimabuk', 'asmara', 'merapatt', 'rencana', 'nikah', 'nih', 'rekomendasi', 'kemarin', 'go', 'italy', 'nih', 'gila', 'pastinya', 'mewah', 'gak', 'kaleng']</t>
  </si>
  <si>
    <t>['posted', 'just', 'muda', 'mabuk', 'asmara', 'merapatt', 'rencana', 'nikah', 'nih', 'rekomendasi', 'kemarin', 'go', 'italy', 'nih', 'gila', 'pasti', 'mewah', 'gak', 'kaleng']</t>
  </si>
  <si>
    <t>posted just muda mabuk asmara merapatt rencana nikah nih rekomendasi kemarin go italy nih gila pasti mewah gak kaleng</t>
  </si>
  <si>
    <t>Trus akhirnya tar lama-lama jadi nikah sama dosen muda yg cantik itu, ya kan bro?</t>
  </si>
  <si>
    <t>trus akhirnya tar lama-lama jadi nikah sama dosen muda yg cantik itu, ya kan bro?</t>
  </si>
  <si>
    <t>trus akhirnya tar lamalama jadi nikah sama dosen muda yg cantik itu ya kan bro</t>
  </si>
  <si>
    <t>['trus', 'akhirnya', 'tar', 'lamalama', 'jadi', 'nikah', 'sama', 'dosen', 'muda', 'yg', 'cantik', 'itu', 'ya', 'kan', 'bro']</t>
  </si>
  <si>
    <t>['terus', 'akhirnya', 'nanti', 'lamalama', 'jadi', 'nikah', 'sama', 'dosen', 'muda', 'yg', 'cantik', 'itu', 'ya', 'kan', 'bro']</t>
  </si>
  <si>
    <t>['lamalama', 'nikah', 'dosen', 'muda', 'cantik', 'ya', 'bro']</t>
  </si>
  <si>
    <t>lamalama nikah dosen muda cantik ya bro</t>
  </si>
  <si>
    <t>Asli ni mah si j ciri-ciri org yg bakal nikah muda👍</t>
  </si>
  <si>
    <t>asli ni mah si j ciri-ciri org yg bakal nikah muda👍</t>
  </si>
  <si>
    <t>asli ni mah si  ciriciri org yg bakal nikah muda</t>
  </si>
  <si>
    <t>['asli', 'ni', 'mah', 'si', 'ciriciri', 'org', 'yg', 'bakal', 'nikah', 'muda']</t>
  </si>
  <si>
    <t>['asli', 'ini', 'mah', 'si', 'ciriciri', 'orang', 'yg', 'bakal', 'nikah', 'muda']</t>
  </si>
  <si>
    <t>['asli', 'mah', 'si', 'ciriciri', 'orang', 'nikah', 'muda']</t>
  </si>
  <si>
    <t>asli mah si ciriciri orang nikah muda</t>
  </si>
  <si>
    <t>Nikah muda</t>
  </si>
  <si>
    <t>@naufalm13200 Tepati janji bapak yg ga bakal nikah lagi dan semoga juga bapak udah ga ada hubungan lagi sama dosen muda yg jadi selingkuhan bapak waktu itu. Allah lebih tau yang terbaik buat almarhumah istri bapak makanya beliau dipanggil duluan</t>
  </si>
  <si>
    <t>@naufalm13200 tepati janji bapak yg ga bakal nikah lagi dan semoga juga bapak udah ga ada hubungan lagi sama dosen muda yg jadi selingkuhan bapak waktu itu. allah lebih tau yang terbaik buat almarhumah istri bapak makanya beliau dipanggil duluan</t>
  </si>
  <si>
    <t>tepati janji bapak yg ga bakal nikah lagi dan semoga juga bapak udah ga ada hubungan lagi sama dosen muda yg jadi selingkuhan bapak waktu itu allah lebih tau yang terbaik buat almarhumah istri bapak makanya beliau dipanggil duluan</t>
  </si>
  <si>
    <t>['tepati', 'janji', 'bapak', 'yg', 'ga', 'bakal', 'nikah', 'lagi', 'dan', 'semoga', 'juga', 'bapak', 'udah', 'ga', 'ada', 'hubungan', 'lagi', 'sama', 'dosen', 'muda', 'yg', 'jadi', 'selingkuhan', 'bapak', 'waktu', 'itu', 'allah', 'lebih', 'tau', 'yang', 'terbaik', 'buat', 'almarhumah', 'istri', 'bapak', 'makanya', 'beliau', 'dipanggil', 'duluan']</t>
  </si>
  <si>
    <t>['tepati', 'janji', 'bapak', 'yg', 'tidak', 'bakal', 'nikah', 'lagi', 'dan', 'semoga', 'juga', 'bapak', 'sudah', 'tidak', 'ada', 'hubungan', 'lagi', 'sama', 'dosen', 'muda', 'yg', 'jadi', 'selingkuhan', 'bapak', 'waktu', 'itu', 'allah', 'lebih', 'tau', 'yang', 'terbaik', 'buat', 'mendiang', 'istri', 'bapak', 'makanya', 'beliau', 'dipanggil', 'duluan']</t>
  </si>
  <si>
    <t>['tepati', 'janji', 'nikah', 'semoga', 'hubungan', 'dosen', 'muda', 'selingkuhan', 'allah', 'tau', 'terbaik', 'mendiang', 'istri', 'beliau', 'dipanggil', 'duluan']</t>
  </si>
  <si>
    <t>['tepat', 'janji', 'nikah', 'moga', 'hubung', 'dosen', 'muda', 'selingkuh', 'allah', 'tau', 'baik', 'mendiang', 'istri', 'beliau', 'panggil', 'duluan']</t>
  </si>
  <si>
    <t>tepat janji nikah moga hubung dosen muda selingkuh allah tau baik mendiang istri beliau panggil duluan</t>
  </si>
  <si>
    <t>@maskaiser yakann, emg kalau udah 1 tujuan (nikah) gabakal kebuang sia² waktunya. tapi kalau NT ditengah pasti uring²an trus ngejudge hal kek gt buang² waktu lah, memotong masa muda lah😭🙏</t>
  </si>
  <si>
    <t>@maskaiser yakann, emg kalau udah 1 tujuan (nikah) gabakal kebuang sia² waktunya. tapi kalau nt ditengah pasti uring²an trus ngejudge hal kek gt buang² waktu lah, memotong masa muda lah😭🙏</t>
  </si>
  <si>
    <t>yakann emg kalau udah tujuan nikah gabakal kebuang sia waktunya tapi kalau nt ditengah pasti uringan trus ngejudge hal kek gt buang waktu lah memotong masa muda lah</t>
  </si>
  <si>
    <t>['yakann', 'emg', 'kalau', 'udah', 'tujuan', 'nikah', 'gabakal', 'kebuang', 'sia', 'waktunya', 'tapi', 'kalau', 'nt', 'ditengah', 'pasti', 'uringan', 'trus', 'ngejudge', 'hal', 'kek', 'gt', 'buang', 'waktu', 'lah', 'memotong', 'masa', 'muda', 'lah']</t>
  </si>
  <si>
    <t>['iya', 'memang', 'kalau', 'sudah', 'tujuan', 'nikah', 'tidak', 'kebuang', 'kamu', 'waktunya', 'tapi', 'kalau', 'nt', 'ditengah', 'pasti', 'uringan', 'terus', 'menghakimi', 'hal', 'seperti', 'begitu', 'buang', 'waktu', 'lah', 'memotong', 'masa', 'muda', 'lah']</t>
  </si>
  <si>
    <t>['iya', 'tujuan', 'nikah', 'kebuang', 'nt', 'ditengah', 'uringan', 'menghakimi', 'buang', 'memotong', 'muda']</t>
  </si>
  <si>
    <t>['iya', 'tuju', 'nikah', 'buang', 'nt', 'tengah', 'uring', 'hakim', 'buang', 'potong', 'muda']</t>
  </si>
  <si>
    <t>iya tuju nikah buang nt tengah uring hakim buang potong muda</t>
  </si>
  <si>
    <t>Ngeliat berita sekarang yang kebanyakan anak muda sekarang banyak yang hamil diluar nikah. Itu rasanya kayak pemikirannya pada kemana sih? Giliran udah kejadian bawa nama Allah. Padahal Allah sendiri gak pernah suruh manusia manapun yang pacaran kecuali menikah. Miris emang!</t>
  </si>
  <si>
    <t>ngeliat berita sekarang yang kebanyakan anak muda sekarang banyak yang hamil diluar nikah. itu rasanya kayak pemikirannya pada kemana sih? giliran udah kejadian bawa nama allah. padahal allah sendiri gak pernah suruh manusia manapun yang pacaran kecuali menikah. miris emang!</t>
  </si>
  <si>
    <t>ngeliat berita sekarang yang kebanyakan anak muda sekarang banyak yang hamil diluar nikah itu rasanya kayak pemikirannya pada kemana sih giliran udah kejadian bawa nama allah padahal allah sendiri gak pernah suruh manusia manapun yang pacaran kecuali menikah miris emang</t>
  </si>
  <si>
    <t>['ngeliat', 'berita', 'sekarang', 'yang', 'kebanyakan', 'anak', 'muda', 'sekarang', 'banyak', 'yang', 'hamil', 'diluar', 'nikah', 'itu', 'rasanya', 'kayak', 'pemikirannya', 'pada', 'kemana', 'sih', 'giliran', 'udah', 'kejadian', 'bawa', 'nama', 'allah', 'padahal', 'allah', 'sendiri', 'gak', 'pernah', 'suruh', 'manusia', 'manapun', 'yang', 'pacaran', 'kecuali', 'menikah', 'miris', 'emang']</t>
  </si>
  <si>
    <t>['melihat', 'berita', 'sekarang', 'yang', 'kebanyakan', 'anak', 'muda', 'sekarang', 'banyak', 'yang', 'hamil', 'diluar', 'nikah', 'itu', 'rasanya', 'seperti', 'pemikirannya', 'pada', 'kemana', 'sih', 'giliran', 'sudah', 'kejadian', 'bawa', 'nama', 'allah', 'padahal', 'allah', 'sendiri', 'gak', 'pernah', 'suruh', 'manusia', 'manapun', 'yang', 'pacaran', 'kecuali', 'nikah', 'miris', 'memang']</t>
  </si>
  <si>
    <t>['berita', 'kebanyakan', 'anak', 'muda', 'hamil', 'diluar', 'nikah', 'pemikirannya', 'kemana', 'sih', 'giliran', 'kejadian', 'bawa', 'nama', 'allah', 'allah', 'gak', 'suruh', 'manusia', 'manapun', 'pacaran', 'kecuali', 'nikah', 'miris']</t>
  </si>
  <si>
    <t>['berita', 'banyak', 'anak', 'muda', 'hamil', 'luar', 'nikah', 'pikir', 'mana', 'sih', 'gilir', 'jadi', 'bawa', 'nama', 'allah', 'allah', 'gak', 'suruh', 'manusia', 'mana', 'pacar', 'kecuali', 'nikah', 'miris']</t>
  </si>
  <si>
    <t>berita banyak anak muda hamil luar nikah pikir mana sih gilir jadi bawa nama allah allah gak suruh manusia mana pacar kecuali nikah miris</t>
  </si>
  <si>
    <t>@AREAJULID Nikah muda bener, nikah ntar juga bener. Hukum nikah bisa jadi wajib, mubah, makruh, atau bahkan haram, tergantung kondisi manusianya. Yg gaboleh itu saling menghakimi "nikah muda itu mempersulit hidup", "nikah ntar an nanti susah laku", setiap orang berhak milih jalan hidupnya</t>
  </si>
  <si>
    <t>@areajulid nikah muda bener, nikah ntar juga bener. hukum nikah bisa jadi wajib, mubah, makruh, atau bahkan haram, tergantung kondisi manusianya. yg gaboleh itu saling menghakimi "nikah muda itu mempersulit hidup", "nikah ntar an nanti susah laku", setiap orang berhak milih jalan hidupnya</t>
  </si>
  <si>
    <t>nikah muda bener nikah ntar juga bener hukum nikah bisa jadi wajib mubah makruh atau bahkan haram tergantung kondisi manusianya yg gaboleh itu saling menghakimi nikah muda itu mempersulit hidup nikah ntar an nanti susah laku setiap orang berhak milih jalan hidupnya</t>
  </si>
  <si>
    <t>['nikah', 'muda', 'bener', 'nikah', 'ntar', 'juga', 'bener', 'hukum', 'nikah', 'bisa', 'jadi', 'wajib', 'mubah', 'makruh', 'atau', 'bahkan', 'haram', 'tergantung', 'kondisi', 'manusianya', 'yg', 'gaboleh', 'itu', 'saling', 'menghakimi', 'nikah', 'muda', 'itu', 'mempersulit', 'hidup', 'nikah', 'ntar', 'an', 'nanti', 'susah', 'laku', 'setiap', 'orang', 'berhak', 'milih', 'jalan', 'hidupnya']</t>
  </si>
  <si>
    <t>['nikah', 'muda', 'benar', 'nikah', 'nanti', 'juga', 'benar', 'hukum', 'nikah', 'bisa', 'jadi', 'wajib', 'mubah', 'makruh', 'atau', 'bahkan', 'dilarang', 'tergantung', 'kondisi', 'manusianya', 'yg', 'gaboleh', 'itu', 'saling', 'menghakimi', 'nikah', 'muda', 'itu', 'mempersulit', 'hidup', 'nikah', 'nanti', 'an', 'nanti', 'susah', 'laris', 'setiap', 'orang', 'berhak', 'memilih', 'jalan', 'hidupnya']</t>
  </si>
  <si>
    <t>['nikah', 'muda', 'nikah', 'hukum', 'nikah', 'wajib', 'mubah', 'makruh', 'dilarang', 'tergantung', 'kondisi', 'manusianya', 'gaboleh', 'menghakimi', 'nikah', 'muda', 'mempersulit', 'hidup', 'nikah', 'an', 'susah', 'laris', 'orang', 'berhak', 'memilih', 'jalan', 'hidupnya']</t>
  </si>
  <si>
    <t>['nikah', 'muda', 'nikah', 'hukum', 'nikah', 'wajib', 'mubah', 'makruh', 'larang', 'gantung', 'kondisi', 'manusia', 'gaboleh', 'hakim', 'nikah', 'muda', 'sulit', 'hidup', 'nikah', 'an', 'susah', 'laris', 'orang', 'hak', 'pilih', 'jalan', 'hidup']</t>
  </si>
  <si>
    <t>nikah muda nikah hukum nikah wajib mubah makruh larang gantung kondisi manusia gaboleh hakim nikah muda sulit hidup nikah an susah laris orang hak pilih jalan hidup</t>
  </si>
  <si>
    <t>@leiseraphine @Babymonth1 @AREAJULID Jahat banget ketikanmu mbak, drmn km tau dia dzalim ? Pdhl km ga liat lgsg seberapa keras dia kerja buat mencukupi kebutuhan anak dan istrinya. klo km gamau nikah muda atau bahkan gamau nikah yaudah itu pilihan km, tp punya hak apa km buat menghakimi rumah tangga orang lain ?</t>
  </si>
  <si>
    <t>@leiseraphine @babymonth1 @areajulid jahat banget ketikanmu mbak, drmn km tau dia dzalim ? pdhl km ga liat lgsg seberapa keras dia kerja buat mencukupi kebutuhan anak dan istrinya. klo km gamau nikah muda atau bahkan gamau nikah yaudah itu pilihan km, tp punya hak apa km buat menghakimi rumah tangga orang lain ?</t>
  </si>
  <si>
    <t>jahat banget ketikanmu mbak drmn km tau dia dzalim pdhl km ga liat lgsg seberapa keras dia kerja buat mencukupi kebutuhan anak dan istrinya klo km gamau nikah muda atau bahkan gamau nikah yaudah itu pilihan km tp punya hak apa km buat menghakimi rumah tangga orang lain</t>
  </si>
  <si>
    <t>['jahat', 'banget', 'ketikanmu', 'mbak', 'drmn', 'km', 'tau', 'dia', 'dzalim', 'pdhl', 'km', 'ga', 'liat', 'lgsg', 'seberapa', 'keras', 'dia', 'kerja', 'buat', 'mencukupi', 'kebutuhan', 'anak', 'dan', 'istrinya', 'klo', 'km', 'gamau', 'nikah', 'muda', 'atau', 'bahkan', 'gamau', 'nikah', 'yaudah', 'itu', 'pilihan', 'km', 'tp', 'punya', 'hak', 'apa', 'km', 'buat', 'menghakimi', 'rumah', 'tangga', 'orang', 'lain']</t>
  </si>
  <si>
    <t>['jahat', 'banget', 'ketikanmu', 'mbak', 'drmn', 'kamu', 'tau', 'dia', 'dzalim', 'padahal', 'kamu', 'tidak', 'lihat', 'langsung', 'seberapa', 'keras', 'dia', 'kerja', 'buat', 'mencukupi', 'kebutuhan', 'anak', 'dan', 'istrinya', 'klo', 'kamu', 'gamau', 'nikah', 'muda', 'atau', 'bahkan', 'gamau', 'nikah', 'yaudah', 'itu', 'pilihan', 'kamu', 'tapi', 'punya', 'hak', 'apa', 'kamu', 'buat', 'menghakimi', 'rumah', 'tangga', 'orang', 'lain']</t>
  </si>
  <si>
    <t>['jahat', 'banget', 'ketikanmu', 'mbak', 'drmn', 'tau', 'dzalim', 'lihat', 'langsung', 'keras', 'kerja', 'mencukupi', 'kebutuhan', 'anak', 'istrinya', 'klo', 'gamau', 'nikah', 'muda', 'gamau', 'nikah', 'yaudah', 'pilihan', 'hak', 'menghakimi', 'rumah', 'tangga', 'orang']</t>
  </si>
  <si>
    <t>['jahat', 'banget', 'keti', 'mbak', 'drmn', 'tau', 'dzalim', 'lihat', 'langsung', 'keras', 'kerja', 'cukup', 'butuh', 'anak', 'istri', 'klo', 'gamau', 'nikah', 'muda', 'gamau', 'nikah', 'yaudah', 'pilih', 'hak', 'hakim', 'rumah', 'tangga', 'orang']</t>
  </si>
  <si>
    <t>jahat banget keti mbak drmn tau dzalim lihat langsung keras kerja cukup butuh anak istri klo gamau nikah muda gamau nikah yaudah pilih hak hakim rumah tangga orang</t>
  </si>
  <si>
    <t>@naufalm13200 Jadi setelah ini kapan rencananya nikah sama dosen muda yg syar'i itu? 🤣</t>
  </si>
  <si>
    <t>@naufalm13200 jadi setelah ini kapan rencananya nikah sama dosen muda yg syar'i itu? 🤣</t>
  </si>
  <si>
    <t>jadi setelah ini kapan rencananya nikah sama dosen muda yg syari itu</t>
  </si>
  <si>
    <t>['jadi', 'setelah', 'ini', 'kapan', 'rencananya', 'nikah', 'sama', 'dosen', 'muda', 'yg', 'syari', 'itu']</t>
  </si>
  <si>
    <t>['rencananya', 'nikah', 'dosen', 'muda', 'syari']</t>
  </si>
  <si>
    <t>['rencana', 'nikah', 'dosen', 'muda', 'syar']</t>
  </si>
  <si>
    <t>rencana nikah dosen muda syar</t>
  </si>
  <si>
    <t>rasain lu naufal, mampus lu, makan noh penyesalan seumur hidup. ngapa lu kaga jdi lu nikah sama dosen muda? padahal kan pakaiannya lebih syar'i matanya lebih indah, ye emg bajingan lu</t>
  </si>
  <si>
    <t>rasain lu naufal mampus lu makan noh penyesalan seumur hidup ngapa lu kaga jdi lu nikah sama dosen muda padahal kan pakaiannya lebih syari matanya lebih indah ye emg bajingan lu</t>
  </si>
  <si>
    <t>['rasain', 'lu', 'naufal', 'mampus', 'lu', 'makan', 'noh', 'penyesalan', 'seumur', 'hidup', 'ngapa', 'lu', 'kaga', 'jdi', 'lu', 'nikah', 'sama', 'dosen', 'muda', 'padahal', 'kan', 'pakaiannya', 'lebih', 'syari', 'matanya', 'lebih', 'indah', 'ye', 'emg', 'bajingan', 'lu']</t>
  </si>
  <si>
    <t>['rasakan', 'kamu', 'naufal', 'mati', 'kamu', 'makan', 'itu', 'penyesalan', 'seumur', 'hidup', 'kenapa', 'kamu', 'tidak', 'jadi', 'kamu', 'nikah', 'sama', 'dosen', 'muda', 'padahal', 'kan', 'pakaiannya', 'lebih', 'syari', 'matanya', 'lebih', 'indah', 'ya', 'memang', 'bajingan', 'kamu']</t>
  </si>
  <si>
    <t>['rasakan', 'naufal', 'mati', 'makan', 'penyesalan', 'seumur', 'hidup', 'nikah', 'dosen', 'muda', 'pakaiannya', 'syari', 'matanya', 'indah', 'ya', 'bajingan']</t>
  </si>
  <si>
    <t>['rasa', 'naufal', 'mati', 'makan', 'sesal', 'umur', 'hidup', 'nikah', 'dosen', 'muda', 'pakai', 'syar', 'mata', 'indah', 'ya', 'bajing']</t>
  </si>
  <si>
    <t>rasa naufal mati makan sesal umur hidup nikah dosen muda pakai syar mata indah ya bajing</t>
  </si>
  <si>
    <t>@Askrlfess Bapakku sih gak yah karena
1. Gak ada duit ( gak kaya ), uang ke mamaku 
2. Gaptek ( gak bisa baca tulis jadi gimana carannya dpt selingkuhan ).
3. Anak ceweknya banyak
4. Gak tau 
Dan pas masa muda udah agak brengsek jadi pas nikah tobat tapi gak tau katannya dulu banyak yg suka</t>
  </si>
  <si>
    <t>@askrlfess bapakku sih gak yah karena
1. gak ada duit ( gak kaya ), uang ke mamaku 
2. gaptek ( gak bisa baca tulis jadi gimana carannya dpt selingkuhan ).
3. anak ceweknya banyak
4. gak tau 
dan pas masa muda udah agak brengsek jadi pas nikah tobat tapi gak tau katannya dulu banyak yg suka</t>
  </si>
  <si>
    <t>bapakku sih gak yah karena gak ada duit gak kaya uang ke mamaku gaptek gak bisa baca tulis jadi gimana carannya dpt selingkuhan anak ceweknya banyak gak tau dan pas masa muda udah agak brengsek jadi pas nikah tobat tapi gak tau katannya dulu banyak yg suka</t>
  </si>
  <si>
    <t>['bapakku', 'sih', 'gak', 'yah', 'karena', 'gak', 'ada', 'duit', 'gak', 'kaya', 'uang', 'ke', 'mamaku', 'gaptek', 'gak', 'bisa', 'baca', 'tulis', 'jadi', 'gimana', 'carannya', 'dpt', 'selingkuhan', 'anak', 'ceweknya', 'banyak', 'gak', 'tau', 'dan', 'pas', 'masa', 'muda', 'udah', 'agak', 'brengsek', 'jadi', 'pas', 'nikah', 'tobat', 'tapi', 'gak', 'tau', 'katannya', 'dulu', 'banyak', 'yg', 'suka']</t>
  </si>
  <si>
    <t>['bapakku', 'sih', 'gak', 'yah', 'karena', 'gak', 'ada', 'duit', 'gak', 'kaya', 'uang', 'ke', 'mamaku', 'gaptek', 'gak', 'bisa', 'baca', 'tulis', 'jadi', 'bagaimana', 'carannya', 'dapat', 'selingkuhan', 'anak', 'ceweknya', 'banyak', 'gak', 'tau', 'dan', 'saat', 'masa', 'muda', 'sudah', 'agak', 'berengsek', 'jadi', 'saat', 'nikah', 'tobat', 'tapi', 'gak', 'tau', 'katanya', 'dulu', 'banyak', 'yg', 'suka']</t>
  </si>
  <si>
    <t>['bapakku', 'sih', 'gak', 'yah', 'gak', 'duit', 'gak', 'kaya', 'uang', 'mamaku', 'gaptek', 'gak', 'baca', 'tulis', 'carannya', 'selingkuhan', 'anak', 'ceweknya', 'gak', 'tau', 'muda', 'berengsek', 'nikah', 'tobat', 'gak', 'tau', 'suka']</t>
  </si>
  <si>
    <t>['bapak', 'sih', 'gak', 'yah', 'gak', 'duit', 'gak', 'kaya', 'uang', 'mama', 'gaptek', 'gak', 'baca', 'tulis', 'caran', 'selingkuh', 'anak', 'cewek', 'gak', 'tau', 'muda', 'berengsek', 'nikah', 'tobat', 'gak', 'tau', 'suka']</t>
  </si>
  <si>
    <t>bapak sih gak yah gak duit gak kaya uang mama gaptek gak baca tulis caran selingkuh anak cewek gak tau muda berengsek nikah tobat gak tau suka</t>
  </si>
  <si>
    <t>@dswtechi sumpah ini ibu2 satu napa tau aja gosip, ini anak muda aja blm denger itu king Nasar nikah 😭</t>
  </si>
  <si>
    <t>@dswtechi sumpah ini ibu2 satu napa tau aja gosip, ini anak muda aja blm denger itu king nasar nikah 😭</t>
  </si>
  <si>
    <t>sumpah ini ibu satu napa tau aja gosip ini anak muda aja blm denger itu king nasar nikah</t>
  </si>
  <si>
    <t>['sumpah', 'ini', 'ibu', 'satu', 'napa', 'tau', 'aja', 'gosip', 'ini', 'anak', 'muda', 'aja', 'blm', 'denger', 'itu', 'king', 'nasar', 'nikah']</t>
  </si>
  <si>
    <t>['sumpah', 'ini', 'ibu', 'satu', 'kenapa', 'tau', 'aja', 'gosip', 'ini', 'anak', 'muda', 'aja', 'belum', 'denger', 'itu', 'king', 'nasar', 'nikah']</t>
  </si>
  <si>
    <t>['sumpah', 'tau', 'aja', 'gosip', 'anak', 'muda', 'aja', 'denger', 'king', 'nasar', 'nikah']</t>
  </si>
  <si>
    <t>sumpah tau aja gosip anak muda aja denger king nasar nikah</t>
  </si>
  <si>
    <t>@andikaaryadii @detikcom Sebenarnya bukan masalah sex di luar nikah, tapi bertanggung jawab atau tidak karena banyak pasangan yg nikah muda supaya menghindari zina juga berakhir cerai.</t>
  </si>
  <si>
    <t>@andikaaryadii @detikcom sebenarnya bukan masalah sex di luar nikah, tapi bertanggung jawab atau tidak karena banyak pasangan yg nikah muda supaya menghindari zina juga berakhir cerai.</t>
  </si>
  <si>
    <t>sebenarnya bukan masalah sex di luar nikah tapi bertanggung jawab atau tidak karena banyak pasangan yg nikah muda supaya menghindari zina juga berakhir cerai</t>
  </si>
  <si>
    <t>['sebenarnya', 'bukan', 'masalah', 'sex', 'di', 'luar', 'nikah', 'tapi', 'bertanggung', 'jawab', 'atau', 'tidak', 'karena', 'banyak', 'pasangan', 'yg', 'nikah', 'muda', 'supaya', 'menghindari', 'zina', 'juga', 'berakhir', 'cerai']</t>
  </si>
  <si>
    <t>['sex', 'nikah', 'bertanggung', 'pasangan', 'nikah', 'muda', 'menghindari', 'zina', 'cerai']</t>
  </si>
  <si>
    <t>['sex', 'nikah', 'tanggung', 'pasang', 'nikah', 'muda', 'hindar', 'zina', 'cerai']</t>
  </si>
  <si>
    <t>sex nikah tanggung pasang nikah muda hindar zina cerai</t>
  </si>
  <si>
    <t>@tanyakanrl yakin si dosen muda solehah? kalau solehah mah imannya kuat ga mungkin mau dideketin sama suami orang. 
pak dosen juga ga ush takabur ga mau nikah lgi, pas msh ada istrinya aja selingkuh lah apalagi pas duda.</t>
  </si>
  <si>
    <t>yakin si dosen muda solehah kalau solehah mah imannya kuat ga mungkin mau dideketin sama suami orang pak dosen juga ga ush takabur ga mau nikah lgi pas msh ada istrinya aja selingkuh lah apalagi pas duda</t>
  </si>
  <si>
    <t>['yakin', 'si', 'dosen', 'muda', 'solehah', 'kalau', 'solehah', 'mah', 'imannya', 'kuat', 'ga', 'mungkin', 'mau', 'dideketin', 'sama', 'suami', 'orang', 'pak', 'dosen', 'juga', 'ga', 'ush', 'takabur', 'ga', 'mau', 'nikah', 'lgi', 'pas', 'msh', 'ada', 'istrinya', 'aja', 'selingkuh', 'lah', 'apalagi', 'pas', 'duda']</t>
  </si>
  <si>
    <t>['yakin', 'si', 'dosen', 'muda', 'saleh', 'kalau', 'saleh', 'mah', 'imannya', 'kuat', 'tidak', 'mungkin', 'mau', 'didekati', 'sama', 'suami', 'orang', 'pak', 'dosen', 'juga', 'tidak', 'usah', 'sombong', 'tidak', 'mau', 'nikah', 'lagi', 'saat', 'masih', 'ada', 'istrinya', 'aja', 'selingkuh', 'lah', 'apalagi', 'saat', 'duda']</t>
  </si>
  <si>
    <t>['si', 'dosen', 'muda', 'saleh', 'saleh', 'mah', 'imannya', 'kuat', 'didekati', 'suami', 'orang', 'dosen', 'sombong', 'nikah', 'istrinya', 'aja', 'selingkuh', 'duda']</t>
  </si>
  <si>
    <t>['si', 'dosen', 'muda', 'saleh', 'saleh', 'mah', 'iman', 'kuat', 'dekat', 'suami', 'orang', 'dosen', 'sombong', 'nikah', 'istri', 'aja', 'selingkuh', 'duda']</t>
  </si>
  <si>
    <t>si dosen muda saleh saleh mah iman kuat dekat suami orang dosen sombong nikah istri aja selingkuh duda</t>
  </si>
  <si>
    <t>@tanyakanrl Paling 1 tahun lagi ntar juga nikah sama dosen muda</t>
  </si>
  <si>
    <t>@tanyakanrl paling 1 tahun lagi ntar juga nikah sama dosen muda</t>
  </si>
  <si>
    <t>paling tahun lagi ntar juga nikah sama dosen muda</t>
  </si>
  <si>
    <t>['paling', 'tahun', 'lagi', 'ntar', 'juga', 'nikah', 'sama', 'dosen', 'muda']</t>
  </si>
  <si>
    <t>['paling', 'tahun', 'lagi', 'nanti', 'juga', 'nikah', 'sama', 'dosen', 'muda']</t>
  </si>
  <si>
    <t>['nikah', 'dosen', 'muda']</t>
  </si>
  <si>
    <t>nikah dosen muda</t>
  </si>
  <si>
    <t>Terus kenapa pula dosen muda hijaban mau dijadiin selingkuhan. Gak mungkin dia gak tau kalo si bapak dah nikah. Aduh kayak gak ada cowok lain aja bu. Hijab mu buat apa kalo doyannya suami orang😭</t>
  </si>
  <si>
    <t>terus kenapa pula dosen muda hijaban mau dijadiin selingkuhan. gak mungkin dia gak tau kalo si bapak dah nikah. aduh kayak gak ada cowok lain aja bu. hijab mu buat apa kalo doyannya suami orang😭</t>
  </si>
  <si>
    <t>terus kenapa pula dosen muda hijaban mau dijadiin selingkuhan gak mungkin dia gak tau kalo si bapak dah nikah aduh kayak gak ada cowok lain aja bu hijab mu buat apa kalo doyannya suami orang</t>
  </si>
  <si>
    <t>['terus', 'kenapa', 'pula', 'dosen', 'muda', 'hijaban', 'mau', 'dijadiin', 'selingkuhan', 'gak', 'mungkin', 'dia', 'gak', 'tau', 'kalo', 'si', 'bapak', 'dah', 'nikah', 'aduh', 'kayak', 'gak', 'ada', 'cowok', 'lain', 'aja', 'bu', 'hijab', 'mu', 'buat', 'apa', 'kalo', 'doyannya', 'suami', 'orang']</t>
  </si>
  <si>
    <t>['terus', 'kenapa', 'pula', 'dosen', 'muda', 'hijaban', 'mau', 'dijadikan', 'selingkuhan', 'gak', 'mungkin', 'dia', 'gak', 'tau', 'kalo', 'si', 'bapak', 'sudah', 'nikah', 'aduh', 'seperti', 'gak', 'ada', 'cowok', 'lain', 'aja', 'bu', 'hijab', 'kamu', 'buat', 'apa', 'kalo', 'doyannya', 'suami', 'orang']</t>
  </si>
  <si>
    <t>['dosen', 'muda', 'hijaban', 'dijadikan', 'selingkuhan', 'gak', 'gak', 'tau', 'kalo', 'si', 'nikah', 'aduh', 'gak', 'cowok', 'aja', 'bu', 'hijab', 'kalo', 'doyannya', 'suami', 'orang']</t>
  </si>
  <si>
    <t>['dosen', 'muda', 'hijab', 'jadi', 'selingkuh', 'gak', 'gak', 'tau', 'kalo', 'si', 'nikah', 'aduh', 'gak', 'cowok', 'aja', 'bu', 'hijab', 'kalo', 'doyan', 'suami', 'orang']</t>
  </si>
  <si>
    <t>dosen muda hijab jadi selingkuh gak gak tau kalo si nikah aduh gak cowok aja bu hijab kalo doyan suami orang</t>
  </si>
  <si>
    <t>@AREAJULID Tapi si nikah muda &amp;amp; miskin itu beban banget buat si jomblo, tua, miskin ini.. Dengan rajin minjem duit hampir tiap bulan, mana suka belaga lupa sm utangnya 🤷🏻‍♀️ U miskin malah nikah muda dan jd beban buat sesama lu yg miskin!!! Jirrr otak lu dipake napa sih!!</t>
  </si>
  <si>
    <t>@areajulid tapi si nikah muda &amp;amp; miskin itu beban banget buat si jomblo, tua, miskin ini.. dengan rajin minjem duit hampir tiap bulan, mana suka belaga lupa sm utangnya 🤷🏻‍♀️ u miskin malah nikah muda dan jd beban buat sesama lu yg miskin!!! jirrr otak lu dipake napa sih!!</t>
  </si>
  <si>
    <t>tapi si nikah muda amp miskin itu beban banget buat si jomblo tua miskin ini dengan rajin minjem duit hampir tiap bulan mana suka belaga lupa sm utangnya  miskin malah nikah muda dan jd beban buat sesama lu yg miskin jirrr otak lu dipake napa sih</t>
  </si>
  <si>
    <t>['tapi', 'si', 'nikah', 'muda', 'amp', 'miskin', 'itu', 'beban', 'banget', 'buat', 'si', 'jomblo', 'tua', 'miskin', 'ini', 'dengan', 'rajin', 'minjem', 'duit', 'hampir', 'tiap', 'bulan', 'mana', 'suka', 'belaga', 'lupa', 'sm', 'utangnya', 'miskin', 'malah', 'nikah', 'muda', 'dan', 'jd', 'beban', 'buat', 'sesama', 'lu', 'yg', 'miskin', 'jirrr', 'otak', 'lu', 'dipake', 'napa', 'sih']</t>
  </si>
  <si>
    <t>['tapi', 'si', 'nikah', 'muda', 'amp', 'miskin', 'itu', 'beban', 'banget', 'buat', 'si', 'lajang', 'tua', 'miskin', 'ini', 'dengan', 'rajin', 'meminjam', 'duit', 'hampir', 'tiap', 'bulan', 'mana', 'suka', 'belaga', 'lupa', 'sama', 'utangnya', 'miskin', 'malah', 'nikah', 'muda', 'dan', 'jd', 'beban', 'buat', 'sesama', 'kamu', 'yg', 'miskin', 'jirrr', 'otak', 'kamu', 'dipake', 'kenapa', 'sih']</t>
  </si>
  <si>
    <t>['si', 'nikah', 'muda', 'amp', 'miskin', 'beban', 'banget', 'si', 'lajang', 'tua', 'miskin', 'rajin', 'meminjam', 'duit', 'suka', 'belaga', 'lupa', 'utangnya', 'miskin', 'nikah', 'muda', 'jd', 'beban', 'miskin', 'jirrr', 'otak', 'dipake', 'sih']</t>
  </si>
  <si>
    <t>['si', 'nikah', 'muda', 'amp', 'miskin', 'beban', 'banget', 'si', 'lajang', 'tua', 'miskin', 'rajin', 'pinjam', 'duit', 'suka', 'belaga', 'lupa', 'utang', 'miskin', 'nikah', 'muda', 'jd', 'beban', 'miskin', 'jirrr', 'otak', 'dipake', 'sih']</t>
  </si>
  <si>
    <t>si nikah muda amp miskin beban banget si lajang tua miskin rajin pinjam duit suka belaga lupa utang miskin nikah muda jd beban miskin jirrr otak dipake sih</t>
  </si>
  <si>
    <t>@endamiasa @Ieedknow Kalo kembang desa emangnya nikah muda sama om-om?</t>
  </si>
  <si>
    <t>@endamiasa @ieedknow kalo kembang desa emangnya nikah muda sama om-om?</t>
  </si>
  <si>
    <t>kalo kembang desa emangnya nikah muda sama omom</t>
  </si>
  <si>
    <t>['kalo', 'kembang', 'desa', 'emangnya', 'nikah', 'muda', 'sama', 'omom']</t>
  </si>
  <si>
    <t>['kalo', 'kembang', 'desa', 'memangnya', 'nikah', 'muda', 'sama', 'paman']</t>
  </si>
  <si>
    <t>['kalo', 'kembang', 'desa', 'memangnya', 'nikah', 'muda', 'paman']</t>
  </si>
  <si>
    <t>['kalo', 'kembang', 'desa', 'memang', 'nikah', 'muda', 'paman']</t>
  </si>
  <si>
    <t>kalo kembang desa memang nikah muda paman</t>
  </si>
  <si>
    <t>Ckckck.. Aku kira laki-laki brengsek yang kebangetan dan gak ada otak itu cuma ada di cerita-cerita fiksi. Ternyata di kehidupan nyata lebih-lebih gobsnya. Semoga bener-bener tobat deh. Bukannya malah seneng udah bebas terus nikah sama tuh dosen muda.</t>
  </si>
  <si>
    <t>ckckck.. aku kira laki-laki brengsek yang kebangetan dan gak ada otak itu cuma ada di cerita-cerita fiksi. ternyata di kehidupan nyata lebih-lebih gobsnya. semoga bener-bener tobat deh. bukannya malah seneng udah bebas terus nikah sama tuh dosen muda.</t>
  </si>
  <si>
    <t>ckckck aku kira lakilaki brengsek yang kebangetan dan gak ada otak itu cuma ada di ceritacerita fiksi ternyata di kehidupan nyata lebihlebih gobsnya semoga benerbener tobat deh bukannya malah seneng udah bebas terus nikah sama tuh dosen muda</t>
  </si>
  <si>
    <t>['ckckck', 'aku', 'kira', 'lakilaki', 'brengsek', 'yang', 'kebangetan', 'dan', 'gak', 'ada', 'otak', 'itu', 'cuma', 'ada', 'di', 'ceritacerita', 'fiksi', 'ternyata', 'di', 'kehidupan', 'nyata', 'lebihlebih', 'gobsnya', 'semoga', 'benerbener', 'tobat', 'deh', 'bukannya', 'malah', 'seneng', 'udah', 'bebas', 'terus', 'nikah', 'sama', 'tuh', 'dosen', 'muda']</t>
  </si>
  <si>
    <t>['ckckck', 'aku', 'kira', 'cowok', 'berengsek', 'yang', 'kebangetan', 'dan', 'gak', 'ada', 'otak', 'itu', 'cuma', 'ada', 'di', 'ceritacerita', 'fiksi', 'ternyata', 'di', 'kehidupan', 'nyata', 'lebihlebih', 'gobsnya', 'semoga', 'benar', 'tobat', 'deh', 'bukannya', 'malah', 'senang', 'sudah', 'bebas', 'terus', 'nikah', 'sama', 'tuh', 'dosen', 'muda']</t>
  </si>
  <si>
    <t>['ckckck', 'cowok', 'berengsek', 'kebangetan', 'gak', 'otak', 'ceritacerita', 'fiksi', 'kehidupan', 'nyata', 'lebihlebih', 'gobsnya', 'semoga', 'tobat', 'deh', 'senang', 'bebas', 'nikah', 'tuh', 'dosen', 'muda']</t>
  </si>
  <si>
    <t>['ckckck', 'cowok', 'berengsek', 'banget', 'gak', 'otak', 'ceritacerita', 'fiksi', 'hidup', 'nyata', 'lebihlebih', 'gobsnya', 'moga', 'tobat', 'deh', 'senang', 'bebas', 'nikah', 'tuh', 'dosen', 'muda']</t>
  </si>
  <si>
    <t>ckckck cowok berengsek banget gak otak ceritacerita fiksi hidup nyata lebihlebih gobsnya moga tobat deh senang bebas nikah tuh dosen muda</t>
  </si>
  <si>
    <t>@Icjeno kisah kasih masa muda, trs lanjut sampe nikah, anw ini yg suka duluan si cewek, trs pas udh nikah ya adem ayem sampe si cwek tbtb posesif (pov cowok) dan si cwok ini selingkuh, udh mau cerai eh si cwok baru tau klo si cwek ternyata lgi kritis, gk jdi cerai tpi ceweknya meninggal</t>
  </si>
  <si>
    <t>@icjeno kisah kasih masa muda, trs lanjut sampe nikah, anw ini yg suka duluan si cewek, trs pas udh nikah ya adem ayem sampe si cwek tbtb posesif (pov cowok) dan si cwok ini selingkuh, udh mau cerai eh si cwok baru tau klo si cwek ternyata lgi kritis, gk jdi cerai tpi ceweknya meninggal</t>
  </si>
  <si>
    <t>kisah kasih masa muda trs lanjut sampe nikah anw ini yg suka duluan si cewek trs pas udh nikah ya adem ayem sampe si cwek tbtb posesif pov cowok dan si cwok ini selingkuh udh mau cerai eh si cwok baru tau klo si cwek ternyata lgi kritis gk jdi cerai tpi ceweknya meninggal</t>
  </si>
  <si>
    <t>['kisah', 'kasih', 'masa', 'muda', 'trs', 'lanjut', 'sampe', 'nikah', 'anw', 'ini', 'yg', 'suka', 'duluan', 'si', 'cewek', 'trs', 'pas', 'udh', 'nikah', 'ya', 'adem', 'ayem', 'sampe', 'si', 'cwek', 'tbtb', 'posesif', 'pov', 'cowok', 'dan', 'si', 'cwok', 'ini', 'selingkuh', 'udh', 'mau', 'cerai', 'eh', 'si', 'cwok', 'baru', 'tau', 'klo', 'si', 'cwek', 'ternyata', 'lgi', 'kritis', 'gk', 'jdi', 'cerai', 'tpi', 'ceweknya', 'meninggal']</t>
  </si>
  <si>
    <t>['kisah', 'kasih', 'masa', 'muda', 'terus', 'lanjut', 'sampai', 'nikah', 'anw', 'ini', 'yg', 'suka', 'duluan', 'si', 'cewek', 'terus', 'saat', 'sudah', 'nikah', 'ya', 'adem', 'tenang', 'sampai', 'si', 'cewek', 'tibatiba', 'posesif', 'perspektif', 'cowok', 'dan', 'si', 'cowok', 'ini', 'selingkuh', 'sudah', 'mau', 'cerai', 'malah', 'si', 'cowok', 'baru', 'tau', 'klo', 'si', 'cewek', 'ternyata', 'lagi', 'kritis', 'tidak', 'jadi', 'cerai', 'tapi', 'ceweknya', 'meninggal']</t>
  </si>
  <si>
    <t>['kisah', 'kasih', 'muda', 'nikah', 'suka', 'duluan', 'si', 'cewek', 'nikah', 'ya', 'adem', 'tenang', 'si', 'cewek', 'tibatiba', 'posesif', 'perspektif', 'cowok', 'si', 'cowok', 'selingkuh', 'cerai', 'si', 'cowok', 'tau', 'klo', 'si', 'cewek', 'kritis', 'cerai', 'ceweknya', 'meninggal']</t>
  </si>
  <si>
    <t>['kisah', 'kasih', 'muda', 'nikah', 'suka', 'duluan', 'si', 'cewek', 'nikah', 'ya', 'adem', 'tenang', 'si', 'cewek', 'tibatiba', 'posesif', 'perspektif', 'cowok', 'si', 'cowok', 'selingkuh', 'cerai', 'si', 'cowok', 'tau', 'klo', 'si', 'cewek', 'kritis', 'cerai', 'cewek', 'tinggal']</t>
  </si>
  <si>
    <t>kisah kasih muda nikah suka duluan si cewek nikah ya adem tenang si cewek tibatiba posesif perspektif cowok si cowok selingkuh cerai si cowok tau klo si cewek kritis cerai cewek tinggal</t>
  </si>
  <si>
    <t>@AREAJULID Cape bgt liat ginian😂
Btw kmu masih muda bgt gausa mikirin nikah dulu,puasin dlu kerja cri uang ntar nyesel klo udh tua,gue cew thun ini msuk 27 msih santai cri duid😂 ga mikirin bgt soal cow,rileks,hidup brsahaja,aman,tntram nyaman,enakan cri duid drpda cinta2an dlu wkwk. Wajar</t>
  </si>
  <si>
    <t>@areajulid cape bgt liat ginian😂
btw kmu masih muda bgt gausa mikirin nikah dulu,puasin dlu kerja cri uang ntar nyesel klo udh tua,gue cew thun ini msuk 27 msih santai cri duid😂 ga mikirin bgt soal cow,rileks,hidup brsahaja,aman,tntram nyaman,enakan cri duid drpda cinta2an dlu wkwk. wajar</t>
  </si>
  <si>
    <t>cape bgt liat ginian btw kmu masih muda bgt gausa mikirin nikah dulupuasin dlu kerja cri uang ntar nyesel klo udh tuague cew thun ini msuk msih santai cri duid ga mikirin bgt soal cowrilekshidup brsahajaamantntram nyamanenakan cri duid drpda cintaan dlu wkwk wajar</t>
  </si>
  <si>
    <t>['cape', 'bgt', 'liat', 'ginian', 'btw', 'kmu', 'masih', 'muda', 'bgt', 'gausa', 'mikirin', 'nikah', 'dulupuasin', 'dlu', 'kerja', 'cri', 'uang', 'ntar', 'nyesel', 'klo', 'udh', 'tuague', 'cew', 'thun', 'ini', 'msuk', 'msih', 'santai', 'cri', 'duid', 'ga', 'mikirin', 'bgt', 'soal', 'cowrilekshidup', 'brsahajaamantntram', 'nyamanenakan', 'cri', 'duid', 'drpda', 'cintaan', 'dlu', 'wkwk', 'wajar']</t>
  </si>
  <si>
    <t>['capek', 'banget', 'lihat', 'begini', 'btw', 'kmu', 'masih', 'muda', 'banget', 'jangan', 'memikirkan', 'nikah', 'dulupuasin', 'dahulu', 'kerja', 'cari', 'uang', 'nanti', 'menyesal', 'klo', 'sudah', 'tua', 'cewek', 'tahun', 'ini', 'masuk', 'masih', 'santai', 'cari', 'duid', 'tidak', 'memikirkan', 'banget', 'soal', 'cowrilekshidup', 'brsahajaamantntram', 'nyamanenakan', 'cari', 'duid', 'drpda', 'cintaan', 'dahulu', 'wkwk', 'wajar']</t>
  </si>
  <si>
    <t>['capek', 'banget', 'lihat', 'btw', 'kmu', 'muda', 'banget', 'memikirkan', 'nikah', 'dulupuasin', 'kerja', 'cari', 'uang', 'menyesal', 'klo', 'tua', 'cewek', 'masuk', 'santai', 'cari', 'duid', 'memikirkan', 'banget', 'cowrilekshidup', 'brsahajaamantntram', 'nyamanenakan', 'cari', 'duid', 'drpda', 'cintaan', 'wajar']</t>
  </si>
  <si>
    <t>['capek', 'banget', 'lihat', 'btw', 'kmu', 'muda', 'banget', 'pikir', 'nikah', 'dulupuasin', 'kerja', 'cari', 'uang', 'sesal', 'klo', 'tua', 'cewek', 'masuk', 'santai', 'cari', 'duid', 'pikir', 'banget', 'cowrilekshidup', 'brsahajaamantntram', 'nyamanenakan', 'cari', 'duid', 'drpda', 'cinta', 'wajar']</t>
  </si>
  <si>
    <t>capek banget lihat btw kmu muda banget pikir nikah dulupuasin kerja cari uang sesal klo tua cewek masuk santai cari duid pikir banget cowrilekshidup brsahajaamantntram nyamanenakan cari duid drpda cinta wajar</t>
  </si>
  <si>
    <t>@_thecoffee @siskidipappap @tanyakanrl Eh tapi almarhumah meninggalnya 2020. Gatau tah sekarang bapaknya beneran belum nikah sama si dosen muda syar'i ini.</t>
  </si>
  <si>
    <t>@_thecoffee @siskidipappap @tanyakanrl eh tapi almarhumah meninggalnya 2020. gatau tah sekarang bapaknya beneran belum nikah sama si dosen muda syar'i ini.</t>
  </si>
  <si>
    <t>thecoffee eh tapi almarhumah meninggalnya gatau tah sekarang bapaknya beneran belum nikah sama si dosen muda syari ini</t>
  </si>
  <si>
    <t>['thecoffee', 'eh', 'tapi', 'almarhumah', 'meninggalnya', 'gatau', 'tah', 'sekarang', 'bapaknya', 'beneran', 'belum', 'nikah', 'sama', 'si', 'dosen', 'muda', 'syari', 'ini']</t>
  </si>
  <si>
    <t>['thecoffee', 'malah', 'tapi', 'mendiang', 'meninggalnya', 'gatau', 'tah', 'sekarang', 'bapaknya', 'benar', 'belum', 'nikah', 'sama', 'si', 'dosen', 'muda', 'syari', 'ini']</t>
  </si>
  <si>
    <t>['thecoffee', 'mendiang', 'meninggalnya', 'gatau', 'tah', 'bapaknya', 'nikah', 'si', 'dosen', 'muda', 'syari']</t>
  </si>
  <si>
    <t>['thecoffee', 'mendiang', 'tinggal', 'gatau', 'tah', 'bapak', 'nikah', 'si', 'dosen', 'muda', 'syar']</t>
  </si>
  <si>
    <t>thecoffee mendiang tinggal gatau tah bapak nikah si dosen muda syar</t>
  </si>
  <si>
    <t>Yaaa even selalu ada aja yg tanya kapan nikah, kapan nyusul dll, but i really don't care ab that. Lg nikmatin bgt hidupku yg skrg, nikmatin hasil kerja, nikmatin masa muda kesana kesini sendiri,  it's really really fun you know🧚🏻‍♀️</t>
  </si>
  <si>
    <t>yaaa even selalu ada aja yg tanya kapan nikah, kapan nyusul dll, but i really don't care ab that. lg nikmatin bgt hidupku yg skrg, nikmatin hasil kerja, nikmatin masa muda kesana kesini sendiri,  it's really really fun you know🧚🏻‍♀️</t>
  </si>
  <si>
    <t>yaaa even selalu ada aja yg tanya kapan nikah kapan nyusul dll but  really dont care ab that lg nikmatin bgt hidupku yg skrg nikmatin hasil kerja nikmatin masa muda kesana kesini sendiri its really really fun you know</t>
  </si>
  <si>
    <t>['yaaa', 'even', 'selalu', 'ada', 'aja', 'yg', 'tanya', 'kapan', 'nikah', 'kapan', 'nyusul', 'dll', 'but', 'really', 'dont', 'care', 'ab', 'that', 'lg', 'nikmatin', 'bgt', 'hidupku', 'yg', 'skrg', 'nikmatin', 'hasil', 'kerja', 'nikmatin', 'masa', 'muda', 'kesana', 'kesini', 'sendiri', 'its', 'really', 'really', 'fun', 'you', 'know']</t>
  </si>
  <si>
    <t>['iya', 'bahkan', 'selalu', 'ada', 'aja', 'yg', 'tanya', 'kapan', 'nikah', 'kapan', 'menyusul', 'dll', 'but', 'really', 'jangan', 'care', 'ab', 'that', 'lagi', 'menikmati', 'banget', 'hidupku', 'yg', 'sekarang', 'menikmati', 'hasil', 'kerja', 'menikmati', 'masa', 'muda', 'kesana', 'kesini', 'sendiri', 'its', 'really', 'really', 'fun', 'you', 'know']</t>
  </si>
  <si>
    <t>['iya', 'aja', 'nikah', 'menyusul', 'dll', 'but', 'really', 'care', 'that', 'menikmati', 'banget', 'hidupku', 'menikmati', 'hasil', 'kerja', 'menikmati', 'muda', 'kesana', 'kesini', 'its', 'really', 'really', 'fun', 'you', 'know']</t>
  </si>
  <si>
    <t>['iya', 'aja', 'nikah', 'susul', 'dll', 'but', 'really', 'care', 'that', 'nikmat', 'banget', 'hidup', 'nikmat', 'hasil', 'kerja', 'nikmat', 'muda', 'kesana', 'kesini', 'its', 'really', 'really', 'fun', 'you', 'know']</t>
  </si>
  <si>
    <t>iya aja nikah susul dll but really care that nikmat banget hidup nikmat hasil kerja nikmat muda kesana kesini its really really fun you know</t>
  </si>
  <si>
    <t>Lebih baik wanita muda sholat di rumah dari pada ke masjid nanti ku ajak nikah 🤣🤣</t>
  </si>
  <si>
    <t>lebih baik wanita muda sholat di rumah dari pada ke masjid nanti ku ajak nikah 🤣🤣</t>
  </si>
  <si>
    <t>lebih baik wanita muda sholat di rumah dari pada ke masjid nanti ku ajak nikah</t>
  </si>
  <si>
    <t>['lebih', 'baik', 'wanita', 'muda', 'sholat', 'di', 'rumah', 'dari', 'pada', 'ke', 'masjid', 'nanti', 'ku', 'ajak', 'nikah']</t>
  </si>
  <si>
    <t>['lebih', 'baik', 'wanita', 'muda', 'salat', 'di', 'rumah', 'dari', 'pada', 'ke', 'masjid', 'nanti', 'aku', 'ajak', 'nikah']</t>
  </si>
  <si>
    <t>['wanita', 'muda', 'salat', 'rumah', 'masjid', 'ajak', 'nikah']</t>
  </si>
  <si>
    <t>wanita muda salat rumah masjid ajak nikah</t>
  </si>
  <si>
    <t>@sosmedkeras Barang sih gk ada, tapi kalo cita²ku yg gk mungkin terwujud ada yakni nikah muda</t>
  </si>
  <si>
    <t>@sosmedkeras barang sih gk ada, tapi kalo cita²ku yg gk mungkin terwujud ada yakni nikah muda</t>
  </si>
  <si>
    <t>barang sih gk ada tapi kalo citaku yg gk mungkin terwujud ada yakni nikah muda</t>
  </si>
  <si>
    <t>['barang', 'sih', 'gk', 'ada', 'tapi', 'kalo', 'citaku', 'yg', 'gk', 'mungkin', 'terwujud', 'ada', 'yakni', 'nikah', 'muda']</t>
  </si>
  <si>
    <t>['barang', 'sih', 'tidak', 'ada', 'tapi', 'kalo', 'citaku', 'yg', 'tidak', 'mungkin', 'terwujud', 'ada', 'yakni', 'nikah', 'muda']</t>
  </si>
  <si>
    <t>['barang', 'sih', 'kalo', 'citaku', 'terwujud', 'nikah', 'muda']</t>
  </si>
  <si>
    <t>['barang', 'sih', 'kalo', 'cita', 'wujud', 'nikah', 'muda']</t>
  </si>
  <si>
    <t>barang sih kalo cita wujud nikah muda</t>
  </si>
  <si>
    <t>Tak Nikah Muda, Wanita di Korea Lebih Tertarik Menikah di Usia 40
https://t.co/jMQSwUfuvm</t>
  </si>
  <si>
    <t>tak nikah muda, wanita di korea lebih tertarik menikah di usia 40
https://t.co/jmqswufuvm</t>
  </si>
  <si>
    <t>tak nikah muda wanita di korea lebih tertarik menikah di usia</t>
  </si>
  <si>
    <t>['tak', 'nikah', 'muda', 'wanita', 'di', 'korea', 'lebih', 'tertarik', 'menikah', 'di', 'usia']</t>
  </si>
  <si>
    <t>['tak', 'nikah', 'muda', 'wanita', 'di', 'korea', 'lebih', 'tertarik', 'nikah', 'di', 'usia']</t>
  </si>
  <si>
    <t>['nikah', 'muda', 'wanita', 'korea', 'tertarik', 'nikah', 'usia']</t>
  </si>
  <si>
    <t>['nikah', 'muda', 'wanita', 'korea', 'tarik', 'nikah', 'usia']</t>
  </si>
  <si>
    <t>nikah muda wanita korea tarik nikah usia</t>
  </si>
  <si>
    <t>itu kalau istri nya ngga sakit mungkin ttp bkal cerai dan nikah sm dosen muda.</t>
  </si>
  <si>
    <t>itu kalau istri nya ngga sakit mungkin ttp bkal cerai dan nikah sm dosen muda</t>
  </si>
  <si>
    <t>['itu', 'kalau', 'istri', 'nya', 'ngga', 'sakit', 'mungkin', 'ttp', 'bkal', 'cerai', 'dan', 'nikah', 'sm', 'dosen', 'muda']</t>
  </si>
  <si>
    <t>['itu', 'kalau', 'istri', 'nya', 'tidak', 'sakit', 'mungkin', 'tetap', 'akan', 'cerai', 'dan', 'nikah', 'sama', 'dosen', 'muda']</t>
  </si>
  <si>
    <t>['istri', 'nya', 'sakit', 'cerai', 'nikah', 'dosen', 'muda']</t>
  </si>
  <si>
    <t>istri nya sakit cerai nikah dosen muda</t>
  </si>
  <si>
    <t>@AREAJULID Umur 22 usia mau nikah?? Kamu masih muda, belom stabil secara emosi. Santai aja and live life the fullest!</t>
  </si>
  <si>
    <t>@areajulid umur 22 usia mau nikah?? kamu masih muda, belom stabil secara emosi. santai aja and live life the fullest!</t>
  </si>
  <si>
    <t>umur usia mau nikah kamu masih muda belom stabil secara emosi santai aja and live life the fullest</t>
  </si>
  <si>
    <t>['umur', 'usia', 'mau', 'nikah', 'kamu', 'masih', 'muda', 'belom', 'stabil', 'secara', 'emosi', 'santai', 'aja', 'and', 'live', 'life', 'the', 'fullest']</t>
  </si>
  <si>
    <t>['umur', 'usia', 'mau', 'nikah', 'kamu', 'masih', 'muda', 'belum', 'stabil', 'secara', 'emosi', 'santai', 'aja', 'and', 'live', 'life', 'the', 'penuh']</t>
  </si>
  <si>
    <t>['umur', 'usia', 'nikah', 'muda', 'stabil', 'emosi', 'santai', 'aja', 'and', 'live', 'life', 'the', 'penuh']</t>
  </si>
  <si>
    <t>umur usia nikah muda stabil emosi santai aja and live life the penuh</t>
  </si>
  <si>
    <t>Daripada sibuk mikirin zina+nikah muda, 
kita siapin diri aja, siapa tau mati muda.</t>
  </si>
  <si>
    <t>daripada sibuk mikirin zina+nikah muda, 
kita siapin diri aja, siapa tau mati muda.</t>
  </si>
  <si>
    <t>@kenthangoreng @Askrlfess Tapi banyak pasangan yg nikah muda dengan alasan menghindaro zina  juga berakhir perceraian.</t>
  </si>
  <si>
    <t>@kenthangoreng @askrlfess tapi banyak pasangan yg nikah muda dengan alasan menghindaro zina  juga berakhir perceraian.</t>
  </si>
  <si>
    <t>tapi banyak pasangan yg nikah muda dengan alasan menghindaro zina juga berakhir perceraian</t>
  </si>
  <si>
    <t>['tapi', 'banyak', 'pasangan', 'yg', 'nikah', 'muda', 'dengan', 'alasan', 'menghindaro', 'zina', 'juga', 'berakhir', 'perceraian']</t>
  </si>
  <si>
    <t>['pasangan', 'nikah', 'muda', 'alasan', 'menghindaro', 'zina', 'perceraian']</t>
  </si>
  <si>
    <t>['pasang', 'nikah', 'muda', 'alas', 'menghindaro', 'zina', 'cerai']</t>
  </si>
  <si>
    <t>pasang nikah muda alas menghindaro zina cerai</t>
  </si>
  <si>
    <t>@jodohNaje @naufalm13200 mana selingkuhannya dosen muda sholehah(?) 🙂 emg dia gk tau si bpk ini udh nikah apa gmn? aduh confuse</t>
  </si>
  <si>
    <t>@jodohnaje @naufalm13200 mana selingkuhannya dosen muda sholehah(?) 🙂 emg dia gk tau si bpk ini udh nikah apa gmn? aduh confuse</t>
  </si>
  <si>
    <t>mana selingkuhannya dosen muda sholehah emg dia gk tau si bpk ini udh nikah apa gmn aduh confuse</t>
  </si>
  <si>
    <t>['mana', 'selingkuhannya', 'dosen', 'muda', 'sholehah', 'emg', 'dia', 'gk', 'tau', 'si', 'bpk', 'ini', 'udh', 'nikah', 'apa', 'gmn', 'aduh', 'confuse']</t>
  </si>
  <si>
    <t>['mana', 'selingkuhannya', 'dosen', 'muda', 'sholehah', 'memang', 'dia', 'tidak', 'tau', 'si', 'bapak', 'ini', 'sudah', 'nikah', 'apa', 'bagaimana', 'aduh', 'confuse']</t>
  </si>
  <si>
    <t>['selingkuhannya', 'dosen', 'muda', 'sholehah', 'tau', 'si', 'nikah', 'aduh', 'confuse']</t>
  </si>
  <si>
    <t>['selingkuh', 'dosen', 'muda', 'sholehah', 'tau', 'si', 'nikah', 'aduh', 'confuse']</t>
  </si>
  <si>
    <t>selingkuh dosen muda sholehah tau si nikah aduh confuse</t>
  </si>
  <si>
    <t>@calonnmuuu @fadillalutfii @RaniKur77191219 @tanyarlfes Iya.. dia emang selalu gitu ditanya perihal nikah. Dari dulu selalu jawab "aku gamau jadi mamah muda" "mau fokus karir dulu" kl ga salah dia sempet bilang mau nikah sekitar 27/28th. Makanya kemarin yg sama ziva dia ky bingung jawab, trs keliatan kaget jg pas ziva ngmng "pgn bayi"</t>
  </si>
  <si>
    <t>@calonnmuuu @fadillalutfii @ranikur77191219 @tanyarlfes iya.. dia emang selalu gitu ditanya perihal nikah. dari dulu selalu jawab "aku gamau jadi mamah muda" "mau fokus karir dulu" kl ga salah dia sempet bilang mau nikah sekitar 27/28th. makanya kemarin yg sama ziva dia ky bingung jawab, trs keliatan kaget jg pas ziva ngmng "pgn bayi"</t>
  </si>
  <si>
    <t>iya dia emang selalu gitu ditanya perihal nikah dari dulu selalu jawab aku gamau jadi mamah muda mau fokus karir dulu kl ga salah dia sempet bilang mau nikah sekitar th makanya kemarin yg sama ziva dia ky bingung jawab trs keliatan kaget jg pas ziva ngmng pgn bayi</t>
  </si>
  <si>
    <t>['iya', 'dia', 'emang', 'selalu', 'gitu', 'ditanya', 'perihal', 'nikah', 'dari', 'dulu', 'selalu', 'jawab', 'aku', 'gamau', 'jadi', 'mamah', 'muda', 'mau', 'fokus', 'karir', 'dulu', 'kl', 'ga', 'salah', 'dia', 'sempet', 'bilang', 'mau', 'nikah', 'sekitar', 'th', 'makanya', 'kemarin', 'yg', 'sama', 'ziva', 'dia', 'ky', 'bingung', 'jawab', 'trs', 'keliatan', 'kaget', 'jg', 'pas', 'ziva', 'ngmng', 'pgn', 'bayi']</t>
  </si>
  <si>
    <t>['iya', 'dia', 'memang', 'selalu', 'begitu', 'ditanya', 'perihal', 'nikah', 'dari', 'dulu', 'selalu', 'jawab', 'aku', 'gamau', 'jadi', 'ibu', 'muda', 'mau', 'fokus', 'karier', 'dulu', 'kalau', 'tidak', 'salah', 'dia', 'sempat', 'bilang', 'mau', 'nikah', 'sekitar', 'tahun', 'makanya', 'kemarin', 'yg', 'sama', 'ziva', 'dia', 'seperti', 'bingung', 'jawab', 'terus', 'terlihat', 'kaget', 'juga', 'saat', 'ziva', 'berbicara', 'ingin', 'bayi']</t>
  </si>
  <si>
    <t>['iya', 'perihal', 'nikah', 'gamau', 'muda', 'fokus', 'karier', 'salah', 'bilang', 'nikah', 'kemarin', 'ziva', 'bingung', 'kaget', 'ziva', 'berbicara', 'bayi']</t>
  </si>
  <si>
    <t>['iya', 'perihal', 'nikah', 'gamau', 'muda', 'fokus', 'karier', 'salah', 'bilang', 'nikah', 'kemarin', 'ziva', 'bingung', 'kaget', 'ziva', 'bicara', 'bayi']</t>
  </si>
  <si>
    <t>iya perihal nikah gamau muda fokus karier salah bilang nikah kemarin ziva bingung kaget ziva bicara bayi</t>
  </si>
  <si>
    <t>nikah aj sm dosen muda cantik itu OWKWKWKWK napa gajadi
perasaan pas selingkuh kaga ada tuh rasa bersalah2nya. his words. not mine 😬
sickkkk</t>
  </si>
  <si>
    <t>nikah aj sm dosen muda cantik itu owkwkwkwk napa gajadi
perasaan pas selingkuh kaga ada tuh rasa bersalah2nya. his words. not mine 😬
sickkkk</t>
  </si>
  <si>
    <t>nikah aj sm dosen muda cantik itu owkwkwkwk napa gajadi perasaan pas selingkuh kaga ada tuh rasa bersalahnya his words not mine sickkkk</t>
  </si>
  <si>
    <t>['nikah', 'aj', 'sm', 'dosen', 'muda', 'cantik', 'itu', 'owkwkwkwk', 'napa', 'gajadi', 'perasaan', 'pas', 'selingkuh', 'kaga', 'ada', 'tuh', 'rasa', 'bersalahnya', 'his', 'words', 'not', 'mine', 'sickkkk']</t>
  </si>
  <si>
    <t>['nikah', 'saja', 'sama', 'dosen', 'muda', 'cantik', 'itu', 'owkwkwkwk', 'kenapa', 'batal', 'perasaan', 'saat', 'selingkuh', 'tidak', 'ada', 'tuh', 'rasa', 'bersalahnya', 'his', 'words', 'not', 'mine', 'sakit']</t>
  </si>
  <si>
    <t>['nikah', 'dosen', 'muda', 'cantik', 'batal', 'perasaan', 'selingkuh', 'tuh', 'bersalahnya', 'his', 'words', 'not', 'mine', 'sakit']</t>
  </si>
  <si>
    <t>['nikah', 'dosen', 'muda', 'cantik', 'batal', 'asa', 'selingkuh', 'tuh', 'salah', 'his', 'words', 'not', 'mine', 'sakit']</t>
  </si>
  <si>
    <t>nikah dosen muda cantik batal asa selingkuh tuh salah his words not mine sakit</t>
  </si>
  <si>
    <t>@Askrlfess aku asi cuma 3 bulan doang sisanya d4nc0w. soalnya mm sama ayh cz nikah muda jadi merantau. aku jdnya ikt ortunya ayh. kalo adekku full asi. pas kecil ringkihan adekku. pas gede, adekku lebih pinter scr EQ dan tinggi melebihi aku. aku melempem aj --"</t>
  </si>
  <si>
    <t>@askrlfess aku asi cuma 3 bulan doang sisanya d4nc0w. soalnya mm sama ayh cz nikah muda jadi merantau. aku jdnya ikt ortunya ayh. kalo adekku full asi. pas kecil ringkihan adekku. pas gede, adekku lebih pinter scr eq dan tinggi melebihi aku. aku melempem aj --"</t>
  </si>
  <si>
    <t>aku asi cuma bulan doang sisanya dncw soalnya mm sama ayh cz nikah muda jadi merantau aku jdnya ikt ortunya ayh kalo adekku full asi pas kecil ringkihan adekku pas gede adekku lebih pinter scr eq dan tinggi melebihi aku aku melempem aj</t>
  </si>
  <si>
    <t>['aku', 'asi', 'cuma', 'bulan', 'doang', 'sisanya', 'dncw', 'soalnya', 'mm', 'sama', 'ayh', 'cz', 'nikah', 'muda', 'jadi', 'merantau', 'aku', 'jdnya', 'ikt', 'ortunya', 'ayh', 'kalo', 'adekku', 'full', 'asi', 'pas', 'kecil', 'ringkihan', 'adekku', 'pas', 'gede', 'adekku', 'lebih', 'pinter', 'scr', 'eq', 'dan', 'tinggi', 'melebihi', 'aku', 'aku', 'melempem', 'aj']</t>
  </si>
  <si>
    <t>['aku', 'asi', 'cuma', 'bulan', 'hanya', 'sisanya', 'dncw', 'soalnya', 'ibu', 'sama', 'ayah', 'karena', 'nikah', 'muda', 'jadi', 'merantau', 'aku', 'jadinya', 'ikut', 'orangtua', 'ayah', 'kalo', 'adikku', 'full', 'asi', 'saat', 'kecil', 'ringkihan', 'adikku', 'saat', 'besar', 'adikku', 'lebih', 'pintar', 'secara', 'eq', 'dan', 'tinggi', 'melebihi', 'aku', 'aku', 'melempem', 'saja']</t>
  </si>
  <si>
    <t>['asi', 'sisanya', 'ayah', 'nikah', 'muda', 'merantau', 'orangtua', 'ayah', 'kalo', 'adikku', 'full', 'asi', 'ringkihan', 'adikku', 'adikku', 'pintar', 'eq', 'melebihi', 'melempem']</t>
  </si>
  <si>
    <t>['asi', 'sisa', 'ayah', 'nikah', 'muda', 'rantau', 'orangtua', 'ayah', 'kalo', 'adik', 'full', 'asi', 'ringkih', 'adik', 'adik', 'pintar', 'eq', 'lebih', 'melempem']</t>
  </si>
  <si>
    <t>asi sisa ayah nikah muda rantau orangtua ayah kalo adik full asi ringkih adik adik pintar eq lebih melempem</t>
  </si>
  <si>
    <t>@MZRRDP @tanyakanrl tweet kaya gini yang bikin gue makin sayang emak sama bapak😭 di umur 20+ waktu anak anak dipaksa nikah muda, gue masih nonton netflix di ketek emak, nikmaaat☺💗</t>
  </si>
  <si>
    <t>@mzrrdp @tanyakanrl tweet kaya gini yang bikin gue makin sayang emak sama bapak😭 di umur 20+ waktu anak anak dipaksa nikah muda, gue masih nonton netflix di ketek emak, nikmaaat☺💗</t>
  </si>
  <si>
    <t>tweet kaya gini yang bikin gue makin sayang emak sama bapak di umur waktu anak anak dipaksa nikah muda gue masih nonton netflix di ketek emak nikmaaat</t>
  </si>
  <si>
    <t>['tweet', 'kaya', 'gini', 'yang', 'bikin', 'gue', 'makin', 'sayang', 'emak', 'sama', 'bapak', 'di', 'umur', 'waktu', 'anak', 'anak', 'dipaksa', 'nikah', 'muda', 'gue', 'masih', 'nonton', 'netflix', 'di', 'ketek', 'emak', 'nikmaaat']</t>
  </si>
  <si>
    <t>['tweet', 'kaya', 'begini', 'yang', 'bikin', 'aku', 'makin', 'sayang', 'ibu', 'sama', 'bapak', 'di', 'umur', 'waktu', 'anak', 'anak', 'dipaksa', 'nikah', 'muda', 'aku', 'masih', 'nonton', 'netflix', 'di', 'ketiak', 'ibu', 'nikmat']</t>
  </si>
  <si>
    <t>['tweet', 'kaya', 'bikin', 'sayang', 'umur', 'anak', 'anak', 'dipaksa', 'nikah', 'muda', 'nonton', 'netflix', 'ketiak', 'nikmat']</t>
  </si>
  <si>
    <t>['tweet', 'kaya', 'bikin', 'sayang', 'umur', 'anak', 'anak', 'paksa', 'nikah', 'muda', 'nonton', 'netflix', 'ketiak', 'nikmat']</t>
  </si>
  <si>
    <t>tweet kaya bikin sayang umur anak anak paksa nikah muda nonton netflix ketiak nikmat</t>
  </si>
  <si>
    <t>@nyamcizkek @tanyakanrl Saya juga bingung cara pandang laki". Hampir semua senior" Saya puber ke 2 mencari daun muda. Bahkan ada yg mau nikah siri, pdhl dirumah punya istri dan anak 2. Sempet"nya selingkuh trus ama yg lain.</t>
  </si>
  <si>
    <t>@nyamcizkek @tanyakanrl saya juga bingung cara pandang laki". hampir semua senior" saya puber ke 2 mencari daun muda. bahkan ada yg mau nikah siri, pdhl dirumah punya istri dan anak 2. sempet"nya selingkuh trus ama yg lain.</t>
  </si>
  <si>
    <t>saya juga bingung cara pandang laki hampir semua senior saya puber ke mencari daun muda bahkan ada yg mau nikah siri pdhl dirumah punya istri dan anak sempetnya selingkuh trus ama yg lain</t>
  </si>
  <si>
    <t>['saya', 'juga', 'bingung', 'cara', 'pandang', 'laki', 'hampir', 'semua', 'senior', 'saya', 'puber', 'ke', 'mencari', 'daun', 'muda', 'bahkan', 'ada', 'yg', 'mau', 'nikah', 'siri', 'pdhl', 'dirumah', 'punya', 'istri', 'dan', 'anak', 'sempetnya', 'selingkuh', 'trus', 'ama', 'yg', 'lain']</t>
  </si>
  <si>
    <t>['saya', 'juga', 'bingung', 'cara', 'pandang', 'laki', 'hampir', 'semua', 'senior', 'saya', 'puber', 'ke', 'mencari', 'daun', 'muda', 'bahkan', 'ada', 'yg', 'mau', 'nikah', 'siri', 'padahal', 'dirumah', 'punya', 'istri', 'dan', 'anak', 'sempetnya', 'selingkuh', 'terus', 'sama', 'yg', 'lain']</t>
  </si>
  <si>
    <t>['bingung', 'pandang', 'laki', 'senior', 'puber', 'mencari', 'daun', 'muda', 'nikah', 'siri', 'dirumah', 'istri', 'anak', 'sempetnya', 'selingkuh']</t>
  </si>
  <si>
    <t>['bingung', 'pandang', 'laki', 'senior', 'puber', 'cari', 'daun', 'muda', 'nikah', 'siri', 'rumah', 'istri', 'anak', 'sempetnya', 'selingkuh']</t>
  </si>
  <si>
    <t>bingung pandang laki senior puber cari daun muda nikah siri rumah istri anak sempetnya selingkuh</t>
  </si>
  <si>
    <t>Sad story kalo udh nikah ya gabisa traveling kemana pun yg kita mau seperti muda set sat set..</t>
  </si>
  <si>
    <t>sad story kalo udh nikah ya gabisa traveling kemana pun yg kita mau seperti muda set sat set..</t>
  </si>
  <si>
    <t>sad story kalo udh nikah ya gabisa traveling kemana pun yg kita mau seperti muda set sat set</t>
  </si>
  <si>
    <t>['sad', 'story', 'kalo', 'udh', 'nikah', 'ya', 'gabisa', 'traveling', 'kemana', 'pun', 'yg', 'kita', 'mau', 'seperti', 'muda', 'set', 'sat', 'set']</t>
  </si>
  <si>
    <t>['sedih', 'story', 'kalo', 'sudah', 'nikah', 'ya', 'gabisa', 'traveling', 'kemana', 'pun', 'yg', 'kita', 'mau', 'seperti', 'muda', 'set', 'sat', 'set']</t>
  </si>
  <si>
    <t>['sedih', 'story', 'kalo', 'nikah', 'ya', 'gabisa', 'traveling', 'kemana', 'muda', 'set', 'sat', 'set']</t>
  </si>
  <si>
    <t>['sedih', 'story', 'kalo', 'nikah', 'ya', 'gabisa', 'traveling', 'mana', 'muda', 'set', 'sat', 'set']</t>
  </si>
  <si>
    <t>sedih story kalo nikah ya gabisa traveling mana muda set sat set</t>
  </si>
  <si>
    <t>@AREAJULID Aku juga nikah muda awal nikah emang kita pas2an nikah sederhana suami jadi tukang las kadang jadi ojol trs semenjak aku lahiran suami ketrima kerja di luar negeri kadang rezeki datang dari anak juga. Tapi rezeki juga gak datang kalau kita juga gak usaha</t>
  </si>
  <si>
    <t>@areajulid aku juga nikah muda awal nikah emang kita pas2an nikah sederhana suami jadi tukang las kadang jadi ojol trs semenjak aku lahiran suami ketrima kerja di luar negeri kadang rezeki datang dari anak juga. tapi rezeki juga gak datang kalau kita juga gak usaha</t>
  </si>
  <si>
    <t>aku juga nikah muda awal nikah emang kita pasan nikah sederhana suami jadi tukang las kadang jadi ojol trs semenjak aku lahiran suami ketrima kerja di luar negeri kadang rezeki datang dari anak juga tapi rezeki juga gak datang kalau kita juga gak usaha</t>
  </si>
  <si>
    <t>['aku', 'juga', 'nikah', 'muda', 'awal', 'nikah', 'emang', 'kita', 'pasan', 'nikah', 'sederhana', 'suami', 'jadi', 'tukang', 'las', 'kadang', 'jadi', 'ojol', 'trs', 'semenjak', 'aku', 'lahiran', 'suami', 'ketrima', 'kerja', 'di', 'luar', 'negeri', 'kadang', 'rezeki', 'datang', 'dari', 'anak', 'juga', 'tapi', 'rezeki', 'juga', 'gak', 'datang', 'kalau', 'kita', 'juga', 'gak', 'usaha']</t>
  </si>
  <si>
    <t>['aku', 'juga', 'nikah', 'muda', 'awal', 'nikah', 'memang', 'kita', 'terbatas', 'nikah', 'sederhana', 'suami', 'jadi', 'tukang', 'las', 'kadang', 'jadi', 'ojol', 'terus', 'semenjak', 'aku', 'lahiran', 'suami', 'terima', 'kerja', 'di', 'luar', 'negeri', 'kadang', 'rezeki', 'datang', 'dari', 'anak', 'juga', 'tapi', 'rezeki', 'juga', 'gak', 'datang', 'kalau', 'kita', 'juga', 'gak', 'usaha']</t>
  </si>
  <si>
    <t>['nikah', 'muda', 'nikah', 'terbatas', 'nikah', 'sederhana', 'suami', 'tukang', 'las', 'kadang', 'ojol', 'semenjak', 'lahiran', 'suami', 'terima', 'kerja', 'negeri', 'kadang', 'rezeki', 'anak', 'rezeki', 'gak', 'gak', 'usaha']</t>
  </si>
  <si>
    <t>['nikah', 'muda', 'nikah', 'batas', 'nikah', 'sederhana', 'suami', 'tukang', 'las', 'kadang', 'ojol', 'semenjak', 'lahir', 'suami', 'terima', 'kerja', 'negeri', 'kadang', 'rezeki', 'anak', 'rezeki', 'gak', 'gak', 'usaha']</t>
  </si>
  <si>
    <t>nikah muda nikah batas nikah sederhana suami tukang las kadang ojol semenjak lahir suami terima kerja negeri kadang rezeki anak rezeki gak gak usaha</t>
  </si>
  <si>
    <t>@AREAJULID Terserah dah mau nikah muda nikah tua kaya miskin emang situ yg ngatur?
https://t.co/2m2gvttK1h</t>
  </si>
  <si>
    <t>@areajulid terserah dah mau nikah muda nikah tua kaya miskin emang situ yg ngatur?
https://t.co/2m2gvttk1h</t>
  </si>
  <si>
    <t>terserah dah mau nikah muda nikah tua kaya miskin emang situ yg ngatur</t>
  </si>
  <si>
    <t>['terserah', 'dah', 'mau', 'nikah', 'muda', 'nikah', 'tua', 'kaya', 'miskin', 'emang', 'situ', 'yg', 'ngatur']</t>
  </si>
  <si>
    <t>['terserah', 'sudah', 'mau', 'nikah', 'muda', 'nikah', 'tua', 'kaya', 'miskin', 'memang', 'situ', 'yg', 'mengatur']</t>
  </si>
  <si>
    <t>['terserah', 'nikah', 'muda', 'nikah', 'tua', 'kaya', 'miskin', 'situ', 'mengatur']</t>
  </si>
  <si>
    <t>['serah', 'nikah', 'muda', 'nikah', 'tua', 'kaya', 'miskin', 'situ', 'atur']</t>
  </si>
  <si>
    <t>serah nikah muda nikah tua kaya miskin situ atur</t>
  </si>
  <si>
    <t>@lycheeytea @AREAJULID Tergantung pribadi dan amal ibadah sih. Ngko sepupu gue nikah muda tapi dia orang yang malas, istri yang kerja biayain semua kebutuhan hidup sampe rumah yang nyicil si kakak ipar wkwk. Terus ya banyak kurangnya, tiap bulan gaji cuma buat bayar hutang. Jadi ya, tergantung pribadi.</t>
  </si>
  <si>
    <t>@lycheeytea @areajulid tergantung pribadi dan amal ibadah sih. ngko sepupu gue nikah muda tapi dia orang yang malas, istri yang kerja biayain semua kebutuhan hidup sampe rumah yang nyicil si kakak ipar wkwk. terus ya banyak kurangnya, tiap bulan gaji cuma buat bayar hutang. jadi ya, tergantung pribadi.</t>
  </si>
  <si>
    <t>tergantung pribadi dan amal ibadah sih ngko sepupu gue nikah muda tapi dia orang yang malas istri yang kerja biayain semua kebutuhan hidup sampe rumah yang nyicil si kakak ipar wkwk terus ya banyak kurangnya tiap bulan gaji cuma buat bayar hutang jadi ya tergantung pribadi</t>
  </si>
  <si>
    <t>['tergantung', 'pribadi', 'dan', 'amal', 'ibadah', 'sih', 'ngko', 'sepupu', 'gue', 'nikah', 'muda', 'tapi', 'dia', 'orang', 'yang', 'malas', 'istri', 'yang', 'kerja', 'biayain', 'semua', 'kebutuhan', 'hidup', 'sampe', 'rumah', 'yang', 'nyicil', 'si', 'kakak', 'ipar', 'wkwk', 'terus', 'ya', 'banyak', 'kurangnya', 'tiap', 'bulan', 'gaji', 'cuma', 'buat', 'bayar', 'hutang', 'jadi', 'ya', 'tergantung', 'pribadi']</t>
  </si>
  <si>
    <t>['tergantung', 'pribadi', 'dan', 'amal', 'ibadah', 'sih', 'nanti', 'sepupu', 'aku', 'nikah', 'muda', 'tapi', 'dia', 'orang', 'yang', 'malas', 'istri', 'yang', 'kerja', 'membayar', 'semua', 'kebutuhan', 'hidup', 'sampai', 'rumah', 'yang', 'nyicil', 'si', 'kakak', 'ipar', 'wkwk', 'terus', 'ya', 'banyak', 'kurangnya', 'tiap', 'bulan', 'gaji', 'cuma', 'buat', 'bayar', 'hutang', 'jadi', 'ya', 'tergantung', 'pribadi']</t>
  </si>
  <si>
    <t>['tergantung', 'pribadi', 'amal', 'ibadah', 'sih', 'sepupu', 'nikah', 'muda', 'orang', 'malas', 'istri', 'kerja', 'membayar', 'kebutuhan', 'hidup', 'rumah', 'nyicil', 'si', 'kakak', 'ipar', 'ya', 'kurangnya', 'gaji', 'bayar', 'hutang', 'ya', 'tergantung', 'pribadi']</t>
  </si>
  <si>
    <t>['gantung', 'pribadi', 'amal', 'ibadah', 'sih', 'sepupu', 'nikah', 'muda', 'orang', 'malas', 'istri', 'kerja', 'bayar', 'butuh', 'hidup', 'rumah', 'nyicil', 'si', 'kakak', 'ipar', 'ya', 'kurang', 'gaji', 'bayar', 'hutang', 'ya', 'gantung', 'pribadi']</t>
  </si>
  <si>
    <t>gantung pribadi amal ibadah sih sepupu nikah muda orang malas istri kerja bayar butuh hidup rumah nyicil si kakak ipar ya kurang gaji bayar hutang ya gantung pribadi</t>
  </si>
  <si>
    <t>@AREAJULID Intinya jangan saling ngejudge pilihan masing2, keadaan ekonomi yg naik turun itu hal yg wajar yg penting cara kita bisa survive aja. Mau nikah muda atau nikah tua silahkan yg penting syarat2 nikah terpenuhi &amp;amp; siap dengan segala resiko dan tanggung jawabnya, ya why not ?</t>
  </si>
  <si>
    <t>@areajulid intinya jangan saling ngejudge pilihan masing2, keadaan ekonomi yg naik turun itu hal yg wajar yg penting cara kita bisa survive aja. mau nikah muda atau nikah tua silahkan yg penting syarat2 nikah terpenuhi &amp;amp; siap dengan segala resiko dan tanggung jawabnya, ya why not ?</t>
  </si>
  <si>
    <t>intinya jangan saling ngejudge pilihan masing keadaan ekonomi yg naik turun itu hal yg wajar yg penting cara kita bisa survive aja mau nikah muda atau nikah tua silahkan yg penting syarat nikah terpenuhi amp siap dengan segala resiko dan tanggung jawabnya ya why not</t>
  </si>
  <si>
    <t>['intinya', 'jangan', 'saling', 'ngejudge', 'pilihan', 'masing', 'keadaan', 'ekonomi', 'yg', 'naik', 'turun', 'itu', 'hal', 'yg', 'wajar', 'yg', 'penting', 'cara', 'kita', 'bisa', 'survive', 'aja', 'mau', 'nikah', 'muda', 'atau', 'nikah', 'tua', 'silahkan', 'yg', 'penting', 'syarat', 'nikah', 'terpenuhi', 'amp', 'siap', 'dengan', 'segala', 'resiko', 'dan', 'tanggung', 'jawabnya', 'ya', 'why', 'not']</t>
  </si>
  <si>
    <t>['intinya', 'jangan', 'saling', 'menghakimi', 'pilihan', 'masing', 'keadaan', 'ekonomi', 'yg', 'naik', 'turun', 'itu', 'hal', 'yg', 'wajar', 'yg', 'penting', 'cara', 'kita', 'bisa', 'survive', 'aja', 'mau', 'nikah', 'muda', 'atau', 'nikah', 'tua', 'silakan', 'yg', 'penting', 'syarat', 'nikah', 'terpenuhi', 'amp', 'siap', 'dengan', 'segala', 'resiko', 'dan', 'tanggung', 'jawabnya', 'ya', 'kenapa', 'not']</t>
  </si>
  <si>
    <t>['intinya', 'menghakimi', 'pilihan', 'ekonomi', 'turun', 'wajar', 'survive', 'aja', 'nikah', 'muda', 'nikah', 'tua', 'silakan', 'syarat', 'nikah', 'terpenuhi', 'amp', 'resiko', 'tanggung', 'ya', 'not']</t>
  </si>
  <si>
    <t>['inti', 'hakim', 'pilih', 'ekonomi', 'turun', 'wajar', 'survive', 'aja', 'nikah', 'muda', 'nikah', 'tua', 'sila', 'syarat', 'nikah', 'penuh', 'amp', 'resiko', 'tanggung', 'ya', 'not']</t>
  </si>
  <si>
    <t>inti hakim pilih ekonomi turun wajar survive aja nikah muda nikah tua sila syarat nikah penuh amp resiko tanggung ya not</t>
  </si>
  <si>
    <t>@tanyakanrl Nungguin kelanjutannya, nikah ama dosen muda.</t>
  </si>
  <si>
    <t>@tanyakanrl nungguin kelanjutannya, nikah ama dosen muda.</t>
  </si>
  <si>
    <t>nungguin kelanjutannya nikah ama dosen muda</t>
  </si>
  <si>
    <t>['nungguin', 'kelanjutannya', 'nikah', 'ama', 'dosen', 'muda']</t>
  </si>
  <si>
    <t>['menunggu', 'kelanjutannya', 'nikah', 'sama', 'dosen', 'muda']</t>
  </si>
  <si>
    <t>['menunggu', 'kelanjutannya', 'nikah', 'dosen', 'muda']</t>
  </si>
  <si>
    <t>['tunggu', 'lanjut', 'nikah', 'dosen', 'muda']</t>
  </si>
  <si>
    <t>tunggu lanjut nikah dosen muda</t>
  </si>
  <si>
    <t>@convomf kesel sama lakinya. dia berubah gegara istrinya sakit. kalo ga sakit mungkin dia udah cerai terus nikah sama si dosen muda</t>
  </si>
  <si>
    <t>kesel sama lakinya dia berubah gegara istrinya sakit kalo ga sakit mungkin dia udah cerai terus nikah sama si dosen muda</t>
  </si>
  <si>
    <t>['kesel', 'sama', 'lakinya', 'dia', 'berubah', 'gegara', 'istrinya', 'sakit', 'kalo', 'ga', 'sakit', 'mungkin', 'dia', 'udah', 'cerai', 'terus', 'nikah', 'sama', 'si', 'dosen', 'muda']</t>
  </si>
  <si>
    <t>['kesal', 'sama', 'lakinya', 'dia', 'berubah', 'karena', 'istrinya', 'sakit', 'kalo', 'tidak', 'sakit', 'mungkin', 'dia', 'sudah', 'cerai', 'terus', 'nikah', 'sama', 'si', 'dosen', 'muda']</t>
  </si>
  <si>
    <t>['kesal', 'lakinya', 'berubah', 'istrinya', 'sakit', 'kalo', 'sakit', 'cerai', 'nikah', 'si', 'dosen', 'muda']</t>
  </si>
  <si>
    <t>['kesal', 'laki', 'ubah', 'istri', 'sakit', 'kalo', 'sakit', 'cerai', 'nikah', 'si', 'dosen', 'muda']</t>
  </si>
  <si>
    <t>kesal laki ubah istri sakit kalo sakit cerai nikah si dosen muda</t>
  </si>
  <si>
    <t>@Askrlfess Aku kalo disuruh mama beliin susu adek gapernah cukup 1jt njirr. Makanya sering mikir yang nikah muda tu uangnya pada banyak” ya 😭</t>
  </si>
  <si>
    <t>@askrlfess aku kalo disuruh mama beliin susu adek gapernah cukup 1jt njirr. makanya sering mikir yang nikah muda tu uangnya pada banyak” ya 😭</t>
  </si>
  <si>
    <t>aku kalo disuruh mama beliin susu adek gapernah cukup jt njirr makanya sering mikir yang nikah muda tu uangnya pada banyak ya</t>
  </si>
  <si>
    <t>['aku', 'kalo', 'disuruh', 'mama', 'beliin', 'susu', 'adek', 'gapernah', 'cukup', 'jt', 'njirr', 'makanya', 'sering', 'mikir', 'yang', 'nikah', 'muda', 'tu', 'uangnya', 'pada', 'banyak', 'ya']</t>
  </si>
  <si>
    <t>['aku', 'kalo', 'disuruh', 'ibu', 'beliin', 'susu', 'adik', 'gapernah', 'cukup', 'juta', 'fuck', 'makanya', 'sering', 'berpikir', 'yang', 'nikah', 'muda', 'itu', 'uangnya', 'pada', 'banyak', 'ya']</t>
  </si>
  <si>
    <t>['kalo', 'disuruh', 'beliin', 'susu', 'adik', 'gapernah', 'juta', 'fuck', 'berpikir', 'nikah', 'muda', 'uangnya', 'ya']</t>
  </si>
  <si>
    <t>['kalo', 'suruh', 'beliin', 'susu', 'adik', 'gapernah', 'juta', 'fuck', 'pikir', 'nikah', 'muda', 'uang', 'ya']</t>
  </si>
  <si>
    <t>kalo suruh beliin susu adik gapernah juta fuck pikir nikah muda uang ya</t>
  </si>
  <si>
    <t>@kai_havertzy @AREAJULID Ada, dan malah menurutku bener begitu. Biar kita pikir2 lagi buat nikah muda.</t>
  </si>
  <si>
    <t>@kai_havertzy @areajulid ada, dan malah menurutku bener begitu. biar kita pikir2 lagi buat nikah muda.</t>
  </si>
  <si>
    <t>havertzy ada dan malah menurutku bener begitu biar kita pikir lagi buat nikah muda</t>
  </si>
  <si>
    <t>['havertzy', 'ada', 'dan', 'malah', 'menurutku', 'bener', 'begitu', 'biar', 'kita', 'pikir', 'lagi', 'buat', 'nikah', 'muda']</t>
  </si>
  <si>
    <t>['havertzy', 'ada', 'dan', 'malah', 'menurutku', 'benar', 'begitu', 'biar', 'kita', 'pikir', 'lagi', 'buat', 'nikah', 'muda']</t>
  </si>
  <si>
    <t>['havertzy', 'menurutku', 'biar', 'pikir', 'nikah', 'muda']</t>
  </si>
  <si>
    <t>['havertzy', 'turut', 'biar', 'pikir', 'nikah', 'muda']</t>
  </si>
  <si>
    <t>havertzy turut biar pikir nikah muda</t>
  </si>
  <si>
    <t>Lah gw sampe umur 25 jg gapernah kok deket ama cowo
Gamasalah sih, toh semua org gaharus nikah muda</t>
  </si>
  <si>
    <t>lah gw sampe umur 25 jg gapernah kok deket ama cowo
gamasalah sih, toh semua org gaharus nikah muda</t>
  </si>
  <si>
    <t>lah gw sampe umur jg gapernah kok deket ama cowo gamasalah sih toh semua org gaharus nikah muda</t>
  </si>
  <si>
    <t>['lah', 'gw', 'sampe', 'umur', 'jg', 'gapernah', 'kok', 'deket', 'ama', 'cowo', 'gamasalah', 'sih', 'toh', 'semua', 'org', 'gaharus', 'nikah', 'muda']</t>
  </si>
  <si>
    <t>['lah', 'aku', 'sampai', 'umur', 'juga', 'gapernah', 'kok', 'dekat', 'sama', 'cowok', 'boleh', 'sih', 'toh', 'semua', 'orang', 'gaharus', 'nikah', 'muda']</t>
  </si>
  <si>
    <t>['umur', 'gapernah', 'cowok', 'sih', 'orang', 'gaharus', 'nikah', 'muda']</t>
  </si>
  <si>
    <t>umur gapernah cowok sih orang gaharus nikah muda</t>
  </si>
  <si>
    <t>@AREAJULID Emang kaum-kaum nikah muda ini selalu mencari-cari kesalahan yang belum menikah 🤣</t>
  </si>
  <si>
    <t>@areajulid emang kaum-kaum nikah muda ini selalu mencari-cari kesalahan yang belum menikah 🤣</t>
  </si>
  <si>
    <t>emang kaumkaum nikah muda ini selalu mencaricari kesalahan yang belum menikah</t>
  </si>
  <si>
    <t>['emang', 'kaumkaum', 'nikah', 'muda', 'ini', 'selalu', 'mencaricari', 'kesalahan', 'yang', 'belum', 'menikah']</t>
  </si>
  <si>
    <t>['memang', 'kaumkaum', 'nikah', 'muda', 'ini', 'selalu', 'mencaricari', 'kesalahan', 'yang', 'belum', 'nikah']</t>
  </si>
  <si>
    <t>['kaumkaum', 'nikah', 'muda', 'mencaricari', 'kesalahan', 'nikah']</t>
  </si>
  <si>
    <t>['kaumkaum', 'nikah', 'muda', 'mencaricari', 'salah', 'nikah']</t>
  </si>
  <si>
    <t>kaumkaum nikah muda mencaricari salah nikah</t>
  </si>
  <si>
    <t>Pengen banget neriakin ini ke semua mua org trutama yg pengen nikah muda.
Cinta gak selamanya indaaahhh, Dek 😭😭😭</t>
  </si>
  <si>
    <t>pengen banget neriakin ini ke semua mua org trutama yg pengen nikah muda.
cinta gak selamanya indaaahhh, dek 😭😭😭</t>
  </si>
  <si>
    <t>pengen banget neriakin ini ke semua mua org trutama yg pengen nikah muda cinta gak selamanya indaaahhh dek</t>
  </si>
  <si>
    <t>['pengen', 'banget', 'neriakin', 'ini', 'ke', 'semua', 'mua', 'org', 'trutama', 'yg', 'pengen', 'nikah', 'muda', 'cinta', 'gak', 'selamanya', 'indaaahhh', 'dek']</t>
  </si>
  <si>
    <t>['ingin', 'banget', 'neriakin', 'ini', 'ke', 'semua', 'mua', 'orang', 'trutama', 'yg', 'ingin', 'nikah', 'muda', 'cinta', 'gak', 'selamanya', 'indaaahhh', 'adik']</t>
  </si>
  <si>
    <t>['banget', 'neriakin', 'mua', 'orang', 'trutama', 'nikah', 'muda', 'cinta', 'gak', 'indaaahhh', 'adik']</t>
  </si>
  <si>
    <t>banget neriakin mua orang trutama nikah muda cinta gak indaaahhh adik</t>
  </si>
  <si>
    <t>@AREAJULID Woy kelahiran 2000 tuh masih muda anjer. Mana ada "mendekati umur nikah" 😭 take it easy lah, yg jalanin hidup elu. Yg ngeburu buruin nikah gaakan tanggung jawab sama sisa umur lu, tanggung jawab sama omongannya aja ga bisa 🤦🏻‍♀️</t>
  </si>
  <si>
    <t>@areajulid woy kelahiran 2000 tuh masih muda anjer. mana ada "mendekati umur nikah" 😭 take it easy lah, yg jalanin hidup elu. yg ngeburu buruin nikah gaakan tanggung jawab sama sisa umur lu, tanggung jawab sama omongannya aja ga bisa 🤦🏻‍♀️</t>
  </si>
  <si>
    <t>woy kelahiran tuh masih muda anjer mana ada mendekati umur nikah take it easy lah yg jalanin hidup elu yg ngeburu buruin nikah gaakan tanggung jawab sama sisa umur lu tanggung jawab sama omongannya aja ga bisa</t>
  </si>
  <si>
    <t>['woy', 'kelahiran', 'tuh', 'masih', 'muda', 'anjer', 'mana', 'ada', 'mendekati', 'umur', 'nikah', 'take', 'it', 'easy', 'lah', 'yg', 'jalanin', 'hidup', 'elu', 'yg', 'ngeburu', 'buruin', 'nikah', 'gaakan', 'tanggung', 'jawab', 'sama', 'sisa', 'umur', 'lu', 'tanggung', 'jawab', 'sama', 'omongannya', 'aja', 'ga', 'bisa']</t>
  </si>
  <si>
    <t>['woy', 'kelahiran', 'tuh', 'masih', 'muda', 'fuck', 'mana', 'ada', 'mendekati', 'umur', 'nikah', 'take', 'it', 'easy', 'lah', 'yg', 'jalankan', 'hidup', 'kamu', 'yg', 'ngeburu', 'buruin', 'nikah', 'tidak', 'tanggung', 'jawab', 'sama', 'sisa', 'umur', 'kamu', 'tanggung', 'jawab', 'sama', 'omongannya', 'aja', 'tidak', 'bisa']</t>
  </si>
  <si>
    <t>['kelahiran', 'tuh', 'muda', 'fuck', 'mendekati', 'umur', 'nikah', 'take', 'it', 'easy', 'jalankan', 'hidup', 'ngeburu', 'buruin', 'nikah', 'tanggung', 'sisa', 'umur', 'tanggung', 'omongannya', 'aja']</t>
  </si>
  <si>
    <t>['lahir', 'tuh', 'muda', 'fuck', 'dekat', 'umur', 'nikah', 'take', 'it', 'easy', 'jalan', 'hidup', 'ngeburu', 'buruin', 'nikah', 'tanggung', 'sisa', 'umur', 'tanggung', 'omong', 'aja']</t>
  </si>
  <si>
    <t>lahir tuh muda fuck dekat umur nikah take it easy jalan hidup ngeburu buruin nikah tanggung sisa umur tanggung omong aja</t>
  </si>
  <si>
    <t>@Askrlfess tetep mau nikah muda, ya ga? @Zendaya</t>
  </si>
  <si>
    <t>@askrlfess tetep mau nikah muda, ya ga? @zendaya</t>
  </si>
  <si>
    <t>tetep mau nikah muda ya ga</t>
  </si>
  <si>
    <t>['tetep', 'mau', 'nikah', 'muda', 'ya', 'ga']</t>
  </si>
  <si>
    <t>['tetap', 'mau', 'nikah', 'muda', 'ya', 'tidak']</t>
  </si>
  <si>
    <t>@AREAJULID Ga bakal kelar ni kubu nikah muda sama kubu satunya 🗿
https://t.co/sYwNKhj8ZS https://t.co/GBmNMde4AH</t>
  </si>
  <si>
    <t>@areajulid ga bakal kelar ni kubu nikah muda sama kubu satunya 🗿
https://t.co/sywnkhj8zs https://t.co/gbmnmde4ah</t>
  </si>
  <si>
    <t>ga bakal kelar ni kubu nikah muda sama kubu satunya</t>
  </si>
  <si>
    <t>['ga', 'bakal', 'kelar', 'ni', 'kubu', 'nikah', 'muda', 'sama', 'kubu', 'satunya']</t>
  </si>
  <si>
    <t>['tidak', 'bakal', 'kelar', 'ini', 'kubu', 'nikah', 'muda', 'sama', 'kubu', 'satunya']</t>
  </si>
  <si>
    <t>['kelar', 'kubu', 'nikah', 'muda', 'kubu', 'satunya']</t>
  </si>
  <si>
    <t>['kelar', 'kubu', 'nikah', 'muda', 'kubu', 'satu']</t>
  </si>
  <si>
    <t>kelar kubu nikah muda kubu satu</t>
  </si>
  <si>
    <t>Nikah tua atau nikah muda semua itu pasti bakal menikah yang menikah muda silakan yang menikah tua pun silakan terserah anda kalau saya belum ada minat untuk menikah karena saya masih ada orang tua dan adik yang harus saya beri makan terima kasih atas komentarnya ♠️👍👍😭😭😭</t>
  </si>
  <si>
    <t>nikah tua atau nikah muda semua itu pasti bakal menikah yang menikah muda silakan yang menikah tua pun silakan terserah anda kalau saya belum ada minat untuk menikah karena saya masih ada orang tua dan adik yang harus saya beri makan terima kasih atas komentarnya ♠️👍👍😭😭😭</t>
  </si>
  <si>
    <t>nikah tua atau nikah muda semua itu pasti bakal menikah yang menikah muda silakan yang menikah tua pun silakan terserah anda kalau saya belum ada minat untuk menikah karena saya masih ada orang tua dan adik yang harus saya beri makan terima kasih atas komentarnya</t>
  </si>
  <si>
    <t>['nikah', 'tua', 'atau', 'nikah', 'muda', 'semua', 'itu', 'pasti', 'bakal', 'menikah', 'yang', 'menikah', 'muda', 'silakan', 'yang', 'menikah', 'tua', 'pun', 'silakan', 'terserah', 'anda', 'kalau', 'saya', 'belum', 'ada', 'minat', 'untuk', 'menikah', 'karena', 'saya', 'masih', 'ada', 'orang', 'tua', 'dan', 'adik', 'yang', 'harus', 'saya', 'beri', 'makan', 'terima', 'kasih', 'atas', 'komentarnya']</t>
  </si>
  <si>
    <t>['nikah', 'tua', 'atau', 'nikah', 'muda', 'semua', 'itu', 'pasti', 'bakal', 'nikah', 'yang', 'nikah', 'muda', 'silakan', 'yang', 'nikah', 'tua', 'pun', 'silakan', 'terserah', 'anda', 'kalau', 'saya', 'belum', 'ada', 'minat', 'untuk', 'nikah', 'karena', 'saya', 'masih', 'ada', 'orang', 'tua', 'dan', 'adik', 'yang', 'harus', 'saya', 'beri', 'makan', 'terima', 'kasih', 'atas', 'komentarnya']</t>
  </si>
  <si>
    <t>['nikah', 'tua', 'nikah', 'muda', 'nikah', 'nikah', 'muda', 'silakan', 'nikah', 'tua', 'silakan', 'terserah', 'minat', 'nikah', 'orang', 'tua', 'adik', 'makan', 'terima', 'kasih', 'komentarnya']</t>
  </si>
  <si>
    <t>['nikah', 'tua', 'nikah', 'muda', 'nikah', 'nikah', 'muda', 'sila', 'nikah', 'tua', 'sila', 'serah', 'minat', 'nikah', 'orang', 'tua', 'adik', 'makan', 'terima', 'kasih', 'komentar']</t>
  </si>
  <si>
    <t>nikah tua nikah muda nikah nikah muda sila nikah tua sila serah minat nikah orang tua adik makan terima kasih komentar</t>
  </si>
  <si>
    <t>atau setelah nonton tetangga masa gitu gue bercita cita jadi pasangan nikah muda yg duitnya banyak</t>
  </si>
  <si>
    <t>['atau', 'setelah', 'nonton', 'tetangga', 'masa', 'gitu', 'gue', 'bercita', 'cita', 'jadi', 'pasangan', 'nikah', 'muda', 'yg', 'duitnya', 'banyak']</t>
  </si>
  <si>
    <t>['atau', 'setelah', 'nonton', 'tetangga', 'masa', 'begitu', 'aku', 'bercita', 'cita', 'jadi', 'pasangan', 'nikah', 'muda', 'yg', 'duitnya', 'banyak']</t>
  </si>
  <si>
    <t>['nonton', 'tetangga', 'bercita', 'cita', 'pasangan', 'nikah', 'muda', 'duitnya']</t>
  </si>
  <si>
    <t>['nonton', 'tetangga', 'cita', 'cita', 'pasang', 'nikah', 'muda', 'duit']</t>
  </si>
  <si>
    <t>nonton tetangga cita cita pasang nikah muda duit</t>
  </si>
  <si>
    <t>@radenrauf Nikah diusia muda</t>
  </si>
  <si>
    <t>@radenrauf nikah diusia muda</t>
  </si>
  <si>
    <t>nikah diusia muda</t>
  </si>
  <si>
    <t>['nikah', 'diusia', 'muda']</t>
  </si>
  <si>
    <t>['nikah', 'usia', 'muda']</t>
  </si>
  <si>
    <t>nikah usia muda</t>
  </si>
  <si>
    <t>@Askrlfess Jangan nikah muda</t>
  </si>
  <si>
    <t>@askrlfess jangan nikah muda</t>
  </si>
  <si>
    <t>jangan nikah muda</t>
  </si>
  <si>
    <t>['jangan', 'nikah', 'muda']</t>
  </si>
  <si>
    <t>toh umur aku masih muda still 21 years old, masih mau main dong, masih banyak juga yg belum tercapai, masih mau nikmatin masa muda, lagian mental+kesiapan untuk nikah di dalam diriku jugak belum stabil udah disuruh nikah" aja, emak bapakku aja masih santai lahh ini netijen😭</t>
  </si>
  <si>
    <t>toh umur aku masih muda still years old masih mau main dong masih banyak juga yg belum tercapai masih mau nikmatin masa muda lagian mentalkesiapan untuk nikah di dalam diriku jugak belum stabil udah disuruh nikah aja emak bapakku aja masih santai lahh ini netijen</t>
  </si>
  <si>
    <t>['toh', 'umur', 'aku', 'masih', 'muda', 'still', 'years', 'old', 'masih', 'mau', 'main', 'dong', 'masih', 'banyak', 'juga', 'yg', 'belum', 'tercapai', 'masih', 'mau', 'nikmatin', 'masa', 'muda', 'lagian', 'mentalkesiapan', 'untuk', 'nikah', 'di', 'dalam', 'diriku', 'jugak', 'belum', 'stabil', 'udah', 'disuruh', 'nikah', 'aja', 'emak', 'bapakku', 'aja', 'masih', 'santai', 'lahh', 'ini', 'netijen']</t>
  </si>
  <si>
    <t>['toh', 'umur', 'aku', 'masih', 'muda', 'still', 'years', 'old', 'masih', 'mau', 'main', 'dong', 'masih', 'banyak', 'juga', 'yg', 'belum', 'tercapai', 'masih', 'mau', 'menikmati', 'masa', 'muda', 'lagian', 'mentalkesiapan', 'untuk', 'nikah', 'di', 'dalam', 'diriku', 'jugak', 'belum', 'stabil', 'sudah', 'disuruh', 'nikah', 'aja', 'ibu', 'bapakku', 'aja', 'masih', 'santai', 'lahh', 'ini', 'warganet']</t>
  </si>
  <si>
    <t>['umur', 'muda', 'still', 'years', 'old', 'main', 'tercapai', 'menikmati', 'muda', 'mentalkesiapan', 'nikah', 'diriku', 'jugak', 'stabil', 'disuruh', 'nikah', 'aja', 'bapakku', 'aja', 'santai', 'lahh', 'warganet']</t>
  </si>
  <si>
    <t>['umur', 'muda', 'still', 'years', 'old', 'main', 'capai', 'nikmat', 'muda', 'mentalkesiapan', 'nikah', 'diri', 'jugak', 'stabil', 'suruh', 'nikah', 'aja', 'bapak', 'aja', 'santai', 'lahh', 'warganet']</t>
  </si>
  <si>
    <t>umur muda still years old main capai nikmat muda mentalkesiapan nikah diri jugak stabil suruh nikah aja bapak aja santai lahh warganet</t>
  </si>
  <si>
    <t>@AREAJULID Yg lelaki mustilah seorg perkeja keras ,punya ilmu ttg pernikahan, adab dan kewajiban sm istri bkn hayuk2 aja nikah muda..begitu juga perempuan mustilah punya ilmu mencangkup akhlak adab pemikiran yg mateng..pada bilang sunnah2 hei Rosul sy .Ali, para sahabat kebanyakn..nikah mah</t>
  </si>
  <si>
    <t>@areajulid yg lelaki mustilah seorg perkeja keras ,punya ilmu ttg pernikahan, adab dan kewajiban sm istri bkn hayuk2 aja nikah muda..begitu juga perempuan mustilah punya ilmu mencangkup akhlak adab pemikiran yg mateng..pada bilang sunnah2 hei rosul sy .ali, para sahabat kebanyakn..nikah mah</t>
  </si>
  <si>
    <t>yg lelaki mustilah seorg perkeja keras punya ilmu ttg pernikahan adab dan kewajiban sm istri bkn hayuk aja nikah mudabegitu juga perempuan mustilah punya ilmu mencangkup akhlak adab pemikiran yg matengpada bilang sunnah hei rosul sy ali para sahabat kebanyaknnikah mah</t>
  </si>
  <si>
    <t>['yg', 'lelaki', 'mustilah', 'seorg', 'perkeja', 'keras', 'punya', 'ilmu', 'ttg', 'pernikahan', 'adab', 'dan', 'kewajiban', 'sm', 'istri', 'bkn', 'hayuk', 'aja', 'nikah', 'mudabegitu', 'juga', 'perempuan', 'mustilah', 'punya', 'ilmu', 'mencangkup', 'akhlak', 'adab', 'pemikiran', 'yg', 'matengpada', 'bilang', 'sunnah', 'hei', 'rosul', 'sy', 'ali', 'para', 'sahabat', 'kebanyaknnikah', 'mah']</t>
  </si>
  <si>
    <t>['yg', 'lelaki', 'mustilah', 'seorang', 'perkeja', 'keras', 'punya', 'ilmu', 'tentang', 'pernikahan', 'adab', 'dan', 'kewajiban', 'sama', 'istri', 'bukan', 'ayo', 'aja', 'nikah', 'mudabegitu', 'juga', 'perempuan', 'mustilah', 'punya', 'ilmu', 'mencangkup', 'akhlak', 'adab', 'pemikiran', 'yg', 'matengpada', 'bilang', 'sunnah', 'hei', 'rosul', 'saya', 'ali', 'para', 'sahabat', 'kebanyaknnikah', 'mah']</t>
  </si>
  <si>
    <t>['lelaki', 'mustilah', 'perkeja', 'keras', 'ilmu', 'pernikahan', 'adab', 'kewajiban', 'istri', 'ayo', 'aja', 'nikah', 'mudabegitu', 'perempuan', 'mustilah', 'ilmu', 'mencangkup', 'akhlak', 'adab', 'pemikiran', 'matengpada', 'bilang', 'sunnah', 'hei', 'rosul', 'ali', 'sahabat', 'kebanyaknnikah', 'mah']</t>
  </si>
  <si>
    <t>['lelaki', 'mustilah', 'perkeja', 'keras', 'ilmu', 'nikah', 'adab', 'wajib', 'istri', 'ayo', 'aja', 'nikah', 'mudabegitu', 'perempuan', 'mustilah', 'ilmu', 'cangkup', 'akhlak', 'adab', 'pikir', 'matengpada', 'bilang', 'sunnah', 'hei', 'rosul', 'ali', 'sahabat', 'kebanyaknnikah', 'mah']</t>
  </si>
  <si>
    <t>lelaki mustilah perkeja keras ilmu nikah adab wajib istri ayo aja nikah mudabegitu perempuan mustilah ilmu cangkup akhlak adab pikir matengpada bilang sunnah hei rosul ali sahabat kebanyaknnikah mah</t>
  </si>
  <si>
    <t>dahlah hempaskan keinginan nikah muda, mending memperkaya diri biar dihargain sm pasangan suatu saat nnti😊🙏🏻</t>
  </si>
  <si>
    <t>dahlah hempaskan keinginan nikah muda mending memperkaya diri biar dihargain sm pasangan suatu saat nnti</t>
  </si>
  <si>
    <t>['dahlah', 'hempaskan', 'keinginan', 'nikah', 'muda', 'mending', 'memperkaya', 'diri', 'biar', 'dihargain', 'sm', 'pasangan', 'suatu', 'saat', 'nnti']</t>
  </si>
  <si>
    <t>['sudah', 'hempaskan', 'keinginan', 'nikah', 'muda', 'mending', 'memperkaya', 'diri', 'biar', 'dihargain', 'sama', 'pasangan', 'suatu', 'saat', 'nanti']</t>
  </si>
  <si>
    <t>['hempaskan', 'nikah', 'muda', 'mending', 'memperkaya', 'biar', 'dihargain', 'pasangan']</t>
  </si>
  <si>
    <t>['hempas', 'nikah', 'muda', 'mending', 'kaya', 'biar', 'dihargain', 'pasang']</t>
  </si>
  <si>
    <t>hempas nikah muda mending kaya biar dihargain pasang</t>
  </si>
  <si>
    <t>@nnwjy @eurodyme @groupielovs Pantesan, aku pernah ya ngitung gitu. Anak pertama dia kan udah remaja ya umur belasan tahun gitu, tapi usianya seumuran aku (kelahiran 90-an). Aku pikir dia nikah muda bgt, lulus SMA lgs nikah gitu krn usia 17 th udah punya anak. Ternyata MBA. Masuk akal berarti kalau gitu.</t>
  </si>
  <si>
    <t>@nnwjy @eurodyme @groupielovs pantesan, aku pernah ya ngitung gitu. anak pertama dia kan udah remaja ya umur belasan tahun gitu, tapi usianya seumuran aku (kelahiran 90-an). aku pikir dia nikah muda bgt, lulus sma lgs nikah gitu krn usia 17 th udah punya anak. ternyata mba. masuk akal berarti kalau gitu.</t>
  </si>
  <si>
    <t>pantesan aku pernah ya ngitung gitu anak pertama dia kan udah remaja ya umur belasan tahun gitu tapi usianya seumuran aku kelahiran an aku pikir dia nikah muda bgt lulus sma lgs nikah gitu krn usia th udah punya anak ternyata mba masuk akal berarti kalau gitu</t>
  </si>
  <si>
    <t>['pantesan', 'aku', 'pernah', 'ya', 'ngitung', 'gitu', 'anak', 'pertama', 'dia', 'kan', 'udah', 'remaja', 'ya', 'umur', 'belasan', 'tahun', 'gitu', 'tapi', 'usianya', 'seumuran', 'aku', 'kelahiran', 'an', 'aku', 'pikir', 'dia', 'nikah', 'muda', 'bgt', 'lulus', 'sma', 'lgs', 'nikah', 'gitu', 'krn', 'usia', 'th', 'udah', 'punya', 'anak', 'ternyata', 'mba', 'masuk', 'akal', 'berarti', 'kalau', 'gitu']</t>
  </si>
  <si>
    <t>['pantas', 'aku', 'pernah', 'ya', 'ngitung', 'begitu', 'anak', 'pertama', 'dia', 'kan', 'sudah', 'remaja', 'ya', 'umur', 'remaja', 'tahun', 'begitu', 'tapi', 'usianya', 'seumuran', 'aku', 'kelahiran', 'an', 'aku', 'pikir', 'dia', 'nikah', 'muda', 'banget', 'lulus', 'sama', 'langsung', 'nikah', 'begitu', 'krn', 'usia', 'tahun', 'sudah', 'punya', 'anak', 'ternyata', 'mbak', 'masuk', 'akal', 'berarti', 'kalau', 'begitu']</t>
  </si>
  <si>
    <t>['ya', 'ngitung', 'anak', 'remaja', 'ya', 'umur', 'remaja', 'usianya', 'seumuran', 'kelahiran', 'an', 'pikir', 'nikah', 'muda', 'banget', 'lulus', 'langsung', 'nikah', 'krn', 'usia', 'anak', 'mbak', 'masuk', 'akal']</t>
  </si>
  <si>
    <t>['ya', 'ngitung', 'anak', 'remaja', 'ya', 'umur', 'remaja', 'usia', 'umur', 'lahir', 'an', 'pikir', 'nikah', 'muda', 'banget', 'lulus', 'langsung', 'nikah', 'krn', 'usia', 'anak', 'mbak', 'masuk', 'akal']</t>
  </si>
  <si>
    <t>ya ngitung anak remaja ya umur remaja usia umur lahir an pikir nikah muda banget lulus langsung nikah krn usia anak mbak masuk akal</t>
  </si>
  <si>
    <t>@SmgMenfess2 Nikah muda, nanggap monata/palapa/pantura dan sebangsanya, mas kawin minim civic turbo terbaru. Wih sukses tenan. Jaminan dikenang tonggo2 wkwkwkwkwkw</t>
  </si>
  <si>
    <t>@smgmenfess2 nikah muda, nanggap monata/palapa/pantura dan sebangsanya, mas kawin minim civic turbo terbaru. wih sukses tenan. jaminan dikenang tonggo2 wkwkwkwkwkw</t>
  </si>
  <si>
    <t>nikah muda nanggap monatapalapapantura dan sebangsanya mas kawin minim civic turbo terbaru wih sukses tenan jaminan dikenang tonggo wkwkwkwkwkw</t>
  </si>
  <si>
    <t>['nikah', 'muda', 'nanggap', 'monatapalapapantura', 'dan', 'sebangsanya', 'mas', 'kawin', 'minim', 'civic', 'turbo', 'terbaru', 'wih', 'sukses', 'tenan', 'jaminan', 'dikenang', 'tonggo', 'wkwkwkwkwkw']</t>
  </si>
  <si>
    <t>['nikah', 'muda', 'nanggap', 'monatapalapapantura', 'dan', 'sebangsanya', 'kakak', 'kawin', 'minim', 'civic', 'turbo', 'terbaru', 'wih', 'sukses', 'benar', 'jaminan', 'dikenang', 'tonggo', 'wkwkwkwkwkw']</t>
  </si>
  <si>
    <t>['nikah', 'muda', 'nanggap', 'monatapalapapantura', 'sebangsanya', 'kakak', 'kawin', 'minim', 'civic', 'turbo', 'terbaru', 'wih', 'sukses', 'jaminan', 'dikenang', 'tonggo', 'wkwkwkwkwkw']</t>
  </si>
  <si>
    <t>['nikah', 'muda', 'nanggap', 'monatapalapapantura', 'bangsa', 'kakak', 'kawin', 'minim', 'civic', 'turbo', 'baru', 'wih', 'sukses', 'jamin', 'kenang', 'tonggo', 'wkwkwkwkwkw']</t>
  </si>
  <si>
    <t>nikah muda nanggap monatapalapapantura bangsa kakak kawin minim civic turbo baru wih sukses jamin kenang tonggo wkwkwkwkwkw</t>
  </si>
  <si>
    <t>At least Jomblo miskin susahnya nggak ngajak2 anak orang, apalagi ngajak anak lo. Iya tau anak udah ada rezeki sendiri. Tapi ya mikir atuh bayi bisa apa kalo rezekinya nggak lo yang jemput 🙃
Nikah muda asal lo kaya silahkan. Kedengeran jahat ya, tapi faktanya gitu sih.</t>
  </si>
  <si>
    <t>at least jomblo miskin susahnya nggak ngajak2 anak orang, apalagi ngajak anak lo. iya tau anak udah ada rezeki sendiri. tapi ya mikir atuh bayi bisa apa kalo rezekinya nggak lo yang jemput 🙃
nikah muda asal lo kaya silahkan. kedengeran jahat ya, tapi faktanya gitu sih.</t>
  </si>
  <si>
    <t>at least jomblo miskin susahnya nggak ngajak anak orang apalagi ngajak anak lo iya tau anak udah ada rezeki sendiri tapi ya mikir atuh bayi bisa apa kalo rezekinya nggak lo yang jemput nikah muda asal lo kaya silahkan kedengeran jahat ya tapi faktanya gitu sih</t>
  </si>
  <si>
    <t>['at', 'least', 'jomblo', 'miskin', 'susahnya', 'nggak', 'ngajak', 'anak', 'orang', 'apalagi', 'ngajak', 'anak', 'lo', 'iya', 'tau', 'anak', 'udah', 'ada', 'rezeki', 'sendiri', 'tapi', 'ya', 'mikir', 'atuh', 'bayi', 'bisa', 'apa', 'kalo', 'rezekinya', 'nggak', 'lo', 'yang', 'jemput', 'nikah', 'muda', 'asal', 'lo', 'kaya', 'silahkan', 'kedengeran', 'jahat', 'ya', 'tapi', 'faktanya', 'gitu', 'sih']</t>
  </si>
  <si>
    <t>['at', 'least', 'lajang', 'miskin', 'susahnya', 'tidak', 'mengajak', 'anak', 'orang', 'apalagi', 'mengajak', 'anak', 'kamu', 'iya', 'tau', 'anak', 'sudah', 'ada', 'rezeki', 'sendiri', 'tapi', 'ya', 'berpikir', 'atuh', 'bayi', 'bisa', 'apa', 'kalo', 'rezekinya', 'tidak', 'kamu', 'yang', 'jemput', 'nikah', 'muda', 'asal', 'kamu', 'kaya', 'silakan', 'kedengeran', 'jahat', 'ya', 'tapi', 'faktanya', 'begitu', 'sih']</t>
  </si>
  <si>
    <t>['at', 'least', 'lajang', 'miskin', 'susahnya', 'mengajak', 'anak', 'orang', 'mengajak', 'anak', 'iya', 'tau', 'anak', 'rezeki', 'ya', 'berpikir', 'atuh', 'bayi', 'kalo', 'rezekinya', 'jemput', 'nikah', 'muda', 'kaya', 'silakan', 'kedengeran', 'jahat', 'ya', 'faktanya', 'sih']</t>
  </si>
  <si>
    <t>['at', 'least', 'lajang', 'miskin', 'susah', 'ajak', 'anak', 'orang', 'ajak', 'anak', 'iya', 'tau', 'anak', 'rezeki', 'ya', 'pikir', 'atuh', 'bayi', 'kalo', 'rezeki', 'jemput', 'nikah', 'muda', 'kaya', 'sila', 'kedengeran', 'jahat', 'ya', 'fakta', 'sih']</t>
  </si>
  <si>
    <t>at least lajang miskin susah ajak anak orang ajak anak iya tau anak rezeki ya pikir atuh bayi kalo rezeki jemput nikah muda kaya sila kedengeran jahat ya fakta sih</t>
  </si>
  <si>
    <t>Gue ngerasa ini vibesnya kaya najwa shihab dulu nikah waktu masih muda jg, yawlaaaa🥹</t>
  </si>
  <si>
    <t>gue ngerasa ini vibesnya kaya najwa shihab dulu nikah waktu masih muda jg, yawlaaaa🥹</t>
  </si>
  <si>
    <t>gue ngerasa ini vibesnya kaya najwa shihab dulu nikah waktu masih muda jg yawlaaaa</t>
  </si>
  <si>
    <t>['gue', 'ngerasa', 'ini', 'vibesnya', 'kaya', 'najwa', 'shihab', 'dulu', 'nikah', 'waktu', 'masih', 'muda', 'jg', 'yawlaaaa']</t>
  </si>
  <si>
    <t>['aku', 'merasakan', 'ini', 'vibesnya', 'kaya', 'najwa', 'shihab', 'dulu', 'nikah', 'waktu', 'masih', 'muda', 'juga', 'yatuhan']</t>
  </si>
  <si>
    <t>['merasakan', 'vibesnya', 'kaya', 'najwa', 'shihab', 'nikah', 'muda', 'yatuhan']</t>
  </si>
  <si>
    <t>['rasa', 'vibesnya', 'kaya', 'najwa', 'shihab', 'nikah', 'muda', 'yatuhan']</t>
  </si>
  <si>
    <t>rasa vibesnya kaya najwa shihab nikah muda yatuhan</t>
  </si>
  <si>
    <t>@btarabanyu Bener apalagi nanti biaya pendidikan playgroup sama tk 🫠
Maka nya kalau belum financial dan mental stable jangan nekat nikah muda ~
Ntar gini : 
Habis nikah banyak rejeki ❌️
Habis nikah banyak utang ✅️</t>
  </si>
  <si>
    <t>@btarabanyu bener apalagi nanti biaya pendidikan playgroup sama tk 🫠
maka nya kalau belum financial dan mental stable jangan nekat nikah muda ~
ntar gini : 
habis nikah banyak rejeki ❌️
habis nikah banyak utang ✅️</t>
  </si>
  <si>
    <t>bener apalagi nanti biaya pendidikan playgroup sama tk maka nya kalau belum financial dan mental stable jangan nekat nikah muda ntar gini habis nikah banyak rejeki habis nikah banyak utang</t>
  </si>
  <si>
    <t>['bener', 'apalagi', 'nanti', 'biaya', 'pendidikan', 'playgroup', 'sama', 'tk', 'maka', 'nya', 'kalau', 'belum', 'financial', 'dan', 'mental', 'stable', 'jangan', 'nekat', 'nikah', 'muda', 'ntar', 'gini', 'habis', 'nikah', 'banyak', 'rejeki', 'habis', 'nikah', 'banyak', 'utang']</t>
  </si>
  <si>
    <t>['benar', 'apalagi', 'nanti', 'biaya', 'pendidikan', 'playgroup', 'sama', 'tk', 'maka', 'nya', 'kalau', 'belum', 'keuangan', 'dan', 'mental', 'stable', 'jangan', 'nekat', 'nikah', 'muda', 'nanti', 'begini', 'habis', 'nikah', 'banyak', 'rezeki', 'habis', 'nikah', 'banyak', 'utang']</t>
  </si>
  <si>
    <t>['biaya', 'pendidikan', 'playgroup', 'nya', 'keuangan', 'mental', 'stable', 'nekat', 'nikah', 'muda', 'habis', 'nikah', 'rezeki', 'habis', 'nikah', 'utang']</t>
  </si>
  <si>
    <t>['biaya', 'didik', 'playgroup', 'nya', 'uang', 'mental', 'stable', 'nekat', 'nikah', 'muda', 'habis', 'nikah', 'rezeki', 'habis', 'nikah', 'utang']</t>
  </si>
  <si>
    <t>biaya didik playgroup nya uang mental stable nekat nikah muda habis nikah rezeki habis nikah utang</t>
  </si>
  <si>
    <t>@lycheeytea @AREAJULID gw ada tmen cwek' di ajak nikah muda ama cwok nya'    gk tau nya cwok nya pemalas'  &amp;amp; skrang tmen cwek gw Open Bo buat beli susu &amp;amp; kasih makan Babi cwok nya</t>
  </si>
  <si>
    <t>@lycheeytea @areajulid gw ada tmen cwek' di ajak nikah muda ama cwok nya'    gk tau nya cwok nya pemalas'  &amp;amp; skrang tmen cwek gw open bo buat beli susu &amp;amp; kasih makan babi cwok nya</t>
  </si>
  <si>
    <t>gw ada tmen cwek di ajak nikah muda ama cwok nya gk tau nya cwok nya pemalas amp skrang tmen cwek gw open bo buat beli susu amp kasih makan babi cwok nya</t>
  </si>
  <si>
    <t>['gw', 'ada', 'tmen', 'cwek', 'di', 'ajak', 'nikah', 'muda', 'ama', 'cwok', 'nya', 'gk', 'tau', 'nya', 'cwok', 'nya', 'pemalas', 'amp', 'skrang', 'tmen', 'cwek', 'gw', 'open', 'bo', 'buat', 'beli', 'susu', 'amp', 'kasih', 'makan', 'babi', 'cwok', 'nya']</t>
  </si>
  <si>
    <t>['aku', 'ada', 'teman', 'cewek', 'di', 'ajak', 'nikah', 'muda', 'sama', 'cowok', 'nya', 'tidak', 'tau', 'nya', 'cowok', 'nya', 'pemalas', 'amp', 'sekarang', 'teman', 'cewek', 'aku', 'terbuka', 'bo', 'buat', 'beli', 'susu', 'amp', 'kasih', 'makan', 'babi', 'cowok', 'nya']</t>
  </si>
  <si>
    <t>['teman', 'cewek', 'ajak', 'nikah', 'muda', 'cowok', 'nya', 'tau', 'nya', 'cowok', 'nya', 'pemalas', 'amp', 'teman', 'cewek', 'terbuka', 'bo', 'beli', 'susu', 'amp', 'kasih', 'makan', 'babi', 'cowok', 'nya']</t>
  </si>
  <si>
    <t>['teman', 'cewek', 'ajak', 'nikah', 'muda', 'cowok', 'nya', 'tau', 'nya', 'cowok', 'nya', 'malas', 'amp', 'teman', 'cewek', 'buka', 'bo', 'beli', 'susu', 'amp', 'kasih', 'makan', 'babi', 'cowok', 'nya']</t>
  </si>
  <si>
    <t>teman cewek ajak nikah muda cowok nya tau nya cowok nya malas amp teman cewek buka bo beli susu amp kasih makan babi cowok nya</t>
  </si>
  <si>
    <t>-dips!
Nikah muda tuh nikah di umur berapa sih?
Aku umur 24 mau nikah, masih muda ga? 😂</t>
  </si>
  <si>
    <t>-dips!
nikah muda tuh nikah di umur berapa sih?
aku umur 24 mau nikah, masih muda ga? 😂</t>
  </si>
  <si>
    <t>dips nikah muda tuh nikah di umur berapa sih aku umur mau nikah masih muda ga</t>
  </si>
  <si>
    <t>['dips', 'nikah', 'muda', 'tuh', 'nikah', 'di', 'umur', 'berapa', 'sih', 'aku', 'umur', 'mau', 'nikah', 'masih', 'muda', 'ga']</t>
  </si>
  <si>
    <t>['tips', 'nikah', 'muda', 'tuh', 'nikah', 'di', 'umur', 'berapa', 'sih', 'aku', 'umur', 'mau', 'nikah', 'masih', 'muda', 'tidak']</t>
  </si>
  <si>
    <t>['tips', 'nikah', 'muda', 'tuh', 'nikah', 'umur', 'sih', 'umur', 'nikah', 'muda']</t>
  </si>
  <si>
    <t>tips nikah muda tuh nikah umur sih umur nikah muda</t>
  </si>
  <si>
    <t>muda mudi blm nikah biasanya ditumbalin nihh 😭</t>
  </si>
  <si>
    <t>muda mudi blm nikah biasanya ditumbalin nihh</t>
  </si>
  <si>
    <t>['muda', 'mudi', 'blm', 'nikah', 'biasanya', 'ditumbalin', 'nihh']</t>
  </si>
  <si>
    <t>['muda', 'muda', 'belum', 'nikah', 'biasanya', 'ditumbalin', 'nihh']</t>
  </si>
  <si>
    <t>['muda', 'muda', 'nikah', 'ditumbalin', 'nihh']</t>
  </si>
  <si>
    <t>muda muda nikah ditumbalin nihh</t>
  </si>
  <si>
    <t>Sri juga mengajak masyarakat untuk memantau Putra-Putrinya agar tidak terjadi nikah muda dengan mendengungkan sloga "Jo Kawin Bocah".</t>
  </si>
  <si>
    <t>sri juga mengajak masyarakat untuk memantau putra-putrinya agar tidak terjadi nikah muda dengan mendengungkan sloga "jo kawin bocah".</t>
  </si>
  <si>
    <t>sri juga mengajak masyarakat untuk memantau putraputrinya agar tidak terjadi nikah muda dengan mendengungkan sloga jo kawin bocah</t>
  </si>
  <si>
    <t>['sri', 'juga', 'mengajak', 'masyarakat', 'untuk', 'memantau', 'putraputrinya', 'agar', 'tidak', 'terjadi', 'nikah', 'muda', 'dengan', 'mendengungkan', 'sloga', 'jo', 'kawin', 'bocah']</t>
  </si>
  <si>
    <t>['sri', 'juga', 'mengajak', 'masyarakat', 'untuk', 'memantau', 'putraputrinya', 'agar', 'tidak', 'terjadi', 'nikah', 'muda', 'dengan', 'mendengungkan', 'sloga', 'jo', 'kawin', 'anak']</t>
  </si>
  <si>
    <t>['sri', 'mengajak', 'masyarakat', 'memantau', 'putraputrinya', 'nikah', 'muda', 'mendengungkan', 'kawin', 'anak']</t>
  </si>
  <si>
    <t>['sri', 'ajak', 'masyarakat', 'pantau', 'putraputrinya', 'nikah', 'muda', 'dengung', 'kawin', 'anak']</t>
  </si>
  <si>
    <t>sri ajak masyarakat pantau putraputrinya nikah muda dengung kawin anak</t>
  </si>
  <si>
    <t>@DikaZicaedmon @miekaritelor @AREAJULID lah emg kebanyakan gitu kan
coba liat anak muda jaman skrg, ngebet nikah cuma modal cinta
setelahnya gimana?
balik lagi ke niat awal sih, bahkan hanya untuk sekedar mengucap kata ikhlas dan syukur aja masih bnyk yg ga bisa</t>
  </si>
  <si>
    <t>@dikazicaedmon @miekaritelor @areajulid lah emg kebanyakan gitu kan
coba liat anak muda jaman skrg, ngebet nikah cuma modal cinta
setelahnya gimana?
balik lagi ke niat awal sih, bahkan hanya untuk sekedar mengucap kata ikhlas dan syukur aja masih bnyk yg ga bisa</t>
  </si>
  <si>
    <t>lah emg kebanyakan gitu kan coba liat anak muda jaman skrg ngebet nikah cuma modal cinta setelahnya gimana balik lagi ke niat awal sih bahkan hanya untuk sekedar mengucap kata ikhlas dan syukur aja masih bnyk yg ga bisa</t>
  </si>
  <si>
    <t>['lah', 'emg', 'kebanyakan', 'gitu', 'kan', 'coba', 'liat', 'anak', 'muda', 'jaman', 'skrg', 'ngebet', 'nikah', 'cuma', 'modal', 'cinta', 'setelahnya', 'gimana', 'balik', 'lagi', 'ke', 'niat', 'awal', 'sih', 'bahkan', 'hanya', 'untuk', 'sekedar', 'mengucap', 'kata', 'ikhlas', 'dan', 'syukur', 'aja', 'masih', 'bnyk', 'yg', 'ga', 'bisa']</t>
  </si>
  <si>
    <t>['lah', 'memang', 'kebanyakan', 'begitu', 'kan', 'coba', 'lihat', 'anak', 'muda', 'zaman', 'sekarang', 'ingin', 'nikah', 'cuma', 'modal', 'cinta', 'setelahnya', 'bagaimana', 'balik', 'lagi', 'ke', 'niat', 'awal', 'sih', 'bahkan', 'hanya', 'untuk', 'sekedar', 'mengucap', 'kata', 'ikhlas', 'dan', 'syukur', 'aja', 'masih', 'banyak', 'yg', 'tidak', 'bisa']</t>
  </si>
  <si>
    <t>['kebanyakan', 'coba', 'lihat', 'anak', 'muda', 'zaman', 'nikah', 'modal', 'cinta', 'setelahnya', 'niat', 'sih', 'sekedar', 'mengucap', 'ikhlas', 'syukur', 'aja']</t>
  </si>
  <si>
    <t>['banyak', 'coba', 'lihat', 'anak', 'muda', 'zaman', 'nikah', 'modal', 'cinta', 'telah', 'niat', 'sih', 'dar', 'ucap', 'ikhlas', 'syukur', 'aja']</t>
  </si>
  <si>
    <t>banyak coba lihat anak muda zaman nikah modal cinta telah niat sih dar ucap ikhlas syukur aja</t>
  </si>
  <si>
    <t>@DikaZicaedmon @niki_tipah @miekaritelor @AREAJULID realita di negara kita, di lingkungan kita. banyak kan anak muda yg CUMA bermodalkan "nikah aja dulu rezeki udh ada yg ngatur" tapi pengetahuan/intelektual dan imannya minus?</t>
  </si>
  <si>
    <t>@dikazicaedmon @niki_tipah @miekaritelor @areajulid realita di negara kita, di lingkungan kita. banyak kan anak muda yg cuma bermodalkan "nikah aja dulu rezeki udh ada yg ngatur" tapi pengetahuan/intelektual dan imannya minus?</t>
  </si>
  <si>
    <t>tipah realita di negara kita di lingkungan kita banyak kan anak muda yg cuma bermodalkan nikah aja dulu rezeki udh ada yg ngatur tapi pengetahuanintelektual dan imannya minus</t>
  </si>
  <si>
    <t>['tipah', 'realita', 'di', 'negara', 'kita', 'di', 'lingkungan', 'kita', 'banyak', 'kan', 'anak', 'muda', 'yg', 'cuma', 'bermodalkan', 'nikah', 'aja', 'dulu', 'rezeki', 'udh', 'ada', 'yg', 'ngatur', 'tapi', 'pengetahuanintelektual', 'dan', 'imannya', 'minus']</t>
  </si>
  <si>
    <t>['tipah', 'realita', 'di', 'negara', 'kita', 'di', 'lingkungan', 'kita', 'banyak', 'kan', 'anak', 'muda', 'yg', 'cuma', 'bermodalkan', 'nikah', 'aja', 'dulu', 'rezeki', 'sudah', 'ada', 'yg', 'mengatur', 'tapi', 'pengetahuanintelektual', 'dan', 'imannya', 'minus']</t>
  </si>
  <si>
    <t>['tipah', 'realita', 'negara', 'lingkungan', 'anak', 'muda', 'bermodalkan', 'nikah', 'aja', 'rezeki', 'mengatur', 'pengetahuanintelektual', 'imannya', 'minus']</t>
  </si>
  <si>
    <t>['tipah', 'realita', 'negara', 'lingkung', 'anak', 'muda', 'modal', 'nikah', 'aja', 'rezeki', 'atur', 'pengetahuanintelektual', 'iman', 'minus']</t>
  </si>
  <si>
    <t>tipah realita negara lingkung anak muda modal nikah aja rezeki atur pengetahuanintelektual iman minus</t>
  </si>
  <si>
    <t>Wkwkwk, gada masalah soal nikah muda atau nikah telat. 
Bner kata si ardhan "seenggak ny miskin ga ngajak2 orang"
Karena banyak contoh nyata diskeliling gw, mreka yg nikah sesuai timeline budaya lokal itu pas nikah justru kliatan tambah susah, krn beban ortu mreka jd 'nambah'</t>
  </si>
  <si>
    <t>wkwkwk, gada masalah soal nikah muda atau nikah telat. 
bner kata si ardhan "seenggak ny miskin ga ngajak2 orang"
karena banyak contoh nyata diskeliling gw, mreka yg nikah sesuai timeline budaya lokal itu pas nikah justru kliatan tambah susah, krn beban ortu mreka jd 'nambah'</t>
  </si>
  <si>
    <t>wkwkwk gada masalah soal nikah muda atau nikah telat bner kata si ardhan seenggak ny miskin ga ngajak orang karena banyak contoh nyata diskeliling gw mreka yg nikah sesuai timeline budaya lokal itu pas nikah justru kliatan tambah susah krn beban ortu mreka jd nambah</t>
  </si>
  <si>
    <t>['wkwkwk', 'gada', 'masalah', 'soal', 'nikah', 'muda', 'atau', 'nikah', 'telat', 'bner', 'kata', 'si', 'ardhan', 'seenggak', 'ny', 'miskin', 'ga', 'ngajak', 'orang', 'karena', 'banyak', 'contoh', 'nyata', 'diskeliling', 'gw', 'mreka', 'yg', 'nikah', 'sesuai', 'timeline', 'budaya', 'lokal', 'itu', 'pas', 'nikah', 'justru', 'kliatan', 'tambah', 'susah', 'krn', 'beban', 'ortu', 'mreka', 'jd', 'nambah']</t>
  </si>
  <si>
    <t>['wkwkwk', 'tidak', 'masalah', 'soal', 'nikah', 'muda', 'atau', 'nikah', 'telat', 'benar', 'kata', 'si', 'ardhan', 'seenggak', 'ny', 'miskin', 'tidak', 'mengajak', 'orang', 'karena', 'banyak', 'contoh', 'nyata', 'sekeliling', 'aku', 'mereka', 'yg', 'nikah', 'sesuai', 'timeline', 'budaya', 'lokal', 'itu', 'saat', 'nikah', 'justru', 'kliatan', 'tambah', 'susah', 'krn', 'beban', 'orangtua', 'mereka', 'jd', 'bertambah']</t>
  </si>
  <si>
    <t>['wkwkwk', 'nikah', 'muda', 'nikah', 'telat', 'si', 'ardhan', 'seenggak', 'ny', 'miskin', 'mengajak', 'orang', 'contoh', 'nyata', 'sekeliling', 'nikah', 'sesuai', 'timeline', 'budaya', 'lokal', 'nikah', 'kliatan', 'susah', 'krn', 'beban', 'orangtua', 'jd', 'bertambah']</t>
  </si>
  <si>
    <t>['wkwkwk', 'nikah', 'muda', 'nikah', 'telat', 'si', 'ardhan', 'enggak', 'ny', 'miskin', 'ajak', 'orang', 'contoh', 'nyata', 'keliling', 'nikah', 'sesuai', 'timeline', 'budaya', 'lokal', 'nikah', 'kliatan', 'susah', 'krn', 'beban', 'orangtua', 'jd', 'tambah']</t>
  </si>
  <si>
    <t>wkwkwk nikah muda nikah telat si ardhan enggak ny miskin ajak orang contoh nyata keliling nikah sesuai timeline budaya lokal nikah kliatan susah krn beban orangtua jd tambah</t>
  </si>
  <si>
    <t>@poissonajuice Banyaaak yg gt lah, yg penting nikah muda, buat makan numpang, buat anak minjem, buat susu minjem
Mending siapin diri dl buat ga nyusahin orang laen</t>
  </si>
  <si>
    <t>@poissonajuice banyaaak yg gt lah, yg penting nikah muda, buat makan numpang, buat anak minjem, buat susu minjem
mending siapin diri dl buat ga nyusahin orang laen</t>
  </si>
  <si>
    <t>banyaaak yg gt lah yg penting nikah muda buat makan numpang buat anak minjem buat susu minjem mending siapin diri dl buat ga nyusahin orang laen</t>
  </si>
  <si>
    <t>['banyaaak', 'yg', 'gt', 'lah', 'yg', 'penting', 'nikah', 'muda', 'buat', 'makan', 'numpang', 'buat', 'anak', 'minjem', 'buat', 'susu', 'minjem', 'mending', 'siapin', 'diri', 'dl', 'buat', 'ga', 'nyusahin', 'orang', 'laen']</t>
  </si>
  <si>
    <t>['banyak', 'yg', 'begitu', 'lah', 'yg', 'penting', 'nikah', 'muda', 'buat', 'makan', 'menumpang', 'buat', 'anak', 'meminjam', 'buat', 'susu', 'meminjam', 'mending', 'siapin', 'diri', 'dahulu', 'buat', 'tidak', 'menyusahkan', 'orang', 'lain']</t>
  </si>
  <si>
    <t>['nikah', 'muda', 'makan', 'menumpang', 'anak', 'meminjam', 'susu', 'meminjam', 'mending', 'siapin', 'menyusahkan', 'orang']</t>
  </si>
  <si>
    <t>['nikah', 'muda', 'makan', 'tumpang', 'anak', 'pinjam', 'susu', 'pinjam', 'mending', 'siapin', 'susah', 'orang']</t>
  </si>
  <si>
    <t>nikah muda makan tumpang anak pinjam susu pinjam mending siapin susah orang</t>
  </si>
  <si>
    <t>@AREAJULID aku baru 23 thn dan lagi difase yg sama sprt sender. itu hal yg wajar, jalani aja hidup yg skrg dgn apa adanya, hidup yg kamu mau, hepi2 kesana kemari bareng tmn, feel free mungkin sebutnya? dan usia kita masih muda, nikah ibadah yg panjang jadi jgn buru2</t>
  </si>
  <si>
    <t>@areajulid aku baru 23 thn dan lagi difase yg sama sprt sender. itu hal yg wajar, jalani aja hidup yg skrg dgn apa adanya, hidup yg kamu mau, hepi2 kesana kemari bareng tmn, feel free mungkin sebutnya? dan usia kita masih muda, nikah ibadah yg panjang jadi jgn buru2</t>
  </si>
  <si>
    <t>aku baru thn dan lagi difase yg sama sprt sender itu hal yg wajar jalani aja hidup yg skrg dgn apa adanya hidup yg kamu mau hepi kesana kemari bareng tmn feel free mungkin sebutnya dan usia kita masih muda nikah ibadah yg panjang jadi jgn buru</t>
  </si>
  <si>
    <t>['aku', 'baru', 'thn', 'dan', 'lagi', 'difase', 'yg', 'sama', 'sprt', 'sender', 'itu', 'hal', 'yg', 'wajar', 'jalani', 'aja', 'hidup', 'yg', 'skrg', 'dgn', 'apa', 'adanya', 'hidup', 'yg', 'kamu', 'mau', 'hepi', 'kesana', 'kemari', 'bareng', 'tmn', 'feel', 'free', 'mungkin', 'sebutnya', 'dan', 'usia', 'kita', 'masih', 'muda', 'nikah', 'ibadah', 'yg', 'panjang', 'jadi', 'jgn', 'buru']</t>
  </si>
  <si>
    <t>['aku', 'baru', 'tahun', 'dan', 'lagi', 'difase', 'yg', 'sama', 'seperti', 'pengirim', 'itu', 'hal', 'yg', 'wajar', 'jalani', 'aja', 'hidup', 'yg', 'sekarang', 'dengan', 'apa', 'adanya', 'hidup', 'yg', 'kamu', 'mau', 'bahagia', 'kesana', 'kemari', 'bareng', 'teman', 'feel', 'free', 'mungkin', 'sebutnya', 'dan', 'usia', 'kita', 'masih', 'muda', 'nikah', 'ibadah', 'yg', 'panjang', 'jadi', 'jgn', 'buru']</t>
  </si>
  <si>
    <t>['difase', 'pengirim', 'wajar', 'jalani', 'aja', 'hidup', 'hidup', 'bahagia', 'kesana', 'kemari', 'bareng', 'teman', 'feel', 'free', 'usia', 'muda', 'nikah', 'ibadah', 'jgn', 'buru']</t>
  </si>
  <si>
    <t>['fase', 'kirim', 'wajar', 'jalan', 'aja', 'hidup', 'hidup', 'bahagia', 'kesana', 'kemari', 'bareng', 'teman', 'feel', 'free', 'usia', 'muda', 'nikah', 'ibadah', 'jgn', 'buru']</t>
  </si>
  <si>
    <t>fase kirim wajar jalan aja hidup hidup bahagia kesana kemari bareng teman feel free usia muda nikah ibadah jgn buru</t>
  </si>
  <si>
    <t>@dwntut Bru tau rasa klo jadi korbannya, cuci otaknya kaum nikah muda kek gini ni emang mengkhawatirkan</t>
  </si>
  <si>
    <t>@dwntut bru tau rasa klo jadi korbannya, cuci otaknya kaum nikah muda kek gini ni emang mengkhawatirkan</t>
  </si>
  <si>
    <t>bru tau rasa klo jadi korbannya cuci otaknya kaum nikah muda kek gini ni emang mengkhawatirkan</t>
  </si>
  <si>
    <t>['bru', 'tau', 'rasa', 'klo', 'jadi', 'korbannya', 'cuci', 'otaknya', 'kaum', 'nikah', 'muda', 'kek', 'gini', 'ni', 'emang', 'mengkhawatirkan']</t>
  </si>
  <si>
    <t>['baru', 'tau', 'rasa', 'klo', 'jadi', 'korbannya', 'cuci', 'otaknya', 'kaum', 'nikah', 'muda', 'seperti', 'begini', 'ini', 'memang', 'mengkhawatirkan']</t>
  </si>
  <si>
    <t>['tau', 'klo', 'korbannya', 'cuci', 'otaknya', 'kaum', 'nikah', 'muda', 'mengkhawatirkan']</t>
  </si>
  <si>
    <t>['tau', 'klo', 'korban', 'cuci', 'otak', 'kaum', 'nikah', 'muda', 'khawatir']</t>
  </si>
  <si>
    <t>tau klo korban cuci otak kaum nikah muda khawatir</t>
  </si>
  <si>
    <t>@AREAJULID umur segitu masih terlalu muda nder apalagi mikir kalo udah mendekati umur nikah. umur segitu waktunya eksplor diri kamu ke banyak hal dan cari pengalaman baru, kalo belum perlu punya hubungan romantis gausah dipaksain apalagi cuma mau ngikutin standar orang lain. santai aja.</t>
  </si>
  <si>
    <t>@areajulid umur segitu masih terlalu muda nder apalagi mikir kalo udah mendekati umur nikah. umur segitu waktunya eksplor diri kamu ke banyak hal dan cari pengalaman baru, kalo belum perlu punya hubungan romantis gausah dipaksain apalagi cuma mau ngikutin standar orang lain. santai aja.</t>
  </si>
  <si>
    <t>umur segitu masih terlalu muda nder apalagi mikir kalo udah mendekati umur nikah umur segitu waktunya eksplor diri kamu ke banyak hal dan cari pengalaman baru kalo belum perlu punya hubungan romantis gausah dipaksain apalagi cuma mau ngikutin standar orang lain santai aja</t>
  </si>
  <si>
    <t>['umur', 'segitu', 'masih', 'terlalu', 'muda', 'nder', 'apalagi', 'mikir', 'kalo', 'udah', 'mendekati', 'umur', 'nikah', 'umur', 'segitu', 'waktunya', 'eksplor', 'diri', 'kamu', 'ke', 'banyak', 'hal', 'dan', 'cari', 'pengalaman', 'baru', 'kalo', 'belum', 'perlu', 'punya', 'hubungan', 'romantis', 'gausah', 'dipaksain', 'apalagi', 'cuma', 'mau', 'ngikutin', 'standar', 'orang', 'lain', 'santai', 'aja']</t>
  </si>
  <si>
    <t>['umur', 'begitu', 'masih', 'terlalu', 'muda', 'nder', 'apalagi', 'berpikir', 'kalo', 'sudah', 'mendekati', 'umur', 'nikah', 'umur', 'begitu', 'waktunya', 'eksplor', 'diri', 'kamu', 'ke', 'banyak', 'hal', 'dan', 'cari', 'pengalaman', 'baru', 'kalo', 'belum', 'perlu', 'punya', 'hubungan', 'romantis', 'jangan', 'dipaksain', 'apalagi', 'cuma', 'mau', 'mengikuti', 'standar', 'orang', 'lain', 'santai', 'aja']</t>
  </si>
  <si>
    <t>['umur', 'muda', 'nder', 'berpikir', 'kalo', 'mendekati', 'umur', 'nikah', 'umur', 'eksplor', 'cari', 'pengalaman', 'kalo', 'hubungan', 'romantis', 'dipaksain', 'mengikuti', 'standar', 'orang', 'santai', 'aja']</t>
  </si>
  <si>
    <t>['umur', 'muda', 'nder', 'pikir', 'kalo', 'dekat', 'umur', 'nikah', 'umur', 'eksplor', 'cari', 'alam', 'kalo', 'hubung', 'romantis', 'dipaksain', 'ikut', 'standar', 'orang', 'santai', 'aja']</t>
  </si>
  <si>
    <t>umur muda nder pikir kalo dekat umur nikah umur eksplor cari alam kalo hubung romantis dipaksain ikut standar orang santai aja</t>
  </si>
  <si>
    <t>Banyangin hampir 6tahun jomblo, selama 6 tahun ini punya trust issue, insecure, masalah yg bertubi2 apa apa ngadepin sendirian, kmn2 sendirian pokonya menyedihkan eh ditanya “mau nikah muda ngga” ya gue bingung lah pacar aja gapunya gmn nikah muda anjir</t>
  </si>
  <si>
    <t>banyangin hampir 6tahun jomblo, selama 6 tahun ini punya trust issue, insecure, masalah yg bertubi2 apa apa ngadepin sendirian, kmn2 sendirian pokonya menyedihkan eh ditanya “mau nikah muda ngga” ya gue bingung lah pacar aja gapunya gmn nikah muda anjir</t>
  </si>
  <si>
    <t>banyangin hampir tahun jomblo selama tahun ini punya trust issue insecure masalah yg bertubi apa apa ngadepin sendirian kmn sendirian pokonya menyedihkan eh ditanya mau nikah muda ngga ya gue bingung lah pacar aja gapunya gmn nikah muda anjir</t>
  </si>
  <si>
    <t>['banyangin', 'hampir', 'tahun', 'jomblo', 'selama', 'tahun', 'ini', 'punya', 'trust', 'issue', 'insecure', 'masalah', 'yg', 'bertubi', 'apa', 'apa', 'ngadepin', 'sendirian', 'kmn', 'sendirian', 'pokonya', 'menyedihkan', 'eh', 'ditanya', 'mau', 'nikah', 'muda', 'ngga', 'ya', 'gue', 'bingung', 'lah', 'pacar', 'aja', 'gapunya', 'gmn', 'nikah', 'muda', 'anjir']</t>
  </si>
  <si>
    <t>['khayal', 'hampir', 'tahun', 'lajang', 'selama', 'tahun', 'ini', 'punya', 'trust', 'issue', 'khawatir', 'masalah', 'yg', 'bertubi', 'apa', 'apa', 'menghadapi', 'sendirian', 'kemana', 'sendirian', 'pokonya', 'menyedihkan', 'malah', 'ditanya', 'mau', 'nikah', 'muda', 'tidak', 'ya', 'aku', 'bingung', 'lah', 'pacar', 'aja', 'gapunya', 'bagaimana', 'nikah', 'muda', 'fuck']</t>
  </si>
  <si>
    <t>['khayal', 'lajang', 'trust', 'issue', 'khawatir', 'bertubi', 'menghadapi', 'kemana', 'pokonya', 'menyedihkan', 'nikah', 'muda', 'ya', 'bingung', 'pacar', 'aja', 'gapunya', 'nikah', 'muda', 'fuck']</t>
  </si>
  <si>
    <t>['khayal', 'lajang', 'trust', 'issue', 'khawatir', 'tubi', 'hadap', 'mana', 'poko', 'sedih', 'nikah', 'muda', 'ya', 'bingung', 'pacar', 'aja', 'gapunya', 'nikah', 'muda', 'fuck']</t>
  </si>
  <si>
    <t>khayal lajang trust issue khawatir tubi hadap mana poko sedih nikah muda ya bingung pacar aja gapunya nikah muda fuck</t>
  </si>
  <si>
    <t>Jengjenggg ktmu lah ni kita beduaa WKWKWK makan ngobrol2 trs pindah tmpt ke MIXUE karna bingung mau kmn lagii HAHAHA. Sampe di mixue mgobrol2 lagii bahas bahas nikah muda anjir wkwkwk</t>
  </si>
  <si>
    <t>jengjenggg ktmu lah ni kita beduaa wkwkwk makan ngobrol2 trs pindah tmpt ke mixue karna bingung mau kmn lagii hahaha. sampe di mixue mgobrol2 lagii bahas bahas nikah muda anjir wkwkwk</t>
  </si>
  <si>
    <t>jengjenggg ktmu lah ni kita beduaa wkwkwk makan ngobrol trs pindah tmpt ke mixue karna bingung mau kmn lagii hahaha sampe di mixue mgobrol lagii bahas bahas nikah muda anjir wkwkwk</t>
  </si>
  <si>
    <t>['jengjenggg', 'ktmu', 'lah', 'ni', 'kita', 'beduaa', 'wkwkwk', 'makan', 'ngobrol', 'trs', 'pindah', 'tmpt', 'ke', 'mixue', 'karna', 'bingung', 'mau', 'kmn', 'lagii', 'hahaha', 'sampe', 'di', 'mixue', 'mgobrol', 'lagii', 'bahas', 'bahas', 'nikah', 'muda', 'anjir', 'wkwkwk']</t>
  </si>
  <si>
    <t>['jengjenggg', 'bertemu', 'lah', 'ini', 'kita', 'berdua', 'wkwkwk', 'makan', 'berbicara', 'terus', 'pindah', 'tmpt', 'ke', 'mixue', 'karena', 'bingung', 'mau', 'kemana', 'lagi', 'hahaha', 'sampai', 'di', 'mixue', 'berbicara', 'lagi', 'bahas', 'bahas', 'nikah', 'muda', 'fuck', 'wkwkwk']</t>
  </si>
  <si>
    <t>['bertemu', 'berdua', 'wkwkwk', 'makan', 'berbicara', 'pindah', 'tmpt', 'mixue', 'bingung', 'kemana', 'hahaha', 'mixue', 'berbicara', 'bahas', 'bahas', 'nikah', 'muda', 'fuck', 'wkwkwk']</t>
  </si>
  <si>
    <t>['temu', 'dua', 'wkwkwk', 'makan', 'bicara', 'pindah', 'tmpt', 'mixue', 'bingung', 'mana', 'hahaha', 'mixue', 'bicara', 'bahas', 'bahas', 'nikah', 'muda', 'fuck', 'wkwkwk']</t>
  </si>
  <si>
    <t>temu dua wkwkwk makan bicara pindah tmpt mixue bingung mana hahaha mixue bicara bahas bahas nikah muda fuck wkwkwk</t>
  </si>
  <si>
    <t>@AREAJULID Nikah muda atau tua itu ga masalah, yang masalah itu kalo salah pilih pasangan</t>
  </si>
  <si>
    <t>@areajulid nikah muda atau tua itu ga masalah, yang masalah itu kalo salah pilih pasangan</t>
  </si>
  <si>
    <t>nikah muda atau tua itu ga masalah yang masalah itu kalo salah pilih pasangan</t>
  </si>
  <si>
    <t>['nikah', 'muda', 'atau', 'tua', 'itu', 'ga', 'masalah', 'yang', 'masalah', 'itu', 'kalo', 'salah', 'pilih', 'pasangan']</t>
  </si>
  <si>
    <t>['nikah', 'muda', 'atau', 'tua', 'itu', 'tidak', 'masalah', 'yang', 'masalah', 'itu', 'kalo', 'salah', 'pilih', 'pasangan']</t>
  </si>
  <si>
    <t>['nikah', 'muda', 'tua', 'kalo', 'salah', 'pilih', 'pasangan']</t>
  </si>
  <si>
    <t>['nikah', 'muda', 'tua', 'kalo', 'salah', 'pilih', 'pasang']</t>
  </si>
  <si>
    <t>nikah muda tua kalo salah pilih pasang</t>
  </si>
  <si>
    <t>@AREAJULID PadahalRezekiSudahAdaYangNgatur..
GausahNyindir2'nikahMuda,segalaa..</t>
  </si>
  <si>
    <t>@areajulid padahalrezekisudahadayangngatur..
gausahnyindir2'nikahmuda,segalaa..</t>
  </si>
  <si>
    <t>padahalrezekisudahadayangngatur gausahnyindirnikahmudasegalaa</t>
  </si>
  <si>
    <t>['padahalrezekisudahadayangngatur', 'gausahnyindirnikahmudasegalaa']</t>
  </si>
  <si>
    <t>Mereka tu temenan bukan si? Kaya jangan dulu nikah kita nikmatin dulu masa2 muda kita karena kalo salah satunya udh nikah gabakalan bisa sedeket ini lagi. https://t.co/Rzf9O95YFT</t>
  </si>
  <si>
    <t>mereka tu temenan bukan si? kaya jangan dulu nikah kita nikmatin dulu masa2 muda kita karena kalo salah satunya udh nikah gabakalan bisa sedeket ini lagi. https://t.co/rzf9o95yft</t>
  </si>
  <si>
    <t>mereka tu temenan bukan si kaya jangan dulu nikah kita nikmatin dulu masa muda kita karena kalo salah satunya udh nikah gabakalan bisa sedeket ini lagi</t>
  </si>
  <si>
    <t>['mereka', 'tu', 'temenan', 'bukan', 'si', 'kaya', 'jangan', 'dulu', 'nikah', 'kita', 'nikmatin', 'dulu', 'masa', 'muda', 'kita', 'karena', 'kalo', 'salah', 'satunya', 'udh', 'nikah', 'gabakalan', 'bisa', 'sedeket', 'ini', 'lagi']</t>
  </si>
  <si>
    <t>['mereka', 'itu', 'temenan', 'bukan', 'si', 'kaya', 'jangan', 'dulu', 'nikah', 'kita', 'menikmati', 'dulu', 'masa', 'muda', 'kita', 'karena', 'kalo', 'salah', 'satunya', 'sudah', 'nikah', 'tidak', 'bisa', 'sedeket', 'ini', 'lagi']</t>
  </si>
  <si>
    <t>['temenan', 'si', 'kaya', 'nikah', 'menikmati', 'muda', 'kalo', 'salah', 'satunya', 'nikah', 'sedeket']</t>
  </si>
  <si>
    <t>['temenan', 'si', 'kaya', 'nikah', 'nikmat', 'muda', 'kalo', 'salah', 'satu', 'nikah', 'sedeket']</t>
  </si>
  <si>
    <t>temenan si kaya nikah nikmat muda kalo salah satu nikah sedeket</t>
  </si>
  <si>
    <t>All fine until crush Lo nikah, temen-temen Lo nikah, sepupu yang lebih muda pada nikah, dan lebih parah lagi Lo ga punya duit. Anjirlah gue banget lagi</t>
  </si>
  <si>
    <t>all fine until crush lo nikah, temen-temen lo nikah, sepupu yang lebih muda pada nikah, dan lebih parah lagi lo ga punya duit. anjirlah gue banget lagi</t>
  </si>
  <si>
    <t>all fine until crush lo nikah tementemen lo nikah sepupu yang lebih muda pada nikah dan lebih parah lagi lo ga punya duit anjirlah gue banget lagi</t>
  </si>
  <si>
    <t>['all', 'fine', 'until', 'crush', 'lo', 'nikah', 'tementemen', 'lo', 'nikah', 'sepupu', 'yang', 'lebih', 'muda', 'pada', 'nikah', 'dan', 'lebih', 'parah', 'lagi', 'lo', 'ga', 'punya', 'duit', 'anjirlah', 'gue', 'banget', 'lagi']</t>
  </si>
  <si>
    <t>['all', 'fine', 'until', 'crush', 'kamu', 'nikah', 'tementemen', 'kamu', 'nikah', 'sepupu', 'yang', 'lebih', 'muda', 'pada', 'nikah', 'dan', 'lebih', 'parah', 'lagi', 'kamu', 'tidak', 'punya', 'duit', 'anjirlah', 'aku', 'banget', 'lagi']</t>
  </si>
  <si>
    <t>['all', 'fine', 'until', 'crush', 'nikah', 'tementemen', 'nikah', 'sepupu', 'muda', 'nikah', 'parah', 'duit', 'anjirlah', 'banget']</t>
  </si>
  <si>
    <t>['all', 'fine', 'until', 'crush', 'nikah', 'tementemen', 'nikah', 'sepupu', 'muda', 'nikah', 'parah', 'duit', 'anjir', 'banget']</t>
  </si>
  <si>
    <t>all fine until crush nikah tementemen nikah sepupu muda nikah parah duit anjir banget</t>
  </si>
  <si>
    <t>@beloveddara Spill susahnya kakak biar gak berlomba nikah muda</t>
  </si>
  <si>
    <t>@beloveddara spill susahnya kakak biar gak berlomba nikah muda</t>
  </si>
  <si>
    <t>spill susahnya kakak biar gak berlomba nikah muda</t>
  </si>
  <si>
    <t>['spill', 'susahnya', 'kakak', 'biar', 'gak', 'berlomba', 'nikah', 'muda']</t>
  </si>
  <si>
    <t>['spill', 'susah', 'kakak', 'biar', 'gak', 'lomba', 'nikah', 'muda']</t>
  </si>
  <si>
    <t>spill susah kakak biar gak lomba nikah muda</t>
  </si>
  <si>
    <t>@kegblgnunfaedh mmg bnr stlh nikah rezeki banyak dateng. tp buat apa buru" nikah biar dbilang nikah muda dan bisa anuanu. nikah cuma sekali, pikir mateng" pilih siapa dan kapan. bukan soal cepet"an tp soal dgn org yg tepat dan sama" siap. gosah over glorify kawin muda, ujung"nya ga bahagia gtu</t>
  </si>
  <si>
    <t>mmg bnr stlh nikah rezeki banyak dateng tp buat apa buru nikah biar dbilang nikah muda dan bisa anuanu nikah cuma sekali pikir mateng pilih siapa dan kapan bukan soal cepetan tp soal dgn org yg tepat dan sama siap gosah over glorify kawin muda ujungnya ga bahagia gtu</t>
  </si>
  <si>
    <t>['mmg', 'bnr', 'stlh', 'nikah', 'rezeki', 'banyak', 'dateng', 'tp', 'buat', 'apa', 'buru', 'nikah', 'biar', 'dbilang', 'nikah', 'muda', 'dan', 'bisa', 'anuanu', 'nikah', 'cuma', 'sekali', 'pikir', 'mateng', 'pilih', 'siapa', 'dan', 'kapan', 'bukan', 'soal', 'cepetan', 'tp', 'soal', 'dgn', 'org', 'yg', 'tepat', 'dan', 'sama', 'siap', 'gosah', 'over', 'glorify', 'kawin', 'muda', 'ujungnya', 'ga', 'bahagia', 'gtu']</t>
  </si>
  <si>
    <t>['memang', 'benar', 'setelah', 'nikah', 'rezeki', 'banyak', 'datang', 'tapi', 'buat', 'apa', 'buru', 'nikah', 'biar', 'dbilang', 'nikah', 'muda', 'dan', 'bisa', 'anuanu', 'nikah', 'cuma', 'sekali', 'pikir', 'matang', 'pilih', 'siapa', 'dan', 'kapan', 'bukan', 'soal', 'segera', 'tapi', 'soal', 'dengan', 'orang', 'yg', 'tepat', 'dan', 'sama', 'siap', 'gosah', 'over', 'glorify', 'kawin', 'muda', 'ujungnya', 'tidak', 'bahagia', 'begitu']</t>
  </si>
  <si>
    <t>['nikah', 'rezeki', 'buru', 'nikah', 'biar', 'dbilang', 'nikah', 'muda', 'nikah', 'pikir', 'matang', 'pilih', 'orang', 'gosah', 'over', 'glorify', 'kawin', 'muda', 'ujungnya', 'bahagia']</t>
  </si>
  <si>
    <t>['nikah', 'rezeki', 'buru', 'nikah', 'biar', 'dbilang', 'nikah', 'muda', 'nikah', 'pikir', 'matang', 'pilih', 'orang', 'gosah', 'over', 'glorify', 'kawin', 'muda', 'ujung', 'bahagia']</t>
  </si>
  <si>
    <t>nikah rezeki buru nikah biar dbilang nikah muda nikah pikir matang pilih orang gosah over glorify kawin muda ujung bahagia</t>
  </si>
  <si>
    <t>@Askrlfess Bukan buat orang" yang mau nikah muda aja sih ini mah, tapi juga buat orang" yang belum nikah tapi udah hs duluan wassalam deh. Jangan cuma mau enaknya doang ygy kalau udah hamil yaudah syukuri apa yang ada. Harga susu bayi tuh mahal belum sama perintilannya ini masih susu loh</t>
  </si>
  <si>
    <t>@askrlfess bukan buat orang" yang mau nikah muda aja sih ini mah, tapi juga buat orang" yang belum nikah tapi udah hs duluan wassalam deh. jangan cuma mau enaknya doang ygy kalau udah hamil yaudah syukuri apa yang ada. harga susu bayi tuh mahal belum sama perintilannya ini masih susu loh</t>
  </si>
  <si>
    <t>bukan buat orang yang mau nikah muda aja sih ini mah tapi juga buat orang yang belum nikah tapi udah hs duluan wassalam deh jangan cuma mau enaknya doang ygy kalau udah hamil yaudah syukuri apa yang ada harga susu bayi tuh mahal belum sama perintilannya ini masih susu loh</t>
  </si>
  <si>
    <t>['bukan', 'buat', 'orang', 'yang', 'mau', 'nikah', 'muda', 'aja', 'sih', 'ini', 'mah', 'tapi', 'juga', 'buat', 'orang', 'yang', 'belum', 'nikah', 'tapi', 'udah', 'hs', 'duluan', 'wassalam', 'deh', 'jangan', 'cuma', 'mau', 'enaknya', 'doang', 'ygy', 'kalau', 'udah', 'hamil', 'yaudah', 'syukuri', 'apa', 'yang', 'ada', 'harga', 'susu', 'bayi', 'tuh', 'mahal', 'belum', 'sama', 'perintilannya', 'ini', 'masih', 'susu', 'loh']</t>
  </si>
  <si>
    <t>['bukan', 'buat', 'orang', 'yang', 'mau', 'nikah', 'muda', 'aja', 'sih', 'ini', 'mah', 'tapi', 'juga', 'buat', 'orang', 'yang', 'belum', 'nikah', 'tapi', 'sudah', 'seks', 'duluan', 'wassalam', 'deh', 'jangan', 'cuma', 'mau', 'enaknya', 'hanya', 'ygy', 'kalau', 'sudah', 'hamil', 'yaudah', 'syukuri', 'apa', 'yang', 'ada', 'harga', 'susu', 'bayi', 'tuh', 'mahal', 'belum', 'sama', 'perintilannya', 'ini', 'masih', 'susu', 'loh']</t>
  </si>
  <si>
    <t>['orang', 'nikah', 'muda', 'aja', 'sih', 'mah', 'orang', 'nikah', 'seks', 'duluan', 'wassalam', 'deh', 'enaknya', 'hamil', 'yaudah', 'syukuri', 'harga', 'susu', 'bayi', 'tuh', 'mahal', 'perintilannya', 'susu', 'loh']</t>
  </si>
  <si>
    <t>['orang', 'nikah', 'muda', 'aja', 'sih', 'mah', 'orang', 'nikah', 'seks', 'duluan', 'wassalam', 'deh', 'enak', 'hamil', 'yaudah', 'syukur', 'harga', 'susu', 'bayi', 'tuh', 'mahal', 'perintilannya', 'susu', 'loh']</t>
  </si>
  <si>
    <t>orang nikah muda aja sih mah orang nikah seks duluan wassalam deh enak hamil yaudah syukur harga susu bayi tuh mahal perintilannya susu loh</t>
  </si>
  <si>
    <t>@AREAJULID boleh nikah muda, asal udh siap .. siap tanggung jawab dan resiko nya .. sama siap finansial nya 😁</t>
  </si>
  <si>
    <t>@areajulid boleh nikah muda, asal udh siap .. siap tanggung jawab dan resiko nya .. sama siap finansial nya 😁</t>
  </si>
  <si>
    <t>boleh nikah muda asal udh siap siap tanggung jawab dan resiko nya sama siap finansial nya</t>
  </si>
  <si>
    <t>['boleh', 'nikah', 'muda', 'asal', 'udh', 'siap', 'siap', 'tanggung', 'jawab', 'dan', 'resiko', 'nya', 'sama', 'siap', 'finansial', 'nya']</t>
  </si>
  <si>
    <t>['boleh', 'nikah', 'muda', 'asal', 'sudah', 'siap', 'siap', 'tanggung', 'jawab', 'dan', 'resiko', 'nya', 'sama', 'siap', 'keuangan', 'nya']</t>
  </si>
  <si>
    <t>['nikah', 'muda', 'tanggung', 'resiko', 'nya', 'keuangan', 'nya']</t>
  </si>
  <si>
    <t>['nikah', 'muda', 'tanggung', 'resiko', 'nya', 'uang', 'nya']</t>
  </si>
  <si>
    <t>nikah muda tanggung resiko nya uang nya</t>
  </si>
  <si>
    <t>@Askrlfess ttp mau nikah muda🙏🏻</t>
  </si>
  <si>
    <t>@askrlfess ttp mau nikah muda🙏🏻</t>
  </si>
  <si>
    <t>ttp mau nikah muda</t>
  </si>
  <si>
    <t>['ttp', 'mau', 'nikah', 'muda']</t>
  </si>
  <si>
    <t>['tetap', 'mau', 'nikah', 'muda']</t>
  </si>
  <si>
    <t>@kai_havertzy @tsumitobachi_ @AREAJULID Adaa.. Kakak kandungku malah. Aku punya 3 kakak laki2 sudah berkeluarga.. 2 diantaranya ngelarang aku buat nikah muda.. Katanya kerja dan seneng2 dulu aja. Dan aku yg tau keadaan 3 keluarga kakak aku pun jadi pikir2 lg klo mau nikah.</t>
  </si>
  <si>
    <t>@kai_havertzy @tsumitobachi_ @areajulid adaa.. kakak kandungku malah. aku punya 3 kakak laki2 sudah berkeluarga.. 2 diantaranya ngelarang aku buat nikah muda.. katanya kerja dan seneng2 dulu aja. dan aku yg tau keadaan 3 keluarga kakak aku pun jadi pikir2 lg klo mau nikah.</t>
  </si>
  <si>
    <t>havertzy adaa kakak kandungku malah aku punya kakak laki sudah berkeluarga diantaranya ngelarang aku buat nikah muda katanya kerja dan seneng dulu aja dan aku yg tau keadaan keluarga kakak aku pun jadi pikir lg klo mau nikah</t>
  </si>
  <si>
    <t>['havertzy', 'adaa', 'kakak', 'kandungku', 'malah', 'aku', 'punya', 'kakak', 'laki', 'sudah', 'berkeluarga', 'diantaranya', 'ngelarang', 'aku', 'buat', 'nikah', 'muda', 'katanya', 'kerja', 'dan', 'seneng', 'dulu', 'aja', 'dan', 'aku', 'yg', 'tau', 'keadaan', 'keluarga', 'kakak', 'aku', 'pun', 'jadi', 'pikir', 'lg', 'klo', 'mau', 'nikah']</t>
  </si>
  <si>
    <t>['havertzy', 'ada', 'kakak', 'kandungku', 'malah', 'aku', 'punya', 'kakak', 'laki', 'sudah', 'berkeluarga', 'diantaranya', 'ngelarang', 'aku', 'buat', 'nikah', 'muda', 'katanya', 'kerja', 'dan', 'senang', 'dulu', 'aja', 'dan', 'aku', 'yg', 'tau', 'keadaan', 'keluarga', 'kakak', 'aku', 'pun', 'jadi', 'pikir', 'lagi', 'klo', 'mau', 'nikah']</t>
  </si>
  <si>
    <t>['havertzy', 'kakak', 'kandungku', 'kakak', 'laki', 'berkeluarga', 'ngelarang', 'nikah', 'muda', 'kerja', 'senang', 'aja', 'tau', 'keluarga', 'kakak', 'pikir', 'klo', 'nikah']</t>
  </si>
  <si>
    <t>['havertzy', 'kakak', 'kandung', 'kakak', 'laki', 'keluarga', 'ngelarang', 'nikah', 'muda', 'kerja', 'senang', 'aja', 'tau', 'keluarga', 'kakak', 'pikir', 'klo', 'nikah']</t>
  </si>
  <si>
    <t>havertzy kakak kandung kakak laki keluarga ngelarang nikah muda kerja senang aja tau keluarga kakak pikir klo nikah</t>
  </si>
  <si>
    <t>@AREAJULID Sebenernya gak ada yg salah sama nikah muda, walaupun pas pas an tp kalo emang udh punya niat, pasti bakal usaha kok gimanapun caranya
Yg salah itu kalo u niajh muda,pas pas an, udh nikah pasrah aja, itu salah</t>
  </si>
  <si>
    <t>@areajulid sebenernya gak ada yg salah sama nikah muda, walaupun pas pas an tp kalo emang udh punya niat, pasti bakal usaha kok gimanapun caranya
yg salah itu kalo u niajh muda,pas pas an, udh nikah pasrah aja, itu salah</t>
  </si>
  <si>
    <t>sebenernya gak ada yg salah sama nikah muda walaupun pas pas an tp kalo emang udh punya niat pasti bakal usaha kok gimanapun caranya yg salah itu kalo  niajh mudapas pas an udh nikah pasrah aja itu salah</t>
  </si>
  <si>
    <t>['sebenernya', 'gak', 'ada', 'yg', 'salah', 'sama', 'nikah', 'muda', 'walaupun', 'pas', 'pas', 'an', 'tp', 'kalo', 'emang', 'udh', 'punya', 'niat', 'pasti', 'bakal', 'usaha', 'kok', 'gimanapun', 'caranya', 'yg', 'salah', 'itu', 'kalo', 'niajh', 'mudapas', 'pas', 'an', 'udh', 'nikah', 'pasrah', 'aja', 'itu', 'salah']</t>
  </si>
  <si>
    <t>['sebenarnya', 'gak', 'ada', 'yg', 'salah', 'sama', 'nikah', 'muda', 'walaupun', 'saat', 'saat', 'an', 'tapi', 'kalo', 'memang', 'sudah', 'punya', 'niat', 'pasti', 'bakal', 'usaha', 'kok', 'gimanapun', 'caranya', 'yg', 'salah', 'itu', 'kalo', 'niajh', 'muda', 'saat', 'an', 'sudah', 'nikah', 'pasrah', 'aja', 'itu', 'salah']</t>
  </si>
  <si>
    <t>['gak', 'salah', 'nikah', 'muda', 'an', 'kalo', 'niat', 'usaha', 'gimanapun', 'salah', 'kalo', 'niajh', 'muda', 'an', 'nikah', 'pasrah', 'aja', 'salah']</t>
  </si>
  <si>
    <t>gak salah nikah muda an kalo niat usaha gimanapun salah kalo niajh muda an nikah pasrah aja salah</t>
  </si>
  <si>
    <t>@laylaapakearab @OrcinusxO @miekaritelor @AREAJULID Lah itu kamu jawab sendiri. Poinnya mereka yang miskin tapi mau IKHTIAR. Kebanyakan orang nikah muda di negeri ini kan karna mau ngewe tapi halal aja. Ikhtiar nyari rejeki buat keluarganya gaada. Akhirnya nyiksa anak orang sampai cerai bahkan ada yang bundir karna duit gak cukup.</t>
  </si>
  <si>
    <t>@laylaapakearab @orcinusxo @miekaritelor @areajulid lah itu kamu jawab sendiri. poinnya mereka yang miskin tapi mau ikhtiar. kebanyakan orang nikah muda di negeri ini kan karna mau ngewe tapi halal aja. ikhtiar nyari rejeki buat keluarganya gaada. akhirnya nyiksa anak orang sampai cerai bahkan ada yang bundir karna duit gak cukup.</t>
  </si>
  <si>
    <t>lah itu kamu jawab sendiri poinnya mereka yang miskin tapi mau ikhtiar kebanyakan orang nikah muda di negeri ini kan karna mau ngewe tapi halal aja ikhtiar nyari rejeki buat keluarganya gaada akhirnya nyiksa anak orang sampai cerai bahkan ada yang bundir karna duit gak cukup</t>
  </si>
  <si>
    <t>['lah', 'itu', 'kamu', 'jawab', 'sendiri', 'poinnya', 'mereka', 'yang', 'miskin', 'tapi', 'mau', 'ikhtiar', 'kebanyakan', 'orang', 'nikah', 'muda', 'di', 'negeri', 'ini', 'kan', 'karna', 'mau', 'ngewe', 'tapi', 'halal', 'aja', 'ikhtiar', 'nyari', 'rejeki', 'buat', 'keluarganya', 'gaada', 'akhirnya', 'nyiksa', 'anak', 'orang', 'sampai', 'cerai', 'bahkan', 'ada', 'yang', 'bundir', 'karna', 'duit', 'gak', 'cukup']</t>
  </si>
  <si>
    <t>['lah', 'itu', 'kamu', 'jawab', 'sendiri', 'poinnya', 'mereka', 'yang', 'miskin', 'tapi', 'mau', 'ikhtiar', 'kebanyakan', 'orang', 'nikah', 'muda', 'di', 'negeri', 'ini', 'kan', 'karena', 'mau', 'seks', 'tapi', 'halal', 'aja', 'ikhtiar', 'mencari', 'rezeki', 'buat', 'keluarganya', 'gaada', 'akhirnya', 'menyiksa', 'anak', 'orang', 'sampai', 'cerai', 'bahkan', 'ada', 'yang', 'bundir', 'karena', 'duit', 'gak', 'cukup']</t>
  </si>
  <si>
    <t>['poinnya', 'miskin', 'ikhtiar', 'kebanyakan', 'orang', 'nikah', 'muda', 'negeri', 'seks', 'halal', 'aja', 'ikhtiar', 'mencari', 'rezeki', 'keluarganya', 'gaada', 'menyiksa', 'anak', 'orang', 'cerai', 'bundir', 'duit', 'gak']</t>
  </si>
  <si>
    <t>['poin', 'miskin', 'ikhtiar', 'banyak', 'orang', 'nikah', 'muda', 'negeri', 'seks', 'halal', 'aja', 'ikhtiar', 'cari', 'rezeki', 'keluarga', 'gaada', 'siksa', 'anak', 'orang', 'cerai', 'bundir', 'duit', 'gak']</t>
  </si>
  <si>
    <t>poin miskin ikhtiar banyak orang nikah muda negeri seks halal aja ikhtiar cari rezeki keluarga gaada siksa anak orang cerai bundir duit gak</t>
  </si>
  <si>
    <t>@AREAJULID Mau nikah muda monggo, 
Mau jomblo silakan.
Yg gak boleh tu banding²kan diri kita dg org lain. 
Setiap org mengambil sebuah keputusan pasti dg berbagai pertimbangan....</t>
  </si>
  <si>
    <t>@areajulid mau nikah muda monggo, 
mau jomblo silakan.
yg gak boleh tu banding²kan diri kita dg org lain. 
setiap org mengambil sebuah keputusan pasti dg berbagai pertimbangan....</t>
  </si>
  <si>
    <t>mau nikah muda monggo mau jomblo silakan yg gak boleh tu bandingkan diri kita dg org lain setiap org mengambil sebuah keputusan pasti dg berbagai pertimbangan</t>
  </si>
  <si>
    <t>['mau', 'nikah', 'muda', 'monggo', 'mau', 'jomblo', 'silakan', 'yg', 'gak', 'boleh', 'tu', 'bandingkan', 'diri', 'kita', 'dg', 'org', 'lain', 'setiap', 'org', 'mengambil', 'sebuah', 'keputusan', 'pasti', 'dg', 'berbagai', 'pertimbangan']</t>
  </si>
  <si>
    <t>['mau', 'nikah', 'muda', 'monggo', 'mau', 'lajang', 'silakan', 'yg', 'gak', 'boleh', 'itu', 'bandingkan', 'diri', 'kita', 'dg', 'orang', 'lain', 'setiap', 'orang', 'mengambil', 'sebuah', 'keputusan', 'pasti', 'dg', 'berbagai', 'pertimbangan']</t>
  </si>
  <si>
    <t>['nikah', 'muda', 'monggo', 'lajang', 'silakan', 'gak', 'bandingkan', 'dg', 'orang', 'orang', 'mengambil', 'keputusan', 'dg', 'pertimbangan']</t>
  </si>
  <si>
    <t>['nikah', 'muda', 'monggo', 'lajang', 'sila', 'gak', 'banding', 'dg', 'orang', 'orang', 'ambil', 'putus', 'dg', 'timbang']</t>
  </si>
  <si>
    <t>nikah muda monggo lajang sila gak banding dg orang orang ambil putus dg timbang</t>
  </si>
  <si>
    <t>@Askrlfess mknya gw pen nikmtin dlu masa muda gw. Klau udah kekumpul buat anak Bru caw nikah.</t>
  </si>
  <si>
    <t>@askrlfess mknya gw pen nikmtin dlu masa muda gw. klau udah kekumpul buat anak bru caw nikah.</t>
  </si>
  <si>
    <t>mknya gw pen nikmtin dlu masa muda gw klau udah kekumpul buat anak bru caw nikah</t>
  </si>
  <si>
    <t>['mknya', 'gw', 'pen', 'nikmtin', 'dlu', 'masa', 'muda', 'gw', 'klau', 'udah', 'kekumpul', 'buat', 'anak', 'bru', 'caw', 'nikah']</t>
  </si>
  <si>
    <t>['makanya', 'aku', 'ingin', 'nikmat', 'dahulu', 'masa', 'muda', 'aku', 'kalau', 'sudah', 'kekumpul', 'buat', 'anak', 'baru', 'caw', 'nikah']</t>
  </si>
  <si>
    <t>['nikmat', 'muda', 'kekumpul', 'anak', 'nikah']</t>
  </si>
  <si>
    <t>['nikmat', 'muda', 'kumpul', 'anak', 'nikah']</t>
  </si>
  <si>
    <t>nikmat muda kumpul anak nikah</t>
  </si>
  <si>
    <t>Bbrp orang di reply menfess ini apa ga tau yang namanya "jaga-jaga" ya? Kan ga semua ibu bisa keluar banyak asinya. Bener kok kontennya, kalo mau nikah muda harus paham apa aja yg harus disiapin, terutama uang. Karna kita ga tau kebutuhan apa yg mendesak dan kita ga bisa prediksi https://t.co/4HhHXZvCMM</t>
  </si>
  <si>
    <t>bbrp orang di reply menfess ini apa ga tau yang namanya "jaga-jaga" ya? kan ga semua ibu bisa keluar banyak asinya. bener kok kontennya, kalo mau nikah muda harus paham apa aja yg harus disiapin, terutama uang. karna kita ga tau kebutuhan apa yg mendesak dan kita ga bisa prediksi https://t.co/4hhhxzvcmm</t>
  </si>
  <si>
    <t>bbrp orang di reply menfess ini apa ga tau yang namanya jagajaga ya kan ga semua ibu bisa keluar banyak asinya bener kok kontennya kalo mau nikah muda harus paham apa aja yg harus disiapin terutama uang karna kita ga tau kebutuhan apa yg mendesak dan kita ga bisa prediksi</t>
  </si>
  <si>
    <t>['bbrp', 'orang', 'di', 'reply', 'menfess', 'ini', 'apa', 'ga', 'tau', 'yang', 'namanya', 'jagajaga', 'ya', 'kan', 'ga', 'semua', 'ibu', 'bisa', 'keluar', 'banyak', 'asinya', 'bener', 'kok', 'kontennya', 'kalo', 'mau', 'nikah', 'muda', 'harus', 'paham', 'apa', 'aja', 'yg', 'harus', 'disiapin', 'terutama', 'uang', 'karna', 'kita', 'ga', 'tau', 'kebutuhan', 'apa', 'yg', 'mendesak', 'dan', 'kita', 'ga', 'bisa', 'prediksi']</t>
  </si>
  <si>
    <t>['beberapa', 'orang', 'di', 'reply', 'menfess', 'ini', 'apa', 'tidak', 'tau', 'yang', 'namanya', 'jagajaga', 'ya', 'kan', 'tidak', 'semua', 'ibu', 'bisa', 'keluar', 'banyak', 'asinya', 'benar', 'kok', 'kontennya', 'kalo', 'mau', 'nikah', 'muda', 'harus', 'paham', 'apa', 'aja', 'yg', 'harus', 'disiapin', 'terutama', 'uang', 'karena', 'kita', 'tidak', 'tau', 'kebutuhan', 'apa', 'yg', 'mendesak', 'dan', 'kita', 'tidak', 'bisa', 'prediksi']</t>
  </si>
  <si>
    <t>['orang', 'reply', 'menfess', 'tau', 'namanya', 'jagajaga', 'ya', 'asinya', 'kontennya', 'kalo', 'nikah', 'muda', 'paham', 'aja', 'disiapin', 'uang', 'tau', 'kebutuhan', 'mendesak', 'prediksi']</t>
  </si>
  <si>
    <t>['orang', 'reply', 'menfess', 'tau', 'nama', 'jagajaga', 'ya', 'asi', 'konten', 'kalo', 'nikah', 'muda', 'paham', 'aja', 'disiapin', 'uang', 'tau', 'butuh', 'desak', 'prediksi']</t>
  </si>
  <si>
    <t>orang reply menfess tau nama jagajaga ya asi konten kalo nikah muda paham aja disiapin uang tau butuh desak prediksi</t>
  </si>
  <si>
    <t>@Askrlfess makanya udh gausa begaya nikah muda dh, hoax nikah bkin ilangin stres yg ada mkin stres iya</t>
  </si>
  <si>
    <t>@askrlfess makanya udh gausa begaya nikah muda dh, hoax nikah bkin ilangin stres yg ada mkin stres iya</t>
  </si>
  <si>
    <t>makanya udh gausa begaya nikah muda dh hoax nikah bkin ilangin stres yg ada mkin stres iya</t>
  </si>
  <si>
    <t>['makanya', 'udh', 'gausa', 'begaya', 'nikah', 'muda', 'dh', 'hoax', 'nikah', 'bkin', 'ilangin', 'stres', 'yg', 'ada', 'mkin', 'stres', 'iya']</t>
  </si>
  <si>
    <t>['makanya', 'sudah', 'jangan', 'begaya', 'nikah', 'muda', 'sudah', 'hoax', 'nikah', 'bikin', 'ilangin', 'stres', 'yg', 'ada', 'mkin', 'stres', 'iya']</t>
  </si>
  <si>
    <t>['begaya', 'nikah', 'muda', 'hoax', 'nikah', 'bikin', 'ilangin', 'stres', 'mkin', 'stres', 'iya']</t>
  </si>
  <si>
    <t>begaya nikah muda hoax nikah bikin ilangin stres mkin stres iya</t>
  </si>
  <si>
    <t>@AREAJULID Tapi gua nikah muda, tetep kaya hehe</t>
  </si>
  <si>
    <t>@areajulid tapi gua nikah muda, tetep kaya hehe</t>
  </si>
  <si>
    <t>tapi gua nikah muda tetep kaya hehe</t>
  </si>
  <si>
    <t>['tapi', 'gua', 'nikah', 'muda', 'tetep', 'kaya', 'hehe']</t>
  </si>
  <si>
    <t>['tapi', 'aku', 'nikah', 'muda', 'tetap', 'kaya', 'hehe']</t>
  </si>
  <si>
    <t>['nikah', 'muda', 'kaya', 'hehe']</t>
  </si>
  <si>
    <t>nikah muda kaya hehe</t>
  </si>
  <si>
    <t>"mau nikah kenapa harus lihat susu formula?" intinya susu yg bagus buat bayi skrg mahal2. sebelum lu komentar lu pahami dulu maksudnya, point nya tuh sblm nikah muda mesti mikirin segala hal nya. segala macem ya termasuk finansial juga. banyak asi maksudnya begimana dah ege</t>
  </si>
  <si>
    <t>mau nikah kenapa harus lihat susu formula intinya susu yg bagus buat bayi skrg mahal sebelum lu komentar lu pahami dulu maksudnya point nya tuh sblm nikah muda mesti mikirin segala hal nya segala macem ya termasuk finansial juga banyak asi maksudnya begimana dah ege</t>
  </si>
  <si>
    <t>['mau', 'nikah', 'kenapa', 'harus', 'lihat', 'susu', 'formula', 'intinya', 'susu', 'yg', 'bagus', 'buat', 'bayi', 'skrg', 'mahal', 'sebelum', 'lu', 'komentar', 'lu', 'pahami', 'dulu', 'maksudnya', 'point', 'nya', 'tuh', 'sblm', 'nikah', 'muda', 'mesti', 'mikirin', 'segala', 'hal', 'nya', 'segala', 'macem', 'ya', 'termasuk', 'finansial', 'juga', 'banyak', 'asi', 'maksudnya', 'begimana', 'dah', 'ege']</t>
  </si>
  <si>
    <t>['mau', 'nikah', 'kenapa', 'harus', 'lihat', 'susu', 'formula', 'intinya', 'susu', 'yg', 'bagus', 'buat', 'bayi', 'sekarang', 'mahal', 'sebelum', 'kamu', 'komentar', 'kamu', 'pahami', 'dulu', 'maksudnya', 'point', 'nya', 'tuh', 'sebelum', 'nikah', 'muda', 'mesti', 'memikirkan', 'segala', 'hal', 'nya', 'segala', 'macam', 'ya', 'termasuk', 'keuangan', 'juga', 'banyak', 'asi', 'maksudnya', 'begimana', 'sudah', 'ege']</t>
  </si>
  <si>
    <t>['nikah', 'lihat', 'susu', 'formula', 'intinya', 'susu', 'bagus', 'bayi', 'mahal', 'komentar', 'pahami', 'maksudnya', 'point', 'nya', 'tuh', 'nikah', 'muda', 'mesti', 'memikirkan', 'nya', 'ya', 'keuangan', 'asi', 'maksudnya', 'begimana', 'ege']</t>
  </si>
  <si>
    <t>['nikah', 'lihat', 'susu', 'formula', 'inti', 'susu', 'bagus', 'bayi', 'mahal', 'komentar', 'paham', 'maksud', 'point', 'nya', 'tuh', 'nikah', 'muda', 'mesti', 'pikir', 'nya', 'ya', 'uang', 'asi', 'maksud', 'begimana', 'ege']</t>
  </si>
  <si>
    <t>nikah lihat susu formula inti susu bagus bayi mahal komentar paham maksud point nya tuh nikah muda mesti pikir nya ya uang asi maksud begimana ege</t>
  </si>
  <si>
    <t>@AREAJULID Mau nikah muda pas masih miskin sebenarnya terserah aja selagi mereka yg nanggung sendiri susah senangnya tapi yg jd masalah kan mrk sendiri yg maksa  pgn nikah di kondisi sulit tp pas menjalani org lain juga disuruh nanggung kesusahan mereka</t>
  </si>
  <si>
    <t>@areajulid mau nikah muda pas masih miskin sebenarnya terserah aja selagi mereka yg nanggung sendiri susah senangnya tapi yg jd masalah kan mrk sendiri yg maksa  pgn nikah di kondisi sulit tp pas menjalani org lain juga disuruh nanggung kesusahan mereka</t>
  </si>
  <si>
    <t>mau nikah muda pas masih miskin sebenarnya terserah aja selagi mereka yg nanggung sendiri susah senangnya tapi yg jd masalah kan mrk sendiri yg maksa pgn nikah di kondisi sulit tp pas menjalani org lain juga disuruh nanggung kesusahan mereka</t>
  </si>
  <si>
    <t>['mau', 'nikah', 'muda', 'pas', 'masih', 'miskin', 'sebenarnya', 'terserah', 'aja', 'selagi', 'mereka', 'yg', 'nanggung', 'sendiri', 'susah', 'senangnya', 'tapi', 'yg', 'jd', 'masalah', 'kan', 'mrk', 'sendiri', 'yg', 'maksa', 'pgn', 'nikah', 'di', 'kondisi', 'sulit', 'tp', 'pas', 'menjalani', 'org', 'lain', 'juga', 'disuruh', 'nanggung', 'kesusahan', 'mereka']</t>
  </si>
  <si>
    <t>['mau', 'nikah', 'muda', 'saat', 'masih', 'miskin', 'sebenarnya', 'terserah', 'aja', 'selagi', 'mereka', 'yg', 'tanggung', 'sendiri', 'susah', 'senangnya', 'tapi', 'yg', 'jd', 'masalah', 'kan', 'mereka', 'sendiri', 'yg', 'maksa', 'ingin', 'nikah', 'di', 'kondisi', 'sulit', 'tapi', 'saat', 'menjalankan', 'orang', 'lain', 'juga', 'disuruh', 'tanggung', 'kesusahan', 'mereka']</t>
  </si>
  <si>
    <t>['nikah', 'muda', 'miskin', 'terserah', 'aja', 'selagi', 'tanggung', 'susah', 'senangnya', 'jd', 'maksa', 'nikah', 'kondisi', 'sulit', 'menjalankan', 'orang', 'disuruh', 'tanggung', 'kesusahan']</t>
  </si>
  <si>
    <t>['nikah', 'muda', 'miskin', 'serah', 'aja', 'selagi', 'tanggung', 'susah', 'senang', 'jd', 'maksa', 'nikah', 'kondisi', 'sulit', 'jalan', 'orang', 'suruh', 'tanggung', 'susah']</t>
  </si>
  <si>
    <t>nikah muda miskin serah aja selagi tanggung susah senang jd maksa nikah kondisi sulit jalan orang suruh tanggung susah</t>
  </si>
  <si>
    <t>Jangan smpe habis ini readers kk j pda nikah muda 😂 eh tp gk bsa klo pasangannya bukan baskara ehehheheh</t>
  </si>
  <si>
    <t>jangan smpe habis ini readers kk j pda nikah muda 😂 eh tp gk bsa klo pasangannya bukan baskara ehehheheh</t>
  </si>
  <si>
    <t>jangan smpe habis ini readers kk  pda nikah muda eh tp gk bsa klo pasangannya bukan baskara ehehheheh</t>
  </si>
  <si>
    <t>['jangan', 'smpe', 'habis', 'ini', 'readers', 'kk', 'pda', 'nikah', 'muda', 'eh', 'tp', 'gk', 'bsa', 'klo', 'pasangannya', 'bukan', 'baskara', 'ehehheheh']</t>
  </si>
  <si>
    <t>['jangan', 'sampai', 'habis', 'ini', 'readers', 'kakak', 'pada', 'nikah', 'muda', 'malah', 'tapi', 'tidak', 'bisa', 'klo', 'pasangannya', 'bukan', 'baskara', 'ehehheheh']</t>
  </si>
  <si>
    <t>['habis', 'readers', 'kakak', 'nikah', 'muda', 'klo', 'pasangannya', 'baskara']</t>
  </si>
  <si>
    <t>['habis', 'readers', 'kakak', 'nikah', 'muda', 'klo', 'pasang', 'baskara']</t>
  </si>
  <si>
    <t>habis readers kakak nikah muda klo pasang baskara</t>
  </si>
  <si>
    <t>@Askrlfess Gue cmn pgn nikah muda, bukan punya anak usia muda</t>
  </si>
  <si>
    <t>@askrlfess gue cmn pgn nikah muda, bukan punya anak usia muda</t>
  </si>
  <si>
    <t>gue cmn pgn nikah muda bukan punya anak usia muda</t>
  </si>
  <si>
    <t>['gue', 'cmn', 'pgn', 'nikah', 'muda', 'bukan', 'punya', 'anak', 'usia', 'muda']</t>
  </si>
  <si>
    <t>['aku', 'cmn', 'ingin', 'nikah', 'muda', 'bukan', 'punya', 'anak', 'usia', 'muda']</t>
  </si>
  <si>
    <t>['cmn', 'nikah', 'muda', 'anak', 'usia', 'muda']</t>
  </si>
  <si>
    <t>cmn nikah muda anak usia muda</t>
  </si>
  <si>
    <t>kalau suka liat2 ibu2 muda anak udah remaja2 suka mikir… “tau gitu gue nikah umur 17 tahun aja dah-_- jadi umur 18 dah punya anak” minimal 4 wkwkwkwk seru tau muda anak remaja, jadi mereka pun curhat ke kita. kek gue ke mama. coba udah tua nih gue, ngadu hormon yang ada😂</t>
  </si>
  <si>
    <t>kalau suka liat ibu muda anak udah remaja suka mikir tau gitu gue nikah umur tahun aja dah jadi umur dah punya anak minimal wkwkwkwk seru tau muda anak remaja jadi mereka pun curhat ke kita kek gue ke mama coba udah tua nih gue ngadu hormon yang ada</t>
  </si>
  <si>
    <t>['kalau', 'suka', 'liat', 'ibu', 'muda', 'anak', 'udah', 'remaja', 'suka', 'mikir', 'tau', 'gitu', 'gue', 'nikah', 'umur', 'tahun', 'aja', 'dah', 'jadi', 'umur', 'dah', 'punya', 'anak', 'minimal', 'wkwkwkwk', 'seru', 'tau', 'muda', 'anak', 'remaja', 'jadi', 'mereka', 'pun', 'curhat', 'ke', 'kita', 'kek', 'gue', 'ke', 'mama', 'coba', 'udah', 'tua', 'nih', 'gue', 'ngadu', 'hormon', 'yang', 'ada']</t>
  </si>
  <si>
    <t>['kalau', 'suka', 'lihat', 'ibu', 'muda', 'anak', 'sudah', 'remaja', 'suka', 'berpikir', 'tau', 'begitu', 'aku', 'nikah', 'umur', 'tahun', 'aja', 'sudah', 'jadi', 'umur', 'sudah', 'punya', 'anak', 'minimal', 'wkwkwkwk', 'seru', 'tau', 'muda', 'anak', 'remaja', 'jadi', 'mereka', 'pun', 'cerita', 'ke', 'kita', 'seperti', 'aku', 'ke', 'ibu', 'coba', 'sudah', 'tua', 'nih', 'aku', 'ngadu', 'hormon', 'yang', 'ada']</t>
  </si>
  <si>
    <t>['suka', 'lihat', 'muda', 'anak', 'remaja', 'suka', 'berpikir', 'tau', 'nikah', 'umur', 'aja', 'umur', 'anak', 'minimal', 'wkwkwkwk', 'seru', 'tau', 'muda', 'anak', 'remaja', 'cerita', 'coba', 'tua', 'nih', 'ngadu', 'hormon']</t>
  </si>
  <si>
    <t>['suka', 'lihat', 'muda', 'anak', 'remaja', 'suka', 'pikir', 'tau', 'nikah', 'umur', 'aja', 'umur', 'anak', 'minimal', 'wkwkwkwk', 'seru', 'tau', 'muda', 'anak', 'remaja', 'cerita', 'coba', 'tua', 'nih', 'ngadu', 'hormon']</t>
  </si>
  <si>
    <t>suka lihat muda anak remaja suka pikir tau nikah umur aja umur anak minimal wkwkwkwk seru tau muda anak remaja cerita coba tua nih ngadu hormon</t>
  </si>
  <si>
    <t>Alasan nikah muda biar anaknya klo pas lagi butuh kenceng2nya biaya pendidikan masih kuat berkerja keras. Begitu nikah juga blm punya anak sampai 10 tahun. Ada?</t>
  </si>
  <si>
    <t>alasan nikah muda biar anaknya klo pas lagi butuh kenceng2nya biaya pendidikan masih kuat berkerja keras. begitu nikah juga blm punya anak sampai 10 tahun. ada?</t>
  </si>
  <si>
    <t>alasan nikah muda biar anaknya klo pas lagi butuh kencengnya biaya pendidikan masih kuat berkerja keras begitu nikah juga blm punya anak sampai tahun ada</t>
  </si>
  <si>
    <t>['alasan', 'nikah', 'muda', 'biar', 'anaknya', 'klo', 'pas', 'lagi', 'butuh', 'kencengnya', 'biaya', 'pendidikan', 'masih', 'kuat', 'berkerja', 'keras', 'begitu', 'nikah', 'juga', 'blm', 'punya', 'anak', 'sampai', 'tahun', 'ada']</t>
  </si>
  <si>
    <t>['alasan', 'nikah', 'muda', 'biar', 'anaknya', 'klo', 'saat', 'lagi', 'butuh', 'kencengnya', 'biaya', 'pendidikan', 'masih', 'kuat', 'berkerja', 'keras', 'begitu', 'nikah', 'juga', 'belum', 'punya', 'anak', 'sampai', 'tahun', 'ada']</t>
  </si>
  <si>
    <t>['alasan', 'nikah', 'muda', 'biar', 'anaknya', 'klo', 'butuh', 'kencengnya', 'biaya', 'pendidikan', 'kuat', 'berkerja', 'keras', 'nikah', 'anak']</t>
  </si>
  <si>
    <t>['alas', 'nikah', 'muda', 'biar', 'anak', 'klo', 'butuh', 'kenceng', 'biaya', 'didik', 'kuat', 'kerja', 'keras', 'nikah', 'anak']</t>
  </si>
  <si>
    <t>alas nikah muda biar anak klo butuh kenceng biaya didik kuat kerja keras nikah anak</t>
  </si>
  <si>
    <t>@AREAJULID klo km seneng y ga ada yg aneh. malah bukannya wajar ya usia segitu lg seneng2nya/lg fokusnya sm kerja/eksplor sana sini, mau itu d sambi romance/ga. 22 msh muda pol besti!!! nikmatin aja, jgn keburu mikirin nikah klo blm mau mikirin itu, santuy! ❤️</t>
  </si>
  <si>
    <t>@areajulid klo km seneng y ga ada yg aneh. malah bukannya wajar ya usia segitu lg seneng2nya/lg fokusnya sm kerja/eksplor sana sini, mau itu d sambi romance/ga. 22 msh muda pol besti!!! nikmatin aja, jgn keburu mikirin nikah klo blm mau mikirin itu, santuy! ❤️</t>
  </si>
  <si>
    <t>klo km seneng  ga ada yg aneh malah bukannya wajar ya usia segitu lg senengnyalg fokusnya sm kerjaeksplor sana sini mau itu  sambi romancega msh muda pol besti nikmatin aja jgn keburu mikirin nikah klo blm mau mikirin itu santuy</t>
  </si>
  <si>
    <t>['klo', 'km', 'seneng', 'ga', 'ada', 'yg', 'aneh', 'malah', 'bukannya', 'wajar', 'ya', 'usia', 'segitu', 'lg', 'senengnyalg', 'fokusnya', 'sm', 'kerjaeksplor', 'sana', 'sini', 'mau', 'itu', 'sambi', 'romancega', 'msh', 'muda', 'pol', 'besti', 'nikmatin', 'aja', 'jgn', 'keburu', 'mikirin', 'nikah', 'klo', 'blm', 'mau', 'mikirin', 'itu', 'santuy']</t>
  </si>
  <si>
    <t>['klo', 'kamu', 'senang', 'tidak', 'ada', 'yg', 'aneh', 'malah', 'bukannya', 'wajar', 'ya', 'usia', 'begitu', 'lagi', 'senang', 'fokusnya', 'sama', 'kerjaeksplor', 'sana', 'sini', 'mau', 'itu', 'sambi', 'romansa', 'masih', 'muda', 'sangat', 'sahabat', 'menikmati', 'aja', 'jgn', 'terburu', 'memikirkan', 'nikah', 'klo', 'belum', 'mau', 'memikirkan', 'itu', 'santai']</t>
  </si>
  <si>
    <t>['klo', 'senang', 'aneh', 'wajar', 'ya', 'usia', 'senang', 'fokusnya', 'kerjaeksplor', 'sambi', 'romansa', 'muda', 'sahabat', 'menikmati', 'aja', 'jgn', 'terburu', 'memikirkan', 'nikah', 'klo', 'memikirkan', 'santai']</t>
  </si>
  <si>
    <t>['klo', 'senang', 'aneh', 'wajar', 'ya', 'usia', 'senang', 'fokus', 'kerjaeksplor', 'sambi', 'romansa', 'muda', 'sahabat', 'nikmat', 'aja', 'jgn', 'buru', 'pikir', 'nikah', 'klo', 'pikir', 'santai']</t>
  </si>
  <si>
    <t>klo senang aneh wajar ya usia senang fokus kerjaeksplor sambi romansa muda sahabat nikmat aja jgn buru pikir nikah klo pikir santai</t>
  </si>
  <si>
    <t>dia suka curhat masalah pernikahan sama hafidz qur'an yang dia suka gitu. bisa-bisanya bilang ke saudara adek iparnya kalo dia benci sama sepupunya gara-gara dia mau nikah lebih dulu padahal umurnya masih muda (dia seumuran aku). i was like .</t>
  </si>
  <si>
    <t>dia suka curhat masalah pernikahan sama hafidz quran yang dia suka gitu bisabisanya bilang ke saudara adek iparnya kalo dia benci sama sepupunya garagara dia mau nikah lebih dulu padahal umurnya masih muda dia seumuran aku  was like</t>
  </si>
  <si>
    <t>['dia', 'suka', 'curhat', 'masalah', 'pernikahan', 'sama', 'hafidz', 'quran', 'yang', 'dia', 'suka', 'gitu', 'bisabisanya', 'bilang', 'ke', 'saudara', 'adek', 'iparnya', 'kalo', 'dia', 'benci', 'sama', 'sepupunya', 'garagara', 'dia', 'mau', 'nikah', 'lebih', 'dulu', 'padahal', 'umurnya', 'masih', 'muda', 'dia', 'seumuran', 'aku', 'was', 'like']</t>
  </si>
  <si>
    <t>['dia', 'suka', 'cerita', 'masalah', 'pernikahan', 'sama', 'hafidz', 'quran', 'yang', 'dia', 'suka', 'begitu', 'bisabisanya', 'bilang', 'ke', 'saudara', 'adik', 'iparnya', 'kalo', 'dia', 'benci', 'sama', 'sepupunya', 'karena', 'dia', 'mau', 'nikah', 'lebih', 'dulu', 'padahal', 'umurnya', 'masih', 'muda', 'dia', 'seumuran', 'aku', 'was', 'like']</t>
  </si>
  <si>
    <t>['suka', 'cerita', 'pernikahan', 'hafidz', 'quran', 'suka', 'bisabisanya', 'bilang', 'saudara', 'adik', 'iparnya', 'kalo', 'benci', 'sepupunya', 'nikah', 'umurnya', 'muda', 'seumuran', 'was', 'like']</t>
  </si>
  <si>
    <t>['suka', 'cerita', 'nikah', 'hafidz', 'quran', 'suka', 'bisabisanya', 'bilang', 'saudara', 'adik', 'ipar', 'kalo', 'benci', 'sepupu', 'nikah', 'umur', 'muda', 'umur', 'was', 'like']</t>
  </si>
  <si>
    <t>suka cerita nikah hafidz quran suka bisabisanya bilang saudara adik ipar kalo benci sepupu nikah umur muda umur was like</t>
  </si>
  <si>
    <t>Menikah itu bukan soal tua atau muda,tapi soal siap atau tidak siap.jangan melihat yang seumuran nikah cepet jadi kepengen ikutan nikah.</t>
  </si>
  <si>
    <t>menikah itu bukan soal tua atau muda,tapi soal siap atau tidak siap.jangan melihat yang seumuran nikah cepet jadi kepengen ikutan nikah.</t>
  </si>
  <si>
    <t>menikah itu bukan soal tua atau mudatapi soal siap atau tidak siapjangan melihat yang seumuran nikah cepet jadi kepengen ikutan nikah</t>
  </si>
  <si>
    <t>['menikah', 'itu', 'bukan', 'soal', 'tua', 'atau', 'mudatapi', 'soal', 'siap', 'atau', 'tidak', 'siapjangan', 'melihat', 'yang', 'seumuran', 'nikah', 'cepet', 'jadi', 'kepengen', 'ikutan', 'nikah']</t>
  </si>
  <si>
    <t>['nikah', 'itu', 'bukan', 'soal', 'tua', 'atau', 'mudatapi', 'soal', 'siap', 'atau', 'tidak', 'siapjangan', 'melihat', 'yang', 'seumuran', 'nikah', 'cepat', 'jadi', 'ingin', 'mengikuti', 'nikah']</t>
  </si>
  <si>
    <t>['nikah', 'tua', 'mudatapi', 'siapjangan', 'seumuran', 'nikah', 'cepat', 'mengikuti', 'nikah']</t>
  </si>
  <si>
    <t>['nikah', 'tua', 'mudatapi', 'siapjangan', 'umur', 'nikah', 'cepat', 'ikut', 'nikah']</t>
  </si>
  <si>
    <t>nikah tua mudatapi siapjangan umur nikah cepat ikut nikah</t>
  </si>
  <si>
    <t>Umur 23 itu terlalu muda untuk nikah menurut gua. Menurut observasi lingkungan gua yaa, rata² menikahnya umur 26+. Fokus kerja and have fun dulu aja.</t>
  </si>
  <si>
    <t>umur 23 itu terlalu muda untuk nikah menurut gua. menurut observasi lingkungan gua yaa, rata² menikahnya umur 26+. fokus kerja and have fun dulu aja.</t>
  </si>
  <si>
    <t>umur itu terlalu muda untuk nikah menurut gua menurut observasi lingkungan gua yaa rata menikahnya umur fokus kerja and have fun dulu aja</t>
  </si>
  <si>
    <t>['umur', 'itu', 'terlalu', 'muda', 'untuk', 'nikah', 'menurut', 'gua', 'menurut', 'observasi', 'lingkungan', 'gua', 'yaa', 'rata', 'menikahnya', 'umur', 'fokus', 'kerja', 'and', 'have', 'fun', 'dulu', 'aja']</t>
  </si>
  <si>
    <t>['umur', 'itu', 'terlalu', 'muda', 'untuk', 'nikah', 'menurut', 'aku', 'menurut', 'observasi', 'lingkungan', 'aku', 'iya', 'rata', 'menikahnya', 'umur', 'fokus', 'kerja', 'and', 'have', 'fun', 'dulu', 'aja']</t>
  </si>
  <si>
    <t>['umur', 'muda', 'nikah', 'observasi', 'lingkungan', 'iya', 'menikahnya', 'umur', 'fokus', 'kerja', 'and', 'have', 'fun', 'aja']</t>
  </si>
  <si>
    <t>['umur', 'muda', 'nikah', 'observasi', 'lingkung', 'iya', 'nikah', 'umur', 'fokus', 'kerja', 'and', 'have', 'fun', 'aja']</t>
  </si>
  <si>
    <t>umur muda nikah observasi lingkung iya nikah umur fokus kerja and have fun aja</t>
  </si>
  <si>
    <t>@Askrlfess 8 dari 10 teman saya yg nikah muda berakhir dengan perceraian. 2 yang berhasil memiliki latar belakang keluarga kaya raya dan agamis. Dari 8 yang cerai, 5 diantaranya karena masalah ekonomi, 2 karena hamil duluan, 1 karena lakinya selingkuh. 
Mamam tuh nikah muda. 😌</t>
  </si>
  <si>
    <t>@askrlfess 8 dari 10 teman saya yg nikah muda berakhir dengan perceraian. 2 yang berhasil memiliki latar belakang keluarga kaya raya dan agamis. dari 8 yang cerai, 5 diantaranya karena masalah ekonomi, 2 karena hamil duluan, 1 karena lakinya selingkuh. 
mamam tuh nikah muda. 😌</t>
  </si>
  <si>
    <t>dari teman saya yg nikah muda berakhir dengan perceraian yang berhasil memiliki latar belakang keluarga kaya raya dan agamis dari yang cerai diantaranya karena masalah ekonomi karena hamil duluan karena lakinya selingkuh mamam tuh nikah muda</t>
  </si>
  <si>
    <t>['dari', 'teman', 'saya', 'yg', 'nikah', 'muda', 'berakhir', 'dengan', 'perceraian', 'yang', 'berhasil', 'memiliki', 'latar', 'belakang', 'keluarga', 'kaya', 'raya', 'dan', 'agamis', 'dari', 'yang', 'cerai', 'diantaranya', 'karena', 'masalah', 'ekonomi', 'karena', 'hamil', 'duluan', 'karena', 'lakinya', 'selingkuh', 'mamam', 'tuh', 'nikah', 'muda']</t>
  </si>
  <si>
    <t>['teman', 'nikah', 'muda', 'perceraian', 'berhasil', 'memiliki', 'latar', 'keluarga', 'kaya', 'raya', 'agamis', 'cerai', 'ekonomi', 'hamil', 'duluan', 'lakinya', 'selingkuh', 'mamam', 'tuh', 'nikah', 'muda']</t>
  </si>
  <si>
    <t>['teman', 'nikah', 'muda', 'cerai', 'hasil', 'milik', 'latar', 'keluarga', 'kaya', 'raya', 'agam', 'cerai', 'ekonomi', 'hamil', 'duluan', 'laki', 'selingkuh', 'mamam', 'tuh', 'nikah', 'muda']</t>
  </si>
  <si>
    <t>teman nikah muda cerai hasil milik latar keluarga kaya raya agam cerai ekonomi hamil duluan laki selingkuh mamam tuh nikah muda</t>
  </si>
  <si>
    <t>@butterpuc @AREAJULID Beneeerr. Justru bagus kalo sadar diri ekonominya belom oke terus milih menjomblo. Daripada maksain nikah muda tapi pas beranak-pinak malah kelimpungan popok, susu, imunisasi anak mahal semua terus ujung2nya cuman jadi beban keluarga besar.</t>
  </si>
  <si>
    <t>@butterpuc @areajulid beneeerr. justru bagus kalo sadar diri ekonominya belom oke terus milih menjomblo. daripada maksain nikah muda tapi pas beranak-pinak malah kelimpungan popok, susu, imunisasi anak mahal semua terus ujung2nya cuman jadi beban keluarga besar.</t>
  </si>
  <si>
    <t>beneeerr justru bagus kalo sadar diri ekonominya belom oke terus milih menjomblo daripada maksain nikah muda tapi pas beranakpinak malah kelimpungan popok susu imunisasi anak mahal semua terus ujungnya cuman jadi beban keluarga besar</t>
  </si>
  <si>
    <t>['beneeerr', 'justru', 'bagus', 'kalo', 'sadar', 'diri', 'ekonominya', 'belom', 'oke', 'terus', 'milih', 'menjomblo', 'daripada', 'maksain', 'nikah', 'muda', 'tapi', 'pas', 'beranakpinak', 'malah', 'kelimpungan', 'popok', 'susu', 'imunisasi', 'anak', 'mahal', 'semua', 'terus', 'ujungnya', 'cuman', 'jadi', 'beban', 'keluarga', 'besar']</t>
  </si>
  <si>
    <t>['beneeerr', 'justru', 'bagus', 'kalo', 'sadar', 'diri', 'ekonominya', 'belum', 'oke', 'terus', 'memilih', 'lajang', 'daripada', 'paksa', 'nikah', 'muda', 'tapi', 'saat', 'melahirkan', 'malah', 'kelimpungan', 'popok', 'susu', 'imunisasi', 'anak', 'mahal', 'semua', 'terus', 'ujungnya', 'hanya', 'jadi', 'beban', 'keluarga', 'besar']</t>
  </si>
  <si>
    <t>['beneeerr', 'bagus', 'kalo', 'sadar', 'ekonominya', 'oke', 'memilih', 'lajang', 'paksa', 'nikah', 'muda', 'melahirkan', 'kelimpungan', 'popok', 'susu', 'imunisasi', 'anak', 'mahal', 'ujungnya', 'beban', 'keluarga']</t>
  </si>
  <si>
    <t>['beneeerr', 'bagus', 'kalo', 'sadar', 'ekonomi', 'oke', 'pilih', 'lajang', 'paksa', 'nikah', 'muda', 'lahir', 'kelimpungan', 'popok', 'susu', 'imunisasi', 'anak', 'mahal', 'ujung', 'beban', 'keluarga']</t>
  </si>
  <si>
    <t>beneeerr bagus kalo sadar ekonomi oke pilih lajang paksa nikah muda lahir kelimpungan popok susu imunisasi anak mahal ujung beban keluarga</t>
  </si>
  <si>
    <t>@tanyarlfes Korban kampanye "nikah muda" dan "indonesia tanpa pacaran"</t>
  </si>
  <si>
    <t>@tanyarlfes korban kampanye "nikah muda" dan "indonesia tanpa pacaran"</t>
  </si>
  <si>
    <t>korban kampanye nikah muda dan indonesia tanpa pacaran</t>
  </si>
  <si>
    <t>['korban', 'kampanye', 'nikah', 'muda', 'dan', 'indonesia', 'tanpa', 'pacaran']</t>
  </si>
  <si>
    <t>['korban', 'kampanye', 'nikah', 'muda', 'indonesia', 'pacaran']</t>
  </si>
  <si>
    <t>['korban', 'kampanye', 'nikah', 'muda', 'indonesia', 'pacar']</t>
  </si>
  <si>
    <t>korban kampanye nikah muda indonesia pacar</t>
  </si>
  <si>
    <t>@AREAJULID Perkara nikah muda https://t.co/rCCkVHgzK2</t>
  </si>
  <si>
    <t>@areajulid perkara nikah muda https://t.co/rcckvhgzk2</t>
  </si>
  <si>
    <t>perkara nikah muda</t>
  </si>
  <si>
    <t>['perkara', 'nikah', 'muda']</t>
  </si>
  <si>
    <t>@AREAJULID Lernah denger lingkaran kemiskinan ga ? Yang miskin dan idup aja susah nikah dan punya anak, kebutuhan anaknya ga terpenuhi ujung ujungnya anaknya miskin juga, terus anaknya yang miskin itu nikah muda lagi</t>
  </si>
  <si>
    <t>@areajulid lernah denger lingkaran kemiskinan ga ? yang miskin dan idup aja susah nikah dan punya anak, kebutuhan anaknya ga terpenuhi ujung ujungnya anaknya miskin juga, terus anaknya yang miskin itu nikah muda lagi</t>
  </si>
  <si>
    <t>lernah denger lingkaran kemiskinan ga yang miskin dan idup aja susah nikah dan punya anak kebutuhan anaknya ga terpenuhi ujung ujungnya anaknya miskin juga terus anaknya yang miskin itu nikah muda lagi</t>
  </si>
  <si>
    <t>['lernah', 'denger', 'lingkaran', 'kemiskinan', 'ga', 'yang', 'miskin', 'dan', 'idup', 'aja', 'susah', 'nikah', 'dan', 'punya', 'anak', 'kebutuhan', 'anaknya', 'ga', 'terpenuhi', 'ujung', 'ujungnya', 'anaknya', 'miskin', 'juga', 'terus', 'anaknya', 'yang', 'miskin', 'itu', 'nikah', 'muda', 'lagi']</t>
  </si>
  <si>
    <t>['pernah', 'denger', 'lingkaran', 'kemiskinan', 'tidak', 'yang', 'miskin', 'dan', 'hidup', 'aja', 'susah', 'nikah', 'dan', 'punya', 'anak', 'kebutuhan', 'anaknya', 'tidak', 'terpenuhi', 'ujung', 'ujungnya', 'anaknya', 'miskin', 'juga', 'terus', 'anaknya', 'yang', 'miskin', 'itu', 'nikah', 'muda', 'lagi']</t>
  </si>
  <si>
    <t>['denger', 'lingkaran', 'kemiskinan', 'miskin', 'hidup', 'aja', 'susah', 'nikah', 'anak', 'kebutuhan', 'anaknya', 'terpenuhi', 'ujung', 'ujungnya', 'anaknya', 'miskin', 'anaknya', 'miskin', 'nikah', 'muda']</t>
  </si>
  <si>
    <t>['denger', 'lingkar', 'miskin', 'miskin', 'hidup', 'aja', 'susah', 'nikah', 'anak', 'butuh', 'anak', 'penuh', 'ujung', 'ujung', 'anak', 'miskin', 'anak', 'miskin', 'nikah', 'muda']</t>
  </si>
  <si>
    <t>denger lingkar miskin miskin hidup aja susah nikah anak butuh anak penuh ujung ujung anak miskin anak miskin nikah muda</t>
  </si>
  <si>
    <t>@AREAJULID masih muda, akupun yg gen 90an ga begitu ambil pusing masalah jodoh mau ikhtiar jungkir balik belum tentu dilancarin, jodoh dikasih Tuhan. mendingan sambil jalan fokus mapanin diri biar kita tuanya ga hidup susah. lagian yang udah nikah blm tentu didalemnya pernikahannya bahagia</t>
  </si>
  <si>
    <t>@areajulid masih muda, akupun yg gen 90an ga begitu ambil pusing masalah jodoh mau ikhtiar jungkir balik belum tentu dilancarin, jodoh dikasih tuhan. mendingan sambil jalan fokus mapanin diri biar kita tuanya ga hidup susah. lagian yang udah nikah blm tentu didalemnya pernikahannya bahagia</t>
  </si>
  <si>
    <t>masih muda akupun yg gen an ga begitu ambil pusing masalah jodoh mau ikhtiar jungkir balik belum tentu dilancarin jodoh dikasih tuhan mendingan sambil jalan fokus mapanin diri biar kita tuanya ga hidup susah lagian yang udah nikah blm tentu didalemnya pernikahannya bahagia</t>
  </si>
  <si>
    <t>['masih', 'muda', 'akupun', 'yg', 'gen', 'an', 'ga', 'begitu', 'ambil', 'pusing', 'masalah', 'jodoh', 'mau', 'ikhtiar', 'jungkir', 'balik', 'belum', 'tentu', 'dilancarin', 'jodoh', 'dikasih', 'tuhan', 'mendingan', 'sambil', 'jalan', 'fokus', 'mapanin', 'diri', 'biar', 'kita', 'tuanya', 'ga', 'hidup', 'susah', 'lagian', 'yang', 'udah', 'nikah', 'blm', 'tentu', 'didalemnya', 'pernikahannya', 'bahagia']</t>
  </si>
  <si>
    <t>['masih', 'muda', 'akupun', 'yg', 'generasi', 'an', 'tidak', 'begitu', 'ambil', 'pusing', 'masalah', 'jodoh', 'mau', 'ikhtiar', 'jungkir', 'balik', 'belum', 'tentu', 'dilancarin', 'jodoh', 'dikasih', 'tuhan', 'mendingan', 'sambil', 'jalan', 'fokus', 'mapanin', 'diri', 'biar', 'kita', 'tuanya', 'tidak', 'hidup', 'susah', 'lagian', 'yang', 'sudah', 'nikah', 'belum', 'tentu', 'didalemnya', 'pernikahannya', 'bahagia']</t>
  </si>
  <si>
    <t>['muda', 'akupun', 'generasi', 'an', 'ambil', 'pusing', 'jodoh', 'ikhtiar', 'jungkir', 'dilancarin', 'jodoh', 'dikasih', 'tuhan', 'mendingan', 'jalan', 'fokus', 'mapanin', 'biar', 'tuanya', 'hidup', 'susah', 'nikah', 'didalemnya', 'pernikahannya', 'bahagia']</t>
  </si>
  <si>
    <t>['muda', 'aku', 'generasi', 'an', 'ambil', 'pusing', 'jodoh', 'ikhtiar', 'jungkir', 'dilancarin', 'jodoh', 'kasih', 'tuhan', 'mending', 'jalan', 'fokus', 'mapanin', 'biar', 'tua', 'hidup', 'susah', 'nikah', 'dalem', 'nikah', 'bahagia']</t>
  </si>
  <si>
    <t>muda aku generasi an ambil pusing jodoh ikhtiar jungkir dilancarin jodoh kasih tuhan mending jalan fokus mapanin biar tua hidup susah nikah dalem nikah bahagia</t>
  </si>
  <si>
    <t>@apeeju Cie yang mau nikah muda 🤩</t>
  </si>
  <si>
    <t>@apeeju cie yang mau nikah muda 🤩</t>
  </si>
  <si>
    <t>cie yang mau nikah muda</t>
  </si>
  <si>
    <t>['cie', 'yang', 'mau', 'nikah', 'muda']</t>
  </si>
  <si>
    <t>['cie', 'nikah', 'muda']</t>
  </si>
  <si>
    <t>cie nikah muda</t>
  </si>
  <si>
    <t>bismillah nikah muda</t>
  </si>
  <si>
    <t>['bismillah', 'nikah', 'muda']</t>
  </si>
  <si>
    <t>@AREAJULID wkwkwk, padahal kalo yang milih belum nikah ya udah ga usah nyindir yang nikah muda sulit ekonomi (kan bisa aja nikah muda karena sudah ada modal dari orang tua😊), dan yang milih nikah muda yaudah ga usah ngurusin orang yang belum nikah
-
atasan batik : https://t.co/XseejsWHfO https://t.co/PtFYoDpz4a</t>
  </si>
  <si>
    <t>@areajulid wkwkwk, padahal kalo yang milih belum nikah ya udah ga usah nyindir yang nikah muda sulit ekonomi (kan bisa aja nikah muda karena sudah ada modal dari orang tua😊), dan yang milih nikah muda yaudah ga usah ngurusin orang yang belum nikah
-
atasan batik : https://t.co/xseejswhfo https://t.co/ptfyodpz4a</t>
  </si>
  <si>
    <t>wkwkwk padahal kalo yang milih belum nikah ya udah ga usah nyindir yang nikah muda sulit ekonomi kan bisa aja nikah muda karena sudah ada modal dari orang tua dan yang milih nikah muda yaudah ga usah ngurusin orang yang belum nikah atasan batik</t>
  </si>
  <si>
    <t>['wkwkwk', 'padahal', 'kalo', 'yang', 'milih', 'belum', 'nikah', 'ya', 'udah', 'ga', 'usah', 'nyindir', 'yang', 'nikah', 'muda', 'sulit', 'ekonomi', 'kan', 'bisa', 'aja', 'nikah', 'muda', 'karena', 'sudah', 'ada', 'modal', 'dari', 'orang', 'tua', 'dan', 'yang', 'milih', 'nikah', 'muda', 'yaudah', 'ga', 'usah', 'ngurusin', 'orang', 'yang', 'belum', 'nikah', 'atasan', 'batik']</t>
  </si>
  <si>
    <t>['wkwkwk', 'padahal', 'kalo', 'yang', 'memilih', 'belum', 'nikah', 'ya', 'sudah', 'tidak', 'usah', 'sindir', 'yang', 'nikah', 'muda', 'sulit', 'ekonomi', 'kan', 'bisa', 'aja', 'nikah', 'muda', 'karena', 'sudah', 'ada', 'modal', 'dari', 'orang', 'tua', 'dan', 'yang', 'memilih', 'nikah', 'muda', 'yaudah', 'tidak', 'usah', 'mengurusi', 'orang', 'yang', 'belum', 'nikah', 'atasan', 'batik']</t>
  </si>
  <si>
    <t>['wkwkwk', 'kalo', 'memilih', 'nikah', 'ya', 'sindir', 'nikah', 'muda', 'sulit', 'ekonomi', 'aja', 'nikah', 'muda', 'modal', 'orang', 'tua', 'memilih', 'nikah', 'muda', 'yaudah', 'mengurusi', 'orang', 'nikah', 'atasan', 'batik']</t>
  </si>
  <si>
    <t>['wkwkwk', 'kalo', 'pilih', 'nikah', 'ya', 'sindir', 'nikah', 'muda', 'sulit', 'ekonomi', 'aja', 'nikah', 'muda', 'modal', 'orang', 'tua', 'pilih', 'nikah', 'muda', 'yaudah', 'urus', 'orang', 'nikah', 'atas', 'batik']</t>
  </si>
  <si>
    <t>wkwkwk kalo pilih nikah ya sindir nikah muda sulit ekonomi aja nikah muda modal orang tua pilih nikah muda yaudah urus orang nikah atas batik</t>
  </si>
  <si>
    <t>@Askrlfess Nikah muda lebih baik.
Hindari pacaran dan zina.
Insyaallah rejeki ada jika niatnya ibadah.</t>
  </si>
  <si>
    <t>@askrlfess nikah muda lebih baik.
hindari pacaran dan zina.
insyaallah rejeki ada jika niatnya ibadah.</t>
  </si>
  <si>
    <t>nikah muda lebih baik hindari pacaran dan zina insyaallah rejeki ada jika niatnya ibadah</t>
  </si>
  <si>
    <t>['nikah', 'muda', 'lebih', 'baik', 'hindari', 'pacaran', 'dan', 'zina', 'insyaallah', 'rejeki', 'ada', 'jika', 'niatnya', 'ibadah']</t>
  </si>
  <si>
    <t>['nikah', 'muda', 'lebih', 'baik', 'hindari', 'pacaran', 'dan', 'zina', 'semoga', 'rezeki', 'ada', 'jika', 'niatnya', 'ibadah']</t>
  </si>
  <si>
    <t>['nikah', 'muda', 'hindari', 'pacaran', 'zina', 'semoga', 'rezeki', 'niatnya', 'ibadah']</t>
  </si>
  <si>
    <t>['nikah', 'muda', 'hindar', 'pacar', 'zina', 'moga', 'rezeki', 'niat', 'ibadah']</t>
  </si>
  <si>
    <t>nikah muda hindar pacar zina moga rezeki niat ibadah</t>
  </si>
  <si>
    <t>@AREAJULID Iya iya yang udah nikah muda, semoga gak tiba tiba chat minjem duit aja https://t.co/4O7BniMybx</t>
  </si>
  <si>
    <t>@areajulid iya iya yang udah nikah muda, semoga gak tiba tiba chat minjem duit aja https://t.co/4o7bnimybx</t>
  </si>
  <si>
    <t>iya iya yang udah nikah muda semoga gak tiba tiba chat minjem duit aja</t>
  </si>
  <si>
    <t>['iya', 'iya', 'yang', 'udah', 'nikah', 'muda', 'semoga', 'gak', 'tiba', 'tiba', 'chat', 'minjem', 'duit', 'aja']</t>
  </si>
  <si>
    <t>['iya', 'iya', 'yang', 'sudah', 'nikah', 'muda', 'semoga', 'gak', 'tiba', 'tiba', 'percakapan', 'meminjam', 'duit', 'aja']</t>
  </si>
  <si>
    <t>['iya', 'iya', 'nikah', 'muda', 'semoga', 'gak', 'percakapan', 'meminjam', 'duit', 'aja']</t>
  </si>
  <si>
    <t>['iya', 'iya', 'nikah', 'muda', 'moga', 'gak', 'cakap', 'pinjam', 'duit', 'aja']</t>
  </si>
  <si>
    <t>iya iya nikah muda moga gak cakap pinjam duit aja</t>
  </si>
  <si>
    <t>Bagaimana bisa kau jatuh cinta denganku, sedangkan aku adalah seorang wanita yang lebih mempersiapkan mati muda daripada nikah muda.</t>
  </si>
  <si>
    <t>bagaimana bisa kau jatuh cinta denganku, sedangkan aku adalah seorang wanita yang lebih mempersiapkan mati muda daripada nikah muda.</t>
  </si>
  <si>
    <t>bagaimana bisa kau jatuh cinta denganku sedangkan aku adalah seorang wanita yang lebih mempersiapkan mati muda daripada nikah muda</t>
  </si>
  <si>
    <t>['bagaimana', 'bisa', 'kau', 'jatuh', 'cinta', 'denganku', 'sedangkan', 'aku', 'adalah', 'seorang', 'wanita', 'yang', 'lebih', 'mempersiapkan', 'mati', 'muda', 'daripada', 'nikah', 'muda']</t>
  </si>
  <si>
    <t>['kau', 'jatuh', 'cinta', 'denganku', 'wanita', 'mati', 'muda', 'nikah', 'muda']</t>
  </si>
  <si>
    <t>['kau', 'jatuh', 'cinta', 'dengan', 'wanita', 'mati', 'muda', 'nikah', 'muda']</t>
  </si>
  <si>
    <t>kau jatuh cinta dengan wanita mati muda nikah muda</t>
  </si>
  <si>
    <t>@AREAJULID Kalo sama-sama problematik lebih baik instropeksi diri. Nggak perlu nyindir orang yang memutuskan untuk nikah muda, tapi juga nggak perlu ngatain yang jomblo tua tapi miskin. Masalahnya bukan di status, tapi jalan pikirannya.</t>
  </si>
  <si>
    <t>@areajulid kalo sama-sama problematik lebih baik instropeksi diri. nggak perlu nyindir orang yang memutuskan untuk nikah muda, tapi juga nggak perlu ngatain yang jomblo tua tapi miskin. masalahnya bukan di status, tapi jalan pikirannya.</t>
  </si>
  <si>
    <t>kalo samasama problematik lebih baik instropeksi diri nggak perlu nyindir orang yang memutuskan untuk nikah muda tapi juga nggak perlu ngatain yang jomblo tua tapi miskin masalahnya bukan di status tapi jalan pikirannya</t>
  </si>
  <si>
    <t>['kalo', 'samasama', 'problematik', 'lebih', 'baik', 'instropeksi', 'diri', 'nggak', 'perlu', 'nyindir', 'orang', 'yang', 'memutuskan', 'untuk', 'nikah', 'muda', 'tapi', 'juga', 'nggak', 'perlu', 'ngatain', 'yang', 'jomblo', 'tua', 'tapi', 'miskin', 'masalahnya', 'bukan', 'di', 'status', 'tapi', 'jalan', 'pikirannya']</t>
  </si>
  <si>
    <t>['kalo', 'sama', 'problematik', 'lebih', 'baik', 'instropeksi', 'diri', 'tidak', 'perlu', 'sindir', 'orang', 'yang', 'memutuskan', 'untuk', 'nikah', 'muda', 'tapi', 'juga', 'tidak', 'perlu', 'membicarakan', 'yang', 'lajang', 'tua', 'tapi', 'miskin', 'masalahnya', 'bukan', 'di', 'status', 'tapi', 'jalan', 'pikirannya']</t>
  </si>
  <si>
    <t>['kalo', 'problematik', 'instropeksi', 'sindir', 'orang', 'memutuskan', 'nikah', 'muda', 'membicarakan', 'lajang', 'tua', 'miskin', 'status', 'jalan', 'pikirannya']</t>
  </si>
  <si>
    <t>['kalo', 'problematik', 'instropeksi', 'sindir', 'orang', 'putus', 'nikah', 'muda', 'bicara', 'lajang', 'tua', 'miskin', 'status', 'jalan', 'pikir']</t>
  </si>
  <si>
    <t>kalo problematik instropeksi sindir orang putus nikah muda bicara lajang tua miskin status jalan pikir</t>
  </si>
  <si>
    <t>@bmp294 @tanyarlfes Ya kmu bales sana sini seolah nikah muda itu ga baik, itu ky kampanye aja. Ky si gitasav nyinyirin orang punya anak. Lagian yang nikah muda bukan dia aja.
Klo yang dulu ngaku si paling sederhana, taunya istrinya beli tas2 branded dan digaji pajak rakyat, baru nyinyirin tuh.</t>
  </si>
  <si>
    <t>@bmp294 @tanyarlfes ya kmu bales sana sini seolah nikah muda itu ga baik, itu ky kampanye aja. ky si gitasav nyinyirin orang punya anak. lagian yang nikah muda bukan dia aja.
klo yang dulu ngaku si paling sederhana, taunya istrinya beli tas2 branded dan digaji pajak rakyat, baru nyinyirin tuh.</t>
  </si>
  <si>
    <t>ya kmu bales sana sini seolah nikah muda itu ga baik itu ky kampanye aja ky si gitasav nyinyirin orang punya anak lagian yang nikah muda bukan dia aja klo yang dulu ngaku si paling sederhana taunya istrinya beli tas branded dan digaji pajak rakyat baru nyinyirin tuh</t>
  </si>
  <si>
    <t>['ya', 'kmu', 'bales', 'sana', 'sini', 'seolah', 'nikah', 'muda', 'itu', 'ga', 'baik', 'itu', 'ky', 'kampanye', 'aja', 'ky', 'si', 'gitasav', 'nyinyirin', 'orang', 'punya', 'anak', 'lagian', 'yang', 'nikah', 'muda', 'bukan', 'dia', 'aja', 'klo', 'yang', 'dulu', 'ngaku', 'si', 'paling', 'sederhana', 'taunya', 'istrinya', 'beli', 'tas', 'branded', 'dan', 'digaji', 'pajak', 'rakyat', 'baru', 'nyinyirin', 'tuh']</t>
  </si>
  <si>
    <t>['ya', 'kmu', 'balas', 'sana', 'sini', 'seolah', 'nikah', 'muda', 'itu', 'tidak', 'baik', 'itu', 'seperti', 'kampanye', 'aja', 'seperti', 'si', 'gitasav', 'menghina', 'orang', 'punya', 'anak', 'lagian', 'yang', 'nikah', 'muda', 'bukan', 'dia', 'aja', 'klo', 'yang', 'dulu', 'mengakui', 'si', 'paling', 'sederhana', 'tahunya', 'istrinya', 'beli', 'tas', 'branded', 'dan', 'digaji', 'pajak', 'rakyat', 'baru', 'menghina', 'tuh']</t>
  </si>
  <si>
    <t>['ya', 'kmu', 'balas', 'nikah', 'muda', 'kampanye', 'aja', 'si', 'gitasav', 'menghina', 'orang', 'anak', 'nikah', 'muda', 'aja', 'klo', 'mengakui', 'si', 'sederhana', 'tahunya', 'istrinya', 'beli', 'tas', 'branded', 'digaji', 'pajak', 'rakyat', 'menghina', 'tuh']</t>
  </si>
  <si>
    <t>['ya', 'kmu', 'balas', 'nikah', 'muda', 'kampanye', 'aja', 'si', 'gitasav', 'hina', 'orang', 'anak', 'nikah', 'muda', 'aja', 'klo', 'aku', 'si', 'sederhana', 'tahu', 'istri', 'beli', 'tas', 'branded', 'gaji', 'pajak', 'rakyat', 'hina', 'tuh']</t>
  </si>
  <si>
    <t>ya kmu balas nikah muda kampanye aja si gitasav hina orang anak nikah muda aja klo aku si sederhana tahu istri beli tas branded gaji pajak rakyat hina tuh</t>
  </si>
  <si>
    <t>@AREAJULID Wkw bnr bgt,aku salah satu orang yg memutuskan nikah muda sii,tp alhamdulilah bgt ya setelah nikah itu beda bgt aku bisa beli apapun yg waktu aku gadis ga bisa beli btw tergantung laki2 jg si dpt ny yg gmn🤣🤣</t>
  </si>
  <si>
    <t>@areajulid wkw bnr bgt,aku salah satu orang yg memutuskan nikah muda sii,tp alhamdulilah bgt ya setelah nikah itu beda bgt aku bisa beli apapun yg waktu aku gadis ga bisa beli btw tergantung laki2 jg si dpt ny yg gmn🤣🤣</t>
  </si>
  <si>
    <t>wkw bnr bgtaku salah satu orang yg memutuskan nikah muda siitp alhamdulilah bgt ya setelah nikah itu beda bgt aku bisa beli apapun yg waktu aku gadis ga bisa beli btw tergantung laki jg si dpt ny yg gmn</t>
  </si>
  <si>
    <t>['wkw', 'bnr', 'bgtaku', 'salah', 'satu', 'orang', 'yg', 'memutuskan', 'nikah', 'muda', 'siitp', 'alhamdulilah', 'bgt', 'ya', 'setelah', 'nikah', 'itu', 'beda', 'bgt', 'aku', 'bisa', 'beli', 'apapun', 'yg', 'waktu', 'aku', 'gadis', 'ga', 'bisa', 'beli', 'btw', 'tergantung', 'laki', 'jg', 'si', 'dpt', 'ny', 'yg', 'gmn']</t>
  </si>
  <si>
    <t>['wkw', 'benar', 'bgtaku', 'salah', 'satu', 'orang', 'yg', 'memutuskan', 'nikah', 'muda', 'siitp', 'alhamdulilah', 'banget', 'ya', 'setelah', 'nikah', 'itu', 'beda', 'banget', 'aku', 'bisa', 'beli', 'apapun', 'yg', 'waktu', 'aku', 'gadis', 'tidak', 'bisa', 'beli', 'btw', 'tergantung', 'laki', 'juga', 'si', 'dapat', 'ny', 'yg', 'bagaimana']</t>
  </si>
  <si>
    <t>['bgtaku', 'salah', 'orang', 'memutuskan', 'nikah', 'muda', 'siitp', 'alhamdulilah', 'banget', 'ya', 'nikah', 'beda', 'banget', 'beli', 'apapun', 'gadis', 'beli', 'btw', 'tergantung', 'laki', 'si', 'ny']</t>
  </si>
  <si>
    <t>['bgtaku', 'salah', 'orang', 'putus', 'nikah', 'muda', 'siitp', 'alhamdulilah', 'banget', 'ya', 'nikah', 'beda', 'banget', 'beli', 'apa', 'gadis', 'beli', 'btw', 'gantung', 'laki', 'si', 'ny']</t>
  </si>
  <si>
    <t>bgtaku salah orang putus nikah muda siitp alhamdulilah banget ya nikah beda banget beli apa gadis beli btw gantung laki si ny</t>
  </si>
  <si>
    <t>@Askrlfess “Yg mau nikah muda” emang yg nikah tua udh pasti uangnya lebih banyak?
Kalo parameternya nikah muda tu udh pasti lebih miskin, diketawain noh ama anak anak pejabat</t>
  </si>
  <si>
    <t>@askrlfess “yg mau nikah muda” emang yg nikah tua udh pasti uangnya lebih banyak?
kalo parameternya nikah muda tu udh pasti lebih miskin, diketawain noh ama anak anak pejabat</t>
  </si>
  <si>
    <t>yg mau nikah muda emang yg nikah tua udh pasti uangnya lebih banyak kalo parameternya nikah muda tu udh pasti lebih miskin diketawain noh ama anak anak pejabat</t>
  </si>
  <si>
    <t>['yg', 'mau', 'nikah', 'muda', 'emang', 'yg', 'nikah', 'tua', 'udh', 'pasti', 'uangnya', 'lebih', 'banyak', 'kalo', 'parameternya', 'nikah', 'muda', 'tu', 'udh', 'pasti', 'lebih', 'miskin', 'diketawain', 'noh', 'ama', 'anak', 'anak', 'pejabat']</t>
  </si>
  <si>
    <t>['yg', 'mau', 'nikah', 'muda', 'memang', 'yg', 'nikah', 'tua', 'sudah', 'pasti', 'uangnya', 'lebih', 'banyak', 'kalo', 'parameternya', 'nikah', 'muda', 'itu', 'sudah', 'pasti', 'lebih', 'miskin', 'diketawain', 'itu', 'sama', 'anak', 'anak', 'pejabat']</t>
  </si>
  <si>
    <t>['nikah', 'muda', 'nikah', 'tua', 'uangnya', 'kalo', 'parameternya', 'nikah', 'muda', 'miskin', 'diketawain', 'anak', 'anak', 'pejabat']</t>
  </si>
  <si>
    <t>['nikah', 'muda', 'nikah', 'tua', 'uang', 'kalo', 'parameter', 'nikah', 'muda', 'miskin', 'diketawain', 'anak', 'anak', 'jabat']</t>
  </si>
  <si>
    <t>nikah muda nikah tua uang kalo parameter nikah muda miskin diketawain anak anak jabat</t>
  </si>
  <si>
    <t>@AREAJULID drpd nikah muda tp ngajak anak orang susah:(</t>
  </si>
  <si>
    <t>@areajulid drpd nikah muda tp ngajak anak orang susah:(</t>
  </si>
  <si>
    <t>drpd nikah muda tp ngajak anak orang susah</t>
  </si>
  <si>
    <t>['drpd', 'nikah', 'muda', 'tp', 'ngajak', 'anak', 'orang', 'susah']</t>
  </si>
  <si>
    <t>['daripada', 'nikah', 'muda', 'tapi', 'mengajak', 'anak', 'orang', 'susah']</t>
  </si>
  <si>
    <t>['nikah', 'muda', 'mengajak', 'anak', 'orang', 'susah']</t>
  </si>
  <si>
    <t>['nikah', 'muda', 'ajak', 'anak', 'orang', 'susah']</t>
  </si>
  <si>
    <t>nikah muda ajak anak orang susah</t>
  </si>
  <si>
    <t>@kegblgnunfaedh Hlaa yok aku mung tak esemi tok, ora kabeh nikah muda ki gampang kedepane. Kocak emang</t>
  </si>
  <si>
    <t>@kegblgnunfaedh hlaa yok aku mung tak esemi tok, ora kabeh nikah muda ki gampang kedepane. kocak emang</t>
  </si>
  <si>
    <t>hlaa yok aku mung tak esemi tok ora kabeh nikah muda ki gampang kedepane kocak emang</t>
  </si>
  <si>
    <t>['hlaa', 'yok', 'aku', 'mung', 'tak', 'esemi', 'tok', 'ora', 'kabeh', 'nikah', 'muda', 'ki', 'gampang', 'kedepane', 'kocak', 'emang']</t>
  </si>
  <si>
    <t>['hlaa', 'ayo', 'aku', 'hanya', 'tak', 'esemi', 'tok', 'tidak', 'semua', 'nikah', 'muda', 'ini', 'gampang', 'kedepane', 'lucu', 'memang']</t>
  </si>
  <si>
    <t>['ayo', 'esemi', 'tok', 'nikah', 'muda', 'gampang', 'kedepane', 'lucu']</t>
  </si>
  <si>
    <t>ayo esemi tok nikah muda gampang kedepane lucu</t>
  </si>
  <si>
    <t>org2 twitter : “fak jodoh jodohan, bergantung amat sih jd orang, mending me time!”
kenyataan di rl: manusia2 kalo gak udh nikah, punya cemceman
bahkan yg seumuran2 gue pun cowo2 udh pada nikah (which means buat laki tuh relatively muda ya)</t>
  </si>
  <si>
    <t>org twitter fak jodoh jodohan bergantung amat sih jd orang mending me time kenyataan di rl manusia kalo gak udh nikah punya cemceman bahkan yg seumuran gue pun cowo udh pada nikah which means buat laki tuh relatively muda ya</t>
  </si>
  <si>
    <t>['org', 'twitter', 'fak', 'jodoh', 'jodohan', 'bergantung', 'amat', 'sih', 'jd', 'orang', 'mending', 'me', 'time', 'kenyataan', 'di', 'rl', 'manusia', 'kalo', 'gak', 'udh', 'nikah', 'punya', 'cemceman', 'bahkan', 'yg', 'seumuran', 'gue', 'pun', 'cowo', 'udh', 'pada', 'nikah', 'which', 'means', 'buat', 'laki', 'tuh', 'relatively', 'muda', 'ya']</t>
  </si>
  <si>
    <t>['orang', 'twitter', 'fuck', 'jodoh', 'jodohan', 'bergantung', 'amat', 'sih', 'jd', 'orang', 'mending', 'me', 'time', 'kenyataan', 'di', 'rl', 'manusia', 'kalo', 'gak', 'sudah', 'nikah', 'punya', 'cemceman', 'bahkan', 'yg', 'seumuran', 'aku', 'pun', 'cowok', 'sudah', 'pada', 'nikah', 'which', 'berarti', 'buat', 'laki', 'tuh', 'relatively', 'muda', 'ya']</t>
  </si>
  <si>
    <t>['orang', 'twitter', 'fuck', 'jodoh', 'jodohan', 'bergantung', 'sih', 'jd', 'orang', 'mending', 'me', 'time', 'kenyataan', 'rl', 'manusia', 'kalo', 'gak', 'nikah', 'cemceman', 'seumuran', 'cowok', 'nikah', 'which', 'laki', 'tuh', 'relatively', 'muda', 'ya']</t>
  </si>
  <si>
    <t>['orang', 'twitter', 'fuck', 'jodoh', 'jodoh', 'gantung', 'sih', 'jd', 'orang', 'mending', 'me', 'time', 'nyata', 'rl', 'manusia', 'kalo', 'gak', 'nikah', 'cemceman', 'umur', 'cowok', 'nikah', 'which', 'laki', 'tuh', 'relatively', 'muda', 'ya']</t>
  </si>
  <si>
    <t>orang twitter fuck jodoh jodoh gantung sih jd orang mending me time nyata rl manusia kalo gak nikah cemceman umur cowok nikah which laki tuh relatively muda ya</t>
  </si>
  <si>
    <t>@AREAJULID Nikmati aja dlu usia masih muda, dlu usia gua 23 th ngebet di suruh nikah krna ortu sakit kepengen ngeliat anaknya bahagia punya anak. Udah nikah ya datar aja jd terbatas buat main,buat kerja jg susah. Nikmati aja lah kata gua mah</t>
  </si>
  <si>
    <t>@areajulid nikmati aja dlu usia masih muda, dlu usia gua 23 th ngebet di suruh nikah krna ortu sakit kepengen ngeliat anaknya bahagia punya anak. udah nikah ya datar aja jd terbatas buat main,buat kerja jg susah. nikmati aja lah kata gua mah</t>
  </si>
  <si>
    <t>nikmati aja dlu usia masih muda dlu usia gua th ngebet di suruh nikah krna ortu sakit kepengen ngeliat anaknya bahagia punya anak udah nikah ya datar aja jd terbatas buat mainbuat kerja jg susah nikmati aja lah kata gua mah</t>
  </si>
  <si>
    <t>['nikmati', 'aja', 'dlu', 'usia', 'masih', 'muda', 'dlu', 'usia', 'gua', 'th', 'ngebet', 'di', 'suruh', 'nikah', 'krna', 'ortu', 'sakit', 'kepengen', 'ngeliat', 'anaknya', 'bahagia', 'punya', 'anak', 'udah', 'nikah', 'ya', 'datar', 'aja', 'jd', 'terbatas', 'buat', 'mainbuat', 'kerja', 'jg', 'susah', 'nikmati', 'aja', 'lah', 'kata', 'gua', 'mah']</t>
  </si>
  <si>
    <t>['menikmati', 'aja', 'dahulu', 'usia', 'masih', 'muda', 'dahulu', 'usia', 'aku', 'tahun', 'ingin', 'di', 'suruh', 'nikah', 'karena', 'orangtua', 'sakit', 'ingin', 'melihat', 'anaknya', 'bahagia', 'punya', 'anak', 'sudah', 'nikah', 'ya', 'datar', 'aja', 'jd', 'terbatas', 'buat', 'mainbuat', 'kerja', 'juga', 'susah', 'menikmati', 'aja', 'lah', 'kata', 'aku', 'mah']</t>
  </si>
  <si>
    <t>['menikmati', 'aja', 'usia', 'muda', 'usia', 'suruh', 'nikah', 'orangtua', 'sakit', 'anaknya', 'bahagia', 'anak', 'nikah', 'ya', 'datar', 'aja', 'jd', 'terbatas', 'mainbuat', 'kerja', 'susah', 'menikmati', 'aja', 'mah']</t>
  </si>
  <si>
    <t>['nikmat', 'aja', 'usia', 'muda', 'usia', 'suruh', 'nikah', 'orangtua', 'sakit', 'anak', 'bahagia', 'anak', 'nikah', 'ya', 'datar', 'aja', 'jd', 'batas', 'mainbuat', 'kerja', 'susah', 'nikmat', 'aja', 'mah']</t>
  </si>
  <si>
    <t>nikmat aja usia muda usia suruh nikah orangtua sakit anak bahagia anak nikah ya datar aja jd batas mainbuat kerja susah nikmat aja mah</t>
  </si>
  <si>
    <t>Ga masalah, nikmatin masa muda asik kerja punya uang sendiri lakuin banyak hal yg disuka biar nanti pas udh nikah gada penyesalan</t>
  </si>
  <si>
    <t>ga masalah, nikmatin masa muda asik kerja punya uang sendiri lakuin banyak hal yg disuka biar nanti pas udh nikah gada penyesalan</t>
  </si>
  <si>
    <t>ga masalah nikmatin masa muda asik kerja punya uang sendiri lakuin banyak hal yg disuka biar nanti pas udh nikah gada penyesalan</t>
  </si>
  <si>
    <t>['ga', 'masalah', 'nikmatin', 'masa', 'muda', 'asik', 'kerja', 'punya', 'uang', 'sendiri', 'lakuin', 'banyak', 'hal', 'yg', 'disuka', 'biar', 'nanti', 'pas', 'udh', 'nikah', 'gada', 'penyesalan']</t>
  </si>
  <si>
    <t>['tidak', 'masalah', 'menikmati', 'masa', 'muda', 'asik', 'kerja', 'punya', 'uang', 'sendiri', 'lakukan', 'banyak', 'hal', 'yg', 'disuka', 'biar', 'nanti', 'saat', 'sudah', 'nikah', 'tidak', 'penyesalan']</t>
  </si>
  <si>
    <t>['menikmati', 'muda', 'asik', 'kerja', 'uang', 'lakukan', 'disuka', 'biar', 'nikah', 'penyesalan']</t>
  </si>
  <si>
    <t>['nikmat', 'muda', 'asik', 'kerja', 'uang', 'laku', 'suka', 'biar', 'nikah', 'sesal']</t>
  </si>
  <si>
    <t>nikmat muda asik kerja uang laku suka biar nikah sesal</t>
  </si>
  <si>
    <t>@AREAJULID Wajar. No issue.
Dibalikin aja ke akar : apa urgensi menikah?
Nikah tar tar aja 27an apa 30an, anak 1 aja, 2 boleh lah.
Mending skrg nikmatin masa muda. Jalan ke luar negri kek, apa ke labuan bajo kek, nonton konser yg harga jutaan kek, beli gadget kek, serah...</t>
  </si>
  <si>
    <t>@areajulid wajar. no issue.
dibalikin aja ke akar : apa urgensi menikah?
nikah tar tar aja 27an apa 30an, anak 1 aja, 2 boleh lah.
mending skrg nikmatin masa muda. jalan ke luar negri kek, apa ke labuan bajo kek, nonton konser yg harga jutaan kek, beli gadget kek, serah...</t>
  </si>
  <si>
    <t>wajar no issue dibalikin aja ke akar apa urgensi menikah nikah tar tar aja an apa an anak aja boleh lah mending skrg nikmatin masa muda jalan ke luar negri kek apa ke labuan bajo kek nonton konser yg harga jutaan kek beli gadget kek serah</t>
  </si>
  <si>
    <t>['wajar', 'no', 'issue', 'dibalikin', 'aja', 'ke', 'akar', 'apa', 'urgensi', 'menikah', 'nikah', 'tar', 'tar', 'aja', 'an', 'apa', 'an', 'anak', 'aja', 'boleh', 'lah', 'mending', 'skrg', 'nikmatin', 'masa', 'muda', 'jalan', 'ke', 'luar', 'negri', 'kek', 'apa', 'ke', 'labuan', 'bajo', 'kek', 'nonton', 'konser', 'yg', 'harga', 'jutaan', 'kek', 'beli', 'gadget', 'kek', 'serah']</t>
  </si>
  <si>
    <t>['wajar', 'no', 'issue', 'dibalikkan', 'aja', 'ke', 'akar', 'apa', 'urgensi', 'nikah', 'nikah', 'nanti', 'nanti', 'aja', 'an', 'apa', 'an', 'anak', 'aja', 'boleh', 'lah', 'mending', 'sekarang', 'menikmati', 'masa', 'muda', 'jalan', 'ke', 'luar', 'negeri', 'seperti', 'apa', 'ke', 'labuan', 'bajo', 'seperti', 'nonton', 'konser', 'yg', 'harga', 'jutaan', 'seperti', 'beli', 'gadget', 'seperti', 'serah']</t>
  </si>
  <si>
    <t>['wajar', 'no', 'issue', 'dibalikkan', 'aja', 'akar', 'urgensi', 'nikah', 'nikah', 'aja', 'an', 'an', 'anak', 'aja', 'mending', 'menikmati', 'muda', 'jalan', 'negeri', 'labuan', 'bajo', 'nonton', 'konser', 'harga', 'jutaan', 'beli', 'gadget', 'serah']</t>
  </si>
  <si>
    <t>['wajar', 'no', 'issue', 'balik', 'aja', 'akar', 'urgensi', 'nikah', 'nikah', 'aja', 'an', 'an', 'anak', 'aja', 'mending', 'nikmat', 'muda', 'jalan', 'negeri', 'labu', 'bajo', 'nonton', 'konser', 'harga', 'juta', 'beli', 'gadget', 'serah']</t>
  </si>
  <si>
    <t>wajar no issue balik aja akar urgensi nikah nikah aja an an anak aja mending nikmat muda jalan negeri labu bajo nonton konser harga juta beli gadget serah</t>
  </si>
  <si>
    <t>@Askrlfess Yaaa lu liatnya merk enfamil, dikira merk susu anak cuma ada enfamil apa? SGM Explore anak ukuran 900gr harga d swalayan cuma 98k, kemasan paling terjangkau 39k ukuran 200g. Ayolah, jangan nakut²in orang! 
YATAPI JANGAN NIKAH MUDA JUGA KALO KERJAAN LU CUMA PUSH RANK DOANG!!! 😡</t>
  </si>
  <si>
    <t>@askrlfess yaaa lu liatnya merk enfamil, dikira merk susu anak cuma ada enfamil apa? sgm explore anak ukuran 900gr harga d swalayan cuma 98k, kemasan paling terjangkau 39k ukuran 200g. ayolah, jangan nakut²in orang! 
yatapi jangan nikah muda juga kalo kerjaan lu cuma push rank doang!!! 😡</t>
  </si>
  <si>
    <t>yaaa lu liatnya merk enfamil dikira merk susu anak cuma ada enfamil apa sgm explore anak ukuran gr harga  swalayan cuma  kemasan paling terjangkau  ukuran  ayolah jangan nakutin orang yatapi jangan nikah muda juga kalo kerjaan lu cuma push rank doang</t>
  </si>
  <si>
    <t>['yaaa', 'lu', 'liatnya', 'merk', 'enfamil', 'dikira', 'merk', 'susu', 'anak', 'cuma', 'ada', 'enfamil', 'apa', 'sgm', 'explore', 'anak', 'ukuran', 'gr', 'harga', 'swalayan', 'cuma', 'kemasan', 'paling', 'terjangkau', 'ukuran', 'ayolah', 'jangan', 'nakutin', 'orang', 'yatapi', 'jangan', 'nikah', 'muda', 'juga', 'kalo', 'kerjaan', 'lu', 'cuma', 'push', 'rank', 'doang']</t>
  </si>
  <si>
    <t>['iya', 'kamu', 'liatnya', 'merk', 'enfamil', 'dikira', 'merk', 'susu', 'anak', 'cuma', 'ada', 'enfamil', 'apa', 'sgm', 'explore', 'anak', 'ukuran', 'karena', 'harga', 'swalayan', 'cuma', 'kemasan', 'paling', 'terjangkau', 'ukuran', 'ayolah', 'jangan', 'nakutin', 'orang', 'yatapi', 'jangan', 'nikah', 'muda', 'juga', 'kalo', 'kerjaan', 'kamu', 'cuma', 'push', 'rank', 'hanya']</t>
  </si>
  <si>
    <t>['iya', 'liatnya', 'merk', 'enfamil', 'merk', 'susu', 'anak', 'enfamil', 'sgm', 'explore', 'anak', 'ukuran', 'harga', 'swalayan', 'kemasan', 'terjangkau', 'ukuran', 'ayolah', 'nakutin', 'orang', 'yatapi', 'nikah', 'muda', 'kalo', 'kerjaan', 'push', 'rank']</t>
  </si>
  <si>
    <t>['iya', 'liat', 'merk', 'enfamil', 'merk', 'susu', 'anak', 'enfamil', 'sgm', 'explore', 'anak', 'ukur', 'harga', 'swalayan', 'kemas', 'jangkau', 'ukur', 'ayo', 'nakutin', 'orang', 'yatapi', 'nikah', 'muda', 'kalo', 'kerja', 'push', 'rank']</t>
  </si>
  <si>
    <t>iya liat merk enfamil merk susu anak enfamil sgm explore anak ukur harga swalayan kemas jangkau ukur ayo nakutin orang yatapi nikah muda kalo kerja push rank</t>
  </si>
  <si>
    <t>Lebih baik nikah agar ada yg perhatian, karena kamu masih muda dan cantik juga sexy pasti banyak yg suka beb 😘</t>
  </si>
  <si>
    <t>lebih baik nikah agar ada yg perhatian, karena kamu masih muda dan cantik juga sexy pasti banyak yg suka beb 😘</t>
  </si>
  <si>
    <t>lebih baik nikah agar ada yg perhatian karena kamu masih muda dan cantik juga sexy pasti banyak yg suka beb</t>
  </si>
  <si>
    <t>['lebih', 'baik', 'nikah', 'agar', 'ada', 'yg', 'perhatian', 'karena', 'kamu', 'masih', 'muda', 'dan', 'cantik', 'juga', 'sexy', 'pasti', 'banyak', 'yg', 'suka', 'beb']</t>
  </si>
  <si>
    <t>['nikah', 'perhatian', 'muda', 'cantik', 'sexy', 'suka', 'beb']</t>
  </si>
  <si>
    <t>['nikah', 'perhati', 'muda', 'cantik', 'sexy', 'suka', 'beb']</t>
  </si>
  <si>
    <t>nikah perhati muda cantik sexy suka beb</t>
  </si>
  <si>
    <t>"Mbak/Kaka/Teteh??!!".
Sering bgt di panggil "Bu" krna bentuk badan itu rasanya sakit hati bgt, buat aku yg aslinya msh muda, belum nikah, belum punya anak.
Niatnya jalan2 buat healing ngilangin stress, happy2, eh di panggil "Bu" itu langsung anjlok bgt moodnya.--</t>
  </si>
  <si>
    <t>"mbak/kaka/teteh??!!".
sering bgt di panggil "bu" krna bentuk badan itu rasanya sakit hati bgt, buat aku yg aslinya msh muda, belum nikah, belum punya anak.
niatnya jalan2 buat healing ngilangin stress, happy2, eh di panggil "bu" itu langsung anjlok bgt moodnya.--</t>
  </si>
  <si>
    <t>mbakkakateteh sering bgt di panggil bu krna bentuk badan itu rasanya sakit hati bgt buat aku yg aslinya msh muda belum nikah belum punya anak niatnya jalan buat healing ngilangin stress happy eh di panggil bu itu langsung anjlok bgt moodnya</t>
  </si>
  <si>
    <t>['mbakkakateteh', 'sering', 'bgt', 'di', 'panggil', 'bu', 'krna', 'bentuk', 'badan', 'itu', 'rasanya', 'sakit', 'hati', 'bgt', 'buat', 'aku', 'yg', 'aslinya', 'msh', 'muda', 'belum', 'nikah', 'belum', 'punya', 'anak', 'niatnya', 'jalan', 'buat', 'healing', 'ngilangin', 'stress', 'happy', 'eh', 'di', 'panggil', 'bu', 'itu', 'langsung', 'anjlok', 'bgt', 'moodnya']</t>
  </si>
  <si>
    <t>['kakak', 'sering', 'banget', 'di', 'panggil', 'bu', 'karena', 'bentuk', 'badan', 'itu', 'rasanya', 'sakit', 'hati', 'banget', 'buat', 'aku', 'yg', 'aslinya', 'masih', 'muda', 'belum', 'nikah', 'belum', 'punya', 'anak', 'niatnya', 'jalan', 'buat', 'menyembuhkan', 'ngilangin', 'stres', 'bahagia', 'malah', 'di', 'panggil', 'bu', 'itu', 'langsung', 'anjlok', 'banget', 'moodnya']</t>
  </si>
  <si>
    <t>['kakak', 'banget', 'panggil', 'bu', 'bentuk', 'badan', 'sakit', 'hati', 'banget', 'aslinya', 'muda', 'nikah', 'anak', 'niatnya', 'jalan', 'menyembuhkan', 'ngilangin', 'stres', 'bahagia', 'panggil', 'bu', 'langsung', 'anjlok', 'banget', 'moodnya']</t>
  </si>
  <si>
    <t>['kakak', 'banget', 'panggil', 'bu', 'bentuk', 'badan', 'sakit', 'hati', 'banget', 'asli', 'muda', 'nikah', 'anak', 'niat', 'jalan', 'sembuh', 'ngilangin', 'stres', 'bahagia', 'panggil', 'bu', 'langsung', 'anjlok', 'banget', 'moodnya']</t>
  </si>
  <si>
    <t>kakak banget panggil bu bentuk badan sakit hati banget asli muda nikah anak niat jalan sembuh ngilangin stres bahagia panggil bu langsung anjlok banget moodnya</t>
  </si>
  <si>
    <t>@urmowahere @brrclay mo nikah muda ga prey</t>
  </si>
  <si>
    <t>mo nikah muda ga prey</t>
  </si>
  <si>
    <t>['mo', 'nikah', 'muda', 'ga', 'prey']</t>
  </si>
  <si>
    <t>['mau', 'nikah', 'muda', 'tidak', 'prey']</t>
  </si>
  <si>
    <t>['nikah', 'muda', 'prey']</t>
  </si>
  <si>
    <t>nikah muda prey</t>
  </si>
  <si>
    <t>@Askrlfess nikah muda tpi child free</t>
  </si>
  <si>
    <t>@askrlfess nikah muda tpi child free</t>
  </si>
  <si>
    <t>nikah muda tpi child free</t>
  </si>
  <si>
    <t>['nikah', 'muda', 'tpi', 'child', 'free']</t>
  </si>
  <si>
    <t>['nikah', 'muda', 'tapi', 'child', 'free']</t>
  </si>
  <si>
    <t>['nikah', 'muda', 'child', 'free']</t>
  </si>
  <si>
    <t>nikah muda child free</t>
  </si>
  <si>
    <t>@chaffein_ @Askrlfess oalah berarti nikah muda/nikah dibawah umur ya? 🥲 gini amat yaampunnn hadeh</t>
  </si>
  <si>
    <t>@chaffein_ @askrlfess oalah berarti nikah muda/nikah dibawah umur ya? 🥲 gini amat yaampunnn hadeh</t>
  </si>
  <si>
    <t>oalah berarti nikah mudanikah dibawah umur ya gini amat yaampunnn hadeh</t>
  </si>
  <si>
    <t>['oalah', 'berarti', 'nikah', 'mudanikah', 'dibawah', 'umur', 'ya', 'gini', 'amat', 'yaampunnn', 'hadeh']</t>
  </si>
  <si>
    <t>['oalah', 'berarti', 'nikah', 'mudanikah', 'dibawah', 'umur', 'ya', 'begini', 'amat', 'yaampunnn', 'hadeh']</t>
  </si>
  <si>
    <t>['nikah', 'mudanikah', 'dibawah', 'umur', 'ya', 'yaampunnn', 'hadeh']</t>
  </si>
  <si>
    <t>['nikah', 'mudanikah', 'bawah', 'umur', 'ya', 'yaampunnn', 'hadeh']</t>
  </si>
  <si>
    <t>nikah mudanikah bawah umur ya yaampunnn hadeh</t>
  </si>
  <si>
    <t>@kegblgnunfaedh Pilihan orang beda2.
Nikah muda boleh, tapi ya udah, gausah komen ini itu ke orang lain yg belum dikasih kesempatan nikah. Masing2 orang punya target.
Lagi, yg namanya nikah itu gabisa bos modal cinta.
Rejeki ya harus dicari. Jangan buru2 deh kalo belum siap.</t>
  </si>
  <si>
    <t>@kegblgnunfaedh pilihan orang beda2.
nikah muda boleh, tapi ya udah, gausah komen ini itu ke orang lain yg belum dikasih kesempatan nikah. masing2 orang punya target.
lagi, yg namanya nikah itu gabisa bos modal cinta.
rejeki ya harus dicari. jangan buru2 deh kalo belum siap.</t>
  </si>
  <si>
    <t>pilihan orang beda nikah muda boleh tapi ya udah gausah komen ini itu ke orang lain yg belum dikasih kesempatan nikah masing orang punya target lagi yg namanya nikah itu gabisa bos modal cinta rejeki ya harus dicari jangan buru deh kalo belum siap</t>
  </si>
  <si>
    <t>['pilihan', 'orang', 'beda', 'nikah', 'muda', 'boleh', 'tapi', 'ya', 'udah', 'gausah', 'komen', 'ini', 'itu', 'ke', 'orang', 'lain', 'yg', 'belum', 'dikasih', 'kesempatan', 'nikah', 'masing', 'orang', 'punya', 'target', 'lagi', 'yg', 'namanya', 'nikah', 'itu', 'gabisa', 'bos', 'modal', 'cinta', 'rejeki', 'ya', 'harus', 'dicari', 'jangan', 'buru', 'deh', 'kalo', 'belum', 'siap']</t>
  </si>
  <si>
    <t>['pilihan', 'orang', 'beda', 'nikah', 'muda', 'boleh', 'tapi', 'ya', 'sudah', 'jangan', 'komen', 'ini', 'itu', 'ke', 'orang', 'lain', 'yg', 'belum', 'dikasih', 'kesempatan', 'nikah', 'masing', 'orang', 'punya', 'target', 'lagi', 'yg', 'namanya', 'nikah', 'itu', 'gabisa', 'pemimpin', 'modal', 'cinta', 'rezeki', 'ya', 'harus', 'dicari', 'jangan', 'buru', 'deh', 'kalo', 'belum', 'siap']</t>
  </si>
  <si>
    <t>['pilihan', 'orang', 'beda', 'nikah', 'muda', 'ya', 'komen', 'orang', 'dikasih', 'kesempatan', 'nikah', 'orang', 'target', 'namanya', 'nikah', 'gabisa', 'pemimpin', 'modal', 'cinta', 'rezeki', 'ya', 'dicari', 'buru', 'deh', 'kalo']</t>
  </si>
  <si>
    <t>['pilih', 'orang', 'beda', 'nikah', 'muda', 'ya', 'komen', 'orang', 'kasih', 'sempat', 'nikah', 'orang', 'target', 'nama', 'nikah', 'gabisa', 'pimpin', 'modal', 'cinta', 'rezeki', 'ya', 'cari', 'buru', 'deh', 'kalo']</t>
  </si>
  <si>
    <t>pilih orang beda nikah muda ya komen orang kasih sempat nikah orang target nama nikah gabisa pimpin modal cinta rezeki ya cari buru deh kalo</t>
  </si>
  <si>
    <t>@lilbeauvoir relationship. Mama nikah usia muda, bukan seusia sama anak bapak yg pertama. Apalagi bapak yg suka main wanita, dan sekrng imbasnya mama ganti yg selingkuh. Anjirlah.</t>
  </si>
  <si>
    <t>@lilbeauvoir relationship. mama nikah usia muda, bukan seusia sama anak bapak yg pertama. apalagi bapak yg suka main wanita, dan sekrng imbasnya mama ganti yg selingkuh. anjirlah.</t>
  </si>
  <si>
    <t>relationship mama nikah usia muda bukan seusia sama anak bapak yg pertama apalagi bapak yg suka main wanita dan sekrng imbasnya mama ganti yg selingkuh anjirlah</t>
  </si>
  <si>
    <t>['relationship', 'mama', 'nikah', 'usia', 'muda', 'bukan', 'seusia', 'sama', 'anak', 'bapak', 'yg', 'pertama', 'apalagi', 'bapak', 'yg', 'suka', 'main', 'wanita', 'dan', 'sekrng', 'imbasnya', 'mama', 'ganti', 'yg', 'selingkuh', 'anjirlah']</t>
  </si>
  <si>
    <t>['relationship', 'ibu', 'nikah', 'usia', 'muda', 'bukan', 'seusia', 'sama', 'anak', 'bapak', 'yg', 'pertama', 'apalagi', 'bapak', 'yg', 'suka', 'main', 'wanita', 'dan', 'sekarang', 'imbasnya', 'ibu', 'ganti', 'yg', 'selingkuh', 'anjirlah']</t>
  </si>
  <si>
    <t>['relationship', 'nikah', 'usia', 'muda', 'seusia', 'anak', 'suka', 'main', 'wanita', 'imbasnya', 'ganti', 'selingkuh', 'anjirlah']</t>
  </si>
  <si>
    <t>['relationship', 'nikah', 'usia', 'muda', 'usia', 'anak', 'suka', 'main', 'wanita', 'imbas', 'ganti', 'selingkuh', 'anjir']</t>
  </si>
  <si>
    <t>relationship nikah usia muda usia anak suka main wanita imbas ganti selingkuh anjir</t>
  </si>
  <si>
    <t>@AREAJULID Tergantung masing2 orang.. ada yg mo nikah muda, ada juga yg mo kejar karir dulu. Jalanin aja yang lo merasa nyaman. Daripada lo merasa terpaksa dengan ikutin maunya orang lain. Toh menikah karna terpaksa juga hasil ga akan bikin lo bahagia.</t>
  </si>
  <si>
    <t>@areajulid tergantung masing2 orang.. ada yg mo nikah muda, ada juga yg mo kejar karir dulu. jalanin aja yang lo merasa nyaman. daripada lo merasa terpaksa dengan ikutin maunya orang lain. toh menikah karna terpaksa juga hasil ga akan bikin lo bahagia.</t>
  </si>
  <si>
    <t>tergantung masing orang ada yg mo nikah muda ada juga yg mo kejar karir dulu jalanin aja yang lo merasa nyaman daripada lo merasa terpaksa dengan ikutin maunya orang lain toh menikah karna terpaksa juga hasil ga akan bikin lo bahagia</t>
  </si>
  <si>
    <t>['tergantung', 'masing', 'orang', 'ada', 'yg', 'mo', 'nikah', 'muda', 'ada', 'juga', 'yg', 'mo', 'kejar', 'karir', 'dulu', 'jalanin', 'aja', 'yang', 'lo', 'merasa', 'nyaman', 'daripada', 'lo', 'merasa', 'terpaksa', 'dengan', 'ikutin', 'maunya', 'orang', 'lain', 'toh', 'menikah', 'karna', 'terpaksa', 'juga', 'hasil', 'ga', 'akan', 'bikin', 'lo', 'bahagia']</t>
  </si>
  <si>
    <t>['tergantung', 'masing', 'orang', 'ada', 'yg', 'mau', 'nikah', 'muda', 'ada', 'juga', 'yg', 'mau', 'kejar', 'karier', 'dulu', 'jalankan', 'aja', 'yang', 'kamu', 'merasa', 'nyaman', 'daripada', 'kamu', 'merasa', 'terpaksa', 'dengan', 'ikut', 'mau', 'orang', 'lain', 'toh', 'nikah', 'karena', 'terpaksa', 'juga', 'hasil', 'tidak', 'akan', 'bikin', 'kamu', 'bahagia']</t>
  </si>
  <si>
    <t>['tergantung', 'orang', 'nikah', 'muda', 'kejar', 'karier', 'jalankan', 'aja', 'nyaman', 'terpaksa', 'orang', 'nikah', 'terpaksa', 'hasil', 'bikin', 'bahagia']</t>
  </si>
  <si>
    <t>['gantung', 'orang', 'nikah', 'muda', 'kejar', 'karier', 'jalan', 'aja', 'nyaman', 'paksa', 'orang', 'nikah', 'paksa', 'hasil', 'bikin', 'bahagia']</t>
  </si>
  <si>
    <t>gantung orang nikah muda kejar karier jalan aja nyaman paksa orang nikah paksa hasil bikin bahagia</t>
  </si>
  <si>
    <t>jika nikah muda menjadi alasan untuk menghindari zina, lantas mengapa tidak mati muda untuk menghindari dosa.</t>
  </si>
  <si>
    <t>jika nikah muda menjadi alasan untuk menghindari zina lantas mengapa tidak mati muda untuk menghindari dosa</t>
  </si>
  <si>
    <t>['jika', 'nikah', 'muda', 'menjadi', 'alasan', 'untuk', 'menghindari', 'zina', 'lantas', 'mengapa', 'tidak', 'mati', 'muda', 'untuk', 'menghindari', 'dosa']</t>
  </si>
  <si>
    <t>['nikah', 'muda', 'alasan', 'menghindari', 'zina', 'lantas', 'mati', 'muda', 'menghindari', 'dosa']</t>
  </si>
  <si>
    <t>['nikah', 'muda', 'alas', 'hindar', 'zina', 'lantas', 'mati', 'muda', 'hindar', 'dosa']</t>
  </si>
  <si>
    <t>nikah muda alas hindar zina lantas mati muda hindar dosa</t>
  </si>
  <si>
    <t>@AREAJULID Kk 22 masih muda,
Aku dulu umur segitu masih. Hahahihi, mondar-mandir main.
Mana kepikiran nikah. Skrg baru ketar-ketir. Wkwkw</t>
  </si>
  <si>
    <t>@areajulid kk 22 masih muda,
aku dulu umur segitu masih. hahahihi, mondar-mandir main.
mana kepikiran nikah. skrg baru ketar-ketir. wkwkw</t>
  </si>
  <si>
    <t>kk masih muda aku dulu umur segitu masih hahahihi mondarmandir main mana kepikiran nikah skrg baru ketarketir wkwkw</t>
  </si>
  <si>
    <t>['kk', 'masih', 'muda', 'aku', 'dulu', 'umur', 'segitu', 'masih', 'hahahihi', 'mondarmandir', 'main', 'mana', 'kepikiran', 'nikah', 'skrg', 'baru', 'ketarketir', 'wkwkw']</t>
  </si>
  <si>
    <t>['kakak', 'masih', 'muda', 'aku', 'dulu', 'umur', 'begitu', 'masih', 'hahahihi', 'mondarmandir', 'main', 'mana', 'kepikiran', 'nikah', 'sekarang', 'baru', 'gelisah', 'wkwkw']</t>
  </si>
  <si>
    <t>['kakak', 'muda', 'umur', 'mondarmandir', 'main', 'kepikiran', 'nikah', 'gelisah']</t>
  </si>
  <si>
    <t>['kakak', 'muda', 'umur', 'mondarmandir', 'main', 'pikir', 'nikah', 'gelisah']</t>
  </si>
  <si>
    <t>kakak muda umur mondarmandir main pikir nikah gelisah</t>
  </si>
  <si>
    <t>@Askrlfess Nikah muda  lalu IUD + buang luar adalah koentji</t>
  </si>
  <si>
    <t>@askrlfess nikah muda  lalu iud + buang luar adalah koentji</t>
  </si>
  <si>
    <t>nikah muda lalu iud buang luar adalah koentji</t>
  </si>
  <si>
    <t>['nikah', 'muda', 'lalu', 'iud', 'buang', 'luar', 'adalah', 'koentji']</t>
  </si>
  <si>
    <t>['nikah', 'muda', 'lalu', 'iud', 'buang', 'luar', 'adalah', 'kunci']</t>
  </si>
  <si>
    <t>['nikah', 'muda', 'iud', 'buang', 'kunci']</t>
  </si>
  <si>
    <t>nikah muda iud buang kunci</t>
  </si>
  <si>
    <t>@Askrlfess Yg rencana mau nikah muda dan punya anak, please pelajari dulu bahwa ASI itu lebih utama. Sufor tidak wajib dan tidak dapat menggantikan ASI. Jadi jangan ✨shock✨ lihat harga susu dan langsung mikir anak bayi ✨perlu minum sufor✨ kecuali ada indikasi tertentu.
Jaga kesehatan.</t>
  </si>
  <si>
    <t>@askrlfess yg rencana mau nikah muda dan punya anak, please pelajari dulu bahwa asi itu lebih utama. sufor tidak wajib dan tidak dapat menggantikan asi. jadi jangan ✨shock✨ lihat harga susu dan langsung mikir anak bayi ✨perlu minum sufor✨ kecuali ada indikasi tertentu.
jaga kesehatan.</t>
  </si>
  <si>
    <t>yg rencana mau nikah muda dan punya anak please pelajari dulu bahwa asi itu lebih utama sufor tidak wajib dan tidak dapat menggantikan asi jadi jangan shock lihat harga susu dan langsung mikir anak bayi perlu minum sufor kecuali ada indikasi tertentu jaga kesehatan</t>
  </si>
  <si>
    <t>['yg', 'rencana', 'mau', 'nikah', 'muda', 'dan', 'punya', 'anak', 'please', 'pelajari', 'dulu', 'bahwa', 'asi', 'itu', 'lebih', 'utama', 'sufor', 'tidak', 'wajib', 'dan', 'tidak', 'dapat', 'menggantikan', 'asi', 'jadi', 'jangan', 'shock', 'lihat', 'harga', 'susu', 'dan', 'langsung', 'mikir', 'anak', 'bayi', 'perlu', 'minum', 'sufor', 'kecuali', 'ada', 'indikasi', 'tertentu', 'jaga', 'kesehatan']</t>
  </si>
  <si>
    <t>['yg', 'rencana', 'mau', 'nikah', 'muda', 'dan', 'punya', 'anak', 'mohon', 'pelajari', 'dulu', 'bahwa', 'asi', 'itu', 'lebih', 'utama', 'sufor', 'tidak', 'wajib', 'dan', 'tidak', 'dapat', 'menggantikan', 'asi', 'jadi', 'jangan', 'shock', 'lihat', 'harga', 'susu', 'dan', 'langsung', 'berpikir', 'anak', 'bayi', 'perlu', 'minum', 'sufor', 'kecuali', 'ada', 'indikasi', 'tertentu', 'jaga', 'kesehatan']</t>
  </si>
  <si>
    <t>['rencana', 'nikah', 'muda', 'anak', 'mohon', 'pelajari', 'asi', 'utama', 'sufor', 'wajib', 'menggantikan', 'asi', 'shock', 'lihat', 'harga', 'susu', 'langsung', 'berpikir', 'anak', 'bayi', 'minum', 'sufor', 'kecuali', 'indikasi', 'jaga', 'kesehatan']</t>
  </si>
  <si>
    <t>['rencana', 'nikah', 'muda', 'anak', 'mohon', 'ajar', 'asi', 'utama', 'sufor', 'wajib', 'ganti', 'asi', 'shock', 'lihat', 'harga', 'susu', 'langsung', 'pikir', 'anak', 'bayi', 'minum', 'sufor', 'kecuali', 'indikasi', 'jaga', 'sehat']</t>
  </si>
  <si>
    <t>rencana nikah muda anak mohon ajar asi utama sufor wajib ganti asi shock lihat harga susu langsung pikir anak bayi minum sufor kecuali indikasi jaga sehat</t>
  </si>
  <si>
    <t>@Askrlfess Alasan jangan nikah muda tuh bukan karena harga sufor karena lu bisa nikah tapi nunda punya anak. Yang dipikirin tuh kematangan mental &amp;amp; finansial masing-masing.</t>
  </si>
  <si>
    <t>@askrlfess alasan jangan nikah muda tuh bukan karena harga sufor karena lu bisa nikah tapi nunda punya anak. yang dipikirin tuh kematangan mental &amp;amp; finansial masing-masing.</t>
  </si>
  <si>
    <t>alasan jangan nikah muda tuh bukan karena harga sufor karena lu bisa nikah tapi nunda punya anak yang dipikirin tuh kematangan mental amp finansial masingmasing</t>
  </si>
  <si>
    <t>['alasan', 'jangan', 'nikah', 'muda', 'tuh', 'bukan', 'karena', 'harga', 'sufor', 'karena', 'lu', 'bisa', 'nikah', 'tapi', 'nunda', 'punya', 'anak', 'yang', 'dipikirin', 'tuh', 'kematangan', 'mental', 'amp', 'finansial', 'masingmasing']</t>
  </si>
  <si>
    <t>['alasan', 'jangan', 'nikah', 'muda', 'tuh', 'bukan', 'karena', 'harga', 'sufor', 'karena', 'kamu', 'bisa', 'nikah', 'tapi', 'menunda', 'punya', 'anak', 'yang', 'dipikirkan', 'tuh', 'kematangan', 'mental', 'amp', 'keuangan', 'masing']</t>
  </si>
  <si>
    <t>['alasan', 'nikah', 'muda', 'tuh', 'harga', 'sufor', 'nikah', 'menunda', 'anak', 'dipikirkan', 'tuh', 'kematangan', 'mental', 'amp', 'keuangan']</t>
  </si>
  <si>
    <t>['alas', 'nikah', 'muda', 'tuh', 'harga', 'sufor', 'nikah', 'tunda', 'anak', 'pikir', 'tuh', 'matang', 'mental', 'amp', 'uang']</t>
  </si>
  <si>
    <t>alas nikah muda tuh harga sufor nikah tunda anak pikir tuh matang mental amp uang</t>
  </si>
  <si>
    <t>Tak tamat"i ibu" muda ini yg sblm nikah tu dah julid, setelah berumahtangga makin julid dan makin profesional bermuka dua nya ya ckckckck
Mungkin itu cara mereka menghibur diri, y gpp jg sich bund~</t>
  </si>
  <si>
    <t>tak tamat"i ibu" muda ini yg sblm nikah tu dah julid, setelah berumahtangga makin julid dan makin profesional bermuka dua nya ya ckckckck
mungkin itu cara mereka menghibur diri, y gpp jg sich bund~</t>
  </si>
  <si>
    <t>tak tamati ibu muda ini yg sblm nikah tu dah julid setelah berumahtangga makin julid dan makin profesional bermuka dua nya ya ckckckck mungkin itu cara mereka menghibur diri  gpp jg sich bund</t>
  </si>
  <si>
    <t>['tak', 'tamati', 'ibu', 'muda', 'ini', 'yg', 'sblm', 'nikah', 'tu', 'dah', 'julid', 'setelah', 'berumahtangga', 'makin', 'julid', 'dan', 'makin', 'profesional', 'bermuka', 'dua', 'nya', 'ya', 'ckckckck', 'mungkin', 'itu', 'cara', 'mereka', 'menghibur', 'diri', 'gpp', 'jg', 'sich', 'bund']</t>
  </si>
  <si>
    <t>['tak', 'tamati', 'ibu', 'muda', 'ini', 'yg', 'sebelum', 'nikah', 'itu', 'sudah', 'dengki', 'setelah', 'berumahtangga', 'makin', 'dengki', 'dan', 'makin', 'profesional', 'bermuka', 'dua', 'nya', 'ya', 'ckckckck', 'mungkin', 'itu', 'cara', 'mereka', 'menghibur', 'diri', 'boleh', 'juga', 'sich', 'ibu']</t>
  </si>
  <si>
    <t>['tamati', 'muda', 'nikah', 'dengki', 'berumahtangga', 'dengki', 'profesional', 'bermuka', 'nya', 'ya', 'menghibur']</t>
  </si>
  <si>
    <t>['tamat', 'muda', 'nikah', 'dengki', 'berumahtangga', 'dengki', 'profesional', 'muka', 'nya', 'ya', 'hibur']</t>
  </si>
  <si>
    <t>tamat muda nikah dengki berumahtangga dengki profesional muka nya ya hibur</t>
  </si>
  <si>
    <t>Kok bisa si org2 nikah muda anjrt🙄</t>
  </si>
  <si>
    <t>kok bisa si org2 nikah muda anjrt🙄</t>
  </si>
  <si>
    <t>kok bisa si org nikah muda anjrt</t>
  </si>
  <si>
    <t>['kok', 'bisa', 'si', 'org', 'nikah', 'muda', 'anjrt']</t>
  </si>
  <si>
    <t>['kok', 'bisa', 'si', 'orang', 'nikah', 'muda', 'fuck']</t>
  </si>
  <si>
    <t>['si', 'orang', 'nikah', 'muda', 'fuck']</t>
  </si>
  <si>
    <t>si orang nikah muda fuck</t>
  </si>
  <si>
    <t>I punya anggapan orang nikah muda tu kurang kerjaan, i kayaknya orang sengklek kali punya pandangan terlalu western oriented</t>
  </si>
  <si>
    <t>i punya anggapan orang nikah muda tu kurang kerjaan, i kayaknya orang sengklek kali punya pandangan terlalu western oriented</t>
  </si>
  <si>
    <t xml:space="preserve"> punya anggapan orang nikah muda tu kurang kerjaan  kayaknya orang sengklek kali punya pandangan terlalu western oriented</t>
  </si>
  <si>
    <t>['punya', 'anggapan', 'orang', 'nikah', 'muda', 'tu', 'kurang', 'kerjaan', 'kayaknya', 'orang', 'sengklek', 'kali', 'punya', 'pandangan', 'terlalu', 'western', 'oriented']</t>
  </si>
  <si>
    <t>['punya', 'anggapan', 'orang', 'nikah', 'muda', 'itu', 'kurang', 'kerjaan', 'kayaknya', 'orang', 'menyebalkan', 'sepertinya', 'punya', 'pandangan', 'terlalu', 'western', 'oriented']</t>
  </si>
  <si>
    <t>['anggapan', 'orang', 'nikah', 'muda', 'kerjaan', 'kayaknya', 'orang', 'menyebalkan', 'pandangan', 'western', 'oriented']</t>
  </si>
  <si>
    <t>['anggap', 'orang', 'nikah', 'muda', 'kerja', 'kayak', 'orang', 'sebal', 'pandang', 'western', 'oriented']</t>
  </si>
  <si>
    <t>anggap orang nikah muda kerja kayak orang sebal pandang western oriented</t>
  </si>
  <si>
    <t>@Askrlfess Nikah muda klo dah mapan punya duit banyak ya gass aja, tp ntu susu yg emang agak pricey nderr ada harga ada kualitas juga si</t>
  </si>
  <si>
    <t>@askrlfess nikah muda klo dah mapan punya duit banyak ya gass aja, tp ntu susu yg emang agak pricey nderr ada harga ada kualitas juga si</t>
  </si>
  <si>
    <t>nikah muda klo dah mapan punya duit banyak ya gass aja tp ntu susu yg emang agak pricey nderr ada harga ada kualitas juga si</t>
  </si>
  <si>
    <t>['nikah', 'muda', 'klo', 'dah', 'mapan', 'punya', 'duit', 'banyak', 'ya', 'gass', 'aja', 'tp', 'ntu', 'susu', 'yg', 'emang', 'agak', 'pricey', 'nderr', 'ada', 'harga', 'ada', 'kualitas', 'juga', 'si']</t>
  </si>
  <si>
    <t>['nikah', 'muda', 'klo', 'sudah', 'mapan', 'punya', 'duit', 'banyak', 'ya', 'segerakan', 'aja', 'tapi', 'itu', 'susu', 'yg', 'memang', 'agak', 'pricey', 'nderr', 'ada', 'harga', 'ada', 'kualitas', 'juga', 'si']</t>
  </si>
  <si>
    <t>['nikah', 'muda', 'klo', 'mapan', 'duit', 'ya', 'segerakan', 'aja', 'susu', 'pricey', 'nderr', 'harga', 'kualitas', 'si']</t>
  </si>
  <si>
    <t>['nikah', 'muda', 'klo', 'mapan', 'duit', 'ya', 'segera', 'aja', 'susu', 'pricey', 'nderr', 'harga', 'kualitas', 'si']</t>
  </si>
  <si>
    <t>nikah muda klo mapan duit ya segera aja susu pricey nderr harga kualitas si</t>
  </si>
  <si>
    <t>@Askrlfess yahhh,pake produk sgm kan bs,lebih murah,kl asi eksklusif nya lancar, ngapain jg pake sufor,dan mending nikah muda tp cara berpikir dewasa,jd kl anak udah beranjak dewasa,kita msh sehat,nikah di usia lanjut,ntar anaknya dikira cucu🤣🤣🤣</t>
  </si>
  <si>
    <t>@askrlfess yahhh,pake produk sgm kan bs,lebih murah,kl asi eksklusif nya lancar, ngapain jg pake sufor,dan mending nikah muda tp cara berpikir dewasa,jd kl anak udah beranjak dewasa,kita msh sehat,nikah di usia lanjut,ntar anaknya dikira cucu🤣🤣🤣</t>
  </si>
  <si>
    <t>yahhhpake produk sgm kan bslebih murahkl asi eksklusif nya lancar ngapain jg pake sufordan mending nikah muda tp cara berpikir dewasajd kl anak udah beranjak dewasakita msh sehatnikah di usia lanjutntar anaknya dikira cucu</t>
  </si>
  <si>
    <t>['yahhhpake', 'produk', 'sgm', 'kan', 'bslebih', 'murahkl', 'asi', 'eksklusif', 'nya', 'lancar', 'ngapain', 'jg', 'pake', 'sufordan', 'mending', 'nikah', 'muda', 'tp', 'cara', 'berpikir', 'dewasajd', 'kl', 'anak', 'udah', 'beranjak', 'dewasakita', 'msh', 'sehatnikah', 'di', 'usia', 'lanjutntar', 'anaknya', 'dikira', 'cucu']</t>
  </si>
  <si>
    <t>['pakai', 'produk', 'sgm', 'kan', 'lebih', 'murah', 'asi', 'eksklusif', 'nya', 'lancar', 'kenapa', 'juga', 'pakai', 'sufordan', 'mending', 'nikah', 'muda', 'tapi', 'cara', 'berpikir', 'dewasa', 'kalau', 'anak', 'sudah', 'beranjak', 'dewasakita', 'masih', 'sehatnikah', 'di', 'usia', 'lanjutntar', 'anaknya', 'dikira', 'cucu']</t>
  </si>
  <si>
    <t>['pakai', 'produk', 'sgm', 'murah', 'asi', 'eksklusif', 'nya', 'lancar', 'pakai', 'sufordan', 'mending', 'nikah', 'muda', 'berpikir', 'dewasa', 'anak', 'beranjak', 'dewasakita', 'sehatnikah', 'usia', 'lanjutntar', 'anaknya', 'cucu']</t>
  </si>
  <si>
    <t>['pakai', 'produk', 'sgm', 'murah', 'asi', 'eksklusif', 'nya', 'lancar', 'pakai', 'sufordan', 'mending', 'nikah', 'muda', 'pikir', 'dewasa', 'anak', 'anjak', 'dewasakita', 'sehatnikah', 'usia', 'lanjutntar', 'anak', 'cucu']</t>
  </si>
  <si>
    <t>pakai produk sgm murah asi eksklusif nya lancar pakai sufordan mending nikah muda pikir dewasa anak anjak dewasakita sehatnikah usia lanjutntar anak cucu</t>
  </si>
  <si>
    <t>@Askrlfess tetap tenang dan semangat bekerja di era gempuran lamaran dan nikah muda kata tulisan di pintu belakang truk box</t>
  </si>
  <si>
    <t>@askrlfess tetap tenang dan semangat bekerja di era gempuran lamaran dan nikah muda kata tulisan di pintu belakang truk box</t>
  </si>
  <si>
    <t>tetap tenang dan semangat bekerja di era gempuran lamaran dan nikah muda kata tulisan di pintu belakang truk box</t>
  </si>
  <si>
    <t>['tetap', 'tenang', 'dan', 'semangat', 'bekerja', 'di', 'era', 'gempuran', 'lamaran', 'dan', 'nikah', 'muda', 'kata', 'tulisan', 'di', 'pintu', 'belakang', 'truk', 'box']</t>
  </si>
  <si>
    <t>['tetap', 'tenang', 'dan', 'semangat', 'bekerja', 'di', 'era', 'penggempuran', 'lamaran', 'dan', 'nikah', 'muda', 'kata', 'tulisan', 'di', 'pintu', 'belakang', 'truk', 'box']</t>
  </si>
  <si>
    <t>['tenang', 'semangat', 'era', 'penggempuran', 'lamaran', 'nikah', 'muda', 'tulisan', 'pintu', 'truk', 'box']</t>
  </si>
  <si>
    <t>['tenang', 'semangat', 'era', 'gempur', 'lamar', 'nikah', 'muda', 'tulis', 'pintu', 'truk', 'box']</t>
  </si>
  <si>
    <t>tenang semangat era gempur lamar nikah muda tulis pintu truk box</t>
  </si>
  <si>
    <t>Nikah muda salah, nikah tua juga salah. Membelah diri saja lah 🤭</t>
  </si>
  <si>
    <t>nikah muda salah, nikah tua juga salah. membelah diri saja lah 🤭</t>
  </si>
  <si>
    <t>nikah muda salah nikah tua juga salah membelah diri saja lah</t>
  </si>
  <si>
    <t>['nikah', 'muda', 'salah', 'nikah', 'tua', 'juga', 'salah', 'membelah', 'diri', 'saja', 'lah']</t>
  </si>
  <si>
    <t>['nikah', 'muda', 'salah', 'nikah', 'tua', 'salah', 'membelah']</t>
  </si>
  <si>
    <t>['nikah', 'muda', 'salah', 'nikah', 'tua', 'salah', 'belah']</t>
  </si>
  <si>
    <t>nikah muda salah nikah tua salah belah</t>
  </si>
  <si>
    <t>kerja untuk hidup biar bisa nikah muda</t>
  </si>
  <si>
    <t>['kerja', 'untuk', 'hidup', 'biar', 'bisa', 'nikah', 'muda']</t>
  </si>
  <si>
    <t>['kerja', 'hidup', 'biar', 'nikah', 'muda']</t>
  </si>
  <si>
    <t>kerja hidup biar nikah muda</t>
  </si>
  <si>
    <t>@Askrlfess Cuma biar ga menyesal, dll. Mending sambil nyari, sambil nikmatin masa muda, karna nikah itu butuh tenaga, pikiran, financial, dll yang siap. Bukan karna hanya dikejar umur.</t>
  </si>
  <si>
    <t>@askrlfess cuma biar ga menyesal, dll. mending sambil nyari, sambil nikmatin masa muda, karna nikah itu butuh tenaga, pikiran, financial, dll yang siap. bukan karna hanya dikejar umur.</t>
  </si>
  <si>
    <t>cuma biar ga menyesal dll mending sambil nyari sambil nikmatin masa muda karna nikah itu butuh tenaga pikiran financial dll yang siap bukan karna hanya dikejar umur</t>
  </si>
  <si>
    <t>['cuma', 'biar', 'ga', 'menyesal', 'dll', 'mending', 'sambil', 'nyari', 'sambil', 'nikmatin', 'masa', 'muda', 'karna', 'nikah', 'itu', 'butuh', 'tenaga', 'pikiran', 'financial', 'dll', 'yang', 'siap', 'bukan', 'karna', 'hanya', 'dikejar', 'umur']</t>
  </si>
  <si>
    <t>['cuma', 'biar', 'tidak', 'menyesal', 'dll', 'mending', 'sambil', 'mencari', 'sambil', 'menikmati', 'masa', 'muda', 'karena', 'nikah', 'itu', 'butuh', 'tenaga', 'pikiran', 'keuangan', 'dll', 'yang', 'siap', 'bukan', 'karena', 'hanya', 'dikejar', 'umur']</t>
  </si>
  <si>
    <t>['biar', 'menyesal', 'dll', 'mending', 'mencari', 'menikmati', 'muda', 'nikah', 'butuh', 'tenaga', 'pikiran', 'keuangan', 'dll', 'dikejar', 'umur']</t>
  </si>
  <si>
    <t>['biar', 'sesal', 'dll', 'mending', 'cari', 'nikmat', 'muda', 'nikah', 'butuh', 'tenaga', 'pikir', 'uang', 'dll', 'kejar', 'umur']</t>
  </si>
  <si>
    <t>biar sesal dll mending cari nikmat muda nikah butuh tenaga pikir uang dll kejar umur</t>
  </si>
  <si>
    <t>@Askrlfess yaiyalah mahal orang enfamil, tuh SGM murah *bukan brrti dukung nikah muda</t>
  </si>
  <si>
    <t>@askrlfess yaiyalah mahal orang enfamil, tuh sgm murah *bukan brrti dukung nikah muda</t>
  </si>
  <si>
    <t>yaiyalah mahal orang enfamil tuh sgm murah bukan brrti dukung nikah muda</t>
  </si>
  <si>
    <t>['yaiyalah', 'mahal', 'orang', 'enfamil', 'tuh', 'sgm', 'murah', 'bukan', 'brrti', 'dukung', 'nikah', 'muda']</t>
  </si>
  <si>
    <t>['iya', 'mahal', 'orang', 'enfamil', 'tuh', 'sgm', 'murah', 'bukan', 'berarti', 'dukung', 'nikah', 'muda']</t>
  </si>
  <si>
    <t>['iya', 'mahal', 'orang', 'enfamil', 'tuh', 'sgm', 'murah', 'dukung', 'nikah', 'muda']</t>
  </si>
  <si>
    <t>iya mahal orang enfamil tuh sgm murah dukung nikah muda</t>
  </si>
  <si>
    <t>Ini nikah muda enak ga si</t>
  </si>
  <si>
    <t>ini nikah muda enak ga si</t>
  </si>
  <si>
    <t>['ini', 'nikah', 'muda', 'enak', 'ga', 'si']</t>
  </si>
  <si>
    <t>['ini', 'nikah', 'muda', 'enak', 'tidak', 'si']</t>
  </si>
  <si>
    <t>['nikah', 'muda', 'enak', 'si']</t>
  </si>
  <si>
    <t>nikah muda enak si</t>
  </si>
  <si>
    <t>@Askrlfess yaiya yang disorot merk ini, pdhal byk merk lain walaupun emg lebih mahal dari harga susu org dewasa sih, lagipula aku jg gada kepkiran nikah muda :(</t>
  </si>
  <si>
    <t>@askrlfess yaiya yang disorot merk ini, pdhal byk merk lain walaupun emg lebih mahal dari harga susu org dewasa sih, lagipula aku jg gada kepkiran nikah muda :(</t>
  </si>
  <si>
    <t>yaiya yang disorot merk ini pdhal byk merk lain walaupun emg lebih mahal dari harga susu org dewasa sih lagipula aku jg gada kepkiran nikah muda</t>
  </si>
  <si>
    <t>['yaiya', 'yang', 'disorot', 'merk', 'ini', 'pdhal', 'byk', 'merk', 'lain', 'walaupun', 'emg', 'lebih', 'mahal', 'dari', 'harga', 'susu', 'org', 'dewasa', 'sih', 'lagipula', 'aku', 'jg', 'gada', 'kepkiran', 'nikah', 'muda']</t>
  </si>
  <si>
    <t>['yaiya', 'yang', 'disorot', 'merk', 'ini', 'padahal', 'banyak', 'merk', 'lain', 'walaupun', 'memang', 'lebih', 'mahal', 'dari', 'harga', 'susu', 'orang', 'dewasa', 'sih', 'lagipula', 'aku', 'juga', 'tidak', 'kepkiran', 'nikah', 'muda']</t>
  </si>
  <si>
    <t>['yaiya', 'disorot', 'merk', 'merk', 'mahal', 'harga', 'susu', 'orang', 'dewasa', 'sih', 'lagipula', 'kepkiran', 'nikah', 'muda']</t>
  </si>
  <si>
    <t>['yaiya', 'sorot', 'merk', 'merk', 'mahal', 'harga', 'susu', 'orang', 'dewasa', 'sih', 'lagipula', 'kepkiran', 'nikah', 'muda']</t>
  </si>
  <si>
    <t>yaiya sorot merk merk mahal harga susu orang dewasa sih lagipula kepkiran nikah muda</t>
  </si>
  <si>
    <t>@kegblgnunfaedh Hakan tah sia nikah muda</t>
  </si>
  <si>
    <t>@kegblgnunfaedh hakan tah sia nikah muda</t>
  </si>
  <si>
    <t>hakan tah sia nikah muda</t>
  </si>
  <si>
    <t>['hakan', 'tah', 'sia', 'nikah', 'muda']</t>
  </si>
  <si>
    <t>['hakan', 'tah', 'kamu', 'nikah', 'muda']</t>
  </si>
  <si>
    <t>['hakan', 'tah', 'nikah', 'muda']</t>
  </si>
  <si>
    <t>['hak', 'tah', 'nikah', 'muda']</t>
  </si>
  <si>
    <t>hak tah nikah muda</t>
  </si>
  <si>
    <t>@Askrlfess YANG PENGEN NIKAH MUDA DAN BIAYA NIKAHNYA MASIH DI TANGGUNG ORANG TUA PIKIR-PIKIR LAGI DEH</t>
  </si>
  <si>
    <t>@askrlfess yang pengen nikah muda dan biaya nikahnya masih di tanggung orang tua pikir-pikir lagi deh</t>
  </si>
  <si>
    <t>yang pengen nikah muda dan biaya nikahnya masih di tanggung orang tua pikirpikir lagi deh</t>
  </si>
  <si>
    <t>['yang', 'pengen', 'nikah', 'muda', 'dan', 'biaya', 'nikahnya', 'masih', 'di', 'tanggung', 'orang', 'tua', 'pikirpikir', 'lagi', 'deh']</t>
  </si>
  <si>
    <t>['yang', 'ingin', 'nikah', 'muda', 'dan', 'biaya', 'nikahnya', 'masih', 'di', 'tanggung', 'orang', 'tua', 'pikirpikir', 'lagi', 'deh']</t>
  </si>
  <si>
    <t>['nikah', 'muda', 'biaya', 'nikahnya', 'tanggung', 'orang', 'tua', 'pikirpikir', 'deh']</t>
  </si>
  <si>
    <t>['nikah', 'muda', 'biaya', 'nikah', 'tanggung', 'orang', 'tua', 'pikirpikir', 'deh']</t>
  </si>
  <si>
    <t>nikah muda biaya nikah tanggung orang tua pikirpikir deh</t>
  </si>
  <si>
    <t>@AREAJULID Masih muda nderr, lu juga baru lulus  tahun kemarin kan?
Gue yang 25 tahun aja nyantai 😂 malah diumur segini blm ada pikiran nikah krna masih jd gen sandwich wkwk dan harapan cepet nikah kalo diliat² tipis bgt sihh apalagi punya ortu yg bergantungan sama kita</t>
  </si>
  <si>
    <t>@areajulid masih muda nderr, lu juga baru lulus  tahun kemarin kan?
gue yang 25 tahun aja nyantai 😂 malah diumur segini blm ada pikiran nikah krna masih jd gen sandwich wkwk dan harapan cepet nikah kalo diliat² tipis bgt sihh apalagi punya ortu yg bergantungan sama kita</t>
  </si>
  <si>
    <t>masih muda nderr lu juga baru lulus tahun kemarin kan gue yang tahun aja nyantai malah diumur segini blm ada pikiran nikah krna masih jd gen sandwich wkwk dan harapan cepet nikah kalo diliat tipis bgt sihh apalagi punya ortu yg bergantungan sama kita</t>
  </si>
  <si>
    <t>['masih', 'muda', 'nderr', 'lu', 'juga', 'baru', 'lulus', 'tahun', 'kemarin', 'kan', 'gue', 'yang', 'tahun', 'aja', 'nyantai', 'malah', 'diumur', 'segini', 'blm', 'ada', 'pikiran', 'nikah', 'krna', 'masih', 'jd', 'gen', 'sandwich', 'wkwk', 'dan', 'harapan', 'cepet', 'nikah', 'kalo', 'diliat', 'tipis', 'bgt', 'sihh', 'apalagi', 'punya', 'ortu', 'yg', 'bergantungan', 'sama', 'kita']</t>
  </si>
  <si>
    <t>['masih', 'muda', 'nderr', 'kamu', 'juga', 'baru', 'lulus', 'tahun', 'kemarin', 'kan', 'aku', 'yang', 'tahun', 'aja', 'santai', 'malah', 'diumur', 'begini', 'belum', 'ada', 'pikiran', 'nikah', 'karena', 'masih', 'jd', 'generasi', 'sandwich', 'wkwk', 'dan', 'harapan', 'cepat', 'nikah', 'kalo', 'dilihat', 'tipis', 'banget', 'sihh', 'apalagi', 'punya', 'orangtua', 'yg', 'bergantungan', 'sama', 'kita']</t>
  </si>
  <si>
    <t>['muda', 'nderr', 'lulus', 'kemarin', 'aja', 'santai', 'diumur', 'pikiran', 'nikah', 'jd', 'generasi', 'sandwich', 'harapan', 'cepat', 'nikah', 'kalo', 'tipis', 'banget', 'sihh', 'orangtua', 'bergantungan']</t>
  </si>
  <si>
    <t>['muda', 'nderr', 'lulus', 'kemarin', 'aja', 'santai', 'umur', 'pikir', 'nikah', 'jd', 'generasi', 'sandwich', 'harap', 'cepat', 'nikah', 'kalo', 'tipis', 'banget', 'sihh', 'orangtua', 'gantung']</t>
  </si>
  <si>
    <t>muda nderr lulus kemarin aja santai umur pikir nikah jd generasi sandwich harap cepat nikah kalo tipis banget sihh orangtua gantung</t>
  </si>
  <si>
    <t>@AREAJULID Nder wajar banget usia 20 ke atas males banget deket sm cowok baru. Aku dulu juga gitu, sempet kepikiran takut telat nikah dan baru nikah umur 28. Klo kamu skrg lagi kerja, udah fokus kerja aja. Cwo yg tepat bakal dtg di waktu yg tepat jg, nikmatin masa muda dan waktu luang kamu https://t.co/H93DWLyUjm</t>
  </si>
  <si>
    <t>@areajulid nder wajar banget usia 20 ke atas males banget deket sm cowok baru. aku dulu juga gitu, sempet kepikiran takut telat nikah dan baru nikah umur 28. klo kamu skrg lagi kerja, udah fokus kerja aja. cwo yg tepat bakal dtg di waktu yg tepat jg, nikmatin masa muda dan waktu luang kamu https://t.co/h93dwlyujm</t>
  </si>
  <si>
    <t>nder wajar banget usia ke atas males banget deket sm cowok baru aku dulu juga gitu sempet kepikiran takut telat nikah dan baru nikah umur klo kamu skrg lagi kerja udah fokus kerja aja cwo yg tepat bakal dtg di waktu yg tepat jg nikmatin masa muda dan waktu luang kamu</t>
  </si>
  <si>
    <t>['nder', 'wajar', 'banget', 'usia', 'ke', 'atas', 'males', 'banget', 'deket', 'sm', 'cowok', 'baru', 'aku', 'dulu', 'juga', 'gitu', 'sempet', 'kepikiran', 'takut', 'telat', 'nikah', 'dan', 'baru', 'nikah', 'umur', 'klo', 'kamu', 'skrg', 'lagi', 'kerja', 'udah', 'fokus', 'kerja', 'aja', 'cwo', 'yg', 'tepat', 'bakal', 'dtg', 'di', 'waktu', 'yg', 'tepat', 'jg', 'nikmatin', 'masa', 'muda', 'dan', 'waktu', 'luang', 'kamu']</t>
  </si>
  <si>
    <t>['nder', 'wajar', 'banget', 'usia', 'ke', 'atas', 'malas', 'banget', 'dekat', 'sama', 'cowok', 'baru', 'aku', 'dulu', 'juga', 'begitu', 'sempat', 'kepikiran', 'takut', 'telat', 'nikah', 'dan', 'baru', 'nikah', 'umur', 'klo', 'kamu', 'sekarang', 'lagi', 'kerja', 'sudah', 'fokus', 'kerja', 'aja', 'cowok', 'yg', 'tepat', 'bakal', 'datang', 'di', 'waktu', 'yg', 'tepat', 'juga', 'menikmati', 'masa', 'muda', 'dan', 'waktu', 'luang', 'kamu']</t>
  </si>
  <si>
    <t>['nder', 'wajar', 'banget', 'usia', 'malas', 'banget', 'cowok', 'kepikiran', 'takut', 'telat', 'nikah', 'nikah', 'umur', 'klo', 'kerja', 'fokus', 'kerja', 'aja', 'cowok', 'menikmati', 'muda', 'luang']</t>
  </si>
  <si>
    <t>['nder', 'wajar', 'banget', 'usia', 'malas', 'banget', 'cowok', 'pikir', 'takut', 'telat', 'nikah', 'nikah', 'umur', 'klo', 'kerja', 'fokus', 'kerja', 'aja', 'cowok', 'nikmat', 'muda', 'luang']</t>
  </si>
  <si>
    <t>nder wajar banget usia malas banget cowok pikir takut telat nikah nikah umur klo kerja fokus kerja aja cowok nikmat muda luang</t>
  </si>
  <si>
    <t>@ndaa_lala @Askrlfess tp ini agak susah sih kak, krn mereka kan dr kampung + nikah muda. trs anaknya ini bisa dblg ‘susah diatur’, tp ortunya tipe yg ‘sabar’ trs ke anaknya. ortuku aja heran kok mereka ini ga pernah marah (dlm batas normal) klo anaknya buat salah. tipikal ortu yg ‘iya iya doang’.</t>
  </si>
  <si>
    <t>@ndaa_lala @askrlfess tp ini agak susah sih kak, krn mereka kan dr kampung + nikah muda. trs anaknya ini bisa dblg ‘susah diatur’, tp ortunya tipe yg ‘sabar’ trs ke anaknya. ortuku aja heran kok mereka ini ga pernah marah (dlm batas normal) klo anaknya buat salah. tipikal ortu yg ‘iya iya doang’.</t>
  </si>
  <si>
    <t>lala tp ini agak susah sih kak krn mereka kan dr kampung nikah muda trs anaknya ini bisa dblg susah diatur tp ortunya tipe yg sabar trs ke anaknya ortuku aja heran kok mereka ini ga pernah marah dlm batas normal klo anaknya buat salah tipikal ortu yg iya iya doang</t>
  </si>
  <si>
    <t>['lala', 'tp', 'ini', 'agak', 'susah', 'sih', 'kak', 'krn', 'mereka', 'kan', 'dr', 'kampung', 'nikah', 'muda', 'trs', 'anaknya', 'ini', 'bisa', 'dblg', 'susah', 'diatur', 'tp', 'ortunya', 'tipe', 'yg', 'sabar', 'trs', 'ke', 'anaknya', 'ortuku', 'aja', 'heran', 'kok', 'mereka', 'ini', 'ga', 'pernah', 'marah', 'dlm', 'batas', 'normal', 'klo', 'anaknya', 'buat', 'salah', 'tipikal', 'ortu', 'yg', 'iya', 'iya', 'doang']</t>
  </si>
  <si>
    <t>['lala', 'tapi', 'ini', 'agak', 'susah', 'sih', 'kakak', 'krn', 'mereka', 'kan', 'dari', 'kampung', 'nikah', 'muda', 'terus', 'anaknya', 'ini', 'bisa', 'dibilang', 'susah', 'diatur', 'tapi', 'orangtua', 'tipe', 'yg', 'sabar', 'terus', 'ke', 'anaknya', 'orangtua', 'aja', 'heran', 'kok', 'mereka', 'ini', 'tidak', 'pernah', 'marah', 'dlm', 'batas', 'normal', 'klo', 'anaknya', 'buat', 'salah', 'tipikal', 'orangtua', 'yg', 'iya', 'iya', 'hanya']</t>
  </si>
  <si>
    <t>['lala', 'susah', 'sih', 'kakak', 'krn', 'kampung', 'nikah', 'muda', 'anaknya', 'dibilang', 'susah', 'diatur', 'orangtua', 'tipe', 'sabar', 'anaknya', 'orangtua', 'aja', 'heran', 'marah', 'dlm', 'batas', 'normal', 'klo', 'anaknya', 'salah', 'tipikal', 'orangtua', 'iya', 'iya']</t>
  </si>
  <si>
    <t>['lala', 'susah', 'sih', 'kakak', 'krn', 'kampung', 'nikah', 'muda', 'anak', 'bilang', 'susah', 'atur', 'orangtua', 'tipe', 'sabar', 'anak', 'orangtua', 'aja', 'heran', 'marah', 'dlm', 'batas', 'normal', 'klo', 'anak', 'salah', 'tipikal', 'orangtua', 'iya', 'iya']</t>
  </si>
  <si>
    <t>lala susah sih kakak krn kampung nikah muda anak bilang susah atur orangtua tipe sabar anak orangtua aja heran marah dlm batas normal klo anak salah tipikal orangtua iya iya</t>
  </si>
  <si>
    <t>harap maklum anak muda emang demen banget bahas nikah https://t.co/yNWG7O09KA</t>
  </si>
  <si>
    <t>harap maklum anak muda emang demen banget bahas nikah https://t.co/ynwg7o09ka</t>
  </si>
  <si>
    <t>harap maklum anak muda emang demen banget bahas nikah</t>
  </si>
  <si>
    <t>['harap', 'maklum', 'anak', 'muda', 'emang', 'demen', 'banget', 'bahas', 'nikah']</t>
  </si>
  <si>
    <t>['harap', 'maklum', 'anak', 'muda', 'memang', 'suka', 'banget', 'bahas', 'nikah']</t>
  </si>
  <si>
    <t>['harap', 'maklum', 'anak', 'muda', 'suka', 'banget', 'bahas', 'nikah']</t>
  </si>
  <si>
    <t>harap maklum anak muda suka banget bahas nikah</t>
  </si>
  <si>
    <t>@kegblgnunfaedh "nikah muda enak lohh" kata mereka yang hamil duluan</t>
  </si>
  <si>
    <t>nikah muda enak lohh kata mereka yang hamil duluan</t>
  </si>
  <si>
    <t>['nikah', 'muda', 'enak', 'lohh', 'kata', 'mereka', 'yang', 'hamil', 'duluan']</t>
  </si>
  <si>
    <t>['nikah', 'muda', 'enak', 'lohh', 'hamil', 'duluan']</t>
  </si>
  <si>
    <t>nikah muda enak lohh hamil duluan</t>
  </si>
  <si>
    <t>Ngomong ngomong slot, tetangga gua ortunya tajir banget karena punya usaha, karena ortunya tajir jd dia mutusin buat nikah muda wkwkwk tentu dengan biaya ortunya. Padahal dia masih semester 5. Skrg lulus kuliah kaga tapi kerjaannya main slot trs😭 diposting trs di fb</t>
  </si>
  <si>
    <t>ngomong ngomong slot, tetangga gua ortunya tajir banget karena punya usaha, karena ortunya tajir jd dia mutusin buat nikah muda wkwkwk tentu dengan biaya ortunya. padahal dia masih semester 5. skrg lulus kuliah kaga tapi kerjaannya main slot trs😭 diposting trs di fb</t>
  </si>
  <si>
    <t>ngomong ngomong slot tetangga gua ortunya tajir banget karena punya usaha karena ortunya tajir jd dia mutusin buat nikah muda wkwkwk tentu dengan biaya ortunya padahal dia masih semester skrg lulus kuliah kaga tapi kerjaannya main slot trs diposting trs di fb</t>
  </si>
  <si>
    <t>['ngomong', 'ngomong', 'slot', 'tetangga', 'gua', 'ortunya', 'tajir', 'banget', 'karena', 'punya', 'usaha', 'karena', 'ortunya', 'tajir', 'jd', 'dia', 'mutusin', 'buat', 'nikah', 'muda', 'wkwkwk', 'tentu', 'dengan', 'biaya', 'ortunya', 'padahal', 'dia', 'masih', 'semester', 'skrg', 'lulus', 'kuliah', 'kaga', 'tapi', 'kerjaannya', 'main', 'slot', 'trs', 'diposting', 'trs', 'di', 'fb']</t>
  </si>
  <si>
    <t>['berbicara', 'berbicara', 'judi', 'tetangga', 'aku', 'orangtua', 'kaya', 'banget', 'karena', 'punya', 'usaha', 'karena', 'orangtua', 'kaya', 'jd', 'dia', 'memutuskan', 'buat', 'nikah', 'muda', 'wkwkwk', 'tentu', 'dengan', 'biaya', 'orangtua', 'padahal', 'dia', 'masih', 'semester', 'sekarang', 'lulus', 'kuliah', 'tidak', 'tapi', 'kerjaannya', 'main', 'judi', 'terus', 'diposting', 'terus', 'di', 'fb']</t>
  </si>
  <si>
    <t>['berbicara', 'berbicara', 'judi', 'tetangga', 'orangtua', 'kaya', 'banget', 'usaha', 'orangtua', 'kaya', 'jd', 'memutuskan', 'nikah', 'muda', 'wkwkwk', 'biaya', 'orangtua', 'semester', 'lulus', 'kuliah', 'kerjaannya', 'main', 'judi', 'diposting', 'fb']</t>
  </si>
  <si>
    <t>['bicara', 'bicara', 'judi', 'tetangga', 'orangtua', 'kaya', 'banget', 'usaha', 'orangtua', 'kaya', 'jd', 'putus', 'nikah', 'muda', 'wkwkwk', 'biaya', 'orangtua', 'semester', 'lulus', 'kuliah', 'kerja', 'main', 'judi', 'diposting', 'fb']</t>
  </si>
  <si>
    <t>bicara bicara judi tetangga orangtua kaya banget usaha orangtua kaya jd putus nikah muda wkwkwk biaya orangtua semester lulus kuliah kerja main judi diposting fb</t>
  </si>
  <si>
    <t>@Askrlfess Memang susu anak bayi tuh lebih mahal dibandingkan dengan susu org dewasa/remaja. Makannya harus siap lahir batin, harus siap ambil resiko juga kalau maj nikah muda</t>
  </si>
  <si>
    <t>@askrlfess memang susu anak bayi tuh lebih mahal dibandingkan dengan susu org dewasa/remaja. makannya harus siap lahir batin, harus siap ambil resiko juga kalau maj nikah muda</t>
  </si>
  <si>
    <t>memang susu anak bayi tuh lebih mahal dibandingkan dengan susu org dewasaremaja makannya harus siap lahir batin harus siap ambil resiko juga kalau maj nikah muda</t>
  </si>
  <si>
    <t>['memang', 'susu', 'anak', 'bayi', 'tuh', 'lebih', 'mahal', 'dibandingkan', 'dengan', 'susu', 'org', 'dewasaremaja', 'makannya', 'harus', 'siap', 'lahir', 'batin', 'harus', 'siap', 'ambil', 'resiko', 'juga', 'kalau', 'maj', 'nikah', 'muda']</t>
  </si>
  <si>
    <t>['memang', 'susu', 'anak', 'bayi', 'tuh', 'lebih', 'mahal', 'dibandingkan', 'dengan', 'susu', 'orang', 'dewasa', 'makannya', 'harus', 'siap', 'lahir', 'batin', 'harus', 'siap', 'ambil', 'resiko', 'juga', 'kalau', 'maj', 'nikah', 'muda']</t>
  </si>
  <si>
    <t>['susu', 'anak', 'bayi', 'tuh', 'mahal', 'dibandingkan', 'susu', 'orang', 'dewasa', 'makannya', 'lahir', 'batin', 'ambil', 'resiko', 'maj', 'nikah', 'muda']</t>
  </si>
  <si>
    <t>['susu', 'anak', 'bayi', 'tuh', 'mahal', 'banding', 'susu', 'orang', 'dewasa', 'makan', 'lahir', 'batin', 'ambil', 'resiko', 'maj', 'nikah', 'muda']</t>
  </si>
  <si>
    <t>susu anak bayi tuh mahal banding susu orang dewasa makan lahir batin ambil resiko maj nikah muda</t>
  </si>
  <si>
    <t>@Askrlfess konteks nya ga hrs nikah muda aja ga si? 😭</t>
  </si>
  <si>
    <t>@askrlfess konteks nya ga hrs nikah muda aja ga si? 😭</t>
  </si>
  <si>
    <t>konteks nya ga hrs nikah muda aja ga si</t>
  </si>
  <si>
    <t>['konteks', 'nya', 'ga', 'hrs', 'nikah', 'muda', 'aja', 'ga', 'si']</t>
  </si>
  <si>
    <t>['konteks', 'nya', 'tidak', 'harus', 'nikah', 'muda', 'aja', 'tidak', 'si']</t>
  </si>
  <si>
    <t>['konteks', 'nya', 'nikah', 'muda', 'aja', 'si']</t>
  </si>
  <si>
    <t>konteks nya nikah muda aja si</t>
  </si>
  <si>
    <t>@ungwenchana @winxxyaw @NESVERLAND Iyaa anjir sayang tiaranya bgt .. masi muda masi lama karirnyalah ngapain sm si alshad . Untung blm nikah ya allah :(</t>
  </si>
  <si>
    <t>@ungwenchana @winxxyaw @nesverland iyaa anjir sayang tiaranya bgt .. masi muda masi lama karirnyalah ngapain sm si alshad . untung blm nikah ya allah :(</t>
  </si>
  <si>
    <t>iyaa anjir sayang tiaranya bgt masi muda masi lama karirnyalah ngapain sm si alshad untung blm nikah ya allah</t>
  </si>
  <si>
    <t>['iyaa', 'anjir', 'sayang', 'tiaranya', 'bgt', 'masi', 'muda', 'masi', 'lama', 'karirnyalah', 'ngapain', 'sm', 'si', 'alshad', 'untung', 'blm', 'nikah', 'ya', 'allah']</t>
  </si>
  <si>
    <t>['iyaa', 'fuck', 'sayang', 'tiaranya', 'banget', 'masih', 'muda', 'masih', 'lama', 'karirnyalah', 'kenapa', 'sama', 'si', 'alshad', 'untung', 'belum', 'nikah', 'ya', 'allah']</t>
  </si>
  <si>
    <t>['iyaa', 'fuck', 'sayang', 'tiaranya', 'banget', 'muda', 'karirnyalah', 'si', 'alshad', 'untung', 'nikah', 'ya', 'allah']</t>
  </si>
  <si>
    <t>['iyaa', 'fuck', 'sayang', 'tiara', 'banget', 'muda', 'karirnyalah', 'si', 'alshad', 'untung', 'nikah', 'ya', 'allah']</t>
  </si>
  <si>
    <t>iyaa fuck sayang tiara banget muda karirnyalah si alshad untung nikah ya allah</t>
  </si>
  <si>
    <t>@roseasrosi @AREAJULID Masih muda bgttt. Misal nikah umur 23th dan katakan rata2 umur manusia 60th. So km akan menghabiskan waktu 37th untuk suami &amp;amp; anakmu, yakin gamau haha hihi seneng2 dulu? Wkwkwkwk. Inget ya setelah punya anak, hidupmu bukan lg punyamu sepenuhnya loh 😛😌</t>
  </si>
  <si>
    <t>@roseasrosi @areajulid masih muda bgttt. misal nikah umur 23th dan katakan rata2 umur manusia 60th. so km akan menghabiskan waktu 37th untuk suami &amp;amp; anakmu, yakin gamau haha hihi seneng2 dulu? wkwkwkwk. inget ya setelah punya anak, hidupmu bukan lg punyamu sepenuhnya loh 😛😌</t>
  </si>
  <si>
    <t>masih muda bgttt misal nikah umur th dan katakan rata umur manusia th so km akan menghabiskan waktu th untuk suami amp anakmu yakin gamau haha hihi seneng dulu wkwkwkwk inget ya setelah punya anak hidupmu bukan lg punyamu sepenuhnya loh</t>
  </si>
  <si>
    <t>['masih', 'muda', 'bgttt', 'misal', 'nikah', 'umur', 'th', 'dan', 'katakan', 'rata', 'umur', 'manusia', 'th', 'so', 'km', 'akan', 'menghabiskan', 'waktu', 'th', 'untuk', 'suami', 'amp', 'anakmu', 'yakin', 'gamau', 'haha', 'hihi', 'seneng', 'dulu', 'wkwkwkwk', 'inget', 'ya', 'setelah', 'punya', 'anak', 'hidupmu', 'bukan', 'lg', 'punyamu', 'sepenuhnya', 'loh']</t>
  </si>
  <si>
    <t>['masih', 'muda', 'banget', 'misal', 'nikah', 'umur', 'tahun', 'dan', 'katakan', 'rata', 'umur', 'manusia', 'tahun', 'jadi', 'kamu', 'akan', 'menghabiskan', 'waktu', 'tahun', 'untuk', 'suami', 'amp', 'anakmu', 'yakin', 'gamau', 'haha', 'hihi', 'senang', 'dulu', 'wkwkwkwk', 'ingat', 'ya', 'setelah', 'punya', 'anak', 'hidupmu', 'bukan', 'lagi', 'punyamu', 'sepenuhnya', 'loh']</t>
  </si>
  <si>
    <t>['muda', 'banget', 'nikah', 'umur', 'umur', 'manusia', 'menghabiskan', 'suami', 'amp', 'anakmu', 'gamau', 'haha', 'hihi', 'senang', 'wkwkwkwk', 'ya', 'anak', 'hidupmu', 'punyamu', 'sepenuhnya', 'loh']</t>
  </si>
  <si>
    <t>['muda', 'banget', 'nikah', 'umur', 'umur', 'manusia', 'habis', 'suami', 'amp', 'anak', 'gamau', 'haha', 'hihi', 'senang', 'wkwkwkwk', 'ya', 'anak', 'hidup', 'punya', 'sepenuh', 'loh']</t>
  </si>
  <si>
    <t>muda banget nikah umur umur manusia habis suami amp anak gamau haha hihi senang wkwkwkwk ya anak hidup punya sepenuh loh</t>
  </si>
  <si>
    <t>@Askrlfess Ttp nikah muda klw lakinya Min Yoongi 😭🙏</t>
  </si>
  <si>
    <t>@askrlfess ttp nikah muda klw lakinya min yoongi 😭🙏</t>
  </si>
  <si>
    <t>ttp nikah muda klw lakinya min yoongi</t>
  </si>
  <si>
    <t>['ttp', 'nikah', 'muda', 'klw', 'lakinya', 'min', 'yoongi']</t>
  </si>
  <si>
    <t>['tetap', 'nikah', 'muda', 'kalau', 'lakinya', 'min', 'yoongi']</t>
  </si>
  <si>
    <t>['nikah', 'muda', 'lakinya', 'min', 'yoongi']</t>
  </si>
  <si>
    <t>['nikah', 'muda', 'laki', 'min', 'yoongi']</t>
  </si>
  <si>
    <t>nikah muda laki min yoongi</t>
  </si>
  <si>
    <t>Kadang suka bingung juga yg nikah muda ujungnya walau ga bareng serumah sm ortu tp msh deket gitu trus laper ya minta sm emak..maaf ini aku ga paham pikiran buat nikah itu apa??selain ibadah</t>
  </si>
  <si>
    <t>kadang suka bingung juga yg nikah muda ujungnya walau ga bareng serumah sm ortu tp msh deket gitu trus laper ya minta sm emak..maaf ini aku ga paham pikiran buat nikah itu apa??selain ibadah</t>
  </si>
  <si>
    <t>kadang suka bingung juga yg nikah muda ujungnya walau ga bareng serumah sm ortu tp msh deket gitu trus laper ya minta sm emakmaaf ini aku ga paham pikiran buat nikah itu apaselain ibadah</t>
  </si>
  <si>
    <t>['kadang', 'suka', 'bingung', 'juga', 'yg', 'nikah', 'muda', 'ujungnya', 'walau', 'ga', 'bareng', 'serumah', 'sm', 'ortu', 'tp', 'msh', 'deket', 'gitu', 'trus', 'laper', 'ya', 'minta', 'sm', 'emakmaaf', 'ini', 'aku', 'ga', 'paham', 'pikiran', 'buat', 'nikah', 'itu', 'apaselain', 'ibadah']</t>
  </si>
  <si>
    <t>['kadang', 'suka', 'bingung', 'juga', 'yg', 'nikah', 'muda', 'ujungnya', 'walau', 'tidak', 'bareng', 'serumah', 'sama', 'orangtua', 'tapi', 'masih', 'dekat', 'begitu', 'terus', 'lapar', 'ya', 'minta', 'sama', 'maaf', 'ini', 'aku', 'tidak', 'paham', 'pikiran', 'buat', 'nikah', 'itu', 'selain', 'ibadah']</t>
  </si>
  <si>
    <t>['kadang', 'suka', 'bingung', 'nikah', 'muda', 'ujungnya', 'bareng', 'serumah', 'orangtua', 'lapar', 'ya', 'maaf', 'paham', 'pikiran', 'nikah', 'ibadah']</t>
  </si>
  <si>
    <t>['kadang', 'suka', 'bingung', 'nikah', 'muda', 'ujung', 'bareng', 'rumah', 'orangtua', 'lapar', 'ya', 'maaf', 'paham', 'pikir', 'nikah', 'ibadah']</t>
  </si>
  <si>
    <t>kadang suka bingung nikah muda ujung bareng rumah orangtua lapar ya maaf paham pikir nikah ibadah</t>
  </si>
  <si>
    <t>@kegblgnunfaedh Kadang suka bingung juga yg nikah muda ujungnya walau ga bareng serumah sm ortu tp msh deket gitu trus laper ya minta sm emak..maaf ini aku ga paham pikiran buat nikah itu apa??selain ibadah</t>
  </si>
  <si>
    <t>@kegblgnunfaedh kadang suka bingung juga yg nikah muda ujungnya walau ga bareng serumah sm ortu tp msh deket gitu trus laper ya minta sm emak..maaf ini aku ga paham pikiran buat nikah itu apa??selain ibadah</t>
  </si>
  <si>
    <t>@AREAJULID 23 tuh masih muda banget ndeeerrr...dulu gue juga mikir gitu, mulai mikir cari pasangan. Tapi bener deh sekarang gue udah mau 30, gue ngeliat ke belakang trus mikir "dih ngapain ya gue semuda itu mikir nikah.harusnya gue lebih banyak lagi jalan2/ngapain kek"</t>
  </si>
  <si>
    <t>@areajulid 23 tuh masih muda banget ndeeerrr...dulu gue juga mikir gitu, mulai mikir cari pasangan. tapi bener deh sekarang gue udah mau 30, gue ngeliat ke belakang trus mikir "dih ngapain ya gue semuda itu mikir nikah.harusnya gue lebih banyak lagi jalan2/ngapain kek"</t>
  </si>
  <si>
    <t>tuh masih muda banget ndeeerrrdulu gue juga mikir gitu mulai mikir cari pasangan tapi bener deh sekarang gue udah mau gue ngeliat ke belakang trus mikir dih ngapain ya gue semuda itu mikir nikahharusnya gue lebih banyak lagi jalanngapain kek</t>
  </si>
  <si>
    <t>['tuh', 'masih', 'muda', 'banget', 'ndeeerrrdulu', 'gue', 'juga', 'mikir', 'gitu', 'mulai', 'mikir', 'cari', 'pasangan', 'tapi', 'bener', 'deh', 'sekarang', 'gue', 'udah', 'mau', 'gue', 'ngeliat', 'ke', 'belakang', 'trus', 'mikir', 'dih', 'ngapain', 'ya', 'gue', 'semuda', 'itu', 'mikir', 'nikahharusnya', 'gue', 'lebih', 'banyak', 'lagi', 'jalanngapain', 'kek']</t>
  </si>
  <si>
    <t>['tuh', 'masih', 'muda', 'banget', 'dahulu', 'aku', 'juga', 'berpikir', 'begitu', 'mulai', 'berpikir', 'cari', 'pasangan', 'tapi', 'benar', 'deh', 'sekarang', 'aku', 'sudah', 'mau', 'aku', 'melihat', 'ke', 'belakang', 'terus', 'berpikir', 'dih', 'kenapa', 'ya', 'aku', 'semuda', 'itu', 'berpikir', 'nikah', 'aku', 'lebih', 'banyak', 'lagi', 'jalan', 'seperti']</t>
  </si>
  <si>
    <t>['tuh', 'muda', 'banget', 'berpikir', 'berpikir', 'cari', 'pasangan', 'deh', 'berpikir', 'ya', 'semuda', 'berpikir', 'nikah', 'jalan']</t>
  </si>
  <si>
    <t>['tuh', 'muda', 'banget', 'pikir', 'pikir', 'cari', 'pasang', 'deh', 'pikir', 'ya', 'muda', 'pikir', 'nikah', 'jalan']</t>
  </si>
  <si>
    <t>tuh muda banget pikir pikir cari pasang deh pikir ya muda pikir nikah jalan</t>
  </si>
  <si>
    <t>@topwifeyy @AREAJULID Kak yakinin aku 23 masih muda kan? Aku bener2 ga ada kepikiran mau nikah kapan dan sama siapa takut bgt 😭😭</t>
  </si>
  <si>
    <t>@topwifeyy @areajulid kak yakinin aku 23 masih muda kan? aku bener2 ga ada kepikiran mau nikah kapan dan sama siapa takut bgt 😭😭</t>
  </si>
  <si>
    <t>kak yakinin aku masih muda kan aku bener ga ada kepikiran mau nikah kapan dan sama siapa takut bgt</t>
  </si>
  <si>
    <t>['kak', 'yakinin', 'aku', 'masih', 'muda', 'kan', 'aku', 'bener', 'ga', 'ada', 'kepikiran', 'mau', 'nikah', 'kapan', 'dan', 'sama', 'siapa', 'takut', 'bgt']</t>
  </si>
  <si>
    <t>['kakak', 'yakinin', 'aku', 'masih', 'muda', 'kan', 'aku', 'benar', 'tidak', 'ada', 'kepikiran', 'mau', 'nikah', 'kapan', 'dan', 'sama', 'siapa', 'takut', 'banget']</t>
  </si>
  <si>
    <t>['kakak', 'yakinin', 'muda', 'kepikiran', 'nikah', 'takut', 'banget']</t>
  </si>
  <si>
    <t>['kakak', 'yakinin', 'muda', 'pikir', 'nikah', 'takut', 'banget']</t>
  </si>
  <si>
    <t>kakak yakinin muda pikir nikah takut banget</t>
  </si>
  <si>
    <t>kadang suka amazed sendiri kok bisa ya dulu kepingin nikah muda kek umur 21-22 gitu like 🙂🙂🙂 ga ada takut takutnya banget lu bisa kepikiran gitu 🙂</t>
  </si>
  <si>
    <t>kadang suka amazed sendiri kok bisa ya dulu kepingin nikah muda kek umur gitu like ga ada takut takutnya banget lu bisa kepikiran gitu</t>
  </si>
  <si>
    <t>['kadang', 'suka', 'amazed', 'sendiri', 'kok', 'bisa', 'ya', 'dulu', 'kepingin', 'nikah', 'muda', 'kek', 'umur', 'gitu', 'like', 'ga', 'ada', 'takut', 'takutnya', 'banget', 'lu', 'bisa', 'kepikiran', 'gitu']</t>
  </si>
  <si>
    <t>['kadang', 'suka', 'amazed', 'sendiri', 'kok', 'bisa', 'ya', 'dulu', 'kepingin', 'nikah', 'muda', 'seperti', 'umur', 'begitu', 'like', 'tidak', 'ada', 'takut', 'takutnya', 'banget', 'kamu', 'bisa', 'kepikiran', 'begitu']</t>
  </si>
  <si>
    <t>['kadang', 'suka', 'amazed', 'ya', 'kepingin', 'nikah', 'muda', 'umur', 'like', 'takut', 'takutnya', 'banget', 'kepikiran']</t>
  </si>
  <si>
    <t>['kadang', 'suka', 'amazed', 'ya', 'kepingin', 'nikah', 'muda', 'umur', 'like', 'takut', 'takut', 'banget', 'pikir']</t>
  </si>
  <si>
    <t>kadang suka amazed ya kepingin nikah muda umur like takut takut banget pikir</t>
  </si>
  <si>
    <t>sangat memotivasi gue buat nikah muda sama kak pakin @/mmarkpkk  , yuk bisa yu kak 🤟</t>
  </si>
  <si>
    <t>sangat memotivasi gue buat nikah muda sama kak pakin mmarkpkk yuk bisa yu kak</t>
  </si>
  <si>
    <t>['sangat', 'memotivasi', 'gue', 'buat', 'nikah', 'muda', 'sama', 'kak', 'pakin', 'mmarkpkk', 'yuk', 'bisa', 'yu', 'kak']</t>
  </si>
  <si>
    <t>['sangat', 'memotivasi', 'aku', 'buat', 'nikah', 'muda', 'sama', 'kakak', 'pakin', 'mmarkpkk', 'ayo', 'bisa', 'yu', 'kakak']</t>
  </si>
  <si>
    <t>['memotivasi', 'nikah', 'muda', 'kakak', 'ayo', 'yu', 'kakak']</t>
  </si>
  <si>
    <t>['motivasi', 'nikah', 'muda', 'kakak', 'ayo', 'yu', 'kakak']</t>
  </si>
  <si>
    <t>motivasi nikah muda kakak ayo yu kakak</t>
  </si>
  <si>
    <t>@Askrlfess makan tu nikah muda</t>
  </si>
  <si>
    <t>@askrlfess makan tu nikah muda</t>
  </si>
  <si>
    <t>makan tu nikah muda</t>
  </si>
  <si>
    <t>['makan', 'tu', 'nikah', 'muda']</t>
  </si>
  <si>
    <t>['makan', 'itu', 'nikah', 'muda']</t>
  </si>
  <si>
    <t>['makan', 'nikah', 'muda']</t>
  </si>
  <si>
    <t>makan nikah muda</t>
  </si>
  <si>
    <t>heran tmn smp cowo nikah muda, deket aja ngga sm aku tp minjem uang trs, masa dh nikah uang 50k aja gpunya</t>
  </si>
  <si>
    <t>heran tmn smp cowo nikah muda deket aja ngga sm aku tp minjem uang trs masa dh nikah uang  aja gpunya</t>
  </si>
  <si>
    <t>['heran', 'tmn', 'smp', 'cowo', 'nikah', 'muda', 'deket', 'aja', 'ngga', 'sm', 'aku', 'tp', 'minjem', 'uang', 'trs', 'masa', 'dh', 'nikah', 'uang', 'aja', 'gpunya']</t>
  </si>
  <si>
    <t>['heran', 'teman', 'sampai', 'cowok', 'nikah', 'muda', 'dekat', 'aja', 'tidak', 'sama', 'aku', 'tapi', 'meminjam', 'uang', 'terus', 'masa', 'sudah', 'nikah', 'uang', 'aja', 'gpunya']</t>
  </si>
  <si>
    <t>['heran', 'teman', 'cowok', 'nikah', 'muda', 'aja', 'meminjam', 'uang', 'nikah', 'uang', 'aja', 'gpunya']</t>
  </si>
  <si>
    <t>['heran', 'teman', 'cowok', 'nikah', 'muda', 'aja', 'pinjam', 'uang', 'nikah', 'uang', 'aja', 'gpunya']</t>
  </si>
  <si>
    <t>heran teman cowok nikah muda aja pinjam uang nikah uang aja gpunya</t>
  </si>
  <si>
    <t>Wkt muda: ayo kita tembus k puputan (eh disuruh plg sma banjar pdhl udh dkt) 😮‍💨
Wkt nikah: kabur aja dah, biar pemuda aja k puputan 😂</t>
  </si>
  <si>
    <t>wkt muda: ayo kita tembus k puputan (eh disuruh plg sma banjar pdhl udh dkt) 😮‍💨
wkt nikah: kabur aja dah, biar pemuda aja k puputan 😂</t>
  </si>
  <si>
    <t>wkt muda ayo kita tembus  puputan eh disuruh plg sma banjar pdhl udh dkt wkt nikah kabur aja dah biar pemuda aja  puputan</t>
  </si>
  <si>
    <t>['wkt', 'muda', 'ayo', 'kita', 'tembus', 'puputan', 'eh', 'disuruh', 'plg', 'sma', 'banjar', 'pdhl', 'udh', 'dkt', 'wkt', 'nikah', 'kabur', 'aja', 'dah', 'biar', 'pemuda', 'aja', 'puputan']</t>
  </si>
  <si>
    <t>['waktu', 'muda', 'ayo', 'kita', 'tembus', 'puputan', 'malah', 'disuruh', 'paling', 'sama', 'banjar', 'padahal', 'sudah', 'dekat', 'waktu', 'nikah', 'kabur', 'aja', 'sudah', 'biar', 'pemuda', 'aja', 'puputan']</t>
  </si>
  <si>
    <t>['muda', 'ayo', 'tembus', 'puputan', 'disuruh', 'banjar', 'nikah', 'kabur', 'aja', 'biar', 'pemuda', 'aja', 'puputan']</t>
  </si>
  <si>
    <t>['muda', 'ayo', 'tembus', 'puput', 'suruh', 'banjar', 'nikah', 'kabur', 'aja', 'biar', 'pemuda', 'aja', 'puput']</t>
  </si>
  <si>
    <t>muda ayo tembus puput suruh banjar nikah kabur aja biar pemuda aja puput</t>
  </si>
  <si>
    <t>@nyonyanyinya @Hujandisenja Kalau di pasar dah gak heran mbak.
Mayoritas dari mereka aja mentok-mentoknya lulusan SD.
Nikah muda atau gak tukang nikah-cerai.
Emang kebanyakan kalau bicara vulgar tapi menjerumus ke jokes yang mengejek atau merendahkan.</t>
  </si>
  <si>
    <t>@nyonyanyinya @hujandisenja kalau di pasar dah gak heran mbak.
mayoritas dari mereka aja mentok-mentoknya lulusan sd.
nikah muda atau gak tukang nikah-cerai.
emang kebanyakan kalau bicara vulgar tapi menjerumus ke jokes yang mengejek atau merendahkan.</t>
  </si>
  <si>
    <t>kalau di pasar dah gak heran mbak mayoritas dari mereka aja mentokmentoknya lulusan sd nikah muda atau gak tukang nikahcerai emang kebanyakan kalau bicara vulgar tapi menjerumus ke jokes yang mengejek atau merendahkan</t>
  </si>
  <si>
    <t>['kalau', 'di', 'pasar', 'dah', 'gak', 'heran', 'mbak', 'mayoritas', 'dari', 'mereka', 'aja', 'mentokmentoknya', 'lulusan', 'sd', 'nikah', 'muda', 'atau', 'gak', 'tukang', 'nikahcerai', 'emang', 'kebanyakan', 'kalau', 'bicara', 'vulgar', 'tapi', 'menjerumus', 'ke', 'jokes', 'yang', 'mengejek', 'atau', 'merendahkan']</t>
  </si>
  <si>
    <t>['kalau', 'di', 'pasar', 'sudah', 'gak', 'heran', 'mbak', 'mayoritas', 'dari', 'mereka', 'aja', 'mentokmentoknya', 'lulusan', 'sd', 'nikah', 'muda', 'atau', 'gak', 'tukang', 'nikahcerai', 'memang', 'kebanyakan', 'kalau', 'bicara', 'vulgar', 'tapi', 'menjerumus', 'ke', 'jokes', 'yang', 'mengejek', 'atau', 'merendahkan']</t>
  </si>
  <si>
    <t>['pasar', 'gak', 'heran', 'mbak', 'mayoritas', 'aja', 'mentokmentoknya', 'lulusan', 'sd', 'nikah', 'muda', 'gak', 'tukang', 'nikahcerai', 'kebanyakan', 'bicara', 'vulgar', 'menjerumus', 'jokes', 'mengejek', 'merendahkan']</t>
  </si>
  <si>
    <t>['pasar', 'gak', 'heran', 'mbak', 'mayoritas', 'aja', 'mentokmentoknya', 'lulus', 'sd', 'nikah', 'muda', 'gak', 'tukang', 'nikahcerai', 'banyak', 'bicara', 'vulgar', 'jerumus', 'jokes', 'ejek', 'rendah']</t>
  </si>
  <si>
    <t>pasar gak heran mbak mayoritas aja mentokmentoknya lulus sd nikah muda gak tukang nikahcerai banyak bicara vulgar jerumus jokes ejek rendah</t>
  </si>
  <si>
    <t>@AREAJULID Nder youre just 22 baru mau 23 kan. Nikmatin dl masa muda. Gak usah kepikiran buru2 nikah. I mean yg km bilang “mendekati usia nikah”. No no. Dan emg wajar bgt kl skg masih blm pen menjalin hubungan atau mau bebas dl. Wajar bgt. Gpp harus gitu malah wkwk. Nikmatin masa muda 🤭👍🏻</t>
  </si>
  <si>
    <t>@areajulid nder youre just 22 baru mau 23 kan. nikmatin dl masa muda. gak usah kepikiran buru2 nikah. i mean yg km bilang “mendekati usia nikah”. no no. dan emg wajar bgt kl skg masih blm pen menjalin hubungan atau mau bebas dl. wajar bgt. gpp harus gitu malah wkwk. nikmatin masa muda 🤭👍🏻</t>
  </si>
  <si>
    <t>nder youre just baru mau kan nikmatin dl masa muda gak usah kepikiran buru nikah  mean yg km bilang mendekati usia nikah no no dan emg wajar bgt kl skg masih blm pen menjalin hubungan atau mau bebas dl wajar bgt gpp harus gitu malah wkwk nikmatin masa muda</t>
  </si>
  <si>
    <t>['nder', 'youre', 'just', 'baru', 'mau', 'kan', 'nikmatin', 'dl', 'masa', 'muda', 'gak', 'usah', 'kepikiran', 'buru', 'nikah', 'mean', 'yg', 'km', 'bilang', 'mendekati', 'usia', 'nikah', 'no', 'no', 'dan', 'emg', 'wajar', 'bgt', 'kl', 'skg', 'masih', 'blm', 'pen', 'menjalin', 'hubungan', 'atau', 'mau', 'bebas', 'dl', 'wajar', 'bgt', 'gpp', 'harus', 'gitu', 'malah', 'wkwk', 'nikmatin', 'masa', 'muda']</t>
  </si>
  <si>
    <t>['nder', 'youre', 'just', 'baru', 'mau', 'kan', 'menikmati', 'dahulu', 'masa', 'muda', 'gak', 'usah', 'kepikiran', 'buru', 'nikah', 'mean', 'yg', 'kamu', 'bilang', 'mendekati', 'usia', 'nikah', 'no', 'no', 'dan', 'memang', 'wajar', 'banget', 'kalau', 'sekarang', 'masih', 'belum', 'ingin', 'menjalin', 'hubungan', 'atau', 'mau', 'bebas', 'dahulu', 'wajar', 'banget', 'boleh', 'harus', 'begitu', 'malah', 'wkwk', 'menikmati', 'masa', 'muda']</t>
  </si>
  <si>
    <t>['nder', 'youre', 'just', 'menikmati', 'muda', 'gak', 'kepikiran', 'buru', 'nikah', 'mean', 'bilang', 'mendekati', 'usia', 'nikah', 'no', 'no', 'wajar', 'banget', 'menjalin', 'hubungan', 'bebas', 'wajar', 'banget', 'menikmati', 'muda']</t>
  </si>
  <si>
    <t>['nder', 'youre', 'just', 'nikmat', 'muda', 'gak', 'pikir', 'buru', 'nikah', 'mean', 'bilang', 'dekat', 'usia', 'nikah', 'no', 'no', 'wajar', 'banget', 'jalin', 'hubung', 'bebas', 'wajar', 'banget', 'nikmat', 'muda']</t>
  </si>
  <si>
    <t>nder youre just nikmat muda gak pikir buru nikah mean bilang dekat usia nikah no no wajar banget jalin hubung bebas wajar banget nikmat muda</t>
  </si>
  <si>
    <t>Makin nambah umur tuh bukanny org nasehatin cepet nikah malah suruh puas2in masa muda dulu
Iki piye too</t>
  </si>
  <si>
    <t>makin nambah umur tuh bukanny org nasehatin cepet nikah malah suruh puas2in masa muda dulu
iki piye too</t>
  </si>
  <si>
    <t>makin nambah umur tuh bukanny org nasehatin cepet nikah malah suruh puasin masa muda dulu iki piye too</t>
  </si>
  <si>
    <t>['makin', 'nambah', 'umur', 'tuh', 'bukanny', 'org', 'nasehatin', 'cepet', 'nikah', 'malah', 'suruh', 'puasin', 'masa', 'muda', 'dulu', 'iki', 'piye', 'too']</t>
  </si>
  <si>
    <t>['makin', 'bertambah', 'umur', 'tuh', 'bukanny', 'orang', 'nasehatin', 'cepat', 'nikah', 'malah', 'suruh', 'puas', 'masa', 'muda', 'dulu', 'ini', 'bagaimana', 'too']</t>
  </si>
  <si>
    <t>['bertambah', 'umur', 'tuh', 'bukanny', 'orang', 'nasehatin', 'cepat', 'nikah', 'suruh', 'puas', 'muda', 'too']</t>
  </si>
  <si>
    <t>['tambah', 'umur', 'tuh', 'bukanny', 'orang', 'nasehatin', 'cepat', 'nikah', 'suruh', 'puas', 'muda', 'too']</t>
  </si>
  <si>
    <t>tambah umur tuh bukanny orang nasehatin cepat nikah suruh puas muda too</t>
  </si>
  <si>
    <t>Nikah mudah bukan solusi permasalahan yang kamu punya, tapi mati muda bisa saja solusi permasalahan mu, karena manusia kan kadang suka merasa terbebani dengan kehadiran kita jadi siapa tau mati solusi, wkwkwk</t>
  </si>
  <si>
    <t>nikah mudah bukan solusi permasalahan yang kamu punya, tapi mati muda bisa saja solusi permasalahan mu, karena manusia kan kadang suka merasa terbebani dengan kehadiran kita jadi siapa tau mati solusi, wkwkwk</t>
  </si>
  <si>
    <t>nikah mudah bukan solusi permasalahan yang kamu punya tapi mati muda bisa saja solusi permasalahan mu karena manusia kan kadang suka merasa terbebani dengan kehadiran kita jadi siapa tau mati solusi wkwkwk</t>
  </si>
  <si>
    <t>['nikah', 'mudah', 'bukan', 'solusi', 'permasalahan', 'yang', 'kamu', 'punya', 'tapi', 'mati', 'muda', 'bisa', 'saja', 'solusi', 'permasalahan', 'mu', 'karena', 'manusia', 'kan', 'kadang', 'suka', 'merasa', 'terbebani', 'dengan', 'kehadiran', 'kita', 'jadi', 'siapa', 'tau', 'mati', 'solusi', 'wkwkwk']</t>
  </si>
  <si>
    <t>['nikah', 'mudah', 'bukan', 'solusi', 'permasalahan', 'yang', 'kamu', 'punya', 'tapi', 'mati', 'muda', 'bisa', 'saja', 'solusi', 'permasalahan', 'kamu', 'karena', 'manusia', 'kan', 'kadang', 'suka', 'merasa', 'terbebani', 'dengan', 'kehadiran', 'kita', 'jadi', 'siapa', 'tau', 'mati', 'solusi', 'wkwkwk']</t>
  </si>
  <si>
    <t>['nikah', 'mudah', 'solusi', 'permasalahan', 'mati', 'muda', 'solusi', 'permasalahan', 'manusia', 'kadang', 'suka', 'terbebani', 'kehadiran', 'tau', 'mati', 'solusi', 'wkwkwk']</t>
  </si>
  <si>
    <t>['nikah', 'mudah', 'solusi', 'masalah', 'mati', 'muda', 'solusi', 'masalah', 'manusia', 'kadang', 'suka', 'beban', 'hadir', 'tau', 'mati', 'solusi', 'wkwkwk']</t>
  </si>
  <si>
    <t>nikah mudah solusi masalah mati muda solusi masalah manusia kadang suka beban hadir tau mati solusi wkwkwk</t>
  </si>
  <si>
    <t>jangan nikah muda ya, nikah muda bukan solusi masalah tapi nikah sama Jeno insyallah solusi wkwk</t>
  </si>
  <si>
    <t>jangan nikah muda ya, nikah muda bukan solusi masalah tapi nikah sama jeno insyallah solusi wkwk</t>
  </si>
  <si>
    <t>jangan nikah muda ya nikah muda bukan solusi masalah tapi nikah sama jeno insyallah solusi wkwk</t>
  </si>
  <si>
    <t>['jangan', 'nikah', 'muda', 'ya', 'nikah', 'muda', 'bukan', 'solusi', 'masalah', 'tapi', 'nikah', 'sama', 'jeno', 'insyallah', 'solusi', 'wkwk']</t>
  </si>
  <si>
    <t>['nikah', 'muda', 'ya', 'nikah', 'muda', 'solusi', 'nikah', 'jeno', 'insyallah', 'solusi']</t>
  </si>
  <si>
    <t>nikah muda ya nikah muda solusi nikah jeno insyallah solusi</t>
  </si>
  <si>
    <t>liat tiktok misya &amp;amp; piyo jadi pengen nikah muda tapi dengan orang yang tepat biar anakku dan aku kelak mendapatkan sosok suami sekaligus ayah yg luar biasa.</t>
  </si>
  <si>
    <t>liat tiktok misya amp piyo jadi pengen nikah muda tapi dengan orang yang tepat biar anakku dan aku kelak mendapatkan sosok suami sekaligus ayah yg luar biasa</t>
  </si>
  <si>
    <t>['liat', 'tiktok', 'misya', 'amp', 'piyo', 'jadi', 'pengen', 'nikah', 'muda', 'tapi', 'dengan', 'orang', 'yang', 'tepat', 'biar', 'anakku', 'dan', 'aku', 'kelak', 'mendapatkan', 'sosok', 'suami', 'sekaligus', 'ayah', 'yg', 'luar', 'biasa']</t>
  </si>
  <si>
    <t>['lihat', 'tiktok', 'misya', 'amp', 'piyo', 'jadi', 'ingin', 'nikah', 'muda', 'tapi', 'dengan', 'orang', 'yang', 'tepat', 'biar', 'anakku', 'dan', 'aku', 'kelak', 'mendapatkan', 'sosok', 'suami', 'sekaligus', 'ayah', 'yg', 'luar', 'biasa']</t>
  </si>
  <si>
    <t>['lihat', 'tiktok', 'misya', 'amp', 'piyo', 'nikah', 'muda', 'orang', 'biar', 'anakku', 'kelak', 'sosok', 'suami', 'ayah']</t>
  </si>
  <si>
    <t>['lihat', 'tiktok', 'misya', 'amp', 'piyo', 'nikah', 'muda', 'orang', 'biar', 'anak', 'kelak', 'sosok', 'suami', 'ayah']</t>
  </si>
  <si>
    <t>lihat tiktok misya amp piyo nikah muda orang biar anak kelak sosok suami ayah</t>
  </si>
  <si>
    <t>eh tp gue bukannya ngada ngada sih, gue banyak kesamaan sama jaemin kyk beneran dr selera music sampe makan burger ga pake saos. ya Allah kl jaemin jodoh aku ya mending lgsg nikah bsk aja gapapa aku siap nikah muda kl sm na jaemin</t>
  </si>
  <si>
    <t>eh tp gue bukannya ngada ngada sih, gue banyak kesamaan sama jaemin kyk beneran dr selera music sampe makan burger ga pake saos. ya allah kl jaemin jodoh aku ya mending lgsg nikah bsk aja gapapa aku siap nikah muda kl sm na jaemin</t>
  </si>
  <si>
    <t>eh tp gue bukannya ngada ngada sih gue banyak kesamaan sama jaemin kyk beneran dr selera music sampe makan burger ga pake saos ya allah kl jaemin jodoh aku ya mending lgsg nikah bsk aja gapapa aku siap nikah muda kl sm na jaemin</t>
  </si>
  <si>
    <t>['eh', 'tp', 'gue', 'bukannya', 'ngada', 'ngada', 'sih', 'gue', 'banyak', 'kesamaan', 'sama', 'jaemin', 'kyk', 'beneran', 'dr', 'selera', 'music', 'sampe', 'makan', 'burger', 'ga', 'pake', 'saos', 'ya', 'allah', 'kl', 'jaemin', 'jodoh', 'aku', 'ya', 'mending', 'lgsg', 'nikah', 'bsk', 'aja', 'gapapa', 'aku', 'siap', 'nikah', 'muda', 'kl', 'sm', 'na', 'jaemin']</t>
  </si>
  <si>
    <t>['malah', 'tapi', 'aku', 'bukannya', 'ngada', 'ngada', 'sih', 'aku', 'banyak', 'kesamaan', 'sama', 'jaemin', 'seperti', 'benar', 'dari', 'selera', 'music', 'sampai', 'makan', 'burger', 'tidak', 'pakai', 'saos', 'ya', 'allah', 'kalau', 'jaemin', 'jodoh', 'aku', 'ya', 'mending', 'langsung', 'nikah', 'besok', 'aja', 'boleh', 'aku', 'siap', 'nikah', 'muda', 'kalau', 'sama', 'na', 'jaemin']</t>
  </si>
  <si>
    <t>['ngada', 'ngada', 'sih', 'kesamaan', 'jaemin', 'selera', 'music', 'makan', 'burger', 'pakai', 'saos', 'ya', 'allah', 'jaemin', 'jodoh', 'ya', 'mending', 'langsung', 'nikah', 'besok', 'aja', 'nikah', 'muda', 'na', 'jaemin']</t>
  </si>
  <si>
    <t>['ngada', 'ngada', 'sih', 'sama', 'jaemin', 'selera', 'music', 'makan', 'burger', 'pakai', 'saos', 'ya', 'allah', 'jaemin', 'jodoh', 'ya', 'mending', 'langsung', 'nikah', 'besok', 'aja', 'nikah', 'muda', 'na', 'jaemin']</t>
  </si>
  <si>
    <t>ngada ngada sih sama jaemin selera music makan burger pakai saos ya allah jaemin jodoh ya mending langsung nikah besok aja nikah muda na jaemin</t>
  </si>
  <si>
    <t>@Askrlfess Mau nikah muda mau nikah kapan aja ga bisa ngehindarin kaya ginian, sukur sukur punya istri ASI nya lancar terus, bini gw karena kerja asi nya cuma 2-3 bulan, malahan anak pertama sama sekali ga asi, alergi susu sapi dan soya, jadi pake susu Neocate</t>
  </si>
  <si>
    <t>@askrlfess mau nikah muda mau nikah kapan aja ga bisa ngehindarin kaya ginian, sukur sukur punya istri asi nya lancar terus, bini gw karena kerja asi nya cuma 2-3 bulan, malahan anak pertama sama sekali ga asi, alergi susu sapi dan soya, jadi pake susu neocate</t>
  </si>
  <si>
    <t>mau nikah muda mau nikah kapan aja ga bisa ngehindarin kaya ginian sukur sukur punya istri asi nya lancar terus bini gw karena kerja asi nya cuma bulan malahan anak pertama sama sekali ga asi alergi susu sapi dan soya jadi pake susu neocate</t>
  </si>
  <si>
    <t>['mau', 'nikah', 'muda', 'mau', 'nikah', 'kapan', 'aja', 'ga', 'bisa', 'ngehindarin', 'kaya', 'ginian', 'sukur', 'sukur', 'punya', 'istri', 'asi', 'nya', 'lancar', 'terus', 'bini', 'gw', 'karena', 'kerja', 'asi', 'nya', 'cuma', 'bulan', 'malahan', 'anak', 'pertama', 'sama', 'sekali', 'ga', 'asi', 'alergi', 'susu', 'sapi', 'dan', 'soya', 'jadi', 'pake', 'susu', 'neocate']</t>
  </si>
  <si>
    <t>['mau', 'nikah', 'muda', 'mau', 'nikah', 'kapan', 'aja', 'tidak', 'bisa', 'elak', 'kaya', 'begini', 'syukur', 'syukur', 'punya', 'istri', 'asi', 'nya', 'lancar', 'terus', 'istri', 'aku', 'karena', 'kerja', 'asi', 'nya', 'cuma', 'bulan', 'malahan', 'anak', 'pertama', 'sama', 'sekali', 'tidak', 'asi', 'alergi', 'susu', 'sapi', 'dan', 'soya', 'jadi', 'pakai', 'susu', 'neocate']</t>
  </si>
  <si>
    <t>['nikah', 'muda', 'nikah', 'aja', 'elak', 'kaya', 'syukur', 'syukur', 'istri', 'asi', 'nya', 'lancar', 'istri', 'kerja', 'asi', 'nya', 'anak', 'asi', 'alergi', 'susu', 'sapi', 'soya', 'pakai', 'susu', 'neocate']</t>
  </si>
  <si>
    <t>nikah muda nikah aja elak kaya syukur syukur istri asi nya lancar istri kerja asi nya anak asi alergi susu sapi soya pakai susu neocate</t>
  </si>
  <si>
    <t>@cxanhok @Askrlfess lu mau nikah muda?</t>
  </si>
  <si>
    <t>@cxanhok @askrlfess lu mau nikah muda?</t>
  </si>
  <si>
    <t>lu mau nikah muda</t>
  </si>
  <si>
    <t>['lu', 'mau', 'nikah', 'muda']</t>
  </si>
  <si>
    <t>['kamu', 'mau', 'nikah', 'muda']</t>
  </si>
  <si>
    <t>@EdeSaine_ AK MASIH MUDA BANG GAMAU NIKAH</t>
  </si>
  <si>
    <t>@edesaine_ ak masih muda bang gamau nikah</t>
  </si>
  <si>
    <t>ak masih muda bang gamau nikah</t>
  </si>
  <si>
    <t>['ak', 'masih', 'muda', 'bang', 'gamau', 'nikah']</t>
  </si>
  <si>
    <t>['aku', 'masih', 'muda', 'kakak', 'gamau', 'nikah']</t>
  </si>
  <si>
    <t>['muda', 'kakak', 'gamau', 'nikah']</t>
  </si>
  <si>
    <t>muda kakak gamau nikah</t>
  </si>
  <si>
    <t>@AREAJULID Wajar nder, nikmatin hidup lu yg skrg. Daripada pusing mikirin pasangan mending perbanyak relasi, pengalaman kerja, main sana sini, senangkan diri sendiri &amp;amp; ortu ☺ umur lu masih muda bgt, nikmatin aja yg ada, gaperlu buru2 nikah juga hehehe nabung sebanyak2nya</t>
  </si>
  <si>
    <t>@areajulid wajar nder, nikmatin hidup lu yg skrg. daripada pusing mikirin pasangan mending perbanyak relasi, pengalaman kerja, main sana sini, senangkan diri sendiri &amp;amp; ortu ☺ umur lu masih muda bgt, nikmatin aja yg ada, gaperlu buru2 nikah juga hehehe nabung sebanyak2nya</t>
  </si>
  <si>
    <t>wajar nder nikmatin hidup lu yg skrg daripada pusing mikirin pasangan mending perbanyak relasi pengalaman kerja main sana sini senangkan diri sendiri amp ortu umur lu masih muda bgt nikmatin aja yg ada gaperlu buru nikah juga hehehe nabung sebanyaknya</t>
  </si>
  <si>
    <t>['wajar', 'nder', 'nikmatin', 'hidup', 'lu', 'yg', 'skrg', 'daripada', 'pusing', 'mikirin', 'pasangan', 'mending', 'perbanyak', 'relasi', 'pengalaman', 'kerja', 'main', 'sana', 'sini', 'senangkan', 'diri', 'sendiri', 'amp', 'ortu', 'umur', 'lu', 'masih', 'muda', 'bgt', 'nikmatin', 'aja', 'yg', 'ada', 'gaperlu', 'buru', 'nikah', 'juga', 'hehehe', 'nabung', 'sebanyaknya']</t>
  </si>
  <si>
    <t>['wajar', 'nder', 'menikmati', 'hidup', 'kamu', 'yg', 'sekarang', 'daripada', 'pusing', 'memikirkan', 'pasangan', 'mending', 'perbanyak', 'relasi', 'pengalaman', 'kerja', 'main', 'sana', 'sini', 'senangkan', 'diri', 'sendiri', 'amp', 'orangtua', 'umur', 'kamu', 'masih', 'muda', 'banget', 'menikmati', 'aja', 'yg', 'ada', 'gaperlu', 'buru', 'nikah', 'juga', 'hehehe', 'menabung', 'sebanyaknya']</t>
  </si>
  <si>
    <t>['wajar', 'nder', 'menikmati', 'hidup', 'pusing', 'memikirkan', 'pasangan', 'mending', 'perbanyak', 'relasi', 'pengalaman', 'kerja', 'main', 'senangkan', 'amp', 'orangtua', 'umur', 'muda', 'banget', 'menikmati', 'aja', 'gaperlu', 'buru', 'nikah', 'hehehe', 'menabung', 'sebanyaknya']</t>
  </si>
  <si>
    <t>['wajar', 'nder', 'nikmat', 'hidup', 'pusing', 'pikir', 'pasang', 'mending', 'banyak', 'relasi', 'alam', 'kerja', 'main', 'senang', 'amp', 'orangtua', 'umur', 'muda', 'banget', 'nikmat', 'aja', 'gaperlu', 'buru', 'nikah', 'hehehe', 'tabung', 'banyak']</t>
  </si>
  <si>
    <t>wajar nder nikmat hidup pusing pikir pasang mending banyak relasi alam kerja main senang amp orangtua umur muda banget nikmat aja gaperlu buru nikah hehehe tabung banyak</t>
  </si>
  <si>
    <t>Kyary pamyu pamyu nikah 🥺 awet muda banget woi muka nya sama kayak pas rilis ponponpon 🤧</t>
  </si>
  <si>
    <t>kyary pamyu pamyu nikah 🥺 awet muda banget woi muka nya sama kayak pas rilis ponponpon 🤧</t>
  </si>
  <si>
    <t>kyary pamyu pamyu nikah awet muda banget woi muka nya sama kayak pas rilis ponponpon</t>
  </si>
  <si>
    <t>['kyary', 'pamyu', 'pamyu', 'nikah', 'awet', 'muda', 'banget', 'woi', 'muka', 'nya', 'sama', 'kayak', 'pas', 'rilis', 'ponponpon']</t>
  </si>
  <si>
    <t>['kyary', 'pamyu', 'pamyu', 'nikah', 'awet', 'muda', 'banget', 'woi', 'muka', 'nya', 'sama', 'seperti', 'saat', 'rilis', 'ponponpon']</t>
  </si>
  <si>
    <t>['nikah', 'awet', 'muda', 'banget', 'woi', 'muka', 'nya', 'rilis']</t>
  </si>
  <si>
    <t>nikah awet muda banget woi muka nya rilis</t>
  </si>
  <si>
    <t>@AREAJULID Jangankan diumur 22 yg mnrutku msih muda buat nikah, aku umur 27 dan masih punya trust issue buat punya suami wkk kyk takut aja klo ga sesuai sma yg udh ak effort in</t>
  </si>
  <si>
    <t>@areajulid jangankan diumur 22 yg mnrutku msih muda buat nikah, aku umur 27 dan masih punya trust issue buat punya suami wkk kyk takut aja klo ga sesuai sma yg udh ak effort in</t>
  </si>
  <si>
    <t>jangankan diumur yg mnrutku msih muda buat nikah aku umur dan masih punya trust issue buat punya suami wkk kyk takut aja klo ga sesuai sma yg udh ak effort in</t>
  </si>
  <si>
    <t>['jangankan', 'diumur', 'yg', 'mnrutku', 'msih', 'muda', 'buat', 'nikah', 'aku', 'umur', 'dan', 'masih', 'punya', 'trust', 'issue', 'buat', 'punya', 'suami', 'wkk', 'kyk', 'takut', 'aja', 'klo', 'ga', 'sesuai', 'sma', 'yg', 'udh', 'ak', 'effort', 'in']</t>
  </si>
  <si>
    <t>['jangankan', 'diumur', 'yg', 'menurutku', 'masih', 'muda', 'buat', 'nikah', 'aku', 'umur', 'dan', 'masih', 'punya', 'trust', 'issue', 'buat', 'punya', 'suami', 'wkk', 'seperti', 'takut', 'aja', 'klo', 'tidak', 'sesuai', 'sama', 'yg', 'sudah', 'aku', 'effort', 'in']</t>
  </si>
  <si>
    <t>['diumur', 'menurutku', 'muda', 'nikah', 'umur', 'trust', 'issue', 'suami', 'wkk', 'takut', 'aja', 'klo', 'sesuai', 'effort', 'in']</t>
  </si>
  <si>
    <t>['umur', 'turut', 'muda', 'nikah', 'umur', 'trust', 'issue', 'suami', 'wkk', 'takut', 'aja', 'klo', 'sesuai', 'effort', 'in']</t>
  </si>
  <si>
    <t>umur turut muda nikah umur trust issue suami wkk takut aja klo sesuai effort in</t>
  </si>
  <si>
    <t>@Askrlfess Minimal klo mau nikah muda sama yang spek @_johnnysuh 🙏🏻🙏🏻</t>
  </si>
  <si>
    <t>@askrlfess minimal klo mau nikah muda sama yang spek @_johnnysuh 🙏🏻🙏🏻</t>
  </si>
  <si>
    <t>minimal klo mau nikah muda sama yang spek johnnysuh</t>
  </si>
  <si>
    <t>['minimal', 'klo', 'mau', 'nikah', 'muda', 'sama', 'yang', 'spek', 'johnnysuh']</t>
  </si>
  <si>
    <t>['minimal', 'klo', 'nikah', 'muda', 'spek', 'johnnysuh']</t>
  </si>
  <si>
    <t>minimal klo nikah muda spek johnnysuh</t>
  </si>
  <si>
    <t>@kegblgnunfaedh Dih kapan nikah kapan nikah
Makan noh nikah muda</t>
  </si>
  <si>
    <t>@kegblgnunfaedh dih kapan nikah kapan nikah
makan noh nikah muda</t>
  </si>
  <si>
    <t>dih kapan nikah kapan nikah makan noh nikah muda</t>
  </si>
  <si>
    <t>['dih', 'kapan', 'nikah', 'kapan', 'nikah', 'makan', 'noh', 'nikah', 'muda']</t>
  </si>
  <si>
    <t>['dih', 'kapan', 'nikah', 'kapan', 'nikah', 'makan', 'itu', 'nikah', 'muda']</t>
  </si>
  <si>
    <t>['nikah', 'nikah', 'makan', 'nikah', 'muda']</t>
  </si>
  <si>
    <t>nikah nikah makan nikah muda</t>
  </si>
  <si>
    <t>Nikah muda nikah muda ndasmu :)</t>
  </si>
  <si>
    <t>nikah muda nikah muda ndasmu :)</t>
  </si>
  <si>
    <t>nikah muda nikah muda ndasmu</t>
  </si>
  <si>
    <t>['nikah', 'muda', 'nikah', 'muda', 'ndasmu']</t>
  </si>
  <si>
    <t>['nikah', 'muda', 'nikah', 'muda', 'bodoh']</t>
  </si>
  <si>
    <t>nikah muda nikah muda bodoh</t>
  </si>
  <si>
    <t>@Askrlfess makanya kalo ada yang nyuruh nikah muda, diemin aja. kebutuhan bayi tuh mahal semua, semurah-murahnya emg tega ngasih anak yg murah?</t>
  </si>
  <si>
    <t>@askrlfess makanya kalo ada yang nyuruh nikah muda, diemin aja. kebutuhan bayi tuh mahal semua, semurah-murahnya emg tega ngasih anak yg murah?</t>
  </si>
  <si>
    <t>makanya kalo ada yang nyuruh nikah muda diemin aja kebutuhan bayi tuh mahal semua semurahmurahnya emg tega ngasih anak yg murah</t>
  </si>
  <si>
    <t>['makanya', 'kalo', 'ada', 'yang', 'nyuruh', 'nikah', 'muda', 'diemin', 'aja', 'kebutuhan', 'bayi', 'tuh', 'mahal', 'semua', 'semurahmurahnya', 'emg', 'tega', 'ngasih', 'anak', 'yg', 'murah']</t>
  </si>
  <si>
    <t>['makanya', 'kalo', 'ada', 'yang', 'menyuruh', 'nikah', 'muda', 'diamkan', 'aja', 'kebutuhan', 'bayi', 'tuh', 'mahal', 'semua', 'semurahmurahnya', 'memang', 'tega', 'memberi', 'anak', 'yg', 'murah']</t>
  </si>
  <si>
    <t>['kalo', 'menyuruh', 'nikah', 'muda', 'diamkan', 'aja', 'kebutuhan', 'bayi', 'tuh', 'mahal', 'semurahmurahnya', 'tega', 'anak', 'murah']</t>
  </si>
  <si>
    <t>['kalo', 'suruh', 'nikah', 'muda', 'diam', 'aja', 'butuh', 'bayi', 'tuh', 'mahal', 'semurahmurahnya', 'tega', 'anak', 'murah']</t>
  </si>
  <si>
    <t>kalo suruh nikah muda diam aja butuh bayi tuh mahal semurahmurahnya tega anak murah</t>
  </si>
  <si>
    <t>@teevabuyy BIG NO UNTUK NIKAH MUDA KECUALI SAMA ORANG YANG TEPAT HEHE</t>
  </si>
  <si>
    <t>@teevabuyy big no untuk nikah muda kecuali sama orang yang tepat hehe</t>
  </si>
  <si>
    <t>big no untuk nikah muda kecuali sama orang yang tepat hehe</t>
  </si>
  <si>
    <t>['big', 'no', 'untuk', 'nikah', 'muda', 'kecuali', 'sama', 'orang', 'yang', 'tepat', 'hehe']</t>
  </si>
  <si>
    <t>['big', 'no', 'nikah', 'muda', 'kecuali', 'orang', 'hehe']</t>
  </si>
  <si>
    <t>big no nikah muda kecuali orang hehe</t>
  </si>
  <si>
    <t>PLEASE INI AUTHOR KAYANYA PENGEN NIKAH MUDA JUGA DEH😭🤚🏻</t>
  </si>
  <si>
    <t>please ini author kayanya pengen nikah muda juga deh😭🤚🏻</t>
  </si>
  <si>
    <t>please ini author kayanya pengen nikah muda juga deh</t>
  </si>
  <si>
    <t>['please', 'ini', 'author', 'kayanya', 'pengen', 'nikah', 'muda', 'juga', 'deh']</t>
  </si>
  <si>
    <t>['mohon', 'ini', 'author', 'sepertinya', 'ingin', 'nikah', 'muda', 'juga', 'deh']</t>
  </si>
  <si>
    <t>['mohon', 'author', 'nikah', 'muda', 'deh']</t>
  </si>
  <si>
    <t>mohon author nikah muda deh</t>
  </si>
  <si>
    <t>@Askrlfess Dulu aku nikah muda
Tapi nikahnya sama yang tua 
Hamdalah ga ributin soal harga susu.</t>
  </si>
  <si>
    <t>@askrlfess dulu aku nikah muda
tapi nikahnya sama yang tua 
hamdalah ga ributin soal harga susu.</t>
  </si>
  <si>
    <t>dulu aku nikah muda tapi nikahnya sama yang tua hamdalah ga ributin soal harga susu</t>
  </si>
  <si>
    <t>['dulu', 'aku', 'nikah', 'muda', 'tapi', 'nikahnya', 'sama', 'yang', 'tua', 'hamdalah', 'ga', 'ributin', 'soal', 'harga', 'susu']</t>
  </si>
  <si>
    <t>['dulu', 'aku', 'nikah', 'muda', 'tapi', 'nikahnya', 'sama', 'yang', 'tua', 'syukur', 'tidak', 'ributin', 'soal', 'harga', 'susu']</t>
  </si>
  <si>
    <t>['nikah', 'muda', 'nikahnya', 'tua', 'syukur', 'ributin', 'harga', 'susu']</t>
  </si>
  <si>
    <t>['nikah', 'muda', 'nikah', 'tua', 'syukur', 'ributin', 'harga', 'susu']</t>
  </si>
  <si>
    <t>nikah muda nikah tua syukur ributin harga susu</t>
  </si>
  <si>
    <t>dlu si mikirnya gamau pny anak tp skrg kaya 😭 apa w nikah muda aja ya 😭</t>
  </si>
  <si>
    <t>dlu si mikirnya gamau pny anak tp skrg kaya apa  nikah muda aja ya</t>
  </si>
  <si>
    <t>['dlu', 'si', 'mikirnya', 'gamau', 'pny', 'anak', 'tp', 'skrg', 'kaya', 'apa', 'nikah', 'muda', 'aja', 'ya']</t>
  </si>
  <si>
    <t>['dahulu', 'si', 'mikirnya', 'gamau', 'punya', 'anak', 'tapi', 'sekarang', 'kaya', 'apa', 'nikah', 'muda', 'aja', 'ya']</t>
  </si>
  <si>
    <t>['si', 'mikirnya', 'gamau', 'anak', 'kaya', 'nikah', 'muda', 'aja', 'ya']</t>
  </si>
  <si>
    <t>si mikirnya gamau anak kaya nikah muda aja ya</t>
  </si>
  <si>
    <t>Risiko Tersembunyi dalam Hubungan Seks di Luar Nikah 
Dalam riuhnya skandal Alshad Ahmad perlu mengetahui bahwa ada risiko yang tersembunyi dlm hubungan seks di luar nikah bagi kaum muda. Kenali agar tidak salah melangkah.
https://t.co/cgHtNMqjY3
#MY24 #relationship #gayahidup</t>
  </si>
  <si>
    <t>risiko tersembunyi dalam hubungan seks di luar nikah 
dalam riuhnya skandal alshad ahmad perlu mengetahui bahwa ada risiko yang tersembunyi dlm hubungan seks di luar nikah bagi kaum muda. kenali agar tidak salah melangkah.
https://t.co/cghtnmqjy3
#my24 #relationship #gayahidup</t>
  </si>
  <si>
    <t>risiko tersembunyi dalam hubungan seks di luar nikah dalam riuhnya skandal alshad ahmad perlu mengetahui bahwa ada risiko yang tersembunyi dlm hubungan seks di luar nikah bagi kaum muda kenali agar tidak salah melangkah</t>
  </si>
  <si>
    <t>['risiko', 'tersembunyi', 'dalam', 'hubungan', 'seks', 'di', 'luar', 'nikah', 'dalam', 'riuhnya', 'skandal', 'alshad', 'ahmad', 'perlu', 'mengetahui', 'bahwa', 'ada', 'risiko', 'yang', 'tersembunyi', 'dlm', 'hubungan', 'seks', 'di', 'luar', 'nikah', 'bagi', 'kaum', 'muda', 'kenali', 'agar', 'tidak', 'salah', 'melangkah']</t>
  </si>
  <si>
    <t>['resiko', 'tersembunyi', 'dalam', 'hubungan', 'seks', 'di', 'luar', 'nikah', 'dalam', 'riuhnya', 'skandal', 'alshad', 'ahmad', 'perlu', 'mengetahui', 'bahwa', 'ada', 'resiko', 'yang', 'tersembunyi', 'dlm', 'hubungan', 'seks', 'di', 'luar', 'nikah', 'bagi', 'kaum', 'muda', 'kenali', 'agar', 'tidak', 'salah', 'melangkah']</t>
  </si>
  <si>
    <t>['resiko', 'tersembunyi', 'hubungan', 'seks', 'nikah', 'riuhnya', 'skandal', 'alshad', 'ahmad', 'resiko', 'tersembunyi', 'dlm', 'hubungan', 'seks', 'nikah', 'kaum', 'muda', 'kenali', 'salah', 'melangkah']</t>
  </si>
  <si>
    <t>['resiko', 'sembunyi', 'hubung', 'seks', 'nikah', 'riuh', 'skandal', 'alshad', 'ahmad', 'resiko', 'sembunyi', 'dlm', 'hubung', 'seks', 'nikah', 'kaum', 'muda', 'kenal', 'salah', 'lang']</t>
  </si>
  <si>
    <t>resiko sembunyi hubung seks nikah riuh skandal alshad ahmad resiko sembunyi dlm hubung seks nikah kaum muda kenal salah lang</t>
  </si>
  <si>
    <t>@AREAJULID Sama woi aku thun 2000 persis dah, males aja si pengen nya cari cuan dulu apalagi sering denger cerita dari yg udah nikah 5 thun 😭 trus jg yg nikah muda habis itu dgn mudahnya mereka cerai,nasib cowoknya si enjoy aja ya jadi duda. Lah ceweknya janda 😩klo daerahku._</t>
  </si>
  <si>
    <t>@areajulid sama woi aku thun 2000 persis dah, males aja si pengen nya cari cuan dulu apalagi sering denger cerita dari yg udah nikah 5 thun 😭 trus jg yg nikah muda habis itu dgn mudahnya mereka cerai,nasib cowoknya si enjoy aja ya jadi duda. lah ceweknya janda 😩klo daerahku._</t>
  </si>
  <si>
    <t>sama woi aku thun persis dah males aja si pengen nya cari cuan dulu apalagi sering denger cerita dari yg udah nikah thun trus jg yg nikah muda habis itu dgn mudahnya mereka cerainasib cowoknya si enjoy aja ya jadi duda lah ceweknya janda klo daerahku</t>
  </si>
  <si>
    <t>['sama', 'woi', 'aku', 'thun', 'persis', 'dah', 'males', 'aja', 'si', 'pengen', 'nya', 'cari', 'cuan', 'dulu', 'apalagi', 'sering', 'denger', 'cerita', 'dari', 'yg', 'udah', 'nikah', 'thun', 'trus', 'jg', 'yg', 'nikah', 'muda', 'habis', 'itu', 'dgn', 'mudahnya', 'mereka', 'cerainasib', 'cowoknya', 'si', 'enjoy', 'aja', 'ya', 'jadi', 'duda', 'lah', 'ceweknya', 'janda', 'klo', 'daerahku']</t>
  </si>
  <si>
    <t>['sama', 'woi', 'aku', 'tahun', 'persis', 'sudah', 'malas', 'aja', 'si', 'ingin', 'nya', 'cari', 'cuan', 'dulu', 'apalagi', 'sering', 'denger', 'cerita', 'dari', 'yg', 'sudah', 'nikah', 'tahun', 'terus', 'juga', 'yg', 'nikah', 'muda', 'habis', 'itu', 'dengan', 'mudahnya', 'mereka', 'cerainasib', 'cowoknya', 'si', 'enjoy', 'aja', 'ya', 'jadi', 'duda', 'lah', 'ceweknya', 'janda', 'klo', 'daerahku']</t>
  </si>
  <si>
    <t>['woi', 'persis', 'malas', 'aja', 'si', 'nya', 'cari', 'cuan', 'denger', 'cerita', 'nikah', 'nikah', 'muda', 'habis', 'mudahnya', 'cerainasib', 'cowoknya', 'si', 'enjoy', 'aja', 'ya', 'duda', 'ceweknya', 'janda', 'klo', 'daerahku']</t>
  </si>
  <si>
    <t>['woi', 'persis', 'malas', 'aja', 'si', 'nya', 'cari', 'cuan', 'denger', 'cerita', 'nikah', 'nikah', 'muda', 'habis', 'mudah', 'cerainasib', 'cowok', 'si', 'enjoy', 'aja', 'ya', 'duda', 'cewek', 'janda', 'klo', 'daerah']</t>
  </si>
  <si>
    <t>woi persis malas aja si nya cari cuan denger cerita nikah nikah muda habis mudah cerainasib cowok si enjoy aja ya duda cewek janda klo daerah</t>
  </si>
  <si>
    <t>@AREAJULID normal kaa. usia cewe paling tua untuk nikah (normalnya) sampe 32 tahun kok. tapi ya ituu, harus ada pengorbanan juga. mksdnya, kalo nikah terlalu tua, organ reproduksi mungkin ngga se-prima muda, tapi itu gamenutup kemungkinan untuk rasain hidup lebih bebas sebelum siap semua^^</t>
  </si>
  <si>
    <t>@areajulid normal kaa. usia cewe paling tua untuk nikah (normalnya) sampe 32 tahun kok. tapi ya ituu, harus ada pengorbanan juga. mksdnya, kalo nikah terlalu tua, organ reproduksi mungkin ngga se-prima muda, tapi itu gamenutup kemungkinan untuk rasain hidup lebih bebas sebelum siap semua^^</t>
  </si>
  <si>
    <t>normal kaa usia cewe paling tua untuk nikah normalnya sampe tahun kok tapi ya ituu harus ada pengorbanan juga mksdnya kalo nikah terlalu tua organ reproduksi mungkin ngga seprima muda tapi itu gamenutup kemungkinan untuk rasain hidup lebih bebas sebelum siap semua</t>
  </si>
  <si>
    <t>['normal', 'kaa', 'usia', 'cewe', 'paling', 'tua', 'untuk', 'nikah', 'normalnya', 'sampe', 'tahun', 'kok', 'tapi', 'ya', 'ituu', 'harus', 'ada', 'pengorbanan', 'juga', 'mksdnya', 'kalo', 'nikah', 'terlalu', 'tua', 'organ', 'reproduksi', 'mungkin', 'ngga', 'seprima', 'muda', 'tapi', 'itu', 'gamenutup', 'kemungkinan', 'untuk', 'rasain', 'hidup', 'lebih', 'bebas', 'sebelum', 'siap', 'semua']</t>
  </si>
  <si>
    <t>['normal', 'kakak', 'usia', 'cewek', 'paling', 'tua', 'untuk', 'nikah', 'normalnya', 'sampai', 'tahun', 'kok', 'tapi', 'ya', 'ituu', 'harus', 'ada', 'pengorbanan', 'juga', 'maksudnya', 'kalo', 'nikah', 'terlalu', 'tua', 'organ', 'reproduksi', 'mungkin', 'tidak', 'seprima', 'muda', 'tapi', 'itu', 'gamenutup', 'kemungkinan', 'untuk', 'rasakan', 'hidup', 'lebih', 'bebas', 'sebelum', 'siap', 'semua']</t>
  </si>
  <si>
    <t>['normal', 'kakak', 'usia', 'cewek', 'tua', 'nikah', 'normalnya', 'ya', 'ituu', 'pengorbanan', 'maksudnya', 'kalo', 'nikah', 'tua', 'organ', 'reproduksi', 'seprima', 'muda', 'gamenutup', 'rasakan', 'hidup', 'bebas']</t>
  </si>
  <si>
    <t>['normal', 'kakak', 'usia', 'cewek', 'tua', 'nikah', 'normal', 'ya', 'ituu', 'korban', 'maksud', 'kalo', 'nikah', 'tua', 'organ', 'reproduksi', 'prima', 'muda', 'gamenutup', 'rasa', 'hidup', 'bebas']</t>
  </si>
  <si>
    <t>normal kakak usia cewek tua nikah normal ya ituu korban maksud kalo nikah tua organ reproduksi prima muda gamenutup rasa hidup bebas</t>
  </si>
  <si>
    <t>@arentcoffee the standard is:
“yaah, kasian mati muda. Padahal masih 30”.
“yaah, 30 kok belum nikah sih? udah tua loh”.
LAAAHHH 😌😌</t>
  </si>
  <si>
    <t>@arentcoffee the standard is:
“yaah, kasian mati muda. padahal masih 30”.
“yaah, 30 kok belum nikah sih? udah tua loh”.
laaahhh 😌😌</t>
  </si>
  <si>
    <t>the standard is yaah kasian mati muda padahal masih yaah kok belum nikah sih udah tua loh laaahhh</t>
  </si>
  <si>
    <t>['the', 'standard', 'is', 'yaah', 'kasian', 'mati', 'muda', 'padahal', 'masih', 'yaah', 'kok', 'belum', 'nikah', 'sih', 'udah', 'tua', 'loh', 'laaahhh']</t>
  </si>
  <si>
    <t>['the', 'standard', 'is', 'yaah', 'kasihan', 'mati', 'muda', 'padahal', 'masih', 'yaah', 'kok', 'belum', 'nikah', 'sih', 'sudah', 'tua', 'loh', 'laaahhh']</t>
  </si>
  <si>
    <t>['the', 'standard', 'is', 'yaah', 'kasihan', 'mati', 'muda', 'yaah', 'nikah', 'sih', 'tua', 'loh']</t>
  </si>
  <si>
    <t>the standard is yaah kasihan mati muda yaah nikah sih tua loh</t>
  </si>
  <si>
    <t>@admorae_ @haaaumm @Askrlfess Sama aku jg nggak tau makanya heran kliatannya si A itu kaya msh muda bgt. Mungkin nikah siri x karna si A lagi sama T tapi kudu tanggung jawab udh buntingin anak orang kan</t>
  </si>
  <si>
    <t>@admorae_ @haaaumm @askrlfess sama aku jg nggak tau makanya heran kliatannya si a itu kaya msh muda bgt. mungkin nikah siri x karna si a lagi sama t tapi kudu tanggung jawab udh buntingin anak orang kan</t>
  </si>
  <si>
    <t>sama aku jg nggak tau makanya heran kliatannya si  itu kaya msh muda bgt mungkin nikah siri  karna si  lagi sama  tapi kudu tanggung jawab udh buntingin anak orang kan</t>
  </si>
  <si>
    <t>['sama', 'aku', 'jg', 'nggak', 'tau', 'makanya', 'heran', 'kliatannya', 'si', 'itu', 'kaya', 'msh', 'muda', 'bgt', 'mungkin', 'nikah', 'siri', 'karna', 'si', 'lagi', 'sama', 'tapi', 'kudu', 'tanggung', 'jawab', 'udh', 'buntingin', 'anak', 'orang', 'kan']</t>
  </si>
  <si>
    <t>['sama', 'aku', 'juga', 'tidak', 'tau', 'makanya', 'heran', 'kliatannya', 'si', 'itu', 'kaya', 'masih', 'muda', 'banget', 'mungkin', 'nikah', 'siri', 'karena', 'si', 'lagi', 'sama', 'tapi', 'harus', 'tanggung', 'jawab', 'sudah', 'buntingin', 'anak', 'orang', 'kan']</t>
  </si>
  <si>
    <t>['tau', 'heran', 'kliatannya', 'si', 'kaya', 'muda', 'banget', 'nikah', 'siri', 'si', 'tanggung', 'buntingin', 'anak', 'orang']</t>
  </si>
  <si>
    <t>tau heran kliatannya si kaya muda banget nikah siri si tanggung buntingin anak orang</t>
  </si>
  <si>
    <t>@AREAJULID kata mama aku si 'nikmatin dulu masa muda, emang dikata kalo nikah itu enak' 😭💔</t>
  </si>
  <si>
    <t>@areajulid kata mama aku si 'nikmatin dulu masa muda, emang dikata kalo nikah itu enak' 😭💔</t>
  </si>
  <si>
    <t>kata mama aku si nikmatin dulu masa muda emang dikata kalo nikah itu enak</t>
  </si>
  <si>
    <t>['kata', 'mama', 'aku', 'si', 'nikmatin', 'dulu', 'masa', 'muda', 'emang', 'dikata', 'kalo', 'nikah', 'itu', 'enak']</t>
  </si>
  <si>
    <t>['kata', 'ibu', 'aku', 'si', 'menikmati', 'dulu', 'masa', 'muda', 'memang', 'dikata', 'kalo', 'nikah', 'itu', 'enak']</t>
  </si>
  <si>
    <t>['si', 'menikmati', 'muda', 'dikata', 'kalo', 'nikah', 'enak']</t>
  </si>
  <si>
    <t>['si', 'nikmat', 'muda', 'kata', 'kalo', 'nikah', 'enak']</t>
  </si>
  <si>
    <t>si nikmat muda kata kalo nikah enak</t>
  </si>
  <si>
    <t>Kadang kalo dipikir-pikir, nyesel banget nikah muda. Tapi, kalo di ingat-ingat udah punya anak selucu ini, punya anaknya ga nyesel karna lucu</t>
  </si>
  <si>
    <t>kadang kalo dipikir-pikir, nyesel banget nikah muda. tapi, kalo di ingat-ingat udah punya anak selucu ini, punya anaknya ga nyesel karna lucu</t>
  </si>
  <si>
    <t>kadang kalo dipikirpikir nyesel banget nikah muda tapi kalo di ingatingat udah punya anak selucu ini punya anaknya ga nyesel karna lucu</t>
  </si>
  <si>
    <t>['kadang', 'kalo', 'dipikirpikir', 'nyesel', 'banget', 'nikah', 'muda', 'tapi', 'kalo', 'di', 'ingatingat', 'udah', 'punya', 'anak', 'selucu', 'ini', 'punya', 'anaknya', 'ga', 'nyesel', 'karna', 'lucu']</t>
  </si>
  <si>
    <t>['kadang', 'kalo', 'dipikirpikir', 'menyesal', 'banget', 'nikah', 'muda', 'tapi', 'kalo', 'di', 'ingatingat', 'sudah', 'punya', 'anak', 'selucu', 'ini', 'punya', 'anaknya', 'tidak', 'menyesal', 'karena', 'lucu']</t>
  </si>
  <si>
    <t>['kadang', 'kalo', 'dipikirpikir', 'menyesal', 'banget', 'nikah', 'muda', 'kalo', 'ingatingat', 'anak', 'selucu', 'anaknya', 'menyesal', 'lucu']</t>
  </si>
  <si>
    <t>['kadang', 'kalo', 'dipikirpikir', 'sesal', 'banget', 'nikah', 'muda', 'kalo', 'ingatingat', 'anak', 'lucu', 'anak', 'sesal', 'lucu']</t>
  </si>
  <si>
    <t>kadang kalo dipikirpikir sesal banget nikah muda kalo ingatingat anak lucu anak sesal lucu</t>
  </si>
  <si>
    <t>@AREAJULID Sama nder, tpi gue ngrasa klo ada yg dektin itu annoying bngt wkk, krna klo dikmpungkan dket sma cwok endingnya nikah mud this case gue males bngt nikah muda.</t>
  </si>
  <si>
    <t>@areajulid sama nder, tpi gue ngrasa klo ada yg dektin itu annoying bngt wkk, krna klo dikmpungkan dket sma cwok endingnya nikah mud this case gue males bngt nikah muda.</t>
  </si>
  <si>
    <t>sama nder tpi gue ngrasa klo ada yg dektin itu annoying bngt wkk krna klo dikmpungkan dket sma cwok endingnya nikah mud this case gue males bngt nikah muda</t>
  </si>
  <si>
    <t>['sama', 'nder', 'tpi', 'gue', 'ngrasa', 'klo', 'ada', 'yg', 'dektin', 'itu', 'annoying', 'bngt', 'wkk', 'krna', 'klo', 'dikmpungkan', 'dket', 'sma', 'cwok', 'endingnya', 'nikah', 'mud', 'this', 'case', 'gue', 'males', 'bngt', 'nikah', 'muda']</t>
  </si>
  <si>
    <t>['sama', 'nder', 'tapi', 'aku', 'ngrasa', 'klo', 'ada', 'yg', 'mendekatkan', 'itu', 'annoying', 'banget', 'wkk', 'karena', 'klo', 'dikmpungkan', 'dekat', 'sama', 'cowok', 'endingnya', 'nikah', 'muda', 'this', 'kasus', 'aku', 'malas', 'banget', 'nikah', 'muda']</t>
  </si>
  <si>
    <t>['nder', 'ngrasa', 'klo', 'mendekatkan', 'annoying', 'banget', 'wkk', 'klo', 'dikmpungkan', 'cowok', 'endingnya', 'nikah', 'muda', 'this', 'malas', 'banget', 'nikah', 'muda']</t>
  </si>
  <si>
    <t>['nder', 'ngrasa', 'klo', 'dekat', 'annoying', 'banget', 'wkk', 'klo', 'dikmpungkan', 'cowok', 'endingnya', 'nikah', 'muda', 'this', 'malas', 'banget', 'nikah', 'muda']</t>
  </si>
  <si>
    <t>nder ngrasa klo dekat annoying banget wkk klo dikmpungkan cowok endingnya nikah muda this malas banget nikah muda</t>
  </si>
  <si>
    <t>@Askrlfess pediasure, enfamil emg mahal, dr dlu jg udh mahal bgt bgt, dlu nyokap jg sempet kasih aku sm abangku pediasure trs ganti sgm, trs dh gedean dikit pake dancow deh soalnya nda kuat harganya wkwkwk, sebetulnya klo nikah muda mah gpp bgt, bisa kb dlu sampe siap semuanya bru dh</t>
  </si>
  <si>
    <t>@askrlfess pediasure, enfamil emg mahal, dr dlu jg udh mahal bgt bgt, dlu nyokap jg sempet kasih aku sm abangku pediasure trs ganti sgm, trs dh gedean dikit pake dancow deh soalnya nda kuat harganya wkwkwk, sebetulnya klo nikah muda mah gpp bgt, bisa kb dlu sampe siap semuanya bru dh</t>
  </si>
  <si>
    <t>pediasure enfamil emg mahal dr dlu jg udh mahal bgt bgt dlu nyokap jg sempet kasih aku sm abangku pediasure trs ganti sgm trs dh gedean dikit pake dancow deh soalnya nda kuat harganya wkwkwk sebetulnya klo nikah muda mah gpp bgt bisa kb dlu sampe siap semuanya bru dh</t>
  </si>
  <si>
    <t>['pediasure', 'enfamil', 'emg', 'mahal', 'dr', 'dlu', 'jg', 'udh', 'mahal', 'bgt', 'bgt', 'dlu', 'nyokap', 'jg', 'sempet', 'kasih', 'aku', 'sm', 'abangku', 'pediasure', 'trs', 'ganti', 'sgm', 'trs', 'dh', 'gedean', 'dikit', 'pake', 'dancow', 'deh', 'soalnya', 'nda', 'kuat', 'harganya', 'wkwkwk', 'sebetulnya', 'klo', 'nikah', 'muda', 'mah', 'gpp', 'bgt', 'bisa', 'kb', 'dlu', 'sampe', 'siap', 'semuanya', 'bru', 'dh']</t>
  </si>
  <si>
    <t>['pediasure', 'enfamil', 'memang', 'mahal', 'dari', 'dahulu', 'juga', 'sudah', 'mahal', 'banget', 'banget', 'dahulu', 'ibu', 'juga', 'sempat', 'kasih', 'aku', 'sama', 'abangku', 'pediasure', 'terus', 'ganti', 'sgm', 'terus', 'sudah', 'gedean', 'sedikit', 'pakai', 'dancow', 'deh', 'soalnya', 'tidak', 'kuat', 'harganya', 'wkwkwk', 'sebetulnya', 'klo', 'nikah', 'muda', 'mah', 'boleh', 'banget', 'bisa', 'kb', 'dahulu', 'sampai', 'siap', 'semuanya', 'baru', 'sudah']</t>
  </si>
  <si>
    <t>['pediasure', 'enfamil', 'mahal', 'mahal', 'banget', 'banget', 'kasih', 'abangku', 'pediasure', 'ganti', 'sgm', 'gedean', 'pakai', 'dancow', 'deh', 'kuat', 'harganya', 'wkwkwk', 'klo', 'nikah', 'muda', 'mah', 'banget', 'kb']</t>
  </si>
  <si>
    <t>['pediasure', 'enfamil', 'mahal', 'mahal', 'banget', 'banget', 'kasih', 'abang', 'pediasure', 'ganti', 'sgm', 'gede', 'pakai', 'dancow', 'deh', 'kuat', 'harga', 'wkwkwk', 'klo', 'nikah', 'muda', 'mah', 'banget', 'kb']</t>
  </si>
  <si>
    <t>pediasure enfamil mahal mahal banget banget kasih abang pediasure ganti sgm gede pakai dancow deh kuat harga wkwkwk klo nikah muda mah banget kb</t>
  </si>
  <si>
    <t>Jangan jatuh cinta padaku, aku hanya seorang wanita yang sedang berproses untuk masa depan, mempersiapan mati muda, bukan nikah muda.</t>
  </si>
  <si>
    <t>jangan jatuh cinta padaku, aku hanya seorang wanita yang sedang berproses untuk masa depan, mempersiapan mati muda, bukan nikah muda.</t>
  </si>
  <si>
    <t>jangan jatuh cinta padaku aku hanya seorang wanita yang sedang berproses untuk masa depan mempersiapan mati muda bukan nikah muda</t>
  </si>
  <si>
    <t>['jangan', 'jatuh', 'cinta', 'padaku', 'aku', 'hanya', 'seorang', 'wanita', 'yang', 'sedang', 'berproses', 'untuk', 'masa', 'depan', 'mempersiapan', 'mati', 'muda', 'bukan', 'nikah', 'muda']</t>
  </si>
  <si>
    <t>['jatuh', 'cinta', 'padaku', 'wanita', 'berproses', 'mempersiapan', 'mati', 'muda', 'nikah', 'muda']</t>
  </si>
  <si>
    <t>['jatuh', 'cinta', 'pada', 'wanita', 'proses', 'siap', 'mati', 'muda', 'nikah', 'muda']</t>
  </si>
  <si>
    <t>jatuh cinta pada wanita proses siap mati muda nikah muda</t>
  </si>
  <si>
    <t>@Askrlfess mamam noh nikah muda</t>
  </si>
  <si>
    <t>@askrlfess mamam noh nikah muda</t>
  </si>
  <si>
    <t>mamam noh nikah muda</t>
  </si>
  <si>
    <t>['mamam', 'noh', 'nikah', 'muda']</t>
  </si>
  <si>
    <t>['mamam', 'itu', 'nikah', 'muda']</t>
  </si>
  <si>
    <t>['mamam', 'nikah', 'muda']</t>
  </si>
  <si>
    <t>mamam nikah muda</t>
  </si>
  <si>
    <t>ampun si paling nikah muda</t>
  </si>
  <si>
    <t>['ampun', 'si', 'paling', 'nikah', 'muda']</t>
  </si>
  <si>
    <t>['ampun', 'si', 'nikah', 'muda']</t>
  </si>
  <si>
    <t>ampun si nikah muda</t>
  </si>
  <si>
    <t>@Askrlfess Lha nikah muda kenapa harus liat harga susu?</t>
  </si>
  <si>
    <t>@askrlfess lha nikah muda kenapa harus liat harga susu?</t>
  </si>
  <si>
    <t>lha nikah muda kenapa harus liat harga susu</t>
  </si>
  <si>
    <t>['lha', 'nikah', 'muda', 'kenapa', 'harus', 'liat', 'harga', 'susu']</t>
  </si>
  <si>
    <t>['lha', 'nikah', 'muda', 'kenapa', 'harus', 'lihat', 'harga', 'susu']</t>
  </si>
  <si>
    <t>['lha', 'nikah', 'muda', 'lihat', 'harga', 'susu']</t>
  </si>
  <si>
    <t>lha nikah muda lihat harga susu</t>
  </si>
  <si>
    <t>Btw ini bukan dukung nikah muda😭 cuma gatel aja menfessnya lebay bgt wkwkwk</t>
  </si>
  <si>
    <t>btw ini bukan dukung nikah muda😭 cuma gatel aja menfessnya lebay bgt wkwkwk</t>
  </si>
  <si>
    <t>btw ini bukan dukung nikah muda cuma gatel aja menfessnya lebay bgt wkwkwk</t>
  </si>
  <si>
    <t>['btw', 'ini', 'bukan', 'dukung', 'nikah', 'muda', 'cuma', 'gatel', 'aja', 'menfessnya', 'lebay', 'bgt', 'wkwkwk']</t>
  </si>
  <si>
    <t>['btw', 'ini', 'bukan', 'dukung', 'nikah', 'muda', 'cuma', 'gatal', 'aja', 'menfessnya', 'lebay', 'banget', 'wkwkwk']</t>
  </si>
  <si>
    <t>['btw', 'dukung', 'nikah', 'muda', 'gatal', 'aja', 'menfessnya', 'lebay', 'banget', 'wkwkwk']</t>
  </si>
  <si>
    <t>btw dukung nikah muda gatal aja menfessnya lebay banget wkwkwk</t>
  </si>
  <si>
    <t>@beni_sumi @prhsisarr @tanyarlfes Mau segimana juga si A terlihat bucin di publik, tetep aja di belakang dia ga bener njir. Kek bayangin aja masih pacaran dah begini, gmana nanti? dah nikah aja bgtu. Semoga mereka semua dapet jalan terbaik aja lah. Terutama tiara, masih muda berbakat, kasian kalo sampe keseret🥲</t>
  </si>
  <si>
    <t>@beni_sumi @prhsisarr @tanyarlfes mau segimana juga si a terlihat bucin di publik, tetep aja di belakang dia ga bener njir. kek bayangin aja masih pacaran dah begini, gmana nanti? dah nikah aja bgtu. semoga mereka semua dapet jalan terbaik aja lah. terutama tiara, masih muda berbakat, kasian kalo sampe keseret🥲</t>
  </si>
  <si>
    <t>sumi mau segimana juga si  terlihat bucin di publik tetep aja di belakang dia ga bener njir kek bayangin aja masih pacaran dah begini gmana nanti dah nikah aja bgtu semoga mereka semua dapet jalan terbaik aja lah terutama tiara masih muda berbakat kasian kalo sampe keseret</t>
  </si>
  <si>
    <t>['sumi', 'mau', 'segimana', 'juga', 'si', 'terlihat', 'bucin', 'di', 'publik', 'tetep', 'aja', 'di', 'belakang', 'dia', 'ga', 'bener', 'njir', 'kek', 'bayangin', 'aja', 'masih', 'pacaran', 'dah', 'begini', 'gmana', 'nanti', 'dah', 'nikah', 'aja', 'bgtu', 'semoga', 'mereka', 'semua', 'dapet', 'jalan', 'terbaik', 'aja', 'lah', 'terutama', 'tiara', 'masih', 'muda', 'berbakat', 'kasian', 'kalo', 'sampe', 'keseret']</t>
  </si>
  <si>
    <t>['sumi', 'mau', 'segimana', 'juga', 'si', 'terlihat', 'cinta', 'di', 'publik', 'tetap', 'aja', 'di', 'belakang', 'dia', 'tidak', 'benar', 'fuck', 'seperti', 'bayang', 'aja', 'masih', 'pacaran', 'sudah', 'begini', 'gmana', 'nanti', 'sudah', 'nikah', 'aja', 'begitu', 'semoga', 'mereka', 'semua', 'dapat', 'jalan', 'terbaik', 'aja', 'lah', 'terutama', 'tiara', 'masih', 'muda', 'berbakat', 'kasihan', 'kalo', 'sampai', 'keseret']</t>
  </si>
  <si>
    <t>['sumi', 'segimana', 'si', 'cinta', 'publik', 'aja', 'fuck', 'bayang', 'aja', 'pacaran', 'gmana', 'nikah', 'aja', 'semoga', 'jalan', 'terbaik', 'aja', 'tiara', 'muda', 'berbakat', 'kasihan', 'kalo', 'keseret']</t>
  </si>
  <si>
    <t>['sum', 'segimana', 'si', 'cinta', 'publik', 'aja', 'fuck', 'bayang', 'aja', 'pacar', 'gmana', 'nikah', 'aja', 'moga', 'jalan', 'baik', 'aja', 'tiara', 'muda', 'bakat', 'kasihan', 'kalo', 'seret']</t>
  </si>
  <si>
    <t>sum segimana si cinta publik aja fuck bayang aja pacar gmana nikah aja moga jalan baik aja tiara muda bakat kasihan kalo seret</t>
  </si>
  <si>
    <t>@Capytown ayo kita nikah muda.</t>
  </si>
  <si>
    <t>@capytown ayo kita nikah muda.</t>
  </si>
  <si>
    <t>ayo kita nikah muda</t>
  </si>
  <si>
    <t>['ayo', 'kita', 'nikah', 'muda']</t>
  </si>
  <si>
    <t>['ayo', 'nikah', 'muda']</t>
  </si>
  <si>
    <t>ayo nikah muda</t>
  </si>
  <si>
    <t>@reflyprtm Tapi kan 1 contoh sukses nikah muda ngalahin yang banyak bang 🙏</t>
  </si>
  <si>
    <t>@reflyprtm tapi kan 1 contoh sukses nikah muda ngalahin yang banyak bang 🙏</t>
  </si>
  <si>
    <t>tapi kan contoh sukses nikah muda ngalahin yang banyak bang</t>
  </si>
  <si>
    <t>['tapi', 'kan', 'contoh', 'sukses', 'nikah', 'muda', 'ngalahin', 'yang', 'banyak', 'bang']</t>
  </si>
  <si>
    <t>['tapi', 'kan', 'contoh', 'sukses', 'nikah', 'muda', 'ngalahin', 'yang', 'banyak', 'kakak']</t>
  </si>
  <si>
    <t>['contoh', 'sukses', 'nikah', 'muda', 'ngalahin', 'kakak']</t>
  </si>
  <si>
    <t>contoh sukses nikah muda ngalahin kakak</t>
  </si>
  <si>
    <t>@oreodist @Askrlfess Berarti ga usah nikah muda. Kan aku bilang nikah muda kalo punya byk duit knp engga</t>
  </si>
  <si>
    <t>@oreodist @askrlfess berarti ga usah nikah muda. kan aku bilang nikah muda kalo punya byk duit knp engga</t>
  </si>
  <si>
    <t>berarti ga usah nikah muda kan aku bilang nikah muda kalo punya byk duit knp engga</t>
  </si>
  <si>
    <t>['berarti', 'ga', 'usah', 'nikah', 'muda', 'kan', 'aku', 'bilang', 'nikah', 'muda', 'kalo', 'punya', 'byk', 'duit', 'knp', 'engga']</t>
  </si>
  <si>
    <t>['berarti', 'tidak', 'usah', 'nikah', 'muda', 'kan', 'aku', 'bilang', 'nikah', 'muda', 'kalo', 'punya', 'banyak', 'duit', 'kenapa', 'tidak']</t>
  </si>
  <si>
    <t>['nikah', 'muda', 'bilang', 'nikah', 'muda', 'kalo', 'duit']</t>
  </si>
  <si>
    <t>nikah muda bilang nikah muda kalo duit</t>
  </si>
  <si>
    <t>tp ines udah gabisa mikir apa2, satu2nya yg bisa dia pikirin adalah bunuh diri di depan si CP biar dia seumur hidup ngerasa bersalah.
nah di time line ke tiga, saking gamaunya si ines nikah sama CP, dia milih buat "nidurin" paksa seniman muda itu. aku lupa namanya siapa.</t>
  </si>
  <si>
    <t>tp ines udah gabisa mikir apa2, satu2nya yg bisa dia pikirin adalah bunuh diri di depan si cp biar dia seumur hidup ngerasa bersalah.
nah di time line ke tiga, saking gamaunya si ines nikah sama cp, dia milih buat "nidurin" paksa seniman muda itu. aku lupa namanya siapa.</t>
  </si>
  <si>
    <t>tp ines udah gabisa mikir apa satunya yg bisa dia pikirin adalah bunuh diri di depan si cp biar dia seumur hidup ngerasa bersalah nah di time line ke tiga saking gamaunya si ines nikah sama cp dia milih buat nidurin paksa seniman muda itu aku lupa namanya siapa</t>
  </si>
  <si>
    <t>['tp', 'ines', 'udah', 'gabisa', 'mikir', 'apa', 'satunya', 'yg', 'bisa', 'dia', 'pikirin', 'adalah', 'bunuh', 'diri', 'di', 'depan', 'si', 'cp', 'biar', 'dia', 'seumur', 'hidup', 'ngerasa', 'bersalah', 'nah', 'di', 'time', 'line', 'ke', 'tiga', 'saking', 'gamaunya', 'si', 'ines', 'nikah', 'sama', 'cp', 'dia', 'milih', 'buat', 'nidurin', 'paksa', 'seniman', 'muda', 'itu', 'aku', 'lupa', 'namanya', 'siapa']</t>
  </si>
  <si>
    <t>['tapi', 'ines', 'sudah', 'gabisa', 'berpikir', 'apa', 'satunya', 'yg', 'bisa', 'dia', 'pikirkan', 'adalah', 'bunuh', 'diri', 'di', 'depan', 'si', 'cp', 'biar', 'dia', 'seumur', 'hidup', 'merasakan', 'bersalah', 'nah', 'di', 'time', 'line', 'ke', 'tiga', 'saking', 'gamau', 'si', 'ines', 'nikah', 'sama', 'cp', 'dia', 'memilih', 'buat', 'tidur', 'paksa', 'seniman', 'muda', 'itu', 'aku', 'lupa', 'namanya', 'siapa']</t>
  </si>
  <si>
    <t>['ines', 'gabisa', 'berpikir', 'satunya', 'pikirkan', 'bunuh', 'si', 'biar', 'seumur', 'hidup', 'merasakan', 'bersalah', 'time', 'line', 'saking', 'gamau', 'si', 'ines', 'nikah', 'memilih', 'tidur', 'paksa', 'seniman', 'muda', 'lupa', 'namanya']</t>
  </si>
  <si>
    <t>['ines', 'gabisa', 'pikir', 'satu', 'pikir', 'bunuh', 'si', 'biar', 'umur', 'hidup', 'rasa', 'salah', 'time', 'line', 'saking', 'gamau', 'si', 'ines', 'nikah', 'pilih', 'tidur', 'paksa', 'seniman', 'muda', 'lupa', 'nama']</t>
  </si>
  <si>
    <t>ines gabisa pikir satu pikir bunuh si biar umur hidup rasa salah time line saking gamau si ines nikah pilih tidur paksa seniman muda lupa nama</t>
  </si>
  <si>
    <t>sedangkan sisa kehidupannya dia bunuh diri, makanya dpt hukuman dari dewa buat inget kehidupan sebelumnya
di timeline pertama, ines sama cassel hidup bahagia dan saling sayang walau hrs mati muda. di kehidupan kedua, dia jadi crown princess dan ketiban sial dgn nikah sama putra—</t>
  </si>
  <si>
    <t>sedangkan sisa kehidupannya dia bunuh diri makanya dpt hukuman dari dewa buat inget kehidupan sebelumnya di timeline pertama ines sama cassel hidup bahagia dan saling sayang walau hrs mati muda di kehidupan kedua dia jadi crown princess dan ketiban sial dgn nikah sama putra</t>
  </si>
  <si>
    <t>['sedangkan', 'sisa', 'kehidupannya', 'dia', 'bunuh', 'diri', 'makanya', 'dpt', 'hukuman', 'dari', 'dewa', 'buat', 'inget', 'kehidupan', 'sebelumnya', 'di', 'timeline', 'pertama', 'ines', 'sama', 'cassel', 'hidup', 'bahagia', 'dan', 'saling', 'sayang', 'walau', 'hrs', 'mati', 'muda', 'di', 'kehidupan', 'kedua', 'dia', 'jadi', 'crown', 'princess', 'dan', 'ketiban', 'sial', 'dgn', 'nikah', 'sama', 'putra']</t>
  </si>
  <si>
    <t>['sedangkan', 'sisa', 'kehidupannya', 'dia', 'bunuh', 'diri', 'makanya', 'dapat', 'hukuman', 'dari', 'dewa', 'buat', 'ingat', 'kehidupan', 'sebelumnya', 'di', 'timeline', 'pertama', 'ines', 'sama', 'cassel', 'hidup', 'bahagia', 'dan', 'saling', 'sayang', 'walau', 'harus', 'mati', 'muda', 'di', 'kehidupan', 'kedua', 'dia', 'jadi', 'crown', 'princess', 'dan', 'ketiban', 'sial', 'dengan', 'nikah', 'sama', 'putra']</t>
  </si>
  <si>
    <t>['sisa', 'kehidupannya', 'bunuh', 'hukuman', 'dewa', 'kehidupan', 'timeline', 'ines', 'cassel', 'hidup', 'bahagia', 'sayang', 'mati', 'muda', 'kehidupan', 'crown', 'princess', 'ketiban', 'sial', 'nikah', 'putra']</t>
  </si>
  <si>
    <t>['sisa', 'hidup', 'bunuh', 'hukum', 'dewa', 'hidup', 'timeline', 'ines', 'cassel', 'hidup', 'bahagia', 'sayang', 'mati', 'muda', 'hidup', 'crown', 'princess', 'ketiban', 'sial', 'nikah', 'putra']</t>
  </si>
  <si>
    <t>sisa hidup bunuh hukum dewa hidup timeline ines cassel hidup bahagia sayang mati muda hidup crown princess ketiban sial nikah putra</t>
  </si>
  <si>
    <t>@Askrlfess Nikah muda kalo udah punya banyak duit kenapa engga??</t>
  </si>
  <si>
    <t>@askrlfess nikah muda kalo udah punya banyak duit kenapa engga??</t>
  </si>
  <si>
    <t>nikah muda kalo udah punya banyak duit kenapa engga</t>
  </si>
  <si>
    <t>['nikah', 'muda', 'kalo', 'udah', 'punya', 'banyak', 'duit', 'kenapa', 'engga']</t>
  </si>
  <si>
    <t>['nikah', 'muda', 'kalo', 'sudah', 'punya', 'banyak', 'duit', 'kenapa', 'tidak']</t>
  </si>
  <si>
    <t>['nikah', 'muda', 'kalo', 'duit']</t>
  </si>
  <si>
    <t>nikah muda kalo duit</t>
  </si>
  <si>
    <t>@Askrlfess wkwkwk yg rncna nikah muda, modal sama" syg dan bucin aja langsung terdiam.</t>
  </si>
  <si>
    <t>@askrlfess wkwkwk yg rncna nikah muda, modal sama" syg dan bucin aja langsung terdiam.</t>
  </si>
  <si>
    <t>wkwkwk yg rncna nikah muda modal sama syg dan bucin aja langsung terdiam</t>
  </si>
  <si>
    <t>['wkwkwk', 'yg', 'rncna', 'nikah', 'muda', 'modal', 'sama', 'syg', 'dan', 'bucin', 'aja', 'langsung', 'terdiam']</t>
  </si>
  <si>
    <t>['wkwkwk', 'yg', 'rencana', 'nikah', 'muda', 'modal', 'sama', 'sayang', 'dan', 'cinta', 'aja', 'langsung', 'terdiam']</t>
  </si>
  <si>
    <t>['wkwkwk', 'rencana', 'nikah', 'muda', 'modal', 'sayang', 'cinta', 'aja', 'langsung', 'terdiam']</t>
  </si>
  <si>
    <t>['wkwkwk', 'rencana', 'nikah', 'muda', 'modal', 'sayang', 'cinta', 'aja', 'langsung', 'diam']</t>
  </si>
  <si>
    <t>wkwkwk rencana nikah muda modal sayang cinta aja langsung diam</t>
  </si>
  <si>
    <t>@kegblgnunfaedh Duda muda 2bln nikah</t>
  </si>
  <si>
    <t>@kegblgnunfaedh duda muda 2bln nikah</t>
  </si>
  <si>
    <t>duda muda bln nikah</t>
  </si>
  <si>
    <t>['duda', 'muda', 'bln', 'nikah']</t>
  </si>
  <si>
    <t>['duda', 'muda', 'bulan', 'nikah']</t>
  </si>
  <si>
    <t>['duda', 'muda', 'nikah']</t>
  </si>
  <si>
    <t>duda muda nikah</t>
  </si>
  <si>
    <t>@kegblgnunfaedh Pernah juga diginiin sama yg nikah muda ditanya "kapan nikah? udah umur segitu harus disegerakan blablabla, belajar terus ga bosen apa."
Aku: 🙂
Ga lama plot twist. 11 12 kayak di pict.</t>
  </si>
  <si>
    <t>@kegblgnunfaedh pernah juga diginiin sama yg nikah muda ditanya "kapan nikah? udah umur segitu harus disegerakan blablabla, belajar terus ga bosen apa."
aku: 🙂
ga lama plot twist. 11 12 kayak di pict.</t>
  </si>
  <si>
    <t>pernah juga diginiin sama yg nikah muda ditanya kapan nikah udah umur segitu harus disegerakan blablabla belajar terus ga bosen apa aku ga lama plot twist kayak di pict</t>
  </si>
  <si>
    <t>['pernah', 'juga', 'diginiin', 'sama', 'yg', 'nikah', 'muda', 'ditanya', 'kapan', 'nikah', 'udah', 'umur', 'segitu', 'harus', 'disegerakan', 'blablabla', 'belajar', 'terus', 'ga', 'bosen', 'apa', 'aku', 'ga', 'lama', 'plot', 'twist', 'kayak', 'di', 'pict']</t>
  </si>
  <si>
    <t>['pernah', 'juga', 'dibenigikan', 'sama', 'yg', 'nikah', 'muda', 'ditanya', 'kapan', 'nikah', 'sudah', 'umur', 'begitu', 'harus', 'disegerakan', 'blablabla', 'belajar', 'terus', 'tidak', 'bosen', 'apa', 'aku', 'tidak', 'lama', 'plot', 'twist', 'seperti', 'di', 'pict']</t>
  </si>
  <si>
    <t>['dibenigikan', 'nikah', 'muda', 'nikah', 'umur', 'disegerakan', 'blablabla', 'belajar', 'bosen', 'plot', 'twist', 'pict']</t>
  </si>
  <si>
    <t>['dibenigikan', 'nikah', 'muda', 'nikah', 'umur', 'segera', 'blablabla', 'ajar', 'bosen', 'plot', 'twist', 'pict']</t>
  </si>
  <si>
    <t>dibenigikan nikah muda nikah umur segera blablabla ajar bosen plot twist pict</t>
  </si>
  <si>
    <t>@muly1701 "kebutuhan biologis itu penting walau belum nikah" PUASA WOY!! SENEN-KAMIS! Puasa kalau lo belum siap nikah. Ada jalannya. Ini sama aja sama yg koar2 nikah muda buat menghindari zina. Emangnya orang pada mikirinnya nafsuuuu terus?</t>
  </si>
  <si>
    <t>@muly1701 "kebutuhan biologis itu penting walau belum nikah" puasa woy!! senen-kamis! puasa kalau lo belum siap nikah. ada jalannya. ini sama aja sama yg koar2 nikah muda buat menghindari zina. emangnya orang pada mikirinnya nafsuuuu terus?</t>
  </si>
  <si>
    <t>kebutuhan biologis itu penting walau belum nikah puasa woy senenkamis puasa kalau lo belum siap nikah ada jalannya ini sama aja sama yg koar nikah muda buat menghindari zina emangnya orang pada mikirinnya nafsuuuu terus</t>
  </si>
  <si>
    <t>['kebutuhan', 'biologis', 'itu', 'penting', 'walau', 'belum', 'nikah', 'puasa', 'woy', 'senenkamis', 'puasa', 'kalau', 'lo', 'belum', 'siap', 'nikah', 'ada', 'jalannya', 'ini', 'sama', 'aja', 'sama', 'yg', 'koar', 'nikah', 'muda', 'buat', 'menghindari', 'zina', 'emangnya', 'orang', 'pada', 'mikirinnya', 'nafsuuuu', 'terus']</t>
  </si>
  <si>
    <t>['kebutuhan', 'biologis', 'itu', 'penting', 'walau', 'belum', 'nikah', 'puasa', 'woy', 'senenkamis', 'puasa', 'kalau', 'kamu', 'belum', 'siap', 'nikah', 'ada', 'jalannya', 'ini', 'sama', 'aja', 'sama', 'yg', 'koar', 'nikah', 'muda', 'buat', 'menghindari', 'zina', 'memangnya', 'orang', 'pada', 'mikirinnya', 'nafsuuuu', 'terus']</t>
  </si>
  <si>
    <t>['kebutuhan', 'biologis', 'nikah', 'puasa', 'senenkamis', 'puasa', 'nikah', 'jalannya', 'aja', 'koar', 'nikah', 'muda', 'menghindari', 'zina', 'memangnya', 'orang', 'mikirinnya', 'nafsuuuu']</t>
  </si>
  <si>
    <t>['butuh', 'biologis', 'nikah', 'puasa', 'senenkamis', 'puasa', 'nikah', 'jalan', 'aja', 'koar', 'nikah', 'muda', 'hindar', 'zina', 'memang', 'orang', 'mikirinnya', 'nafsuuuu']</t>
  </si>
  <si>
    <t>butuh biologis nikah puasa senenkamis puasa nikah jalan aja koar nikah muda hindar zina memang orang mikirinnya nafsuuuu</t>
  </si>
  <si>
    <t>@anaciaan duHHH LUCU BANGETT jadi pengen nikah muda (berrCANDAAA YAA))</t>
  </si>
  <si>
    <t>@anaciaan duhhh lucu bangett jadi pengen nikah muda (berrcandaaa yaa))</t>
  </si>
  <si>
    <t>duhhh lucu bangett jadi pengen nikah muda berrcandaaa yaa</t>
  </si>
  <si>
    <t>['duhhh', 'lucu', 'bangett', 'jadi', 'pengen', 'nikah', 'muda', 'berrcandaaa', 'yaa']</t>
  </si>
  <si>
    <t>['duhhh', 'lucu', 'banget', 'jadi', 'ingin', 'nikah', 'muda', 'berrcandaaa', 'iya']</t>
  </si>
  <si>
    <t>['lucu', 'banget', 'nikah', 'muda', 'berrcandaaa', 'iya']</t>
  </si>
  <si>
    <t>lucu banget nikah muda berrcandaaa iya</t>
  </si>
  <si>
    <t>Di fase gamau liat igs karena isinya kalo bukan kerjaan, orang nikah, orang punya anak, orang pacaran, sukses diusia muda😔</t>
  </si>
  <si>
    <t>di fase gamau liat igs karena isinya kalo bukan kerjaan, orang nikah, orang punya anak, orang pacaran, sukses diusia muda😔</t>
  </si>
  <si>
    <t>di fase gamau liat igs karena isinya kalo bukan kerjaan orang nikah orang punya anak orang pacaran sukses diusia muda</t>
  </si>
  <si>
    <t>['di', 'fase', 'gamau', 'liat', 'igs', 'karena', 'isinya', 'kalo', 'bukan', 'kerjaan', 'orang', 'nikah', 'orang', 'punya', 'anak', 'orang', 'pacaran', 'sukses', 'diusia', 'muda']</t>
  </si>
  <si>
    <t>['di', 'fase', 'gamau', 'lihat', 'instagram', 'karena', 'isinya', 'kalo', 'bukan', 'kerjaan', 'orang', 'nikah', 'orang', 'punya', 'anak', 'orang', 'pacaran', 'sukses', 'diusia', 'muda']</t>
  </si>
  <si>
    <t>['fase', 'gamau', 'lihat', 'instagram', 'isinya', 'kalo', 'kerjaan', 'orang', 'nikah', 'orang', 'anak', 'orang', 'pacaran', 'sukses', 'diusia', 'muda']</t>
  </si>
  <si>
    <t>['fase', 'gamau', 'lihat', 'instagram', 'isi', 'kalo', 'kerja', 'orang', 'nikah', 'orang', 'anak', 'orang', 'pacar', 'sukses', 'usia', 'muda']</t>
  </si>
  <si>
    <t>fase gamau lihat instagram isi kalo kerja orang nikah orang anak orang pacar sukses usia muda</t>
  </si>
  <si>
    <t>Sekarang sudah menormalisasikan yang namanya s*x sblm nikah ya? Gini lah zaman skrg sok bilang nya babi Haram eh malah mabok sm s*x, lawak kali. Kalau udah kejadian gak terima dan aborsi. Pintar² lh jadi anak muda zaman skrg, kita ini tuh penerus bangsa.</t>
  </si>
  <si>
    <t>sekarang sudah menormalisasikan yang namanya s*x sblm nikah ya? gini lah zaman skrg sok bilang nya babi haram eh malah mabok sm s*x, lawak kali. kalau udah kejadian gak terima dan aborsi. pintar² lh jadi anak muda zaman skrg, kita ini tuh penerus bangsa.</t>
  </si>
  <si>
    <t>sekarang sudah menormalisasikan yang namanya sx sblm nikah ya gini lah zaman skrg sok bilang nya babi haram eh malah mabok sm sx lawak kali kalau udah kejadian gak terima dan aborsi pintar lh jadi anak muda zaman skrg kita ini tuh penerus bangsa</t>
  </si>
  <si>
    <t>['sekarang', 'sudah', 'menormalisasikan', 'yang', 'namanya', 'sx', 'sblm', 'nikah', 'ya', 'gini', 'lah', 'zaman', 'skrg', 'sok', 'bilang', 'nya', 'babi', 'haram', 'eh', 'malah', 'mabok', 'sm', 'sx', 'lawak', 'kali', 'kalau', 'udah', 'kejadian', 'gak', 'terima', 'dan', 'aborsi', 'pintar', 'lh', 'jadi', 'anak', 'muda', 'zaman', 'skrg', 'kita', 'ini', 'tuh', 'penerus', 'bangsa']</t>
  </si>
  <si>
    <t>['sekarang', 'sudah', 'menormalisasikan', 'yang', 'namanya', 'sx', 'sebelum', 'nikah', 'ya', 'begini', 'lah', 'zaman', 'sekarang', 'sombong', 'bilang', 'nya', 'babi', 'dilarang', 'malah', 'malah', 'mabuk', 'sama', 'sx', 'lucu', 'sepertinya', 'kalau', 'sudah', 'kejadian', 'gak', 'terima', 'dan', 'aborsi', 'pintar', 'lh', 'jadi', 'anak', 'muda', 'zaman', 'sekarang', 'kita', 'ini', 'tuh', 'penerus', 'bangsa']</t>
  </si>
  <si>
    <t>['menormalisasikan', 'namanya', 'sx', 'nikah', 'ya', 'zaman', 'sombong', 'bilang', 'nya', 'babi', 'dilarang', 'mabuk', 'sx', 'lucu', 'kejadian', 'gak', 'terima', 'aborsi', 'pintar', 'lh', 'anak', 'muda', 'zaman', 'tuh', 'penerus', 'bangsa']</t>
  </si>
  <si>
    <t>['normalisasi', 'nama', 'sx', 'nikah', 'ya', 'zaman', 'sombong', 'bilang', 'nya', 'babi', 'larang', 'mabuk', 'sx', 'lucu', 'jadi', 'gak', 'terima', 'aborsi', 'pintar', 'lh', 'anak', 'muda', 'zaman', 'tuh', 'terus', 'bangsa']</t>
  </si>
  <si>
    <t>normalisasi nama sx nikah ya zaman sombong bilang nya babi larang mabuk sx lucu jadi gak terima aborsi pintar lh anak muda zaman tuh terus bangsa</t>
  </si>
  <si>
    <t>kalo dah siap si nikah muda yaa wkwk</t>
  </si>
  <si>
    <t>['kalo', 'dah', 'siap', 'si', 'nikah', 'muda', 'yaa', 'wkwk']</t>
  </si>
  <si>
    <t>['kalo', 'sudah', 'siap', 'si', 'nikah', 'muda', 'iya', 'wkwk']</t>
  </si>
  <si>
    <t>['kalo', 'si', 'nikah', 'muda', 'iya']</t>
  </si>
  <si>
    <t>kalo si nikah muda iya</t>
  </si>
  <si>
    <t>4. Ilfeel sama orang yang nikah muda
5. Nggak suka soehar</t>
  </si>
  <si>
    <t>4. ilfeel sama orang yang nikah muda
5. nggak suka soehar</t>
  </si>
  <si>
    <t>ilfeel sama orang yang nikah muda nggak suka soehar</t>
  </si>
  <si>
    <t>['ilfeel', 'sama', 'orang', 'yang', 'nikah', 'muda', 'nggak', 'suka', 'soehar']</t>
  </si>
  <si>
    <t>['ilfeel', 'sama', 'orang', 'yang', 'nikah', 'muda', 'tidak', 'suka', 'soehar']</t>
  </si>
  <si>
    <t>['ilfeel', 'orang', 'nikah', 'muda', 'suka', 'soehar']</t>
  </si>
  <si>
    <t>ilfeel orang nikah muda suka soehar</t>
  </si>
  <si>
    <t>@tanyarlfes Jangan nikah muda pokoknya. Tunggu otak nya mateng dulu, minimal umur 25.</t>
  </si>
  <si>
    <t>@tanyarlfes jangan nikah muda pokoknya. tunggu otak nya mateng dulu, minimal umur 25.</t>
  </si>
  <si>
    <t>jangan nikah muda pokoknya tunggu otak nya mateng dulu minimal umur</t>
  </si>
  <si>
    <t>['jangan', 'nikah', 'muda', 'pokoknya', 'tunggu', 'otak', 'nya', 'mateng', 'dulu', 'minimal', 'umur']</t>
  </si>
  <si>
    <t>['jangan', 'nikah', 'muda', 'pokoknya', 'tunggu', 'otak', 'nya', 'matang', 'dulu', 'minimal', 'umur']</t>
  </si>
  <si>
    <t>['nikah', 'muda', 'pokoknya', 'tunggu', 'otak', 'nya', 'matang', 'minimal', 'umur']</t>
  </si>
  <si>
    <t>['nikah', 'muda', 'pokok', 'tunggu', 'otak', 'nya', 'matang', 'minimal', 'umur']</t>
  </si>
  <si>
    <t>nikah muda pokok tunggu otak nya matang minimal umur</t>
  </si>
  <si>
    <t>@nctzenbase udah nikah mereun, udh jdi papah muda, apa lagi om taeil</t>
  </si>
  <si>
    <t>udah nikah mereun udh jdi papah muda apa lagi om taeil</t>
  </si>
  <si>
    <t>['udah', 'nikah', 'mereun', 'udh', 'jdi', 'papah', 'muda', 'apa', 'lagi', 'om', 'taeil']</t>
  </si>
  <si>
    <t>['sudah', 'nikah', 'mereun', 'sudah', 'jadi', 'papah', 'muda', 'apa', 'lagi', 'paman', 'taeil']</t>
  </si>
  <si>
    <t>['nikah', 'mereun', 'papah', 'muda', 'paman', 'taeil']</t>
  </si>
  <si>
    <t>nikah mereun papah muda paman taeil</t>
  </si>
  <si>
    <t>@kegblgnunfaedh bener, rejeki tu bakal dateng tapi dengan usaha dan ikhtiar sungguh2, saling ngerti, saling support. bukan berarti klo nikah muda, rejeki tbtb dateng gt aja kaya di sinetron2 hehe</t>
  </si>
  <si>
    <t>bener rejeki tu bakal dateng tapi dengan usaha dan ikhtiar sungguh saling ngerti saling support bukan berarti klo nikah muda rejeki tbtb dateng gt aja kaya di sinetron hehe</t>
  </si>
  <si>
    <t>['bener', 'rejeki', 'tu', 'bakal', 'dateng', 'tapi', 'dengan', 'usaha', 'dan', 'ikhtiar', 'sungguh', 'saling', 'ngerti', 'saling', 'support', 'bukan', 'berarti', 'klo', 'nikah', 'muda', 'rejeki', 'tbtb', 'dateng', 'gt', 'aja', 'kaya', 'di', 'sinetron', 'hehe']</t>
  </si>
  <si>
    <t>['benar', 'rezeki', 'itu', 'bakal', 'datang', 'tapi', 'dengan', 'usaha', 'dan', 'ikhtiar', 'sungguh', 'saling', 'paham', 'saling', 'dukungan', 'bukan', 'berarti', 'klo', 'nikah', 'muda', 'rezeki', 'tibatiba', 'datang', 'begitu', 'aja', 'kaya', 'di', 'sinetron', 'hehe']</t>
  </si>
  <si>
    <t>['rezeki', 'usaha', 'ikhtiar', 'sungguh', 'paham', 'dukungan', 'klo', 'nikah', 'muda', 'rezeki', 'tibatiba', 'aja', 'kaya', 'sinetron', 'hehe']</t>
  </si>
  <si>
    <t>['rezeki', 'usaha', 'ikhtiar', 'sungguh', 'paham', 'dukung', 'klo', 'nikah', 'muda', 'rezeki', 'tibatiba', 'aja', 'kaya', 'sinetron', 'hehe']</t>
  </si>
  <si>
    <t>rezeki usaha ikhtiar sungguh paham dukung klo nikah muda rezeki tibatiba aja kaya sinetron hehe</t>
  </si>
  <si>
    <t>Klo kata guemah puas puas in dlu deh masa muda cewe cwe yg belom nikah dan punya anak, ini gue liat liat ibu ibu muda kerjaannya ngeluh mulu soalnya</t>
  </si>
  <si>
    <t>klo kata guemah puas puas in dlu deh masa muda cewe cwe yg belom nikah dan punya anak, ini gue liat liat ibu ibu muda kerjaannya ngeluh mulu soalnya</t>
  </si>
  <si>
    <t>klo kata guemah puas puas in dlu deh masa muda cewe cwe yg belom nikah dan punya anak ini gue liat liat ibu ibu muda kerjaannya ngeluh mulu soalnya</t>
  </si>
  <si>
    <t>['klo', 'kata', 'guemah', 'puas', 'puas', 'in', 'dlu', 'deh', 'masa', 'muda', 'cewe', 'cwe', 'yg', 'belom', 'nikah', 'dan', 'punya', 'anak', 'ini', 'gue', 'liat', 'liat', 'ibu', 'ibu', 'muda', 'kerjaannya', 'ngeluh', 'mulu', 'soalnya']</t>
  </si>
  <si>
    <t>['klo', 'kata', 'guemah', 'puas', 'puas', 'in', 'dahulu', 'deh', 'masa', 'muda', 'cewek', 'cewek', 'yg', 'belum', 'nikah', 'dan', 'punya', 'anak', 'ini', 'aku', 'lihat', 'lihat', 'ibu', 'ibu', 'muda', 'kerjaannya', 'mengeluh', 'selalu', 'soalnya']</t>
  </si>
  <si>
    <t>['klo', 'guemah', 'puas', 'puas', 'in', 'deh', 'muda', 'cewek', 'cewek', 'nikah', 'anak', 'lihat', 'lihat', 'muda', 'kerjaannya', 'mengeluh']</t>
  </si>
  <si>
    <t>['klo', 'guemah', 'puas', 'puas', 'in', 'deh', 'muda', 'cewek', 'cewek', 'nikah', 'anak', 'lihat', 'lihat', 'muda', 'kerja', 'keluh']</t>
  </si>
  <si>
    <t>klo guemah puas puas in deh muda cewek cewek nikah anak lihat lihat muda kerja keluh</t>
  </si>
  <si>
    <t>Jadi ingat ada yg menginspirasi nikah muda di usia 17. Endingnya cerai, ricuh ga selesai selesai masalahnya.</t>
  </si>
  <si>
    <t>jadi ingat ada yg menginspirasi nikah muda di usia 17. endingnya cerai, ricuh ga selesai selesai masalahnya.</t>
  </si>
  <si>
    <t>jadi ingat ada yg menginspirasi nikah muda di usia endingnya cerai ricuh ga selesai selesai masalahnya</t>
  </si>
  <si>
    <t>['jadi', 'ingat', 'ada', 'yg', 'menginspirasi', 'nikah', 'muda', 'di', 'usia', 'endingnya', 'cerai', 'ricuh', 'ga', 'selesai', 'selesai', 'masalahnya']</t>
  </si>
  <si>
    <t>['jadi', 'ingat', 'ada', 'yg', 'menginspirasi', 'nikah', 'muda', 'di', 'usia', 'endingnya', 'cerai', 'ricuh', 'tidak', 'selesai', 'selesai', 'masalahnya']</t>
  </si>
  <si>
    <t>['menginspirasi', 'nikah', 'muda', 'usia', 'endingnya', 'cerai', 'ricuh', 'selesai', 'selesai']</t>
  </si>
  <si>
    <t>['inspirasi', 'nikah', 'muda', 'usia', 'endingnya', 'cerai', 'ricuh', 'selesai', 'selesai']</t>
  </si>
  <si>
    <t>inspirasi nikah muda usia endingnya cerai ricuh selesai selesai</t>
  </si>
  <si>
    <t>@tanyarlfes Makanya masih muda, dan apalagi msh pacaran, mnding jgn upload seakan" ini cowo/cewe yg trbaik, beginning of everything lah dll. Blm tau a-z nya org ini, ud ngmg ini itu, perfect man lah, gift from God lah.  Yg nikah aja bs cere, apalagi yg pacaran.</t>
  </si>
  <si>
    <t>@tanyarlfes makanya masih muda, dan apalagi msh pacaran, mnding jgn upload seakan" ini cowo/cewe yg trbaik, beginning of everything lah dll. blm tau a-z nya org ini, ud ngmg ini itu, perfect man lah, gift from god lah.  yg nikah aja bs cere, apalagi yg pacaran.</t>
  </si>
  <si>
    <t>makanya masih muda dan apalagi msh pacaran mnding jgn upload seakan ini cowocewe yg trbaik beginning of everything lah dll blm tau az nya org ini ud ngmg ini itu perfect man lah gift from god lah yg nikah aja bs cere apalagi yg pacaran</t>
  </si>
  <si>
    <t>['makanya', 'masih', 'muda', 'dan', 'apalagi', 'msh', 'pacaran', 'mnding', 'jgn', 'upload', 'seakan', 'ini', 'cowocewe', 'yg', 'trbaik', 'beginning', 'of', 'everything', 'lah', 'dll', 'blm', 'tau', 'az', 'nya', 'org', 'ini', 'ud', 'ngmg', 'ini', 'itu', 'perfect', 'man', 'lah', 'gift', 'from', 'god', 'lah', 'yg', 'nikah', 'aja', 'bs', 'cere', 'apalagi', 'yg', 'pacaran']</t>
  </si>
  <si>
    <t>['makanya', 'masih', 'muda', 'dan', 'apalagi', 'masih', 'pacaran', 'mending', 'jgn', 'unggah', 'seakan', 'ini', 'cowocewe', 'yg', 'terbaik', 'beginning', 'of', 'everything', 'lah', 'dll', 'belum', 'tau', 'az', 'nya', 'orang', 'ini', 'sudah', 'berbicara', 'ini', 'itu', 'perfect', 'man', 'lah', 'gift', 'from', 'god', 'lah', 'yg', 'nikah', 'aja', 'bisa', 'cerai', 'apalagi', 'yg', 'pacaran']</t>
  </si>
  <si>
    <t>['muda', 'pacaran', 'mending', 'jgn', 'unggah', 'seakan', 'cowocewe', 'terbaik', 'beginning', 'of', 'everything', 'dll', 'tau', 'az', 'nya', 'orang', 'berbicara', 'perfect', 'man', 'gift', 'from', 'god', 'nikah', 'aja', 'cerai', 'pacaran']</t>
  </si>
  <si>
    <t>['muda', 'pacar', 'mending', 'jgn', 'unggah', 'akan', 'cowocewe', 'baik', 'beginning', 'of', 'everything', 'dll', 'tau', 'az', 'nya', 'orang', 'bicara', 'perfect', 'man', 'gift', 'from', 'god', 'nikah', 'aja', 'cerai', 'pacar']</t>
  </si>
  <si>
    <t>muda pacar mending jgn unggah akan cowocewe baik beginning of everything dll tau az nya orang bicara perfect man gift from god nikah aja cerai pacar</t>
  </si>
  <si>
    <t>Ini hanya selingan untuk penghibur, kalau mau tau lebih lengkap bisa download aplikasi #fizzo ya di sana bisa cari judulnya "Nikah Muda Aja, Yuk!"
Napen : Lise Bi
Semoga suka 🤗</t>
  </si>
  <si>
    <t>ini hanya selingan untuk penghibur, kalau mau tau lebih lengkap bisa download aplikasi #fizzo ya di sana bisa cari judulnya "nikah muda aja, yuk!"
napen : lise bi
semoga suka 🤗</t>
  </si>
  <si>
    <t>ini hanya selingan untuk penghibur kalau mau tau lebih lengkap bisa download aplikasi ya di sana bisa cari judulnya nikah muda aja yuk napen lise bi semoga suka</t>
  </si>
  <si>
    <t>['ini', 'hanya', 'selingan', 'untuk', 'penghibur', 'kalau', 'mau', 'tau', 'lebih', 'lengkap', 'bisa', 'download', 'aplikasi', 'ya', 'di', 'sana', 'bisa', 'cari', 'judulnya', 'nikah', 'muda', 'aja', 'yuk', 'napen', 'lise', 'bi', 'semoga', 'suka']</t>
  </si>
  <si>
    <t>['ini', 'hanya', 'selingan', 'untuk', 'penghibur', 'kalau', 'mau', 'tau', 'lebih', 'lengkap', 'bisa', 'download', 'aplikasi', 'ya', 'di', 'sana', 'bisa', 'cari', 'judulnya', 'nikah', 'muda', 'aja', 'ayo', 'napen', 'lise', 'bi', 'semoga', 'suka']</t>
  </si>
  <si>
    <t>['selingan', 'penghibur', 'tau', 'lengkap', 'download', 'aplikasi', 'ya', 'cari', 'judulnya', 'nikah', 'muda', 'aja', 'ayo', 'semoga', 'suka']</t>
  </si>
  <si>
    <t>['seling', 'hibur', 'tau', 'lengkap', 'download', 'aplikasi', 'ya', 'cari', 'judul', 'nikah', 'muda', 'aja', 'ayo', 'moga', 'suka']</t>
  </si>
  <si>
    <t>seling hibur tau lengkap download aplikasi ya cari judul nikah muda aja ayo moga suka</t>
  </si>
  <si>
    <t>Haloo, edisi nyoba-nyoba aja.
Sekalian promosi cerita 🙃
Kalau suka Alhamdulillah.
"Nikah Muda Aja, Yuk!"
Selengkapnya bisa dibaca di aplikasi #fizzo ya, gess.
Sumber gambar : pinterest.
#AU #choihyunwook https://t.co/NpGTTaVetZ</t>
  </si>
  <si>
    <t>haloo, edisi nyoba-nyoba aja.
sekalian promosi cerita 🙃
kalau suka alhamdulillah.
"nikah muda aja, yuk!"
selengkapnya bisa dibaca di aplikasi #fizzo ya, gess.
sumber gambar : pinterest.
#au #choihyunwook https://t.co/npgttavetz</t>
  </si>
  <si>
    <t>haloo edisi nyobanyoba aja sekalian promosi cerita kalau suka alhamdulillah nikah muda aja yuk selengkapnya bisa dibaca di aplikasi ya gess sumber gambar pinterest</t>
  </si>
  <si>
    <t>['haloo', 'edisi', 'nyobanyoba', 'aja', 'sekalian', 'promosi', 'cerita', 'kalau', 'suka', 'alhamdulillah', 'nikah', 'muda', 'aja', 'yuk', 'selengkapnya', 'bisa', 'dibaca', 'di', 'aplikasi', 'ya', 'gess', 'sumber', 'gambar', 'pinterest']</t>
  </si>
  <si>
    <t>['haloo', 'edisi', 'coba', 'aja', 'sekalian', 'promosi', 'cerita', 'kalau', 'suka', 'alhamdulillah', 'nikah', 'muda', 'aja', 'ayo', 'selengkapnya', 'bisa', 'dibaca', 'di', 'aplikasi', 'ya', 'teman', 'sumber', 'gambar', 'pinterest']</t>
  </si>
  <si>
    <t>['haloo', 'edisi', 'coba', 'aja', 'promosi', 'cerita', 'suka', 'alhamdulillah', 'nikah', 'muda', 'aja', 'ayo', 'selengkapnya', 'dibaca', 'aplikasi', 'ya', 'teman', 'sumber', 'gambar', 'pinterest']</t>
  </si>
  <si>
    <t>['haloo', 'edisi', 'coba', 'aja', 'promosi', 'cerita', 'suka', 'alhamdulillah', 'nikah', 'muda', 'aja', 'ayo', 'lengkap', 'baca', 'aplikasi', 'ya', 'teman', 'sumber', 'gambar', 'pinterest']</t>
  </si>
  <si>
    <t>haloo edisi coba aja promosi cerita suka alhamdulillah nikah muda aja ayo lengkap baca aplikasi ya teman sumber gambar pinterest</t>
  </si>
  <si>
    <t>@MbuhmbahMbuh @tanyarlfes Ya era mamaku umur 50an udah mulai kawin cerai, aku ngomongin era mbah dan buyut.. Untuk kakek nenek sepuh begitu yg ada di kampungku. Bahkan mereka ditinggal meninggal suami dari usia muda milih ga nikah lagi. Hidup tua sendiri</t>
  </si>
  <si>
    <t>@mbuhmbahmbuh @tanyarlfes ya era mamaku umur 50an udah mulai kawin cerai, aku ngomongin era mbah dan buyut.. untuk kakek nenek sepuh begitu yg ada di kampungku. bahkan mereka ditinggal meninggal suami dari usia muda milih ga nikah lagi. hidup tua sendiri</t>
  </si>
  <si>
    <t>ya era mamaku umur an udah mulai kawin cerai aku ngomongin era mbah dan buyut untuk kakek nenek sepuh begitu yg ada di kampungku bahkan mereka ditinggal meninggal suami dari usia muda milih ga nikah lagi hidup tua sendiri</t>
  </si>
  <si>
    <t>['ya', 'era', 'mamaku', 'umur', 'an', 'udah', 'mulai', 'kawin', 'cerai', 'aku', 'ngomongin', 'era', 'mbah', 'dan', 'buyut', 'untuk', 'kakek', 'nenek', 'sepuh', 'begitu', 'yg', 'ada', 'di', 'kampungku', 'bahkan', 'mereka', 'ditinggal', 'meninggal', 'suami', 'dari', 'usia', 'muda', 'milih', 'ga', 'nikah', 'lagi', 'hidup', 'tua', 'sendiri']</t>
  </si>
  <si>
    <t>['ya', 'era', 'mamaku', 'umur', 'an', 'sudah', 'mulai', 'kawin', 'cerai', 'aku', 'membicarakan', 'era', 'mbah', 'dan', 'buyut', 'untuk', 'kakek', 'nenek', 'tua', 'begitu', 'yg', 'ada', 'di', 'kampungku', 'bahkan', 'mereka', 'ditinggal', 'meninggal', 'suami', 'dari', 'usia', 'muda', 'memilih', 'tidak', 'nikah', 'lagi', 'hidup', 'tua', 'sendiri']</t>
  </si>
  <si>
    <t>['ya', 'era', 'mamaku', 'umur', 'an', 'kawin', 'cerai', 'membicarakan', 'era', 'mbah', 'buyut', 'kakek', 'nenek', 'tua', 'kampungku', 'ditinggal', 'meninggal', 'suami', 'usia', 'muda', 'memilih', 'nikah', 'hidup', 'tua']</t>
  </si>
  <si>
    <t>['ya', 'era', 'mama', 'umur', 'an', 'kawin', 'cerai', 'bicara', 'era', 'mbah', 'buyut', 'kakek', 'nenek', 'tua', 'kampung', 'tinggal', 'tinggal', 'suami', 'usia', 'muda', 'pilih', 'nikah', 'hidup', 'tua']</t>
  </si>
  <si>
    <t>ya era mama umur an kawin cerai bicara era mbah buyut kakek nenek tua kampung tinggal tinggal suami usia muda pilih nikah hidup tua</t>
  </si>
  <si>
    <t>Manusia satu ini emang nguji kesabaran banget.
Kepoin ceritanya di #fizzo yuk
Judul : Nikah Muda Aja, Yuk!
Napen : Lise Bi
#rekomendasicerita #novel #wattpaders #wattpadrecommendations #rekomendasiceritafizzo https://t.co/IkEKjdo2X4</t>
  </si>
  <si>
    <t>manusia satu ini emang nguji kesabaran banget.
kepoin ceritanya di #fizzo yuk
judul : nikah muda aja, yuk!
napen : lise bi
#rekomendasicerita #novel #wattpaders #wattpadrecommendations #rekomendasiceritafizzo https://t.co/ikekjdo2x4</t>
  </si>
  <si>
    <t>manusia satu ini emang nguji kesabaran banget kepoin ceritanya di yuk judul nikah muda aja yuk napen lise bi</t>
  </si>
  <si>
    <t>['manusia', 'satu', 'ini', 'emang', 'nguji', 'kesabaran', 'banget', 'kepoin', 'ceritanya', 'di', 'yuk', 'judul', 'nikah', 'muda', 'aja', 'yuk', 'napen', 'lise', 'bi']</t>
  </si>
  <si>
    <t>['manusia', 'satu', 'ini', 'memang', 'nguji', 'kesabaran', 'banget', 'kepoin', 'ceritanya', 'di', 'ayo', 'judul', 'nikah', 'muda', 'aja', 'ayo', 'napen', 'lise', 'bi']</t>
  </si>
  <si>
    <t>['manusia', 'nguji', 'kesabaran', 'banget', 'kepoin', 'ceritanya', 'ayo', 'judul', 'nikah', 'muda', 'aja', 'ayo']</t>
  </si>
  <si>
    <t>['manusia', 'nguji', 'sabar', 'banget', 'poin', 'cerita', 'ayo', 'judul', 'nikah', 'muda', 'aja', 'ayo']</t>
  </si>
  <si>
    <t>manusia nguji sabar banget poin cerita ayo judul nikah muda aja ayo</t>
  </si>
  <si>
    <t>@SimAbdi77 @tanyarlfes Aku gak ngomongin hal" diluar konteks, disini konteksnya adalah ALVIN FAIZ PELOPOR NIKAH MUDA TAPI CERAI DAN SELINGKUH. Paham gak sampai disini?
Bodo amat, jari"ku, mulutku, hidupku, terserah mau nyinyir mau ngapain aja, selama gak minta makan sama kamu 👍🏻👍🏻👍🏻</t>
  </si>
  <si>
    <t>@simabdi77 @tanyarlfes aku gak ngomongin hal" diluar konteks, disini konteksnya adalah alvin faiz pelopor nikah muda tapi cerai dan selingkuh. paham gak sampai disini?
bodo amat, jari"ku, mulutku, hidupku, terserah mau nyinyir mau ngapain aja, selama gak minta makan sama kamu 👍🏻👍🏻👍🏻</t>
  </si>
  <si>
    <t>aku gak ngomongin hal diluar konteks disini konteksnya adalah alvin faiz pelopor nikah muda tapi cerai dan selingkuh paham gak sampai disini bodo amat jariku mulutku hidupku terserah mau nyinyir mau ngapain aja selama gak minta makan sama kamu</t>
  </si>
  <si>
    <t>['aku', 'gak', 'ngomongin', 'hal', 'diluar', 'konteks', 'disini', 'konteksnya', 'adalah', 'alvin', 'faiz', 'pelopor', 'nikah', 'muda', 'tapi', 'cerai', 'dan', 'selingkuh', 'paham', 'gak', 'sampai', 'disini', 'bodo', 'amat', 'jariku', 'mulutku', 'hidupku', 'terserah', 'mau', 'nyinyir', 'mau', 'ngapain', 'aja', 'selama', 'gak', 'minta', 'makan', 'sama', 'kamu']</t>
  </si>
  <si>
    <t>['aku', 'gak', 'membicarakan', 'hal', 'diluar', 'konteks', 'disini', 'konteksnya', 'adalah', 'alvin', 'faiz', 'pelopor', 'nikah', 'muda', 'tapi', 'cerai', 'dan', 'selingkuh', 'paham', 'gak', 'sampai', 'disini', 'bodoh', 'amat', 'jariku', 'mulutku', 'hidupku', 'terserah', 'mau', 'sindir', 'mau', 'kenapa', 'aja', 'selama', 'gak', 'minta', 'makan', 'sama', 'kamu']</t>
  </si>
  <si>
    <t>['gak', 'membicarakan', 'diluar', 'konteks', 'konteksnya', 'alvin', 'faiz', 'pelopor', 'nikah', 'muda', 'cerai', 'selingkuh', 'paham', 'gak', 'bodoh', 'jariku', 'mulutku', 'hidupku', 'terserah', 'sindir', 'aja', 'gak', 'makan']</t>
  </si>
  <si>
    <t>['gak', 'bicara', 'luar', 'konteks', 'konteks', 'alvin', 'faiz', 'pelopor', 'nikah', 'muda', 'cerai', 'selingkuh', 'paham', 'gak', 'bodoh', 'jari', 'mulut', 'hidup', 'serah', 'sindir', 'aja', 'gak', 'makan']</t>
  </si>
  <si>
    <t>gak bicara luar konteks konteks alvin faiz pelopor nikah muda cerai selingkuh paham gak bodoh jari mulut hidup serah sindir aja gak makan</t>
  </si>
  <si>
    <t>@bmp294 @tanyarlfes Satu circle sama influencer yg nikah muda suka shinchan itu</t>
  </si>
  <si>
    <t>@bmp294 @tanyarlfes satu circle sama influencer yg nikah muda suka shinchan itu</t>
  </si>
  <si>
    <t>satu circle sama influencer yg nikah muda suka shinchan itu</t>
  </si>
  <si>
    <t>['satu', 'circle', 'sama', 'influencer', 'yg', 'nikah', 'muda', 'suka', 'shinchan', 'itu']</t>
  </si>
  <si>
    <t>['circle', 'influencer', 'nikah', 'muda', 'suka', 'shinchan']</t>
  </si>
  <si>
    <t>circle influencer nikah muda suka shinchan</t>
  </si>
  <si>
    <t>@starfess mungkin Jaehyun skrg udah nikah muda punya anak dua</t>
  </si>
  <si>
    <t>@starfess mungkin jaehyun skrg udah nikah muda punya anak dua</t>
  </si>
  <si>
    <t>mungkin jaehyun skrg udah nikah muda punya anak dua</t>
  </si>
  <si>
    <t>['mungkin', 'jaehyun', 'skrg', 'udah', 'nikah', 'muda', 'punya', 'anak', 'dua']</t>
  </si>
  <si>
    <t>['mungkin', 'jaehyun', 'sekarang', 'sudah', 'nikah', 'muda', 'punya', 'anak', 'dua']</t>
  </si>
  <si>
    <t>['jaehyun', 'nikah', 'muda', 'anak']</t>
  </si>
  <si>
    <t>jaehyun nikah muda anak</t>
  </si>
  <si>
    <t>Kisah 2 Lansia Nikahi Daun Muda, Emen Hidayat Mengaku Banyak Uang dan Dapatkan Surga Dunia
https://t.co/9dFGHCVtKO lewat @tribunkaltim 
#Lansia #Nikah #viral</t>
  </si>
  <si>
    <t>kisah 2 lansia nikahi daun muda, emen hidayat mengaku banyak uang dan dapatkan surga dunia
https://t.co/9dfghcvtko lewat @tribunkaltim 
#lansia #nikah #viral</t>
  </si>
  <si>
    <t>kisah lansia nikahi daun muda emen hidayat mengaku banyak uang dan dapatkan surga dunia lewat</t>
  </si>
  <si>
    <t>['kisah', 'lansia', 'nikahi', 'daun', 'muda', 'emen', 'hidayat', 'mengaku', 'banyak', 'uang', 'dan', 'dapatkan', 'surga', 'dunia', 'lewat']</t>
  </si>
  <si>
    <t>['kisah', 'lansia', 'nikahi', 'daun', 'muda', 'emen', 'hidayat', 'mengaku', 'uang', 'dapatkan', 'surga', 'dunia']</t>
  </si>
  <si>
    <t>['kisah', 'lansia', 'nikah', 'daun', 'muda', 'emen', 'hidayat', 'aku', 'uang', 'dapat', 'surga', 'dunia']</t>
  </si>
  <si>
    <t>kisah lansia nikah daun muda emen hidayat aku uang dapat surga dunia</t>
  </si>
  <si>
    <t>Setiap ada pasangan nikah muda yang pernikahannya bermasalah, pasti banyak yang menyalahkan "nikah muda"-nya. Giliran kaya gini, mana ada yg menyalahkan "pacaran"-nya. 🫣</t>
  </si>
  <si>
    <t>setiap ada pasangan nikah muda yang pernikahannya bermasalah, pasti banyak yang menyalahkan "nikah muda"-nya. giliran kaya gini, mana ada yg menyalahkan "pacaran"-nya. 🫣</t>
  </si>
  <si>
    <t>setiap ada pasangan nikah muda yang pernikahannya bermasalah pasti banyak yang menyalahkan nikah mudanya giliran kaya gini mana ada yg menyalahkan pacarannya</t>
  </si>
  <si>
    <t>['setiap', 'ada', 'pasangan', 'nikah', 'muda', 'yang', 'pernikahannya', 'bermasalah', 'pasti', 'banyak', 'yang', 'menyalahkan', 'nikah', 'mudanya', 'giliran', 'kaya', 'gini', 'mana', 'ada', 'yg', 'menyalahkan', 'pacarannya']</t>
  </si>
  <si>
    <t>['setiap', 'ada', 'pasangan', 'nikah', 'muda', 'yang', 'pernikahannya', 'bermasalah', 'pasti', 'banyak', 'yang', 'menyalahkan', 'nikah', 'mudanya', 'giliran', 'kaya', 'begini', 'mana', 'ada', 'yg', 'menyalahkan', 'pacarannya']</t>
  </si>
  <si>
    <t>['pasangan', 'nikah', 'muda', 'pernikahannya', 'bermasalah', 'menyalahkan', 'nikah', 'mudanya', 'giliran', 'kaya', 'menyalahkan', 'pacarannya']</t>
  </si>
  <si>
    <t>['pasang', 'nikah', 'muda', 'nikah', 'masalah', 'salah', 'nikah', 'muda', 'gilir', 'kaya', 'salah', 'pacar']</t>
  </si>
  <si>
    <t>pasang nikah muda nikah masalah salah nikah muda gilir kaya salah pacar</t>
  </si>
  <si>
    <t>Sblm puasa,mau minta maaf ke Ibuku, aku bukan anak hasil diluar nikah, tapi aku hadir ketika ibuku masih muda, masih ingin bersenang2, baru 1 tahun nikah pasti pengen nikmatin masa berdua dulu,eh aku lahir 😁 maaf</t>
  </si>
  <si>
    <t>sblm puasa,mau minta maaf ke ibuku, aku bukan anak hasil diluar nikah, tapi aku hadir ketika ibuku masih muda, masih ingin bersenang2, baru 1 tahun nikah pasti pengen nikmatin masa berdua dulu,eh aku lahir 😁 maaf</t>
  </si>
  <si>
    <t>sblm puasamau minta maaf ke ibuku aku bukan anak hasil diluar nikah tapi aku hadir ketika ibuku masih muda masih ingin bersenang baru tahun nikah pasti pengen nikmatin masa berdua dulueh aku lahir maaf</t>
  </si>
  <si>
    <t>['sblm', 'puasamau', 'minta', 'maaf', 'ke', 'ibuku', 'aku', 'bukan', 'anak', 'hasil', 'diluar', 'nikah', 'tapi', 'aku', 'hadir', 'ketika', 'ibuku', 'masih', 'muda', 'masih', 'ingin', 'bersenang', 'baru', 'tahun', 'nikah', 'pasti', 'pengen', 'nikmatin', 'masa', 'berdua', 'dulueh', 'aku', 'lahir', 'maaf']</t>
  </si>
  <si>
    <t>['sebelum', 'puasa', 'minta', 'maaf', 'ke', 'ibuku', 'aku', 'bukan', 'anak', 'hasil', 'diluar', 'nikah', 'tapi', 'aku', 'hadir', 'ketika', 'ibuku', 'masih', 'muda', 'masih', 'ingin', 'bersenang', 'baru', 'tahun', 'nikah', 'pasti', 'ingin', 'menikmati', 'masa', 'berdua', 'dulueh', 'aku', 'lahir', 'maaf']</t>
  </si>
  <si>
    <t>['puasa', 'maaf', 'ibuku', 'anak', 'hasil', 'diluar', 'nikah', 'hadir', 'ibuku', 'muda', 'bersenang', 'nikah', 'menikmati', 'berdua', 'dulueh', 'lahir', 'maaf']</t>
  </si>
  <si>
    <t>['puasa', 'maaf', 'ibu', 'anak', 'hasil', 'luar', 'nikah', 'hadir', 'ibu', 'muda', 'senang', 'nikah', 'nikmat', 'dua', 'dulueh', 'lahir', 'maaf']</t>
  </si>
  <si>
    <t>puasa maaf ibu anak hasil luar nikah hadir ibu muda senang nikah nikmat dua dulueh lahir maaf</t>
  </si>
  <si>
    <t>@katrinrienks @92AltoSptngr @detikcom Makanya lu kalau mau punya anak cewek biar ga zina sembarangan daripada nikah muda mendingan masukin JKT48 idupnya bakalan banyak kegiatan</t>
  </si>
  <si>
    <t>@katrinrienks @92altosptngr @detikcom makanya lu kalau mau punya anak cewek biar ga zina sembarangan daripada nikah muda mendingan masukin jkt48 idupnya bakalan banyak kegiatan</t>
  </si>
  <si>
    <t>makanya lu kalau mau punya anak cewek biar ga zina sembarangan daripada nikah muda mendingan masukin jkt idupnya bakalan banyak kegiatan</t>
  </si>
  <si>
    <t>['makanya', 'lu', 'kalau', 'mau', 'punya', 'anak', 'cewek', 'biar', 'ga', 'zina', 'sembarangan', 'daripada', 'nikah', 'muda', 'mendingan', 'masukin', 'jkt', 'idupnya', 'bakalan', 'banyak', 'kegiatan']</t>
  </si>
  <si>
    <t>['makanya', 'kamu', 'kalau', 'mau', 'punya', 'anak', 'cewek', 'biar', 'tidak', 'zina', 'sembarangan', 'daripada', 'nikah', 'muda', 'mendingan', 'masukin', 'jakarta', 'hidupnya', 'bakalan', 'banyak', 'kegiatan']</t>
  </si>
  <si>
    <t>['anak', 'cewek', 'biar', 'zina', 'sembarangan', 'nikah', 'muda', 'mendingan', 'masukin', 'jakarta', 'hidupnya', 'kegiatan']</t>
  </si>
  <si>
    <t>['anak', 'cewek', 'biar', 'zina', 'sembarang', 'nikah', 'muda', 'mending', 'masukin', 'jakarta', 'hidup', 'giat']</t>
  </si>
  <si>
    <t>anak cewek biar zina sembarang nikah muda mending masukin jakarta hidup giat</t>
  </si>
  <si>
    <t>@kegblgnunfaedh Tag chat lamanya, bales gini "skrg tau kan knp aku gamau kayak kamu? Nikah muda tp logika 0. Rejeki gk dtg sendiri. Buktinya kamu gak punya duit masi nyari pinjaman di aku. Mana duitmu yg jatanya bisa dtg sndiri?"</t>
  </si>
  <si>
    <t>@kegblgnunfaedh tag chat lamanya, bales gini "skrg tau kan knp aku gamau kayak kamu? nikah muda tp logika 0. rejeki gk dtg sendiri. buktinya kamu gak punya duit masi nyari pinjaman di aku. mana duitmu yg jatanya bisa dtg sndiri?"</t>
  </si>
  <si>
    <t>tag chat lamanya bales gini skrg tau kan knp aku gamau kayak kamu nikah muda tp logika rejeki gk dtg sendiri buktinya kamu gak punya duit masi nyari pinjaman di aku mana duitmu yg jatanya bisa dtg sndiri</t>
  </si>
  <si>
    <t>['tag', 'chat', 'lamanya', 'bales', 'gini', 'skrg', 'tau', 'kan', 'knp', 'aku', 'gamau', 'kayak', 'kamu', 'nikah', 'muda', 'tp', 'logika', 'rejeki', 'gk', 'dtg', 'sendiri', 'buktinya', 'kamu', 'gak', 'punya', 'duit', 'masi', 'nyari', 'pinjaman', 'di', 'aku', 'mana', 'duitmu', 'yg', 'jatanya', 'bisa', 'dtg', 'sndiri']</t>
  </si>
  <si>
    <t>['tag', 'percakapan', 'lamanya', 'balas', 'begini', 'sekarang', 'tau', 'kan', 'kenapa', 'aku', 'gamau', 'seperti', 'kamu', 'nikah', 'muda', 'tapi', 'logika', 'rezeki', 'tidak', 'datang', 'sendiri', 'buktinya', 'kamu', 'gak', 'punya', 'duit', 'masih', 'mencari', 'pinjaman', 'di', 'aku', 'mana', 'duitmu', 'yg', 'jatanya', 'bisa', 'datang', 'sendiri']</t>
  </si>
  <si>
    <t>['tag', 'percakapan', 'balas', 'tau', 'gamau', 'nikah', 'muda', 'logika', 'rezeki', 'buktinya', 'gak', 'duit', 'mencari', 'pinjaman', 'duitmu', 'jatanya']</t>
  </si>
  <si>
    <t>['tag', 'cakap', 'balas', 'tau', 'gamau', 'nikah', 'muda', 'logika', 'rezeki', 'bukti', 'gak', 'duit', 'cari', 'pinjam', 'duit', 'jatanya']</t>
  </si>
  <si>
    <t>tag cakap balas tau gamau nikah muda logika rezeki bukti gak duit cari pinjam duit jatanya</t>
  </si>
  <si>
    <t>@sepatumerahmuda @lonerrunners @justariskathing @tanyarlfes Ieu nu nikah muda tapi teh main ps wae jeung futsal poho mun boga pamajikan di imah. 
Umur keur resepna ulin kalakah kawin.</t>
  </si>
  <si>
    <t>@sepatumerahmuda @lonerrunners @justariskathing @tanyarlfes ieu nu nikah muda tapi teh main ps wae jeung futsal poho mun boga pamajikan di imah. 
umur keur resepna ulin kalakah kawin.</t>
  </si>
  <si>
    <t>ieu nu nikah muda tapi teh main ps wae jeung futsal poho mun boga pamajikan di imah umur keur resepna ulin kalakah kawin</t>
  </si>
  <si>
    <t>['ieu', 'nu', 'nikah', 'muda', 'tapi', 'teh', 'main', 'ps', 'wae', 'jeung', 'futsal', 'poho', 'mun', 'boga', 'pamajikan', 'di', 'imah', 'umur', 'keur', 'resepna', 'ulin', 'kalakah', 'kawin']</t>
  </si>
  <si>
    <t>['ieu', 'nu', 'nikah', 'muda', 'tapi', 'kakak', 'main', 'ps', 'saja', 'jeung', 'futsal', 'poho', 'mun', 'boga', 'majikan', 'di', 'imah', 'umur', 'keur', 'resepna', 'ulin', 'kalakah', 'kawin']</t>
  </si>
  <si>
    <t>['nu', 'nikah', 'muda', 'kakak', 'main', 'ps', 'jeung', 'futsal', 'mun', 'majikan', 'umur', 'resepna', 'kalakah', 'kawin']</t>
  </si>
  <si>
    <t>['nu', 'nikah', 'muda', 'kakak', 'main', 'ps', 'jeung', 'futsal', 'mun', 'majikan', 'umur', 'resepna', 'kala', 'kawin']</t>
  </si>
  <si>
    <t>nu nikah muda kakak main ps jeung futsal mun majikan umur resepna kala kawin</t>
  </si>
  <si>
    <t>@bmp294 @tanyarlfes Nyimak.
Tapi ya keadaan orang beda2. Nikah muda karena pengen buru2 sex halal ada, daripada pacaran ml terus ditinggalin/hamidun suruh digugurin.
Birahi orang beda2. Kamu bisa jaga, orang lain belum tentu! Jadi ga perlu ngata2in orang nikah muda macem2(👉nyinyirin), biarin aja.</t>
  </si>
  <si>
    <t>@bmp294 @tanyarlfes nyimak.
tapi ya keadaan orang beda2. nikah muda karena pengen buru2 sex halal ada, daripada pacaran ml terus ditinggalin/hamidun suruh digugurin.
birahi orang beda2. kamu bisa jaga, orang lain belum tentu! jadi ga perlu ngata2in orang nikah muda macem2(👉nyinyirin), biarin aja.</t>
  </si>
  <si>
    <t>nyimak tapi ya keadaan orang beda nikah muda karena pengen buru sex halal ada daripada pacaran ml terus ditinggalinhamidun suruh digugurin birahi orang beda kamu bisa jaga orang lain belum tentu jadi ga perlu ngatain orang nikah muda macemnyinyirin biarin aja</t>
  </si>
  <si>
    <t>['nyimak', 'tapi', 'ya', 'keadaan', 'orang', 'beda', 'nikah', 'muda', 'karena', 'pengen', 'buru', 'sex', 'halal', 'ada', 'daripada', 'pacaran', 'ml', 'terus', 'ditinggalinhamidun', 'suruh', 'digugurin', 'birahi', 'orang', 'beda', 'kamu', 'bisa', 'jaga', 'orang', 'lain', 'belum', 'tentu', 'jadi', 'ga', 'perlu', 'ngatain', 'orang', 'nikah', 'muda', 'macemnyinyirin', 'biarin', 'aja']</t>
  </si>
  <si>
    <t>['menyimak', 'tapi', 'ya', 'keadaan', 'orang', 'beda', 'nikah', 'muda', 'karena', 'ingin', 'buru', 'sex', 'halal', 'ada', 'daripada', 'pacaran', 'seks', 'terus', 'hamil', 'suruh', 'digugurin', 'birahi', 'orang', 'beda', 'kamu', 'bisa', 'jaga', 'orang', 'lain', 'belum', 'tentu', 'jadi', 'tidak', 'perlu', 'membicarakan', 'orang', 'nikah', 'muda', 'macemnyinyirin', 'biarin', 'aja']</t>
  </si>
  <si>
    <t>['menyimak', 'ya', 'orang', 'beda', 'nikah', 'muda', 'buru', 'sex', 'halal', 'pacaran', 'seks', 'hamil', 'suruh', 'digugurin', 'birahi', 'orang', 'beda', 'jaga', 'orang', 'membicarakan', 'orang', 'nikah', 'muda', 'macemnyinyirin', 'biarin', 'aja']</t>
  </si>
  <si>
    <t>['simak', 'ya', 'orang', 'beda', 'nikah', 'muda', 'buru', 'sex', 'halal', 'pacar', 'seks', 'hamil', 'suruh', 'digugurin', 'birah', 'orang', 'beda', 'jaga', 'orang', 'bicara', 'orang', 'nikah', 'muda', 'macemnyinyirin', 'biarin', 'aja']</t>
  </si>
  <si>
    <t>simak ya orang beda nikah muda buru sex halal pacar seks hamil suruh digugurin birah orang beda jaga orang bicara orang nikah muda macemnyinyirin biarin aja</t>
  </si>
  <si>
    <t>@shabtzco @kegblgnunfaedh orang orang nikah muda menghindari zina tapi lupa menghindari kemiskinan</t>
  </si>
  <si>
    <t>orang orang nikah muda menghindari zina tapi lupa menghindari kemiskinan</t>
  </si>
  <si>
    <t>['orang', 'orang', 'nikah', 'muda', 'menghindari', 'zina', 'tapi', 'lupa', 'menghindari', 'kemiskinan']</t>
  </si>
  <si>
    <t>['orang', 'orang', 'nikah', 'muda', 'menghindari', 'zina', 'lupa', 'menghindari', 'kemiskinan']</t>
  </si>
  <si>
    <t>['orang', 'orang', 'nikah', 'muda', 'hindar', 'zina', 'lupa', 'hindar', 'miskin']</t>
  </si>
  <si>
    <t>orang orang nikah muda hindar zina lupa hindar miskin</t>
  </si>
  <si>
    <t>@tanyarlfes Mengindari zina mah bukan cuma nikah mati muda juga menghindari zina. Kok ya zaman udh canggih masa apap2 g di selidiki dulu🙃</t>
  </si>
  <si>
    <t>@tanyarlfes mengindari zina mah bukan cuma nikah mati muda juga menghindari zina. kok ya zaman udh canggih masa apap2 g di selidiki dulu🙃</t>
  </si>
  <si>
    <t>mengindari zina mah bukan cuma nikah mati muda juga menghindari zina kok ya zaman udh canggih masa apap  di selidiki dulu</t>
  </si>
  <si>
    <t>['mengindari', 'zina', 'mah', 'bukan', 'cuma', 'nikah', 'mati', 'muda', 'juga', 'menghindari', 'zina', 'kok', 'ya', 'zaman', 'udh', 'canggih', 'masa', 'apap', 'di', 'selidiki', 'dulu']</t>
  </si>
  <si>
    <t>['mengindari', 'zina', 'mah', 'bukan', 'cuma', 'nikah', 'mati', 'muda', 'juga', 'menghindari', 'zina', 'kok', 'ya', 'zaman', 'sudah', 'canggih', 'masa', 'apap', 'di', 'selidiki', 'dulu']</t>
  </si>
  <si>
    <t>['mengindari', 'zina', 'mah', 'nikah', 'mati', 'muda', 'menghindari', 'zina', 'ya', 'zaman', 'canggih', 'apap', 'selidiki']</t>
  </si>
  <si>
    <t>['mengindari', 'zina', 'mah', 'nikah', 'mati', 'muda', 'hindar', 'zina', 'ya', 'zaman', 'canggih', 'apap', 'selidik']</t>
  </si>
  <si>
    <t>mengindari zina mah nikah mati muda hindar zina ya zaman canggih apap selidik</t>
  </si>
  <si>
    <t>@kegblgnunfaedh nikah muda ga jamin semuanya mudah
stop bandingin hidupmu dgn yg lain
semua org punya proses masing"
ga ada yg namanya telat
mungkin yg menurut org " telat " adalah org yg paling bahagia dan beruntung bahkan bakal jadi tempat meneduh manusia" yg suka hujat</t>
  </si>
  <si>
    <t>nikah muda ga jamin semuanya mudah stop bandingin hidupmu dgn yg lain semua org punya proses masing ga ada yg namanya telat mungkin yg menurut org telat adalah org yg paling bahagia dan beruntung bahkan bakal jadi tempat meneduh manusia yg suka hujat</t>
  </si>
  <si>
    <t>['nikah', 'muda', 'ga', 'jamin', 'semuanya', 'mudah', 'stop', 'bandingin', 'hidupmu', 'dgn', 'yg', 'lain', 'semua', 'org', 'punya', 'proses', 'masing', 'ga', 'ada', 'yg', 'namanya', 'telat', 'mungkin', 'yg', 'menurut', 'org', 'telat', 'adalah', 'org', 'yg', 'paling', 'bahagia', 'dan', 'beruntung', 'bahkan', 'bakal', 'jadi', 'tempat', 'meneduh', 'manusia', 'yg', 'suka', 'hujat']</t>
  </si>
  <si>
    <t>['nikah', 'muda', 'tidak', 'jamin', 'semuanya', 'mudah', 'berhenti', 'bandingkan', 'hidupmu', 'dengan', 'yg', 'lain', 'semua', 'orang', 'punya', 'proses', 'masing', 'tidak', 'ada', 'yg', 'namanya', 'telat', 'mungkin', 'yg', 'menurut', 'orang', 'telat', 'adalah', 'orang', 'yg', 'paling', 'bahagia', 'dan', 'beruntung', 'bahkan', 'bakal', 'jadi', 'tempat', 'meneduh', 'manusia', 'yg', 'suka', 'hina']</t>
  </si>
  <si>
    <t>['nikah', 'muda', 'jamin', 'mudah', 'berhenti', 'bandingkan', 'hidupmu', 'orang', 'proses', 'namanya', 'telat', 'orang', 'telat', 'orang', 'bahagia', 'beruntung', 'meneduh', 'manusia', 'suka', 'hina']</t>
  </si>
  <si>
    <t>['nikah', 'muda', 'jamin', 'mudah', 'henti', 'banding', 'hidup', 'orang', 'proses', 'nama', 'telat', 'orang', 'telat', 'orang', 'bahagia', 'untung', 'teduh', 'manusia', 'suka', 'hina']</t>
  </si>
  <si>
    <t>nikah muda jamin mudah henti banding hidup orang proses nama telat orang telat orang bahagia untung teduh manusia suka hina</t>
  </si>
  <si>
    <t>what kemakan dogma nikah muda untuk menghindari zina does to a mf</t>
  </si>
  <si>
    <t>what kemakan dogma nikah muda untuk menghindari zina does to  mf</t>
  </si>
  <si>
    <t>['what', 'kemakan', 'dogma', 'nikah', 'muda', 'untuk', 'menghindari', 'zina', 'does', 'to', 'mf']</t>
  </si>
  <si>
    <t>['what', 'kemakan', 'dogma', 'nikah', 'muda', 'untuk', 'menghindari', 'zina', 'does', 'to', 'fuck']</t>
  </si>
  <si>
    <t>['what', 'kemakan', 'dogma', 'nikah', 'muda', 'menghindari', 'zina', 'does', 'to', 'fuck']</t>
  </si>
  <si>
    <t>['what', 'makan', 'dogma', 'nikah', 'muda', 'hindar', 'zina', 'does', 'to', 'fuck']</t>
  </si>
  <si>
    <t>what makan dogma nikah muda hindar zina does to fuck</t>
  </si>
  <si>
    <t>Buku kali ini mengisahkan ttg drama perkuliahan &amp;amp; percintaan anak muda aja. Anne udh masuk 20 tahun. Emg tetangga pada julid kl org umur 20 blom nikah. Rilet bgt si masih sm jaman skrg, walau ga sewajib dulu. Bersyukur idup di jamam skrg, kita bebas milih mau hidup kek gmn.</t>
  </si>
  <si>
    <t>buku kali ini mengisahkan ttg drama perkuliahan &amp;amp; percintaan anak muda aja. anne udh masuk 20 tahun. emg tetangga pada julid kl org umur 20 blom nikah. rilet bgt si masih sm jaman skrg, walau ga sewajib dulu. bersyukur idup di jamam skrg, kita bebas milih mau hidup kek gmn.</t>
  </si>
  <si>
    <t>buku kali ini mengisahkan ttg drama perkuliahan amp percintaan anak muda aja anne udh masuk tahun emg tetangga pada julid kl org umur blom nikah rilet bgt si masih sm jaman skrg walau ga sewajib dulu bersyukur idup di jamam skrg kita bebas milih mau hidup kek gmn</t>
  </si>
  <si>
    <t>['buku', 'kali', 'ini', 'mengisahkan', 'ttg', 'drama', 'perkuliahan', 'amp', 'percintaan', 'anak', 'muda', 'aja', 'anne', 'udh', 'masuk', 'tahun', 'emg', 'tetangga', 'pada', 'julid', 'kl', 'org', 'umur', 'blom', 'nikah', 'rilet', 'bgt', 'si', 'masih', 'sm', 'jaman', 'skrg', 'walau', 'ga', 'sewajib', 'dulu', 'bersyukur', 'idup', 'di', 'jamam', 'skrg', 'kita', 'bebas', 'milih', 'mau', 'hidup', 'kek', 'gmn']</t>
  </si>
  <si>
    <t>['buku', 'sepertinya', 'ini', 'mengisahkan', 'tentang', 'drama', 'perkuliahan', 'amp', 'percintaan', 'anak', 'muda', 'aja', 'anne', 'sudah', 'masuk', 'tahun', 'memang', 'tetangga', 'pada', 'dengki', 'kalau', 'orang', 'umur', 'belum', 'nikah', 'rilet', 'banget', 'si', 'masih', 'sama', 'zaman', 'sekarang', 'walau', 'tidak', 'sewajib', 'dulu', 'bersyukur', 'hidup', 'di', 'jamam', 'sekarang', 'kita', 'bebas', 'memilih', 'mau', 'hidup', 'seperti', 'bagaimana']</t>
  </si>
  <si>
    <t>['buku', 'mengisahkan', 'drama', 'perkuliahan', 'amp', 'percintaan', 'anak', 'muda', 'aja', 'anne', 'masuk', 'tetangga', 'dengki', 'orang', 'umur', 'nikah', 'rilet', 'banget', 'si', 'zaman', 'sewajib', 'bersyukur', 'hidup', 'jamam', 'bebas', 'memilih', 'hidup']</t>
  </si>
  <si>
    <t>['buku', 'kisah', 'drama', 'kuliah', 'amp', 'cinta', 'anak', 'muda', 'aja', 'anne', 'masuk', 'tetangga', 'dengki', 'orang', 'umur', 'nikah', 'rilet', 'banget', 'si', 'zaman', 'wajib', 'syukur', 'hidup', 'jamam', 'bebas', 'pilih', 'hidup']</t>
  </si>
  <si>
    <t>buku kisah drama kuliah amp cinta anak muda aja anne masuk tetangga dengki orang umur nikah rilet banget si zaman wajib syukur hidup jamam bebas pilih hidup</t>
  </si>
  <si>
    <t>@kegblgnunfaedh Percayalah sahabat , mereka yg sudah nikah baik muda atau tua. Tidak akan menceritakan sisi kegelapannya ... sebenarnya nyuruh kita ccepet nikah itu selain basa basi biar ada temen senasibnya kwkwkw</t>
  </si>
  <si>
    <t>@kegblgnunfaedh percayalah sahabat , mereka yg sudah nikah baik muda atau tua. tidak akan menceritakan sisi kegelapannya ... sebenarnya nyuruh kita ccepet nikah itu selain basa basi biar ada temen senasibnya kwkwkw</t>
  </si>
  <si>
    <t>percayalah sahabat mereka yg sudah nikah baik muda atau tua tidak akan menceritakan sisi kegelapannya sebenarnya nyuruh kita ccepet nikah itu selain basa basi biar ada temen senasibnya kwkwkw</t>
  </si>
  <si>
    <t>['percayalah', 'sahabat', 'mereka', 'yg', 'sudah', 'nikah', 'baik', 'muda', 'atau', 'tua', 'tidak', 'akan', 'menceritakan', 'sisi', 'kegelapannya', 'sebenarnya', 'nyuruh', 'kita', 'ccepet', 'nikah', 'itu', 'selain', 'basa', 'basi', 'biar', 'ada', 'temen', 'senasibnya', 'kwkwkw']</t>
  </si>
  <si>
    <t>['percayalah', 'sahabat', 'mereka', 'yg', 'sudah', 'nikah', 'baik', 'muda', 'atau', 'tua', 'tidak', 'akan', 'menceritakan', 'sisi', 'kegelapannya', 'sebenarnya', 'menyuruh', 'kita', 'cepat', 'nikah', 'itu', 'selain', 'basa', 'basi', 'biar', 'ada', 'teman', 'senasibnya', 'kwkwkw']</t>
  </si>
  <si>
    <t>['percayalah', 'sahabat', 'nikah', 'muda', 'tua', 'menceritakan', 'sisi', 'kegelapannya', 'menyuruh', 'cepat', 'nikah', 'basa', 'basi', 'biar', 'teman', 'senasibnya']</t>
  </si>
  <si>
    <t>['percaya', 'sahabat', 'nikah', 'muda', 'tua', 'cerita', 'sisi', 'gelap', 'suruh', 'cepat', 'nikah', 'basa', 'basi', 'biar', 'teman', 'nasib']</t>
  </si>
  <si>
    <t>percaya sahabat nikah muda tua cerita sisi gelap suruh cepat nikah basa basi biar teman nasib</t>
  </si>
  <si>
    <t>@xxnitttnottt Si tiara hruax bersyukurrrrr diperlihatkan sblm nikah laki2 bgni ni yg mau dinikahin..ngeriii...mnding batal dlu..lgian tiara masi muda banget...fokus karir dlu tiaraa....</t>
  </si>
  <si>
    <t>@xxnitttnottt si tiara hruax bersyukurrrrr diperlihatkan sblm nikah laki2 bgni ni yg mau dinikahin..ngeriii...mnding batal dlu..lgian tiara masi muda banget...fokus karir dlu tiaraa....</t>
  </si>
  <si>
    <t>si tiara hruax bersyukurrrrr diperlihatkan sblm nikah laki bgni ni yg mau dinikahinngeriiimnding batal dlulgian tiara masi muda bangetfokus karir dlu tiaraa</t>
  </si>
  <si>
    <t>['si', 'tiara', 'hruax', 'bersyukurrrrr', 'diperlihatkan', 'sblm', 'nikah', 'laki', 'bgni', 'ni', 'yg', 'mau', 'dinikahinngeriiimnding', 'batal', 'dlulgian', 'tiara', 'masi', 'muda', 'bangetfokus', 'karir', 'dlu', 'tiaraa']</t>
  </si>
  <si>
    <t>['si', 'tiara', 'hruax', 'bersyukurrrrr', 'diperlihatkan', 'sebelum', 'nikah', 'laki', 'bgni', 'ini', 'yg', 'mau', 'dinikahinngeriiimnding', 'batal', 'dlulgian', 'tiara', 'masih', 'muda', 'bangetfokus', 'karier', 'dahulu', 'tiaraa']</t>
  </si>
  <si>
    <t>['si', 'tiara', 'hruax', 'bersyukurrrrr', 'nikah', 'laki', 'bgni', 'dinikahinngeriiimnding', 'batal', 'dlulgian', 'tiara', 'muda', 'bangetfokus', 'karier', 'tiaraa']</t>
  </si>
  <si>
    <t>si tiara hruax bersyukurrrrr nikah laki bgni dinikahinngeriiimnding batal dlulgian tiara muda bangetfokus karier tiaraa</t>
  </si>
  <si>
    <t>@tanyakanrl Itu tergantung orangnya kan? Nikah muda kalo dah siap dan mapan boleh² aja, asal gk nyusahin org lain.
Di keluargaku masih ada beberapa org yg blm nikah dan semuanya sukses.</t>
  </si>
  <si>
    <t>@tanyakanrl itu tergantung orangnya kan? nikah muda kalo dah siap dan mapan boleh² aja, asal gk nyusahin org lain.
di keluargaku masih ada beberapa org yg blm nikah dan semuanya sukses.</t>
  </si>
  <si>
    <t>itu tergantung orangnya kan nikah muda kalo dah siap dan mapan boleh aja asal gk nyusahin org lain di keluargaku masih ada beberapa org yg blm nikah dan semuanya sukses</t>
  </si>
  <si>
    <t>['itu', 'tergantung', 'orangnya', 'kan', 'nikah', 'muda', 'kalo', 'dah', 'siap', 'dan', 'mapan', 'boleh', 'aja', 'asal', 'gk', 'nyusahin', 'org', 'lain', 'di', 'keluargaku', 'masih', 'ada', 'beberapa', 'org', 'yg', 'blm', 'nikah', 'dan', 'semuanya', 'sukses']</t>
  </si>
  <si>
    <t>['itu', 'tergantung', 'orangnya', 'kan', 'nikah', 'muda', 'kalo', 'sudah', 'siap', 'dan', 'mapan', 'boleh', 'aja', 'asal', 'tidak', 'menyusahkan', 'orang', 'lain', 'di', 'keluargaku', 'masih', 'ada', 'beberapa', 'orang', 'yg', 'belum', 'nikah', 'dan', 'semuanya', 'sukses']</t>
  </si>
  <si>
    <t>['tergantung', 'orangnya', 'nikah', 'muda', 'kalo', 'mapan', 'aja', 'menyusahkan', 'orang', 'keluargaku', 'orang', 'nikah', 'sukses']</t>
  </si>
  <si>
    <t>['gantung', 'orang', 'nikah', 'muda', 'kalo', 'mapan', 'aja', 'susah', 'orang', 'keluarga', 'orang', 'nikah', 'sukses']</t>
  </si>
  <si>
    <t>gantung orang nikah muda kalo mapan aja susah orang keluarga orang nikah sukses</t>
  </si>
  <si>
    <t>@BiruJaket Pengalaman di cengin sama orang yang nikah muda, dan sekarang orang itu minta bantuan ke anda😅</t>
  </si>
  <si>
    <t>@birujaket pengalaman di cengin sama orang yang nikah muda, dan sekarang orang itu minta bantuan ke anda😅</t>
  </si>
  <si>
    <t>pengalaman di cengin sama orang yang nikah muda dan sekarang orang itu minta bantuan ke anda</t>
  </si>
  <si>
    <t>['pengalaman', 'di', 'cengin', 'sama', 'orang', 'yang', 'nikah', 'muda', 'dan', 'sekarang', 'orang', 'itu', 'minta', 'bantuan', 'ke', 'anda']</t>
  </si>
  <si>
    <t>['pengalaman', 'cengin', 'orang', 'nikah', 'muda', 'orang', 'bantuan']</t>
  </si>
  <si>
    <t>['alam', 'cengin', 'orang', 'nikah', 'muda', 'orang', 'bantu']</t>
  </si>
  <si>
    <t>alam cengin orang nikah muda orang bantu</t>
  </si>
  <si>
    <t>fuck u nikah muda, gue cuma mau tanggal muda terus🥹</t>
  </si>
  <si>
    <t>fuck  nikah muda gue cuma mau tanggal muda terus</t>
  </si>
  <si>
    <t>['fuck', 'nikah', 'muda', 'gue', 'cuma', 'mau', 'tanggal', 'muda', 'terus']</t>
  </si>
  <si>
    <t>['fuck', 'nikah', 'muda', 'aku', 'cuma', 'mau', 'tanggal', 'muda', 'terus']</t>
  </si>
  <si>
    <t>['fuck', 'nikah', 'muda', 'tanggal', 'muda']</t>
  </si>
  <si>
    <t>fuck nikah muda tanggal muda</t>
  </si>
  <si>
    <t>@imclustery @Cainggggggg Orang sunda nih fiq katanya minta nikah muda https://t.co/tUGLKgv7K0</t>
  </si>
  <si>
    <t>@imclustery @cainggggggg orang sunda nih fiq katanya minta nikah muda https://t.co/tuglkgv7k0</t>
  </si>
  <si>
    <t>orang sunda nih fiq katanya minta nikah muda</t>
  </si>
  <si>
    <t>['orang', 'sunda', 'nih', 'fiq', 'katanya', 'minta', 'nikah', 'muda']</t>
  </si>
  <si>
    <t>['orang', 'sunda', 'nih', 'fiq', 'nikah', 'muda']</t>
  </si>
  <si>
    <t>orang sunda nih fiq nikah muda</t>
  </si>
  <si>
    <t>@DraftAnakUnpad culture shock kuliah di unpad : banyak yg nikah muda, sbnrnya gaperlu diajarin sih tp ya resikonya begini🥱</t>
  </si>
  <si>
    <t>@draftanakunpad culture shock kuliah di unpad : banyak yg nikah muda, sbnrnya gaperlu diajarin sih tp ya resikonya begini🥱</t>
  </si>
  <si>
    <t>culture shock kuliah di unpad banyak yg nikah muda sbnrnya gaperlu diajarin sih tp ya resikonya begini</t>
  </si>
  <si>
    <t>['culture', 'shock', 'kuliah', 'di', 'unpad', 'banyak', 'yg', 'nikah', 'muda', 'sbnrnya', 'gaperlu', 'diajarin', 'sih', 'tp', 'ya', 'resikonya', 'begini']</t>
  </si>
  <si>
    <t>['budaya', 'shock', 'kuliah', 'di', 'unpad', 'banyak', 'yg', 'nikah', 'muda', 'sebenarnya', 'gaperlu', 'diajarin', 'sih', 'tapi', 'ya', 'resikonya', 'begini']</t>
  </si>
  <si>
    <t>['budaya', 'shock', 'kuliah', 'unpad', 'nikah', 'muda', 'gaperlu', 'diajarin', 'sih', 'ya', 'resikonya']</t>
  </si>
  <si>
    <t>['budaya', 'shock', 'kuliah', 'unpad', 'nikah', 'muda', 'gaperlu', 'diajarin', 'sih', 'ya', 'resiko']</t>
  </si>
  <si>
    <t>budaya shock kuliah unpad nikah muda gaperlu diajarin sih ya resiko</t>
  </si>
  <si>
    <t>@tanyarlfes kalo mau nikah muda nikah aja terserah, urusan kalian🙏🏼 tapi gausa promosi dengan embel embel ini itu ya anjer, karena ga semua orang siap dan mampu menjalani pernikahan. jadi gausa 'SEAKAN' mempengaruhi org lain buat melakukan hal yg sama</t>
  </si>
  <si>
    <t>@tanyarlfes kalo mau nikah muda nikah aja terserah, urusan kalian🙏🏼 tapi gausa promosi dengan embel embel ini itu ya anjer, karena ga semua orang siap dan mampu menjalani pernikahan. jadi gausa 'seakan' mempengaruhi org lain buat melakukan hal yg sama</t>
  </si>
  <si>
    <t>kalo mau nikah muda nikah aja terserah urusan kalian tapi gausa promosi dengan embel embel ini itu ya anjer karena ga semua orang siap dan mampu menjalani pernikahan jadi gausa seakan mempengaruhi org lain buat melakukan hal yg sama</t>
  </si>
  <si>
    <t>['kalo', 'mau', 'nikah', 'muda', 'nikah', 'aja', 'terserah', 'urusan', 'kalian', 'tapi', 'gausa', 'promosi', 'dengan', 'embel', 'embel', 'ini', 'itu', 'ya', 'anjer', 'karena', 'ga', 'semua', 'orang', 'siap', 'dan', 'mampu', 'menjalani', 'pernikahan', 'jadi', 'gausa', 'seakan', 'mempengaruhi', 'org', 'lain', 'buat', 'melakukan', 'hal', 'yg', 'sama']</t>
  </si>
  <si>
    <t>['kalo', 'mau', 'nikah', 'muda', 'nikah', 'aja', 'terserah', 'urusan', 'kalian', 'tapi', 'jangan', 'promosi', 'dengan', 'embel', 'embel', 'ini', 'itu', 'ya', 'fuck', 'karena', 'tidak', 'semua', 'orang', 'siap', 'dan', 'mampu', 'menjalankan', 'pernikahan', 'jadi', 'jangan', 'seakan', 'mempengaruhi', 'orang', 'lain', 'buat', 'melakukan', 'hal', 'yg', 'sama']</t>
  </si>
  <si>
    <t>['kalo', 'nikah', 'muda', 'nikah', 'aja', 'terserah', 'urusan', 'promosi', 'embel', 'embel', 'ya', 'fuck', 'orang', 'menjalankan', 'pernikahan', 'seakan', 'mempengaruhi', 'orang']</t>
  </si>
  <si>
    <t>['kalo', 'nikah', 'muda', 'nikah', 'aja', 'serah', 'urus', 'promosi', 'embel', 'embel', 'ya', 'fuck', 'orang', 'jalan', 'nikah', 'akan', 'pengaruh', 'orang']</t>
  </si>
  <si>
    <t>kalo nikah muda nikah aja serah urus promosi embel embel ya fuck orang jalan nikah akan pengaruh orang</t>
  </si>
  <si>
    <t>@sarloeyy @gens0o @tanyakanrl Cari suami yg kaya, muda, ganteng, single  - susah ya. Kebanyakan mrk sdh nikah ya</t>
  </si>
  <si>
    <t>@sarloeyy @gens0o @tanyakanrl cari suami yg kaya, muda, ganteng, single  - susah ya. kebanyakan mrk sdh nikah ya</t>
  </si>
  <si>
    <t>cari suami yg kaya muda ganteng single susah ya kebanyakan mrk sdh nikah ya</t>
  </si>
  <si>
    <t>['cari', 'suami', 'yg', 'kaya', 'muda', 'ganteng', 'single', 'susah', 'ya', 'kebanyakan', 'mrk', 'sdh', 'nikah', 'ya']</t>
  </si>
  <si>
    <t>['cari', 'suami', 'yg', 'kaya', 'muda', 'ganteng', 'lajang', 'susah', 'ya', 'kebanyakan', 'mereka', 'sdh', 'nikah', 'ya']</t>
  </si>
  <si>
    <t>['cari', 'suami', 'kaya', 'muda', 'ganteng', 'lajang', 'susah', 'ya', 'kebanyakan', 'sdh', 'nikah', 'ya']</t>
  </si>
  <si>
    <t>['cari', 'suami', 'kaya', 'muda', 'ganteng', 'lajang', 'susah', 'ya', 'banyak', 'sdh', 'nikah', 'ya']</t>
  </si>
  <si>
    <t>cari suami kaya muda ganteng lajang susah ya banyak sdh nikah ya</t>
  </si>
  <si>
    <t>@kegblgnunfaedh Wkwk makan tuh nikah muda</t>
  </si>
  <si>
    <t>@kegblgnunfaedh wkwk makan tuh nikah muda</t>
  </si>
  <si>
    <t>wkwk makan tuh nikah muda</t>
  </si>
  <si>
    <t>['wkwk', 'makan', 'tuh', 'nikah', 'muda']</t>
  </si>
  <si>
    <t>['makan', 'tuh', 'nikah', 'muda']</t>
  </si>
  <si>
    <t>makan tuh nikah muda</t>
  </si>
  <si>
    <t>@18fesss Asyik nih nikah muda wkwk</t>
  </si>
  <si>
    <t>@18fesss asyik nih nikah muda wkwk</t>
  </si>
  <si>
    <t>asyik nih nikah muda wkwk</t>
  </si>
  <si>
    <t>['asyik', 'nih', 'nikah', 'muda', 'wkwk']</t>
  </si>
  <si>
    <t>['seru', 'nih', 'nikah', 'muda', 'wkwk']</t>
  </si>
  <si>
    <t>['seru', 'nih', 'nikah', 'muda']</t>
  </si>
  <si>
    <t>seru nih nikah muda</t>
  </si>
  <si>
    <t>@WEBCOMICFESS Dan di semua tl 1-3 carcel mati muda karna perang gak lama setelah ines, jadi ines cuma inget carcel playboy gak pernah nikah (dari tl 2-3 yg ines inget)</t>
  </si>
  <si>
    <t>@webcomicfess dan di semua tl 1-3 carcel mati muda karna perang gak lama setelah ines, jadi ines cuma inget carcel playboy gak pernah nikah (dari tl 2-3 yg ines inget)</t>
  </si>
  <si>
    <t>dan di semua tl carcel mati muda karna perang gak lama setelah ines jadi ines cuma inget carcel playboy gak pernah nikah dari tl yg ines inget</t>
  </si>
  <si>
    <t>['dan', 'di', 'semua', 'tl', 'carcel', 'mati', 'muda', 'karna', 'perang', 'gak', 'lama', 'setelah', 'ines', 'jadi', 'ines', 'cuma', 'inget', 'carcel', 'playboy', 'gak', 'pernah', 'nikah', 'dari', 'tl', 'yg', 'ines', 'inget']</t>
  </si>
  <si>
    <t>['dan', 'di', 'semua', 'tl', 'carcel', 'mati', 'muda', 'karena', 'perang', 'gak', 'lama', 'setelah', 'ines', 'jadi', 'ines', 'cuma', 'ingat', 'carcel', 'playboy', 'gak', 'pernah', 'nikah', 'dari', 'tl', 'yg', 'ines', 'ingat']</t>
  </si>
  <si>
    <t>['tl', 'carcel', 'mati', 'muda', 'perang', 'gak', 'ines', 'ines', 'carcel', 'playboy', 'gak', 'nikah', 'tl', 'ines']</t>
  </si>
  <si>
    <t>tl carcel mati muda perang gak ines ines carcel playboy gak nikah tl ines</t>
  </si>
  <si>
    <t>@tanyakanrl Nggak ada yang salah dengan nikah muda atau jomblo tua. Permasalahan ada di mulut-mulut nyinyirnya aja.</t>
  </si>
  <si>
    <t>@tanyakanrl nggak ada yang salah dengan nikah muda atau jomblo tua. permasalahan ada di mulut-mulut nyinyirnya aja.</t>
  </si>
  <si>
    <t>nggak ada yang salah dengan nikah muda atau jomblo tua permasalahan ada di mulutmulut nyinyirnya aja</t>
  </si>
  <si>
    <t>['nggak', 'ada', 'yang', 'salah', 'dengan', 'nikah', 'muda', 'atau', 'jomblo', 'tua', 'permasalahan', 'ada', 'di', 'mulutmulut', 'nyinyirnya', 'aja']</t>
  </si>
  <si>
    <t>['tidak', 'ada', 'yang', 'salah', 'dengan', 'nikah', 'muda', 'atau', 'lajang', 'tua', 'permasalahan', 'ada', 'di', 'mulutmulut', 'sindirannya', 'aja']</t>
  </si>
  <si>
    <t>['salah', 'nikah', 'muda', 'lajang', 'tua', 'permasalahan', 'mulutmulut', 'sindirannya', 'aja']</t>
  </si>
  <si>
    <t>['salah', 'nikah', 'muda', 'lajang', 'tua', 'masalah', 'mulutmulut', 'sindir', 'aja']</t>
  </si>
  <si>
    <t>salah nikah muda lajang tua masalah mulutmulut sindir aja</t>
  </si>
  <si>
    <t>Emang harus pacaran?
Santai aja kali masih muda
Ribet banget kayak bakal nikah aja.</t>
  </si>
  <si>
    <t>emang harus pacaran?
santai aja kali masih muda
ribet banget kayak bakal nikah aja.</t>
  </si>
  <si>
    <t>emang harus pacaran santai aja kali masih muda ribet banget kayak bakal nikah aja</t>
  </si>
  <si>
    <t>['emang', 'harus', 'pacaran', 'santai', 'aja', 'kali', 'masih', 'muda', 'ribet', 'banget', 'kayak', 'bakal', 'nikah', 'aja']</t>
  </si>
  <si>
    <t>['memang', 'harus', 'pacaran', 'santai', 'aja', 'sepertinya', 'masih', 'muda', 'rumit', 'banget', 'seperti', 'bakal', 'nikah', 'aja']</t>
  </si>
  <si>
    <t>['pacaran', 'santai', 'aja', 'muda', 'rumit', 'banget', 'nikah', 'aja']</t>
  </si>
  <si>
    <t>['pacar', 'santai', 'aja', 'muda', 'rumit', 'banget', 'nikah', 'aja']</t>
  </si>
  <si>
    <t>pacar santai aja muda rumit banget nikah aja</t>
  </si>
  <si>
    <t>@kegblgnunfaedh Kalo aku keknya bakal bales “aku blm nikah jadi ga ada uang. Kan katamu nikah muda rezekinya dateng sendiri. Harusnya ada dong rezeki buat berobat”</t>
  </si>
  <si>
    <t>@kegblgnunfaedh kalo aku keknya bakal bales “aku blm nikah jadi ga ada uang. kan katamu nikah muda rezekinya dateng sendiri. harusnya ada dong rezeki buat berobat”</t>
  </si>
  <si>
    <t>kalo aku keknya bakal bales aku blm nikah jadi ga ada uang kan katamu nikah muda rezekinya dateng sendiri harusnya ada dong rezeki buat berobat</t>
  </si>
  <si>
    <t>['kalo', 'aku', 'keknya', 'bakal', 'bales', 'aku', 'blm', 'nikah', 'jadi', 'ga', 'ada', 'uang', 'kan', 'katamu', 'nikah', 'muda', 'rezekinya', 'dateng', 'sendiri', 'harusnya', 'ada', 'dong', 'rezeki', 'buat', 'berobat']</t>
  </si>
  <si>
    <t>['kalo', 'aku', 'sepertinya', 'bakal', 'balas', 'aku', 'belum', 'nikah', 'jadi', 'tidak', 'ada', 'uang', 'kan', 'katamu', 'nikah', 'muda', 'rezekinya', 'datang', 'sendiri', 'harusnya', 'ada', 'dong', 'rezeki', 'buat', 'berobat']</t>
  </si>
  <si>
    <t>['kalo', 'balas', 'nikah', 'uang', 'katamu', 'nikah', 'muda', 'rezekinya', 'rezeki', 'berobat']</t>
  </si>
  <si>
    <t>['kalo', 'balas', 'nikah', 'uang', 'kata', 'nikah', 'muda', 'rezeki', 'rezeki', 'obat']</t>
  </si>
  <si>
    <t>kalo balas nikah uang kata nikah muda rezeki rezeki obat</t>
  </si>
  <si>
    <t>@bmp294 @tanyarlfes Hal,baru nikah. Klo uang byk,kt bs nikmatin dulu masa lajang,klo udh siap bru nikah biar ada pegangan. Klo pendidikan tinggi,insya Allah bs lhrkn generasi penerus bangsa. Aku saranin aja,diumur 12-25 nikmatin aja masa lajang klian drpd nurutin ego nikah muda. Tktny mkn hati nnti</t>
  </si>
  <si>
    <t>@bmp294 @tanyarlfes hal,baru nikah. klo uang byk,kt bs nikmatin dulu masa lajang,klo udh siap bru nikah biar ada pegangan. klo pendidikan tinggi,insya allah bs lhrkn generasi penerus bangsa. aku saranin aja,diumur 12-25 nikmatin aja masa lajang klian drpd nurutin ego nikah muda. tktny mkn hati nnti</t>
  </si>
  <si>
    <t>halbaru nikah klo uang bykkt bs nikmatin dulu masa lajangklo udh siap bru nikah biar ada pegangan klo pendidikan tinggiinsya allah bs lhrkn generasi penerus bangsa aku saranin ajadiumur nikmatin aja masa lajang klian drpd nurutin ego nikah muda tktny mkn hati nnti</t>
  </si>
  <si>
    <t>['halbaru', 'nikah', 'klo', 'uang', 'bykkt', 'bs', 'nikmatin', 'dulu', 'masa', 'lajangklo', 'udh', 'siap', 'bru', 'nikah', 'biar', 'ada', 'pegangan', 'klo', 'pendidikan', 'tinggiinsya', 'allah', 'bs', 'lhrkn', 'generasi', 'penerus', 'bangsa', 'aku', 'saranin', 'ajadiumur', 'nikmatin', 'aja', 'masa', 'lajang', 'klian', 'drpd', 'nurutin', 'ego', 'nikah', 'muda', 'tktny', 'mkn', 'hati', 'nnti']</t>
  </si>
  <si>
    <t>['baru', 'nikah', 'klo', 'uang', 'banyak', 'bisa', 'menikmati', 'dulu', 'masa', 'lajang', 'sudah', 'siap', 'baru', 'nikah', 'biar', 'ada', 'pegangan', 'klo', 'pendidikan', 'tinggi', 'allah', 'bisa', 'melahirkan', 'generasi', 'penerus', 'bangsa', 'aku', 'saranin', 'ajadiumur', 'menikmati', 'aja', 'masa', 'lajang', 'kalian', 'daripada', 'nurutin', 'ego', 'nikah', 'muda', 'tktny', 'mkn', 'hati', 'nanti']</t>
  </si>
  <si>
    <t>['nikah', 'klo', 'uang', 'menikmati', 'lajang', 'nikah', 'biar', 'pegangan', 'klo', 'pendidikan', 'allah', 'melahirkan', 'generasi', 'penerus', 'bangsa', 'saranin', 'ajadiumur', 'menikmati', 'aja', 'lajang', 'nurutin', 'ego', 'nikah', 'muda', 'tktny', 'mkn', 'hati']</t>
  </si>
  <si>
    <t>['nikah', 'klo', 'uang', 'nikmat', 'lajang', 'nikah', 'biar', 'pegang', 'klo', 'didik', 'allah', 'lahir', 'generasi', 'terus', 'bangsa', 'saranin', 'ajadiumur', 'nikmat', 'aja', 'lajang', 'nurutin', 'ego', 'nikah', 'muda', 'tktny', 'mkn', 'hati']</t>
  </si>
  <si>
    <t>nikah klo uang nikmat lajang nikah biar pegang klo didik allah lahir generasi terus bangsa saranin ajadiumur nikmat aja lajang nurutin ego nikah muda tktny mkn hati</t>
  </si>
  <si>
    <t>@tanyakanrl Mau nikah muda
Mau nikah tua
Mau jomblo muda 
Mau jomblo tua
Semua nya gak untuk bahan nyinyiran dan saling olok sih.
Toleransi aja kenapa? 
Suka banget ngurusin hidup orang lain.</t>
  </si>
  <si>
    <t>@tanyakanrl mau nikah muda
mau nikah tua
mau jomblo muda 
mau jomblo tua
semua nya gak untuk bahan nyinyiran dan saling olok sih.
toleransi aja kenapa? 
suka banget ngurusin hidup orang lain.</t>
  </si>
  <si>
    <t>mau nikah muda mau nikah tua mau jomblo muda mau jomblo tua semua nya gak untuk bahan nyinyiran dan saling olok sih toleransi aja kenapa suka banget ngurusin hidup orang lain</t>
  </si>
  <si>
    <t>['mau', 'nikah', 'muda', 'mau', 'nikah', 'tua', 'mau', 'jomblo', 'muda', 'mau', 'jomblo', 'tua', 'semua', 'nya', 'gak', 'untuk', 'bahan', 'nyinyiran', 'dan', 'saling', 'olok', 'sih', 'toleransi', 'aja', 'kenapa', 'suka', 'banget', 'ngurusin', 'hidup', 'orang', 'lain']</t>
  </si>
  <si>
    <t>['mau', 'nikah', 'muda', 'mau', 'nikah', 'tua', 'mau', 'lajang', 'muda', 'mau', 'lajang', 'tua', 'semua', 'nya', 'gak', 'untuk', 'bahan', 'nyinyiran', 'dan', 'saling', 'olok', 'sih', 'toleransi', 'aja', 'kenapa', 'suka', 'banget', 'mengurusi', 'hidup', 'orang', 'lain']</t>
  </si>
  <si>
    <t>['nikah', 'muda', 'nikah', 'tua', 'lajang', 'muda', 'lajang', 'tua', 'nya', 'gak', 'bahan', 'nyinyiran', 'olok', 'sih', 'toleransi', 'aja', 'suka', 'banget', 'mengurusi', 'hidup', 'orang']</t>
  </si>
  <si>
    <t>['nikah', 'muda', 'nikah', 'tua', 'lajang', 'muda', 'lajang', 'tua', 'nya', 'gak', 'bahan', 'nyinyir', 'olok', 'sih', 'toleransi', 'aja', 'suka', 'banget', 'urus', 'hidup', 'orang']</t>
  </si>
  <si>
    <t>nikah muda nikah tua lajang muda lajang tua nya gak bahan nyinyir olok sih toleransi aja suka banget urus hidup orang</t>
  </si>
  <si>
    <t>@kegblgnunfaedh Ada yg nikah muda sensara,ada yg bahagia, ada yg jadi miskin ada yg jadi kaya, ya beda2 sesuai doa dan usaha mereka</t>
  </si>
  <si>
    <t>@kegblgnunfaedh ada yg nikah muda sensara,ada yg bahagia, ada yg jadi miskin ada yg jadi kaya, ya beda2 sesuai doa dan usaha mereka</t>
  </si>
  <si>
    <t>ada yg nikah muda sensaraada yg bahagia ada yg jadi miskin ada yg jadi kaya ya beda sesuai doa dan usaha mereka</t>
  </si>
  <si>
    <t>['ada', 'yg', 'nikah', 'muda', 'sensaraada', 'yg', 'bahagia', 'ada', 'yg', 'jadi', 'miskin', 'ada', 'yg', 'jadi', 'kaya', 'ya', 'beda', 'sesuai', 'doa', 'dan', 'usaha', 'mereka']</t>
  </si>
  <si>
    <t>['ada', 'yg', 'nikah', 'muda', 'sengsara', 'yg', 'bahagia', 'ada', 'yg', 'jadi', 'miskin', 'ada', 'yg', 'jadi', 'kaya', 'ya', 'beda', 'sesuai', 'doa', 'dan', 'usaha', 'mereka']</t>
  </si>
  <si>
    <t>['nikah', 'muda', 'sengsara', 'bahagia', 'miskin', 'kaya', 'ya', 'beda', 'sesuai', 'doa', 'usaha']</t>
  </si>
  <si>
    <t>nikah muda sengsara bahagia miskin kaya ya beda sesuai doa usaha</t>
  </si>
  <si>
    <t>@tanyakanrl Sebenernya mau nikah muda itu gpp kalo emang udah sanggup. Urusan nanti ekonomi susah ya biarin aja toh urusan mereka jg. Tp klopilihan diatas gua milih jomblo tua miskin sih, soalny nikah muda miskin lbh berat mna harus nafkahin anak, ortu jg,sakitny double.</t>
  </si>
  <si>
    <t>@tanyakanrl sebenernya mau nikah muda itu gpp kalo emang udah sanggup. urusan nanti ekonomi susah ya biarin aja toh urusan mereka jg. tp klopilihan diatas gua milih jomblo tua miskin sih, soalny nikah muda miskin lbh berat mna harus nafkahin anak, ortu jg,sakitny double.</t>
  </si>
  <si>
    <t>sebenernya mau nikah muda itu gpp kalo emang udah sanggup urusan nanti ekonomi susah ya biarin aja toh urusan mereka jg tp klopilihan diatas gua milih jomblo tua miskin sih soalny nikah muda miskin lbh berat mna harus nafkahin anak ortu jgsakitny double</t>
  </si>
  <si>
    <t>['sebenernya', 'mau', 'nikah', 'muda', 'itu', 'gpp', 'kalo', 'emang', 'udah', 'sanggup', 'urusan', 'nanti', 'ekonomi', 'susah', 'ya', 'biarin', 'aja', 'toh', 'urusan', 'mereka', 'jg', 'tp', 'klopilihan', 'diatas', 'gua', 'milih', 'jomblo', 'tua', 'miskin', 'sih', 'soalny', 'nikah', 'muda', 'miskin', 'lbh', 'berat', 'mna', 'harus', 'nafkahin', 'anak', 'ortu', 'jgsakitny', 'double']</t>
  </si>
  <si>
    <t>['sebenarnya', 'mau', 'nikah', 'muda', 'itu', 'boleh', 'kalo', 'memang', 'sudah', 'sanggup', 'urusan', 'nanti', 'ekonomi', 'susah', 'ya', 'biarin', 'aja', 'toh', 'urusan', 'mereka', 'juga', 'tapi', 'klopilihan', 'diatas', 'aku', 'memilih', 'lajang', 'tua', 'miskin', 'sih', 'soalny', 'nikah', 'muda', 'miskin', 'lbh', 'berat', 'mana', 'harus', 'menafkahi', 'anak', 'orangtua', 'jgsakitny', 'double']</t>
  </si>
  <si>
    <t>['nikah', 'muda', 'kalo', 'sanggup', 'urusan', 'ekonomi', 'susah', 'ya', 'biarin', 'aja', 'urusan', 'klopilihan', 'diatas', 'memilih', 'lajang', 'tua', 'miskin', 'sih', 'soalny', 'nikah', 'muda', 'miskin', 'lbh', 'berat', 'menafkahi', 'anak', 'orangtua', 'jgsakitny', 'double']</t>
  </si>
  <si>
    <t>['nikah', 'muda', 'kalo', 'sanggup', 'urus', 'ekonomi', 'susah', 'ya', 'biarin', 'aja', 'urus', 'klopilihan', 'atas', 'pilih', 'lajang', 'tua', 'miskin', 'sih', 'soalny', 'nikah', 'muda', 'miskin', 'lbh', 'berat', 'nafkah', 'anak', 'orangtua', 'jgsakitny', 'double']</t>
  </si>
  <si>
    <t>nikah muda kalo sanggup urus ekonomi susah ya biarin aja urus klopilihan atas pilih lajang tua miskin sih soalny nikah muda miskin lbh berat nafkah anak orangtua jgsakitny double</t>
  </si>
  <si>
    <t>@tanyakanrl Hidup damai kalo tdk saling sindir menyindir 💀 lebih baik hargai keputusan orang untuk nikah muda, kalo ga ngerepotin dirimu. Gitu sih</t>
  </si>
  <si>
    <t>@tanyakanrl hidup damai kalo tdk saling sindir menyindir 💀 lebih baik hargai keputusan orang untuk nikah muda, kalo ga ngerepotin dirimu. gitu sih</t>
  </si>
  <si>
    <t>hidup damai kalo tdk saling sindir menyindir lebih baik hargai keputusan orang untuk nikah muda kalo ga ngerepotin dirimu gitu sih</t>
  </si>
  <si>
    <t>['hidup', 'damai', 'kalo', 'tdk', 'saling', 'sindir', 'menyindir', 'lebih', 'baik', 'hargai', 'keputusan', 'orang', 'untuk', 'nikah', 'muda', 'kalo', 'ga', 'ngerepotin', 'dirimu', 'gitu', 'sih']</t>
  </si>
  <si>
    <t>['hidup', 'damai', 'kalo', 'tdk', 'saling', 'sindir', 'menyindir', 'lebih', 'baik', 'hargai', 'keputusan', 'orang', 'untuk', 'nikah', 'muda', 'kalo', 'tidak', 'ngerepotin', 'dirimu', 'begitu', 'sih']</t>
  </si>
  <si>
    <t>['hidup', 'damai', 'kalo', 'tdk', 'sindir', 'menyindir', 'hargai', 'keputusan', 'orang', 'nikah', 'muda', 'kalo', 'ngerepotin', 'dirimu', 'sih']</t>
  </si>
  <si>
    <t>['hidup', 'damai', 'kalo', 'tdk', 'sindir', 'sindir', 'harga', 'putus', 'orang', 'nikah', 'muda', 'kalo', 'ngerepotin', 'diri', 'sih']</t>
  </si>
  <si>
    <t>hidup damai kalo tdk sindir sindir harga putus orang nikah muda kalo ngerepotin diri sih</t>
  </si>
  <si>
    <t>@bmp294 @tanyarlfes Aku dah mikir jelek dari awal. Alvin Faiz aja skrg sering terseret masalah hukum, temenku yg kenal Larissa bilang "Udah, Alvin mending stop aja. Kasian alm. bapaknya." karena dia emg tahu tabiat keduanya 
Emg serem kampanye nikah muda gini, makanya harus hati"</t>
  </si>
  <si>
    <t>@bmp294 @tanyarlfes aku dah mikir jelek dari awal. alvin faiz aja skrg sering terseret masalah hukum, temenku yg kenal larissa bilang "udah, alvin mending stop aja. kasian alm. bapaknya." karena dia emg tahu tabiat keduanya 
emg serem kampanye nikah muda gini, makanya harus hati"</t>
  </si>
  <si>
    <t>aku dah mikir jelek dari awal alvin faiz aja skrg sering terseret masalah hukum temenku yg kenal larissa bilang udah alvin mending stop aja kasian alm bapaknya karena dia emg tahu tabiat keduanya emg serem kampanye nikah muda gini makanya harus hati</t>
  </si>
  <si>
    <t>['aku', 'dah', 'mikir', 'jelek', 'dari', 'awal', 'alvin', 'faiz', 'aja', 'skrg', 'sering', 'terseret', 'masalah', 'hukum', 'temenku', 'yg', 'kenal', 'larissa', 'bilang', 'udah', 'alvin', 'mending', 'stop', 'aja', 'kasian', 'alm', 'bapaknya', 'karena', 'dia', 'emg', 'tahu', 'tabiat', 'keduanya', 'emg', 'serem', 'kampanye', 'nikah', 'muda', 'gini', 'makanya', 'harus', 'hati']</t>
  </si>
  <si>
    <t>['aku', 'sudah', 'berpikir', 'jelek', 'dari', 'awal', 'alvin', 'faiz', 'aja', 'sekarang', 'sering', 'terseret', 'masalah', 'hukum', 'temenku', 'yg', 'kenal', 'larissa', 'bilang', 'sudah', 'alvin', 'mending', 'berhenti', 'aja', 'kasihan', 'mendiang', 'bapaknya', 'karena', 'dia', 'memang', 'tahu', 'tabiat', 'keduanya', 'memang', 'menakutkan', 'kampanye', 'nikah', 'muda', 'begini', 'makanya', 'harus', 'hati']</t>
  </si>
  <si>
    <t>['berpikir', 'jelek', 'alvin', 'faiz', 'aja', 'terseret', 'hukum', 'temenku', 'kenal', 'larissa', 'bilang', 'alvin', 'mending', 'berhenti', 'aja', 'kasihan', 'mendiang', 'bapaknya', 'tabiat', 'menakutkan', 'kampanye', 'nikah', 'muda', 'hati']</t>
  </si>
  <si>
    <t>['pikir', 'jelek', 'alvin', 'faiz', 'aja', 'seret', 'hukum', 'temenku', 'kenal', 'larissa', 'bilang', 'alvin', 'mending', 'henti', 'aja', 'kasihan', 'mendiang', 'bapak', 'tabiat', 'takut', 'kampanye', 'nikah', 'muda', 'hati']</t>
  </si>
  <si>
    <t>pikir jelek alvin faiz aja seret hukum temenku kenal larissa bilang alvin mending henti aja kasihan mendiang bapak tabiat takut kampanye nikah muda hati</t>
  </si>
  <si>
    <t>@tanyakanrl Jomblo tua miskin derita sendiri. Beda kalo nikah muda tapi ekonomi susah, yg menderita ada pasangan, keluarga, ditambah nanti kalo ada anak.</t>
  </si>
  <si>
    <t>@tanyakanrl jomblo tua miskin derita sendiri. beda kalo nikah muda tapi ekonomi susah, yg menderita ada pasangan, keluarga, ditambah nanti kalo ada anak.</t>
  </si>
  <si>
    <t>jomblo tua miskin derita sendiri beda kalo nikah muda tapi ekonomi susah yg menderita ada pasangan keluarga ditambah nanti kalo ada anak</t>
  </si>
  <si>
    <t>['jomblo', 'tua', 'miskin', 'derita', 'sendiri', 'beda', 'kalo', 'nikah', 'muda', 'tapi', 'ekonomi', 'susah', 'yg', 'menderita', 'ada', 'pasangan', 'keluarga', 'ditambah', 'nanti', 'kalo', 'ada', 'anak']</t>
  </si>
  <si>
    <t>['lajang', 'tua', 'miskin', 'derita', 'sendiri', 'beda', 'kalo', 'nikah', 'muda', 'tapi', 'ekonomi', 'susah', 'yg', 'menderita', 'ada', 'pasangan', 'keluarga', 'ditambah', 'nanti', 'kalo', 'ada', 'anak']</t>
  </si>
  <si>
    <t>['lajang', 'tua', 'miskin', 'derita', 'beda', 'kalo', 'nikah', 'muda', 'ekonomi', 'susah', 'menderita', 'pasangan', 'keluarga', 'ditambah', 'kalo', 'anak']</t>
  </si>
  <si>
    <t>['lajang', 'tua', 'miskin', 'derita', 'beda', 'kalo', 'nikah', 'muda', 'ekonomi', 'susah', 'derita', 'pasang', 'keluarga', 'tambah', 'kalo', 'anak']</t>
  </si>
  <si>
    <t>lajang tua miskin derita beda kalo nikah muda ekonomi susah derita pasang keluarga tambah kalo anak</t>
  </si>
  <si>
    <t>@bmp294 @tanyarlfes Betull Kak. Paling setuju sama kalimat Kakak yg terakhir. Klo mau nikah muda lsng hidup enak, mending nikah sama keturunan konglomerat. Andaikan sebagian org gak terpusatkan ke 'nikah muda lsng hidup enak', lbh baiknya kt cari uang/ilmu utk diri sndri, klo udh mapan dlm berbagai—</t>
  </si>
  <si>
    <t>@bmp294 @tanyarlfes betull kak. paling setuju sama kalimat kakak yg terakhir. klo mau nikah muda lsng hidup enak, mending nikah sama keturunan konglomerat. andaikan sebagian org gak terpusatkan ke 'nikah muda lsng hidup enak', lbh baiknya kt cari uang/ilmu utk diri sndri, klo udh mapan dlm berbagai—</t>
  </si>
  <si>
    <t>betull kak paling setuju sama kalimat kakak yg terakhir klo mau nikah muda lsng hidup enak mending nikah sama keturunan konglomerat andaikan sebagian org gak terpusatkan ke nikah muda lsng hidup enak lbh baiknya kt cari uangilmu utk diri sndri klo udh mapan dlm berbagai</t>
  </si>
  <si>
    <t>['betull', 'kak', 'paling', 'setuju', 'sama', 'kalimat', 'kakak', 'yg', 'terakhir', 'klo', 'mau', 'nikah', 'muda', 'lsng', 'hidup', 'enak', 'mending', 'nikah', 'sama', 'keturunan', 'konglomerat', 'andaikan', 'sebagian', 'org', 'gak', 'terpusatkan', 'ke', 'nikah', 'muda', 'lsng', 'hidup', 'enak', 'lbh', 'baiknya', 'kt', 'cari', 'uangilmu', 'utk', 'diri', 'sndri', 'klo', 'udh', 'mapan', 'dlm', 'berbagai']</t>
  </si>
  <si>
    <t>['betull', 'kakak', 'paling', 'setuju', 'sama', 'kalimat', 'kakak', 'yg', 'terakhir', 'klo', 'mau', 'nikah', 'muda', 'langsung', 'hidup', 'enak', 'mending', 'nikah', 'sama', 'keturunan', 'konglomerat', 'andaikan', 'sebagian', 'orang', 'gak', 'terpusatkan', 'ke', 'nikah', 'muda', 'langsung', 'hidup', 'enak', 'lbh', 'baiknya', 'kita', 'cari', 'uangilmu', 'utk', 'diri', 'sendiri', 'klo', 'sudah', 'mapan', 'dlm', 'berbagai']</t>
  </si>
  <si>
    <t>['betull', 'kakak', 'setuju', 'kalimat', 'kakak', 'klo', 'nikah', 'muda', 'langsung', 'hidup', 'enak', 'mending', 'nikah', 'keturunan', 'konglomerat', 'andaikan', 'orang', 'gak', 'terpusatkan', 'nikah', 'muda', 'langsung', 'hidup', 'enak', 'lbh', 'baiknya', 'cari', 'uangilmu', 'utk', 'klo', 'mapan', 'dlm']</t>
  </si>
  <si>
    <t>['betull', 'kakak', 'tuju', 'kalimat', 'kakak', 'klo', 'nikah', 'muda', 'langsung', 'hidup', 'enak', 'mending', 'nikah', 'turun', 'konglomerat', 'andai', 'orang', 'gak', 'pusat', 'nikah', 'muda', 'langsung', 'hidup', 'enak', 'lbh', 'baik', 'cari', 'uangilmu', 'utk', 'klo', 'mapan', 'dlm']</t>
  </si>
  <si>
    <t>betull kakak tuju kalimat kakak klo nikah muda langsung hidup enak mending nikah turun konglomerat andai orang gak pusat nikah muda langsung hidup enak lbh baik cari uangilmu utk klo mapan dlm</t>
  </si>
  <si>
    <t>@strauberryraa @tanyarlfes Wkwkw berarti fenomena nikah muda &amp;amp; jadi jamud ada dibanyak daerah ya, statusnya janda ada anaknya, sumpah kasian bgt aku sama temen"ku, pendidikannya cm seadanya, ada anak, statusnya janda, kehidupan skrg amat sangat biasa, resiko nikah muda kl blm siap, bener" ngeri</t>
  </si>
  <si>
    <t>@strauberryraa @tanyarlfes wkwkw berarti fenomena nikah muda &amp;amp; jadi jamud ada dibanyak daerah ya, statusnya janda ada anaknya, sumpah kasian bgt aku sama temen"ku, pendidikannya cm seadanya, ada anak, statusnya janda, kehidupan skrg amat sangat biasa, resiko nikah muda kl blm siap, bener" ngeri</t>
  </si>
  <si>
    <t>wkwkw berarti fenomena nikah muda amp jadi jamud ada dibanyak daerah ya statusnya janda ada anaknya sumpah kasian bgt aku sama temenku pendidikannya cm seadanya ada anak statusnya janda kehidupan skrg amat sangat biasa resiko nikah muda kl blm siap bener ngeri</t>
  </si>
  <si>
    <t>['wkwkw', 'berarti', 'fenomena', 'nikah', 'muda', 'amp', 'jadi', 'jamud', 'ada', 'dibanyak', 'daerah', 'ya', 'statusnya', 'janda', 'ada', 'anaknya', 'sumpah', 'kasian', 'bgt', 'aku', 'sama', 'temenku', 'pendidikannya', 'cm', 'seadanya', 'ada', 'anak', 'statusnya', 'janda', 'kehidupan', 'skrg', 'amat', 'sangat', 'biasa', 'resiko', 'nikah', 'muda', 'kl', 'blm', 'siap', 'bener', 'ngeri']</t>
  </si>
  <si>
    <t>['wkwkw', 'berarti', 'fenomena', 'nikah', 'muda', 'amp', 'jadi', 'jamud', 'ada', 'dibanyak', 'daerah', 'ya', 'statusnya', 'janda', 'ada', 'anaknya', 'sumpah', 'kasihan', 'banget', 'aku', 'sama', 'temenku', 'pendidikannya', 'Cuma', 'seadanya', 'ada', 'anak', 'statusnya', 'janda', 'kehidupan', 'sekarang', 'amat', 'sangat', 'biasa', 'resiko', 'nikah', 'muda', 'kalau', 'belum', 'siap', 'benar', 'menakutkan']</t>
  </si>
  <si>
    <t>['fenomena', 'nikah', 'muda', 'amp', 'jamud', 'dibanyak', 'daerah', 'ya', 'statusnya', 'janda', 'anaknya', 'sumpah', 'kasihan', 'banget', 'temenku', 'pendidikannya', 'Cuma', 'seadanya', 'anak', 'statusnya', 'janda', 'kehidupan', 'resiko', 'nikah', 'muda', 'menakutkan']</t>
  </si>
  <si>
    <t>['fenomena', 'nikah', 'muda', 'amp', 'jamud', 'banyak', 'daerah', 'ya', 'status', 'janda', 'anak', 'sumpah', 'kasihan', 'banget', 'temenku', 'didik', 'cuma', 'ada', 'anak', 'status', 'janda', 'hidup', 'resiko', 'nikah', 'muda', 'takut']</t>
  </si>
  <si>
    <t>fenomena nikah muda amp jamud banyak daerah ya status janda anak sumpah kasihan banget temenku didik cuma ada anak status janda hidup resiko nikah muda takut</t>
  </si>
  <si>
    <t>@kannakagamii_ @tanyarlfes Sama! Sempat terbesit : alah paling gak awet
Ternyata bener, RT nya banyak problem, yg cowok selingkuh, ujungnya cerai, anaknya yg jd korban.
Tp gara" pernikahan muda mereka, banyak yg influencer" yg up nikah muda, ustadz" jaman itu jg bahasannya sll nikah muda 🤦🏻‍♀️🤦🏻‍♀️🤦🏻‍♀️</t>
  </si>
  <si>
    <t>@kannakagamii_ @tanyarlfes sama! sempat terbesit : alah paling gak awet
ternyata bener, rt nya banyak problem, yg cowok selingkuh, ujungnya cerai, anaknya yg jd korban.
tp gara" pernikahan muda mereka, banyak yg influencer" yg up nikah muda, ustadz" jaman itu jg bahasannya sll nikah muda 🤦🏻‍♀️🤦🏻‍♀️🤦🏻‍♀️</t>
  </si>
  <si>
    <t>sama sempat terbesit alah paling gak awet ternyata bener rt nya banyak problem yg cowok selingkuh ujungnya cerai anaknya yg jd korban tp gara pernikahan muda mereka banyak yg influencer yg up nikah muda ustadz jaman itu jg bahasannya sll nikah muda</t>
  </si>
  <si>
    <t>['sama', 'sempat', 'terbesit', 'alah', 'paling', 'gak', 'awet', 'ternyata', 'bener', 'rt', 'nya', 'banyak', 'problem', 'yg', 'cowok', 'selingkuh', 'ujungnya', 'cerai', 'anaknya', 'yg', 'jd', 'korban', 'tp', 'gara', 'pernikahan', 'muda', 'mereka', 'banyak', 'yg', 'influencer', 'yg', 'up', 'nikah', 'muda', 'ustadz', 'jaman', 'itu', 'jg', 'bahasannya', 'sll', 'nikah', 'muda']</t>
  </si>
  <si>
    <t>['sama', 'sempat', 'terbesit', 'alah', 'paling', 'gak', 'awet', 'ternyata', 'benar', 'rt', 'nya', 'banyak', 'problem', 'yg', 'cowok', 'selingkuh', 'ujungnya', 'cerai', 'anaknya', 'yg', 'jd', 'korban', 'tapi', 'karena', 'pernikahan', 'muda', 'mereka', 'banyak', 'yg', 'influencer', 'yg', 'up', 'nikah', 'muda', 'ustaz', 'zaman', 'itu', 'juga', 'bahasannya', 'selalu', 'nikah', 'muda']</t>
  </si>
  <si>
    <t>['terbesit', 'alah', 'gak', 'awet', 'rt', 'nya', 'problem', 'cowok', 'selingkuh', 'ujungnya', 'cerai', 'anaknya', 'jd', 'korban', 'pernikahan', 'muda', 'influencer', 'up', 'nikah', 'muda', 'ustaz', 'zaman', 'bahasannya', 'nikah', 'muda']</t>
  </si>
  <si>
    <t>['besit', 'alah', 'gak', 'awet', 'rt', 'nya', 'problem', 'cowok', 'selingkuh', 'ujung', 'cerai', 'anak', 'jd', 'korban', 'nikah', 'muda', 'influencer', 'up', 'nikah', 'muda', 'ustaz', 'zaman', 'bahas', 'nikah', 'muda']</t>
  </si>
  <si>
    <t>besit alah gak awet rt nya problem cowok selingkuh ujung cerai anak jd korban nikah muda influencer up nikah muda ustaz zaman bahas nikah muda</t>
  </si>
  <si>
    <t>@tanyakanrl Kenyataan emang banyak yang kayak gini sebenarnya ga masalah sih udah tua tetep miskin tapi kalo konteksnya suka nyindir orang yang nikah muda ya pantes pantes aja disindir balik kayak gini.</t>
  </si>
  <si>
    <t>@tanyakanrl kenyataan emang banyak yang kayak gini sebenarnya ga masalah sih udah tua tetep miskin tapi kalo konteksnya suka nyindir orang yang nikah muda ya pantes pantes aja disindir balik kayak gini.</t>
  </si>
  <si>
    <t>kenyataan emang banyak yang kayak gini sebenarnya ga masalah sih udah tua tetep miskin tapi kalo konteksnya suka nyindir orang yang nikah muda ya pantes pantes aja disindir balik kayak gini</t>
  </si>
  <si>
    <t>['kenyataan', 'emang', 'banyak', 'yang', 'kayak', 'gini', 'sebenarnya', 'ga', 'masalah', 'sih', 'udah', 'tua', 'tetep', 'miskin', 'tapi', 'kalo', 'konteksnya', 'suka', 'nyindir', 'orang', 'yang', 'nikah', 'muda', 'ya', 'pantes', 'pantes', 'aja', 'disindir', 'balik', 'kayak', 'gini']</t>
  </si>
  <si>
    <t>['kenyataan', 'memang', 'banyak', 'yang', 'seperti', 'begini', 'sebenarnya', 'tidak', 'masalah', 'sih', 'sudah', 'tua', 'tetap', 'miskin', 'tapi', 'kalo', 'konteksnya', 'suka', 'sindir', 'orang', 'yang', 'nikah', 'muda', 'ya', 'pantas', 'pantas', 'aja', 'disindir', 'balik', 'seperti', 'begini']</t>
  </si>
  <si>
    <t>['kenyataan', 'sih', 'tua', 'miskin', 'kalo', 'konteksnya', 'suka', 'sindir', 'orang', 'nikah', 'muda', 'ya', 'aja', 'disindir']</t>
  </si>
  <si>
    <t>['nyata', 'sih', 'tua', 'miskin', 'kalo', 'konteks', 'suka', 'sindir', 'orang', 'nikah', 'muda', 'ya', 'aja', 'sindir']</t>
  </si>
  <si>
    <t>nyata sih tua miskin kalo konteks suka sindir orang nikah muda ya aja sindir</t>
  </si>
  <si>
    <t>@tanyakanrl mending jomblo tua tapi tetep miskin soalnya deritanya ditelen sendiri. klo nikah muda yg menderita ga cmn diri sendiri, ada pasangan, belum lg kalo ada anak, keluarga bahkan bisa kena getahnya :)</t>
  </si>
  <si>
    <t>mending jomblo tua tapi tetep miskin soalnya deritanya ditelen sendiri klo nikah muda yg menderita ga cmn diri sendiri ada pasangan belum lg kalo ada anak keluarga bahkan bisa kena getahnya</t>
  </si>
  <si>
    <t>['mending', 'jomblo', 'tua', 'tapi', 'tetep', 'miskin', 'soalnya', 'deritanya', 'ditelen', 'sendiri', 'klo', 'nikah', 'muda', 'yg', 'menderita', 'ga', 'cmn', 'diri', 'sendiri', 'ada', 'pasangan', 'belum', 'lg', 'kalo', 'ada', 'anak', 'keluarga', 'bahkan', 'bisa', 'kena', 'getahnya']</t>
  </si>
  <si>
    <t>['mending', 'lajang', 'tua', 'tapi', 'tetap', 'miskin', 'soalnya', 'deritanya', 'ditelen', 'sendiri', 'klo', 'nikah', 'muda', 'yg', 'menderita', 'tidak', 'cmn', 'diri', 'sendiri', 'ada', 'pasangan', 'belum', 'lagi', 'kalo', 'ada', 'anak', 'keluarga', 'bahkan', 'bisa', 'kena', 'getahnya']</t>
  </si>
  <si>
    <t>['mending', 'lajang', 'tua', 'miskin', 'deritanya', 'ditelen', 'klo', 'nikah', 'muda', 'menderita', 'cmn', 'pasangan', 'kalo', 'anak', 'keluarga', 'kena', 'getahnya']</t>
  </si>
  <si>
    <t>['mending', 'lajang', 'tua', 'miskin', 'derita', 'ditelen', 'klo', 'nikah', 'muda', 'derita', 'cmn', 'pasang', 'kalo', 'anak', 'keluarga', 'kena', 'getah']</t>
  </si>
  <si>
    <t>mending lajang tua miskin derita ditelen klo nikah muda derita cmn pasang kalo anak keluarga kena getah</t>
  </si>
  <si>
    <t>@tanyakanrl nikah muda sama orang tua2 yg kaya, problem solved</t>
  </si>
  <si>
    <t>nikah muda sama orang tua yg kaya problem solved</t>
  </si>
  <si>
    <t>['nikah', 'muda', 'sama', 'orang', 'tua', 'yg', 'kaya', 'problem', 'solved']</t>
  </si>
  <si>
    <t>['nikah', 'muda', 'orang', 'tua', 'kaya', 'problem', 'solved']</t>
  </si>
  <si>
    <t>nikah muda orang tua kaya problem solved</t>
  </si>
  <si>
    <t>@tanyakanrl Tau nih org indo, ada yg nikah muda halal dinyinyirin, giliran artis korea nikah pas udah hamil dikasih pujian setinggi langit. Kadang kadang kidding kidding.</t>
  </si>
  <si>
    <t>@tanyakanrl tau nih org indo, ada yg nikah muda halal dinyinyirin, giliran artis korea nikah pas udah hamil dikasih pujian setinggi langit. kadang kadang kidding kidding.</t>
  </si>
  <si>
    <t>tau nih org indo ada yg nikah muda halal dinyinyirin giliran artis korea nikah pas udah hamil dikasih pujian setinggi langit kadang kadang kidding kidding</t>
  </si>
  <si>
    <t>['tau', 'nih', 'org', 'indo', 'ada', 'yg', 'nikah', 'muda', 'halal', 'dinyinyirin', 'giliran', 'artis', 'korea', 'nikah', 'pas', 'udah', 'hamil', 'dikasih', 'pujian', 'setinggi', 'langit', 'kadang', 'kadang', 'kidding', 'kidding']</t>
  </si>
  <si>
    <t>['tau', 'nih', 'orang', 'indonesia', 'ada', 'yg', 'nikah', 'muda', 'halal', 'disindir', 'giliran', 'artis', 'korea', 'nikah', 'saat', 'sudah', 'hamil', 'dikasih', 'pujian', 'setinggi', 'langit', 'kadang', 'kadang', 'kidding', 'kidding']</t>
  </si>
  <si>
    <t>['tau', 'nih', 'orang', 'indonesia', 'nikah', 'muda', 'halal', 'disindir', 'giliran', 'artis', 'korea', 'nikah', 'hamil', 'dikasih', 'pujian', 'langit', 'kadang', 'kadang', 'kidding', 'kidding']</t>
  </si>
  <si>
    <t>['tau', 'nih', 'orang', 'indonesia', 'nikah', 'muda', 'halal', 'sindir', 'gilir', 'artis', 'korea', 'nikah', 'hamil', 'kasih', 'puji', 'langit', 'kadang', 'kadang', 'kidding', 'kidding']</t>
  </si>
  <si>
    <t>tau nih orang indonesia nikah muda halal sindir gilir artis korea nikah hamil kasih puji langit kadang kadang kidding kidding</t>
  </si>
  <si>
    <t>@kegblgnunfaedh Udah bener daaah pada selonjoran dirumah terimaa makam, malah nikah muda...😁 btw gw juga nikah muda, bahagianya ada, nyesealnya juga...😂</t>
  </si>
  <si>
    <t>@kegblgnunfaedh udah bener daaah pada selonjoran dirumah terimaa makam, malah nikah muda...😁 btw gw juga nikah muda, bahagianya ada, nyesealnya juga...😂</t>
  </si>
  <si>
    <t>udah bener daaah pada selonjoran dirumah terimaa makam malah nikah muda btw gw juga nikah muda bahagianya ada nyesealnya juga</t>
  </si>
  <si>
    <t>['udah', 'bener', 'daaah', 'pada', 'selonjoran', 'dirumah', 'terimaa', 'makam', 'malah', 'nikah', 'muda', 'btw', 'gw', 'juga', 'nikah', 'muda', 'bahagianya', 'ada', 'nyesealnya', 'juga']</t>
  </si>
  <si>
    <t>['sudah', 'benar', 'sudah', 'pada', 'selonjoran', 'dirumah', 'terimaa', 'makam', 'malah', 'nikah', 'muda', 'btw', 'aku', 'juga', 'nikah', 'muda', 'bahagianya', 'ada', 'nyesealnya', 'juga']</t>
  </si>
  <si>
    <t>['selonjoran', 'dirumah', 'terimaa', 'makam', 'nikah', 'muda', 'btw', 'nikah', 'muda', 'bahagianya', 'nyesealnya']</t>
  </si>
  <si>
    <t>['selonjor', 'rumah', 'terimaa', 'makam', 'nikah', 'muda', 'btw', 'nikah', 'muda', 'bahagia', 'nyesealnya']</t>
  </si>
  <si>
    <t>selonjor rumah terimaa makam nikah muda btw nikah muda bahagia nyesealnya</t>
  </si>
  <si>
    <t>@jeritan_pena @tanyarlfes Kan yg nikah muda kebanyakan diiming-imingi eue halal kak, ntar kl bosen, cerai, ganti, gitu kali 🤣🤣🤣 nikah muda bagi sebagian orang udah kaya bukan hal serius aja</t>
  </si>
  <si>
    <t>@jeritan_pena @tanyarlfes kan yg nikah muda kebanyakan diiming-imingi eue halal kak, ntar kl bosen, cerai, ganti, gitu kali 🤣🤣🤣 nikah muda bagi sebagian orang udah kaya bukan hal serius aja</t>
  </si>
  <si>
    <t>pena kan yg nikah muda kebanyakan diimingimingi eue halal kak ntar kl bosen cerai ganti gitu kali nikah muda bagi sebagian orang udah kaya bukan hal serius aja</t>
  </si>
  <si>
    <t>['pena', 'kan', 'yg', 'nikah', 'muda', 'kebanyakan', 'diimingimingi', 'eue', 'halal', 'kak', 'ntar', 'kl', 'bosen', 'cerai', 'ganti', 'gitu', 'kali', 'nikah', 'muda', 'bagi', 'sebagian', 'orang', 'udah', 'kaya', 'bukan', 'hal', 'serius', 'aja']</t>
  </si>
  <si>
    <t>['pernah', 'kan', 'yg', 'nikah', 'muda', 'kebanyakan', 'diimingimingi', 'eue', 'halal', 'kakak', 'nanti', 'kalau', 'bosen', 'cerai', 'ganti', 'begitu', 'sepertinya', 'nikah', 'muda', 'bagi', 'sebagian', 'orang', 'sudah', 'kaya', 'bukan', 'hal', 'serius', 'aja']</t>
  </si>
  <si>
    <t>['nikah', 'muda', 'kebanyakan', 'diimingimingi', 'eue', 'halal', 'kakak', 'bosen', 'cerai', 'ganti', 'nikah', 'muda', 'orang', 'kaya', 'serius', 'aja']</t>
  </si>
  <si>
    <t>['nikah', 'muda', 'banyak', 'diimingimingi', 'eue', 'halal', 'kakak', 'bosen', 'cerai', 'ganti', 'nikah', 'muda', 'orang', 'kaya', 'serius', 'aja']</t>
  </si>
  <si>
    <t>nikah muda banyak diimingimingi eue halal kakak bosen cerai ganti nikah muda orang kaya serius aja</t>
  </si>
  <si>
    <t>@thisisvicke @tanyarlfes Oknum" pencari surga via jalur nikah muda masih banyak tapi, wkwkwk entah mereka dibrain wash pake cara apa 😭</t>
  </si>
  <si>
    <t>@thisisvicke @tanyarlfes oknum" pencari surga via jalur nikah muda masih banyak tapi, wkwkwk entah mereka dibrain wash pake cara apa 😭</t>
  </si>
  <si>
    <t>oknum pencari surga via jalur nikah muda masih banyak tapi wkwkwk entah mereka dibrain wash pake cara apa</t>
  </si>
  <si>
    <t>['oknum', 'pencari', 'surga', 'via', 'jalur', 'nikah', 'muda', 'masih', 'banyak', 'tapi', 'wkwkwk', 'entah', 'mereka', 'dibrain', 'wash', 'pake', 'cara', 'apa']</t>
  </si>
  <si>
    <t>['oknum', 'pencari', 'surga', 'via', 'jalur', 'nikah', 'muda', 'masih', 'banyak', 'tapi', 'wkwkwk', 'entah', 'mereka', 'dibrain', 'wash', 'pakai', 'cara', 'apa']</t>
  </si>
  <si>
    <t>['oknum', 'pencari', 'surga', 'via', 'jalur', 'nikah', 'muda', 'wkwkwk', 'dibrain', 'wash', 'pakai']</t>
  </si>
  <si>
    <t>['oknum', 'cari', 'surga', 'via', 'jalur', 'nikah', 'muda', 'wkwkwk', 'dibrain', 'wash', 'pakai']</t>
  </si>
  <si>
    <t>oknum cari surga via jalur nikah muda wkwkwk dibrain wash pakai</t>
  </si>
  <si>
    <t>@Kaukaba20 @tanyarlfes Mungkin yg dakwah tentang nikah muda tuh mikir kl anak" muda jaman now banyak yg terjerumus ke seks bebas kak, jadinya mereka kasih solusi nikah muda, tp menurutku itu kurang pas, karena nikah bukan solusi dari segala permasalahan, wkwkwkw yg ada nambah masalah kl masih sama" ego</t>
  </si>
  <si>
    <t>@kaukaba20 @tanyarlfes mungkin yg dakwah tentang nikah muda tuh mikir kl anak" muda jaman now banyak yg terjerumus ke seks bebas kak, jadinya mereka kasih solusi nikah muda, tp menurutku itu kurang pas, karena nikah bukan solusi dari segala permasalahan, wkwkwkw yg ada nambah masalah kl masih sama" ego</t>
  </si>
  <si>
    <t>mungkin yg dakwah tentang nikah muda tuh mikir kl anak muda jaman now banyak yg terjerumus ke seks bebas kak jadinya mereka kasih solusi nikah muda tp menurutku itu kurang pas karena nikah bukan solusi dari segala permasalahan wkwkwkw yg ada nambah masalah kl masih sama ego</t>
  </si>
  <si>
    <t>['mungkin', 'yg', 'dakwah', 'tentang', 'nikah', 'muda', 'tuh', 'mikir', 'kl', 'anak', 'muda', 'jaman', 'now', 'banyak', 'yg', 'terjerumus', 'ke', 'seks', 'bebas', 'kak', 'jadinya', 'mereka', 'kasih', 'solusi', 'nikah', 'muda', 'tp', 'menurutku', 'itu', 'kurang', 'pas', 'karena', 'nikah', 'bukan', 'solusi', 'dari', 'segala', 'permasalahan', 'wkwkwkw', 'yg', 'ada', 'nambah', 'masalah', 'kl', 'masih', 'sama', 'ego']</t>
  </si>
  <si>
    <t>['mungkin', 'yg', 'dakwah', 'tentang', 'nikah', 'muda', 'tuh', 'berpikir', 'kalau', 'anak', 'muda', 'zaman', 'sekarang', 'banyak', 'yg', 'terjerumus', 'ke', 'seks', 'bebas', 'kakak', 'jadinya', 'mereka', 'kasih', 'solusi', 'nikah', 'muda', 'tapi', 'menurutku', 'itu', 'kurang', 'saat', 'karena', 'nikah', 'bukan', 'solusi', 'dari', 'segala', 'permasalahan', 'wkwkwkw', 'yg', 'ada', 'bertambah', 'masalah', 'kalau', 'masih', 'sama', 'ego']</t>
  </si>
  <si>
    <t>['dakwah', 'nikah', 'muda', 'tuh', 'berpikir', 'anak', 'muda', 'zaman', 'terjerumus', 'seks', 'bebas', 'kakak', 'kasih', 'solusi', 'nikah', 'muda', 'menurutku', 'nikah', 'solusi', 'permasalahan', 'bertambah', 'ego']</t>
  </si>
  <si>
    <t>['dakwah', 'nikah', 'muda', 'tuh', 'pikir', 'anak', 'muda', 'zaman', 'jerumus', 'seks', 'bebas', 'kakak', 'kasih', 'solusi', 'nikah', 'muda', 'turut', 'nikah', 'solusi', 'masalah', 'tambah', 'ego']</t>
  </si>
  <si>
    <t>dakwah nikah muda tuh pikir anak muda zaman jerumus seks bebas kakak kasih solusi nikah muda turut nikah solusi masalah tambah ego</t>
  </si>
  <si>
    <t>@tanyarlfes Gak usah nyerang nikah muda nya, sementara yg muda berzina didiemin.</t>
  </si>
  <si>
    <t>@tanyarlfes gak usah nyerang nikah muda nya, sementara yg muda berzina didiemin.</t>
  </si>
  <si>
    <t>gak usah nyerang nikah muda nya sementara yg muda berzina didiemin</t>
  </si>
  <si>
    <t>['gak', 'usah', 'nyerang', 'nikah', 'muda', 'nya', 'sementara', 'yg', 'muda', 'berzina', 'didiemin']</t>
  </si>
  <si>
    <t>['gak', 'usah', 'serang', 'nikah', 'muda', 'nya', 'sementara', 'yg', 'muda', 'berzina', 'didiemin']</t>
  </si>
  <si>
    <t>['gak', 'serang', 'nikah', 'muda', 'nya', 'muda', 'berzina', 'didiemin']</t>
  </si>
  <si>
    <t>['gak', 'serang', 'nikah', 'muda', 'nya', 'muda', 'zina', 'didiemin']</t>
  </si>
  <si>
    <t>gak serang nikah muda nya muda zina didiemin</t>
  </si>
  <si>
    <t>@kegblgnunfaedh Le nikah muda mergo meteng sikek og bangga😂🤣</t>
  </si>
  <si>
    <t>@kegblgnunfaedh le nikah muda mergo meteng sikek og bangga😂🤣</t>
  </si>
  <si>
    <t>le nikah muda mergo meteng sikek og bangga</t>
  </si>
  <si>
    <t>['le', 'nikah', 'muda', 'mergo', 'meteng', 'sikek', 'og', 'bangga']</t>
  </si>
  <si>
    <t>['anak', 'nikah', 'muda', 'karena', 'hamil', 'dahulu', 'og', 'bangga']</t>
  </si>
  <si>
    <t>['anak', 'nikah', 'muda', 'hamil', 'og', 'bangga']</t>
  </si>
  <si>
    <t>anak nikah muda hamil og bangga</t>
  </si>
  <si>
    <t>@dewi_ehheh24 @tanyarlfes Bener, bahkan yg udah diusia tua pas mau nikah, ada aja godaannya, tapi aku heran loh, kaum nikah muda ini mulus" aja, wkwk tapi after menikah, kehidupannya banyak yg susah ( disekitarku ) apalagi pas udah ada anak, malah banyak yg cerai karena faktor ekonomi &amp;amp; kdrt</t>
  </si>
  <si>
    <t>@dewi_ehheh24 @tanyarlfes bener, bahkan yg udah diusia tua pas mau nikah, ada aja godaannya, tapi aku heran loh, kaum nikah muda ini mulus" aja, wkwk tapi after menikah, kehidupannya banyak yg susah ( disekitarku ) apalagi pas udah ada anak, malah banyak yg cerai karena faktor ekonomi &amp;amp; kdrt</t>
  </si>
  <si>
    <t>ehheh bener bahkan yg udah diusia tua pas mau nikah ada aja godaannya tapi aku heran loh kaum nikah muda ini mulus aja wkwk tapi after menikah kehidupannya banyak yg susah disekitarku apalagi pas udah ada anak malah banyak yg cerai karena faktor ekonomi amp kdrt</t>
  </si>
  <si>
    <t>['ehheh', 'bener', 'bahkan', 'yg', 'udah', 'diusia', 'tua', 'pas', 'mau', 'nikah', 'ada', 'aja', 'godaannya', 'tapi', 'aku', 'heran', 'loh', 'kaum', 'nikah', 'muda', 'ini', 'mulus', 'aja', 'wkwk', 'tapi', 'after', 'menikah', 'kehidupannya', 'banyak', 'yg', 'susah', 'disekitarku', 'apalagi', 'pas', 'udah', 'ada', 'anak', 'malah', 'banyak', 'yg', 'cerai', 'karena', 'faktor', 'ekonomi', 'amp', 'kdrt']</t>
  </si>
  <si>
    <t>['ehheh', 'benar', 'bahkan', 'yg', 'sudah', 'diusia', 'tua', 'saat', 'mau', 'nikah', 'ada', 'aja', 'godaannya', 'tapi', 'aku', 'heran', 'loh', 'kaum', 'nikah', 'muda', 'ini', 'mulus', 'aja', 'wkwk', 'tapi', 'after', 'nikah', 'kehidupannya', 'banyak', 'yg', 'susah', 'disekitarku', 'apalagi', 'saat', 'sudah', 'ada', 'anak', 'malah', 'banyak', 'yg', 'cerai', 'karena', 'faktor', 'ekonomi', 'amp', 'kekerasan']</t>
  </si>
  <si>
    <t>['diusia', 'tua', 'nikah', 'aja', 'godaannya', 'heran', 'loh', 'kaum', 'nikah', 'muda', 'mulus', 'aja', 'after', 'nikah', 'kehidupannya', 'susah', 'disekitarku', 'anak', 'cerai', 'faktor', 'ekonomi', 'amp', 'kekerasan']</t>
  </si>
  <si>
    <t>['usia', 'tua', 'nikah', 'aja', 'goda', 'heran', 'loh', 'kaum', 'nikah', 'muda', 'mulus', 'aja', 'after', 'nikah', 'hidup', 'susah', 'sekitar', 'anak', 'cerai', 'faktor', 'ekonomi', 'amp', 'keras']</t>
  </si>
  <si>
    <t>usia tua nikah aja goda heran loh kaum nikah muda mulus aja after nikah hidup susah sekitar anak cerai faktor ekonomi amp keras</t>
  </si>
  <si>
    <t>@Callme_Gryli @tanyarlfes Bener, ntar habis nikah muda, langsung punya anak padahal ekonomi dan mentalnya blm siap, cuma gara" nurutin ego nikah muda lah, jadi ibu" muda, jadi keluarga harmonis diusia muda, totally bullshit, gak ada yg nikah muda bisa langsung hidupnya enak kecuali keturunan konglomerat</t>
  </si>
  <si>
    <t>@callme_gryli @tanyarlfes bener, ntar habis nikah muda, langsung punya anak padahal ekonomi dan mentalnya blm siap, cuma gara" nurutin ego nikah muda lah, jadi ibu" muda, jadi keluarga harmonis diusia muda, totally bullshit, gak ada yg nikah muda bisa langsung hidupnya enak kecuali keturunan konglomerat</t>
  </si>
  <si>
    <t>gryli bener ntar habis nikah muda langsung punya anak padahal ekonomi dan mentalnya blm siap cuma gara nurutin ego nikah muda lah jadi ibu muda jadi keluarga harmonis diusia muda totally bullshit gak ada yg nikah muda bisa langsung hidupnya enak kecuali keturunan konglomerat</t>
  </si>
  <si>
    <t>['gryli', 'bener', 'ntar', 'habis', 'nikah', 'muda', 'langsung', 'punya', 'anak', 'padahal', 'ekonomi', 'dan', 'mentalnya', 'blm', 'siap', 'cuma', 'gara', 'nurutin', 'ego', 'nikah', 'muda', 'lah', 'jadi', 'ibu', 'muda', 'jadi', 'keluarga', 'harmonis', 'diusia', 'muda', 'totally', 'bullshit', 'gak', 'ada', 'yg', 'nikah', 'muda', 'bisa', 'langsung', 'hidupnya', 'enak', 'kecuali', 'keturunan', 'konglomerat']</t>
  </si>
  <si>
    <t>['gryli', 'benar', 'nanti', 'habis', 'nikah', 'muda', 'langsung', 'punya', 'anak', 'padahal', 'ekonomi', 'dan', 'mentalnya', 'belum', 'siap', 'cuma', 'karena', 'nurutin', 'ego', 'nikah', 'muda', 'lah', 'jadi', 'ibu', 'muda', 'jadi', 'keluarga', 'harmonis', 'diusia', 'muda', 'totally', 'omongkosong', 'gak', 'ada', 'yg', 'nikah', 'muda', 'bisa', 'langsung', 'hidupnya', 'enak', 'kecuali', 'keturunan', 'konglomerat']</t>
  </si>
  <si>
    <t>['habis', 'nikah', 'muda', 'langsung', 'anak', 'ekonomi', 'mentalnya', 'nurutin', 'ego', 'nikah', 'muda', 'muda', 'keluarga', 'harmonis', 'diusia', 'muda', 'totally', 'omongkosong', 'gak', 'nikah', 'muda', 'langsung', 'hidupnya', 'enak', 'kecuali', 'keturunan', 'konglomerat']</t>
  </si>
  <si>
    <t>['habis', 'nikah', 'muda', 'langsung', 'anak', 'ekonomi', 'mental', 'nurutin', 'ego', 'nikah', 'muda', 'muda', 'keluarga', 'harmonis', 'usia', 'muda', 'totally', 'omongkosong', 'gak', 'nikah', 'muda', 'langsung', 'hidup', 'enak', 'kecuali', 'turun', 'konglomerat']</t>
  </si>
  <si>
    <t>habis nikah muda langsung anak ekonomi mental nurutin ego nikah muda muda keluarga harmonis usia muda totally omongkosong gak nikah muda langsung hidup enak kecuali turun konglomerat</t>
  </si>
  <si>
    <t>Kenapa netijen mbak mbak dan emak emak suka bgt nyuruh2 artis muda buat nikah yak?</t>
  </si>
  <si>
    <t>kenapa netijen mbak mbak dan emak emak suka bgt nyuruh2 artis muda buat nikah yak?</t>
  </si>
  <si>
    <t>kenapa netijen mbak mbak dan emak emak suka bgt nyuruh artis muda buat nikah yak</t>
  </si>
  <si>
    <t>['kenapa', 'netijen', 'mbak', 'mbak', 'dan', 'emak', 'emak', 'suka', 'bgt', 'nyuruh', 'artis', 'muda', 'buat', 'nikah', 'yak']</t>
  </si>
  <si>
    <t>['kenapa', 'warganet', 'mbak', 'mbak', 'dan', 'ibu', 'ibu', 'suka', 'banget', 'menyuruh', 'artis', 'muda', 'buat', 'nikah', 'iya']</t>
  </si>
  <si>
    <t>['warganet', 'mbak', 'mbak', 'suka', 'banget', 'menyuruh', 'artis', 'muda', 'nikah', 'iya']</t>
  </si>
  <si>
    <t>['warganet', 'mbak', 'mbak', 'suka', 'banget', 'suruh', 'artis', 'muda', 'nikah', 'iya']</t>
  </si>
  <si>
    <t>warganet mbak mbak suka banget suruh artis muda nikah iya</t>
  </si>
  <si>
    <t>@mrjoonsnow @kegblgnunfaedh Soalnya di lingkungan ku, temen2ku bahkan yg milih nikah muda, trus bbrapa bulan stelah nikah ngajakin aku main yg jauh, pas udah ngelahirin anak, anaknya yg rata2 masih baru lahir juga gitu ngajakin aku main yg jauh, mana ngeluh mulu.</t>
  </si>
  <si>
    <t>@mrjoonsnow @kegblgnunfaedh soalnya di lingkungan ku, temen2ku bahkan yg milih nikah muda, trus bbrapa bulan stelah nikah ngajakin aku main yg jauh, pas udah ngelahirin anak, anaknya yg rata2 masih baru lahir juga gitu ngajakin aku main yg jauh, mana ngeluh mulu.</t>
  </si>
  <si>
    <t>soalnya di lingkungan ku temenku bahkan yg milih nikah muda trus bbrapa bulan stelah nikah ngajakin aku main yg jauh pas udah ngelahirin anak anaknya yg rata masih baru lahir juga gitu ngajakin aku main yg jauh mana ngeluh mulu</t>
  </si>
  <si>
    <t>['soalnya', 'di', 'lingkungan', 'ku', 'temenku', 'bahkan', 'yg', 'milih', 'nikah', 'muda', 'trus', 'bbrapa', 'bulan', 'stelah', 'nikah', 'ngajakin', 'aku', 'main', 'yg', 'jauh', 'pas', 'udah', 'ngelahirin', 'anak', 'anaknya', 'yg', 'rata', 'masih', 'baru', 'lahir', 'juga', 'gitu', 'ngajakin', 'aku', 'main', 'yg', 'jauh', 'mana', 'ngeluh', 'mulu']</t>
  </si>
  <si>
    <t>['soalnya', 'di', 'lingkungan', 'aku', 'temenku', 'bahkan', 'yg', 'memilih', 'nikah', 'muda', 'terus', 'bbrapa', 'bulan', 'stelah', 'nikah', 'mengajak', 'aku', 'main', 'yg', 'jauh', 'saat', 'sudah', 'ngelahirin', 'anak', 'anaknya', 'yg', 'rata', 'masih', 'baru', 'lahir', 'juga', 'begitu', 'mengajak', 'aku', 'main', 'yg', 'jauh', 'mana', 'mengeluh', 'selalu']</t>
  </si>
  <si>
    <t>['lingkungan', 'temenku', 'memilih', 'nikah', 'muda', 'bbrapa', 'stelah', 'nikah', 'mengajak', 'main', 'ngelahirin', 'anak', 'anaknya', 'lahir', 'mengajak', 'main', 'mengeluh']</t>
  </si>
  <si>
    <t>['lingkung', 'temenku', 'pilih', 'nikah', 'muda', 'bbrapa', 'stelah', 'nikah', 'ajak', 'main', 'ngelahirin', 'anak', 'anak', 'lahir', 'ajak', 'main', 'keluh']</t>
  </si>
  <si>
    <t>lingkung temenku pilih nikah muda bbrapa stelah nikah ajak main ngelahirin anak anak lahir ajak main keluh</t>
  </si>
  <si>
    <t>@BryanKazuro Keknya bukan masalah "nikah muda" , tapi ke "menjaga hati"
Liat tu, kena masalah pertama dalam pernikahan udah nyari pelarian</t>
  </si>
  <si>
    <t>@bryankazuro keknya bukan masalah "nikah muda" , tapi ke "menjaga hati"
liat tu, kena masalah pertama dalam pernikahan udah nyari pelarian</t>
  </si>
  <si>
    <t>keknya bukan masalah nikah muda tapi ke menjaga hati liat tu kena masalah pertama dalam pernikahan udah nyari pelarian</t>
  </si>
  <si>
    <t>['keknya', 'bukan', 'masalah', 'nikah', 'muda', 'tapi', 'ke', 'menjaga', 'hati', 'liat', 'tu', 'kena', 'masalah', 'pertama', 'dalam', 'pernikahan', 'udah', 'nyari', 'pelarian']</t>
  </si>
  <si>
    <t>['sepertinya', 'bukan', 'masalah', 'nikah', 'muda', 'tapi', 'ke', 'menjaga', 'hati', 'lihat', 'itu', 'kena', 'masalah', 'pertama', 'dalam', 'pernikahan', 'sudah', 'mencari', 'pelarian']</t>
  </si>
  <si>
    <t>['nikah', 'muda', 'menjaga', 'hati', 'lihat', 'kena', 'pernikahan', 'mencari', 'pelarian']</t>
  </si>
  <si>
    <t>['nikah', 'muda', 'jaga', 'hati', 'lihat', 'kena', 'nikah', 'cari', 'lari']</t>
  </si>
  <si>
    <t>nikah muda jaga hati lihat kena nikah cari lari</t>
  </si>
  <si>
    <t>ini masih muda bang blum nikah https://t.co/chYBlngqou</t>
  </si>
  <si>
    <t>ini masih muda bang blum nikah https://t.co/chyblngqou</t>
  </si>
  <si>
    <t>ini masih muda bang blum nikah</t>
  </si>
  <si>
    <t>['ini', 'masih', 'muda', 'bang', 'blum', 'nikah']</t>
  </si>
  <si>
    <t>['ini', 'masih', 'muda', 'kakak', 'belum', 'nikah']</t>
  </si>
  <si>
    <t>['muda', 'kakak', 'nikah']</t>
  </si>
  <si>
    <t>muda kakak nikah</t>
  </si>
  <si>
    <t>@kegblgnunfaedh Iya, rejeki emang 'bakal datang nanti', tapi ga gitu konsepnya munaroohh..
Jangan lupa juga sama "Allah tdk akan mengubah nasib hambanya kalau dia tdk BERUSAHA mengubahnya"
Klo cuma modal 'nikah muda' doang, kerja kagak, kdrt iya, lah drmana bisa ada 'rejeki datang' 🤦</t>
  </si>
  <si>
    <t>@kegblgnunfaedh iya, rejeki emang 'bakal datang nanti', tapi ga gitu konsepnya munaroohh..
jangan lupa juga sama "allah tdk akan mengubah nasib hambanya kalau dia tdk berusaha mengubahnya"
klo cuma modal 'nikah muda' doang, kerja kagak, kdrt iya, lah drmana bisa ada 'rejeki datang' 🤦</t>
  </si>
  <si>
    <t>iya rejeki emang bakal datang nanti tapi ga gitu konsepnya munaroohh jangan lupa juga sama allah tdk akan mengubah nasib hambanya kalau dia tdk berusaha mengubahnya klo cuma modal nikah muda doang kerja kagak kdrt iya lah drmana bisa ada rejeki datang</t>
  </si>
  <si>
    <t>['iya', 'rejeki', 'emang', 'bakal', 'datang', 'nanti', 'tapi', 'ga', 'gitu', 'konsepnya', 'munaroohh', 'jangan', 'lupa', 'juga', 'sama', 'allah', 'tdk', 'akan', 'mengubah', 'nasib', 'hambanya', 'kalau', 'dia', 'tdk', 'berusaha', 'mengubahnya', 'klo', 'cuma', 'modal', 'nikah', 'muda', 'doang', 'kerja', 'kagak', 'kdrt', 'iya', 'lah', 'drmana', 'bisa', 'ada', 'rejeki', 'datang']</t>
  </si>
  <si>
    <t>['iya', 'rezeki', 'memang', 'bakal', 'datang', 'nanti', 'tapi', 'tidak', 'begitu', 'konsepnya', 'munaroohh', 'jangan', 'lupa', 'juga', 'sama', 'allah', 'tdk', 'akan', 'mengubah', 'nasib', 'hambanya', 'kalau', 'dia', 'tdk', 'berusaha', 'mengubahnya', 'klo', 'cuma', 'modal', 'nikah', 'muda', 'hanya', 'kerja', 'tidak', 'kekerasan', 'iya', 'lah', 'drmana', 'bisa', 'ada', 'rezeki', 'datang']</t>
  </si>
  <si>
    <t>['iya', 'rezeki', 'konsepnya', 'munaroohh', 'lupa', 'allah', 'tdk', 'mengubah', 'nasib', 'hambanya', 'tdk', 'berusaha', 'mengubahnya', 'klo', 'modal', 'nikah', 'muda', 'kerja', 'kekerasan', 'iya', 'drmana', 'rezeki']</t>
  </si>
  <si>
    <t>['iya', 'rezeki', 'konsep', 'munaroohh', 'lupa', 'allah', 'tdk', 'ubah', 'nasib', 'hamba', 'tdk', 'usaha', 'ubah', 'klo', 'modal', 'nikah', 'muda', 'kerja', 'keras', 'iya', 'drmana', 'rezeki']</t>
  </si>
  <si>
    <t>iya rezeki konsep munaroohh lupa allah tdk ubah nasib hamba tdk usaha ubah klo modal nikah muda kerja keras iya drmana rezeki</t>
  </si>
  <si>
    <t>@18fesss 👨‍🦱 "nikah muda itu enak, jgn kuatir nanti rejeki bakal ada teruss".. 
satu minggu kemudian
👨‍🦱" ehh gimana kabar? gw pinjem duit dong 100k "
👦 hahaha bac00tt haha bacaoott haha bacottt</t>
  </si>
  <si>
    <t>nikah muda itu enak jgn kuatir nanti rejeki bakal ada teruss satu minggu kemudian ehh gimana kabar gw pinjem duit dong  hahaha bactt haha bacaoott haha bacottt</t>
  </si>
  <si>
    <t>['nikah', 'muda', 'itu', 'enak', 'jgn', 'kuatir', 'nanti', 'rejeki', 'bakal', 'ada', 'teruss', 'satu', 'minggu', 'kemudian', 'ehh', 'gimana', 'kabar', 'gw', 'pinjem', 'duit', 'dong', 'hahaha', 'bactt', 'haha', 'bacaoott', 'haha', 'bacottt']</t>
  </si>
  <si>
    <t>['nikah', 'muda', 'itu', 'enak', 'jgn', 'kuatir', 'nanti', 'rezeki', 'bakal', 'ada', 'teruss', 'satu', 'minggu', 'kemudian', 'ehh', 'bagaimana', 'kabar', 'aku', 'pinjem', 'duit', 'dong', 'hahaha', 'cerewet', 'haha', 'cerewet', 'haha', 'cerewet']</t>
  </si>
  <si>
    <t>['nikah', 'muda', 'enak', 'jgn', 'kuatir', 'rezeki', 'teruss', 'minggu', 'ehh', 'kabar', 'pinjem', 'duit', 'hahaha', 'cerewet', 'haha', 'cerewet', 'haha', 'cerewet']</t>
  </si>
  <si>
    <t>nikah muda enak jgn kuatir rezeki teruss minggu ehh kabar pinjem duit hahaha cerewet haha cerewet haha cerewet</t>
  </si>
  <si>
    <t>@tanyakanrl @tirta_cipeng pdhal umur 25thn masih muda, emngnya hidup cuma mikirin nikah doangan. nambah2in beban aja</t>
  </si>
  <si>
    <t>cipeng pdhal umur thn masih muda emngnya hidup cuma mikirin nikah doangan nambahin beban aja</t>
  </si>
  <si>
    <t>['cipeng', 'pdhal', 'umur', 'thn', 'masih', 'muda', 'emngnya', 'hidup', 'cuma', 'mikirin', 'nikah', 'doangan', 'nambahin', 'beban', 'aja']</t>
  </si>
  <si>
    <t>['cipeng', 'padahal', 'umur', 'tahun', 'masih', 'muda', 'emngnya', 'hidup', 'cuma', 'memikirkan', 'nikah', 'doangan', 'menambahkan', 'beban', 'aja']</t>
  </si>
  <si>
    <t>['cipeng', 'umur', 'muda', 'emngnya', 'hidup', 'memikirkan', 'nikah', 'doangan', 'beban', 'aja']</t>
  </si>
  <si>
    <t>['cipeng', 'umur', 'muda', 'emngnya', 'hidup', 'pikir', 'nikah', 'doang', 'beban', 'aja']</t>
  </si>
  <si>
    <t>cipeng umur muda emngnya hidup pikir nikah doang beban aja</t>
  </si>
  <si>
    <t>@tanyarlfes Ga pernah pacaran, dr keluarga agamis, msh muda, kenal dr twitter lgsg mau diajak nikah. Basically u are an easy target. Gabisa bantu apa2, cm mau ngasi tau aja : jgn polos2 jd orang.</t>
  </si>
  <si>
    <t>@tanyarlfes ga pernah pacaran, dr keluarga agamis, msh muda, kenal dr twitter lgsg mau diajak nikah. basically u are an easy target. gabisa bantu apa2, cm mau ngasi tau aja : jgn polos2 jd orang.</t>
  </si>
  <si>
    <t>ga pernah pacaran dr keluarga agamis msh muda kenal dr twitter lgsg mau diajak nikah basically  are an easy target gabisa bantu apa cm mau ngasi tau aja jgn polos jd orang</t>
  </si>
  <si>
    <t>['ga', 'pernah', 'pacaran', 'dr', 'keluarga', 'agamis', 'msh', 'muda', 'kenal', 'dr', 'twitter', 'lgsg', 'mau', 'diajak', 'nikah', 'basically', 'are', 'an', 'easy', 'target', 'gabisa', 'bantu', 'apa', 'cm', 'mau', 'ngasi', 'tau', 'aja', 'jgn', 'polos', 'jd', 'orang']</t>
  </si>
  <si>
    <t>['tidak', 'pernah', 'pacaran', 'dari', 'keluarga', 'agamis', 'masih', 'muda', 'kenal', 'dari', 'twitter', 'langsung', 'mau', 'diajak', 'nikah', 'basically', 'are', 'an', 'easy', 'target', 'gabisa', 'bantu', 'apa', 'Cuma', 'mau', 'ngasi', 'tau', 'aja', 'jgn', 'polos', 'jd', 'orang']</t>
  </si>
  <si>
    <t>['pacaran', 'keluarga', 'agamis', 'muda', 'kenal', 'twitter', 'langsung', 'diajak', 'nikah', 'basically', 'are', 'an', 'easy', 'target', 'gabisa', 'bantu', 'Cuma', 'ngasi', 'tau', 'aja', 'jgn', 'polos', 'jd', 'orang']</t>
  </si>
  <si>
    <t>['pacar', 'keluarga', 'agam', 'muda', 'kenal', 'twitter', 'langsung', 'ajak', 'nikah', 'basically', 'are', 'an', 'easy', 'target', 'gabisa', 'bantu', 'cuma', 'ngasi', 'tau', 'aja', 'jgn', 'polos', 'jd', 'orang']</t>
  </si>
  <si>
    <t>pacar keluarga agam muda kenal twitter langsung ajak nikah basically are an easy target gabisa bantu cuma ngasi tau aja jgn polos jd orang</t>
  </si>
  <si>
    <t>@mind_core @kegblgnunfaedh Gw sebagai yg nikah muda, dn beranak muda malah pesen ke tmn gw yg baru nikah " puas2 in pacaran setelah nikah, udh punya anak udh susah soalnya sekedar nongkrong berdua.</t>
  </si>
  <si>
    <t>@mind_core @kegblgnunfaedh gw sebagai yg nikah muda, dn beranak muda malah pesen ke tmn gw yg baru nikah " puas2 in pacaran setelah nikah, udh punya anak udh susah soalnya sekedar nongkrong berdua.</t>
  </si>
  <si>
    <t>core gw sebagai yg nikah muda dn beranak muda malah pesen ke tmn gw yg baru nikah puas in pacaran setelah nikah udh punya anak udh susah soalnya sekedar nongkrong berdua</t>
  </si>
  <si>
    <t>['core', 'gw', 'sebagai', 'yg', 'nikah', 'muda', 'dn', 'beranak', 'muda', 'malah', 'pesen', 'ke', 'tmn', 'gw', 'yg', 'baru', 'nikah', 'puas', 'in', 'pacaran', 'setelah', 'nikah', 'udh', 'punya', 'anak', 'udh', 'susah', 'soalnya', 'sekedar', 'nongkrong', 'berdua']</t>
  </si>
  <si>
    <t>['core', 'aku', 'sebagai', 'yg', 'nikah', 'muda', 'dan', 'beranak', 'muda', 'malah', 'pesen', 'ke', 'teman', 'aku', 'yg', 'baru', 'nikah', 'puas', 'in', 'pacaran', 'setelah', 'nikah', 'sudah', 'punya', 'anak', 'sudah', 'susah', 'soalnya', 'sekedar', 'nongkrong', 'berdua']</t>
  </si>
  <si>
    <t>['core', 'nikah', 'muda', 'beranak', 'muda', 'pesen', 'teman', 'nikah', 'puas', 'in', 'pacaran', 'nikah', 'anak', 'susah', 'sekedar', 'nongkrong', 'berdua']</t>
  </si>
  <si>
    <t>['core', 'nikah', 'muda', 'anak', 'muda', 'sen', 'teman', 'nikah', 'puas', 'in', 'pacar', 'nikah', 'anak', 'susah', 'dar', 'nongkrong', 'dua']</t>
  </si>
  <si>
    <t>core nikah muda anak muda sen teman nikah puas in pacar nikah anak susah dar nongkrong dua</t>
  </si>
  <si>
    <t>@wennewennew @agnes_sitania30 iya semua nya sama2 ngemis wkwk yg minta seblak yg minta ini itu, lah ini jg ga nanggung2 langsung minta modal nikah wkwk. pada latah kasian sih pdhl bisa kerja masih muda sehat tapi mental pengemis</t>
  </si>
  <si>
    <t>sitania iya semua nya sama ngemis wkwk yg minta seblak yg minta ini itu lah ini jg ga nanggung langsung minta modal nikah wkwk pada latah kasian sih pdhl bisa kerja masih muda sehat tapi mental pengemis</t>
  </si>
  <si>
    <t>['sitania', 'iya', 'semua', 'nya', 'sama', 'ngemis', 'wkwk', 'yg', 'minta', 'seblak', 'yg', 'minta', 'ini', 'itu', 'lah', 'ini', 'jg', 'ga', 'nanggung', 'langsung', 'minta', 'modal', 'nikah', 'wkwk', 'pada', 'latah', 'kasian', 'sih', 'pdhl', 'bisa', 'kerja', 'masih', 'muda', 'sehat', 'tapi', 'mental', 'pengemis']</t>
  </si>
  <si>
    <t>['sitania', 'iya', 'semua', 'nya', 'sama', 'ngemis', 'wkwk', 'yg', 'minta', 'seblak', 'yg', 'minta', 'ini', 'itu', 'lah', 'ini', 'juga', 'tidak', 'tanggung', 'langsung', 'minta', 'modal', 'nikah', 'wkwk', 'pada', 'latah', 'kasihan', 'sih', 'padahal', 'bisa', 'kerja', 'masih', 'muda', 'sehat', 'tapi', 'mental', 'pengemis']</t>
  </si>
  <si>
    <t>['sitania', 'iya', 'nya', 'ngemis', 'seblak', 'tanggung', 'langsung', 'modal', 'nikah', 'latah', 'kasihan', 'sih', 'kerja', 'muda', 'sehat', 'mental', 'pengemis']</t>
  </si>
  <si>
    <t>['sitania', 'iya', 'nya', 'ngemis', 'seblak', 'tanggung', 'langsung', 'modal', 'nikah', 'latah', 'kasihan', 'sih', 'kerja', 'muda', 'sehat', 'mental', 'emis']</t>
  </si>
  <si>
    <t>sitania iya nya ngemis seblak tanggung langsung modal nikah latah kasihan sih kerja muda sehat mental emis</t>
  </si>
  <si>
    <t>@agnes_sitania30 @kikysaputrii kerja woi malah ngemis wkwk kalo ga ada duit ya gausa nikah hadeuh nanti yg ada pas punya anak mau dikasih makan apa? mau ngemis lagi juga? badan masih sehat masih muda malah ngemis</t>
  </si>
  <si>
    <t>sitania kerja woi malah ngemis wkwk kalo ga ada duit ya gausa nikah hadeuh nanti yg ada pas punya anak mau dikasih makan apa mau ngemis lagi juga badan masih sehat masih muda malah ngemis</t>
  </si>
  <si>
    <t>['sitania', 'kerja', 'woi', 'malah', 'ngemis', 'wkwk', 'kalo', 'ga', 'ada', 'duit', 'ya', 'gausa', 'nikah', 'hadeuh', 'nanti', 'yg', 'ada', 'pas', 'punya', 'anak', 'mau', 'dikasih', 'makan', 'apa', 'mau', 'ngemis', 'lagi', 'juga', 'badan', 'masih', 'sehat', 'masih', 'muda', 'malah', 'ngemis']</t>
  </si>
  <si>
    <t>['sitania', 'kerja', 'woi', 'malah', 'ngemis', 'wkwk', 'kalo', 'tidak', 'ada', 'duit', 'ya', 'jangan', 'nikah', 'hadeuh', 'nanti', 'yg', 'ada', 'saat', 'punya', 'anak', 'mau', 'dikasih', 'makan', 'apa', 'mau', 'ngemis', 'lagi', 'juga', 'badan', 'masih', 'sehat', 'masih', 'muda', 'malah', 'ngemis']</t>
  </si>
  <si>
    <t>['sitania', 'kerja', 'woi', 'ngemis', 'kalo', 'duit', 'ya', 'nikah', 'hadeuh', 'anak', 'dikasih', 'makan', 'ngemis', 'badan', 'sehat', 'muda', 'ngemis']</t>
  </si>
  <si>
    <t>['sitania', 'kerja', 'woi', 'ngemis', 'kalo', 'duit', 'ya', 'nikah', 'hadeuh', 'anak', 'kasih', 'makan', 'ngemis', 'badan', 'sehat', 'muda', 'ngemis']</t>
  </si>
  <si>
    <t>sitania kerja woi ngemis kalo duit ya nikah hadeuh anak kasih makan ngemis badan sehat muda ngemis</t>
  </si>
  <si>
    <t>18oot dulu kesel bgt smp ga mau berteman lg sm temen yg selalh bilang ke aku: ngapain cewek kuliah tinggi2 sampai S2? Mending nikah muda aja 
Skrg pas aku selesai sidang tesis, dia sidang juga, tp sidang cerai🙃</t>
  </si>
  <si>
    <t>18oot dulu kesel bgt smp ga mau berteman lg sm temen yg selalh bilang ke aku: ngapain cewek kuliah tinggi2 sampai s2? mending nikah muda aja 
skrg pas aku selesai sidang tesis, dia sidang juga, tp sidang cerai🙃</t>
  </si>
  <si>
    <t>oot dulu kesel bgt smp ga mau berteman lg sm temen yg selalh bilang ke aku ngapain cewek kuliah tinggi sampai  mending nikah muda aja skrg pas aku selesai sidang tesis dia sidang juga tp sidang cerai</t>
  </si>
  <si>
    <t>['oot', 'dulu', 'kesel', 'bgt', 'smp', 'ga', 'mau', 'berteman', 'lg', 'sm', 'temen', 'yg', 'selalh', 'bilang', 'ke', 'aku', 'ngapain', 'cewek', 'kuliah', 'tinggi', 'sampai', 'mending', 'nikah', 'muda', 'aja', 'skrg', 'pas', 'aku', 'selesai', 'sidang', 'tesis', 'dia', 'sidang', 'juga', 'tp', 'sidang', 'cerai']</t>
  </si>
  <si>
    <t>['oot', 'dulu', 'kesal', 'banget', 'sampai', 'tidak', 'mau', 'berteman', 'lagi', 'sama', 'teman', 'yg', 'selalu', 'bilang', 'ke', 'aku', 'kenapa', 'cewek', 'kuliah', 'tinggi', 'sampai', 'mending', 'nikah', 'muda', 'aja', 'sekarang', 'saat', 'aku', 'selesai', 'sidang', 'tesis', 'dia', 'sidang', 'juga', 'tapi', 'sidang', 'cerai']</t>
  </si>
  <si>
    <t>['oot', 'kesal', 'banget', 'berteman', 'teman', 'bilang', 'cewek', 'kuliah', 'mending', 'nikah', 'muda', 'aja', 'selesai', 'sidang', 'tesis', 'sidang', 'sidang', 'cerai']</t>
  </si>
  <si>
    <t>['oot', 'kesal', 'banget', 'teman', 'teman', 'bilang', 'cewek', 'kuliah', 'mending', 'nikah', 'muda', 'aja', 'selesai', 'sidang', 'tesis', 'sidang', 'sidang', 'cerai']</t>
  </si>
  <si>
    <t>oot kesal banget teman teman bilang cewek kuliah mending nikah muda aja selesai sidang tesis sidang sidang cerai</t>
  </si>
  <si>
    <t>Ga ada yang salah dari nikah muda. Nikah di umur yang lebih matang persiapan dan finansial juga ga masalah koq buat mereka yang berhati-hati. Intinya ada beberapa aspek yang perlu diperhatikan juga buat mereka yang ingin mengambil salah satu dari dua pilihan di atas. U decide.</t>
  </si>
  <si>
    <t>ga ada yang salah dari nikah muda. nikah di umur yang lebih matang persiapan dan finansial juga ga masalah koq buat mereka yang berhati-hati. intinya ada beberapa aspek yang perlu diperhatikan juga buat mereka yang ingin mengambil salah satu dari dua pilihan di atas. u decide.</t>
  </si>
  <si>
    <t>ga ada yang salah dari nikah muda nikah di umur yang lebih matang persiapan dan finansial juga ga masalah koq buat mereka yang berhatihati intinya ada beberapa aspek yang perlu diperhatikan juga buat mereka yang ingin mengambil salah satu dari dua pilihan di atas  decide</t>
  </si>
  <si>
    <t>['ga', 'ada', 'yang', 'salah', 'dari', 'nikah', 'muda', 'nikah', 'di', 'umur', 'yang', 'lebih', 'matang', 'persiapan', 'dan', 'finansial', 'juga', 'ga', 'masalah', 'koq', 'buat', 'mereka', 'yang', 'berhatihati', 'intinya', 'ada', 'beberapa', 'aspek', 'yang', 'perlu', 'diperhatikan', 'juga', 'buat', 'mereka', 'yang', 'ingin', 'mengambil', 'salah', 'satu', 'dari', 'dua', 'pilihan', 'di', 'atas', 'decide']</t>
  </si>
  <si>
    <t>['tidak', 'ada', 'yang', 'salah', 'dari', 'nikah', 'muda', 'nikah', 'di', 'umur', 'yang', 'lebih', 'matang', 'persiapan', 'dan', 'keuangan', 'juga', 'tidak', 'masalah', 'koq', 'buat', 'mereka', 'yang', 'waspada', 'intinya', 'ada', 'beberapa', 'aspek', 'yang', 'perlu', 'diperhatikan', 'juga', 'buat', 'mereka', 'yang', 'ingin', 'mengambil', 'salah', 'satu', 'dari', 'dua', 'pilihan', 'di', 'atas', 'decide']</t>
  </si>
  <si>
    <t>['salah', 'nikah', 'muda', 'nikah', 'umur', 'matang', 'persiapan', 'keuangan', 'waspada', 'intinya', 'aspek', 'diperhatikan', 'mengambil', 'salah', 'pilihan', 'decide']</t>
  </si>
  <si>
    <t>['salah', 'nikah', 'muda', 'nikah', 'umur', 'matang', 'siap', 'uang', 'waspada', 'inti', 'aspek', 'perhati', 'ambil', 'salah', 'pilih', 'decide']</t>
  </si>
  <si>
    <t>salah nikah muda nikah umur matang siap uang waspada inti aspek perhati ambil salah pilih decide</t>
  </si>
  <si>
    <t>Nikah muda ❌
Mati muda ✔️</t>
  </si>
  <si>
    <t>nikah muda ❌
mati muda ✔️</t>
  </si>
  <si>
    <t>nikah muda mati muda</t>
  </si>
  <si>
    <t>['nikah', 'muda', 'mati', 'muda']</t>
  </si>
  <si>
    <t>Makan tuh nikah muda 😂</t>
  </si>
  <si>
    <t>makan tuh nikah muda 😂</t>
  </si>
  <si>
    <t>@honeycrushie @tanyakanrl Kemarin selama aku magang di PA emang banyak kak apalagi pasangan muda ya ampun bekum nikah 1thn dah cerai</t>
  </si>
  <si>
    <t>@honeycrushie @tanyakanrl kemarin selama aku magang di pa emang banyak kak apalagi pasangan muda ya ampun bekum nikah 1thn dah cerai</t>
  </si>
  <si>
    <t>kemarin selama aku magang di pa emang banyak kak apalagi pasangan muda ya ampun bekum nikah thn dah cerai</t>
  </si>
  <si>
    <t>['kemarin', 'selama', 'aku', 'magang', 'di', 'pa', 'emang', 'banyak', 'kak', 'apalagi', 'pasangan', 'muda', 'ya', 'ampun', 'bekum', 'nikah', 'thn', 'dah', 'cerai']</t>
  </si>
  <si>
    <t>['kemarin', 'selama', 'aku', 'magang', 'di', 'bapak', 'memang', 'banyak', 'kakak', 'apalagi', 'pasangan', 'muda', 'ya', 'ampun', 'bekum', 'nikah', 'tahun', 'sudah', 'cerai']</t>
  </si>
  <si>
    <t>['kemarin', 'magang', 'kakak', 'pasangan', 'muda', 'ya', 'ampun', 'bekum', 'nikah', 'cerai']</t>
  </si>
  <si>
    <t>['kemarin', 'magang', 'kakak', 'pasang', 'muda', 'ya', 'ampun', 'bekum', 'nikah', 'cerai']</t>
  </si>
  <si>
    <t>kemarin magang kakak pasang muda ya ampun bekum nikah cerai</t>
  </si>
  <si>
    <t>Ku yg msh single di usia menuju 28th. Suka terheran2 knp anak muda pada ingin cepet2 nikah. Diri ini aja msh merasa blm utuh dan msh ingin eksplore dlm hal apapun 😂🤣</t>
  </si>
  <si>
    <t>ku yg msh single di usia menuju 28th. suka terheran2 knp anak muda pada ingin cepet2 nikah. diri ini aja msh merasa blm utuh dan msh ingin eksplore dlm hal apapun 😂🤣</t>
  </si>
  <si>
    <t>ku yg msh single di usia menuju th suka terheran knp anak muda pada ingin cepet nikah diri ini aja msh merasa blm utuh dan msh ingin eksplore dlm hal apapun</t>
  </si>
  <si>
    <t>['ku', 'yg', 'msh', 'single', 'di', 'usia', 'menuju', 'th', 'suka', 'terheran', 'knp', 'anak', 'muda', 'pada', 'ingin', 'cepet', 'nikah', 'diri', 'ini', 'aja', 'msh', 'merasa', 'blm', 'utuh', 'dan', 'msh', 'ingin', 'eksplore', 'dlm', 'hal', 'apapun']</t>
  </si>
  <si>
    <t>['aku', 'yg', 'masih', 'lajang', 'di', 'usia', 'menuju', 'tahun', 'suka', 'terheran', 'kenapa', 'anak', 'muda', 'pada', 'ingin', 'cepat', 'nikah', 'diri', 'ini', 'aja', 'masih', 'merasa', 'belum', 'utuh', 'dan', 'masih', 'ingin', 'jelajah', 'dlm', 'hal', 'apapun']</t>
  </si>
  <si>
    <t>['lajang', 'usia', 'suka', 'terheran', 'anak', 'muda', 'cepat', 'nikah', 'aja', 'utuh', 'jelajah', 'dlm', 'apapun']</t>
  </si>
  <si>
    <t>['lajang', 'usia', 'suka', 'heran', 'anak', 'muda', 'cepat', 'nikah', 'aja', 'utuh', 'jelajah', 'dlm', 'apa']</t>
  </si>
  <si>
    <t>lajang usia suka heran anak muda cepat nikah aja utuh jelajah dlm apa</t>
  </si>
  <si>
    <t>@Tsyrll_ @kegblgnunfaedh Yah elah kgk nikah aja hidup anda udah susah,pake ghibahin dengan hidup orang yg udah Nikah.g nikah muda kgk masalah tuh rezeki mah datang aja malah lebih banyak dari bujangan dan satu lagi lebih berarti dan berkah karna lewat tangan G Tuhan kasih rezeki ke anak istri</t>
  </si>
  <si>
    <t>@tsyrll_ @kegblgnunfaedh yah elah kgk nikah aja hidup anda udah susah,pake ghibahin dengan hidup orang yg udah nikah.g nikah muda kgk masalah tuh rezeki mah datang aja malah lebih banyak dari bujangan dan satu lagi lebih berarti dan berkah karna lewat tangan g tuhan kasih rezeki ke anak istri</t>
  </si>
  <si>
    <t>yah elah kgk nikah aja hidup anda udah susahpake ghibahin dengan hidup orang yg udah nikahg nikah muda kgk masalah tuh rezeki mah datang aja malah lebih banyak dari bujangan dan satu lagi lebih berarti dan berkah karna lewat tangan  tuhan kasih rezeki ke anak istri</t>
  </si>
  <si>
    <t>['yah', 'elah', 'kgk', 'nikah', 'aja', 'hidup', 'anda', 'udah', 'susahpake', 'ghibahin', 'dengan', 'hidup', 'orang', 'yg', 'udah', 'nikahg', 'nikah', 'muda', 'kgk', 'masalah', 'tuh', 'rezeki', 'mah', 'datang', 'aja', 'malah', 'lebih', 'banyak', 'dari', 'bujangan', 'dan', 'satu', 'lagi', 'lebih', 'berarti', 'dan', 'berkah', 'karna', 'lewat', 'tangan', 'tuhan', 'kasih', 'rezeki', 'ke', 'anak', 'istri']</t>
  </si>
  <si>
    <t>['yah', 'elah', 'tidak', 'nikah', 'aja', 'hidup', 'anda', 'sudah', 'susahpake', 'gosip', 'dengan', 'hidup', 'orang', 'yg', 'sudah', 'nikahg', 'nikah', 'muda', 'tidak', 'masalah', 'tuh', 'rezeki', 'mah', 'datang', 'aja', 'malah', 'lebih', 'banyak', 'dari', 'bujangan', 'dan', 'satu', 'lagi', 'lebih', 'berarti', 'dan', 'berkah', 'karena', 'lewat', 'tangan', 'tuhan', 'kasih', 'rezeki', 'ke', 'anak', 'istri']</t>
  </si>
  <si>
    <t>['yah', 'elah', 'nikah', 'aja', 'hidup', 'susahpake', 'gosip', 'hidup', 'orang', 'nikahg', 'nikah', 'muda', 'tuh', 'rezeki', 'mah', 'aja', 'bujangan', 'berkah', 'tangan', 'tuhan', 'kasih', 'rezeki', 'anak', 'istri']</t>
  </si>
  <si>
    <t>['yah', 'elah', 'nikah', 'aja', 'hidup', 'susahpake', 'gosip', 'hidup', 'orang', 'nikahg', 'nikah', 'muda', 'tuh', 'rezeki', 'mah', 'aja', 'bujang', 'berkah', 'tangan', 'tuhan', 'kasih', 'rezeki', 'anak', 'istri']</t>
  </si>
  <si>
    <t>yah elah nikah aja hidup susahpake gosip hidup orang nikahg nikah muda tuh rezeki mah aja bujang berkah tangan tuhan kasih rezeki anak istri</t>
  </si>
  <si>
    <t>Cita-cita laki aing “ntar kita maen, kencan berdua dandan kyk anak2 muda jaman sekarang trus mesra bgt sampe dikira org pacaran tp kok ga malu buat mesra2an di depan umum. Padahal udh nikah 😋”</t>
  </si>
  <si>
    <t>cita-cita laki aing “ntar kita maen, kencan berdua dandan kyk anak2 muda jaman sekarang trus mesra bgt sampe dikira org pacaran tp kok ga malu buat mesra2an di depan umum. padahal udh nikah 😋”</t>
  </si>
  <si>
    <t>citacita laki aing ntar kita maen kencan berdua dandan kyk anak muda jaman sekarang trus mesra bgt sampe dikira org pacaran tp kok ga malu buat mesraan di depan umum padahal udh nikah</t>
  </si>
  <si>
    <t>['citacita', 'laki', 'aing', 'ntar', 'kita', 'maen', 'kencan', 'berdua', 'dandan', 'kyk', 'anak', 'muda', 'jaman', 'sekarang', 'trus', 'mesra', 'bgt', 'sampe', 'dikira', 'org', 'pacaran', 'tp', 'kok', 'ga', 'malu', 'buat', 'mesraan', 'di', 'depan', 'umum', 'padahal', 'udh', 'nikah']</t>
  </si>
  <si>
    <t>['impian', 'laki', 'aku', 'nanti', 'kita', 'main', 'kencan', 'berdua', 'dandan', 'seperti', 'anak', 'muda', 'zaman', 'sekarang', 'terus', 'mesra', 'banget', 'sampai', 'dikira', 'orang', 'pacaran', 'tapi', 'kok', 'tidak', 'malu', 'buat', 'mesraan', 'di', 'depan', 'umum', 'padahal', 'sudah', 'nikah']</t>
  </si>
  <si>
    <t>['impian', 'laki', 'main', 'kencan', 'berdua', 'dandan', 'anak', 'muda', 'zaman', 'mesra', 'banget', 'orang', 'pacaran', 'malu', 'mesraan', 'nikah']</t>
  </si>
  <si>
    <t>['impi', 'laki', 'main', 'kencan', 'dua', 'dandan', 'anak', 'muda', 'zaman', 'mesra', 'banget', 'orang', 'pacar', 'malu', 'mesra', 'nikah']</t>
  </si>
  <si>
    <t>impi laki main kencan dua dandan anak muda zaman mesra banget orang pacar malu mesra nikah</t>
  </si>
  <si>
    <t>@tanyarlfes Kalau untuk menghindari zina bukan cuman dengan cara nikah muda, mati muda juga bisa</t>
  </si>
  <si>
    <t>@tanyarlfes kalau untuk menghindari zina bukan cuman dengan cara nikah muda, mati muda juga bisa</t>
  </si>
  <si>
    <t>kalau untuk menghindari zina bukan cuman dengan cara nikah muda mati muda juga bisa</t>
  </si>
  <si>
    <t>['kalau', 'untuk', 'menghindari', 'zina', 'bukan', 'cuman', 'dengan', 'cara', 'nikah', 'muda', 'mati', 'muda', 'juga', 'bisa']</t>
  </si>
  <si>
    <t>['kalau', 'untuk', 'menghindari', 'zina', 'bukan', 'hanya', 'dengan', 'cara', 'nikah', 'muda', 'mati', 'muda', 'juga', 'bisa']</t>
  </si>
  <si>
    <t>['menghindari', 'zina', 'nikah', 'muda', 'mati', 'muda']</t>
  </si>
  <si>
    <t>['hindar', 'zina', 'nikah', 'muda', 'mati', 'muda']</t>
  </si>
  <si>
    <t>hindar zina nikah muda mati muda</t>
  </si>
  <si>
    <t>@tigercapri @tanyakanrl Kasian sama titi karna dia masih muda bgt dan mungkin gatau ttg kasus ini. Gw juga kasian sama anak yg dilahirkan karna dia korban dari perbuatan zina ortunya. Tapi gw ga kasian sama nissa, mau gimana juga dia udh buat zina diluar nikah. Waktu berbuat ga ingat Allah.</t>
  </si>
  <si>
    <t>@tigercapri @tanyakanrl kasian sama titi karna dia masih muda bgt dan mungkin gatau ttg kasus ini. gw juga kasian sama anak yg dilahirkan karna dia korban dari perbuatan zina ortunya. tapi gw ga kasian sama nissa, mau gimana juga dia udh buat zina diluar nikah. waktu berbuat ga ingat allah.</t>
  </si>
  <si>
    <t>kasian sama titi karna dia masih muda bgt dan mungkin gatau ttg kasus ini gw juga kasian sama anak yg dilahirkan karna dia korban dari perbuatan zina ortunya tapi gw ga kasian sama nissa mau gimana juga dia udh buat zina diluar nikah waktu berbuat ga ingat allah</t>
  </si>
  <si>
    <t>['kasian', 'sama', 'titi', 'karna', 'dia', 'masih', 'muda', 'bgt', 'dan', 'mungkin', 'gatau', 'ttg', 'kasus', 'ini', 'gw', 'juga', 'kasian', 'sama', 'anak', 'yg', 'dilahirkan', 'karna', 'dia', 'korban', 'dari', 'perbuatan', 'zina', 'ortunya', 'tapi', 'gw', 'ga', 'kasian', 'sama', 'nissa', 'mau', 'gimana', 'juga', 'dia', 'udh', 'buat', 'zina', 'diluar', 'nikah', 'waktu', 'berbuat', 'ga', 'ingat', 'allah']</t>
  </si>
  <si>
    <t>['kasihan', 'sama', 'titi', 'karena', 'dia', 'masih', 'muda', 'banget', 'dan', 'mungkin', 'gatau', 'tentang', 'kasus', 'ini', 'aku', 'juga', 'kasihan', 'sama', 'anak', 'yg', 'dilahirkan', 'karena', 'dia', 'korban', 'dari', 'perbuatan', 'zina', 'orangtua', 'tapi', 'aku', 'tidak', 'kasihan', 'sama', 'nissa', 'mau', 'bagaimana', 'juga', 'dia', 'sudah', 'buat', 'zina', 'diluar', 'nikah', 'waktu', 'berbuat', 'tidak', 'ingat', 'allah']</t>
  </si>
  <si>
    <t>['kasihan', 'titi', 'muda', 'banget', 'gatau', 'kasihan', 'anak', 'dilahirkan', 'korban', 'perbuatan', 'zina', 'orangtua', 'kasihan', 'nissa', 'zina', 'diluar', 'nikah', 'berbuat', 'allah']</t>
  </si>
  <si>
    <t>['kasihan', 'titi', 'muda', 'banget', 'gatau', 'kasihan', 'anak', 'lahir', 'korban', 'buat', 'zina', 'orangtua', 'kasihan', 'nissa', 'zina', 'luar', 'nikah', 'buat', 'allah']</t>
  </si>
  <si>
    <t>kasihan titi muda banget gatau kasihan anak lahir korban buat zina orangtua kasihan nissa zina luar nikah buat allah</t>
  </si>
  <si>
    <t>@kegblgnunfaedh Ga ada salah nikah cepet, nikah muda tp harus tau tanggungjawab yg akan muncul. Apalagi klo ada baby. Tambah susah loh... Yg heran budaya kita selalu tanya kapan nikah? Ga menjamin yg disuruh nikah akan bahagia lahir dan batin. Mending sendiri adopsi anak klo dah mampu</t>
  </si>
  <si>
    <t>@kegblgnunfaedh ga ada salah nikah cepet, nikah muda tp harus tau tanggungjawab yg akan muncul. apalagi klo ada baby. tambah susah loh... yg heran budaya kita selalu tanya kapan nikah? ga menjamin yg disuruh nikah akan bahagia lahir dan batin. mending sendiri adopsi anak klo dah mampu</t>
  </si>
  <si>
    <t>ga ada salah nikah cepet nikah muda tp harus tau tanggungjawab yg akan muncul apalagi klo ada baby tambah susah loh yg heran budaya kita selalu tanya kapan nikah ga menjamin yg disuruh nikah akan bahagia lahir dan batin mending sendiri adopsi anak klo dah mampu</t>
  </si>
  <si>
    <t>['ga', 'ada', 'salah', 'nikah', 'cepet', 'nikah', 'muda', 'tp', 'harus', 'tau', 'tanggungjawab', 'yg', 'akan', 'muncul', 'apalagi', 'klo', 'ada', 'baby', 'tambah', 'susah', 'loh', 'yg', 'heran', 'budaya', 'kita', 'selalu', 'tanya', 'kapan', 'nikah', 'ga', 'menjamin', 'yg', 'disuruh', 'nikah', 'akan', 'bahagia', 'lahir', 'dan', 'batin', 'mending', 'sendiri', 'adopsi', 'anak', 'klo', 'dah', 'mampu']</t>
  </si>
  <si>
    <t>['tidak', 'ada', 'salah', 'nikah', 'cepat', 'nikah', 'muda', 'tapi', 'harus', 'tau', 'tanggungjawab', 'yg', 'akan', 'muncul', 'apalagi', 'klo', 'ada', 'baby', 'tambah', 'susah', 'loh', 'yg', 'heran', 'budaya', 'kita', 'selalu', 'tanya', 'kapan', 'nikah', 'tidak', 'menjamin', 'yg', 'disuruh', 'nikah', 'akan', 'bahagia', 'lahir', 'dan', 'batin', 'mending', 'sendiri', 'adopsi', 'anak', 'klo', 'sudah', 'mampu']</t>
  </si>
  <si>
    <t>['salah', 'nikah', 'cepat', 'nikah', 'muda', 'tau', 'tanggungjawab', 'muncul', 'klo', 'baby', 'susah', 'loh', 'heran', 'budaya', 'nikah', 'menjamin', 'disuruh', 'nikah', 'bahagia', 'lahir', 'batin', 'mending', 'adopsi', 'anak', 'klo']</t>
  </si>
  <si>
    <t>['salah', 'nikah', 'cepat', 'nikah', 'muda', 'tau', 'tanggungjawab', 'muncul', 'klo', 'baby', 'susah', 'loh', 'heran', 'budaya', 'nikah', 'jamin', 'suruh', 'nikah', 'bahagia', 'lahir', 'batin', 'mending', 'adopsi', 'anak', 'klo']</t>
  </si>
  <si>
    <t>salah nikah cepat nikah muda tau tanggungjawab muncul klo baby susah loh heran budaya nikah jamin suruh nikah bahagia lahir batin mending adopsi anak klo</t>
  </si>
  <si>
    <t>@kegblgnunfaedh mindset seperti ini yang perlu dimodifikasi
nikah muda untuk menghindari dosa,
tapi kemudian lupa crosscheck 3B pasangan,
lupa untuk sama² memahami arti pernikahan,
lupa kalau dia punya potensi yg bisa menghasilkan,
yg berujung lupa menghindari kemiskinan</t>
  </si>
  <si>
    <t>@kegblgnunfaedh mindset seperti ini yang perlu dimodifikasi
nikah muda untuk menghindari dosa,
tapi kemudian lupa crosscheck 3b pasangan,
lupa untuk sama² memahami arti pernikahan,
lupa kalau dia punya potensi yg bisa menghasilkan,
yg berujung lupa menghindari kemiskinan</t>
  </si>
  <si>
    <t>mindset seperti ini yang perlu dimodifikasi nikah muda untuk menghindari dosa tapi kemudian lupa crosscheck  pasangan lupa untuk sama memahami arti pernikahan lupa kalau dia punya potensi yg bisa menghasilkan yg berujung lupa menghindari kemiskinan</t>
  </si>
  <si>
    <t>['mindset', 'seperti', 'ini', 'yang', 'perlu', 'dimodifikasi', 'nikah', 'muda', 'untuk', 'menghindari', 'dosa', 'tapi', 'kemudian', 'lupa', 'crosscheck', 'pasangan', 'lupa', 'untuk', 'sama', 'memahami', 'arti', 'pernikahan', 'lupa', 'kalau', 'dia', 'punya', 'potensi', 'yg', 'bisa', 'menghasilkan', 'yg', 'berujung', 'lupa', 'menghindari', 'kemiskinan']</t>
  </si>
  <si>
    <t>['pemikiran', 'seperti', 'ini', 'yang', 'perlu', 'dimodifikasi', 'nikah', 'muda', 'untuk', 'menghindari', 'dosa', 'tapi', 'kemudian', 'lupa', 'crosscheck', 'pasangan', 'lupa', 'untuk', 'sama', 'memahami', 'arti', 'pernikahan', 'lupa', 'kalau', 'dia', 'punya', 'potensi', 'yg', 'bisa', 'menghasilkan', 'yg', 'berujung', 'lupa', 'menghindari', 'kemiskinan']</t>
  </si>
  <si>
    <t>['pemikiran', 'dimodifikasi', 'nikah', 'muda', 'menghindari', 'dosa', 'lupa', 'crosscheck', 'pasangan', 'lupa', 'memahami', 'arti', 'pernikahan', 'lupa', 'potensi', 'menghasilkan', 'berujung', 'lupa', 'menghindari', 'kemiskinan']</t>
  </si>
  <si>
    <t>['pikir', 'modifikasi', 'nikah', 'muda', 'hindar', 'dosa', 'lupa', 'crosscheck', 'pasang', 'lupa', 'paham', 'arti', 'nikah', 'lupa', 'potensi', 'hasil', 'ujung', 'lupa', 'hindar', 'miskin']</t>
  </si>
  <si>
    <t>pikir modifikasi nikah muda hindar dosa lupa crosscheck pasang lupa paham arti nikah lupa potensi hasil ujung lupa hindar miskin</t>
  </si>
  <si>
    <t>@tanyakanrl Dari nama2 nya dominan generasi muda, dulu nikah motivasi nya apa sih kok semudah ini kalian mutusin cerai</t>
  </si>
  <si>
    <t>@tanyakanrl dari nama2 nya dominan generasi muda, dulu nikah motivasi nya apa sih kok semudah ini kalian mutusin cerai</t>
  </si>
  <si>
    <t>dari nama nya dominan generasi muda dulu nikah motivasi nya apa sih kok semudah ini kalian mutusin cerai</t>
  </si>
  <si>
    <t>['dari', 'nama', 'nya', 'dominan', 'generasi', 'muda', 'dulu', 'nikah', 'motivasi', 'nya', 'apa', 'sih', 'kok', 'semudah', 'ini', 'kalian', 'mutusin', 'cerai']</t>
  </si>
  <si>
    <t>['dari', 'nama', 'nya', 'dominan', 'generasi', 'muda', 'dulu', 'nikah', 'motivasi', 'nya', 'apa', 'sih', 'kok', 'semudah', 'ini', 'kalian', 'memutuskan', 'cerai']</t>
  </si>
  <si>
    <t>['nama', 'nya', 'dominan', 'generasi', 'muda', 'nikah', 'motivasi', 'nya', 'sih', 'semudah', 'memutuskan', 'cerai']</t>
  </si>
  <si>
    <t>['nama', 'nya', 'dominan', 'generasi', 'muda', 'nikah', 'motivasi', 'nya', 'sih', 'mudah', 'putus', 'cerai']</t>
  </si>
  <si>
    <t>nama nya dominan generasi muda nikah motivasi nya sih mudah putus cerai</t>
  </si>
  <si>
    <t>@kegblgnunfaedh mangkanya nikah muda nanti kan klo gapny duit blg aja k temen "cuma km yg bisa ngertiin aq" tcuih</t>
  </si>
  <si>
    <t>mangkanya nikah muda nanti kan klo gapny duit blg aja  temen cuma km yg bisa ngertiin aq tcuih</t>
  </si>
  <si>
    <t>['mangkanya', 'nikah', 'muda', 'nanti', 'kan', 'klo', 'gapny', 'duit', 'blg', 'aja', 'temen', 'cuma', 'km', 'yg', 'bisa', 'ngertiin', 'aq', 'tcuih']</t>
  </si>
  <si>
    <t>['makanya', 'nikah', 'muda', 'nanti', 'kan', 'klo', 'gapny', 'duit', 'bilang', 'aja', 'teman', 'cuma', 'kamu', 'yg', 'bisa', 'ngertiin', 'aku', 'tcuih']</t>
  </si>
  <si>
    <t>['nikah', 'muda', 'klo', 'gapny', 'duit', 'bilang', 'aja', 'teman', 'ngertiin', 'tcuih']</t>
  </si>
  <si>
    <t>nikah muda klo gapny duit bilang aja teman ngertiin tcuih</t>
  </si>
  <si>
    <t>selective milih pasangan, terutama yang bener2 bisa jadi rumah buat pulang dan tempat cerita, ngadu, dll. Terlebih w gapinter buat ngsh perasaan ke cowo, dn emosi.. emosi msh belom bisa dikontrol, blm dewasa🥲 bnr2 harus dipikirin dulu buat nikah, apalagi nikah muda gini.</t>
  </si>
  <si>
    <t>selective milih pasangan, terutama yang bener2 bisa jadi rumah buat pulang dan tempat cerita, ngadu, dll. terlebih w gapinter buat ngsh perasaan ke cowo, dn emosi.. emosi msh belom bisa dikontrol, blm dewasa🥲 bnr2 harus dipikirin dulu buat nikah, apalagi nikah muda gini.</t>
  </si>
  <si>
    <t>selective milih pasangan terutama yang bener bisa jadi rumah buat pulang dan tempat cerita ngadu dll terlebih  gapinter buat ngsh perasaan ke cowo dn emosi emosi msh belom bisa dikontrol blm dewasa bnr harus dipikirin dulu buat nikah apalagi nikah muda gini</t>
  </si>
  <si>
    <t>['selective', 'milih', 'pasangan', 'terutama', 'yang', 'bener', 'bisa', 'jadi', 'rumah', 'buat', 'pulang', 'dan', 'tempat', 'cerita', 'ngadu', 'dll', 'terlebih', 'gapinter', 'buat', 'ngsh', 'perasaan', 'ke', 'cowo', 'dn', 'emosi', 'emosi', 'msh', 'belom', 'bisa', 'dikontrol', 'blm', 'dewasa', 'bnr', 'harus', 'dipikirin', 'dulu', 'buat', 'nikah', 'apalagi', 'nikah', 'muda', 'gini']</t>
  </si>
  <si>
    <t>['selective', 'memilih', 'pasangan', 'terutama', 'yang', 'benar', 'bisa', 'jadi', 'rumah', 'buat', 'pulang', 'dan', 'tempat', 'cerita', 'ngadu', 'dll', 'terlebih', 'gapinter', 'buat', 'ngsh', 'perasaan', 'ke', 'cowok', 'dan', 'emosi', 'emosi', 'masih', 'belum', 'bisa', 'dikontrol', 'belum', 'dewasa', 'benar', 'harus', 'dipikirkan', 'dulu', 'buat', 'nikah', 'apalagi', 'nikah', 'muda', 'begini']</t>
  </si>
  <si>
    <t>['selective', 'memilih', 'pasangan', 'rumah', 'pulang', 'cerita', 'ngadu', 'dll', 'gapinter', 'ngsh', 'perasaan', 'cowok', 'emosi', 'emosi', 'dikontrol', 'dewasa', 'dipikirkan', 'nikah', 'nikah', 'muda']</t>
  </si>
  <si>
    <t>['selective', 'pilih', 'pasang', 'rumah', 'pulang', 'cerita', 'ngadu', 'dll', 'gapinter', 'ngsh', 'asa', 'cowok', 'emosi', 'emosi', 'kontrol', 'dewasa', 'pikir', 'nikah', 'nikah', 'muda']</t>
  </si>
  <si>
    <t>selective pilih pasang rumah pulang cerita ngadu dll gapinter ngsh asa cowok emosi emosi kontrol dewasa pikir nikah nikah muda</t>
  </si>
  <si>
    <t>@kegblgnunfaedh Nikah muda ..hijrah ..parenting.. postingan medsos caption "MasyaAllah Tabarakallah..repeat", di keluarga serba paling agamis semua serba mrk doangan yg ideal ..contoh anti riba.. ..tiba2 ke gep lagi diraja gadai ..ada yg kaya gitu..?</t>
  </si>
  <si>
    <t>@kegblgnunfaedh nikah muda ..hijrah ..parenting.. postingan medsos caption "masyaallah tabarakallah..repeat", di keluarga serba paling agamis semua serba mrk doangan yg ideal ..contoh anti riba.. ..tiba2 ke gep lagi diraja gadai ..ada yg kaya gitu..?</t>
  </si>
  <si>
    <t>nikah muda hijrah parenting postingan medsos caption masyaallah tabarakallahrepeat di keluarga serba paling agamis semua serba mrk doangan yg ideal contoh anti riba tiba ke gep lagi diraja gadai ada yg kaya gitu</t>
  </si>
  <si>
    <t>['nikah', 'muda', 'hijrah', 'parenting', 'postingan', 'medsos', 'caption', 'masyaallah', 'tabarakallahrepeat', 'di', 'keluarga', 'serba', 'paling', 'agamis', 'semua', 'serba', 'mrk', 'doangan', 'yg', 'ideal', 'contoh', 'anti', 'riba', 'tiba', 'ke', 'gep', 'lagi', 'diraja', 'gadai', 'ada', 'yg', 'kaya', 'gitu']</t>
  </si>
  <si>
    <t>['nikah', 'muda', 'hijrah', 'mengasuh', 'unggahan', 'medsos', 'caption', 'masyaallah', 'tabarakallahrepeat', 'di', 'keluarga', 'serba', 'paling', 'agamis', 'semua', 'serba', 'mereka', 'doangan', 'yg', 'ideal', 'contoh', 'anti', 'riba', 'tiba', 'ke', 'gep', 'lagi', 'diraja', 'gadai', 'ada', 'yg', 'kaya', 'begitu']</t>
  </si>
  <si>
    <t>['nikah', 'muda', 'hijrah', 'mengasuh', 'unggahan', 'medsos', 'caption', 'masyaallah', 'tabarakallahrepeat', 'keluarga', 'serba', 'agamis', 'serba', 'doangan', 'ideal', 'contoh', 'anti', 'riba', 'gep', 'diraja', 'gadai', 'kaya']</t>
  </si>
  <si>
    <t>['nikah', 'muda', 'hijrah', 'asuh', 'unggah', 'medsos', 'caption', 'masyaallah', 'tabarakallahrepeat', 'keluarga', 'serba', 'agam', 'serba', 'doang', 'ideal', 'contoh', 'anti', 'riba', 'gep', 'diraja', 'gadai', 'kaya']</t>
  </si>
  <si>
    <t>nikah muda hijrah asuh unggah medsos caption masyaallah tabarakallahrepeat keluarga serba agam serba doang ideal contoh anti riba gep diraja gadai kaya</t>
  </si>
  <si>
    <t>@kak_syah Yang lain dapet kerjaan gampang, nikah muda gampang, kok gue susah banget ajg</t>
  </si>
  <si>
    <t>@kak_syah yang lain dapet kerjaan gampang, nikah muda gampang, kok gue susah banget ajg</t>
  </si>
  <si>
    <t>syah yang lain dapet kerjaan gampang nikah muda gampang kok gue susah banget ajg</t>
  </si>
  <si>
    <t>['syah', 'yang', 'lain', 'dapet', 'kerjaan', 'gampang', 'nikah', 'muda', 'gampang', 'kok', 'gue', 'susah', 'banget', 'ajg']</t>
  </si>
  <si>
    <t>['syah', 'yang', 'lain', 'dapat', 'kerjaan', 'gampang', 'nikah', 'muda', 'gampang', 'kok', 'aku', 'susah', 'banget', 'fuck']</t>
  </si>
  <si>
    <t>['syah', 'kerjaan', 'gampang', 'nikah', 'muda', 'gampang', 'susah', 'banget', 'fuck']</t>
  </si>
  <si>
    <t>['syah', 'kerja', 'gampang', 'nikah', 'muda', 'gampang', 'susah', 'banget', 'fuck']</t>
  </si>
  <si>
    <t>syah kerja gampang nikah muda gampang susah banget fuck</t>
  </si>
  <si>
    <t>Masih muda, belum nikah, belum punya anak tapi udah mati2an nyari duit, buat apasih? 
Suka heran sama diri sendiri</t>
  </si>
  <si>
    <t>masih muda, belum nikah, belum punya anak tapi udah mati2an nyari duit, buat apasih? 
suka heran sama diri sendiri</t>
  </si>
  <si>
    <t>masih muda belum nikah belum punya anak tapi udah matian nyari duit buat apasih suka heran sama diri sendiri</t>
  </si>
  <si>
    <t>['masih', 'muda', 'belum', 'nikah', 'belum', 'punya', 'anak', 'tapi', 'udah', 'matian', 'nyari', 'duit', 'buat', 'apasih', 'suka', 'heran', 'sama', 'diri', 'sendiri']</t>
  </si>
  <si>
    <t>['masih', 'muda', 'belum', 'nikah', 'belum', 'punya', 'anak', 'tapi', 'sudah', 'matian', 'mencari', 'duit', 'buat', 'apasih', 'suka', 'heran', 'sama', 'diri', 'sendiri']</t>
  </si>
  <si>
    <t>['muda', 'nikah', 'anak', 'matian', 'mencari', 'duit', 'apasih', 'suka', 'heran']</t>
  </si>
  <si>
    <t>['muda', 'nikah', 'anak', 'mati', 'cari', 'duit', 'apasih', 'suka', 'heran']</t>
  </si>
  <si>
    <t>muda nikah anak mati cari duit apasih suka heran</t>
  </si>
  <si>
    <t>@obaby_nobaby @18fesss Ya gak perlu lah org skrg banyak yg nikah muda kok adek adek lulus SMA udh pada nikah 🥲 ntar umur 21 anak udh 2 anak udh 3 yassalam 😂</t>
  </si>
  <si>
    <t>@obaby_nobaby @18fesss ya gak perlu lah org skrg banyak yg nikah muda kok adek adek lulus sma udh pada nikah 🥲 ntar umur 21 anak udh 2 anak udh 3 yassalam 😂</t>
  </si>
  <si>
    <t>nobaby ya gak perlu lah org skrg banyak yg nikah muda kok adek adek lulus sma udh pada nikah ntar umur anak udh anak udh yassalam</t>
  </si>
  <si>
    <t>['nobaby', 'ya', 'gak', 'perlu', 'lah', 'org', 'skrg', 'banyak', 'yg', 'nikah', 'muda', 'kok', 'adek', 'adek', 'lulus', 'sma', 'udh', 'pada', 'nikah', 'ntar', 'umur', 'anak', 'udh', 'anak', 'udh', 'yassalam']</t>
  </si>
  <si>
    <t>['tidak', 'ya', 'gak', 'perlu', 'lah', 'orang', 'sekarang', 'banyak', 'yg', 'nikah', 'muda', 'kok', 'adik', 'adik', 'lulus', 'sama', 'sudah', 'pada', 'nikah', 'nanti', 'umur', 'anak', 'sudah', 'anak', 'sudah', 'yassalam']</t>
  </si>
  <si>
    <t>['ya', 'gak', 'orang', 'nikah', 'muda', 'adik', 'adik', 'lulus', 'nikah', 'umur', 'anak', 'anak', 'yassalam']</t>
  </si>
  <si>
    <t>ya gak orang nikah muda adik adik lulus nikah umur anak anak yassalam</t>
  </si>
  <si>
    <t>@b3b3t_ @tanyarlfes Beberapa memang bener ada yang gak bertahan. Malahan ada yg sebelum nikah branding-nya sosoan jadi jomblo ngenes setiap menghadiri pernikahan temennya, ehh sekali nikah malah gak lama. Dulu banyak juga ngikutin selebgram agamis dan rata-rata pada nikah muda.</t>
  </si>
  <si>
    <t>@b3b3t_ @tanyarlfes beberapa memang bener ada yang gak bertahan. malahan ada yg sebelum nikah branding-nya sosoan jadi jomblo ngenes setiap menghadiri pernikahan temennya, ehh sekali nikah malah gak lama. dulu banyak juga ngikutin selebgram agamis dan rata-rata pada nikah muda.</t>
  </si>
  <si>
    <t>beberapa memang bener ada yang gak bertahan malahan ada yg sebelum nikah brandingnya sosoan jadi jomblo ngenes setiap menghadiri pernikahan temennya ehh sekali nikah malah gak lama dulu banyak juga ngikutin selebgram agamis dan ratarata pada nikah muda</t>
  </si>
  <si>
    <t>['beberapa', 'memang', 'bener', 'ada', 'yang', 'gak', 'bertahan', 'malahan', 'ada', 'yg', 'sebelum', 'nikah', 'brandingnya', 'sosoan', 'jadi', 'jomblo', 'ngenes', 'setiap', 'menghadiri', 'pernikahan', 'temennya', 'ehh', 'sekali', 'nikah', 'malah', 'gak', 'lama', 'dulu', 'banyak', 'juga', 'ngikutin', 'selebgram', 'agamis', 'dan', 'ratarata', 'pada', 'nikah', 'muda']</t>
  </si>
  <si>
    <t>['beberapa', 'memang', 'benar', 'ada', 'yang', 'gak', 'bertahan', 'malahan', 'ada', 'yg', 'sebelum', 'nikah', 'brandingnya', 'sombong', 'jadi', 'lajang', 'ngenes', 'setiap', 'menghadiri', 'pernikahan', 'temannya', 'ehh', 'sekali', 'nikah', 'malah', 'gak', 'lama', 'dulu', 'banyak', 'juga', 'mengikuti', 'selebgram', 'agamis', 'dan', 'kebanyakan', 'pada', 'nikah', 'muda']</t>
  </si>
  <si>
    <t>['gak', 'bertahan', 'nikah', 'brandingnya', 'sombong', 'lajang', 'ngenes', 'menghadiri', 'pernikahan', 'temannya', 'ehh', 'nikah', 'gak', 'mengikuti', 'selebgram', 'agamis', 'kebanyakan', 'nikah', 'muda']</t>
  </si>
  <si>
    <t>['gak', 'tahan', 'nikah', 'brandingnya', 'sombong', 'lajang', 'ngenes', 'hadir', 'nikah', 'teman', 'ehh', 'nikah', 'gak', 'ikut', 'selebgram', 'agam', 'banyak', 'nikah', 'muda']</t>
  </si>
  <si>
    <t>gak tahan nikah brandingnya sombong lajang ngenes hadir nikah teman ehh nikah gak ikut selebgram agam banyak nikah muda</t>
  </si>
  <si>
    <t>@tanyarlfes lagian kok km nikah cepet bgt der, masih muda jg</t>
  </si>
  <si>
    <t>lagian kok km nikah cepet bgt der masih muda jg</t>
  </si>
  <si>
    <t>['lagian', 'kok', 'km', 'nikah', 'cepet', 'bgt', 'der', 'masih', 'muda', 'jg']</t>
  </si>
  <si>
    <t>['lagian', 'kok', 'kamu', 'nikah', 'cepat', 'banget', 'der', 'masih', 'muda', 'juga']</t>
  </si>
  <si>
    <t>['nikah', 'cepat', 'banget', 'muda']</t>
  </si>
  <si>
    <t>nikah cepat banget muda</t>
  </si>
  <si>
    <t>@Bunny_double02 Oalah nikah muda ya, hm gpp sih.. enaknya nikah muda klo pnya anak dan dia otw remaja tp mamanya msh muda..enak diajak curhat ngobrol dll kayak layaknya temen☺skrng mah bodo amat deh, nikah ga prlu cepet2 juga. klo blm siap, mending jangan</t>
  </si>
  <si>
    <t>@bunny_double02 oalah nikah muda ya, hm gpp sih.. enaknya nikah muda klo pnya anak dan dia otw remaja tp mamanya msh muda..enak diajak curhat ngobrol dll kayak layaknya temen☺skrng mah bodo amat deh, nikah ga prlu cepet2 juga. klo blm siap, mending jangan</t>
  </si>
  <si>
    <t>double oalah nikah muda ya hm gpp sih enaknya nikah muda klo pnya anak dan dia otw remaja tp mamanya msh mudaenak diajak curhat ngobrol dll kayak layaknya temenskrng mah bodo amat deh nikah ga prlu cepet juga klo blm siap mending jangan</t>
  </si>
  <si>
    <t>['double', 'oalah', 'nikah', 'muda', 'ya', 'hm', 'gpp', 'sih', 'enaknya', 'nikah', 'muda', 'klo', 'pnya', 'anak', 'dan', 'dia', 'otw', 'remaja', 'tp', 'mamanya', 'msh', 'mudaenak', 'diajak', 'curhat', 'ngobrol', 'dll', 'kayak', 'layaknya', 'temenskrng', 'mah', 'bodo', 'amat', 'deh', 'nikah', 'ga', 'prlu', 'cepet', 'juga', 'klo', 'blm', 'siap', 'mending', 'jangan']</t>
  </si>
  <si>
    <t>['double', 'oalah', 'nikah', 'muda', 'ya', 'hm', 'boleh', 'sih', 'enaknya', 'nikah', 'muda', 'klo', 'punya', 'anak', 'dan', 'dia', 'menuju', 'remaja', 'tapi', 'ibunya', 'masih', 'mudaenak', 'diajak', 'cerita', 'berbicara', 'dll', 'seperti', 'layaknya', 'temenskrng', 'mah', 'bodoh', 'amat', 'deh', 'nikah', 'tidak', 'prlu', 'cepat', 'juga', 'klo', 'belum', 'siap', 'mending', 'jangan']</t>
  </si>
  <si>
    <t>['double', 'nikah', 'muda', 'ya', 'hm', 'sih', 'enaknya', 'nikah', 'muda', 'klo', 'anak', 'remaja', 'ibunya', 'mudaenak', 'diajak', 'cerita', 'berbicara', 'dll', 'layaknya', 'temenskrng', 'mah', 'bodoh', 'deh', 'nikah', 'prlu', 'cepat', 'klo', 'mending']</t>
  </si>
  <si>
    <t>['double', 'nikah', 'muda', 'ya', 'hm', 'sih', 'enak', 'nikah', 'muda', 'klo', 'anak', 'remaja', 'ibu', 'mudaenak', 'ajak', 'cerita', 'bicara', 'dll', 'layak', 'temenskrng', 'mah', 'bodoh', 'deh', 'nikah', 'prlu', 'cepat', 'klo', 'mending']</t>
  </si>
  <si>
    <t>double nikah muda ya hm sih enak nikah muda klo anak remaja ibu mudaenak ajak cerita bicara dll layak temenskrng mah bodoh deh nikah prlu cepat klo mending</t>
  </si>
  <si>
    <t>Tetap bertahan menjadi operator muda di era gempuran nikah muda 🗿 https://t.co/wsLLgWt3Lj</t>
  </si>
  <si>
    <t>tetap bertahan menjadi operator muda di era gempuran nikah muda 🗿 https://t.co/wsllgwt3lj</t>
  </si>
  <si>
    <t>tetap bertahan menjadi operator muda di era gempuran nikah muda</t>
  </si>
  <si>
    <t>['tetap', 'bertahan', 'menjadi', 'operator', 'muda', 'di', 'era', 'gempuran', 'nikah', 'muda']</t>
  </si>
  <si>
    <t>['tetap', 'bertahan', 'menjadi', 'operator', 'muda', 'di', 'era', 'penggempuran', 'nikah', 'muda']</t>
  </si>
  <si>
    <t>['bertahan', 'operator', 'muda', 'era', 'penggempuran', 'nikah', 'muda']</t>
  </si>
  <si>
    <t>['tahan', 'operator', 'muda', 'era', 'gempur', 'nikah', 'muda']</t>
  </si>
  <si>
    <t>tahan operator muda era gempur nikah muda</t>
  </si>
  <si>
    <t>Teruntuk couple yg taunya ngntt doang :)
Nikah bukan solusi ya gblk. 
Gak ngotak tim nikah muda tnp mikir ekonomi keluarga. Blok blok.</t>
  </si>
  <si>
    <t>teruntuk couple yg taunya ngntt doang :)
nikah bukan solusi ya gblk. 
gak ngotak tim nikah muda tnp mikir ekonomi keluarga. blok blok.</t>
  </si>
  <si>
    <t>teruntuk couple yg taunya ngntt doang nikah bukan solusi ya gblk gak ngotak tim nikah muda tnp mikir ekonomi keluarga blok blok</t>
  </si>
  <si>
    <t>['teruntuk', 'couple', 'yg', 'taunya', 'ngntt', 'doang', 'nikah', 'bukan', 'solusi', 'ya', 'gblk', 'gak', 'ngotak', 'tim', 'nikah', 'muda', 'tnp', 'mikir', 'ekonomi', 'keluarga', 'blok', 'blok']</t>
  </si>
  <si>
    <t>['teruntuk', 'couple', 'yg', 'tahunya', 'ngntt', 'hanya', 'nikah', 'bukan', 'solusi', 'ya', 'bodoh', 'gak', 'berpikir', 'tim', 'nikah', 'muda', 'tanpa', 'berpikir', 'ekonomi', 'keluarga', 'bodoh', 'bodoh']</t>
  </si>
  <si>
    <t>['teruntuk', 'couple', 'tahunya', 'ngntt', 'nikah', 'solusi', 'ya', 'bodoh', 'gak', 'berpikir', 'tim', 'nikah', 'muda', 'berpikir', 'ekonomi', 'keluarga', 'bodoh', 'bodoh']</t>
  </si>
  <si>
    <t>['untuk', 'couple', 'tahu', 'ngntt', 'nikah', 'solusi', 'ya', 'bodoh', 'gak', 'pikir', 'tim', 'nikah', 'muda', 'pikir', 'ekonomi', 'keluarga', 'bodoh', 'bodoh']</t>
  </si>
  <si>
    <t>untuk couple tahu ngntt nikah solusi ya bodoh gak pikir tim nikah muda pikir ekonomi keluarga bodoh bodoh</t>
  </si>
  <si>
    <t>@kegblgnunfaedh bagus banget lo kak. nikah muda. beranak banyak. sumber tenaga kerja murah. klo ga ada yang nikah muda, dan beranak pinak, mahal susah cari pegawai</t>
  </si>
  <si>
    <t>bagus banget lo kak nikah muda beranak banyak sumber tenaga kerja murah klo ga ada yang nikah muda dan beranak pinak mahal susah cari pegawai</t>
  </si>
  <si>
    <t>['bagus', 'banget', 'lo', 'kak', 'nikah', 'muda', 'beranak', 'banyak', 'sumber', 'tenaga', 'kerja', 'murah', 'klo', 'ga', 'ada', 'yang', 'nikah', 'muda', 'dan', 'beranak', 'pinak', 'mahal', 'susah', 'cari', 'pegawai']</t>
  </si>
  <si>
    <t>['bagus', 'banget', 'kamu', 'kakak', 'nikah', 'muda', 'beranak', 'banyak', 'sumber', 'tenaga', 'kerja', 'murah', 'klo', 'tidak', 'ada', 'yang', 'nikah', 'muda', 'dan', 'beranak', 'pinak', 'mahal', 'susah', 'cari', 'pegawai']</t>
  </si>
  <si>
    <t>['bagus', 'banget', 'kakak', 'nikah', 'muda', 'beranak', 'sumber', 'tenaga', 'kerja', 'murah', 'klo', 'nikah', 'muda', 'beranak', 'pinak', 'mahal', 'susah', 'cari', 'pegawai']</t>
  </si>
  <si>
    <t>['bagus', 'banget', 'kakak', 'nikah', 'muda', 'anak', 'sumber', 'tenaga', 'kerja', 'murah', 'klo', 'nikah', 'muda', 'anak', 'pinak', 'mahal', 'susah', 'cari', 'pegawai']</t>
  </si>
  <si>
    <t>bagus banget kakak nikah muda anak sumber tenaga kerja murah klo nikah muda anak pinak mahal susah cari pegawai</t>
  </si>
  <si>
    <t>@reflyprtm Nikmati selagi masa muda bahagia. Menikah bukan berarti jalan bahagia. Jalani yg lg dinikmati. Pikir² panjang sebelum ambil keputusan buat nikah</t>
  </si>
  <si>
    <t>@reflyprtm nikmati selagi masa muda bahagia. menikah bukan berarti jalan bahagia. jalani yg lg dinikmati. pikir² panjang sebelum ambil keputusan buat nikah</t>
  </si>
  <si>
    <t>nikmati selagi masa muda bahagia menikah bukan berarti jalan bahagia jalani yg lg dinikmati pikir panjang sebelum ambil keputusan buat nikah</t>
  </si>
  <si>
    <t>['nikmati', 'selagi', 'masa', 'muda', 'bahagia', 'menikah', 'bukan', 'berarti', 'jalan', 'bahagia', 'jalani', 'yg', 'lg', 'dinikmati', 'pikir', 'panjang', 'sebelum', 'ambil', 'keputusan', 'buat', 'nikah']</t>
  </si>
  <si>
    <t>['menikmati', 'selagi', 'masa', 'muda', 'bahagia', 'nikah', 'bukan', 'berarti', 'jalan', 'bahagia', 'jalani', 'yg', 'lagi', 'dinikmati', 'pikir', 'panjang', 'sebelum', 'ambil', 'keputusan', 'buat', 'nikah']</t>
  </si>
  <si>
    <t>['menikmati', 'selagi', 'muda', 'bahagia', 'nikah', 'jalan', 'bahagia', 'jalani', 'dinikmati', 'pikir', 'ambil', 'keputusan', 'nikah']</t>
  </si>
  <si>
    <t>['nikmat', 'selagi', 'muda', 'bahagia', 'nikah', 'jalan', 'bahagia', 'jalan', 'nikmat', 'pikir', 'ambil', 'putus', 'nikah']</t>
  </si>
  <si>
    <t>nikmat selagi muda bahagia nikah jalan bahagia jalan nikmat pikir ambil putus nikah</t>
  </si>
  <si>
    <t>@kegblgnunfaedh temenku justru dia yg paling tua tpi liat temen yg lain nikah trmsk aku yg umurnya 5th lbh muda dari dia duluan nikah dia kaya harus buru2 nikah juga alhasil suaminya skrg ya gitu pinjol sana sini gk kerja kdrt jg tpi temanku cintanya kegoblokan pdhl udh kita nasehatin sblm nikah</t>
  </si>
  <si>
    <t>temenku justru dia yg paling tua tpi liat temen yg lain nikah trmsk aku yg umurnya th lbh muda dari dia duluan nikah dia kaya harus buru nikah juga alhasil suaminya skrg ya gitu pinjol sana sini gk kerja kdrt jg tpi temanku cintanya kegoblokan pdhl udh kita nasehatin sblm nikah</t>
  </si>
  <si>
    <t>['temenku', 'justru', 'dia', 'yg', 'paling', 'tua', 'tpi', 'liat', 'temen', 'yg', 'lain', 'nikah', 'trmsk', 'aku', 'yg', 'umurnya', 'th', 'lbh', 'muda', 'dari', 'dia', 'duluan', 'nikah', 'dia', 'kaya', 'harus', 'buru', 'nikah', 'juga', 'alhasil', 'suaminya', 'skrg', 'ya', 'gitu', 'pinjol', 'sana', 'sini', 'gk', 'kerja', 'kdrt', 'jg', 'tpi', 'temanku', 'cintanya', 'kegoblokan', 'pdhl', 'udh', 'kita', 'nasehatin', 'sblm', 'nikah']</t>
  </si>
  <si>
    <t>['temenku', 'justru', 'dia', 'yg', 'paling', 'tua', 'tapi', 'lihat', 'teman', 'yg', 'lain', 'nikah', 'termasuk', 'aku', 'yg', 'umurnya', 'tahun', 'lbh', 'muda', 'dari', 'dia', 'duluan', 'nikah', 'dia', 'kaya', 'harus', 'buru', 'nikah', 'juga', 'alhasil', 'suaminya', 'sekarang', 'ya', 'begitu', 'pinjol', 'sana', 'sini', 'tidak', 'kerja', 'kekerasan', 'juga', 'tapi', 'temanku', 'cintanya', 'kegoblokan', 'padahal', 'sudah', 'kita', 'nasehatin', 'sebelum', 'nikah']</t>
  </si>
  <si>
    <t>['temenku', 'tua', 'lihat', 'teman', 'nikah', 'umurnya', 'lbh', 'muda', 'duluan', 'nikah', 'kaya', 'buru', 'nikah', 'alhasil', 'suaminya', 'ya', 'pinjol', 'kerja', 'kekerasan', 'temanku', 'cintanya', 'kegoblokan', 'nasehatin', 'nikah']</t>
  </si>
  <si>
    <t>['temenku', 'tua', 'lihat', 'teman', 'nikah', 'umur', 'lbh', 'muda', 'duluan', 'nikah', 'kaya', 'buru', 'nikah', 'alhasil', 'suami', 'ya', 'pinjol', 'kerja', 'keras', 'teman', 'cinta', 'goblok', 'nasehatin', 'nikah']</t>
  </si>
  <si>
    <t>temenku tua lihat teman nikah umur lbh muda duluan nikah kaya buru nikah alhasil suami ya pinjol kerja keras teman cinta goblok nasehatin nikah</t>
  </si>
  <si>
    <t>@kegblgnunfaedh Nikah banyak rezeki tuh harus dibarengi ikhtiar. Tetangga gue nikah muda, baru 3 bln nikah hutang udh dimana2 pdhl pas single hedon abis. Makanya nikah muda bukan solusi, yg solusi itu nikah sama kolongmerat</t>
  </si>
  <si>
    <t>@kegblgnunfaedh nikah banyak rezeki tuh harus dibarengi ikhtiar. tetangga gue nikah muda, baru 3 bln nikah hutang udh dimana2 pdhl pas single hedon abis. makanya nikah muda bukan solusi, yg solusi itu nikah sama kolongmerat</t>
  </si>
  <si>
    <t>nikah banyak rezeki tuh harus dibarengi ikhtiar tetangga gue nikah muda baru bln nikah hutang udh dimana pdhl pas single hedon abis makanya nikah muda bukan solusi yg solusi itu nikah sama kolongmerat</t>
  </si>
  <si>
    <t>['nikah', 'banyak', 'rezeki', 'tuh', 'harus', 'dibarengi', 'ikhtiar', 'tetangga', 'gue', 'nikah', 'muda', 'baru', 'bln', 'nikah', 'hutang', 'udh', 'dimana', 'pdhl', 'pas', 'single', 'hedon', 'abis', 'makanya', 'nikah', 'muda', 'bukan', 'solusi', 'yg', 'solusi', 'itu', 'nikah', 'sama', 'kolongmerat']</t>
  </si>
  <si>
    <t>['nikah', 'banyak', 'rezeki', 'tuh', 'harus', 'dibarengi', 'ikhtiar', 'tetangga', 'aku', 'nikah', 'muda', 'baru', 'bulan', 'nikah', 'hutang', 'sudah', 'dimana', 'padahal', 'saat', 'lajang', 'hedonis', 'habis', 'makanya', 'nikah', 'muda', 'bukan', 'solusi', 'yg', 'solusi', 'itu', 'nikah', 'sama', 'kolongmerat']</t>
  </si>
  <si>
    <t>['nikah', 'rezeki', 'tuh', 'dibarengi', 'ikhtiar', 'tetangga', 'nikah', 'muda', 'nikah', 'hutang', 'dimana', 'lajang', 'hedonis', 'habis', 'nikah', 'muda', 'solusi', 'solusi', 'nikah', 'kolongmerat']</t>
  </si>
  <si>
    <t>['nikah', 'rezeki', 'tuh', 'bareng', 'ikhtiar', 'tetangga', 'nikah', 'muda', 'nikah', 'hutang', 'mana', 'lajang', 'hedonis', 'habis', 'nikah', 'muda', 'solusi', 'solusi', 'nikah', 'kolongmerat']</t>
  </si>
  <si>
    <t>nikah rezeki tuh bareng ikhtiar tetangga nikah muda nikah hutang mana lajang hedonis habis nikah muda solusi solusi nikah kolongmerat</t>
  </si>
  <si>
    <t>Ih kalian ada yang punya kakak ipar lebih muda gak? Manggilnya apa? 
Kakakku mau nikah tapi cowonya lebih muda dari adek aku yg kedua (nglewatin 4 anak) alias jauh umurnya sama aku, sedangkan aku sama kakak aja cuma beda satu setengah taun... Manggilnya apa? Masa kakak juga 😭</t>
  </si>
  <si>
    <t>ih kalian ada yang punya kakak ipar lebih muda gak? manggilnya apa? 
kakakku mau nikah tapi cowonya lebih muda dari adek aku yg kedua (nglewatin 4 anak) alias jauh umurnya sama aku, sedangkan aku sama kakak aja cuma beda satu setengah taun... manggilnya apa? masa kakak juga 😭</t>
  </si>
  <si>
    <t>ih kalian ada yang punya kakak ipar lebih muda gak manggilnya apa kakakku mau nikah tapi cowonya lebih muda dari adek aku yg kedua nglewatin anak alias jauh umurnya sama aku sedangkan aku sama kakak aja cuma beda satu setengah taun manggilnya apa masa kakak juga</t>
  </si>
  <si>
    <t>['ih', 'kalian', 'ada', 'yang', 'punya', 'kakak', 'ipar', 'lebih', 'muda', 'gak', 'manggilnya', 'apa', 'kakakku', 'mau', 'nikah', 'tapi', 'cowonya', 'lebih', 'muda', 'dari', 'adek', 'aku', 'yg', 'kedua', 'nglewatin', 'anak', 'alias', 'jauh', 'umurnya', 'sama', 'aku', 'sedangkan', 'aku', 'sama', 'kakak', 'aja', 'cuma', 'beda', 'satu', 'setengah', 'taun', 'manggilnya', 'apa', 'masa', 'kakak', 'juga']</t>
  </si>
  <si>
    <t>['ih', 'kalian', 'ada', 'yang', 'punya', 'kakak', 'ipar', 'lebih', 'muda', 'gak', 'manggilnya', 'apa', 'kakakku', 'mau', 'nikah', 'tapi', 'cowoknya', 'lebih', 'muda', 'dari', 'adik', 'aku', 'yg', 'kedua', 'nglewatin', 'anak', 'alias', 'jauh', 'umurnya', 'sama', 'aku', 'sedangkan', 'aku', 'sama', 'kakak', 'aja', 'cuma', 'beda', 'satu', 'setengah', 'tahun', 'manggilnya', 'apa', 'masa', 'kakak', 'juga']</t>
  </si>
  <si>
    <t>['kakak', 'ipar', 'muda', 'gak', 'manggilnya', 'kakakku', 'nikah', 'cowoknya', 'muda', 'adik', 'nglewatin', 'anak', 'alias', 'umurnya', 'kakak', 'aja', 'beda', 'manggilnya', 'kakak']</t>
  </si>
  <si>
    <t>['kakak', 'ipar', 'muda', 'gak', 'manggilnya', 'kakak', 'nikah', 'cowok', 'muda', 'adik', 'nglewatin', 'anak', 'alias', 'umur', 'kakak', 'aja', 'beda', 'manggilnya', 'kakak']</t>
  </si>
  <si>
    <t>kakak ipar muda gak manggilnya kakak nikah cowok muda adik nglewatin anak alias umur kakak aja beda manggilnya kakak</t>
  </si>
  <si>
    <t>@MbuhmbahMbuh @tanyarlfes Betul. Semua kakek nenekku dari bapak dari ibu dan dari mertua begitu. Nikah muda, dijodohin, anak banyak. Langgeng sampai wafat. Sesimpel itu</t>
  </si>
  <si>
    <t>@mbuhmbahmbuh @tanyarlfes betul. semua kakek nenekku dari bapak dari ibu dan dari mertua begitu. nikah muda, dijodohin, anak banyak. langgeng sampai wafat. sesimpel itu</t>
  </si>
  <si>
    <t>betul semua kakek nenekku dari bapak dari ibu dan dari mertua begitu nikah muda dijodohin anak banyak langgeng sampai wafat sesimpel itu</t>
  </si>
  <si>
    <t>['betul', 'semua', 'kakek', 'nenekku', 'dari', 'bapak', 'dari', 'ibu', 'dan', 'dari', 'mertua', 'begitu', 'nikah', 'muda', 'dijodohin', 'anak', 'banyak', 'langgeng', 'sampai', 'wafat', 'sesimpel', 'itu']</t>
  </si>
  <si>
    <t>['betul', 'semua', 'kakek', 'nenekku', 'dari', 'bapak', 'dari', 'ibu', 'dan', 'dari', 'mertua', 'begitu', 'nikah', 'muda', 'dijodohkan', 'anak', 'banyak', 'langgeng', 'sampai', 'wafat', 'sesimpel', 'itu']</t>
  </si>
  <si>
    <t>['kakek', 'nenekku', 'mertua', 'nikah', 'muda', 'dijodohkan', 'anak', 'langgeng', 'wafat', 'sesimpel']</t>
  </si>
  <si>
    <t>['kakek', 'nenek', 'mertua', 'nikah', 'muda', 'jodoh', 'anak', 'langgeng', 'wafat', 'simpel']</t>
  </si>
  <si>
    <t>kakek nenek mertua nikah muda jodoh anak langgeng wafat simpel</t>
  </si>
  <si>
    <t>@kegblgnunfaedh Makam tu nikah muda. Enakan juga makan ubi ungu sehat dan bergizi sambil nemenim ngupi. https://t.co/JnfgNjkQxM</t>
  </si>
  <si>
    <t>@kegblgnunfaedh makam tu nikah muda. enakan juga makan ubi ungu sehat dan bergizi sambil nemenim ngupi. https://t.co/jnfgnjkqxm</t>
  </si>
  <si>
    <t>makam tu nikah muda enakan juga makan ubi ungu sehat dan bergizi sambil nemenim ngupi</t>
  </si>
  <si>
    <t>['makam', 'tu', 'nikah', 'muda', 'enakan', 'juga', 'makan', 'ubi', 'ungu', 'sehat', 'dan', 'bergizi', 'sambil', 'nemenim', 'ngupi']</t>
  </si>
  <si>
    <t>['makam', 'itu', 'nikah', 'muda', 'enakan', 'juga', 'makan', 'ubi', 'ungu', 'sehat', 'dan', 'bergizi', 'sambil', 'nemenim', 'kopi']</t>
  </si>
  <si>
    <t>['makam', 'nikah', 'muda', 'enakan', 'makan', 'ubi', 'ungu', 'sehat', 'bergizi', 'nemenim', 'kopi']</t>
  </si>
  <si>
    <t>['makam', 'nikah', 'muda', 'enak', 'makan', 'ubi', 'ungu', 'sehat', 'gizi', 'nemenim', 'kopi']</t>
  </si>
  <si>
    <t>makam nikah muda enak makan ubi ungu sehat gizi nemenim kopi</t>
  </si>
  <si>
    <t>Makan noh nikah muda hahaha, mampus di kdrt segala</t>
  </si>
  <si>
    <t>makan noh nikah muda hahaha, mampus di kdrt segala</t>
  </si>
  <si>
    <t>makan noh nikah muda hahaha mampus di kdrt segala</t>
  </si>
  <si>
    <t>['makan', 'noh', 'nikah', 'muda', 'hahaha', 'mampus', 'di', 'kdrt', 'segala']</t>
  </si>
  <si>
    <t>['makan', 'itu', 'nikah', 'muda', 'hahaha', 'mati', 'di', 'kekerasan', 'segala']</t>
  </si>
  <si>
    <t>['makan', 'nikah', 'muda', 'hahaha', 'mati', 'kekerasan']</t>
  </si>
  <si>
    <t>['makan', 'nikah', 'muda', 'hahaha', 'mati', 'keras']</t>
  </si>
  <si>
    <t>makan nikah muda hahaha mati keras</t>
  </si>
  <si>
    <t>@kegblgnunfaedh NIKAH MUDA, ANAK ANJING, TOLOL LU SEMUA YANG SO SOAN NIKAH MUDA LU BANGSAT, URUSIN KARIR LU DULU ANJING, PASANGAN LU KAGAK MAKAN KONTOL KAGAK MAKAN PEJU DOANG ANJING, MAKAN TUH NIKAH MUDA, MASIH PADA MISKIN AJA BELAGU KONTOL</t>
  </si>
  <si>
    <t>@kegblgnunfaedh nikah muda, anak anjing, tolol lu semua yang so soan nikah muda lu bangsat, urusin karir lu dulu anjing, pasangan lu kagak makan kontol kagak makan peju doang anjing, makan tuh nikah muda, masih pada miskin aja belagu kontol</t>
  </si>
  <si>
    <t>nikah muda anak anjing tolol lu semua yang so soan nikah muda lu bangsat urusin karir lu dulu anjing pasangan lu kagak makan kontol kagak makan peju doang anjing makan tuh nikah muda masih pada miskin aja belagu kontol</t>
  </si>
  <si>
    <t>['nikah', 'muda', 'anak', 'anjing', 'tolol', 'lu', 'semua', 'yang', 'so', 'soan', 'nikah', 'muda', 'lu', 'bangsat', 'urusin', 'karir', 'lu', 'dulu', 'anjing', 'pasangan', 'lu', 'kagak', 'makan', 'kontol', 'kagak', 'makan', 'peju', 'doang', 'anjing', 'makan', 'tuh', 'nikah', 'muda', 'masih', 'pada', 'miskin', 'aja', 'belagu', 'kontol']</t>
  </si>
  <si>
    <t>['nikah', 'muda', 'anak', 'fuck', 'tolol', 'kamu', 'semua', 'yang', 'jadi', 'soan', 'nikah', 'muda', 'kamu', 'fuck', 'mengurus', 'karier', 'kamu', 'dulu', 'fuck', 'pasangan', 'kamu', 'tidak', 'makan', 'penis', 'tidak', 'makan', 'sperma', 'hanya', 'fuck', 'makan', 'tuh', 'nikah', 'muda', 'masih', 'pada', 'miskin', 'aja', 'belagu', 'penis']</t>
  </si>
  <si>
    <t>['nikah', 'muda', 'anak', 'fuck', 'tolol', 'soan', 'nikah', 'muda', 'fuck', 'mengurus', 'karier', 'fuck', 'pasangan', 'makan', 'penis', 'makan', 'sperma', 'fuck', 'makan', 'tuh', 'nikah', 'muda', 'miskin', 'aja', 'belagu', 'penis']</t>
  </si>
  <si>
    <t>['nikah', 'muda', 'anak', 'fuck', 'tolol', 'soan', 'nikah', 'muda', 'fuck', 'urus', 'karier', 'fuck', 'pasang', 'makan', 'penis', 'makan', 'sperma', 'fuck', 'makan', 'tuh', 'nikah', 'muda', 'miskin', 'aja', 'belagu', 'penis']</t>
  </si>
  <si>
    <t>nikah muda anak fuck tolol soan nikah muda fuck urus karier fuck pasang makan penis makan sperma fuck makan tuh nikah muda miskin aja belagu penis</t>
  </si>
  <si>
    <t>@tanyarlfes Nikah muda tp berakhir perceraian hm</t>
  </si>
  <si>
    <t>@tanyarlfes nikah muda tp berakhir perceraian hm</t>
  </si>
  <si>
    <t>nikah muda tp berakhir perceraian hm</t>
  </si>
  <si>
    <t>['nikah', 'muda', 'tp', 'berakhir', 'perceraian', 'hm']</t>
  </si>
  <si>
    <t>['nikah', 'muda', 'tapi', 'berakhir', 'perceraian', 'hm']</t>
  </si>
  <si>
    <t>['nikah', 'muda', 'perceraian', 'hm']</t>
  </si>
  <si>
    <t>['nikah', 'muda', 'cerai', 'hm']</t>
  </si>
  <si>
    <t>nikah muda cerai hm</t>
  </si>
  <si>
    <t>Ketika di ejek tua belum nikah oleh yg muda tapi udah menikah, gue cuma ketawa aja sambil berpikir mungkin ini yg membuat  nya senang disini dalam rumah tangganya yg berantakan..</t>
  </si>
  <si>
    <t>ketika di ejek tua belum nikah oleh yg muda tapi udah menikah, gue cuma ketawa aja sambil berpikir mungkin ini yg membuat  nya senang disini dalam rumah tangganya yg berantakan..</t>
  </si>
  <si>
    <t>ketika di ejek tua belum nikah oleh yg muda tapi udah menikah gue cuma ketawa aja sambil berpikir mungkin ini yg membuat nya senang disini dalam rumah tangganya yg berantakan</t>
  </si>
  <si>
    <t>['ketika', 'di', 'ejek', 'tua', 'belum', 'nikah', 'oleh', 'yg', 'muda', 'tapi', 'udah', 'menikah', 'gue', 'cuma', 'ketawa', 'aja', 'sambil', 'berpikir', 'mungkin', 'ini', 'yg', 'membuat', 'nya', 'senang', 'disini', 'dalam', 'rumah', 'tangganya', 'yg', 'berantakan']</t>
  </si>
  <si>
    <t>['ketika', 'di', 'ejek', 'tua', 'belum', 'nikah', 'oleh', 'yg', 'muda', 'tapi', 'sudah', 'nikah', 'aku', 'cuma', 'ketawa', 'aja', 'sambil', 'berpikir', 'mungkin', 'ini', 'yg', 'membuat', 'nya', 'senang', 'disini', 'dalam', 'rumah', 'tangganya', 'yg', 'berantakan']</t>
  </si>
  <si>
    <t>['ejek', 'tua', 'nikah', 'muda', 'nikah', 'ketawa', 'aja', 'berpikir', 'nya', 'senang', 'rumah', 'tangganya', 'berantakan']</t>
  </si>
  <si>
    <t>['ejek', 'tua', 'nikah', 'muda', 'nikah', 'ketawa', 'aja', 'pikir', 'nya', 'senang', 'rumah', 'tangga', 'beranta']</t>
  </si>
  <si>
    <t>ejek tua nikah muda nikah ketawa aja pikir nya senang rumah tangga beranta</t>
  </si>
  <si>
    <t>Wkwk belakangan ini banyak yang dateng tiba-tiba muncul minjem duit ngomongin masalah keluarga, wtf dude keknya lo dulu sombong bener nikah muda😂</t>
  </si>
  <si>
    <t>wkwk belakangan ini banyak yang dateng tiba-tiba muncul minjem duit ngomongin masalah keluarga, wtf dude keknya lo dulu sombong bener nikah muda😂</t>
  </si>
  <si>
    <t>wkwk belakangan ini banyak yang dateng tibatiba muncul minjem duit ngomongin masalah keluarga wtf dude keknya lo dulu sombong bener nikah muda</t>
  </si>
  <si>
    <t>['wkwk', 'belakangan', 'ini', 'banyak', 'yang', 'dateng', 'tibatiba', 'muncul', 'minjem', 'duit', 'ngomongin', 'masalah', 'keluarga', 'wtf', 'dude', 'keknya', 'lo', 'dulu', 'sombong', 'bener', 'nikah', 'muda']</t>
  </si>
  <si>
    <t>['wkwk', 'belakangan', 'ini', 'banyak', 'yang', 'datang', 'tibatiba', 'muncul', 'meminjam', 'duit', 'membicarakan', 'masalah', 'keluarga', 'wtf', 'dude', 'sepertinya', 'kamu', 'dulu', 'sombong', 'benar', 'nikah', 'muda']</t>
  </si>
  <si>
    <t>['tibatiba', 'muncul', 'meminjam', 'duit', 'membicarakan', 'keluarga', 'wtf', 'dude', 'sombong', 'nikah', 'muda']</t>
  </si>
  <si>
    <t>['tibatiba', 'muncul', 'pinjam', 'duit', 'bicara', 'keluarga', 'wtf', 'dude', 'sombong', 'nikah', 'muda']</t>
  </si>
  <si>
    <t>tibatiba muncul pinjam duit bicara keluarga wtf dude sombong nikah muda</t>
  </si>
  <si>
    <t>@BiruJaket Balas aja, "makan tuh nikah muda, katanya kan nanti rezeki datang sendiri, makan tuh cinta palsu. Enak kan cepat nikah, bisa pamer, senang-senang. Makan tuh semua"</t>
  </si>
  <si>
    <t>@birujaket balas aja, "makan tuh nikah muda, katanya kan nanti rezeki datang sendiri, makan tuh cinta palsu. enak kan cepat nikah, bisa pamer, senang-senang. makan tuh semua"</t>
  </si>
  <si>
    <t>balas aja makan tuh nikah muda katanya kan nanti rezeki datang sendiri makan tuh cinta palsu enak kan cepat nikah bisa pamer senangsenang makan tuh semua</t>
  </si>
  <si>
    <t>['balas', 'aja', 'makan', 'tuh', 'nikah', 'muda', 'katanya', 'kan', 'nanti', 'rezeki', 'datang', 'sendiri', 'makan', 'tuh', 'cinta', 'palsu', 'enak', 'kan', 'cepat', 'nikah', 'bisa', 'pamer', 'senangsenang', 'makan', 'tuh', 'semua']</t>
  </si>
  <si>
    <t>['balas', 'aja', 'makan', 'tuh', 'nikah', 'muda', 'rezeki', 'makan', 'tuh', 'cinta', 'palsu', 'enak', 'cepat', 'nikah', 'pamer', 'senangsenang', 'makan', 'tuh']</t>
  </si>
  <si>
    <t>balas aja makan tuh nikah muda rezeki makan tuh cinta palsu enak cepat nikah pamer senangsenang makan tuh</t>
  </si>
  <si>
    <t>@crystalitesn @tanyakanrl sudah tradisi dari era penjajahan. nikah muda bisa melahirkan bnyk anak. bnyk anak = bnyk rezeki</t>
  </si>
  <si>
    <t>sudah tradisi dari era penjajahan nikah muda bisa melahirkan bnyk anak bnyk anak bnyk rezeki</t>
  </si>
  <si>
    <t>['sudah', 'tradisi', 'dari', 'era', 'penjajahan', 'nikah', 'muda', 'bisa', 'melahirkan', 'bnyk', 'anak', 'bnyk', 'anak', 'bnyk', 'rezeki']</t>
  </si>
  <si>
    <t>['sudah', 'tradisi', 'dari', 'era', 'penjajahan', 'nikah', 'muda', 'bisa', 'melahirkan', 'banyak', 'anak', 'banyak', 'anak', 'banyak', 'rezeki']</t>
  </si>
  <si>
    <t>['tradisi', 'era', 'penjajahan', 'nikah', 'muda', 'melahirkan', 'anak', 'anak', 'rezeki']</t>
  </si>
  <si>
    <t>['tradisi', 'era', 'jajah', 'nikah', 'muda', 'lahir', 'anak', 'anak', 'rezeki']</t>
  </si>
  <si>
    <t>tradisi era jajah nikah muda lahir anak anak rezeki</t>
  </si>
  <si>
    <t>Blm nikah tp udh bnyk cnth rumah tangga yg menginspirasi gue buat untk tdk buru²  menikah. Karena menikah bkn untk 1/2thn tapi ibadah seumur hidup. Intinya menikah bkn soal tua atau muda, tapi soal siap atau tidak siap. Jangan melihat yang seumuran nikah cepet jadi kepengen nikah</t>
  </si>
  <si>
    <t>blm nikah tp udh bnyk cnth rumah tangga yg menginspirasi gue buat untk tdk buru²  menikah. karena menikah bkn untk 1/2thn tapi ibadah seumur hidup. intinya menikah bkn soal tua atau muda, tapi soal siap atau tidak siap. jangan melihat yang seumuran nikah cepet jadi kepengen nikah</t>
  </si>
  <si>
    <t>blm nikah tp udh bnyk cnth rumah tangga yg menginspirasi gue buat untk tdk buru menikah karena menikah bkn untk thn tapi ibadah seumur hidup intinya menikah bkn soal tua atau muda tapi soal siap atau tidak siap jangan melihat yang seumuran nikah cepet jadi kepengen nikah</t>
  </si>
  <si>
    <t>['blm', 'nikah', 'tp', 'udh', 'bnyk', 'cnth', 'rumah', 'tangga', 'yg', 'menginspirasi', 'gue', 'buat', 'untk', 'tdk', 'buru', 'menikah', 'karena', 'menikah', 'bkn', 'untk', 'thn', 'tapi', 'ibadah', 'seumur', 'hidup', 'intinya', 'menikah', 'bkn', 'soal', 'tua', 'atau', 'muda', 'tapi', 'soal', 'siap', 'atau', 'tidak', 'siap', 'jangan', 'melihat', 'yang', 'seumuran', 'nikah', 'cepet', 'jadi', 'kepengen', 'nikah']</t>
  </si>
  <si>
    <t>['belum', 'nikah', 'tapi', 'sudah', 'banyak', 'contoh', 'rumah', 'tangga', 'yg', 'menginspirasi', 'aku', 'buat', 'untuk', 'tdk', 'buru', 'nikah', 'karena', 'nikah', 'bukan', 'untuk', 'tahun', 'tapi', 'ibadah', 'seumur', 'hidup', 'intinya', 'nikah', 'bukan', 'soal', 'tua', 'atau', 'muda', 'tapi', 'soal', 'siap', 'atau', 'tidak', 'siap', 'jangan', 'melihat', 'yang', 'seumuran', 'nikah', 'cepat', 'jadi', 'ingin', 'nikah']</t>
  </si>
  <si>
    <t>['nikah', 'contoh', 'rumah', 'tangga', 'menginspirasi', 'tdk', 'buru', 'nikah', 'nikah', 'ibadah', 'seumur', 'hidup', 'intinya', 'nikah', 'tua', 'muda', 'seumuran', 'nikah', 'cepat', 'nikah']</t>
  </si>
  <si>
    <t>['nikah', 'contoh', 'rumah', 'tangga', 'inspirasi', 'tdk', 'buru', 'nikah', 'nikah', 'ibadah', 'umur', 'hidup', 'inti', 'nikah', 'tua', 'muda', 'umur', 'nikah', 'cepat', 'nikah']</t>
  </si>
  <si>
    <t>nikah contoh rumah tangga inspirasi tdk buru nikah nikah ibadah umur hidup inti nikah tua muda umur nikah cepat nikah</t>
  </si>
  <si>
    <t>@tanyarlfes Di area rumahku ga perlu buku dan influencer utk nikah muda. Karena disini masih ada aja yg lulus SMP nikah.</t>
  </si>
  <si>
    <t>@tanyarlfes di area rumahku ga perlu buku dan influencer utk nikah muda. karena disini masih ada aja yg lulus smp nikah.</t>
  </si>
  <si>
    <t>di area rumahku ga perlu buku dan influencer utk nikah muda karena disini masih ada aja yg lulus smp nikah</t>
  </si>
  <si>
    <t>['di', 'area', 'rumahku', 'ga', 'perlu', 'buku', 'dan', 'influencer', 'utk', 'nikah', 'muda', 'karena', 'disini', 'masih', 'ada', 'aja', 'yg', 'lulus', 'smp', 'nikah']</t>
  </si>
  <si>
    <t>['di', 'area', 'rumahku', 'tidak', 'perlu', 'buku', 'dan', 'influencer', 'utk', 'nikah', 'muda', 'karena', 'disini', 'masih', 'ada', 'aja', 'yg', 'lulus', 'sampai', 'nikah']</t>
  </si>
  <si>
    <t>['area', 'rumahku', 'buku', 'influencer', 'utk', 'nikah', 'muda', 'aja', 'lulus', 'nikah']</t>
  </si>
  <si>
    <t>['area', 'rumah', 'buku', 'influencer', 'utk', 'nikah', 'muda', 'aja', 'lulus', 'nikah']</t>
  </si>
  <si>
    <t>area rumah buku influencer utk nikah muda aja lulus nikah</t>
  </si>
  <si>
    <t>@kegblgnunfaedh Nikah muda banyak rejeki (yang harus dikejar dengan ngos-ngosan apalagi kalau suami ga kerja dan hobi mukul).</t>
  </si>
  <si>
    <t>@kegblgnunfaedh nikah muda banyak rejeki (yang harus dikejar dengan ngos-ngosan apalagi kalau suami ga kerja dan hobi mukul).</t>
  </si>
  <si>
    <t>nikah muda banyak rejeki yang harus dikejar dengan ngosngosan apalagi kalau suami ga kerja dan hobi mukul</t>
  </si>
  <si>
    <t>['nikah', 'muda', 'banyak', 'rejeki', 'yang', 'harus', 'dikejar', 'dengan', 'ngosngosan', 'apalagi', 'kalau', 'suami', 'ga', 'kerja', 'dan', 'hobi', 'mukul']</t>
  </si>
  <si>
    <t>['nikah', 'muda', 'banyak', 'rezeki', 'yang', 'harus', 'dikejar', 'dengan', 'tersengal', 'apalagi', 'kalau', 'suami', 'tidak', 'kerja', 'dan', 'hobi', 'memukul']</t>
  </si>
  <si>
    <t>['nikah', 'muda', 'rezeki', 'dikejar', 'tersengal', 'suami', 'kerja', 'hobi', 'memukul']</t>
  </si>
  <si>
    <t>['nikah', 'muda', 'rezeki', 'kejar', 'sengal', 'suami', 'kerja', 'hobi', 'pukul']</t>
  </si>
  <si>
    <t>nikah muda rezeki kejar sengal suami kerja hobi pukul</t>
  </si>
  <si>
    <t>Dari sisi Bee, pasti up&amp;amp;down perasaannya ditinggal org terdekat. Anak msh berkonflik blm terima, eh bpknya nikah lagi. Anak tantrum, eh bpknya bela bini muda smp anak digaplok. Makanya waktu dihipnotis Guru Piano, si Bee nurut, karna  selama ini gak prnh didenger perasaannya 🥲</t>
  </si>
  <si>
    <t>dari sisi bee, pasti up&amp;amp;down perasaannya ditinggal org terdekat. anak msh berkonflik blm terima, eh bpknya nikah lagi. anak tantrum, eh bpknya bela bini muda smp anak digaplok. makanya waktu dihipnotis guru piano, si bee nurut, karna  selama ini gak prnh didenger perasaannya 🥲</t>
  </si>
  <si>
    <t>dari sisi bee pasti upampdown perasaannya ditinggal org terdekat anak msh berkonflik blm terima eh bpknya nikah lagi anak tantrum eh bpknya bela bini muda smp anak digaplok makanya waktu dihipnotis guru piano si bee nurut karna selama ini gak prnh didenger perasaannya</t>
  </si>
  <si>
    <t>['dari', 'sisi', 'bee', 'pasti', 'upampdown', 'perasaannya', 'ditinggal', 'org', 'terdekat', 'anak', 'msh', 'berkonflik', 'blm', 'terima', 'eh', 'bpknya', 'nikah', 'lagi', 'anak', 'tantrum', 'eh', 'bpknya', 'bela', 'bini', 'muda', 'smp', 'anak', 'digaplok', 'makanya', 'waktu', 'dihipnotis', 'guru', 'piano', 'si', 'bee', 'nurut', 'karna', 'selama', 'ini', 'gak', 'prnh', 'didenger', 'perasaannya']</t>
  </si>
  <si>
    <t>['dari', 'sisi', 'bee', 'pasti', 'upampdown', 'perasaannya', 'ditinggal', 'orang', 'terdekat', 'anak', 'masih', 'berkonflik', 'belum', 'terima', 'malah', 'bapaknya', 'nikah', 'lagi', 'anak', 'tantrum', 'malah', 'bapaknya', 'bela', 'istri', 'muda', 'sampai', 'anak', 'digaplok', 'makanya', 'waktu', 'dihipnotis', 'guru', 'piano', 'si', 'bee', 'patuh', 'karena', 'selama', 'ini', 'gak', 'pernah', 'didenger', 'perasaannya']</t>
  </si>
  <si>
    <t>['sisi', 'bee', 'upampdown', 'perasaannya', 'ditinggal', 'orang', 'terdekat', 'anak', 'berkonflik', 'terima', 'bapaknya', 'nikah', 'anak', 'tantrum', 'bapaknya', 'bela', 'istri', 'muda', 'anak', 'digaplok', 'dihipnotis', 'guru', 'piano', 'si', 'bee', 'patuh', 'gak', 'didenger', 'perasaannya']</t>
  </si>
  <si>
    <t>['sisi', 'bee', 'upampdown', 'asa', 'tinggal', 'orang', 'dekat', 'anak', 'konflik', 'terima', 'bapak', 'nikah', 'anak', 'tantrum', 'bapak', 'bela', 'istri', 'muda', 'anak', 'gaplok', 'hipnotis', 'guru', 'piano', 'si', 'bee', 'patuh', 'gak', 'didenger', 'asa']</t>
  </si>
  <si>
    <t>sisi bee upampdown asa tinggal orang dekat anak konflik terima bapak nikah anak tantrum bapak bela istri muda anak gaplok hipnotis guru piano si bee patuh gak didenger asa</t>
  </si>
  <si>
    <t>Tu cukup baik membawakan seorang anak sekolahan yg belum berdamai dgn kondisi itu. Kompleks juga sih kalau didalami, knp ibunya bundir, knp bpknya langsung nikah lagi, knp si Ing juga mau. Ing ini masih muda kan?</t>
  </si>
  <si>
    <t>tu cukup baik membawakan seorang anak sekolahan yg belum berdamai dgn kondisi itu. kompleks juga sih kalau didalami, knp ibunya bundir, knp bpknya langsung nikah lagi, knp si ing juga mau. ing ini masih muda kan?</t>
  </si>
  <si>
    <t>tu cukup baik membawakan seorang anak sekolahan yg belum berdamai dgn kondisi itu kompleks juga sih kalau didalami knp ibunya bundir knp bpknya langsung nikah lagi knp si ing juga mau ing ini masih muda kan</t>
  </si>
  <si>
    <t>['tu', 'cukup', 'baik', 'membawakan', 'seorang', 'anak', 'sekolahan', 'yg', 'belum', 'berdamai', 'dgn', 'kondisi', 'itu', 'kompleks', 'juga', 'sih', 'kalau', 'didalami', 'knp', 'ibunya', 'bundir', 'knp', 'bpknya', 'langsung', 'nikah', 'lagi', 'knp', 'si', 'ing', 'juga', 'mau', 'ing', 'ini', 'masih', 'muda', 'kan']</t>
  </si>
  <si>
    <t>['itu', 'cukup', 'baik', 'membawakan', 'seorang', 'anak', 'sekolahan', 'yg', 'belum', 'berdamai', 'dengan', 'kondisi', 'itu', 'kompleks', 'juga', 'sih', 'kalau', 'didalami', 'kenapa', 'ibunya', 'bundir', 'kenapa', 'bapaknya', 'langsung', 'nikah', 'lagi', 'kenapa', 'si', 'ing', 'juga', 'mau', 'ing', 'ini', 'masih', 'muda', 'kan']</t>
  </si>
  <si>
    <t>['membawakan', 'anak', 'sekolahan', 'berdamai', 'kondisi', 'kompleks', 'sih', 'didalami', 'ibunya', 'bundir', 'bapaknya', 'langsung', 'nikah', 'si', 'ing', 'ing', 'muda']</t>
  </si>
  <si>
    <t>['bawa', 'anak', 'sekolah', 'damai', 'kondisi', 'kompleks', 'sih', 'dalam', 'ibu', 'bundir', 'bapak', 'langsung', 'nikah', 'si', 'ing', 'ing', 'muda']</t>
  </si>
  <si>
    <t>bawa anak sekolah damai kondisi kompleks sih dalam ibu bundir bapak langsung nikah si ing ing muda</t>
  </si>
  <si>
    <t>@kegblgnunfaedh Kirim ulang chat dia soal nikah muda</t>
  </si>
  <si>
    <t>@kegblgnunfaedh kirim ulang chat dia soal nikah muda</t>
  </si>
  <si>
    <t>kirim ulang chat dia soal nikah muda</t>
  </si>
  <si>
    <t>['kirim', 'ulang', 'chat', 'dia', 'soal', 'nikah', 'muda']</t>
  </si>
  <si>
    <t>['kirim', 'ulang', 'percakapan', 'dia', 'soal', 'nikah', 'muda']</t>
  </si>
  <si>
    <t>['kirim', 'ulang', 'percakapan', 'nikah', 'muda']</t>
  </si>
  <si>
    <t>['kirim', 'ulang', 'cakap', 'nikah', 'muda']</t>
  </si>
  <si>
    <t>kirim ulang cakap nikah muda</t>
  </si>
  <si>
    <t>@tanyarlfes Sbnrnya GK slh sih nikah muda,dripda berzina,masalah kedepannya kek apa y gpp juga,yg pnting tinggl seatap ad statusnya GK kumpul kebo,tpi GK perlu jga promosi/mnunjukkn seakan"nikah muda tu indah n sngt Romantis</t>
  </si>
  <si>
    <t>@tanyarlfes sbnrnya gk slh sih nikah muda,dripda berzina,masalah kedepannya kek apa y gpp juga,yg pnting tinggl seatap ad statusnya gk kumpul kebo,tpi gk perlu jga promosi/mnunjukkn seakan"nikah muda tu indah n sngt romantis</t>
  </si>
  <si>
    <t>sbnrnya gk slh sih nikah mudadripda berzinamasalah kedepannya kek apa  gpp jugayg pnting tinggl seatap ad statusnya gk kumpul kebotpi gk perlu jga promosimnunjukkn seakannikah muda tu indah  sngt romantis</t>
  </si>
  <si>
    <t>['sbnrnya', 'gk', 'slh', 'sih', 'nikah', 'mudadripda', 'berzinamasalah', 'kedepannya', 'kek', 'apa', 'gpp', 'jugayg', 'pnting', 'tinggl', 'seatap', 'ad', 'statusnya', 'gk', 'kumpul', 'kebotpi', 'gk', 'perlu', 'jga', 'promosimnunjukkn', 'seakannikah', 'muda', 'tu', 'indah', 'sngt', 'romantis']</t>
  </si>
  <si>
    <t>['sebenarnya', 'tidak', 'salah', 'sih', 'nikah', 'muda', 'berzina', 'kedepannya', 'seperti', 'apa', 'boleh', 'juga', 'penting', 'tinggal', 'seatap', 'ada', 'statusnya', 'tidak', 'kumpul', 'kebotpi', 'tidak', 'perlu', 'juga', 'promosi', 'seakannikah', 'muda', 'itu', 'indah', 'sngt', 'romantis']</t>
  </si>
  <si>
    <t>['salah', 'sih', 'nikah', 'muda', 'berzina', 'kedepannya', 'tinggal', 'seatap', 'statusnya', 'kumpul', 'kebotpi', 'promosi', 'seakannikah', 'muda', 'indah', 'sngt', 'romantis']</t>
  </si>
  <si>
    <t>['salah', 'sih', 'nikah', 'muda', 'zina', 'depan', 'tinggal', 'atap', 'status', 'kumpul', 'kebotpi', 'promosi', 'seakannikah', 'muda', 'indah', 'sngt', 'romantis']</t>
  </si>
  <si>
    <t>salah sih nikah muda zina depan tinggal atap status kumpul kebotpi promosi seakannikah muda indah sngt romantis</t>
  </si>
  <si>
    <t>@kegblgnunfaedh Halah : ban nikah muda</t>
  </si>
  <si>
    <t>@kegblgnunfaedh halah : ban nikah muda</t>
  </si>
  <si>
    <t>halah ban nikah muda</t>
  </si>
  <si>
    <t>['halah', 'ban', 'nikah', 'muda']</t>
  </si>
  <si>
    <t>apa ini alasan teman2ku gamau nikah muda ,
karena cepet tua ? 
Yaa benar juga sih karena setelah menikah masalah sudah jd bestie d kehidupan ini😌</t>
  </si>
  <si>
    <t>apa ini alasan teman2ku gamau nikah muda ,
karena cepet tua ? 
yaa benar juga sih karena setelah menikah masalah sudah jd bestie d kehidupan ini😌</t>
  </si>
  <si>
    <t>apa ini alasan temanku gamau nikah muda karena cepet tua yaa benar juga sih karena setelah menikah masalah sudah jd bestie  kehidupan ini</t>
  </si>
  <si>
    <t>['apa', 'ini', 'alasan', 'temanku', 'gamau', 'nikah', 'muda', 'karena', 'cepet', 'tua', 'yaa', 'benar', 'juga', 'sih', 'karena', 'setelah', 'menikah', 'masalah', 'sudah', 'jd', 'bestie', 'kehidupan', 'ini']</t>
  </si>
  <si>
    <t>['apa', 'ini', 'alasan', 'temanku', 'gamau', 'nikah', 'muda', 'karena', 'cepat', 'tua', 'iya', 'benar', 'juga', 'sih', 'karena', 'setelah', 'nikah', 'masalah', 'sudah', 'jd', 'sahabat', 'kehidupan', 'ini']</t>
  </si>
  <si>
    <t>['alasan', 'temanku', 'gamau', 'nikah', 'muda', 'cepat', 'tua', 'iya', 'sih', 'nikah', 'jd', 'sahabat', 'kehidupan']</t>
  </si>
  <si>
    <t>['alas', 'teman', 'gamau', 'nikah', 'muda', 'cepat', 'tua', 'iya', 'sih', 'nikah', 'jd', 'sahabat', 'hidup']</t>
  </si>
  <si>
    <t>alas teman gamau nikah muda cepat tua iya sih nikah jd sahabat hidup</t>
  </si>
  <si>
    <t>@kegblgnunfaedh Nikah itu bukan lomba yg harus muda atau tua, tp krn siap.. siap jd ibu,siap jd ayah.. belajar ilmu parenting,belajar tentang rumah tangga krn gk siap korban nya anak</t>
  </si>
  <si>
    <t>@kegblgnunfaedh nikah itu bukan lomba yg harus muda atau tua, tp krn siap.. siap jd ibu,siap jd ayah.. belajar ilmu parenting,belajar tentang rumah tangga krn gk siap korban nya anak</t>
  </si>
  <si>
    <t>nikah itu bukan lomba yg harus muda atau tua tp krn siap siap jd ibusiap jd ayah belajar ilmu parentingbelajar tentang rumah tangga krn gk siap korban nya anak</t>
  </si>
  <si>
    <t>['nikah', 'itu', 'bukan', 'lomba', 'yg', 'harus', 'muda', 'atau', 'tua', 'tp', 'krn', 'siap', 'siap', 'jd', 'ibusiap', 'jd', 'ayah', 'belajar', 'ilmu', 'parentingbelajar', 'tentang', 'rumah', 'tangga', 'krn', 'gk', 'siap', 'korban', 'nya', 'anak']</t>
  </si>
  <si>
    <t>['nikah', 'itu', 'bukan', 'lomba', 'yg', 'harus', 'muda', 'atau', 'tua', 'tapi', 'krn', 'siap', 'siap', 'jd', 'ibusiap', 'jd', 'ayah', 'belajar', 'ilmu', 'parentingbelajar', 'tentang', 'rumah', 'tangga', 'krn', 'tidak', 'siap', 'korban', 'nya', 'anak']</t>
  </si>
  <si>
    <t>['nikah', 'lomba', 'muda', 'tua', 'krn', 'jd', 'ibusiap', 'jd', 'ayah', 'belajar', 'ilmu', 'parentingbelajar', 'rumah', 'tangga', 'krn', 'korban', 'nya', 'anak']</t>
  </si>
  <si>
    <t>['nikah', 'lomba', 'muda', 'tua', 'krn', 'jd', 'ibusiap', 'jd', 'ayah', 'ajar', 'ilmu', 'parentingbelajar', 'rumah', 'tangga', 'krn', 'korban', 'nya', 'anak']</t>
  </si>
  <si>
    <t>nikah lomba muda tua krn jd ibusiap jd ayah ajar ilmu parentingbelajar rumah tangga krn korban nya anak</t>
  </si>
  <si>
    <t>@akungasalaja @drezzy27 @Akunisengngadu @PartaiSocmed si bebi ini emg sakit hatii bgt krn ditinggal nikah, tapi wajar ditinggal sih. Anak akpol pasti nyari bibit beber bobot yg jelas, apalagi rica keluarga mantan kapolri pasti bisa dompleng nama suaminyaa, kalo gue jadi fahrul juga milih rica kemana2 lah masih muda  jg</t>
  </si>
  <si>
    <t>@akungasalaja @drezzy27 @akunisengngadu @partaisocmed si bebi ini emg sakit hatii bgt krn ditinggal nikah, tapi wajar ditinggal sih. anak akpol pasti nyari bibit beber bobot yg jelas, apalagi rica keluarga mantan kapolri pasti bisa dompleng nama suaminyaa, kalo gue jadi fahrul juga milih rica kemana2 lah masih muda  jg</t>
  </si>
  <si>
    <t>si bebi ini emg sakit hatii bgt krn ditinggal nikah tapi wajar ditinggal sih anak akpol pasti nyari bibit beber bobot yg jelas apalagi rica keluarga mantan kapolri pasti bisa dompleng nama suaminyaa kalo gue jadi fahrul juga milih rica kemana lah masih muda jg</t>
  </si>
  <si>
    <t>['si', 'bebi', 'ini', 'emg', 'sakit', 'hatii', 'bgt', 'krn', 'ditinggal', 'nikah', 'tapi', 'wajar', 'ditinggal', 'sih', 'anak', 'akpol', 'pasti', 'nyari', 'bibit', 'beber', 'bobot', 'yg', 'jelas', 'apalagi', 'rica', 'keluarga', 'mantan', 'kapolri', 'pasti', 'bisa', 'dompleng', 'nama', 'suaminyaa', 'kalo', 'gue', 'jadi', 'fahrul', 'juga', 'milih', 'rica', 'kemana', 'lah', 'masih', 'muda', 'jg']</t>
  </si>
  <si>
    <t>['si', 'bebi', 'ini', 'memang', 'sakit', 'hatii', 'banget', 'krn', 'ditinggal', 'nikah', 'tapi', 'wajar', 'ditinggal', 'sih', 'anak', 'akpol', 'pasti', 'mencari', 'bibit', 'beber', 'bobot', 'yg', 'jelas', 'apalagi', 'rica', 'keluarga', 'mantan', 'kapolri', 'pasti', 'bisa', 'dompleng', 'nama', 'suaminyaa', 'kalo', 'aku', 'jadi', 'fahrul', 'juga', 'memilih', 'rica', 'kemana', 'lah', 'masih', 'muda', 'juga']</t>
  </si>
  <si>
    <t>['si', 'bebi', 'sakit', 'hatii', 'banget', 'krn', 'ditinggal', 'nikah', 'wajar', 'ditinggal', 'sih', 'anak', 'akpol', 'mencari', 'bibit', 'beber', 'bobot', 'rica', 'keluarga', 'mantan', 'kapolri', 'dompleng', 'nama', 'suaminyaa', 'kalo', 'fahrul', 'memilih', 'rica', 'kemana', 'muda']</t>
  </si>
  <si>
    <t>['si', 'bebi', 'sakit', 'hati', 'banget', 'krn', 'tinggal', 'nikah', 'wajar', 'tinggal', 'sih', 'anak', 'akpol', 'cari', 'bibit', 'beber', 'bobot', 'rica', 'keluarga', 'mantan', 'kapolri', 'dompleng', 'nama', 'suaminyaa', 'kalo', 'fahrul', 'pilih', 'rica', 'mana', 'muda']</t>
  </si>
  <si>
    <t>si bebi sakit hati banget krn tinggal nikah wajar tinggal sih anak akpol cari bibit beber bobot rica keluarga mantan kapolri dompleng nama suaminyaa kalo fahrul pilih rica mana muda</t>
  </si>
  <si>
    <t>@agnes_sitania30 @kikysaputrii Wkwkwk jadi ngemis,nikah kua aja kalo gk pinya modal gkusah ngemis,kerja juga sana,masih muda kok</t>
  </si>
  <si>
    <t>@agnes_sitania30 @kikysaputrii wkwkwk jadi ngemis,nikah kua aja kalo gk pinya modal gkusah ngemis,kerja juga sana,masih muda kok</t>
  </si>
  <si>
    <t>sitania wkwkwk jadi ngemisnikah kua aja kalo gk pinya modal gkusah ngemiskerja juga sanamasih muda kok</t>
  </si>
  <si>
    <t>['sitania', 'wkwkwk', 'jadi', 'ngemisnikah', 'kua', 'aja', 'kalo', 'gk', 'pinya', 'modal', 'gkusah', 'ngemiskerja', 'juga', 'sanamasih', 'muda', 'kok']</t>
  </si>
  <si>
    <t>['sitania', 'wkwkwk', 'jadi', 'meminta', 'kua', 'aja', 'kalo', 'tidak', 'punya', 'modal', 'gausah', 'ngemiskerja', 'juga', 'masih', 'muda', 'kok']</t>
  </si>
  <si>
    <t>['sitania', 'wkwkwk', 'kua', 'aja', 'kalo', 'modal', 'gausah', 'ngemiskerja', 'muda']</t>
  </si>
  <si>
    <t>sitania wkwkwk kua aja kalo modal gausah ngemiskerja muda</t>
  </si>
  <si>
    <t>@sweetestfh @dakjalsoleha @18fesss Aku jugaa hamil diluar rencana kak , habis nikah padahal pengen ngerasain pasangan muda yg kemana2 berdua , eh tapi gpp disyukuri aja ☺️ tp emg aku ga KB jg sih , dan skrg aku udh mow/steril</t>
  </si>
  <si>
    <t>@sweetestfh @dakjalsoleha @18fesss aku jugaa hamil diluar rencana kak , habis nikah padahal pengen ngerasain pasangan muda yg kemana2 berdua , eh tapi gpp disyukuri aja ☺️ tp emg aku ga kb jg sih , dan skrg aku udh mow/steril</t>
  </si>
  <si>
    <t>aku jugaa hamil diluar rencana kak habis nikah padahal pengen ngerasain pasangan muda yg kemana berdua eh tapi gpp disyukuri aja tp emg aku ga kb jg sih dan skrg aku udh mowsteril</t>
  </si>
  <si>
    <t>['aku', 'jugaa', 'hamil', 'diluar', 'rencana', 'kak', 'habis', 'nikah', 'padahal', 'pengen', 'ngerasain', 'pasangan', 'muda', 'yg', 'kemana', 'berdua', 'eh', 'tapi', 'gpp', 'disyukuri', 'aja', 'tp', 'emg', 'aku', 'ga', 'kb', 'jg', 'sih', 'dan', 'skrg', 'aku', 'udh', 'mowsteril']</t>
  </si>
  <si>
    <t>['aku', 'jugaa', 'hamil', 'diluar', 'rencana', 'kakak', 'habis', 'nikah', 'padahal', 'ingin', 'merasakan', 'pasangan', 'muda', 'yg', 'kemana', 'berdua', 'malah', 'tapi', 'boleh', 'disyukuri', 'aja', 'tapi', 'memang', 'aku', 'tidak', 'kb', 'juga', 'sih', 'dan', 'sekarang', 'aku', 'sudah', 'steril']</t>
  </si>
  <si>
    <t>['jugaa', 'hamil', 'diluar', 'rencana', 'kakak', 'habis', 'nikah', 'merasakan', 'pasangan', 'muda', 'kemana', 'berdua', 'disyukuri', 'aja', 'kb', 'sih', 'steril']</t>
  </si>
  <si>
    <t>['jugaa', 'hamil', 'luar', 'rencana', 'kakak', 'habis', 'nikah', 'rasa', 'pasang', 'muda', 'mana', 'dua', 'syukur', 'aja', 'kb', 'sih', 'steril']</t>
  </si>
  <si>
    <t>jugaa hamil luar rencana kakak habis nikah rasa pasang muda mana dua syukur aja kb sih steril</t>
  </si>
  <si>
    <t>@kegblgnunfaedh Emang bener.. nikah muda itu enak, enaknya bukan main.. dan jga bener pacaran lama tuh kbanyakan dosa (saya ngk men"judge" yah, sesuai dengan kehidupan saya ini). 
Perihal rejeki, nah ini yang harus di garis bawahi, rejeki itu di cari bukan di tunggu.</t>
  </si>
  <si>
    <t>@kegblgnunfaedh emang bener.. nikah muda itu enak, enaknya bukan main.. dan jga bener pacaran lama tuh kbanyakan dosa (saya ngk men"judge" yah, sesuai dengan kehidupan saya ini). 
perihal rejeki, nah ini yang harus di garis bawahi, rejeki itu di cari bukan di tunggu.</t>
  </si>
  <si>
    <t>emang bener nikah muda itu enak enaknya bukan main dan jga bener pacaran lama tuh kbanyakan dosa saya ngk menjudge yah sesuai dengan kehidupan saya ini perihal rejeki nah ini yang harus di garis bawahi rejeki itu di cari bukan di tunggu</t>
  </si>
  <si>
    <t>['emang', 'bener', 'nikah', 'muda', 'itu', 'enak', 'enaknya', 'bukan', 'main', 'dan', 'jga', 'bener', 'pacaran', 'lama', 'tuh', 'kbanyakan', 'dosa', 'saya', 'ngk', 'menjudge', 'yah', 'sesuai', 'dengan', 'kehidupan', 'saya', 'ini', 'perihal', 'rejeki', 'nah', 'ini', 'yang', 'harus', 'di', 'garis', 'bawahi', 'rejeki', 'itu', 'di', 'cari', 'bukan', 'di', 'tunggu']</t>
  </si>
  <si>
    <t>['memang', 'benar', 'nikah', 'muda', 'itu', 'enak', 'enaknya', 'bukan', 'main', 'dan', 'juga', 'benar', 'pacaran', 'lama', 'tuh', 'kbanyakan', 'dosa', 'saya', 'tidak', 'menjudge', 'yah', 'sesuai', 'dengan', 'kehidupan', 'saya', 'ini', 'perihal', 'rezeki', 'nah', 'ini', 'yang', 'harus', 'di', 'garis', 'bawahi', 'rezeki', 'itu', 'di', 'cari', 'bukan', 'di', 'tunggu']</t>
  </si>
  <si>
    <t>['nikah', 'muda', 'enak', 'enaknya', 'main', 'pacaran', 'tuh', 'kbanyakan', 'dosa', 'menjudge', 'yah', 'sesuai', 'kehidupan', 'perihal', 'rezeki', 'garis', 'bawahi', 'rezeki', 'cari', 'tunggu']</t>
  </si>
  <si>
    <t>['nikah', 'muda', 'enak', 'enak', 'main', 'pacar', 'tuh', 'kbanyakan', 'dosa', 'menjudge', 'yah', 'sesuai', 'hidup', 'perihal', 'rezeki', 'garis', 'bawah', 'rezeki', 'cari', 'tunggu']</t>
  </si>
  <si>
    <t>nikah muda enak enak main pacar tuh kbanyakan dosa menjudge yah sesuai hidup perihal rezeki garis bawah rezeki cari tunggu</t>
  </si>
  <si>
    <t>@kegblgnunfaedh Sebenernya ga ada yg salah sama nikah muda, selama mental dan finansial udh "nyaman". Knp gw bilang nyaman bukan mapan, karena nyamanny finansial beda2 buat beberapa orang. Ada yg bisa nabung tiap bulan aja udh nyaman, ada yg nargetin harus punya rumah, mobil dulu baru nyaman.</t>
  </si>
  <si>
    <t>@kegblgnunfaedh sebenernya ga ada yg salah sama nikah muda, selama mental dan finansial udh "nyaman". knp gw bilang nyaman bukan mapan, karena nyamanny finansial beda2 buat beberapa orang. ada yg bisa nabung tiap bulan aja udh nyaman, ada yg nargetin harus punya rumah, mobil dulu baru nyaman.</t>
  </si>
  <si>
    <t>sebenernya ga ada yg salah sama nikah muda selama mental dan finansial udh nyaman knp gw bilang nyaman bukan mapan karena nyamanny finansial beda buat beberapa orang ada yg bisa nabung tiap bulan aja udh nyaman ada yg nargetin harus punya rumah mobil dulu baru nyaman</t>
  </si>
  <si>
    <t>['sebenernya', 'ga', 'ada', 'yg', 'salah', 'sama', 'nikah', 'muda', 'selama', 'mental', 'dan', 'finansial', 'udh', 'nyaman', 'knp', 'gw', 'bilang', 'nyaman', 'bukan', 'mapan', 'karena', 'nyamanny', 'finansial', 'beda', 'buat', 'beberapa', 'orang', 'ada', 'yg', 'bisa', 'nabung', 'tiap', 'bulan', 'aja', 'udh', 'nyaman', 'ada', 'yg', 'nargetin', 'harus', 'punya', 'rumah', 'mobil', 'dulu', 'baru', 'nyaman']</t>
  </si>
  <si>
    <t>['sebenarnya', 'tidak', 'ada', 'yg', 'salah', 'sama', 'nikah', 'muda', 'selama', 'mental', 'dan', 'keuangan', 'sudah', 'nyaman', 'kenapa', 'aku', 'bilang', 'nyaman', 'bukan', 'mapan', 'karena', 'nyamanny', 'keuangan', 'beda', 'buat', 'beberapa', 'orang', 'ada', 'yg', 'bisa', 'menabung', 'tiap', 'bulan', 'aja', 'sudah', 'nyaman', 'ada', 'yg', 'target', 'harus', 'punya', 'rumah', 'mobil', 'dulu', 'baru', 'nyaman']</t>
  </si>
  <si>
    <t>['salah', 'nikah', 'muda', 'mental', 'keuangan', 'nyaman', 'bilang', 'nyaman', 'mapan', 'nyamanny', 'keuangan', 'beda', 'orang', 'menabung', 'aja', 'nyaman', 'target', 'rumah', 'mobil', 'nyaman']</t>
  </si>
  <si>
    <t>['salah', 'nikah', 'muda', 'mental', 'uang', 'nyaman', 'bilang', 'nyaman', 'mapan', 'nyamanny', 'uang', 'beda', 'orang', 'tabung', 'aja', 'nyaman', 'target', 'rumah', 'mobil', 'nyaman']</t>
  </si>
  <si>
    <t>salah nikah muda mental uang nyaman bilang nyaman mapan nyamanny uang beda orang tabung aja nyaman target rumah mobil nyaman</t>
  </si>
  <si>
    <t>@kegblgnunfaedh Orang tua pas Pasan ,gak punya warisan lagu2an nikah muda 🤣</t>
  </si>
  <si>
    <t>@kegblgnunfaedh orang tua pas pasan ,gak punya warisan lagu2an nikah muda 🤣</t>
  </si>
  <si>
    <t>orang tua pas pasan gak punya warisan laguan nikah muda</t>
  </si>
  <si>
    <t>['orang', 'tua', 'pas', 'pasan', 'gak', 'punya', 'warisan', 'laguan', 'nikah', 'muda']</t>
  </si>
  <si>
    <t>['orang', 'tua', 'saat', 'terbatas', 'gak', 'punya', 'warisan', 'laguan', 'nikah', 'muda']</t>
  </si>
  <si>
    <t>['orang', 'tua', 'terbatas', 'gak', 'warisan', 'laguan', 'nikah', 'muda']</t>
  </si>
  <si>
    <t>['orang', 'tua', 'batas', 'gak', 'waris', 'lagu', 'nikah', 'muda']</t>
  </si>
  <si>
    <t>orang tua batas gak waris lagu nikah muda</t>
  </si>
  <si>
    <t>@eustass_kidss @Tsyrll_ @kegblgnunfaedh Aku sih masa bodo. yg penting gaji lancar 😎
Ga hutang sana sini kaya temen yg nikah muda</t>
  </si>
  <si>
    <t>@eustass_kidss @tsyrll_ @kegblgnunfaedh aku sih masa bodo. yg penting gaji lancar 😎
ga hutang sana sini kaya temen yg nikah muda</t>
  </si>
  <si>
    <t>kidss aku sih masa bodo yg penting gaji lancar ga hutang sana sini kaya temen yg nikah muda</t>
  </si>
  <si>
    <t>['kidss', 'aku', 'sih', 'masa', 'bodo', 'yg', 'penting', 'gaji', 'lancar', 'ga', 'hutang', 'sana', 'sini', 'kaya', 'temen', 'yg', 'nikah', 'muda']</t>
  </si>
  <si>
    <t>['anak', 'aku', 'sih', 'masa', 'bodoh', 'yg', 'penting', 'gaji', 'lancar', 'tidak', 'hutang', 'sana', 'sini', 'kaya', 'teman', 'yg', 'nikah', 'muda']</t>
  </si>
  <si>
    <t>['anak', 'sih', 'bodoh', 'gaji', 'lancar', 'hutang', 'kaya', 'teman', 'nikah', 'muda']</t>
  </si>
  <si>
    <t>anak sih bodoh gaji lancar hutang kaya teman nikah muda</t>
  </si>
  <si>
    <t>@kegblgnunfaedh HA HA HA HA REJEKI DATENG SENDIRI MATAMU AMBYAR SUUUUU!!! MODYAR EMPLOKEN NIKAH MUDA!
WES TO PERCOYO AKU, NIKAH MUDA KI ONO NE MUNG MUMET LAN MUMET JEMBOOOOOTTT</t>
  </si>
  <si>
    <t>@kegblgnunfaedh ha ha ha ha rejeki dateng sendiri matamu ambyar suuuuu!!! modyar emploken nikah muda!
wes to percoyo aku, nikah muda ki ono ne mung mumet lan mumet jembooooottt</t>
  </si>
  <si>
    <t>ha ha ha ha rejeki dateng sendiri matamu ambyar suuuuu modyar emploken nikah muda wes to percoyo aku nikah muda ki ono ne mung mumet lan mumet jembooooottt</t>
  </si>
  <si>
    <t>['ha', 'ha', 'ha', 'ha', 'rejeki', 'dateng', 'sendiri', 'matamu', 'ambyar', 'suuuuu', 'modyar', 'emploken', 'nikah', 'muda', 'wes', 'to', 'percoyo', 'aku', 'nikah', 'muda', 'ki', 'ono', 'ne', 'mung', 'mumet', 'lan', 'mumet', 'jembooooottt']</t>
  </si>
  <si>
    <t>['ha', 'ha', 'ha', 'ha', 'rezeki', 'datang', 'sendiri', 'matamu', 'hancur', 'asu', 'mati', 'makan', 'nikah', 'muda', 'sudah', 'to', 'percoyo', 'aku', 'nikah', 'muda', 'ini', 'ada', 'ini', 'hanya', 'pusing', 'dan', 'pusing', 'fuck']</t>
  </si>
  <si>
    <t>['ha', 'ha', 'ha', 'ha', 'rezeki', 'matamu', 'hancur', 'asu', 'mati', 'makan', 'nikah', 'muda', 'to', 'percoyo', 'nikah', 'muda', 'pusing', 'pusing', 'fuck']</t>
  </si>
  <si>
    <t>['ha', 'ha', 'ha', 'ha', 'rezeki', 'mata', 'hancur', 'asu', 'mati', 'makan', 'nikah', 'muda', 'to', 'percoyo', 'nikah', 'muda', 'pusing', 'pusing', 'fuck']</t>
  </si>
  <si>
    <t>ha ha ha ha rezeki mata hancur asu mati makan nikah muda to percoyo nikah muda pusing pusing fuck</t>
  </si>
  <si>
    <t>@kegblgnunfaedh Makan tu nikah muda</t>
  </si>
  <si>
    <t>@kegblgnunfaedh makan tu nikah muda</t>
  </si>
  <si>
    <t>@tanyakanrl nikah muda</t>
  </si>
  <si>
    <t>@kegblgnunfaedh Saya nikah muda ga masalah, dan saya pun menyarankan ke orang lain untuk nikah muda.
Ini bukan hanya soal mindset, tapi sender juga harus ngasih perbandingan dengan yg nikah muda terus berhasil...berhasil...berhasil...hore</t>
  </si>
  <si>
    <t>@kegblgnunfaedh saya nikah muda ga masalah, dan saya pun menyarankan ke orang lain untuk nikah muda.
ini bukan hanya soal mindset, tapi sender juga harus ngasih perbandingan dengan yg nikah muda terus berhasil...berhasil...berhasil...hore</t>
  </si>
  <si>
    <t>saya nikah muda ga masalah dan saya pun menyarankan ke orang lain untuk nikah muda ini bukan hanya soal mindset tapi sender juga harus ngasih perbandingan dengan yg nikah muda terus berhasilberhasilberhasilhore</t>
  </si>
  <si>
    <t>['saya', 'nikah', 'muda', 'ga', 'masalah', 'dan', 'saya', 'pun', 'menyarankan', 'ke', 'orang', 'lain', 'untuk', 'nikah', 'muda', 'ini', 'bukan', 'hanya', 'soal', 'mindset', 'tapi', 'sender', 'juga', 'harus', 'ngasih', 'perbandingan', 'dengan', 'yg', 'nikah', 'muda', 'terus', 'berhasilberhasilberhasilhore']</t>
  </si>
  <si>
    <t>['saya', 'nikah', 'muda', 'tidak', 'masalah', 'dan', 'saya', 'pun', 'menyarankan', 'ke', 'orang', 'lain', 'untuk', 'nikah', 'muda', 'ini', 'bukan', 'hanya', 'soal', 'pemikiran', 'tapi', 'pengirim', 'juga', 'harus', 'memberi', 'perbandingan', 'dengan', 'yg', 'nikah', 'muda', 'terus', 'berhasilberhasilberhasilhore']</t>
  </si>
  <si>
    <t>['nikah', 'muda', 'menyarankan', 'orang', 'nikah', 'muda', 'pemikiran', 'pengirim', 'perbandingan', 'nikah', 'muda', 'berhasilberhasilberhasilhore']</t>
  </si>
  <si>
    <t>['nikah', 'muda', 'saran', 'orang', 'nikah', 'muda', 'pikir', 'kirim', 'banding', 'nikah', 'muda', 'berhasilberhasilberhasilhore']</t>
  </si>
  <si>
    <t>nikah muda saran orang nikah muda pikir kirim banding nikah muda berhasilberhasilberhasilhore</t>
  </si>
  <si>
    <t>Ku teringat 2 orang oknum nikah muda yg nyuruh cepet nikah, bahkan sampe ngeledekin gara2 ga nikah2, tapi beberapa hari kemudian nyariin mau minjem duit buat mertuanya :)) yg udah nikah dan damai2 aja mah ga banyak cingcong :))</t>
  </si>
  <si>
    <t>ku teringat 2 orang oknum nikah muda yg nyuruh cepet nikah, bahkan sampe ngeledekin gara2 ga nikah2, tapi beberapa hari kemudian nyariin mau minjem duit buat mertuanya :)) yg udah nikah dan damai2 aja mah ga banyak cingcong :))</t>
  </si>
  <si>
    <t>ku teringat orang oknum nikah muda yg nyuruh cepet nikah bahkan sampe ngeledekin gara ga nikah tapi beberapa hari kemudian nyariin mau minjem duit buat mertuanya yg udah nikah dan damai aja mah ga banyak cingcong</t>
  </si>
  <si>
    <t>['ku', 'teringat', 'orang', 'oknum', 'nikah', 'muda', 'yg', 'nyuruh', 'cepet', 'nikah', 'bahkan', 'sampe', 'ngeledekin', 'gara', 'ga', 'nikah', 'tapi', 'beberapa', 'hari', 'kemudian', 'nyariin', 'mau', 'minjem', 'duit', 'buat', 'mertuanya', 'yg', 'udah', 'nikah', 'dan', 'damai', 'aja', 'mah', 'ga', 'banyak', 'cingcong']</t>
  </si>
  <si>
    <t>['aku', 'teringat', 'orang', 'oknum', 'nikah', 'muda', 'yg', 'menyuruh', 'cepat', 'nikah', 'bahkan', 'sampai', 'ngeledekin', 'karena', 'tidak', 'nikah', 'tapi', 'beberapa', 'hari', 'kemudian', 'nyariin', 'mau', 'meminjam', 'duit', 'buat', 'mertuanya', 'yg', 'sudah', 'nikah', 'dan', 'damai', 'aja', 'mah', 'tidak', 'banyak', 'cingcong']</t>
  </si>
  <si>
    <t>['orang', 'oknum', 'nikah', 'muda', 'menyuruh', 'cepat', 'nikah', 'ngeledekin', 'nikah', 'nyariin', 'meminjam', 'duit', 'mertuanya', 'nikah', 'damai', 'aja', 'mah', 'cingcong']</t>
  </si>
  <si>
    <t>['orang', 'oknum', 'nikah', 'muda', 'suruh', 'cepat', 'nikah', 'ngeledekin', 'nikah', 'nyariin', 'pinjam', 'duit', 'mertua', 'nikah', 'damai', 'aja', 'mah', 'cingcong']</t>
  </si>
  <si>
    <t>orang oknum nikah muda suruh cepat nikah ngeledekin nikah nyariin pinjam duit mertua nikah damai aja mah cingcong</t>
  </si>
  <si>
    <t>@krammedshelf Wkwk iya kram sama! di deket rumah semenjak bahasan dari ustad Salaf sampe bahas psikologi, dan hal2 selain nikah muda, birul walidain gitu2 aku respect banget, jadi lebih ngena gitu.
Apalagi sering buka donasi kalo bencana, tempat yg dulu buka donasi buat kalo Palestina doang:(</t>
  </si>
  <si>
    <t>@krammedshelf wkwk iya kram sama! di deket rumah semenjak bahasan dari ustad salaf sampe bahas psikologi, dan hal2 selain nikah muda, birul walidain gitu2 aku respect banget, jadi lebih ngena gitu.
apalagi sering buka donasi kalo bencana, tempat yg dulu buka donasi buat kalo palestina doang:(</t>
  </si>
  <si>
    <t>wkwk iya kram sama di deket rumah semenjak bahasan dari ustad salaf sampe bahas psikologi dan hal selain nikah muda birul walidain gitu aku respect banget jadi lebih ngena gitu apalagi sering buka donasi kalo bencana tempat yg dulu buka donasi buat kalo palestina doang</t>
  </si>
  <si>
    <t>['wkwk', 'iya', 'kram', 'sama', 'di', 'deket', 'rumah', 'semenjak', 'bahasan', 'dari', 'ustad', 'salaf', 'sampe', 'bahas', 'psikologi', 'dan', 'hal', 'selain', 'nikah', 'muda', 'birul', 'walidain', 'gitu', 'aku', 'respect', 'banget', 'jadi', 'lebih', 'ngena', 'gitu', 'apalagi', 'sering', 'buka', 'donasi', 'kalo', 'bencana', 'tempat', 'yg', 'dulu', 'buka', 'donasi', 'buat', 'kalo', 'palestina', 'doang']</t>
  </si>
  <si>
    <t>['wkwk', 'iya', 'kram', 'sama', 'di', 'dekat', 'rumah', 'semenjak', 'bahasan', 'dari', 'ustaz', 'salaf', 'sampai', 'bahas', 'psikologi', 'dan', 'hal', 'selain', 'nikah', 'muda', 'birul', 'walidain', 'begitu', 'aku', 'respect', 'banget', 'jadi', 'lebih', 'ngena', 'begitu', 'apalagi', 'sering', 'buka', 'donasi', 'kalo', 'bencana', 'tempat', 'yg', 'dulu', 'buka', 'donasi', 'buat', 'kalo', 'palestina', 'hanya']</t>
  </si>
  <si>
    <t>['iya', 'kram', 'rumah', 'semenjak', 'bahasan', 'ustaz', 'salaf', 'bahas', 'psikologi', 'nikah', 'muda', 'birul', 'walidain', 'respect', 'banget', 'ngena', 'buka', 'donasi', 'kalo', 'bencana', 'buka', 'donasi', 'kalo', 'palestina']</t>
  </si>
  <si>
    <t>['iya', 'kram', 'rumah', 'semenjak', 'bahas', 'ustaz', 'salaf', 'bahas', 'psikologi', 'nikah', 'muda', 'birul', 'walidain', 'respect', 'banget', 'ngena', 'buka', 'donasi', 'kalo', 'bencana', 'buka', 'donasi', 'kalo', 'palestina']</t>
  </si>
  <si>
    <t>iya kram rumah semenjak bahas ustaz salaf bahas psikologi nikah muda birul walidain respect banget ngena buka donasi kalo bencana buka donasi kalo palestina</t>
  </si>
  <si>
    <t>ya allah kok bisa ya org org pada nikah muda wow sumpah salut sih keren....</t>
  </si>
  <si>
    <t>ya allah kok bisa ya org org pada nikah muda wow sumpah salut sih keren</t>
  </si>
  <si>
    <t>['ya', 'allah', 'kok', 'bisa', 'ya', 'org', 'org', 'pada', 'nikah', 'muda', 'wow', 'sumpah', 'salut', 'sih', 'keren']</t>
  </si>
  <si>
    <t>['ya', 'allah', 'kok', 'bisa', 'ya', 'orang', 'orang', 'pada', 'nikah', 'muda', 'wow', 'sumpah', 'salut', 'sih', 'keren']</t>
  </si>
  <si>
    <t>['ya', 'allah', 'ya', 'orang', 'orang', 'nikah', 'muda', 'wow', 'sumpah', 'salut', 'sih', 'keren']</t>
  </si>
  <si>
    <t>ya allah ya orang orang nikah muda wow sumpah salut sih keren</t>
  </si>
  <si>
    <t>@wyakumo aku smt akhir, dan emang nikah muda kok hehehe.
anakku masi kicik</t>
  </si>
  <si>
    <t>aku smt akhir dan emang nikah muda kok hehehe anakku masi kicik</t>
  </si>
  <si>
    <t>['aku', 'smt', 'akhir', 'dan', 'emang', 'nikah', 'muda', 'kok', 'hehehe', 'anakku', 'masi', 'kicik']</t>
  </si>
  <si>
    <t>['aku', 'smt', 'akhir', 'dan', 'memang', 'nikah', 'muda', 'kok', 'hehehe', 'anakku', 'masih', 'kicik']</t>
  </si>
  <si>
    <t>['smt', 'nikah', 'muda', 'hehehe', 'anakku', 'kicik']</t>
  </si>
  <si>
    <t>['smt', 'nikah', 'muda', 'hehehe', 'anak', 'kicik']</t>
  </si>
  <si>
    <t>smt nikah muda hehehe anak kicik</t>
  </si>
  <si>
    <t>maaf sebelumnya gengs, maklum dulu lingkungan yang lama fokus kajiannya yaaaa either bakti sm ortu, nikah muda, atau kajian penistaan agama 🤭🤭</t>
  </si>
  <si>
    <t>maaf sebelumnya gengs maklum dulu lingkungan yang lama fokus kajiannya yaaaa either bakti sm ortu nikah muda atau kajian penistaan agama</t>
  </si>
  <si>
    <t>['maaf', 'sebelumnya', 'gengs', 'maklum', 'dulu', 'lingkungan', 'yang', 'lama', 'fokus', 'kajiannya', 'yaaaa', 'either', 'bakti', 'sm', 'ortu', 'nikah', 'muda', 'atau', 'kajian', 'penistaan', 'agama']</t>
  </si>
  <si>
    <t>['maaf', 'sebelumnya', 'gengs', 'maklum', 'dulu', 'lingkungan', 'yang', 'lama', 'fokus', 'kajiannya', 'iya', 'either', 'bakti', 'sama', 'orangtua', 'nikah', 'muda', 'atau', 'kajian', 'penistaan', 'agama']</t>
  </si>
  <si>
    <t>['maaf', 'gengs', 'maklum', 'lingkungan', 'fokus', 'kajiannya', 'iya', 'either', 'bakti', 'orangtua', 'nikah', 'muda', 'kajian', 'penistaan', 'agama']</t>
  </si>
  <si>
    <t>['maaf', 'gengs', 'maklum', 'lingkung', 'fokus', 'kaji', 'iya', 'either', 'bakti', 'orangtua', 'nikah', 'muda', 'kaji', 'nista', 'agama']</t>
  </si>
  <si>
    <t>maaf gengs maklum lingkung fokus kaji iya either bakti orangtua nikah muda kaji nista agama</t>
  </si>
  <si>
    <t>Mamam dah tuh nikah muda</t>
  </si>
  <si>
    <t>mamam dah tuh nikah muda</t>
  </si>
  <si>
    <t>['mamam', 'dah', 'tuh', 'nikah', 'muda']</t>
  </si>
  <si>
    <t>['mamam', 'sudah', 'tuh', 'nikah', 'muda']</t>
  </si>
  <si>
    <t>['mamam', 'tuh', 'nikah', 'muda']</t>
  </si>
  <si>
    <t>mamam tuh nikah muda</t>
  </si>
  <si>
    <t>Ngga semua orang punya privilege yg sama, banyak yg berani nikah muda mungkin karena segala sesuatunya udah dijamin sama keluarga. 
Bagi orang yg ga punya privilege dan harus usaha sendiri, ga ada salahnya siapin semua aspek dulu sampai bener- bener siap lahir &amp;amp; batin.</t>
  </si>
  <si>
    <t>ngga semua orang punya privilege yg sama, banyak yg berani nikah muda mungkin karena segala sesuatunya udah dijamin sama keluarga. 
bagi orang yg ga punya privilege dan harus usaha sendiri, ga ada salahnya siapin semua aspek dulu sampai bener- bener siap lahir &amp;amp; batin.</t>
  </si>
  <si>
    <t>ngga semua orang punya privilege yg sama banyak yg berani nikah muda mungkin karena segala sesuatunya udah dijamin sama keluarga bagi orang yg ga punya privilege dan harus usaha sendiri ga ada salahnya siapin semua aspek dulu sampai bener bener siap lahir amp batin</t>
  </si>
  <si>
    <t>['ngga', 'semua', 'orang', 'punya', 'privilege', 'yg', 'sama', 'banyak', 'yg', 'berani', 'nikah', 'muda', 'mungkin', 'karena', 'segala', 'sesuatunya', 'udah', 'dijamin', 'sama', 'keluarga', 'bagi', 'orang', 'yg', 'ga', 'punya', 'privilege', 'dan', 'harus', 'usaha', 'sendiri', 'ga', 'ada', 'salahnya', 'siapin', 'semua', 'aspek', 'dulu', 'sampai', 'bener', 'bener', 'siap', 'lahir', 'amp', 'batin']</t>
  </si>
  <si>
    <t>['tidak', 'semua', 'orang', 'punya', 'privilege', 'yg', 'sama', 'banyak', 'yg', 'berani', 'nikah', 'muda', 'mungkin', 'karena', 'segala', 'sesuatunya', 'sudah', 'dijamin', 'sama', 'keluarga', 'bagi', 'orang', 'yg', 'tidak', 'punya', 'privilege', 'dan', 'harus', 'usaha', 'sendiri', 'tidak', 'ada', 'salahnya', 'siapin', 'semua', 'aspek', 'dulu', 'sampai', 'benar', 'benar', 'siap', 'lahir', 'amp', 'batin']</t>
  </si>
  <si>
    <t>['orang', 'privilege', 'berani', 'nikah', 'muda', 'dijamin', 'keluarga', 'orang', 'privilege', 'usaha', 'salahnya', 'siapin', 'aspek', 'lahir', 'amp', 'batin']</t>
  </si>
  <si>
    <t>['orang', 'privilege', 'berani', 'nikah', 'muda', 'jamin', 'keluarga', 'orang', 'privilege', 'usaha', 'salah', 'siapin', 'aspek', 'lahir', 'amp', 'batin']</t>
  </si>
  <si>
    <t>orang privilege berani nikah muda jamin keluarga orang privilege usaha salah siapin aspek lahir amp batin</t>
  </si>
  <si>
    <t>@kegblgnunfaedh Ngapa si nikah muda ngajak² orang laen? Padahal kan tiap orang punya prinsip hidup masing². Mungkin masih ada yang ingin dikejar sebelum nikah. Nikah juga butuh persiapan, mental, materi. Karena nikah bukan cuma sekedar tidur bareng</t>
  </si>
  <si>
    <t>@kegblgnunfaedh ngapa si nikah muda ngajak² orang laen? padahal kan tiap orang punya prinsip hidup masing². mungkin masih ada yang ingin dikejar sebelum nikah. nikah juga butuh persiapan, mental, materi. karena nikah bukan cuma sekedar tidur bareng</t>
  </si>
  <si>
    <t>ngapa si nikah muda ngajak orang laen padahal kan tiap orang punya prinsip hidup masing mungkin masih ada yang ingin dikejar sebelum nikah nikah juga butuh persiapan mental materi karena nikah bukan cuma sekedar tidur bareng</t>
  </si>
  <si>
    <t>['ngapa', 'si', 'nikah', 'muda', 'ngajak', 'orang', 'laen', 'padahal', 'kan', 'tiap', 'orang', 'punya', 'prinsip', 'hidup', 'masing', 'mungkin', 'masih', 'ada', 'yang', 'ingin', 'dikejar', 'sebelum', 'nikah', 'nikah', 'juga', 'butuh', 'persiapan', 'mental', 'materi', 'karena', 'nikah', 'bukan', 'cuma', 'sekedar', 'tidur', 'bareng']</t>
  </si>
  <si>
    <t>['kenapa', 'si', 'nikah', 'muda', 'mengajak', 'orang', 'lain', 'padahal', 'kan', 'tiap', 'orang', 'punya', 'prinsip', 'hidup', 'masing', 'mungkin', 'masih', 'ada', 'yang', 'ingin', 'dikejar', 'sebelum', 'nikah', 'nikah', 'juga', 'butuh', 'persiapan', 'mental', 'materi', 'karena', 'nikah', 'bukan', 'cuma', 'sekedar', 'tidur', 'bareng']</t>
  </si>
  <si>
    <t>['si', 'nikah', 'muda', 'mengajak', 'orang', 'orang', 'prinsip', 'hidup', 'dikejar', 'nikah', 'nikah', 'butuh', 'persiapan', 'mental', 'materi', 'nikah', 'sekedar', 'tidur', 'bareng']</t>
  </si>
  <si>
    <t>['si', 'nikah', 'muda', 'ajak', 'orang', 'orang', 'prinsip', 'hidup', 'kejar', 'nikah', 'nikah', 'butuh', 'siap', 'mental', 'materi', 'nikah', 'dar', 'tidur', 'bareng']</t>
  </si>
  <si>
    <t>si nikah muda ajak orang orang prinsip hidup kejar nikah nikah butuh siap mental materi nikah dar tidur bareng</t>
  </si>
  <si>
    <t>Most of the time, they're using the ageism card 
Mereka pikir kalau masih muda, belum nikah itu gak boleh ngeluh capek 
Gak boleh lupa 
Gak boleh gak paham excel thing 
Gak boleh gak suka makanan kekinian 
Gak boleh gak punya duit (karena gak bayarin anak)
Astagfirullah</t>
  </si>
  <si>
    <t>most of the time, they're using the ageism card 
mereka pikir kalau masih muda, belum nikah itu gak boleh ngeluh capek 
gak boleh lupa 
gak boleh gak paham excel thing 
gak boleh gak suka makanan kekinian 
gak boleh gak punya duit (karena gak bayarin anak)
astagfirullah</t>
  </si>
  <si>
    <t>most of the time theyre using the ageism card mereka pikir kalau masih muda belum nikah itu gak boleh ngeluh capek gak boleh lupa gak boleh gak paham excel thing gak boleh gak suka makanan kekinian gak boleh gak punya duit karena gak bayarin anak astagfirullah</t>
  </si>
  <si>
    <t>['most', 'of', 'the', 'time', 'theyre', 'using', 'the', 'ageism', 'card', 'mereka', 'pikir', 'kalau', 'masih', 'muda', 'belum', 'nikah', 'itu', 'gak', 'boleh', 'ngeluh', 'capek', 'gak', 'boleh', 'lupa', 'gak', 'boleh', 'gak', 'paham', 'excel', 'thing', 'gak', 'boleh', 'gak', 'suka', 'makanan', 'kekinian', 'gak', 'boleh', 'gak', 'punya', 'duit', 'karena', 'gak', 'bayarin', 'anak', 'astagfirullah']</t>
  </si>
  <si>
    <t>['most', 'of', 'the', 'time', 'mereka', 'using', 'the', 'ageism', 'card', 'mereka', 'pikir', 'kalau', 'masih', 'muda', 'belum', 'nikah', 'itu', 'gak', 'boleh', 'mengeluh', 'capek', 'gak', 'boleh', 'lupa', 'gak', 'boleh', 'gak', 'paham', 'excel', 'thing', 'gak', 'boleh', 'gak', 'suka', 'makanan', 'kekinian', 'gak', 'boleh', 'gak', 'punya', 'duit', 'karena', 'gak', 'bayarin', 'anak', 'astagfirullah']</t>
  </si>
  <si>
    <t>['most', 'of', 'the', 'time', 'using', 'the', 'ageism', 'card', 'pikir', 'muda', 'nikah', 'gak', 'mengeluh', 'capek', 'gak', 'lupa', 'gak', 'gak', 'paham', 'excel', 'thing', 'gak', 'gak', 'suka', 'makanan', 'kekinian', 'gak', 'gak', 'duit', 'gak', 'bayarin', 'anak', 'astagfirullah']</t>
  </si>
  <si>
    <t>['most', 'of', 'the', 'time', 'using', 'the', 'ageism', 'card', 'pikir', 'muda', 'nikah', 'gak', 'keluh', 'capek', 'gak', 'lupa', 'gak', 'gak', 'paham', 'excel', 'thing', 'gak', 'gak', 'suka', 'makan', 'kini', 'gak', 'gak', 'duit', 'gak', 'bayarin', 'anak', 'astagfirullah']</t>
  </si>
  <si>
    <t>most of the time using the ageism card pikir muda nikah gak keluh capek gak lupa gak gak paham excel thing gak gak suka makan kini gak gak duit gak bayarin anak astagfirullah</t>
  </si>
  <si>
    <t>@kegblgnunfaedh Nikah muda rejeki dateng sendiri? TOLOL, rejeki ya dicari bukan dateng sendiri</t>
  </si>
  <si>
    <t>@kegblgnunfaedh nikah muda rejeki dateng sendiri? tolol, rejeki ya dicari bukan dateng sendiri</t>
  </si>
  <si>
    <t>nikah muda rejeki dateng sendiri tolol rejeki ya dicari bukan dateng sendiri</t>
  </si>
  <si>
    <t>['nikah', 'muda', 'rejeki', 'dateng', 'sendiri', 'tolol', 'rejeki', 'ya', 'dicari', 'bukan', 'dateng', 'sendiri']</t>
  </si>
  <si>
    <t>['nikah', 'muda', 'rezeki', 'datang', 'sendiri', 'tolol', 'rezeki', 'ya', 'dicari', 'bukan', 'datang', 'sendiri']</t>
  </si>
  <si>
    <t>['nikah', 'muda', 'rezeki', 'tolol', 'rezeki', 'ya', 'dicari']</t>
  </si>
  <si>
    <t>['nikah', 'muda', 'rezeki', 'tolol', 'rezeki', 'ya', 'cari']</t>
  </si>
  <si>
    <t>nikah muda rezeki tolol rezeki ya cari</t>
  </si>
  <si>
    <t>@sarangdungeon Gpp kak dia tetep dedek akuu. Tp kalau diajak nikah ky kmrn ya gas juga si walau sebenernya ga suka yg lebih muda</t>
  </si>
  <si>
    <t>@sarangdungeon gpp kak dia tetep dedek akuu. tp kalau diajak nikah ky kmrn ya gas juga si walau sebenernya ga suka yg lebih muda</t>
  </si>
  <si>
    <t>gpp kak dia tetep dedek akuu tp kalau diajak nikah ky kmrn ya gas juga si walau sebenernya ga suka yg lebih muda</t>
  </si>
  <si>
    <t>['gpp', 'kak', 'dia', 'tetep', 'dedek', 'akuu', 'tp', 'kalau', 'diajak', 'nikah', 'ky', 'kmrn', 'ya', 'gas', 'juga', 'si', 'walau', 'sebenernya', 'ga', 'suka', 'yg', 'lebih', 'muda']</t>
  </si>
  <si>
    <t>['boleh', 'kakak', 'dia', 'tetap', 'adik', 'aku', 'tapi', 'kalau', 'diajak', 'nikah', 'seperti', 'kemarin', 'ya', 'ayo', 'juga', 'si', 'walau', 'sebenarnya', 'tidak', 'suka', 'yg', 'lebih', 'muda']</t>
  </si>
  <si>
    <t>['kakak', 'adik', 'diajak', 'nikah', 'kemarin', 'ya', 'ayo', 'si', 'suka', 'muda']</t>
  </si>
  <si>
    <t>['kakak', 'adik', 'ajak', 'nikah', 'kemarin', 'ya', 'ayo', 'si', 'suka', 'muda']</t>
  </si>
  <si>
    <t>kakak adik ajak nikah kemarin ya ayo si suka muda</t>
  </si>
  <si>
    <t>@menghanyurkan Ada lagi, Nyur 
Perempuan di dunia kerja kalau belum nikah dan belum punya anak bakalan dianggep "paling muda" berapapun umurnya 
Sejak gue pasang foto WA sama adek gue yang bocil (dikira sama anak gue) tiap koordinasi by WA jadi lebih dapet respect</t>
  </si>
  <si>
    <t>@menghanyurkan ada lagi, nyur 
perempuan di dunia kerja kalau belum nikah dan belum punya anak bakalan dianggep "paling muda" berapapun umurnya 
sejak gue pasang foto wa sama adek gue yang bocil (dikira sama anak gue) tiap koordinasi by wa jadi lebih dapet respect</t>
  </si>
  <si>
    <t>ada lagi nyur perempuan di dunia kerja kalau belum nikah dan belum punya anak bakalan dianggep paling muda berapapun umurnya sejak gue pasang foto wa sama adek gue yang bocil dikira sama anak gue tiap koordinasi by wa jadi lebih dapet respect</t>
  </si>
  <si>
    <t>['ada', 'lagi', 'nyur', 'perempuan', 'di', 'dunia', 'kerja', 'kalau', 'belum', 'nikah', 'dan', 'belum', 'punya', 'anak', 'bakalan', 'dianggep', 'paling', 'muda', 'berapapun', 'umurnya', 'sejak', 'gue', 'pasang', 'foto', 'wa', 'sama', 'adek', 'gue', 'yang', 'bocil', 'dikira', 'sama', 'anak', 'gue', 'tiap', 'koordinasi', 'by', 'wa', 'jadi', 'lebih', 'dapet', 'respect']</t>
  </si>
  <si>
    <t>['ada', 'lagi', 'menyuruh', 'perempuan', 'di', 'dunia', 'kerja', 'kalau', 'belum', 'nikah', 'dan', 'belum', 'punya', 'anak', 'bakalan', 'dianggep', 'paling', 'muda', 'berapapun', 'umurnya', 'sejak', 'aku', 'pasang', 'foto', 'wa', 'sama', 'adik', 'aku', 'yang', 'bocah', 'dikira', 'sama', 'anak', 'aku', 'tiap', 'koordinasi', 'by', 'wa', 'jadi', 'lebih', 'dapat', 'respect']</t>
  </si>
  <si>
    <t>['menyuruh', 'perempuan', 'dunia', 'kerja', 'nikah', 'anak', 'dianggep', 'muda', 'umurnya', 'pasang', 'foto', 'wa', 'adik', 'bocah', 'anak', 'koordinasi', 'by', 'wa', 'respect']</t>
  </si>
  <si>
    <t>['suruh', 'perempuan', 'dunia', 'kerja', 'nikah', 'anak', 'dianggep', 'muda', 'umur', 'pasang', 'foto', 'wa', 'adik', 'bocah', 'anak', 'koordinasi', 'by', 'wa', 'respect']</t>
  </si>
  <si>
    <t>suruh perempuan dunia kerja nikah anak dianggep muda umur pasang foto wa adik bocah anak koordinasi by wa respect</t>
  </si>
  <si>
    <t>@kegblgnunfaedh Nikah muda bagus ko, dari pada pacaran banyak dosa, yg rugi pasti cewe kalau pacaran. Cuma akan, cari suami nya jangan yg pengangguran, yg sudah kerja minimal</t>
  </si>
  <si>
    <t>@kegblgnunfaedh nikah muda bagus ko, dari pada pacaran banyak dosa, yg rugi pasti cewe kalau pacaran. cuma akan, cari suami nya jangan yg pengangguran, yg sudah kerja minimal</t>
  </si>
  <si>
    <t>nikah muda bagus ko dari pada pacaran banyak dosa yg rugi pasti cewe kalau pacaran cuma akan cari suami nya jangan yg pengangguran yg sudah kerja minimal</t>
  </si>
  <si>
    <t>['nikah', 'muda', 'bagus', 'ko', 'dari', 'pada', 'pacaran', 'banyak', 'dosa', 'yg', 'rugi', 'pasti', 'cewe', 'kalau', 'pacaran', 'cuma', 'akan', 'cari', 'suami', 'nya', 'jangan', 'yg', 'pengangguran', 'yg', 'sudah', 'kerja', 'minimal']</t>
  </si>
  <si>
    <t>['nikah', 'muda', 'bagus', 'kok', 'dari', 'pada', 'pacaran', 'banyak', 'dosa', 'yg', 'rugi', 'pasti', 'cewek', 'kalau', 'pacaran', 'cuma', 'akan', 'cari', 'suami', 'nya', 'jangan', 'yg', 'pengangguran', 'yg', 'sudah', 'kerja', 'minimal']</t>
  </si>
  <si>
    <t>['nikah', 'muda', 'bagus', 'pacaran', 'dosa', 'rugi', 'cewek', 'pacaran', 'cari', 'suami', 'nya', 'pengangguran', 'kerja', 'minimal']</t>
  </si>
  <si>
    <t>['nikah', 'muda', 'bagus', 'pacar', 'dosa', 'rugi', 'cewek', 'pacar', 'cari', 'suami', 'nya', 'anggur', 'kerja', 'minimal']</t>
  </si>
  <si>
    <t>nikah muda bagus pacar dosa rugi cewek pacar cari suami nya anggur kerja minimal</t>
  </si>
  <si>
    <t>Ketemu ji k itu kurang-kurangi itu rokok mu masi muda k kerja k dlu yg bener baru nikah k hmmm kenapa kata masih ndak iklas ka leee People Come and go itu ji sya selalu ku ingat kalau ku ingat k lagi pokok nya I LOVE YOU SO MUCH ndak sehat selalu orang baik ku</t>
  </si>
  <si>
    <t>ketemu ji k itu kurang-kurangi itu rokok mu masi muda k kerja k dlu yg bener baru nikah k hmmm kenapa kata masih ndak iklas ka leee people come and go itu ji sya selalu ku ingat kalau ku ingat k lagi pokok nya i love you so much ndak sehat selalu orang baik ku</t>
  </si>
  <si>
    <t>ketemu ji  itu kurangkurangi itu rokok mu masi muda  kerja  dlu yg bener baru nikah  hmmm kenapa kata masih ndak iklas ka leee people come and go itu ji sya selalu ku ingat kalau ku ingat  lagi pokok nya  love you so much ndak sehat selalu orang baik ku</t>
  </si>
  <si>
    <t>['ketemu', 'ji', 'itu', 'kurangkurangi', 'itu', 'rokok', 'mu', 'masi', 'muda', 'kerja', 'dlu', 'yg', 'bener', 'baru', 'nikah', 'hmmm', 'kenapa', 'kata', 'masih', 'ndak', 'iklas', 'ka', 'leee', 'people', 'come', 'and', 'go', 'itu', 'ji', 'sya', 'selalu', 'ku', 'ingat', 'kalau', 'ku', 'ingat', 'lagi', 'pokok', 'nya', 'love', 'you', 'so', 'much', 'ndak', 'sehat', 'selalu', 'orang', 'baik', 'ku']</t>
  </si>
  <si>
    <t>['bertemu', 'ji', 'itu', 'kurang', 'itu', 'rokok', 'kamu', 'masih', 'muda', 'kerja', 'dahulu', 'yg', 'benar', 'baru', 'nikah', 'hmmm', 'kenapa', 'kata', 'masih', 'tidak', 'rela', 'kakak', 'anak', 'people', 'come', 'and', 'go', 'itu', 'ji', 'aku', 'selalu', 'aku', 'ingat', 'kalau', 'aku', 'ingat', 'lagi', 'pokok', 'nya', 'love', 'you', 'jadi', 'lebih', 'tidak', 'sehat', 'selalu', 'orang', 'baik', 'aku']</t>
  </si>
  <si>
    <t>['bertemu', 'ji', 'rokok', 'muda', 'kerja', 'nikah', 'hmmm', 'rela', 'kakak', 'anak', 'people', 'come', 'and', 'go', 'ji', 'pokok', 'nya', 'love', 'you', 'sehat', 'orang']</t>
  </si>
  <si>
    <t>['temu', 'ji', 'rokok', 'muda', 'kerja', 'nikah', 'hmmm', 'rela', 'kakak', 'anak', 'people', 'come', 'and', 'go', 'ji', 'pokok', 'nya', 'love', 'you', 'sehat', 'orang']</t>
  </si>
  <si>
    <t>temu ji rokok muda kerja nikah hmmm rela kakak anak people come and go ji pokok nya love you sehat orang</t>
  </si>
  <si>
    <t>@kegblgnunfaedh Kalau gue terbalik. Dinyinyirin pas nikah, padahal gak nikah muda juga. Katanya mending single dulu, bisa jalan2 sepuasnya. Iyain ajalah. Ternyata malah dia yang suka minjem duit karena belum dapet2 kerja, dan malah gue yang suka jalan2 sepuasnya sama suami. Intinya jgn nyinyir.</t>
  </si>
  <si>
    <t>@kegblgnunfaedh kalau gue terbalik. dinyinyirin pas nikah, padahal gak nikah muda juga. katanya mending single dulu, bisa jalan2 sepuasnya. iyain ajalah. ternyata malah dia yang suka minjem duit karena belum dapet2 kerja, dan malah gue yang suka jalan2 sepuasnya sama suami. intinya jgn nyinyir.</t>
  </si>
  <si>
    <t>kalau gue terbalik dinyinyirin pas nikah padahal gak nikah muda juga katanya mending single dulu bisa jalan sepuasnya iyain ajalah ternyata malah dia yang suka minjem duit karena belum dapet kerja dan malah gue yang suka jalan sepuasnya sama suami intinya jgn nyinyir</t>
  </si>
  <si>
    <t>['kalau', 'gue', 'terbalik', 'dinyinyirin', 'pas', 'nikah', 'padahal', 'gak', 'nikah', 'muda', 'juga', 'katanya', 'mending', 'single', 'dulu', 'bisa', 'jalan', 'sepuasnya', 'iyain', 'ajalah', 'ternyata', 'malah', 'dia', 'yang', 'suka', 'minjem', 'duit', 'karena', 'belum', 'dapet', 'kerja', 'dan', 'malah', 'gue', 'yang', 'suka', 'jalan', 'sepuasnya', 'sama', 'suami', 'intinya', 'jgn', 'nyinyir']</t>
  </si>
  <si>
    <t>['kalau', 'aku', 'terbalik', 'disindir', 'saat', 'nikah', 'padahal', 'gak', 'nikah', 'muda', 'juga', 'katanya', 'mending', 'lajang', 'dulu', 'bisa', 'jalan', 'sepuasnya', 'iyain', 'saja', 'ternyata', 'malah', 'dia', 'yang', 'suka', 'meminjam', 'duit', 'karena', 'belum', 'dapat', 'kerja', 'dan', 'malah', 'aku', 'yang', 'suka', 'jalan', 'sepuasnya', 'sama', 'suami', 'intinya', 'jgn', 'sindir']</t>
  </si>
  <si>
    <t>['terbalik', 'disindir', 'nikah', 'gak', 'nikah', 'muda', 'mending', 'lajang', 'jalan', 'sepuasnya', 'iyain', 'suka', 'meminjam', 'duit', 'kerja', 'suka', 'jalan', 'sepuasnya', 'suami', 'intinya', 'jgn', 'sindir']</t>
  </si>
  <si>
    <t>['balik', 'sindir', 'nikah', 'gak', 'nikah', 'muda', 'mending', 'lajang', 'jalan', 'puas', 'iyain', 'suka', 'pinjam', 'duit', 'kerja', 'suka', 'jalan', 'puas', 'suami', 'inti', 'jgn', 'sindir']</t>
  </si>
  <si>
    <t>balik sindir nikah gak nikah muda mending lajang jalan puas iyain suka pinjam duit kerja suka jalan puas suami inti jgn sindir</t>
  </si>
  <si>
    <t>@18fesss Mumpung baru dua bulan nikah dan belum punya anak saranku diskusi sm keluarga buat cerai, title janda muda lebih baik drpd seumur hidup sama laki babi</t>
  </si>
  <si>
    <t>@18fesss mumpung baru dua bulan nikah dan belum punya anak saranku diskusi sm keluarga buat cerai, title janda muda lebih baik drpd seumur hidup sama laki babi</t>
  </si>
  <si>
    <t>mumpung baru dua bulan nikah dan belum punya anak saranku diskusi sm keluarga buat cerai title janda muda lebih baik drpd seumur hidup sama laki babi</t>
  </si>
  <si>
    <t>['mumpung', 'baru', 'dua', 'bulan', 'nikah', 'dan', 'belum', 'punya', 'anak', 'saranku', 'diskusi', 'sm', 'keluarga', 'buat', 'cerai', 'title', 'janda', 'muda', 'lebih', 'baik', 'drpd', 'seumur', 'hidup', 'sama', 'laki', 'babi']</t>
  </si>
  <si>
    <t>['mumpung', 'baru', 'dua', 'bulan', 'nikah', 'dan', 'belum', 'punya', 'anak', 'saranku', 'diskusi', 'sama', 'keluarga', 'buat', 'cerai', 'title', 'janda', 'muda', 'lebih', 'baik', 'daripada', 'seumur', 'hidup', 'sama', 'laki', 'babi']</t>
  </si>
  <si>
    <t>['mumpung', 'nikah', 'anak', 'saranku', 'diskusi', 'keluarga', 'cerai', 'title', 'janda', 'muda', 'seumur', 'hidup', 'laki', 'babi']</t>
  </si>
  <si>
    <t>['mumpung', 'nikah', 'anak', 'saran', 'diskusi', 'keluarga', 'cerai', 'title', 'janda', 'muda', 'umur', 'hidup', 'laki', 'babi']</t>
  </si>
  <si>
    <t>mumpung nikah anak saran diskusi keluarga cerai title janda muda umur hidup laki babi</t>
  </si>
  <si>
    <t>makan noh nikah muda, enakan bisa minjem duit sana sini xixixi</t>
  </si>
  <si>
    <t>makan noh nikah muda enakan bisa minjem duit sana sini xixixi</t>
  </si>
  <si>
    <t>['makan', 'noh', 'nikah', 'muda', 'enakan', 'bisa', 'minjem', 'duit', 'sana', 'sini', 'xixixi']</t>
  </si>
  <si>
    <t>['makan', 'itu', 'nikah', 'muda', 'enakan', 'bisa', 'meminjam', 'duit', 'sana', 'sini', 'xixixi']</t>
  </si>
  <si>
    <t>['makan', 'nikah', 'muda', 'enakan', 'meminjam', 'duit', 'xixixi']</t>
  </si>
  <si>
    <t>['makan', 'nikah', 'muda', 'enak', 'pinjam', 'duit', 'xixixi']</t>
  </si>
  <si>
    <t>makan nikah muda enak pinjam duit xixixi</t>
  </si>
  <si>
    <t>hidup nikah muda</t>
  </si>
  <si>
    <t>['hidup', 'nikah', 'muda']</t>
  </si>
  <si>
    <t>masih muda kejar karir dulu, coba banyak hal karna dunia itu luas, gak jarang lowongan kerja susah nerima yg udah nikah, intinya jangan fomo, sedih, dkk. Kalo udah waktunya, giliran kalian kok</t>
  </si>
  <si>
    <t>masih muda kejar karir dulu, coba banyak hal karna dunia itu luas, gak jarang lowongan kerja susah nerima yg udah nikah, intinya jangan fomo, sedih, dkk. kalo udah waktunya, giliran kalian kok</t>
  </si>
  <si>
    <t>masih muda kejar karir dulu coba banyak hal karna dunia itu luas gak jarang lowongan kerja susah nerima yg udah nikah intinya jangan fomo sedih dkk kalo udah waktunya giliran kalian kok</t>
  </si>
  <si>
    <t>['masih', 'muda', 'kejar', 'karir', 'dulu', 'coba', 'banyak', 'hal', 'karna', 'dunia', 'itu', 'luas', 'gak', 'jarang', 'lowongan', 'kerja', 'susah', 'nerima', 'yg', 'udah', 'nikah', 'intinya', 'jangan', 'fomo', 'sedih', 'dkk', 'kalo', 'udah', 'waktunya', 'giliran', 'kalian', 'kok']</t>
  </si>
  <si>
    <t>['masih', 'muda', 'kejar', 'karier', 'dulu', 'coba', 'banyak', 'hal', 'karena', 'dunia', 'itu', 'luas', 'gak', 'jarang', 'lowongan', 'kerja', 'susah', 'nerima', 'yg', 'sudah', 'nikah', 'intinya', 'jangan', 'cemas', 'sedih', 'dkk', 'kalo', 'sudah', 'waktunya', 'giliran', 'kalian', 'kok']</t>
  </si>
  <si>
    <t>['muda', 'kejar', 'karier', 'coba', 'dunia', 'luas', 'gak', 'jarang', 'lowongan', 'kerja', 'susah', 'nerima', 'nikah', 'intinya', 'cemas', 'sedih', 'dkk', 'kalo', 'giliran']</t>
  </si>
  <si>
    <t>['muda', 'kejar', 'karier', 'coba', 'dunia', 'luas', 'gak', 'jarang', 'lowong', 'kerja', 'susah', 'nerima', 'nikah', 'inti', 'cemas', 'sedih', 'dkk', 'kalo', 'gilir']</t>
  </si>
  <si>
    <t>muda kejar karier coba dunia luas gak jarang lowong kerja susah nerima nikah inti cemas sedih dkk kalo gilir</t>
  </si>
  <si>
    <t>@VieTa35043607 @atO2AM @tanyarlfes Padahal aku blm siap nikah, tapi tidak mengnormalisasikan "scary" Nikah muda, makanya kalo mau nikah jangan asal siap. Harus di seimbangin sama ilmu pernikahan,ikut kelas pra nikah kajian dll biar ga terlalu scary dan kaget meskipun nikah muda.</t>
  </si>
  <si>
    <t>@vieta35043607 @ato2am @tanyarlfes padahal aku blm siap nikah, tapi tidak mengnormalisasikan "scary" nikah muda, makanya kalo mau nikah jangan asal siap. harus di seimbangin sama ilmu pernikahan,ikut kelas pra nikah kajian dll biar ga terlalu scary dan kaget meskipun nikah muda.</t>
  </si>
  <si>
    <t>padahal aku blm siap nikah tapi tidak mengnormalisasikan scary nikah muda makanya kalo mau nikah jangan asal siap harus di seimbangin sama ilmu pernikahanikut kelas pra nikah kajian dll biar ga terlalu scary dan kaget meskipun nikah muda</t>
  </si>
  <si>
    <t>['padahal', 'aku', 'blm', 'siap', 'nikah', 'tapi', 'tidak', 'mengnormalisasikan', 'scary', 'nikah', 'muda', 'makanya', 'kalo', 'mau', 'nikah', 'jangan', 'asal', 'siap', 'harus', 'di', 'seimbangin', 'sama', 'ilmu', 'pernikahanikut', 'kelas', 'pra', 'nikah', 'kajian', 'dll', 'biar', 'ga', 'terlalu', 'scary', 'dan', 'kaget', 'meskipun', 'nikah', 'muda']</t>
  </si>
  <si>
    <t>['padahal', 'aku', 'belum', 'siap', 'nikah', 'tapi', 'tidak', 'mengnormalisasikan', 'scary', 'nikah', 'muda', 'makanya', 'kalo', 'mau', 'nikah', 'jangan', 'asal', 'siap', 'harus', 'di', 'seimbangin', 'sama', 'ilmu', 'pernikahanikut', 'kelas', 'pra', 'nikah', 'kajian', 'dll', 'biar', 'tidak', 'terlalu', 'scary', 'dan', 'kaget', 'meskipun', 'nikah', 'muda']</t>
  </si>
  <si>
    <t>['nikah', 'mengnormalisasikan', 'scary', 'nikah', 'muda', 'kalo', 'nikah', 'seimbangin', 'ilmu', 'pernikahanikut', 'kelas', 'pra', 'nikah', 'kajian', 'dll', 'biar', 'scary', 'kaget', 'nikah', 'muda']</t>
  </si>
  <si>
    <t>['nikah', 'mengnormalisasikan', 'scary', 'nikah', 'muda', 'kalo', 'nikah', 'seimbangin', 'ilmu', 'pernikahanikut', 'kelas', 'pra', 'nikah', 'kaji', 'dll', 'biar', 'scary', 'kaget', 'nikah', 'muda']</t>
  </si>
  <si>
    <t>nikah mengnormalisasikan scary nikah muda kalo nikah seimbangin ilmu pernikahanikut kelas pra nikah kaji dll biar scary kaget nikah muda</t>
  </si>
  <si>
    <t>kok bisa kepikiran buat nikah muda ya?</t>
  </si>
  <si>
    <t>kok bisa kepikiran buat nikah muda ya</t>
  </si>
  <si>
    <t>['kok', 'bisa', 'kepikiran', 'buat', 'nikah', 'muda', 'ya']</t>
  </si>
  <si>
    <t>['kepikiran', 'nikah', 'muda', 'ya']</t>
  </si>
  <si>
    <t>['pikir', 'nikah', 'muda', 'ya']</t>
  </si>
  <si>
    <t>pikir nikah muda ya</t>
  </si>
  <si>
    <t>Kalo pusing begini bawaanya pengen nikah muda🙏 https://t.co/PDfQPqQ1GY</t>
  </si>
  <si>
    <t>kalo pusing begini bawaanya pengen nikah muda🙏 https://t.co/pdfqpqq1gy</t>
  </si>
  <si>
    <t>kalo pusing begini bawaanya pengen nikah muda</t>
  </si>
  <si>
    <t>['kalo', 'pusing', 'begini', 'bawaanya', 'pengen', 'nikah', 'muda']</t>
  </si>
  <si>
    <t>['kalo', 'pusing', 'begini', 'bawaan', 'ingin', 'nikah', 'muda']</t>
  </si>
  <si>
    <t>['kalo', 'pusing', 'bawaan', 'nikah', 'muda']</t>
  </si>
  <si>
    <t>['kalo', 'pusing', 'bawa', 'nikah', 'muda']</t>
  </si>
  <si>
    <t>kalo pusing bawa nikah muda</t>
  </si>
  <si>
    <t>@kegblgnunfaedh Mau nikah muda atau telat, rejeki datang krn usaha dan doa.</t>
  </si>
  <si>
    <t>@kegblgnunfaedh mau nikah muda atau telat, rejeki datang krn usaha dan doa.</t>
  </si>
  <si>
    <t>mau nikah muda atau telat rejeki datang krn usaha dan doa</t>
  </si>
  <si>
    <t>['mau', 'nikah', 'muda', 'atau', 'telat', 'rejeki', 'datang', 'krn', 'usaha', 'dan', 'doa']</t>
  </si>
  <si>
    <t>['mau', 'nikah', 'muda', 'atau', 'telat', 'rezeki', 'datang', 'krn', 'usaha', 'dan', 'doa']</t>
  </si>
  <si>
    <t>['nikah', 'muda', 'telat', 'rezeki', 'krn', 'usaha', 'doa']</t>
  </si>
  <si>
    <t>nikah muda telat rezeki krn usaha doa</t>
  </si>
  <si>
    <t>@kegblgnunfaedh Minimal jngn nikah muda. Catet
https://t.co/2ttwk94awE https://t.co/mf3RKsJiRe</t>
  </si>
  <si>
    <t>@kegblgnunfaedh minimal jngn nikah muda. catet
https://t.co/2ttwk94awe https://t.co/mf3rksjire</t>
  </si>
  <si>
    <t>minimal jngn nikah muda catet</t>
  </si>
  <si>
    <t>['minimal', 'jngn', 'nikah', 'muda', 'catet']</t>
  </si>
  <si>
    <t>['minimal', 'jangan', 'nikah', 'muda', 'catat']</t>
  </si>
  <si>
    <t>['minimal', 'nikah', 'muda', 'catat']</t>
  </si>
  <si>
    <t>minimal nikah muda catat</t>
  </si>
  <si>
    <t>@bmp294 @tanyarlfes Aku setuju bgt sama ucapan Kakak. Krn yg gituan byk anak remaja yg termotivasi buat 'nikah muda' tanpa memikirkan masa depannya nnti gmn. Kyk generasi bangsa kpn berkembang pesat klo yg di incer itu nikah, nikah, dan nikah. Pdhl nikah bkn perkara gampang. Besar tanggungjawabnya..</t>
  </si>
  <si>
    <t>@bmp294 @tanyarlfes aku setuju bgt sama ucapan kakak. krn yg gituan byk anak remaja yg termotivasi buat 'nikah muda' tanpa memikirkan masa depannya nnti gmn. kyk generasi bangsa kpn berkembang pesat klo yg di incer itu nikah, nikah, dan nikah. pdhl nikah bkn perkara gampang. besar tanggungjawabnya..</t>
  </si>
  <si>
    <t>aku setuju bgt sama ucapan kakak krn yg gituan byk anak remaja yg termotivasi buat nikah muda tanpa memikirkan masa depannya nnti gmn kyk generasi bangsa kpn berkembang pesat klo yg di incer itu nikah nikah dan nikah pdhl nikah bkn perkara gampang besar tanggungjawabnya</t>
  </si>
  <si>
    <t>['aku', 'setuju', 'bgt', 'sama', 'ucapan', 'kakak', 'krn', 'yg', 'gituan', 'byk', 'anak', 'remaja', 'yg', 'termotivasi', 'buat', 'nikah', 'muda', 'tanpa', 'memikirkan', 'masa', 'depannya', 'nnti', 'gmn', 'kyk', 'generasi', 'bangsa', 'kpn', 'berkembang', 'pesat', 'klo', 'yg', 'di', 'incer', 'itu', 'nikah', 'nikah', 'dan', 'nikah', 'pdhl', 'nikah', 'bkn', 'perkara', 'gampang', 'besar', 'tanggungjawabnya']</t>
  </si>
  <si>
    <t>['aku', 'setuju', 'banget', 'sama', 'ucapan', 'kakak', 'krn', 'yg', 'gituan', 'banyak', 'anak', 'remaja', 'yg', 'termotivasi', 'buat', 'nikah', 'muda', 'tanpa', 'memikirkan', 'masa', 'depannya', 'nanti', 'bagaimana', 'seperti', 'generasi', 'bangsa', 'kapan', 'berkembang', 'pesat', 'klo', 'yg', 'di', 'incer', 'itu', 'nikah', 'nikah', 'dan', 'nikah', 'padahal', 'nikah', 'bukan', 'perkara', 'gampang', 'besar', 'tanggungjawab']</t>
  </si>
  <si>
    <t>['setuju', 'banget', 'ucapan', 'kakak', 'krn', 'gituan', 'anak', 'remaja', 'termotivasi', 'nikah', 'muda', 'memikirkan', 'depannya', 'generasi', 'bangsa', 'berkembang', 'pesat', 'klo', 'incer', 'nikah', 'nikah', 'nikah', 'nikah', 'perkara', 'gampang', 'tanggungjawab']</t>
  </si>
  <si>
    <t>['tuju', 'banget', 'ucap', 'kakak', 'krn', 'gituan', 'anak', 'remaja', 'motivasi', 'nikah', 'muda', 'pikir', 'depan', 'generasi', 'bangsa', 'kembang', 'pesat', 'klo', 'incer', 'nikah', 'nikah', 'nikah', 'nikah', 'perkara', 'gampang', 'tanggungjawab']</t>
  </si>
  <si>
    <t>tuju banget ucap kakak krn gituan anak remaja motivasi nikah muda pikir depan generasi bangsa kembang pesat klo incer nikah nikah nikah nikah perkara gampang tanggungjawab</t>
  </si>
  <si>
    <t>@_ariskaf @tanyarlfes Benerrrr stuju bgt, dulu gedek bgt sama yg menggaung gaungkan enaknya nikah muda, like why? Kan beda nasib jg u nikah muda sama orang orang di luar sana, jangan jd kompor please</t>
  </si>
  <si>
    <t>@_ariskaf @tanyarlfes benerrrr stuju bgt, dulu gedek bgt sama yg menggaung gaungkan enaknya nikah muda, like why? kan beda nasib jg u nikah muda sama orang orang di luar sana, jangan jd kompor please</t>
  </si>
  <si>
    <t>ariskaf benerrrr stuju bgt dulu gedek bgt sama yg menggaung gaungkan enaknya nikah muda like why kan beda nasib jg  nikah muda sama orang orang di luar sana jangan jd kompor please</t>
  </si>
  <si>
    <t>['ariskaf', 'benerrrr', 'stuju', 'bgt', 'dulu', 'gedek', 'bgt', 'sama', 'yg', 'menggaung', 'gaungkan', 'enaknya', 'nikah', 'muda', 'like', 'why', 'kan', 'beda', 'nasib', 'jg', 'nikah', 'muda', 'sama', 'orang', 'orang', 'di', 'luar', 'sana', 'jangan', 'jd', 'kompor', 'please']</t>
  </si>
  <si>
    <t>['ariskaf', 'benerrrr', 'stuju', 'banget', 'dulu', 'jengkel', 'banget', 'sama', 'yg', 'menggaung', 'gaungkan', 'enaknya', 'nikah', 'muda', 'like', 'kenapa', 'kan', 'beda', 'nasib', 'juga', 'nikah', 'muda', 'sama', 'orang', 'orang', 'di', 'luar', 'sana', 'jangan', 'jd', 'kompor', 'mohon']</t>
  </si>
  <si>
    <t>['ariskaf', 'benerrrr', 'stuju', 'banget', 'jengkel', 'banget', 'menggaung', 'gaungkan', 'enaknya', 'nikah', 'muda', 'like', 'beda', 'nasib', 'nikah', 'muda', 'orang', 'orang', 'jd', 'kompor', 'mohon']</t>
  </si>
  <si>
    <t>['ariskaf', 'benerrrr', 'stuju', 'banget', 'jengkel', 'banget', 'gaung', 'gaung', 'enak', 'nikah', 'muda', 'like', 'beda', 'nasib', 'nikah', 'muda', 'orang', 'orang', 'jd', 'kompor', 'mohon']</t>
  </si>
  <si>
    <t>ariskaf benerrrr stuju banget jengkel banget gaung gaung enak nikah muda like beda nasib nikah muda orang orang jd kompor mohon</t>
  </si>
  <si>
    <t>@greatestsinr @bmp294 @tanyarlfes trs yg ngga anti pacaran dan ngga menggaungkan nikah muda tp sampe skrg masih jomblo gmn kak? 😔🙏🏻</t>
  </si>
  <si>
    <t>trs yg ngga anti pacaran dan ngga menggaungkan nikah muda tp sampe skrg masih jomblo gmn kak</t>
  </si>
  <si>
    <t>['trs', 'yg', 'ngga', 'anti', 'pacaran', 'dan', 'ngga', 'menggaungkan', 'nikah', 'muda', 'tp', 'sampe', 'skrg', 'masih', 'jomblo', 'gmn', 'kak']</t>
  </si>
  <si>
    <t>['terus', 'yg', 'tidak', 'anti', 'pacaran', 'dan', 'tidak', 'menggaungkan', 'nikah', 'muda', 'tapi', 'sampai', 'sekarang', 'masih', 'lajang', 'bagaimana', 'kakak']</t>
  </si>
  <si>
    <t>['anti', 'pacaran', 'menggaungkan', 'nikah', 'muda', 'lajang', 'kakak']</t>
  </si>
  <si>
    <t>['anti', 'pacar', 'gaung', 'nikah', 'muda', 'lajang', 'kakak']</t>
  </si>
  <si>
    <t>anti pacar gaung nikah muda lajang kakak</t>
  </si>
  <si>
    <t>@kegblgnunfaedh "makan tuh nikah muda"</t>
  </si>
  <si>
    <t>@kegblgnunfaedh "ayo nikah muda, rezeki mah dateng sendiri" halah prekk</t>
  </si>
  <si>
    <t>ayo nikah muda rezeki mah dateng sendiri halah prekk</t>
  </si>
  <si>
    <t>['ayo', 'nikah', 'muda', 'rezeki', 'mah', 'dateng', 'sendiri', 'halah', 'prekk']</t>
  </si>
  <si>
    <t>['ayo', 'nikah', 'muda', 'rezeki', 'mah', 'datang', 'sendiri', 'halah', 'prekk']</t>
  </si>
  <si>
    <t>['ayo', 'nikah', 'muda', 'rezeki', 'mah', 'halah']</t>
  </si>
  <si>
    <t>ayo nikah muda rezeki mah halah</t>
  </si>
  <si>
    <t>@tanyakanrl Pemikiran yang nyuruh nikah tuh kek tai, ntar hasilanya kalo gak cerai ya selingkung, omongan tetangga bangsat kek tai, jangan terburu buru mau nikah nikmati aje masa muda lo, kalo sekalian gak mau nikah ya bagus</t>
  </si>
  <si>
    <t>@tanyakanrl pemikiran yang nyuruh nikah tuh kek tai, ntar hasilanya kalo gak cerai ya selingkung, omongan tetangga bangsat kek tai, jangan terburu buru mau nikah nikmati aje masa muda lo, kalo sekalian gak mau nikah ya bagus</t>
  </si>
  <si>
    <t>pemikiran yang nyuruh nikah tuh kek tai ntar hasilanya kalo gak cerai ya selingkung omongan tetangga bangsat kek tai jangan terburu buru mau nikah nikmati aje masa muda lo kalo sekalian gak mau nikah ya bagus</t>
  </si>
  <si>
    <t>['pemikiran', 'yang', 'nyuruh', 'nikah', 'tuh', 'kek', 'tai', 'ntar', 'hasilanya', 'kalo', 'gak', 'cerai', 'ya', 'selingkung', 'omongan', 'tetangga', 'bangsat', 'kek', 'tai', 'jangan', 'terburu', 'buru', 'mau', 'nikah', 'nikmati', 'aje', 'masa', 'muda', 'lo', 'kalo', 'sekalian', 'gak', 'mau', 'nikah', 'ya', 'bagus']</t>
  </si>
  <si>
    <t>['pemikiran', 'yang', 'menyuruh', 'nikah', 'tuh', 'seperti', 'tai', 'nanti', 'hasilanya', 'kalo', 'gak', 'cerai', 'ya', 'selingkung', 'perkataan', 'tetangga', 'fuck', 'seperti', 'tai', 'jangan', 'terburu', 'buru', 'mau', 'nikah', 'menikmati', 'aje', 'masa', 'muda', 'kamu', 'kalo', 'sekalian', 'gak', 'mau', 'nikah', 'ya', 'bagus']</t>
  </si>
  <si>
    <t>['pemikiran', 'menyuruh', 'nikah', 'tuh', 'tai', 'hasilanya', 'kalo', 'gak', 'cerai', 'ya', 'selingkung', 'perkataan', 'tetangga', 'fuck', 'tai', 'terburu', 'buru', 'nikah', 'menikmati', 'aje', 'muda', 'kalo', 'gak', 'nikah', 'ya', 'bagus']</t>
  </si>
  <si>
    <t>['pikir', 'suruh', 'nikah', 'tuh', 'tai', 'hasilanya', 'kalo', 'gak', 'cerai', 'ya', 'lingkung', 'kata', 'tetangga', 'fuck', 'tai', 'buru', 'buru', 'nikah', 'nikmat', 'aje', 'muda', 'kalo', 'gak', 'nikah', 'ya', 'bagus']</t>
  </si>
  <si>
    <t>pikir suruh nikah tuh tai hasilanya kalo gak cerai ya lingkung kata tetangga fuck tai buru buru nikah nikmat aje muda kalo gak nikah ya bagus</t>
  </si>
  <si>
    <t>Jujur akupun juga pernah 🥹🥹 bahkan supir tsb udah punya istri. Gue bohongnya baru mau nikah waktu itu, dan gue emg sengaja bilang umur gue lebih tua (dari si supir), tapi even kaya gitu aja dia responnya “wah, coba ketemu mbaknya waktu lebih muda. Udah saya ajak nikah.” Lol 😀</t>
  </si>
  <si>
    <t>jujur akupun juga pernah 🥹🥹 bahkan supir tsb udah punya istri. gue bohongnya baru mau nikah waktu itu, dan gue emg sengaja bilang umur gue lebih tua (dari si supir), tapi even kaya gitu aja dia responnya “wah, coba ketemu mbaknya waktu lebih muda. udah saya ajak nikah.” lol 😀</t>
  </si>
  <si>
    <t>jujur akupun juga pernah bahkan supir tsb udah punya istri gue bohongnya baru mau nikah waktu itu dan gue emg sengaja bilang umur gue lebih tua dari si supir tapi even kaya gitu aja dia responnya wah coba ketemu mbaknya waktu lebih muda udah saya ajak nikah lol</t>
  </si>
  <si>
    <t>['jujur', 'akupun', 'juga', 'pernah', 'bahkan', 'supir', 'tsb', 'udah', 'punya', 'istri', 'gue', 'bohongnya', 'baru', 'mau', 'nikah', 'waktu', 'itu', 'dan', 'gue', 'emg', 'sengaja', 'bilang', 'umur', 'gue', 'lebih', 'tua', 'dari', 'si', 'supir', 'tapi', 'even', 'kaya', 'gitu', 'aja', 'dia', 'responnya', 'wah', 'coba', 'ketemu', 'mbaknya', 'waktu', 'lebih', 'muda', 'udah', 'saya', 'ajak', 'nikah', 'lol']</t>
  </si>
  <si>
    <t>['jujur', 'akupun', 'juga', 'pernah', 'bahkan', 'supir', 'tersebut', 'sudah', 'punya', 'istri', 'aku', 'bohongnya', 'baru', 'mau', 'nikah', 'waktu', 'itu', 'dan', 'aku', 'memang', 'sengaja', 'bilang', 'umur', 'aku', 'lebih', 'tua', 'dari', 'si', 'supir', 'tapi', 'bahkan', 'kaya', 'begitu', 'aja', 'dia', 'responnya', 'wah', 'coba', 'bertemu', 'mbaknya', 'waktu', 'lebih', 'muda', 'sudah', 'saya', 'ajak', 'nikah', 'lol']</t>
  </si>
  <si>
    <t>['jujur', 'akupun', 'supir', 'istri', 'bohongnya', 'nikah', 'sengaja', 'bilang', 'umur', 'tua', 'si', 'supir', 'kaya', 'aja', 'responnya', 'coba', 'bertemu', 'mbaknya', 'muda', 'ajak', 'nikah', 'lol']</t>
  </si>
  <si>
    <t>['jujur', 'aku', 'supir', 'istri', 'bohong', 'nikah', 'sengaja', 'bilang', 'umur', 'tua', 'si', 'supir', 'kaya', 'aja', 'responnya', 'coba', 'temu', 'mbak', 'muda', 'ajak', 'nikah', 'lol']</t>
  </si>
  <si>
    <t>jujur aku supir istri bohong nikah sengaja bilang umur tua si supir kaya aja responnya coba temu mbak muda ajak nikah lol</t>
  </si>
  <si>
    <t>@3_blue1 hehh cere baru nikah juga ntar kasian bian mengduda di usia muda😭😭😭</t>
  </si>
  <si>
    <t>blue hehh cere baru nikah juga ntar kasian bian mengduda di usia muda</t>
  </si>
  <si>
    <t>['blue', 'hehh', 'cere', 'baru', 'nikah', 'juga', 'ntar', 'kasian', 'bian', 'mengduda', 'di', 'usia', 'muda']</t>
  </si>
  <si>
    <t>['blue', 'hehh', 'cerai', 'baru', 'nikah', 'juga', 'nanti', 'kasihan', 'bian', 'mengduda', 'di', 'usia', 'muda']</t>
  </si>
  <si>
    <t>['blue', 'cerai', 'nikah', 'kasihan', 'bian', 'mengduda', 'usia', 'muda']</t>
  </si>
  <si>
    <t>blue cerai nikah kasihan bian mengduda usia muda</t>
  </si>
  <si>
    <t>telfonan gatau waktu, mau nikah muda. lo kira duit tuh dari daun apa gimana anjg</t>
  </si>
  <si>
    <t>telfonan gatau waktu mau nikah muda lo kira duit tuh dari daun apa gimana anjg</t>
  </si>
  <si>
    <t>['telfonan', 'gatau', 'waktu', 'mau', 'nikah', 'muda', 'lo', 'kira', 'duit', 'tuh', 'dari', 'daun', 'apa', 'gimana', 'anjg']</t>
  </si>
  <si>
    <t>['telepon', 'gatau', 'waktu', 'mau', 'nikah', 'muda', 'kamu', 'kira', 'duit', 'tuh', 'dari', 'daun', 'apa', 'bagaimana', 'fuck']</t>
  </si>
  <si>
    <t>['telepon', 'gatau', 'nikah', 'muda', 'duit', 'tuh', 'daun', 'fuck']</t>
  </si>
  <si>
    <t>telepon gatau nikah muda duit tuh daun fuck</t>
  </si>
  <si>
    <t>@kegblgnunfaedh Gua udah paling males bet dah kalo ada yang nyuruh nyuruh nikah muda. Maksud gua ya, memang jalan yang lu pilih bagus dan niat lu pun juga baik. Tapi disaat lu memaksakan hal tsb ke orang lain, itu yang ngga oke menurut gua. Dan ini juga terjadi ke guahhhhh</t>
  </si>
  <si>
    <t>@kegblgnunfaedh gua udah paling males bet dah kalo ada yang nyuruh nyuruh nikah muda. maksud gua ya, memang jalan yang lu pilih bagus dan niat lu pun juga baik. tapi disaat lu memaksakan hal tsb ke orang lain, itu yang ngga oke menurut gua. dan ini juga terjadi ke guahhhhh</t>
  </si>
  <si>
    <t>gua udah paling males bet dah kalo ada yang nyuruh nyuruh nikah muda maksud gua ya memang jalan yang lu pilih bagus dan niat lu pun juga baik tapi disaat lu memaksakan hal tsb ke orang lain itu yang ngga oke menurut gua dan ini juga terjadi ke guahhhhh</t>
  </si>
  <si>
    <t>['gua', 'udah', 'paling', 'males', 'bet', 'dah', 'kalo', 'ada', 'yang', 'nyuruh', 'nyuruh', 'nikah', 'muda', 'maksud', 'gua', 'ya', 'memang', 'jalan', 'yang', 'lu', 'pilih', 'bagus', 'dan', 'niat', 'lu', 'pun', 'juga', 'baik', 'tapi', 'disaat', 'lu', 'memaksakan', 'hal', 'tsb', 'ke', 'orang', 'lain', 'itu', 'yang', 'ngga', 'oke', 'menurut', 'gua', 'dan', 'ini', 'juga', 'terjadi', 'ke', 'guahhhhh']</t>
  </si>
  <si>
    <t>['aku', 'sudah', 'paling', 'malas', 'bet', 'sudah', 'kalo', 'ada', 'yang', 'menyuruh', 'menyuruh', 'nikah', 'muda', 'maksud', 'aku', 'ya', 'memang', 'jalan', 'yang', 'kamu', 'pilih', 'bagus', 'dan', 'niat', 'kamu', 'pun', 'juga', 'baik', 'tapi', 'disaat', 'kamu', 'memaksakan', 'hal', 'tersebut', 'ke', 'orang', 'lain', 'itu', 'yang', 'tidak', 'oke', 'menurut', 'aku', 'dan', 'ini', 'juga', 'terjadi', 'ke', 'aku']</t>
  </si>
  <si>
    <t>['malas', 'bet', 'kalo', 'menyuruh', 'menyuruh', 'nikah', 'muda', 'maksud', 'ya', 'jalan', 'pilih', 'bagus', 'niat', 'disaat', 'memaksakan', 'orang', 'oke']</t>
  </si>
  <si>
    <t>['malas', 'bet', 'kalo', 'suruh', 'suruh', 'nikah', 'muda', 'maksud', 'ya', 'jalan', 'pilih', 'bagus', 'niat', 'saat', 'paksa', 'orang', 'oke']</t>
  </si>
  <si>
    <t>malas bet kalo suruh suruh nikah muda maksud ya jalan pilih bagus niat saat paksa orang oke</t>
  </si>
  <si>
    <t>Indahnya nikah muda</t>
  </si>
  <si>
    <t>indahnya nikah muda</t>
  </si>
  <si>
    <t>['indahnya', 'nikah', 'muda']</t>
  </si>
  <si>
    <t>['indah', 'nikah', 'muda']</t>
  </si>
  <si>
    <t>indah nikah muda</t>
  </si>
  <si>
    <t>Nikah di usia muda yg mana org merasakan kesedihan wkwk</t>
  </si>
  <si>
    <t>nikah di usia muda yg mana org merasakan kesedihan wkwk</t>
  </si>
  <si>
    <t>['nikah', 'di', 'usia', 'muda', 'yg', 'mana', 'org', 'merasakan', 'kesedihan', 'wkwk']</t>
  </si>
  <si>
    <t>['nikah', 'di', 'usia', 'muda', 'yg', 'mana', 'orang', 'merasakan', 'kesedihan', 'wkwk']</t>
  </si>
  <si>
    <t>['nikah', 'usia', 'muda', 'orang', 'merasakan', 'kesedihan']</t>
  </si>
  <si>
    <t>['nikah', 'usia', 'muda', 'orang', 'rasa', 'sedih']</t>
  </si>
  <si>
    <t>nikah usia muda orang rasa sedih</t>
  </si>
  <si>
    <t>@kegblgnunfaedh Makan tuh nikah muda, Bacot bgt, nikah mah nikah aja ga usah nyindir2 org "kapan nikah kapan nikah"</t>
  </si>
  <si>
    <t>@kegblgnunfaedh makan tuh nikah muda, bacot bgt, nikah mah nikah aja ga usah nyindir2 org "kapan nikah kapan nikah"</t>
  </si>
  <si>
    <t>makan tuh nikah muda bacot bgt nikah mah nikah aja ga usah nyindir org kapan nikah kapan nikah</t>
  </si>
  <si>
    <t>['makan', 'tuh', 'nikah', 'muda', 'bacot', 'bgt', 'nikah', 'mah', 'nikah', 'aja', 'ga', 'usah', 'nyindir', 'org', 'kapan', 'nikah', 'kapan', 'nikah']</t>
  </si>
  <si>
    <t>['makan', 'tuh', 'nikah', 'muda', 'bacot', 'banget', 'nikah', 'mah', 'nikah', 'aja', 'tidak', 'usah', 'sindir', 'orang', 'kapan', 'nikah', 'kapan', 'nikah']</t>
  </si>
  <si>
    <t>['makan', 'tuh', 'nikah', 'muda', 'bacot', 'banget', 'nikah', 'mah', 'nikah', 'aja', 'sindir', 'orang', 'nikah', 'nikah']</t>
  </si>
  <si>
    <t>makan tuh nikah muda bacot banget nikah mah nikah aja sindir orang nikah nikah</t>
  </si>
  <si>
    <t>Makan tuh nikah muda</t>
  </si>
  <si>
    <t>@kegblgnunfaedh mamam tah sia nikah muda 😭🔫</t>
  </si>
  <si>
    <t>mamam tah sia nikah muda</t>
  </si>
  <si>
    <t>['mamam', 'tah', 'sia', 'nikah', 'muda']</t>
  </si>
  <si>
    <t>['mamam', 'tah', 'kamu', 'nikah', 'muda']</t>
  </si>
  <si>
    <t>['mamam', 'tah', 'nikah', 'muda']</t>
  </si>
  <si>
    <t>mamam tah nikah muda</t>
  </si>
  <si>
    <t>@querenciaxz_ @kegblgnunfaedh Enak nya nikah muda</t>
  </si>
  <si>
    <t>@querenciaxz_ @kegblgnunfaedh enak nya nikah muda</t>
  </si>
  <si>
    <t>enak nya nikah muda</t>
  </si>
  <si>
    <t>['enak', 'nya', 'nikah', 'muda']</t>
  </si>
  <si>
    <t>@kegblgnunfaedh makan tuh nikah muda</t>
  </si>
  <si>
    <t>@lluvzhao ew nikah muda</t>
  </si>
  <si>
    <t>ew nikah muda</t>
  </si>
  <si>
    <t>['ew', 'nikah', 'muda']</t>
  </si>
  <si>
    <t>['jijik', 'nikah', 'muda']</t>
  </si>
  <si>
    <t>jijik nikah muda</t>
  </si>
  <si>
    <t>@Arti_SebuahRasa @kegblgnunfaedh Nah ini, kek yang nikah tuh bukan sekedar memenuhi kebutuhan segs, tapi menikah itu adalah awal dimulainya kehidupan, harus siap dalam segala hal. Banyak bgt temen nikah muda tapi setelah menikah naudzubillah, malah sibuk nyari pinjaman uang , miris ngga sih :(((</t>
  </si>
  <si>
    <t>@arti_sebuahrasa @kegblgnunfaedh nah ini, kek yang nikah tuh bukan sekedar memenuhi kebutuhan segs, tapi menikah itu adalah awal dimulainya kehidupan, harus siap dalam segala hal. banyak bgt temen nikah muda tapi setelah menikah naudzubillah, malah sibuk nyari pinjaman uang , miris ngga sih :(((</t>
  </si>
  <si>
    <t>sebuahrasa nah ini kek yang nikah tuh bukan sekedar memenuhi kebutuhan segs tapi menikah itu adalah awal dimulainya kehidupan harus siap dalam segala hal banyak bgt temen nikah muda tapi setelah menikah naudzubillah malah sibuk nyari pinjaman uang miris ngga sih</t>
  </si>
  <si>
    <t>['sebuahrasa', 'nah', 'ini', 'kek', 'yang', 'nikah', 'tuh', 'bukan', 'sekedar', 'memenuhi', 'kebutuhan', 'segs', 'tapi', 'menikah', 'itu', 'adalah', 'awal', 'dimulainya', 'kehidupan', 'harus', 'siap', 'dalam', 'segala', 'hal', 'banyak', 'bgt', 'temen', 'nikah', 'muda', 'tapi', 'setelah', 'menikah', 'naudzubillah', 'malah', 'sibuk', 'nyari', 'pinjaman', 'uang', 'miris', 'ngga', 'sih']</t>
  </si>
  <si>
    <t>['sebuahrasa', 'nah', 'ini', 'seperti', 'yang', 'nikah', 'tuh', 'bukan', 'sekedar', 'memenuhi', 'kebutuhan', 'segs', 'tapi', 'nikah', 'itu', 'adalah', 'awal', 'dimulainya', 'kehidupan', 'harus', 'siap', 'dalam', 'segala', 'hal', 'banyak', 'banget', 'teman', 'nikah', 'muda', 'tapi', 'setelah', 'nikah', 'naudzubillah', 'malah', 'sibuk', 'mencari', 'pinjaman', 'uang', 'miris', 'tidak', 'sih']</t>
  </si>
  <si>
    <t>['sebuahrasa', 'nikah', 'tuh', 'sekedar', 'memenuhi', 'kebutuhan', 'segs', 'nikah', 'kehidupan', 'banget', 'teman', 'nikah', 'muda', 'nikah', 'naudzubillah', 'sibuk', 'mencari', 'pinjaman', 'uang', 'miris', 'sih']</t>
  </si>
  <si>
    <t>['sebuahrasa', 'nikah', 'tuh', 'dar', 'penuh', 'butuh', 'segs', 'nikah', 'hidup', 'banget', 'teman', 'nikah', 'muda', 'nikah', 'naudzubillah', 'sibuk', 'cari', 'pinjam', 'uang', 'miris', 'sih']</t>
  </si>
  <si>
    <t>sebuahrasa nikah tuh dar penuh butuh segs nikah hidup banget teman nikah muda nikah naudzubillah sibuk cari pinjam uang miris sih</t>
  </si>
  <si>
    <t>@kegblgnunfaedh nikah muda, bagus. kalo udh paham ilmunya (walaupun sedikit) ya silahkan.</t>
  </si>
  <si>
    <t>nikah muda bagus kalo udh paham ilmunya walaupun sedikit ya silahkan</t>
  </si>
  <si>
    <t>['nikah', 'muda', 'bagus', 'kalo', 'udh', 'paham', 'ilmunya', 'walaupun', 'sedikit', 'ya', 'silahkan']</t>
  </si>
  <si>
    <t>['nikah', 'muda', 'bagus', 'kalo', 'sudah', 'paham', 'ilmunya', 'walaupun', 'sedikit', 'ya', 'silakan']</t>
  </si>
  <si>
    <t>['nikah', 'muda', 'bagus', 'kalo', 'paham', 'ilmunya', 'ya', 'silakan']</t>
  </si>
  <si>
    <t>['nikah', 'muda', 'bagus', 'kalo', 'paham', 'ilmu', 'ya', 'sila']</t>
  </si>
  <si>
    <t>nikah muda bagus kalo paham ilmu ya sila</t>
  </si>
  <si>
    <t>@tanyarlfes Dan gue adalah salah satu orang yang termotivasi (? apa terinspirasi ya?) buat berani nikah muda karena kisah mereka. Fun fact nya, gue jg cerai kek mereka. Gak nyalahin mereka jg sih. Gue sama mantan gue nya aja yang belom siap mental tapi mau nikah.</t>
  </si>
  <si>
    <t>@tanyarlfes dan gue adalah salah satu orang yang termotivasi (? apa terinspirasi ya?) buat berani nikah muda karena kisah mereka. fun fact nya, gue jg cerai kek mereka. gak nyalahin mereka jg sih. gue sama mantan gue nya aja yang belom siap mental tapi mau nikah.</t>
  </si>
  <si>
    <t>dan gue adalah salah satu orang yang termotivasi apa terinspirasi ya buat berani nikah muda karena kisah mereka fun fact nya gue jg cerai kek mereka gak nyalahin mereka jg sih gue sama mantan gue nya aja yang belom siap mental tapi mau nikah</t>
  </si>
  <si>
    <t>['dan', 'gue', 'adalah', 'salah', 'satu', 'orang', 'yang', 'termotivasi', 'apa', 'terinspirasi', 'ya', 'buat', 'berani', 'nikah', 'muda', 'karena', 'kisah', 'mereka', 'fun', 'fact', 'nya', 'gue', 'jg', 'cerai', 'kek', 'mereka', 'gak', 'nyalahin', 'mereka', 'jg', 'sih', 'gue', 'sama', 'mantan', 'gue', 'nya', 'aja', 'yang', 'belom', 'siap', 'mental', 'tapi', 'mau', 'nikah']</t>
  </si>
  <si>
    <t>['dan', 'aku', 'adalah', 'salah', 'satu', 'orang', 'yang', 'termotivasi', 'apa', 'terinspirasi', 'ya', 'buat', 'berani', 'nikah', 'muda', 'karena', 'kisah', 'mereka', 'fun', 'fact', 'nya', 'aku', 'juga', 'cerai', 'seperti', 'mereka', 'gak', 'menyalahkan', 'mereka', 'juga', 'sih', 'aku', 'sama', 'mantan', 'aku', 'nya', 'aja', 'yang', 'belum', 'siap', 'mental', 'tapi', 'mau', 'nikah']</t>
  </si>
  <si>
    <t>['salah', 'orang', 'termotivasi', 'terinspirasi', 'ya', 'berani', 'nikah', 'muda', 'kisah', 'fun', 'fact', 'nya', 'cerai', 'gak', 'menyalahkan', 'sih', 'mantan', 'nya', 'aja', 'mental', 'nikah']</t>
  </si>
  <si>
    <t>['salah', 'orang', 'motivasi', 'inspirasi', 'ya', 'berani', 'nikah', 'muda', 'kisah', 'fun', 'fact', 'nya', 'cerai', 'gak', 'salah', 'sih', 'mantan', 'nya', 'aja', 'mental', 'nikah']</t>
  </si>
  <si>
    <t>salah orang motivasi inspirasi ya berani nikah muda kisah fun fact nya cerai gak salah sih mantan nya aja mental nikah</t>
  </si>
  <si>
    <t>Plis
Hari ini aku banyak kaget dan syok
Pertama,ada pasien ibu hamil yang umurnya lebih muda dari aku
Kedua,teman kelas waktu SMA ku udah nikah+punya anak 
.
Sebenarnya ga salah mereka nikah,itu hak mereka. Asalkan sudah nikah,sah Dimata hukum dan agama aja yaa</t>
  </si>
  <si>
    <t>plis
hari ini aku banyak kaget dan syok
pertama,ada pasien ibu hamil yang umurnya lebih muda dari aku
kedua,teman kelas waktu sma ku udah nikah+punya anak 
.
sebenarnya ga salah mereka nikah,itu hak mereka. asalkan sudah nikah,sah dimata hukum dan agama aja yaa</t>
  </si>
  <si>
    <t>plis hari ini aku banyak kaget dan syok pertamaada pasien ibu hamil yang umurnya lebih muda dari aku keduateman kelas waktu sma ku udah nikahpunya anak sebenarnya ga salah mereka nikahitu hak mereka asalkan sudah nikahsah dimata hukum dan agama aja yaa</t>
  </si>
  <si>
    <t>['plis', 'hari', 'ini', 'aku', 'banyak', 'kaget', 'dan', 'syok', 'pertamaada', 'pasien', 'ibu', 'hamil', 'yang', 'umurnya', 'lebih', 'muda', 'dari', 'aku', 'keduateman', 'kelas', 'waktu', 'sma', 'ku', 'udah', 'nikahpunya', 'anak', 'sebenarnya', 'ga', 'salah', 'mereka', 'nikahitu', 'hak', 'mereka', 'asalkan', 'sudah', 'nikahsah', 'dimata', 'hukum', 'dan', 'agama', 'aja', 'yaa']</t>
  </si>
  <si>
    <t>['mohon', 'hari', 'ini', 'aku', 'banyak', 'kaget', 'dan', 'syok', 'pertamaada', 'pasien', 'ibu', 'hamil', 'yang', 'umurnya', 'lebih', 'muda', 'dari', 'aku', 'keduateman', 'kelas', 'waktu', 'sama', 'aku', 'sudah', 'nikahpunya', 'anak', 'sebenarnya', 'tidak', 'salah', 'mereka', 'nikahitu', 'hak', 'mereka', 'asalkan', 'sudah', 'nikahsah', 'dimata', 'hukum', 'dan', 'agama', 'aja', 'iya']</t>
  </si>
  <si>
    <t>['mohon', 'kaget', 'syok', 'pertamaada', 'pasien', 'hamil', 'umurnya', 'muda', 'keduateman', 'kelas', 'nikahpunya', 'anak', 'salah', 'nikahitu', 'hak', 'nikahsah', 'dimata', 'hukum', 'agama', 'aja', 'iya']</t>
  </si>
  <si>
    <t>['mohon', 'kaget', 'syok', 'pertamaada', 'pasien', 'hamil', 'umur', 'muda', 'keduateman', 'kelas', 'nikahpunya', 'anak', 'salah', 'nikahitu', 'hak', 'nikahsah', 'mata', 'hukum', 'agama', 'aja', 'iya']</t>
  </si>
  <si>
    <t>mohon kaget syok pertamaada pasien hamil umur muda keduateman kelas nikahpunya anak salah nikahitu hak nikahsah mata hukum agama aja iya</t>
  </si>
  <si>
    <t>aku bgtt wkwkwk ngaku nikah muda, punya anak satu plus suami yg sibuk kerja 😭😭 tiap kena catcalling atau dideketin stranger irl skrg selalu bilang "jangan gitu kak, saya udah nikah punya anak satu. bentar lagi suami saya jemput" 😭😭👍</t>
  </si>
  <si>
    <t>aku bgtt wkwkwk ngaku nikah muda punya anak satu plus suami yg sibuk kerja tiap kena catcalling atau dideketin stranger irl skrg selalu bilang jangan gitu kak saya udah nikah punya anak satu bentar lagi suami saya jemput</t>
  </si>
  <si>
    <t>['aku', 'bgtt', 'wkwkwk', 'ngaku', 'nikah', 'muda', 'punya', 'anak', 'satu', 'plus', 'suami', 'yg', 'sibuk', 'kerja', 'tiap', 'kena', 'catcalling', 'atau', 'dideketin', 'stranger', 'irl', 'skrg', 'selalu', 'bilang', 'jangan', 'gitu', 'kak', 'saya', 'udah', 'nikah', 'punya', 'anak', 'satu', 'bentar', 'lagi', 'suami', 'saya', 'jemput']</t>
  </si>
  <si>
    <t>['aku', 'banget', 'wkwkwk', 'mengakui', 'nikah', 'muda', 'punya', 'anak', 'satu', 'plus', 'suami', 'yg', 'sibuk', 'kerja', 'tiap', 'kena', 'catcalling', 'atau', 'didekati', 'stranger', 'irl', 'sekarang', 'selalu', 'bilang', 'jangan', 'begitu', 'kakak', 'saya', 'sudah', 'nikah', 'punya', 'anak', 'satu', 'bentar', 'lagi', 'suami', 'saya', 'jemput']</t>
  </si>
  <si>
    <t>['banget', 'wkwkwk', 'mengakui', 'nikah', 'muda', 'anak', 'plus', 'suami', 'sibuk', 'kerja', 'kena', 'catcalling', 'didekati', 'stranger', 'irl', 'bilang', 'kakak', 'nikah', 'anak', 'bentar', 'suami', 'jemput']</t>
  </si>
  <si>
    <t>['banget', 'wkwkwk', 'aku', 'nikah', 'muda', 'anak', 'plus', 'suami', 'sibuk', 'kerja', 'kena', 'catcalling', 'dekat', 'stranger', 'irl', 'bilang', 'kakak', 'nikah', 'anak', 'bentar', 'suami', 'jemput']</t>
  </si>
  <si>
    <t>banget wkwkwk aku nikah muda anak plus suami sibuk kerja kena catcalling dekat stranger irl bilang kakak nikah anak bentar suami jemput</t>
  </si>
  <si>
    <t>Pemahaman lu ae masih nikah muda jangan ngomong sekolah dimana aja sama lah wkwkwk</t>
  </si>
  <si>
    <t>pemahaman lu ae masih nikah muda jangan ngomong sekolah dimana aja sama lah wkwkwk</t>
  </si>
  <si>
    <t>['pemahaman', 'lu', 'ae', 'masih', 'nikah', 'muda', 'jangan', 'ngomong', 'sekolah', 'dimana', 'aja', 'sama', 'lah', 'wkwkwk']</t>
  </si>
  <si>
    <t>['pemahaman', 'kamu', 'saja', 'masih', 'nikah', 'muda', 'jangan', 'berbicara', 'sekolah', 'dimana', 'aja', 'sama', 'lah', 'wkwkwk']</t>
  </si>
  <si>
    <t>['pemahaman', 'nikah', 'muda', 'berbicara', 'sekolah', 'dimana', 'aja', 'wkwkwk']</t>
  </si>
  <si>
    <t>['paham', 'nikah', 'muda', 'bicara', 'sekolah', 'mana', 'aja', 'wkwkwk']</t>
  </si>
  <si>
    <t>paham nikah muda bicara sekolah mana aja wkwkwk</t>
  </si>
  <si>
    <t>@tanyarlfes Gamau nikah muda, tapi sampe sekarang gue juga blm ada jodohnya si😭</t>
  </si>
  <si>
    <t>@tanyarlfes gamau nikah muda, tapi sampe sekarang gue juga blm ada jodohnya si😭</t>
  </si>
  <si>
    <t>gamau nikah muda tapi sampe sekarang gue juga blm ada jodohnya si</t>
  </si>
  <si>
    <t>['gamau', 'nikah', 'muda', 'tapi', 'sampe', 'sekarang', 'gue', 'juga', 'blm', 'ada', 'jodohnya', 'si']</t>
  </si>
  <si>
    <t>['gamau', 'nikah', 'muda', 'tapi', 'sampai', 'sekarang', 'aku', 'juga', 'belum', 'ada', 'jodohnya', 'si']</t>
  </si>
  <si>
    <t>['gamau', 'nikah', 'muda', 'jodohnya', 'si']</t>
  </si>
  <si>
    <t>['gamau', 'nikah', 'muda', 'jodoh', 'si']</t>
  </si>
  <si>
    <t>gamau nikah muda jodoh si</t>
  </si>
  <si>
    <t>@kegblgnunfaedh Nikah muda tuh gak papa kalo finansialnya udah kuat bukan mengandalkan rezeki dateng sendiri, gak kerja kok rezeki dateng sendiri dasar kocak https://t.co/RaVuJvyF45</t>
  </si>
  <si>
    <t>@kegblgnunfaedh nikah muda tuh gak papa kalo finansialnya udah kuat bukan mengandalkan rezeki dateng sendiri, gak kerja kok rezeki dateng sendiri dasar kocak https://t.co/ravujvyf45</t>
  </si>
  <si>
    <t>nikah muda tuh gak papa kalo finansialnya udah kuat bukan mengandalkan rezeki dateng sendiri gak kerja kok rezeki dateng sendiri dasar kocak</t>
  </si>
  <si>
    <t>['nikah', 'muda', 'tuh', 'gak', 'papa', 'kalo', 'finansialnya', 'udah', 'kuat', 'bukan', 'mengandalkan', 'rezeki', 'dateng', 'sendiri', 'gak', 'kerja', 'kok', 'rezeki', 'dateng', 'sendiri', 'dasar', 'kocak']</t>
  </si>
  <si>
    <t>['nikah', 'muda', 'tuh', 'gak', 'papa', 'kalo', 'finansialnya', 'sudah', 'kuat', 'bukan', 'mengandalkan', 'rezeki', 'datang', 'sendiri', 'gak', 'kerja', 'kok', 'rezeki', 'datang', 'sendiri', 'dasar', 'lucu']</t>
  </si>
  <si>
    <t>['nikah', 'muda', 'tuh', 'gak', 'papa', 'kalo', 'finansialnya', 'kuat', 'mengandalkan', 'rezeki', 'gak', 'kerja', 'rezeki', 'dasar', 'lucu']</t>
  </si>
  <si>
    <t>['nikah', 'muda', 'tuh', 'gak', 'papa', 'kalo', 'finansial', 'kuat', 'andal', 'rezeki', 'gak', 'kerja', 'rezeki', 'dasar', 'lucu']</t>
  </si>
  <si>
    <t>nikah muda tuh gak papa kalo finansial kuat andal rezeki gak kerja rezeki dasar lucu</t>
  </si>
  <si>
    <t>Itu cinta sama Sasuke, dia berasal dari Klan Uzumaki,  bayangin bakal kaya gmn kuat nya anak mereka nanti. 
Tapi no, Sasuke cukup sadar diri kalau dia udh bener2 berubah. Dia milih Sakura ya karna dia cinta sama Sakura. Mereka bahkan nikah dan punya anak di umur yg masih muda.</t>
  </si>
  <si>
    <t>itu cinta sama sasuke, dia berasal dari klan uzumaki,  bayangin bakal kaya gmn kuat nya anak mereka nanti. 
tapi no, sasuke cukup sadar diri kalau dia udh bener2 berubah. dia milih sakura ya karna dia cinta sama sakura. mereka bahkan nikah dan punya anak di umur yg masih muda.</t>
  </si>
  <si>
    <t>itu cinta sama sasuke dia berasal dari klan uzumaki bayangin bakal kaya gmn kuat nya anak mereka nanti tapi no sasuke cukup sadar diri kalau dia udh bener berubah dia milih sakura ya karna dia cinta sama sakura mereka bahkan nikah dan punya anak di umur yg masih muda</t>
  </si>
  <si>
    <t>['itu', 'cinta', 'sama', 'sasuke', 'dia', 'berasal', 'dari', 'klan', 'uzumaki', 'bayangin', 'bakal', 'kaya', 'gmn', 'kuat', 'nya', 'anak', 'mereka', 'nanti', 'tapi', 'no', 'sasuke', 'cukup', 'sadar', 'diri', 'kalau', 'dia', 'udh', 'bener', 'berubah', 'dia', 'milih', 'sakura', 'ya', 'karna', 'dia', 'cinta', 'sama', 'sakura', 'mereka', 'bahkan', 'nikah', 'dan', 'punya', 'anak', 'di', 'umur', 'yg', 'masih', 'muda']</t>
  </si>
  <si>
    <t>['itu', 'cinta', 'sama', 'sasuke', 'dia', 'berasal', 'dari', 'klan', 'uzumaki', 'bayang', 'bakal', 'kaya', 'bagaimana', 'kuat', 'nya', 'anak', 'mereka', 'nanti', 'tapi', 'no', 'sasuke', 'cukup', 'sadar', 'diri', 'kalau', 'dia', 'sudah', 'benar', 'berubah', 'dia', 'memilih', 'sakura', 'ya', 'karena', 'dia', 'cinta', 'sama', 'sakura', 'mereka', 'bahkan', 'nikah', 'dan', 'punya', 'anak', 'di', 'umur', 'yg', 'masih', 'muda']</t>
  </si>
  <si>
    <t>['cinta', 'sasuke', 'berasal', 'klan', 'uzumaki', 'bayang', 'kaya', 'kuat', 'nya', 'anak', 'no', 'sasuke', 'sadar', 'berubah', 'memilih', 'sakura', 'ya', 'cinta', 'sakura', 'nikah', 'anak', 'umur', 'muda']</t>
  </si>
  <si>
    <t>['cinta', 'sasuke', 'asal', 'klan', 'uzumaki', 'bayang', 'kaya', 'kuat', 'nya', 'anak', 'no', 'sasuke', 'sadar', 'ubah', 'pilih', 'sakura', 'ya', 'cinta', 'sakura', 'nikah', 'anak', 'umur', 'muda']</t>
  </si>
  <si>
    <t>cinta sasuke asal klan uzumaki bayang kaya kuat nya anak no sasuke sadar ubah pilih sakura ya cinta sakura nikah anak umur muda</t>
  </si>
  <si>
    <t>@kegblgnunfaedh Pelajaran yang dapat diambil, kalo ada temen lu yang kayanya bakal nikah muda mending jangan pernah terlalu care😅</t>
  </si>
  <si>
    <t>@kegblgnunfaedh pelajaran yang dapat diambil, kalo ada temen lu yang kayanya bakal nikah muda mending jangan pernah terlalu care😅</t>
  </si>
  <si>
    <t>pelajaran yang dapat diambil kalo ada temen lu yang kayanya bakal nikah muda mending jangan pernah terlalu care</t>
  </si>
  <si>
    <t>['pelajaran', 'yang', 'dapat', 'diambil', 'kalo', 'ada', 'temen', 'lu', 'yang', 'kayanya', 'bakal', 'nikah', 'muda', 'mending', 'jangan', 'pernah', 'terlalu', 'care']</t>
  </si>
  <si>
    <t>['pelajaran', 'yang', 'dapat', 'diambil', 'kalo', 'ada', 'teman', 'kamu', 'yang', 'sepertinya', 'bakal', 'nikah', 'muda', 'mending', 'jangan', 'pernah', 'terlalu', 'care']</t>
  </si>
  <si>
    <t>['pelajaran', 'diambil', 'kalo', 'teman', 'nikah', 'muda', 'mending', 'care']</t>
  </si>
  <si>
    <t>['ajar', 'ambil', 'kalo', 'teman', 'nikah', 'muda', 'mending', 'care']</t>
  </si>
  <si>
    <t>ajar ambil kalo teman nikah muda mending care</t>
  </si>
  <si>
    <t>Dari pada zina. Mending nikah muda.
Ujar pemuda pemudi yang berbahagia.</t>
  </si>
  <si>
    <t>dari pada zina. mending nikah muda.
ujar pemuda pemudi yang berbahagia.</t>
  </si>
  <si>
    <t>dari pada zina mending nikah muda ujar pemuda pemudi yang berbahagia</t>
  </si>
  <si>
    <t>['dari', 'pada', 'zina', 'mending', 'nikah', 'muda', 'ujar', 'pemuda', 'pemudi', 'yang', 'berbahagia']</t>
  </si>
  <si>
    <t>['zina', 'mending', 'nikah', 'muda', 'pemuda', 'pemudi', 'berbahagia']</t>
  </si>
  <si>
    <t>['zina', 'mending', 'nikah', 'muda', 'pemuda', 'pemudi', 'bahagia']</t>
  </si>
  <si>
    <t>zina mending nikah muda pemuda pemudi bahagia</t>
  </si>
  <si>
    <t>sebenernya perempuan mau nikah umur 27, 28 bahkan 30th juga ngga masalah. nikah itu bukan cepet²an, tapi nikah butuh kesiapan mental, fisik, dan finansial. coba liat si C (yg nikah muda) dia belum memenuhi semua dan memutuskan nikah akhirnya mau cerai sama si suami.</t>
  </si>
  <si>
    <t>sebenernya perempuan mau nikah umur 27, 28 bahkan 30th juga ngga masalah. nikah itu bukan cepet²an, tapi nikah butuh kesiapan mental, fisik, dan finansial. coba liat si c (yg nikah muda) dia belum memenuhi semua dan memutuskan nikah akhirnya mau cerai sama si suami.</t>
  </si>
  <si>
    <t>sebenernya perempuan mau nikah umur bahkan th juga ngga masalah nikah itu bukan cepetan tapi nikah butuh kesiapan mental fisik dan finansial coba liat si  yg nikah muda dia belum memenuhi semua dan memutuskan nikah akhirnya mau cerai sama si suami</t>
  </si>
  <si>
    <t>['sebenernya', 'perempuan', 'mau', 'nikah', 'umur', 'bahkan', 'th', 'juga', 'ngga', 'masalah', 'nikah', 'itu', 'bukan', 'cepetan', 'tapi', 'nikah', 'butuh', 'kesiapan', 'mental', 'fisik', 'dan', 'finansial', 'coba', 'liat', 'si', 'yg', 'nikah', 'muda', 'dia', 'belum', 'memenuhi', 'semua', 'dan', 'memutuskan', 'nikah', 'akhirnya', 'mau', 'cerai', 'sama', 'si', 'suami']</t>
  </si>
  <si>
    <t>['sebenarnya', 'perempuan', 'mau', 'nikah', 'umur', 'bahkan', 'tahun', 'juga', 'tidak', 'masalah', 'nikah', 'itu', 'bukan', 'segera', 'tapi', 'nikah', 'butuh', 'persiapan', 'mental', 'fisik', 'dan', 'keuangan', 'coba', 'lihat', 'si', 'yg', 'nikah', 'muda', 'dia', 'belum', 'memenuhi', 'semua', 'dan', 'memutuskan', 'nikah', 'akhirnya', 'mau', 'cerai', 'sama', 'si', 'suami']</t>
  </si>
  <si>
    <t>['perempuan', 'nikah', 'umur', 'nikah', 'nikah', 'butuh', 'persiapan', 'mental', 'fisik', 'keuangan', 'coba', 'lihat', 'si', 'nikah', 'muda', 'memenuhi', 'memutuskan', 'nikah', 'cerai', 'si', 'suami']</t>
  </si>
  <si>
    <t>['perempuan', 'nikah', 'umur', 'nikah', 'nikah', 'butuh', 'siap', 'mental', 'fisik', 'uang', 'coba', 'lihat', 'si', 'nikah', 'muda', 'penuh', 'putus', 'nikah', 'cerai', 'si', 'suami']</t>
  </si>
  <si>
    <t>perempuan nikah umur nikah nikah butuh siap mental fisik uang coba lihat si nikah muda penuh putus nikah cerai si suami</t>
  </si>
  <si>
    <t>@tanyarlfes Makan tuh nikah muda</t>
  </si>
  <si>
    <t>@tanyarlfes makan tuh nikah muda</t>
  </si>
  <si>
    <t>Betul, paling ga suka konten nikah muda dan orang-orang yang menglorifikasi pernikahan. Segala macam daripada zini mending nikah muda, NO!!! Jangan menghindari masalah dengan mendatangkan masalah. Menghindari zina bisa dengan membuat anak muda produktif belajar dan berkarir.</t>
  </si>
  <si>
    <t>betul, paling ga suka konten nikah muda dan orang-orang yang menglorifikasi pernikahan. segala macam daripada zini mending nikah muda, no!!! jangan menghindari masalah dengan mendatangkan masalah. menghindari zina bisa dengan membuat anak muda produktif belajar dan berkarir.</t>
  </si>
  <si>
    <t>betul paling ga suka konten nikah muda dan orangorang yang menglorifikasi pernikahan segala macam daripada zini mending nikah muda no jangan menghindari masalah dengan mendatangkan masalah menghindari zina bisa dengan membuat anak muda produktif belajar dan berkarir</t>
  </si>
  <si>
    <t>['betul', 'paling', 'ga', 'suka', 'konten', 'nikah', 'muda', 'dan', 'orangorang', 'yang', 'menglorifikasi', 'pernikahan', 'segala', 'macam', 'daripada', 'zini', 'mending', 'nikah', 'muda', 'no', 'jangan', 'menghindari', 'masalah', 'dengan', 'mendatangkan', 'masalah', 'menghindari', 'zina', 'bisa', 'dengan', 'membuat', 'anak', 'muda', 'produktif', 'belajar', 'dan', 'berkarir']</t>
  </si>
  <si>
    <t>['betul', 'paling', 'tidak', 'suka', 'konten', 'nikah', 'muda', 'dan', 'orang', 'yang', 'menglorifikasi', 'pernikahan', 'segala', 'macam', 'daripada', 'zini', 'mending', 'nikah', 'muda', 'no', 'jangan', 'menghindari', 'masalah', 'dengan', 'mendatangkan', 'masalah', 'menghindari', 'zina', 'bisa', 'dengan', 'membuat', 'anak', 'muda', 'produktif', 'belajar', 'dan', 'berkarier']</t>
  </si>
  <si>
    <t>['suka', 'konten', 'nikah', 'muda', 'orang', 'menglorifikasi', 'pernikahan', 'zini', 'mending', 'nikah', 'muda', 'no', 'menghindari', 'menghindari', 'zina', 'anak', 'muda', 'produktif', 'belajar', 'berkarier']</t>
  </si>
  <si>
    <t>['suka', 'konten', 'nikah', 'muda', 'orang', 'menglorifikasi', 'nikah', 'zini', 'mending', 'nikah', 'muda', 'no', 'hindar', 'hindar', 'zina', 'anak', 'muda', 'produktif', 'ajar', 'karier']</t>
  </si>
  <si>
    <t>suka konten nikah muda orang menglorifikasi nikah zini mending nikah muda no hindar hindar zina anak muda produktif ajar karier</t>
  </si>
  <si>
    <t>barusan ngobrol sama ibuk.
🧑🏼‍🦰perempuan itu kalo umur 25th belum nikah bakal diomong orang jadi harusnya 20th udah nikah. kayak si A dan B (kakak beradik perempuan) mereka nikah umur 20th, jadi punya anak saat masih muda 
👩🏼Bu, 25th belum nikah diomong orang itu karena di kampung.</t>
  </si>
  <si>
    <t>barusan ngobrol sama ibuk.
🧑🏼‍🦰perempuan itu kalo umur 25th belum nikah bakal diomong orang jadi harusnya 20th udah nikah. kayak si a dan b (kakak beradik perempuan) mereka nikah umur 20th, jadi punya anak saat masih muda 
👩🏼bu, 25th belum nikah diomong orang itu karena di kampung.</t>
  </si>
  <si>
    <t>barusan ngobrol sama ibuk perempuan itu kalo umur th belum nikah bakal diomong orang jadi harusnya th udah nikah kayak si  dan  kakak beradik perempuan mereka nikah umur th jadi punya anak saat masih muda bu th belum nikah diomong orang itu karena di kampung</t>
  </si>
  <si>
    <t>['barusan', 'ngobrol', 'sama', 'ibuk', 'perempuan', 'itu', 'kalo', 'umur', 'th', 'belum', 'nikah', 'bakal', 'diomong', 'orang', 'jadi', 'harusnya', 'th', 'udah', 'nikah', 'kayak', 'si', 'dan', 'kakak', 'beradik', 'perempuan', 'mereka', 'nikah', 'umur', 'th', 'jadi', 'punya', 'anak', 'saat', 'masih', 'muda', 'bu', 'th', 'belum', 'nikah', 'diomong', 'orang', 'itu', 'karena', 'di', 'kampung']</t>
  </si>
  <si>
    <t>['barusan', 'berbicara', 'sama', 'ibu', 'perempuan', 'itu', 'kalo', 'umur', 'tahun', 'belum', 'nikah', 'bakal', 'diomong', 'orang', 'jadi', 'harusnya', 'tahun', 'sudah', 'nikah', 'seperti', 'si', 'dan', 'kakak', 'beradik', 'perempuan', 'mereka', 'nikah', 'umur', 'tahun', 'jadi', 'punya', 'anak', 'saat', 'masih', 'muda', 'bu', 'tahun', 'belum', 'nikah', 'diomong', 'orang', 'itu', 'karena', 'di', 'kampung']</t>
  </si>
  <si>
    <t>['barusan', 'berbicara', 'perempuan', 'kalo', 'umur', 'nikah', 'diomong', 'orang', 'nikah', 'si', 'kakak', 'beradik', 'perempuan', 'nikah', 'umur', 'anak', 'muda', 'bu', 'nikah', 'diomong', 'orang', 'kampung']</t>
  </si>
  <si>
    <t>['barusan', 'bicara', 'perempuan', 'kalo', 'umur', 'nikah', 'omong', 'orang', 'nikah', 'si', 'kakak', 'adik', 'perempuan', 'nikah', 'umur', 'anak', 'muda', 'bu', 'nikah', 'omong', 'orang', 'kampung']</t>
  </si>
  <si>
    <t>barusan bicara perempuan kalo umur nikah omong orang nikah si kakak adik perempuan nikah umur anak muda bu nikah omong orang kampung</t>
  </si>
  <si>
    <t>@er1dawneous Bisa2 habis sudah Rian dengan pak tua :(( semoga gaji yg dipotong gak gede2 amat, biar bisa buat modal nikah. Kasian sekali, mana masih muda 😔</t>
  </si>
  <si>
    <t>@er1dawneous bisa2 habis sudah rian dengan pak tua :(( semoga gaji yg dipotong gak gede2 amat, biar bisa buat modal nikah. kasian sekali, mana masih muda 😔</t>
  </si>
  <si>
    <t>bisa habis sudah rian dengan pak tua semoga gaji yg dipotong gak gede amat biar bisa buat modal nikah kasian sekali mana masih muda</t>
  </si>
  <si>
    <t>['bisa', 'habis', 'sudah', 'rian', 'dengan', 'pak', 'tua', 'semoga', 'gaji', 'yg', 'dipotong', 'gak', 'gede', 'amat', 'biar', 'bisa', 'buat', 'modal', 'nikah', 'kasian', 'sekali', 'mana', 'masih', 'muda']</t>
  </si>
  <si>
    <t>['bisa', 'habis', 'sudah', 'rian', 'dengan', 'pak', 'tua', 'semoga', 'gaji', 'yg', 'dipotong', 'gak', 'besar', 'amat', 'biar', 'bisa', 'buat', 'modal', 'nikah', 'kasihan', 'sekali', 'mana', 'masih', 'muda']</t>
  </si>
  <si>
    <t>['habis', 'rian', 'tua', 'semoga', 'gaji', 'dipotong', 'gak', 'biar', 'modal', 'nikah', 'kasihan', 'muda']</t>
  </si>
  <si>
    <t>['habis', 'rian', 'tua', 'moga', 'gaji', 'potong', 'gak', 'biar', 'modal', 'nikah', 'kasihan', 'muda']</t>
  </si>
  <si>
    <t>habis rian tua moga gaji potong gak biar modal nikah kasihan muda</t>
  </si>
  <si>
    <t>Gara dua orng ini temen2 gua pada pen nikah muda and sok hijrah, eh pas nikah gak lama cere ekekekek</t>
  </si>
  <si>
    <t>gara dua orng ini temen2 gua pada pen nikah muda and sok hijrah, eh pas nikah gak lama cere ekekekek</t>
  </si>
  <si>
    <t>gara dua orng ini temen gua pada pen nikah muda and sok hijrah eh pas nikah gak lama cere ekekekek</t>
  </si>
  <si>
    <t>['gara', 'dua', 'orng', 'ini', 'temen', 'gua', 'pada', 'pen', 'nikah', 'muda', 'and', 'sok', 'hijrah', 'eh', 'pas', 'nikah', 'gak', 'lama', 'cere', 'ekekekek']</t>
  </si>
  <si>
    <t>['karena', 'dua', 'orang', 'ini', 'teman', 'aku', 'pada', 'ingin', 'nikah', 'muda', 'and', 'sombong', 'hijrah', 'malah', 'saat', 'nikah', 'gak', 'lama', 'cerai', 'ekekekek']</t>
  </si>
  <si>
    <t>['orang', 'teman', 'nikah', 'muda', 'and', 'sombong', 'hijrah', 'nikah', 'gak', 'cerai']</t>
  </si>
  <si>
    <t>orang teman nikah muda and sombong hijrah nikah gak cerai</t>
  </si>
  <si>
    <t>gimana? enak ga nikah muda? wkwk</t>
  </si>
  <si>
    <t>gimana enak ga nikah muda wkwk</t>
  </si>
  <si>
    <t>['gimana', 'enak', 'ga', 'nikah', 'muda', 'wkwk']</t>
  </si>
  <si>
    <t>['bagaimana', 'enak', 'tidak', 'nikah', 'muda', 'wkwk']</t>
  </si>
  <si>
    <t>['enak', 'nikah', 'muda']</t>
  </si>
  <si>
    <t>enak nikah muda</t>
  </si>
  <si>
    <t>@kegblgnunfaedh Contoh utk kita semua ciwik2 yg blm nikah harus prospek dulu nih lakinya gmn, work hard apa belatung nangka, worth it ga kalo nikahin lo trus pny anak, jgn sampe nyusahin keluarga malu sama tetangga tar ujung2nya janda muda😩</t>
  </si>
  <si>
    <t>@kegblgnunfaedh contoh utk kita semua ciwik2 yg blm nikah harus prospek dulu nih lakinya gmn, work hard apa belatung nangka, worth it ga kalo nikahin lo trus pny anak, jgn sampe nyusahin keluarga malu sama tetangga tar ujung2nya janda muda😩</t>
  </si>
  <si>
    <t>contoh utk kita semua ciwik yg blm nikah harus prospek dulu nih lakinya gmn work hard apa belatung nangka worth it ga kalo nikahin lo trus pny anak jgn sampe nyusahin keluarga malu sama tetangga tar ujungnya janda muda</t>
  </si>
  <si>
    <t>['contoh', 'utk', 'kita', 'semua', 'ciwik', 'yg', 'blm', 'nikah', 'harus', 'prospek', 'dulu', 'nih', 'lakinya', 'gmn', 'work', 'hard', 'apa', 'belatung', 'nangka', 'worth', 'it', 'ga', 'kalo', 'nikahin', 'lo', 'trus', 'pny', 'anak', 'jgn', 'sampe', 'nyusahin', 'keluarga', 'malu', 'sama', 'tetangga', 'tar', 'ujungnya', 'janda', 'muda']</t>
  </si>
  <si>
    <t>['contoh', 'utk', 'kita', 'semua', 'ciwik', 'yg', 'belum', 'nikah', 'harus', 'prospek', 'dulu', 'nih', 'lakinya', 'bagaimana', 'work', 'hard', 'apa', 'belatung', 'nangka', 'worth', 'it', 'tidak', 'kalo', 'nikahin', 'kamu', 'terus', 'punya', 'anak', 'jgn', 'sampai', 'menyusahkan', 'keluarga', 'malu', 'sama', 'tetangga', 'nanti', 'ujungnya', 'janda', 'muda']</t>
  </si>
  <si>
    <t>['contoh', 'utk', 'ciwik', 'nikah', 'prospek', 'nih', 'lakinya', 'work', 'hard', 'belatung', 'nangka', 'worth', 'it', 'kalo', 'nikahin', 'anak', 'jgn', 'menyusahkan', 'keluarga', 'malu', 'tetangga', 'ujungnya', 'janda', 'muda']</t>
  </si>
  <si>
    <t>['contoh', 'utk', 'ciwik', 'nikah', 'prospek', 'nih', 'laki', 'work', 'hard', 'belatung', 'nangka', 'worth', 'it', 'kalo', 'nikahin', 'anak', 'jgn', 'susah', 'keluarga', 'malu', 'tetangga', 'ujung', 'janda', 'muda']</t>
  </si>
  <si>
    <t>contoh utk ciwik nikah prospek nih laki work hard belatung nangka worth it kalo nikahin anak jgn susah keluarga malu tetangga ujung janda muda</t>
  </si>
  <si>
    <t>ngakak bjir rezeki dateng sendiri dengan dalil nikah muda ujung"nya minjem duit 🤣</t>
  </si>
  <si>
    <t>ngakak bjir rezeki dateng sendiri dengan dalil nikah muda ujungnya minjem duit</t>
  </si>
  <si>
    <t>['ngakak', 'bjir', 'rezeki', 'dateng', 'sendiri', 'dengan', 'dalil', 'nikah', 'muda', 'ujungnya', 'minjem', 'duit']</t>
  </si>
  <si>
    <t>['tertawa', 'fuck', 'rezeki', 'datang', 'sendiri', 'dengan', 'dalil', 'nikah', 'muda', 'ujungnya', 'meminjam', 'duit']</t>
  </si>
  <si>
    <t>['tertawa', 'fuck', 'rezeki', 'dalil', 'nikah', 'muda', 'ujungnya', 'meminjam', 'duit']</t>
  </si>
  <si>
    <t>['tertawa', 'fuck', 'rezeki', 'dalil', 'nikah', 'muda', 'ujung', 'pinjam', 'duit']</t>
  </si>
  <si>
    <t>tertawa fuck rezeki dalil nikah muda ujung pinjam duit</t>
  </si>
  <si>
    <t>@kegblgnunfaedh yaila endingnya ketebak. boleh nikah muda asal nikahnya sm thomas. udh lh suambiable, daddyable, gentle, setia, udh financial mencukupi. minesnya ya paling sering ditinggal aja, diselingkuhin sm kerjaan</t>
  </si>
  <si>
    <t>yaila endingnya ketebak boleh nikah muda asal nikahnya sm thomas udh lh suambiable daddyable gentle setia udh financial mencukupi minesnya ya paling sering ditinggal aja diselingkuhin sm kerjaan</t>
  </si>
  <si>
    <t>['yaila', 'endingnya', 'ketebak', 'boleh', 'nikah', 'muda', 'asal', 'nikahnya', 'sm', 'thomas', 'udh', 'lh', 'suambiable', 'daddyable', 'gentle', 'setia', 'udh', 'financial', 'mencukupi', 'minesnya', 'ya', 'paling', 'sering', 'ditinggal', 'aja', 'diselingkuhin', 'sm', 'kerjaan']</t>
  </si>
  <si>
    <t>['yaila', 'endingnya', 'ketebak', 'boleh', 'nikah', 'muda', 'asal', 'nikahnya', 'sama', 'thomas', 'sudah', 'lh', 'suami', 'bapak', 'gentle', 'setia', 'sudah', 'keuangan', 'mencukupi', 'minesnya', 'ya', 'paling', 'sering', 'ditinggal', 'aja', 'diselingkuhin', 'sama', 'kerjaan']</t>
  </si>
  <si>
    <t>['yaila', 'endingnya', 'ketebak', 'nikah', 'muda', 'nikahnya', 'thomas', 'lh', 'suami', 'gentle', 'setia', 'keuangan', 'mencukupi', 'minesnya', 'ya', 'ditinggal', 'aja', 'diselingkuhin', 'kerjaan']</t>
  </si>
  <si>
    <t>['yaila', 'endingnya', 'tebak', 'nikah', 'muda', 'nikah', 'thomas', 'lh', 'suami', 'gentle', 'setia', 'uang', 'cukup', 'mes', 'ya', 'tinggal', 'aja', 'diselingkuhin', 'kerja']</t>
  </si>
  <si>
    <t>yaila endingnya tebak nikah muda nikah thomas lh suami gentle setia uang cukup mes ya tinggal aja diselingkuhin kerja</t>
  </si>
  <si>
    <t>@hoomancutes dulu pernah mikir lulus SMA pengen nikah 🤣skrng liat sepupu ku nikah muda tp suaminya ga bener jadi tkt nikah muda</t>
  </si>
  <si>
    <t>@hoomancutes dulu pernah mikir lulus sma pengen nikah 🤣skrng liat sepupu ku nikah muda tp suaminya ga bener jadi tkt nikah muda</t>
  </si>
  <si>
    <t>dulu pernah mikir lulus sma pengen nikah skrng liat sepupu ku nikah muda tp suaminya ga bener jadi tkt nikah muda</t>
  </si>
  <si>
    <t>['dulu', 'pernah', 'mikir', 'lulus', 'sma', 'pengen', 'nikah', 'skrng', 'liat', 'sepupu', 'ku', 'nikah', 'muda', 'tp', 'suaminya', 'ga', 'bener', 'jadi', 'tkt', 'nikah', 'muda']</t>
  </si>
  <si>
    <t>['dulu', 'pernah', 'berpikir', 'lulus', 'sama', 'ingin', 'nikah', 'sekarang', 'lihat', 'sepupu', 'aku', 'nikah', 'muda', 'tapi', 'suaminya', 'tidak', 'benar', 'jadi', 'takut', 'nikah', 'muda']</t>
  </si>
  <si>
    <t>['berpikir', 'lulus', 'nikah', 'lihat', 'sepupu', 'nikah', 'muda', 'suaminya', 'takut', 'nikah', 'muda']</t>
  </si>
  <si>
    <t>['pikir', 'lulus', 'nikah', 'lihat', 'sepupu', 'nikah', 'muda', 'suami', 'takut', 'nikah', 'muda']</t>
  </si>
  <si>
    <t>pikir lulus nikah lihat sepupu nikah muda suami takut nikah muda</t>
  </si>
  <si>
    <t>Abis jedag jedug mamah muda malah pengen nikah sama Kaiser ini gimana ya...</t>
  </si>
  <si>
    <t>abis jedag jedug mamah muda malah pengen nikah sama kaiser ini gimana ya...</t>
  </si>
  <si>
    <t>abis jedag jedug mamah muda malah pengen nikah sama kaiser ini gimana ya</t>
  </si>
  <si>
    <t>['abis', 'jedag', 'jedug', 'mamah', 'muda', 'malah', 'pengen', 'nikah', 'sama', 'kaiser', 'ini', 'gimana', 'ya']</t>
  </si>
  <si>
    <t>['habis', 'jedag', 'jedug', 'ibu', 'muda', 'malah', 'ingin', 'nikah', 'sama', 'kaiser', 'ini', 'bagaimana', 'ya']</t>
  </si>
  <si>
    <t>['habis', 'jedag', 'jedug', 'muda', 'nikah', 'kaiser', 'ya']</t>
  </si>
  <si>
    <t>habis jedag jedug muda nikah kaiser ya</t>
  </si>
  <si>
    <t>@kegblgnunfaedh Bukan salah nikah muda. Dianya yg salah milih suami</t>
  </si>
  <si>
    <t>@kegblgnunfaedh bukan salah nikah muda. dianya yg salah milih suami</t>
  </si>
  <si>
    <t>bukan salah nikah muda dianya yg salah milih suami</t>
  </si>
  <si>
    <t>['bukan', 'salah', 'nikah', 'muda', 'dianya', 'yg', 'salah', 'milih', 'suami']</t>
  </si>
  <si>
    <t>['bukan', 'salah', 'nikah', 'muda', 'dianya', 'yg', 'salah', 'memilih', 'suami']</t>
  </si>
  <si>
    <t>['salah', 'nikah', 'muda', 'dianya', 'salah', 'memilih', 'suami']</t>
  </si>
  <si>
    <t>['salah', 'nikah', 'muda', 'dia', 'salah', 'pilih', 'suami']</t>
  </si>
  <si>
    <t>salah nikah muda dia salah pilih suami</t>
  </si>
  <si>
    <t>@kegblgnunfaedh Nikah muda enak katanya, rezeki sudah ada yg ngatur katanya</t>
  </si>
  <si>
    <t>@kegblgnunfaedh nikah muda enak katanya, rezeki sudah ada yg ngatur katanya</t>
  </si>
  <si>
    <t>nikah muda enak katanya rezeki sudah ada yg ngatur katanya</t>
  </si>
  <si>
    <t>['nikah', 'muda', 'enak', 'katanya', 'rezeki', 'sudah', 'ada', 'yg', 'ngatur', 'katanya']</t>
  </si>
  <si>
    <t>['nikah', 'muda', 'enak', 'katanya', 'rezeki', 'sudah', 'ada', 'yg', 'mengatur', 'katanya']</t>
  </si>
  <si>
    <t>['nikah', 'muda', 'enak', 'rezeki', 'mengatur']</t>
  </si>
  <si>
    <t>['nikah', 'muda', 'enak', 'rezeki', 'atur']</t>
  </si>
  <si>
    <t>nikah muda enak rezeki atur</t>
  </si>
  <si>
    <t>Makan noh nikah muda</t>
  </si>
  <si>
    <t>makan noh nikah muda</t>
  </si>
  <si>
    <t>['makan', 'noh', 'nikah', 'muda']</t>
  </si>
  <si>
    <t>@m1lk_ch0co @kegblgnunfaedh Gak ada yg salah sama nikah muda Tante,, yg salah itu gak kerja</t>
  </si>
  <si>
    <t>@m1lk_ch0co @kegblgnunfaedh gak ada yg salah sama nikah muda tante,, yg salah itu gak kerja</t>
  </si>
  <si>
    <t>chco gak ada yg salah sama nikah muda tante yg salah itu gak kerja</t>
  </si>
  <si>
    <t>['chco', 'gak', 'ada', 'yg', 'salah', 'sama', 'nikah', 'muda', 'tante', 'yg', 'salah', 'itu', 'gak', 'kerja']</t>
  </si>
  <si>
    <t>['gak', 'salah', 'nikah', 'muda', 'tante', 'salah', 'gak', 'kerja']</t>
  </si>
  <si>
    <t>gak salah nikah muda tante salah gak kerja</t>
  </si>
  <si>
    <t>@kegblgnunfaedh Nikah muda, anti KB, hutang menggunung, yang pusing orang lain. Giliran ditagih galak bukan main.</t>
  </si>
  <si>
    <t>@kegblgnunfaedh nikah muda, anti kb, hutang menggunung, yang pusing orang lain. giliran ditagih galak bukan main.</t>
  </si>
  <si>
    <t>nikah muda anti kb hutang menggunung yang pusing orang lain giliran ditagih galak bukan main</t>
  </si>
  <si>
    <t>['nikah', 'muda', 'anti', 'kb', 'hutang', 'menggunung', 'yang', 'pusing', 'orang', 'lain', 'giliran', 'ditagih', 'galak', 'bukan', 'main']</t>
  </si>
  <si>
    <t>['nikah', 'muda', 'anti', 'kb', 'hutang', 'menggunung', 'pusing', 'orang', 'giliran', 'ditagih', 'galak', 'main']</t>
  </si>
  <si>
    <t>['nikah', 'muda', 'anti', 'kb', 'hutang', 'gunung', 'pusing', 'orang', 'gilir', 'tagih', 'galak', 'main']</t>
  </si>
  <si>
    <t>nikah muda anti kb hutang gunung pusing orang gilir tagih galak main</t>
  </si>
  <si>
    <t>Kayak gitu jg hal yg pengen dihindarin oleh orang2 yg berpendidikan tinggi
Tp kalau di Indo masih ada yg membela argumen lbh baik nikah muda meski ekonomi susah drpd jomblo tua tp miskin.
Pas juga hari ini ketemu pos kayak gitu di facebook 🙃</t>
  </si>
  <si>
    <t>kayak gitu jg hal yg pengen dihindarin oleh orang2 yg berpendidikan tinggi
tp kalau di indo masih ada yg membela argumen lbh baik nikah muda meski ekonomi susah drpd jomblo tua tp miskin.
pas juga hari ini ketemu pos kayak gitu di facebook 🙃</t>
  </si>
  <si>
    <t>kayak gitu jg hal yg pengen dihindarin oleh orang yg berpendidikan tinggi tp kalau di indo masih ada yg membela argumen lbh baik nikah muda meski ekonomi susah drpd jomblo tua tp miskin pas juga hari ini ketemu pos kayak gitu di facebook</t>
  </si>
  <si>
    <t>['kayak', 'gitu', 'jg', 'hal', 'yg', 'pengen', 'dihindarin', 'oleh', 'orang', 'yg', 'berpendidikan', 'tinggi', 'tp', 'kalau', 'di', 'indo', 'masih', 'ada', 'yg', 'membela', 'argumen', 'lbh', 'baik', 'nikah', 'muda', 'meski', 'ekonomi', 'susah', 'drpd', 'jomblo', 'tua', 'tp', 'miskin', 'pas', 'juga', 'hari', 'ini', 'ketemu', 'pos', 'kayak', 'gitu', 'di', 'facebook']</t>
  </si>
  <si>
    <t>['seperti', 'begitu', 'juga', 'hal', 'yg', 'ingin', 'dihindarin', 'oleh', 'orang', 'yg', 'berpendidikan', 'tinggi', 'tapi', 'kalau', 'di', 'indonesia', 'masih', 'ada', 'yg', 'membela', 'argumen', 'lbh', 'baik', 'nikah', 'muda', 'meski', 'ekonomi', 'susah', 'daripada', 'lajang', 'tua', 'tapi', 'miskin', 'saat', 'juga', 'hari', 'ini', 'bertemu', 'pos', 'seperti', 'begitu', 'di', 'facebook']</t>
  </si>
  <si>
    <t>['dihindarin', 'orang', 'berpendidikan', 'indonesia', 'membela', 'argumen', 'lbh', 'nikah', 'muda', 'ekonomi', 'susah', 'lajang', 'tua', 'miskin', 'bertemu', 'pos', 'facebook']</t>
  </si>
  <si>
    <t>['dihindarin', 'orang', 'didik', 'indonesia', 'bela', 'argumen', 'lbh', 'nikah', 'muda', 'ekonomi', 'susah', 'lajang', 'tua', 'miskin', 'temu', 'pos', 'facebook']</t>
  </si>
  <si>
    <t>dihindarin orang didik indonesia bela argumen lbh nikah muda ekonomi susah lajang tua miskin temu pos facebook</t>
  </si>
  <si>
    <t>Padahal ya banyak ustad yang ilmu agamanya bener, malah ngelarang nikah muda. Malah dikasih saran kalo nikah tuh harus siap mental, finansial, ilmu parenting dan fikih pernikahan. Harus tau juga kesehatan reproduksi satu sama lain. Ga sedikit juga fokus ngasih tau perempuan--</t>
  </si>
  <si>
    <t>padahal ya banyak ustad yang ilmu agamanya bener, malah ngelarang nikah muda. malah dikasih saran kalo nikah tuh harus siap mental, finansial, ilmu parenting dan fikih pernikahan. harus tau juga kesehatan reproduksi satu sama lain. ga sedikit juga fokus ngasih tau perempuan--</t>
  </si>
  <si>
    <t>padahal ya banyak ustad yang ilmu agamanya bener malah ngelarang nikah muda malah dikasih saran kalo nikah tuh harus siap mental finansial ilmu parenting dan fikih pernikahan harus tau juga kesehatan reproduksi satu sama lain ga sedikit juga fokus ngasih tau perempuan</t>
  </si>
  <si>
    <t>['padahal', 'ya', 'banyak', 'ustad', 'yang', 'ilmu', 'agamanya', 'bener', 'malah', 'ngelarang', 'nikah', 'muda', 'malah', 'dikasih', 'saran', 'kalo', 'nikah', 'tuh', 'harus', 'siap', 'mental', 'finansial', 'ilmu', 'parenting', 'dan', 'fikih', 'pernikahan', 'harus', 'tau', 'juga', 'kesehatan', 'reproduksi', 'satu', 'sama', 'lain', 'ga', 'sedikit', 'juga', 'fokus', 'ngasih', 'tau', 'perempuan']</t>
  </si>
  <si>
    <t>['padahal', 'ya', 'banyak', 'ustaz', 'yang', 'ilmu', 'agamanya', 'benar', 'malah', 'ngelarang', 'nikah', 'muda', 'malah', 'dikasih', 'saran', 'kalo', 'nikah', 'tuh', 'harus', 'siap', 'mental', 'keuangan', 'ilmu', 'mengasuh', 'dan', 'fikih', 'pernikahan', 'harus', 'tau', 'juga', 'kesehatan', 'reproduksi', 'satu', 'sama', 'lain', 'tidak', 'sedikit', 'juga', 'fokus', 'memberi', 'tau', 'perempuan']</t>
  </si>
  <si>
    <t>['ya', 'ustaz', 'ilmu', 'agamanya', 'ngelarang', 'nikah', 'muda', 'dikasih', 'saran', 'kalo', 'nikah', 'tuh', 'mental', 'keuangan', 'ilmu', 'mengasuh', 'fikih', 'pernikahan', 'tau', 'kesehatan', 'reproduksi', 'fokus', 'tau', 'perempuan']</t>
  </si>
  <si>
    <t>['ya', 'ustaz', 'ilmu', 'agama', 'ngelarang', 'nikah', 'muda', 'kasih', 'saran', 'kalo', 'nikah', 'tuh', 'mental', 'uang', 'ilmu', 'asuh', 'fikih', 'nikah', 'tau', 'sehat', 'reproduksi', 'fokus', 'tau', 'perempuan']</t>
  </si>
  <si>
    <t>ya ustaz ilmu agama ngelarang nikah muda kasih saran kalo nikah tuh mental uang ilmu asuh fikih nikah tau sehat reproduksi fokus tau perempuan</t>
  </si>
  <si>
    <t>@kegblgnunfaedh kalo gue jadi lo nder bakal gue reply "kok minjem? tungguin aja tu rejeki yg lo sebut2 kemaren kan katanya dateng sendiri tuh kalo nikah muda". habis itu gue block nomornya.</t>
  </si>
  <si>
    <t>kalo gue jadi lo nder bakal gue reply kok minjem tungguin aja tu rejeki yg lo sebut kemaren kan katanya dateng sendiri tuh kalo nikah muda habis itu gue block nomornya</t>
  </si>
  <si>
    <t>['kalo', 'gue', 'jadi', 'lo', 'nder', 'bakal', 'gue', 'reply', 'kok', 'minjem', 'tungguin', 'aja', 'tu', 'rejeki', 'yg', 'lo', 'sebut', 'kemaren', 'kan', 'katanya', 'dateng', 'sendiri', 'tuh', 'kalo', 'nikah', 'muda', 'habis', 'itu', 'gue', 'block', 'nomornya']</t>
  </si>
  <si>
    <t>['kalo', 'aku', 'jadi', 'kamu', 'nder', 'bakal', 'aku', 'reply', 'kok', 'meminjam', 'tungguin', 'aja', 'itu', 'rezeki', 'yg', 'kamu', 'sebut', 'kemarin', 'kan', 'katanya', 'datang', 'sendiri', 'tuh', 'kalo', 'nikah', 'muda', 'habis', 'itu', 'aku', 'block', 'nomornya']</t>
  </si>
  <si>
    <t>['kalo', 'nder', 'reply', 'meminjam', 'tungguin', 'aja', 'rezeki', 'kemarin', 'tuh', 'kalo', 'nikah', 'muda', 'habis', 'block', 'nomornya']</t>
  </si>
  <si>
    <t>['kalo', 'nder', 'reply', 'pinjam', 'tungguin', 'aja', 'rezeki', 'kemarin', 'tuh', 'kalo', 'nikah', 'muda', 'habis', 'block', 'nomor']</t>
  </si>
  <si>
    <t>kalo nder reply pinjam tungguin aja rezeki kemarin tuh kalo nikah muda habis block nomor</t>
  </si>
  <si>
    <t>nikah muda tidak jaminan atau sebaliknya, bukan begitu pesannya?</t>
  </si>
  <si>
    <t>nikah muda tidak jaminan atau sebaliknya bukan begitu pesannya</t>
  </si>
  <si>
    <t>['nikah', 'muda', 'tidak', 'jaminan', 'atau', 'sebaliknya', 'bukan', 'begitu', 'pesannya']</t>
  </si>
  <si>
    <t>['nikah', 'muda', 'jaminan', 'pesannya']</t>
  </si>
  <si>
    <t>['nikah', 'muda', 'jamin', 'pesan']</t>
  </si>
  <si>
    <t>nikah muda jamin pesan</t>
  </si>
  <si>
    <t>@kegblgnunfaedh Nikah muda buat menghindari berbuat dosa, tapi lupa menghindari kemiskinan. Kegocek lu😁</t>
  </si>
  <si>
    <t>@kegblgnunfaedh nikah muda buat menghindari berbuat dosa, tapi lupa menghindari kemiskinan. kegocek lu😁</t>
  </si>
  <si>
    <t>nikah muda buat menghindari berbuat dosa tapi lupa menghindari kemiskinan kegocek lu</t>
  </si>
  <si>
    <t>['nikah', 'muda', 'buat', 'menghindari', 'berbuat', 'dosa', 'tapi', 'lupa', 'menghindari', 'kemiskinan', 'kegocek', 'lu']</t>
  </si>
  <si>
    <t>['nikah', 'muda', 'buat', 'menghindari', 'berbuat', 'dosa', 'tapi', 'lupa', 'menghindari', 'kemiskinan', 'kegocek', 'kamu']</t>
  </si>
  <si>
    <t>['nikah', 'muda', 'menghindari', 'berbuat', 'dosa', 'lupa', 'menghindari', 'kemiskinan', 'kegocek']</t>
  </si>
  <si>
    <t>['nikah', 'muda', 'hindar', 'buat', 'dosa', 'lupa', 'hindar', 'miskin', 'gocek']</t>
  </si>
  <si>
    <t>nikah muda hindar buat dosa lupa hindar miskin gocek</t>
  </si>
  <si>
    <t>Aku ga bisa giniin org dgn "ya siapa suruh nikah muda", karena temen deket yg diatas usia udah nikah dan kerjaannya bagus", jatuhnya kasih support, yg usia sepantaran/ dibawah ada dua jenis : 1. Udah nikah tp ga pernah ngurusin org, 2. Ya sama sama belom nikah 😂😂😂😂</t>
  </si>
  <si>
    <t>aku ga bisa giniin org dgn "ya siapa suruh nikah muda", karena temen deket yg diatas usia udah nikah dan kerjaannya bagus", jatuhnya kasih support, yg usia sepantaran/ dibawah ada dua jenis : 1. udah nikah tp ga pernah ngurusin org, 2. ya sama sama belom nikah 😂😂😂😂</t>
  </si>
  <si>
    <t>aku ga bisa giniin org dgn ya siapa suruh nikah muda karena temen deket yg diatas usia udah nikah dan kerjaannya bagus jatuhnya kasih support yg usia sepantaran dibawah ada dua jenis udah nikah tp ga pernah ngurusin org ya sama sama belom nikah</t>
  </si>
  <si>
    <t>['aku', 'ga', 'bisa', 'giniin', 'org', 'dgn', 'ya', 'siapa', 'suruh', 'nikah', 'muda', 'karena', 'temen', 'deket', 'yg', 'diatas', 'usia', 'udah', 'nikah', 'dan', 'kerjaannya', 'bagus', 'jatuhnya', 'kasih', 'support', 'yg', 'usia', 'sepantaran', 'dibawah', 'ada', 'dua', 'jenis', 'udah', 'nikah', 'tp', 'ga', 'pernah', 'ngurusin', 'org', 'ya', 'sama', 'sama', 'belom', 'nikah']</t>
  </si>
  <si>
    <t>['aku', 'tidak', 'bisa', 'begini', 'orang', 'dengan', 'ya', 'siapa', 'suruh', 'nikah', 'muda', 'karena', 'teman', 'dekat', 'yg', 'diatas', 'usia', 'sudah', 'nikah', 'dan', 'kerjaannya', 'bagus', 'jatuhnya', 'kasih', 'dukungan', 'yg', 'usia', 'sepantaran', 'dibawah', 'ada', 'dua', 'jenis', 'sudah', 'nikah', 'tapi', 'tidak', 'pernah', 'mengurusi', 'orang', 'ya', 'sama', 'sama', 'belum', 'nikah']</t>
  </si>
  <si>
    <t>['orang', 'ya', 'suruh', 'nikah', 'muda', 'teman', 'diatas', 'usia', 'nikah', 'kerjaannya', 'bagus', 'jatuhnya', 'kasih', 'dukungan', 'usia', 'sepantaran', 'dibawah', 'jenis', 'nikah', 'mengurusi', 'orang', 'ya', 'nikah']</t>
  </si>
  <si>
    <t>['orang', 'ya', 'suruh', 'nikah', 'muda', 'teman', 'atas', 'usia', 'nikah', 'kerja', 'bagus', 'jatuh', 'kasih', 'dukung', 'usia', 'pantar', 'bawah', 'jenis', 'nikah', 'urus', 'orang', 'ya', 'nikah']</t>
  </si>
  <si>
    <t>orang ya suruh nikah muda teman atas usia nikah kerja bagus jatuh kasih dukung usia pantar bawah jenis nikah urus orang ya nikah</t>
  </si>
  <si>
    <t>@ayara_ayara0222 nikah muda nikah tua nikah apa aja kalo siap ya kan. siap semuanya... 
kalo takut zina dan ngebet nganu, ya kalo mau nikah, terserah tp ya jgn punya anak dulu... 
kasian tuh anak 😭 mana dikit2 ada berita bayi mati dibanting bapak, dibanting emaknya 😭</t>
  </si>
  <si>
    <t>ayara nikah muda nikah tua nikah apa aja kalo siap ya kan siap semuanya kalo takut zina dan ngebet nganu ya kalo mau nikah terserah tp ya jgn punya anak dulu kasian tuh anak mana dikit ada berita bayi mati dibanting bapak dibanting emaknya</t>
  </si>
  <si>
    <t>['ayara', 'nikah', 'muda', 'nikah', 'tua', 'nikah', 'apa', 'aja', 'kalo', 'siap', 'ya', 'kan', 'siap', 'semuanya', 'kalo', 'takut', 'zina', 'dan', 'ngebet', 'nganu', 'ya', 'kalo', 'mau', 'nikah', 'terserah', 'tp', 'ya', 'jgn', 'punya', 'anak', 'dulu', 'kasian', 'tuh', 'anak', 'mana', 'dikit', 'ada', 'berita', 'bayi', 'mati', 'dibanting', 'bapak', 'dibanting', 'emaknya']</t>
  </si>
  <si>
    <t>['ayara', 'nikah', 'muda', 'nikah', 'tua', 'nikah', 'apa', 'aja', 'kalo', 'siap', 'ya', 'kan', 'siap', 'semuanya', 'kalo', 'takut', 'zina', 'dan', 'ingin', 'nganu', 'ya', 'kalo', 'mau', 'nikah', 'terserah', 'tapi', 'ya', 'jgn', 'punya', 'anak', 'dulu', 'kasihan', 'tuh', 'anak', 'mana', 'sedikit', 'ada', 'berita', 'bayi', 'mati', 'dibanting', 'bapak', 'dibanting', 'emaknya']</t>
  </si>
  <si>
    <t>['ayara', 'nikah', 'muda', 'nikah', 'tua', 'nikah', 'aja', 'kalo', 'ya', 'kalo', 'takut', 'zina', 'ya', 'kalo', 'nikah', 'terserah', 'ya', 'jgn', 'anak', 'kasihan', 'tuh', 'anak', 'berita', 'bayi', 'mati', 'dibanting', 'dibanting', 'emaknya']</t>
  </si>
  <si>
    <t>['ayara', 'nikah', 'muda', 'nikah', 'tua', 'nikah', 'aja', 'kalo', 'ya', 'kalo', 'takut', 'zina', 'ya', 'kalo', 'nikah', 'serah', 'ya', 'jgn', 'anak', 'kasihan', 'tuh', 'anak', 'berita', 'bayi', 'mati', 'banting', 'banting', 'emaknya']</t>
  </si>
  <si>
    <t>ayara nikah muda nikah tua nikah aja kalo ya kalo takut zina ya kalo nikah serah ya jgn anak kasihan tuh anak berita bayi mati banting banting emaknya</t>
  </si>
  <si>
    <t>@myyouthispain @kegblgnunfaedh Gak ada yg salah sama nikah muda ... Selama masing masing individu saling bertanggungjawab...</t>
  </si>
  <si>
    <t>@myyouthispain @kegblgnunfaedh gak ada yg salah sama nikah muda ... selama masing masing individu saling bertanggungjawab...</t>
  </si>
  <si>
    <t>gak ada yg salah sama nikah muda selama masing masing individu saling bertanggungjawab</t>
  </si>
  <si>
    <t>['gak', 'ada', 'yg', 'salah', 'sama', 'nikah', 'muda', 'selama', 'masing', 'masing', 'individu', 'saling', 'bertanggungjawab']</t>
  </si>
  <si>
    <t>['gak', 'salah', 'nikah', 'muda', 'individu', 'bertanggungjawab']</t>
  </si>
  <si>
    <t>gak salah nikah muda individu bertanggungjawab</t>
  </si>
  <si>
    <t>@_izuleo Udh nikah muda beda agama pula wkwk</t>
  </si>
  <si>
    <t>@_izuleo udh nikah muda beda agama pula wkwk</t>
  </si>
  <si>
    <t>izuleo udh nikah muda beda agama pula wkwk</t>
  </si>
  <si>
    <t>['izuleo', 'udh', 'nikah', 'muda', 'beda', 'agama', 'pula', 'wkwk']</t>
  </si>
  <si>
    <t>['izuleo', 'sudah', 'nikah', 'muda', 'beda', 'agama', 'pula', 'wkwk']</t>
  </si>
  <si>
    <t>['izuleo', 'nikah', 'muda', 'beda', 'agama']</t>
  </si>
  <si>
    <t>izuleo nikah muda beda agama</t>
  </si>
  <si>
    <t>@bmp294 @tanyarlfes Padahal kalo mau dakwah ya dakwah aja yg dasar dan relate. Entah ibadah sedekah, sholat, zakat, ikhlas, sabar.
Bukan malah kampanye nikah muda😪</t>
  </si>
  <si>
    <t>@bmp294 @tanyarlfes padahal kalo mau dakwah ya dakwah aja yg dasar dan relate. entah ibadah sedekah, sholat, zakat, ikhlas, sabar.
bukan malah kampanye nikah muda😪</t>
  </si>
  <si>
    <t>padahal kalo mau dakwah ya dakwah aja yg dasar dan relate entah ibadah sedekah sholat zakat ikhlas sabar bukan malah kampanye nikah muda</t>
  </si>
  <si>
    <t>['padahal', 'kalo', 'mau', 'dakwah', 'ya', 'dakwah', 'aja', 'yg', 'dasar', 'dan', 'relate', 'entah', 'ibadah', 'sedekah', 'sholat', 'zakat', 'ikhlas', 'sabar', 'bukan', 'malah', 'kampanye', 'nikah', 'muda']</t>
  </si>
  <si>
    <t>['padahal', 'kalo', 'mau', 'dakwah', 'ya', 'dakwah', 'aja', 'yg', 'dasar', 'dan', 'berkaitan', 'entah', 'ibadah', 'sedekah', 'salat', 'zakat', 'ikhlas', 'sabar', 'bukan', 'malah', 'kampanye', 'nikah', 'muda']</t>
  </si>
  <si>
    <t>['kalo', 'dakwah', 'ya', 'dakwah', 'aja', 'dasar', 'berkaitan', 'ibadah', 'sedekah', 'salat', 'zakat', 'ikhlas', 'sabar', 'kampanye', 'nikah', 'muda']</t>
  </si>
  <si>
    <t>['kalo', 'dakwah', 'ya', 'dakwah', 'aja', 'dasar', 'kait', 'ibadah', 'sedekah', 'salat', 'zakat', 'ikhlas', 'sabar', 'kampanye', 'nikah', 'muda']</t>
  </si>
  <si>
    <t>kalo dakwah ya dakwah aja dasar kait ibadah sedekah salat zakat ikhlas sabar kampanye nikah muda</t>
  </si>
  <si>
    <t>@kegblgnunfaedh Makan dah tuh nikah muda wkwkwk https://t.co/1PJIYqaDNh</t>
  </si>
  <si>
    <t>@kegblgnunfaedh makan dah tuh nikah muda wkwkwk https://t.co/1pjiyqadnh</t>
  </si>
  <si>
    <t>makan dah tuh nikah muda wkwkwk</t>
  </si>
  <si>
    <t>['makan', 'dah', 'tuh', 'nikah', 'muda', 'wkwkwk']</t>
  </si>
  <si>
    <t>['makan', 'sudah', 'tuh', 'nikah', 'muda', 'wkwkwk']</t>
  </si>
  <si>
    <t>['makan', 'tuh', 'nikah', 'muda', 'wkwkwk']</t>
  </si>
  <si>
    <t>makan tuh nikah muda wkwkwk</t>
  </si>
  <si>
    <t>(((rejeki nikah muda)))</t>
  </si>
  <si>
    <t>rejeki nikah muda</t>
  </si>
  <si>
    <t>['rejeki', 'nikah', 'muda']</t>
  </si>
  <si>
    <t>['rezeki', 'nikah', 'muda']</t>
  </si>
  <si>
    <t>rezeki nikah muda</t>
  </si>
  <si>
    <t>@kegblgnunfaedh banyak bgt kenalanku yg nikah muda, anak byk yg suka pgn ngutang sama aku, wkwkwkwk
mamam tah sonoh "rejeki bakal dateng sendiri," kerja lah kudu dicari dan dijemput apa2 juga</t>
  </si>
  <si>
    <t>banyak bgt kenalanku yg nikah muda anak byk yg suka pgn ngutang sama aku wkwkwkwk mamam tah sonoh rejeki bakal dateng sendiri kerja lah kudu dicari dan dijemput apa juga</t>
  </si>
  <si>
    <t>['banyak', 'bgt', 'kenalanku', 'yg', 'nikah', 'muda', 'anak', 'byk', 'yg', 'suka', 'pgn', 'ngutang', 'sama', 'aku', 'wkwkwkwk', 'mamam', 'tah', 'sonoh', 'rejeki', 'bakal', 'dateng', 'sendiri', 'kerja', 'lah', 'kudu', 'dicari', 'dan', 'dijemput', 'apa', 'juga']</t>
  </si>
  <si>
    <t>['banyak', 'banget', 'kenalanku', 'yg', 'nikah', 'muda', 'anak', 'banyak', 'yg', 'suka', 'ingin', 'hutang', 'sama', 'aku', 'wkwkwkwk', 'mamam', 'tah', 'sana', 'rezeki', 'bakal', 'datang', 'sendiri', 'kerja', 'lah', 'harus', 'dicari', 'dan', 'dijemput', 'apa', 'juga']</t>
  </si>
  <si>
    <t>['banget', 'kenalanku', 'nikah', 'muda', 'anak', 'suka', 'hutang', 'wkwkwkwk', 'mamam', 'tah', 'rezeki', 'kerja', 'dicari', 'dijemput']</t>
  </si>
  <si>
    <t>['banget', 'kenal', 'nikah', 'muda', 'anak', 'suka', 'hutang', 'wkwkwkwk', 'mamam', 'tah', 'rezeki', 'kerja', 'cari', 'jemput']</t>
  </si>
  <si>
    <t>banget kenal nikah muda anak suka hutang wkwkwkwk mamam tah rezeki kerja cari jemput</t>
  </si>
  <si>
    <t>@sosmedkeras Sertain videonya dong. Org2 kan pd gmpg kegocek tnp liat konteks yg sebenernya. Gtw gw yg terlalu positif atw gimana, tapi bbrp kali temen gw prnh bkn status begini. Apa gue bkl ngejudge mereka ngewe before married? Gak. Krn mrk emg udh nikah, dan mrk masih gadis2 aka muda kan?</t>
  </si>
  <si>
    <t>@sosmedkeras sertain videonya dong. org2 kan pd gmpg kegocek tnp liat konteks yg sebenernya. gtw gw yg terlalu positif atw gimana, tapi bbrp kali temen gw prnh bkn status begini. apa gue bkl ngejudge mereka ngewe before married? gak. krn mrk emg udh nikah, dan mrk masih gadis2 aka muda kan?</t>
  </si>
  <si>
    <t>sertain videonya dong org kan pd gmpg kegocek tnp liat konteks yg sebenernya gtw gw yg terlalu positif atw gimana tapi bbrp kali temen gw prnh bkn status begini apa gue bkl ngejudge mereka ngewe before married gak krn mrk emg udh nikah dan mrk masih gadis aka muda kan</t>
  </si>
  <si>
    <t>['sertain', 'videonya', 'dong', 'org', 'kan', 'pd', 'gmpg', 'kegocek', 'tnp', 'liat', 'konteks', 'yg', 'sebenernya', 'gtw', 'gw', 'yg', 'terlalu', 'positif', 'atw', 'gimana', 'tapi', 'bbrp', 'kali', 'temen', 'gw', 'prnh', 'bkn', 'status', 'begini', 'apa', 'gue', 'bkl', 'ngejudge', 'mereka', 'ngewe', 'before', 'married', 'gak', 'krn', 'mrk', 'emg', 'udh', 'nikah', 'dan', 'mrk', 'masih', 'gadis', 'aka', 'muda', 'kan']</t>
  </si>
  <si>
    <t>['sertain', 'videonya', 'dong', 'orang', 'kan', 'pada', 'gampang', 'kegocek', 'tanpa', 'lihat', 'konteks', 'yg', 'sebenarnya', 'gatau', 'aku', 'yg', 'terlalu', 'positif', 'atau', 'bagaimana', 'tapi', 'beberapa', 'sepertinya', 'teman', 'aku', 'pernah', 'bukan', 'status', 'begini', 'apa', 'aku', 'bakal', 'menghakimi', 'mereka', 'seks', 'before', 'nikah', 'gak', 'krn', 'mereka', 'memang', 'sudah', 'nikah', 'dan', 'mereka', 'masih', 'gadis', 'alias', 'muda', 'kan']</t>
  </si>
  <si>
    <t>['sertain', 'videonya', 'orang', 'gampang', 'kegocek', 'lihat', 'konteks', 'gatau', 'positif', 'teman', 'status', 'menghakimi', 'seks', 'before', 'nikah', 'gak', 'krn', 'nikah', 'gadis', 'alias', 'muda']</t>
  </si>
  <si>
    <t>['sertain', 'video', 'orang', 'gampang', 'gocek', 'lihat', 'konteks', 'gatau', 'positif', 'teman', 'status', 'hakim', 'seks', 'before', 'nikah', 'gak', 'krn', 'nikah', 'gadis', 'alias', 'muda']</t>
  </si>
  <si>
    <t>sertain video orang gampang gocek lihat konteks gatau positif teman status hakim seks before nikah gak krn nikah gadis alias muda</t>
  </si>
  <si>
    <t>@lenteraputih09 @RayyiyyaR_ @Outstandjing Mwnding ajakan nikah muda drpd sesat kek gtu</t>
  </si>
  <si>
    <t>@lenteraputih09 @rayyiyyar_ @outstandjing mwnding ajakan nikah muda drpd sesat kek gtu</t>
  </si>
  <si>
    <t>mwnding ajakan nikah muda drpd sesat kek gtu</t>
  </si>
  <si>
    <t>['mwnding', 'ajakan', 'nikah', 'muda', 'drpd', 'sesat', 'kek', 'gtu']</t>
  </si>
  <si>
    <t>['mwnding', 'ajakan', 'nikah', 'muda', 'daripada', 'sesat', 'seperti', 'begitu']</t>
  </si>
  <si>
    <t>['mwnding', 'ajakan', 'nikah', 'muda', 'sesat']</t>
  </si>
  <si>
    <t>['mwnding', 'aja', 'nikah', 'muda', 'sesat']</t>
  </si>
  <si>
    <t>mwnding aja nikah muda sesat</t>
  </si>
  <si>
    <t>@kegblgnunfaedh Bales aja "km loh yg bilang mending nikah muda, nanti rezeki ngikutin. Trs skrg km yg pinjem uang untuk kebutuhan keluargamu dan curcol kejelekan suamimu itu konsepnya gmn y mb?":( dah nikah masih ngomongin kejelekan suamimu😩</t>
  </si>
  <si>
    <t>@kegblgnunfaedh bales aja "km loh yg bilang mending nikah muda, nanti rezeki ngikutin. trs skrg km yg pinjem uang untuk kebutuhan keluargamu dan curcol kejelekan suamimu itu konsepnya gmn y mb?":( dah nikah masih ngomongin kejelekan suamimu😩</t>
  </si>
  <si>
    <t>bales aja km loh yg bilang mending nikah muda nanti rezeki ngikutin trs skrg km yg pinjem uang untuk kebutuhan keluargamu dan curcol kejelekan suamimu itu konsepnya gmn  mb dah nikah masih ngomongin kejelekan suamimu</t>
  </si>
  <si>
    <t>['bales', 'aja', 'km', 'loh', 'yg', 'bilang', 'mending', 'nikah', 'muda', 'nanti', 'rezeki', 'ngikutin', 'trs', 'skrg', 'km', 'yg', 'pinjem', 'uang', 'untuk', 'kebutuhan', 'keluargamu', 'dan', 'curcol', 'kejelekan', 'suamimu', 'itu', 'konsepnya', 'gmn', 'mb', 'dah', 'nikah', 'masih', 'ngomongin', 'kejelekan', 'suamimu']</t>
  </si>
  <si>
    <t>['balas', 'aja', 'kamu', 'loh', 'yg', 'bilang', 'mending', 'nikah', 'muda', 'nanti', 'rezeki', 'mengikuti', 'terus', 'sekarang', 'kamu', 'yg', 'pinjem', 'uang', 'untuk', 'kebutuhan', 'keluargamu', 'dan', 'cerita', 'kejelekan', 'suamimu', 'itu', 'konsepnya', 'bagaimana', 'mb', 'sudah', 'nikah', 'masih', 'membicarakan', 'kejelekan', 'suamimu']</t>
  </si>
  <si>
    <t>['balas', 'aja', 'loh', 'bilang', 'mending', 'nikah', 'muda', 'rezeki', 'mengikuti', 'pinjem', 'uang', 'kebutuhan', 'keluargamu', 'cerita', 'kejelekan', 'suamimu', 'konsepnya', 'mb', 'nikah', 'membicarakan', 'kejelekan', 'suamimu']</t>
  </si>
  <si>
    <t>['balas', 'aja', 'loh', 'bilang', 'mending', 'nikah', 'muda', 'rezeki', 'ikut', 'pinjem', 'uang', 'butuh', 'keluarga', 'cerita', 'jelek', 'suami', 'konsep', 'mb', 'nikah', 'bicara', 'jelek', 'suami']</t>
  </si>
  <si>
    <t>balas aja loh bilang mending nikah muda rezeki ikut pinjem uang butuh keluarga cerita jelek suami konsep mb nikah bicara jelek suami</t>
  </si>
  <si>
    <t>@tanyarlfes Gara gara wong kui trus tahun 2017 apa nek gak 18 akeh sing sok nyocot bab nikah muda lah tanpa pacaran lah, dll. 
Sukur do akeh sing buyar</t>
  </si>
  <si>
    <t>@tanyarlfes gara gara wong kui trus tahun 2017 apa nek gak 18 akeh sing sok nyocot bab nikah muda lah tanpa pacaran lah, dll. 
sukur do akeh sing buyar</t>
  </si>
  <si>
    <t>gara gara wong kui trus tahun apa nek gak akeh sing sok nyocot bab nikah muda lah tanpa pacaran lah dll sukur do akeh sing buyar</t>
  </si>
  <si>
    <t>['gara', 'gara', 'wong', 'kui', 'trus', 'tahun', 'apa', 'nek', 'gak', 'akeh', 'sing', 'sok', 'nyocot', 'bab', 'nikah', 'muda', 'lah', 'tanpa', 'pacaran', 'lah', 'dll', 'sukur', 'do', 'akeh', 'sing', 'buyar']</t>
  </si>
  <si>
    <t>['karena', 'karena', 'wong', 'itu', 'terus', 'tahun', 'apa', 'kalau', 'gak', 'banyak', 'sing', 'sombong', 'nyocot', 'bab', 'nikah', 'muda', 'lah', 'tanpa', 'pacaran', 'lah', 'dll', 'syukur', 'pada', 'banyak', 'sing', 'buyar']</t>
  </si>
  <si>
    <t>['gak', 'sing', 'sombong', 'nyocot', 'bab', 'nikah', 'muda', 'pacaran', 'dll', 'syukur', 'sing', 'buyar']</t>
  </si>
  <si>
    <t>['gak', 'sing', 'sombong', 'nyocot', 'bab', 'nikah', 'muda', 'pacar', 'dll', 'syukur', 'sing', 'buyar']</t>
  </si>
  <si>
    <t>gak sing sombong nyocot bab nikah muda pacar dll syukur sing buyar</t>
  </si>
  <si>
    <t>@kegblgnunfaedh -nya. Bisa juga ini usaha terakhir mba nya, dgn menebalkan muka agar anaknya bisa berobat dan bisa minum susu. Ga membenarkan mbanya nikah muda trus ngejek temen yg blm nikah. Tpi coba lihat di sudut pandang lain, pasti hati kalian akan merasa miris.</t>
  </si>
  <si>
    <t>@kegblgnunfaedh -nya. bisa juga ini usaha terakhir mba nya, dgn menebalkan muka agar anaknya bisa berobat dan bisa minum susu. ga membenarkan mbanya nikah muda trus ngejek temen yg blm nikah. tpi coba lihat di sudut pandang lain, pasti hati kalian akan merasa miris.</t>
  </si>
  <si>
    <t>nya bisa juga ini usaha terakhir mba nya dgn menebalkan muka agar anaknya bisa berobat dan bisa minum susu ga membenarkan mbanya nikah muda trus ngejek temen yg blm nikah tpi coba lihat di sudut pandang lain pasti hati kalian akan merasa miris</t>
  </si>
  <si>
    <t>['nya', 'bisa', 'juga', 'ini', 'usaha', 'terakhir', 'mba', 'nya', 'dgn', 'menebalkan', 'muka', 'agar', 'anaknya', 'bisa', 'berobat', 'dan', 'bisa', 'minum', 'susu', 'ga', 'membenarkan', 'mbanya', 'nikah', 'muda', 'trus', 'ngejek', 'temen', 'yg', 'blm', 'nikah', 'tpi', 'coba', 'lihat', 'di', 'sudut', 'pandang', 'lain', 'pasti', 'hati', 'kalian', 'akan', 'merasa', 'miris']</t>
  </si>
  <si>
    <t>['nya', 'bisa', 'juga', 'ini', 'usaha', 'terakhir', 'mbak', 'nya', 'dengan', 'menebalkan', 'muka', 'agar', 'anaknya', 'bisa', 'berobat', 'dan', 'bisa', 'minum', 'susu', 'tidak', 'membenarkan', 'mbanya', 'nikah', 'muda', 'terus', 'ngejek', 'teman', 'yg', 'belum', 'nikah', 'tapi', 'coba', 'lihat', 'di', 'sudut', 'pandang', 'lain', 'pasti', 'hati', 'kalian', 'akan', 'merasa', 'miris']</t>
  </si>
  <si>
    <t>['nya', 'usaha', 'mbak', 'nya', 'menebalkan', 'muka', 'anaknya', 'berobat', 'minum', 'susu', 'membenarkan', 'mbanya', 'nikah', 'muda', 'ngejek', 'teman', 'nikah', 'coba', 'lihat', 'sudut', 'pandang', 'hati', 'miris']</t>
  </si>
  <si>
    <t>['nya', 'usaha', 'mbak', 'nya', 'tebal', 'muka', 'anak', 'obat', 'minum', 'susu', 'benar', 'mbanya', 'nikah', 'muda', 'ngejek', 'teman', 'nikah', 'coba', 'lihat', 'sudut', 'pandang', 'hati', 'miris']</t>
  </si>
  <si>
    <t>nya usaha mbak nya tebal muka anak obat minum susu benar mbanya nikah muda ngejek teman nikah coba lihat sudut pandang hati miris</t>
  </si>
  <si>
    <t>@kegblgnunfaedh kalo nikah muda tapi ga ada persiapan atau perencanaan buat kedepannya, ya jadinya gini deh :'
https://t.co/2cScAIpybD</t>
  </si>
  <si>
    <t>@kegblgnunfaedh kalo nikah muda tapi ga ada persiapan atau perencanaan buat kedepannya, ya jadinya gini deh :'
https://t.co/2cscaipybd</t>
  </si>
  <si>
    <t>kalo nikah muda tapi ga ada persiapan atau perencanaan buat kedepannya ya jadinya gini deh</t>
  </si>
  <si>
    <t>['kalo', 'nikah', 'muda', 'tapi', 'ga', 'ada', 'persiapan', 'atau', 'perencanaan', 'buat', 'kedepannya', 'ya', 'jadinya', 'gini', 'deh']</t>
  </si>
  <si>
    <t>['kalo', 'nikah', 'muda', 'tapi', 'tidak', 'ada', 'persiapan', 'atau', 'perencanaan', 'buat', 'kedepannya', 'ya', 'jadinya', 'begini', 'deh']</t>
  </si>
  <si>
    <t>['kalo', 'nikah', 'muda', 'persiapan', 'perencanaan', 'kedepannya', 'ya', 'deh']</t>
  </si>
  <si>
    <t>['kalo', 'nikah', 'muda', 'siap', 'rencana', 'depan', 'ya', 'deh']</t>
  </si>
  <si>
    <t>kalo nikah muda siap rencana depan ya deh</t>
  </si>
  <si>
    <t>@tanyarlfes Definisi nikah muda tuh umur berapa sih? Apakah nikah di bawah umur 30 masuk definisi nikah muda semua?</t>
  </si>
  <si>
    <t>@tanyarlfes definisi nikah muda tuh umur berapa sih? apakah nikah di bawah umur 30 masuk definisi nikah muda semua?</t>
  </si>
  <si>
    <t>definisi nikah muda tuh umur berapa sih apakah nikah di bawah umur masuk definisi nikah muda semua</t>
  </si>
  <si>
    <t>['definisi', 'nikah', 'muda', 'tuh', 'umur', 'berapa', 'sih', 'apakah', 'nikah', 'di', 'bawah', 'umur', 'masuk', 'definisi', 'nikah', 'muda', 'semua']</t>
  </si>
  <si>
    <t>['definisi', 'nikah', 'muda', 'tuh', 'umur', 'sih', 'nikah', 'umur', 'masuk', 'definisi', 'nikah', 'muda']</t>
  </si>
  <si>
    <t>definisi nikah muda tuh umur sih nikah umur masuk definisi nikah muda</t>
  </si>
  <si>
    <t>@myyouthispain @kegblgnunfaedh Nikah muda jadi gampang ngeprint foto</t>
  </si>
  <si>
    <t>@myyouthispain @kegblgnunfaedh nikah muda jadi gampang ngeprint foto</t>
  </si>
  <si>
    <t>nikah muda jadi gampang ngeprint foto</t>
  </si>
  <si>
    <t>['nikah', 'muda', 'jadi', 'gampang', 'ngeprint', 'foto']</t>
  </si>
  <si>
    <t>['nikah', 'muda', 'gampang', 'ngeprint', 'foto']</t>
  </si>
  <si>
    <t>nikah muda gampang ngeprint foto</t>
  </si>
  <si>
    <t>Nikah muda nikah muda tai lah, kalo cowoknya jeon jungkook gpp dah</t>
  </si>
  <si>
    <t>nikah muda nikah muda tai lah, kalo cowoknya jeon jungkook gpp dah</t>
  </si>
  <si>
    <t>nikah muda nikah muda tai lah kalo cowoknya jeon jungkook gpp dah</t>
  </si>
  <si>
    <t>['nikah', 'muda', 'nikah', 'muda', 'tai', 'lah', 'kalo', 'cowoknya', 'jeon', 'jungkook', 'gpp', 'dah']</t>
  </si>
  <si>
    <t>['nikah', 'muda', 'nikah', 'muda', 'tai', 'lah', 'kalo', 'cowoknya', 'jeon', 'jungkook', 'boleh', 'sudah']</t>
  </si>
  <si>
    <t>['nikah', 'muda', 'nikah', 'muda', 'tai', 'kalo', 'cowoknya', 'jeon', 'jungkook']</t>
  </si>
  <si>
    <t>['nikah', 'muda', 'nikah', 'muda', 'tai', 'kalo', 'cowok', 'jeon', 'jungkook']</t>
  </si>
  <si>
    <t>nikah muda nikah muda tai kalo cowok jeon jungkook</t>
  </si>
  <si>
    <t>@tanyarlfes Itu sebabnya gw ga pernah cari referensi soal nikah dr org lain yg lbh muda 😅</t>
  </si>
  <si>
    <t>@tanyarlfes itu sebabnya gw ga pernah cari referensi soal nikah dr org lain yg lbh muda 😅</t>
  </si>
  <si>
    <t>itu sebabnya gw ga pernah cari referensi soal nikah dr org lain yg lbh muda</t>
  </si>
  <si>
    <t>['itu', 'sebabnya', 'gw', 'ga', 'pernah', 'cari', 'referensi', 'soal', 'nikah', 'dr', 'org', 'lain', 'yg', 'lbh', 'muda']</t>
  </si>
  <si>
    <t>['itu', 'sebabnya', 'aku', 'tidak', 'pernah', 'cari', 'referensi', 'soal', 'nikah', 'dari', 'orang', 'lain', 'yg', 'lbh', 'muda']</t>
  </si>
  <si>
    <t>['cari', 'referensi', 'nikah', 'orang', 'lbh', 'muda']</t>
  </si>
  <si>
    <t>cari referensi nikah orang lbh muda</t>
  </si>
  <si>
    <t>@kegblgnunfaedh Rezeki dateng sendiri dari mana? Biar bagaimanapun kan harus diusahakan, makanya jangan nikah muda kalau finansialnya belum stabil 😌 https://t.co/xCPxk9sjAI</t>
  </si>
  <si>
    <t>@kegblgnunfaedh rezeki dateng sendiri dari mana? biar bagaimanapun kan harus diusahakan, makanya jangan nikah muda kalau finansialnya belum stabil 😌 https://t.co/xcpxk9sjai</t>
  </si>
  <si>
    <t>rezeki dateng sendiri dari mana biar bagaimanapun kan harus diusahakan makanya jangan nikah muda kalau finansialnya belum stabil</t>
  </si>
  <si>
    <t>['rezeki', 'dateng', 'sendiri', 'dari', 'mana', 'biar', 'bagaimanapun', 'kan', 'harus', 'diusahakan', 'makanya', 'jangan', 'nikah', 'muda', 'kalau', 'finansialnya', 'belum', 'stabil']</t>
  </si>
  <si>
    <t>['rezeki', 'datang', 'sendiri', 'dari', 'mana', 'biar', 'bagaimanapun', 'kan', 'harus', 'diusahakan', 'makanya', 'jangan', 'nikah', 'muda', 'kalau', 'finansialnya', 'belum', 'stabil']</t>
  </si>
  <si>
    <t>['rezeki', 'biar', 'diusahakan', 'nikah', 'muda', 'finansialnya', 'stabil']</t>
  </si>
  <si>
    <t>['rezeki', 'biar', 'usaha', 'nikah', 'muda', 'finansial', 'stabil']</t>
  </si>
  <si>
    <t>rezeki biar usaha nikah muda finansial stabil</t>
  </si>
  <si>
    <t>Orang2 jd pd menormalisasikan pacaran drpd nikah muda/nikah tanpa pacaran karena ulah oknum2 yg suka meromatisasikan hal2 tersebut
Pdhl kembali lagi klo nikah itu dasarannya siap dlm apapun termasuk berkomitmen. Mau sikon/usia berapapun</t>
  </si>
  <si>
    <t>orang2 jd pd menormalisasikan pacaran drpd nikah muda/nikah tanpa pacaran karena ulah oknum2 yg suka meromatisasikan hal2 tersebut
pdhl kembali lagi klo nikah itu dasarannya siap dlm apapun termasuk berkomitmen. mau sikon/usia berapapun</t>
  </si>
  <si>
    <t>orang jd pd menormalisasikan pacaran drpd nikah mudanikah tanpa pacaran karena ulah oknum yg suka meromatisasikan hal tersebut pdhl kembali lagi klo nikah itu dasarannya siap dlm apapun termasuk berkomitmen mau sikonusia berapapun</t>
  </si>
  <si>
    <t>['orang', 'jd', 'pd', 'menormalisasikan', 'pacaran', 'drpd', 'nikah', 'mudanikah', 'tanpa', 'pacaran', 'karena', 'ulah', 'oknum', 'yg', 'suka', 'meromatisasikan', 'hal', 'tersebut', 'pdhl', 'kembali', 'lagi', 'klo', 'nikah', 'itu', 'dasarannya', 'siap', 'dlm', 'apapun', 'termasuk', 'berkomitmen', 'mau', 'sikonusia', 'berapapun']</t>
  </si>
  <si>
    <t>['orang', 'jd', 'pada', 'menormalisasikan', 'pacaran', 'daripada', 'nikah', 'mudanikah', 'tanpa', 'pacaran', 'karena', 'ulah', 'oknum', 'yg', 'suka', 'meromatisasikan', 'hal', 'tersebut', 'padahal', 'kembali', 'lagi', 'klo', 'nikah', 'itu', 'dasarannya', 'siap', 'dlm', 'apapun', 'termasuk', 'berkomitmen', 'mau', 'sikonusia', 'berapapun']</t>
  </si>
  <si>
    <t>['orang', 'jd', 'menormalisasikan', 'pacaran', 'nikah', 'mudanikah', 'pacaran', 'ulah', 'oknum', 'suka', 'meromatisasikan', 'klo', 'nikah', 'dasarannya', 'dlm', 'apapun', 'berkomitmen', 'sikonusia']</t>
  </si>
  <si>
    <t>['orang', 'jd', 'normalisasi', 'pacar', 'nikah', 'mudanikah', 'pacar', 'ulah', 'oknum', 'suka', 'meromatisasikan', 'klo', 'nikah', 'dasar', 'dlm', 'apa', 'komitmen', 'sikonusia']</t>
  </si>
  <si>
    <t>orang jd normalisasi pacar nikah mudanikah pacar ulah oknum suka meromatisasikan klo nikah dasar dlm apa komitmen sikonusia</t>
  </si>
  <si>
    <t>@bmp294 @tanyarlfes Menggaungkan kampanye nikah muda tdk cocok untuk ekonomi masyarakat Indonesia. Apalagi yg gajinya cm umr 🙂</t>
  </si>
  <si>
    <t>@bmp294 @tanyarlfes menggaungkan kampanye nikah muda tdk cocok untuk ekonomi masyarakat indonesia. apalagi yg gajinya cm umr 🙂</t>
  </si>
  <si>
    <t>menggaungkan kampanye nikah muda tdk cocok untuk ekonomi masyarakat indonesia apalagi yg gajinya cm umr</t>
  </si>
  <si>
    <t>['menggaungkan', 'kampanye', 'nikah', 'muda', 'tdk', 'cocok', 'untuk', 'ekonomi', 'masyarakat', 'indonesia', 'apalagi', 'yg', 'gajinya', 'cm', 'umr']</t>
  </si>
  <si>
    <t>['menggaungkan', 'kampanye', 'nikah', 'muda', 'tdk', 'cocok', 'untuk', 'ekonomi', 'masyarakat', 'indonesia', 'apalagi', 'yg', 'gajinya', 'Cuma', 'umur']</t>
  </si>
  <si>
    <t>['menggaungkan', 'kampanye', 'nikah', 'muda', 'tdk', 'cocok', 'ekonomi', 'masyarakat', 'indonesia', 'gajinya', 'Cuma', 'umur']</t>
  </si>
  <si>
    <t>['gaung', 'kampanye', 'nikah', 'muda', 'tdk', 'cocok', 'ekonomi', 'masyarakat', 'indonesia', 'gaji', 'cuma', 'umur']</t>
  </si>
  <si>
    <t>gaung kampanye nikah muda tdk cocok ekonomi masyarakat indonesia gaji cuma umur</t>
  </si>
  <si>
    <t>@dancewmme @FWBESS Iya lah, rusak anak muda bangsa sexual stuf terus sebelum nikah</t>
  </si>
  <si>
    <t>@dancewmme @fwbess iya lah, rusak anak muda bangsa sexual stuf terus sebelum nikah</t>
  </si>
  <si>
    <t>iya lah rusak anak muda bangsa sexual stuf terus sebelum nikah</t>
  </si>
  <si>
    <t>['iya', 'lah', 'rusak', 'anak', 'muda', 'bangsa', 'sexual', 'stuf', 'terus', 'sebelum', 'nikah']</t>
  </si>
  <si>
    <t>['iya', 'rusak', 'anak', 'muda', 'bangsa', 'sexual', 'stuf', 'nikah']</t>
  </si>
  <si>
    <t>iya rusak anak muda bangsa sexual stuf nikah</t>
  </si>
  <si>
    <t>@kegblgnunfaedh Makan tuh nikah muda</t>
  </si>
  <si>
    <t>@kegblgnunfaedh 🤣🤣🤣🤣 rejeki tuh dicari lho mbaaak kerja, usaha bukan nikah muda</t>
  </si>
  <si>
    <t>rejeki tuh dicari lho mbaaak kerja usaha bukan nikah muda</t>
  </si>
  <si>
    <t>['rejeki', 'tuh', 'dicari', 'lho', 'mbaaak', 'kerja', 'usaha', 'bukan', 'nikah', 'muda']</t>
  </si>
  <si>
    <t>['rezeki', 'tuh', 'dicari', 'lho', 'mbak', 'kerja', 'usaha', 'bukan', 'nikah', 'muda']</t>
  </si>
  <si>
    <t>['rezeki', 'tuh', 'dicari', 'lho', 'mbak', 'kerja', 'usaha', 'nikah', 'muda']</t>
  </si>
  <si>
    <t>['rezeki', 'tuh', 'cari', 'lho', 'mbak', 'kerja', 'usaha', 'nikah', 'muda']</t>
  </si>
  <si>
    <t>rezeki tuh cari lho mbak kerja usaha nikah muda</t>
  </si>
  <si>
    <t>@iimfahima Trus ntr klo anaknya udah nikah muda, cuma bilang "alhamdullilah,samawa anakku 😄" trus minta byk duit bulanan dr anak/mantunya yg jelas2 masi berjuang, trus anaknya cerai krn jelaslah, mental n kesiapan apapun ga ada, rumah tangga mana yg bertahan?? padahal cucunya masi kecil2.</t>
  </si>
  <si>
    <t>@iimfahima trus ntr klo anaknya udah nikah muda, cuma bilang "alhamdullilah,samawa anakku 😄" trus minta byk duit bulanan dr anak/mantunya yg jelas2 masi berjuang, trus anaknya cerai krn jelaslah, mental n kesiapan apapun ga ada, rumah tangga mana yg bertahan?? padahal cucunya masi kecil2.</t>
  </si>
  <si>
    <t>trus ntr klo anaknya udah nikah muda cuma bilang alhamdullilahsamawa anakku trus minta byk duit bulanan dr anakmantunya yg jelas masi berjuang trus anaknya cerai krn jelaslah mental  kesiapan apapun ga ada rumah tangga mana yg bertahan padahal cucunya masi kecil</t>
  </si>
  <si>
    <t>['trus', 'ntr', 'klo', 'anaknya', 'udah', 'nikah', 'muda', 'cuma', 'bilang', 'alhamdullilahsamawa', 'anakku', 'trus', 'minta', 'byk', 'duit', 'bulanan', 'dr', 'anakmantunya', 'yg', 'jelas', 'masi', 'berjuang', 'trus', 'anaknya', 'cerai', 'krn', 'jelaslah', 'mental', 'kesiapan', 'apapun', 'ga', 'ada', 'rumah', 'tangga', 'mana', 'yg', 'bertahan', 'padahal', 'cucunya', 'masi', 'kecil']</t>
  </si>
  <si>
    <t>['terus', 'nanti', 'klo', 'anaknya', 'sudah', 'nikah', 'muda', 'cuma', 'bilang', 'alhamdullilahsamawa', 'anakku', 'terus', 'minta', 'banyak', 'duit', 'bulanan', 'dari', 'mantu', 'yg', 'jelas', 'masih', 'berjuang', 'terus', 'anaknya', 'cerai', 'krn', 'jelaslah', 'mental', 'persiapan', 'apapun', 'tidak', 'ada', 'rumah', 'tangga', 'mana', 'yg', 'bertahan', 'padahal', 'cucunya', 'masih', 'kecil']</t>
  </si>
  <si>
    <t>['klo', 'anaknya', 'nikah', 'muda', 'bilang', 'alhamdullilahsamawa', 'anakku', 'duit', 'bulanan', 'mantu', 'berjuang', 'anaknya', 'cerai', 'krn', 'mental', 'persiapan', 'apapun', 'rumah', 'tangga', 'bertahan', 'cucunya']</t>
  </si>
  <si>
    <t>['klo', 'anak', 'nikah', 'muda', 'bilang', 'alhamdullilahsamawa', 'anak', 'duit', 'bulan', 'mantu', 'juang', 'anak', 'cerai', 'krn', 'mental', 'siap', 'apa', 'rumah', 'tangga', 'tahan', 'cucu']</t>
  </si>
  <si>
    <t>klo anak nikah muda bilang alhamdullilahsamawa anak duit bulan mantu juang anak cerai krn mental siap apa rumah tangga tahan cucu</t>
  </si>
  <si>
    <t>Brosisss siapa nih yang mau nikah muda? Nahh kalo kamu pengen nikah muda pastikan kamu paham betul tantangan finansial yang harus disadari dalam berumah tangga, supaya nantinya keluarga kamu aman secara finansial di masa depan #axamandiri @AXA_Mandiri https://t.co/JQpv0dFpha</t>
  </si>
  <si>
    <t>brosisss siapa nih yang mau nikah muda? nahh kalo kamu pengen nikah muda pastikan kamu paham betul tantangan finansial yang harus disadari dalam berumah tangga, supaya nantinya keluarga kamu aman secara finansial di masa depan #axamandiri @axa_mandiri https://t.co/jqpv0dfpha</t>
  </si>
  <si>
    <t>brosisss siapa nih yang mau nikah muda nahh kalo kamu pengen nikah muda pastikan kamu paham betul tantangan finansial yang harus disadari dalam berumah tangga supaya nantinya keluarga kamu aman secara finansial di masa depan mandiri</t>
  </si>
  <si>
    <t>['brosisss', 'siapa', 'nih', 'yang', 'mau', 'nikah', 'muda', 'nahh', 'kalo', 'kamu', 'pengen', 'nikah', 'muda', 'pastikan', 'kamu', 'paham', 'betul', 'tantangan', 'finansial', 'yang', 'harus', 'disadari', 'dalam', 'berumah', 'tangga', 'supaya', 'nantinya', 'keluarga', 'kamu', 'aman', 'secara', 'finansial', 'di', 'masa', 'depan', 'mandiri']</t>
  </si>
  <si>
    <t>['teman', 'siapa', 'nih', 'yang', 'mau', 'nikah', 'muda', 'nahh', 'kalo', 'kamu', 'ingin', 'nikah', 'muda', 'pastikan', 'kamu', 'paham', 'betul', 'tantangan', 'keuangan', 'yang', 'harus', 'disadari', 'dalam', 'berumah', 'tangga', 'supaya', 'nantinya', 'keluarga', 'kamu', 'aman', 'secara', 'keuangan', 'di', 'masa', 'depan', 'mandiri']</t>
  </si>
  <si>
    <t>['teman', 'nih', 'nikah', 'muda', 'nahh', 'kalo', 'nikah', 'muda', 'pastikan', 'paham', 'tantangan', 'keuangan', 'disadari', 'berumah', 'tangga', 'keluarga', 'aman', 'keuangan', 'mandiri']</t>
  </si>
  <si>
    <t>['teman', 'nih', 'nikah', 'muda', 'nahh', 'kalo', 'nikah', 'muda', 'pasti', 'paham', 'tantang', 'uang', 'sadar', 'rumah', 'tangga', 'keluarga', 'aman', 'uang', 'mandiri']</t>
  </si>
  <si>
    <t>teman nih nikah muda nahh kalo nikah muda pasti paham tantang uang sadar rumah tangga keluarga aman uang mandiri</t>
  </si>
  <si>
    <t>@tanyakanrl 25 msh trmsk muda padahal. jaman skrg 30 aja msh byk yg blm nikah</t>
  </si>
  <si>
    <t>msh trmsk muda padahal jaman skrg aja msh byk yg blm nikah</t>
  </si>
  <si>
    <t>['msh', 'trmsk', 'muda', 'padahal', 'jaman', 'skrg', 'aja', 'msh', 'byk', 'yg', 'blm', 'nikah']</t>
  </si>
  <si>
    <t>['masih', 'termasuk', 'muda', 'padahal', 'zaman', 'sekarang', 'aja', 'masih', 'banyak', 'yg', 'belum', 'nikah']</t>
  </si>
  <si>
    <t>['muda', 'zaman', 'aja', 'nikah']</t>
  </si>
  <si>
    <t>muda zaman aja nikah</t>
  </si>
  <si>
    <t>@kegblgnunfaedh Segala ngedakwa orang "dosa" coba.. 
ELU NGGOSAH NIKAH MUDA AJA UDAH BANYAK DOSA BANGSAT!</t>
  </si>
  <si>
    <t>@kegblgnunfaedh segala ngedakwa orang "dosa" coba.. 
elu nggosah nikah muda aja udah banyak dosa bangsat!</t>
  </si>
  <si>
    <t>segala ngedakwa orang dosa coba elu nggosah nikah muda aja udah banyak dosa bangsat</t>
  </si>
  <si>
    <t>['segala', 'ngedakwa', 'orang', 'dosa', 'coba', 'elu', 'nggosah', 'nikah', 'muda', 'aja', 'udah', 'banyak', 'dosa', 'bangsat']</t>
  </si>
  <si>
    <t>['segala', 'ngedakwa', 'orang', 'dosa', 'coba', 'kamu', 'nggosah', 'nikah', 'muda', 'aja', 'sudah', 'banyak', 'dosa', 'fuck']</t>
  </si>
  <si>
    <t>['ngedakwa', 'orang', 'dosa', 'coba', 'nggosah', 'nikah', 'muda', 'aja', 'dosa', 'fuck']</t>
  </si>
  <si>
    <t>ngedakwa orang dosa coba nggosah nikah muda aja dosa fuck</t>
  </si>
  <si>
    <t>@sosmedkeras positif aja mungkin mereka udah nikah muda dan sedang menikmati kek masa2 gadis jadi hangout tanpa suami wkwkwk</t>
  </si>
  <si>
    <t>positif aja mungkin mereka udah nikah muda dan sedang menikmati kek masa gadis jadi hangout tanpa suami wkwkwk</t>
  </si>
  <si>
    <t>['positif', 'aja', 'mungkin', 'mereka', 'udah', 'nikah', 'muda', 'dan', 'sedang', 'menikmati', 'kek', 'masa', 'gadis', 'jadi', 'hangout', 'tanpa', 'suami', 'wkwkwk']</t>
  </si>
  <si>
    <t>['positif', 'aja', 'mungkin', 'mereka', 'sudah', 'nikah', 'muda', 'dan', 'sedang', 'menikmati', 'seperti', 'masa', 'gadis', 'jadi', 'hangout', 'tanpa', 'suami', 'wkwkwk']</t>
  </si>
  <si>
    <t>['positif', 'aja', 'nikah', 'muda', 'menikmati', 'gadis', 'hangout', 'suami', 'wkwkwk']</t>
  </si>
  <si>
    <t>['positif', 'aja', 'nikah', 'muda', 'nikmat', 'gadis', 'hangout', 'suami', 'wkwkwk']</t>
  </si>
  <si>
    <t>positif aja nikah muda nikmat gadis hangout suami wkwkwk</t>
  </si>
  <si>
    <t>nyindir pasangan nikah muda susah ekonomi, sendirinya aja gapunya doi ttp susah ekonomj</t>
  </si>
  <si>
    <t>nyindir pasangan nikah muda susah ekonomi sendirinya aja gapunya doi ttp susah ekonomj</t>
  </si>
  <si>
    <t>['nyindir', 'pasangan', 'nikah', 'muda', 'susah', 'ekonomi', 'sendirinya', 'aja', 'gapunya', 'doi', 'ttp', 'susah', 'ekonomj']</t>
  </si>
  <si>
    <t>['sindir', 'pasangan', 'nikah', 'muda', 'susah', 'ekonomi', 'sendirinya', 'aja', 'gapunya', 'dia', 'tetap', 'susah', 'ekonomj']</t>
  </si>
  <si>
    <t>['sindir', 'pasangan', 'nikah', 'muda', 'susah', 'ekonomi', 'aja', 'gapunya', 'susah', 'ekonomj']</t>
  </si>
  <si>
    <t>['sindir', 'pasang', 'nikah', 'muda', 'susah', 'ekonomi', 'aja', 'gapunya', 'susah', 'ekonomj']</t>
  </si>
  <si>
    <t>sindir pasang nikah muda susah ekonomi aja gapunya susah ekonomj</t>
  </si>
  <si>
    <t>@kegblgnunfaedh Si paling nikah muda</t>
  </si>
  <si>
    <t>@kegblgnunfaedh si paling nikah muda</t>
  </si>
  <si>
    <t>si paling nikah muda</t>
  </si>
  <si>
    <t>['si', 'paling', 'nikah', 'muda']</t>
  </si>
  <si>
    <t>['si', 'nikah', 'muda']</t>
  </si>
  <si>
    <t>si nikah muda</t>
  </si>
  <si>
    <t>lo makan tu nikah muda wkwkwkwk</t>
  </si>
  <si>
    <t>['lo', 'makan', 'tu', 'nikah', 'muda', 'wkwkwkwk']</t>
  </si>
  <si>
    <t>['kamu', 'makan', 'itu', 'nikah', 'muda', 'wkwkwkwk']</t>
  </si>
  <si>
    <t>['makan', 'nikah', 'muda', 'wkwkwkwk']</t>
  </si>
  <si>
    <t>makan nikah muda wkwkwkwk</t>
  </si>
  <si>
    <t>@kegblgnunfaedh Drama nikah muda</t>
  </si>
  <si>
    <t>@kegblgnunfaedh drama nikah muda</t>
  </si>
  <si>
    <t>drama nikah muda</t>
  </si>
  <si>
    <t>['drama', 'nikah', 'muda']</t>
  </si>
  <si>
    <t>Tadi di TL lewat soal Kband. Buka akunnya, scroll, nemu video Jaejin. Entah tahun berapa, keliatan masih muda banget. 
Terus kepikiran, dia udah setua apa ya? Jangan-jangan udah nikah? 
Baru inget kalo dia bahkan masih lebih muda dari Hakyeon. 🙃
Akibat debut beda generasi.</t>
  </si>
  <si>
    <t>tadi di tl lewat soal kband. buka akunnya, scroll, nemu video jaejin. entah tahun berapa, keliatan masih muda banget. 
terus kepikiran, dia udah setua apa ya? jangan-jangan udah nikah? 
baru inget kalo dia bahkan masih lebih muda dari hakyeon. 🙃
akibat debut beda generasi.</t>
  </si>
  <si>
    <t>tadi di tl lewat soal kband buka akunnya scroll nemu video jaejin entah tahun berapa keliatan masih muda banget terus kepikiran dia udah setua apa ya janganjangan udah nikah baru inget kalo dia bahkan masih lebih muda dari hakyeon akibat debut beda generasi</t>
  </si>
  <si>
    <t>['tadi', 'di', 'tl', 'lewat', 'soal', 'kband', 'buka', 'akunnya', 'scroll', 'nemu', 'video', 'jaejin', 'entah', 'tahun', 'berapa', 'keliatan', 'masih', 'muda', 'banget', 'terus', 'kepikiran', 'dia', 'udah', 'setua', 'apa', 'ya', 'janganjangan', 'udah', 'nikah', 'baru', 'inget', 'kalo', 'dia', 'bahkan', 'masih', 'lebih', 'muda', 'dari', 'hakyeon', 'akibat', 'debut', 'beda', 'generasi']</t>
  </si>
  <si>
    <t>['tadi', 'di', 'tl', 'lewat', 'soal', 'kband', 'buka', 'akunnya', 'scroll', 'menemukan', 'video', 'jaejin', 'entah', 'tahun', 'berapa', 'terlihat', 'masih', 'muda', 'banget', 'terus', 'kepikiran', 'dia', 'sudah', 'setua', 'apa', 'ya', 'janganjangan', 'sudah', 'nikah', 'baru', 'ingat', 'kalo', 'dia', 'bahkan', 'masih', 'lebih', 'muda', 'dari', 'hakyeon', 'akibat', 'debut', 'beda', 'generasi']</t>
  </si>
  <si>
    <t>['tl', 'kband', 'buka', 'akunnya', 'scroll', 'menemukan', 'video', 'jaejin', 'muda', 'banget', 'kepikiran', 'setua', 'ya', 'janganjangan', 'nikah', 'kalo', 'muda', 'hakyeon', 'akibat', 'debut', 'beda', 'generasi']</t>
  </si>
  <si>
    <t>['tl', 'kband', 'buka', 'akun', 'scroll', 'temu', 'video', 'jaejin', 'muda', 'banget', 'pikir', 'tua', 'ya', 'janganjangan', 'nikah', 'kalo', 'muda', 'hakyeon', 'akibat', 'debut', 'beda', 'generasi']</t>
  </si>
  <si>
    <t>tl kband buka akun scroll temu video jaejin muda banget pikir tua ya janganjangan nikah kalo muda hakyeon akibat debut beda generasi</t>
  </si>
  <si>
    <t>@americanojhowa Masih muda 😭😭 kenapa memutuskan nikah muda kak ? Maaf Kalo pertanyaannya ngga sopan buat sampeyan. Nanti ku hapus kalo kurang berkenan</t>
  </si>
  <si>
    <t>@americanojhowa masih muda 😭😭 kenapa memutuskan nikah muda kak ? maaf kalo pertanyaannya ngga sopan buat sampeyan. nanti ku hapus kalo kurang berkenan</t>
  </si>
  <si>
    <t>masih muda kenapa memutuskan nikah muda kak maaf kalo pertanyaannya ngga sopan buat sampeyan nanti ku hapus kalo kurang berkenan</t>
  </si>
  <si>
    <t>['masih', 'muda', 'kenapa', 'memutuskan', 'nikah', 'muda', 'kak', 'maaf', 'kalo', 'pertanyaannya', 'ngga', 'sopan', 'buat', 'sampeyan', 'nanti', 'ku', 'hapus', 'kalo', 'kurang', 'berkenan']</t>
  </si>
  <si>
    <t>['masih', 'muda', 'kenapa', 'memutuskan', 'nikah', 'muda', 'kakak', 'maaf', 'kalo', 'pertanyaannya', 'tidak', 'sopan', 'buat', 'kamu', 'nanti', 'aku', 'hapus', 'kalo', 'kurang', 'berkenan']</t>
  </si>
  <si>
    <t>['muda', 'memutuskan', 'nikah', 'muda', 'kakak', 'maaf', 'kalo', 'pertanyaannya', 'sopan', 'hapus', 'kalo', 'berkenan']</t>
  </si>
  <si>
    <t>['muda', 'putus', 'nikah', 'muda', 'kakak', 'maaf', 'kalo', 'tanya', 'sopan', 'hapus', 'kalo', 'kenan']</t>
  </si>
  <si>
    <t>muda putus nikah muda kakak maaf kalo tanya sopan hapus kalo kenan</t>
  </si>
  <si>
    <t>@kegblgnunfaedh Akibat nyebar hoax ttg nikah muda makanya skrg dia susah</t>
  </si>
  <si>
    <t>@kegblgnunfaedh akibat nyebar hoax ttg nikah muda makanya skrg dia susah</t>
  </si>
  <si>
    <t>akibat nyebar hoax ttg nikah muda makanya skrg dia susah</t>
  </si>
  <si>
    <t>['akibat', 'nyebar', 'hoax', 'ttg', 'nikah', 'muda', 'makanya', 'skrg', 'dia', 'susah']</t>
  </si>
  <si>
    <t>['akibat', 'nyebar', 'hoax', 'tentang', 'nikah', 'muda', 'makanya', 'sekarang', 'dia', 'susah']</t>
  </si>
  <si>
    <t>['akibat', 'nyebar', 'hoax', 'nikah', 'muda', 'susah']</t>
  </si>
  <si>
    <t>akibat nyebar hoax nikah muda susah</t>
  </si>
  <si>
    <t>Aku sih siap nikah muda kalo dia yang ngajak nikah https://t.co/fK6Ta1Td52</t>
  </si>
  <si>
    <t>aku sih siap nikah muda kalo dia yang ngajak nikah https://t.co/fk6ta1td52</t>
  </si>
  <si>
    <t>aku sih siap nikah muda kalo dia yang ngajak nikah</t>
  </si>
  <si>
    <t>['aku', 'sih', 'siap', 'nikah', 'muda', 'kalo', 'dia', 'yang', 'ngajak', 'nikah']</t>
  </si>
  <si>
    <t>['aku', 'sih', 'siap', 'nikah', 'muda', 'kalo', 'dia', 'yang', 'mengajak', 'nikah']</t>
  </si>
  <si>
    <t>['sih', 'nikah', 'muda', 'kalo', 'mengajak', 'nikah']</t>
  </si>
  <si>
    <t>['sih', 'nikah', 'muda', 'kalo', 'ajak', 'nikah']</t>
  </si>
  <si>
    <t>sih nikah muda kalo ajak nikah</t>
  </si>
  <si>
    <t>@tanyakanrl Umur 25 belum nikah, disebut UDAH TUA. 
Umur 25 kalo mati, baru disebut MASIH MUDA.</t>
  </si>
  <si>
    <t>@tanyakanrl umur 25 belum nikah, disebut udah tua. 
umur 25 kalo mati, baru disebut masih muda.</t>
  </si>
  <si>
    <t>umur belum nikah disebut udah tua umur kalo mati baru disebut masih muda</t>
  </si>
  <si>
    <t>['umur', 'belum', 'nikah', 'disebut', 'udah', 'tua', 'umur', 'kalo', 'mati', 'baru', 'disebut', 'masih', 'muda']</t>
  </si>
  <si>
    <t>['umur', 'belum', 'nikah', 'disebut', 'sudah', 'tua', 'umur', 'kalo', 'mati', 'baru', 'disebut', 'masih', 'muda']</t>
  </si>
  <si>
    <t>['umur', 'nikah', 'tua', 'umur', 'kalo', 'mati', 'muda']</t>
  </si>
  <si>
    <t>umur nikah tua umur kalo mati muda</t>
  </si>
  <si>
    <t>@kegblgnunfaedh Nanti rejeki datang sendiri itu hal yg perlu di garis bawahi. Kl dr awal udh gada persiapan materi dan mental . Kedepannya akan susah blm lagi kl nikah muda kebanyakan masih labil. beda lagi kl udh cukup materi dibarengi mental yg siap. Logika aja skrg apa apa butuh duit</t>
  </si>
  <si>
    <t>@kegblgnunfaedh nanti rejeki datang sendiri itu hal yg perlu di garis bawahi. kl dr awal udh gada persiapan materi dan mental . kedepannya akan susah blm lagi kl nikah muda kebanyakan masih labil. beda lagi kl udh cukup materi dibarengi mental yg siap. logika aja skrg apa apa butuh duit</t>
  </si>
  <si>
    <t>nanti rejeki datang sendiri itu hal yg perlu di garis bawahi kl dr awal udh gada persiapan materi dan mental kedepannya akan susah blm lagi kl nikah muda kebanyakan masih labil beda lagi kl udh cukup materi dibarengi mental yg siap logika aja skrg apa apa butuh duit</t>
  </si>
  <si>
    <t>['nanti', 'rejeki', 'datang', 'sendiri', 'itu', 'hal', 'yg', 'perlu', 'di', 'garis', 'bawahi', 'kl', 'dr', 'awal', 'udh', 'gada', 'persiapan', 'materi', 'dan', 'mental', 'kedepannya', 'akan', 'susah', 'blm', 'lagi', 'kl', 'nikah', 'muda', 'kebanyakan', 'masih', 'labil', 'beda', 'lagi', 'kl', 'udh', 'cukup', 'materi', 'dibarengi', 'mental', 'yg', 'siap', 'logika', 'aja', 'skrg', 'apa', 'apa', 'butuh', 'duit']</t>
  </si>
  <si>
    <t>['nanti', 'rezeki', 'datang', 'sendiri', 'itu', 'hal', 'yg', 'perlu', 'di', 'garis', 'bawahi', 'kalau', 'dari', 'awal', 'sudah', 'tidak', 'persiapan', 'materi', 'dan', 'mental', 'kedepannya', 'akan', 'susah', 'belum', 'lagi', 'kalau', 'nikah', 'muda', 'kebanyakan', 'masih', 'labil', 'beda', 'lagi', 'kalau', 'sudah', 'cukup', 'materi', 'dibarengi', 'mental', 'yg', 'siap', 'logika', 'aja', 'sekarang', 'apa', 'apa', 'butuh', 'duit']</t>
  </si>
  <si>
    <t>['rezeki', 'garis', 'bawahi', 'persiapan', 'materi', 'mental', 'kedepannya', 'susah', 'nikah', 'muda', 'kebanyakan', 'labil', 'beda', 'materi', 'dibarengi', 'mental', 'logika', 'aja', 'butuh', 'duit']</t>
  </si>
  <si>
    <t>['rezeki', 'garis', 'bawah', 'siap', 'materi', 'mental', 'depan', 'susah', 'nikah', 'muda', 'banyak', 'labil', 'beda', 'materi', 'bareng', 'mental', 'logika', 'aja', 'butuh', 'duit']</t>
  </si>
  <si>
    <t>rezeki garis bawah siap materi mental depan susah nikah muda banyak labil beda materi bareng mental logika aja butuh duit</t>
  </si>
  <si>
    <t>aku sih yes kalau nikah muda asal pasangannya si itu</t>
  </si>
  <si>
    <t>['aku', 'sih', 'yes', 'kalau', 'nikah', 'muda', 'asal', 'pasangannya', 'si', 'itu']</t>
  </si>
  <si>
    <t>['sih', 'yes', 'nikah', 'muda', 'pasangannya', 'si']</t>
  </si>
  <si>
    <t>['sih', 'yes', 'nikah', 'muda', 'pasang', 'si']</t>
  </si>
  <si>
    <t>sih yes nikah muda pasang si</t>
  </si>
  <si>
    <t>@kegblgnunfaedh yhaaaa makan tuh nikah muda 
https://t.co/nJYJ2fN8P6</t>
  </si>
  <si>
    <t>@kegblgnunfaedh yhaaaa makan tuh nikah muda 
https://t.co/njyj2fn8p6</t>
  </si>
  <si>
    <t>yhaaaa makan tuh nikah muda</t>
  </si>
  <si>
    <t>['yhaaaa', 'makan', 'tuh', 'nikah', 'muda']</t>
  </si>
  <si>
    <t>@tanyarlfes Makannya males nikah muda,  takut apa-apa nggak sesuai ekspektasi, belum lagi nerita KDRT di mana-mana. Udah gitu belum ada jodohnya lagi. Makin males</t>
  </si>
  <si>
    <t>@tanyarlfes makannya males nikah muda,  takut apa-apa nggak sesuai ekspektasi, belum lagi nerita kdrt di mana-mana. udah gitu belum ada jodohnya lagi. makin males</t>
  </si>
  <si>
    <t>makannya males nikah muda takut apaapa nggak sesuai ekspektasi belum lagi nerita kdrt di manamana udah gitu belum ada jodohnya lagi makin males</t>
  </si>
  <si>
    <t>['makannya', 'males', 'nikah', 'muda', 'takut', 'apaapa', 'nggak', 'sesuai', 'ekspektasi', 'belum', 'lagi', 'nerita', 'kdrt', 'di', 'manamana', 'udah', 'gitu', 'belum', 'ada', 'jodohnya', 'lagi', 'makin', 'males']</t>
  </si>
  <si>
    <t>['makannya', 'malas', 'nikah', 'muda', 'takut', 'apaapa', 'tidak', 'sesuai', 'ekspektasi', 'belum', 'lagi', 'nerita', 'kekerasan', 'di', 'manamana', 'sudah', 'begitu', 'belum', 'ada', 'jodohnya', 'lagi', 'makin', 'malas']</t>
  </si>
  <si>
    <t>['makannya', 'malas', 'nikah', 'muda', 'takut', 'apaapa', 'sesuai', 'ekspektasi', 'nerita', 'kekerasan', 'manamana', 'jodohnya', 'malas']</t>
  </si>
  <si>
    <t>['makan', 'malas', 'nikah', 'muda', 'takut', 'apaapa', 'sesuai', 'ekspektasi', 'nerita', 'keras', 'manamana', 'jodoh', 'malas']</t>
  </si>
  <si>
    <t>makan malas nikah muda takut apaapa sesuai ekspektasi nerita keras manamana jodoh malas</t>
  </si>
  <si>
    <t>@shveey kok jadi ngomongin nikah wkwk mereka masih muda banget</t>
  </si>
  <si>
    <t>kok jadi ngomongin nikah wkwk mereka masih muda banget</t>
  </si>
  <si>
    <t>['kok', 'jadi', 'ngomongin', 'nikah', 'wkwk', 'mereka', 'masih', 'muda', 'banget']</t>
  </si>
  <si>
    <t>['kok', 'jadi', 'membicarakan', 'nikah', 'wkwk', 'mereka', 'masih', 'muda', 'banget']</t>
  </si>
  <si>
    <t>['membicarakan', 'nikah', 'muda', 'banget']</t>
  </si>
  <si>
    <t>['bicara', 'nikah', 'muda', 'banget']</t>
  </si>
  <si>
    <t>bicara nikah muda banget</t>
  </si>
  <si>
    <t>WKWKKWKWKWKWKW MAKAN TU NIKAH MUDA ANJINGGGG</t>
  </si>
  <si>
    <t>wkwkkwkwkwkwkw makan tu nikah muda anjingggg</t>
  </si>
  <si>
    <t>['wkwkkwkwkwkwkw', 'makan', 'tu', 'nikah', 'muda', 'anjingggg']</t>
  </si>
  <si>
    <t>['wkwkkwkwkwkwkw', 'makan', 'itu', 'nikah', 'muda', 'anjingggg']</t>
  </si>
  <si>
    <t>['makan', 'nikah', 'muda', 'anjingggg']</t>
  </si>
  <si>
    <t>makan nikah muda anjingggg</t>
  </si>
  <si>
    <t>@VieTa35043607 @atO2AM @tanyarlfes Balik lagi scary bagi orang yang tidak siap, kalo udah siap ya ngapain mikirin normalisasi orang yang bilang nikah muda tuh scary?</t>
  </si>
  <si>
    <t>@vieta35043607 @ato2am @tanyarlfes balik lagi scary bagi orang yang tidak siap, kalo udah siap ya ngapain mikirin normalisasi orang yang bilang nikah muda tuh scary?</t>
  </si>
  <si>
    <t>balik lagi scary bagi orang yang tidak siap kalo udah siap ya ngapain mikirin normalisasi orang yang bilang nikah muda tuh scary</t>
  </si>
  <si>
    <t>['balik', 'lagi', 'scary', 'bagi', 'orang', 'yang', 'tidak', 'siap', 'kalo', 'udah', 'siap', 'ya', 'ngapain', 'mikirin', 'normalisasi', 'orang', 'yang', 'bilang', 'nikah', 'muda', 'tuh', 'scary']</t>
  </si>
  <si>
    <t>['balik', 'lagi', 'scary', 'bagi', 'orang', 'yang', 'tidak', 'siap', 'kalo', 'sudah', 'siap', 'ya', 'kenapa', 'memikirkan', 'normalisasi', 'orang', 'yang', 'bilang', 'nikah', 'muda', 'tuh', 'scary']</t>
  </si>
  <si>
    <t>['scary', 'orang', 'kalo', 'ya', 'memikirkan', 'normalisasi', 'orang', 'bilang', 'nikah', 'muda', 'tuh', 'scary']</t>
  </si>
  <si>
    <t>['scary', 'orang', 'kalo', 'ya', 'pikir', 'normalisasi', 'orang', 'bilang', 'nikah', 'muda', 'tuh', 'scary']</t>
  </si>
  <si>
    <t>scary orang kalo ya pikir normalisasi orang bilang nikah muda tuh scary</t>
  </si>
  <si>
    <t>@bmp294 @tanyarlfes Yes baru nikah muda udah dibukuin pfft, alm bj Habibie juga nikah muda dan terbukti bikin buku pas lansia biar ceritanya tidak fiktif belaka</t>
  </si>
  <si>
    <t>@bmp294 @tanyarlfes yes baru nikah muda udah dibukuin pfft, alm bj habibie juga nikah muda dan terbukti bikin buku pas lansia biar ceritanya tidak fiktif belaka</t>
  </si>
  <si>
    <t>yes baru nikah muda udah dibukuin pfft alm bj habibie juga nikah muda dan terbukti bikin buku pas lansia biar ceritanya tidak fiktif belaka</t>
  </si>
  <si>
    <t>['yes', 'baru', 'nikah', 'muda', 'udah', 'dibukuin', 'pfft', 'alm', 'bj', 'habibie', 'juga', 'nikah', 'muda', 'dan', 'terbukti', 'bikin', 'buku', 'pas', 'lansia', 'biar', 'ceritanya', 'tidak', 'fiktif', 'belaka']</t>
  </si>
  <si>
    <t>['yes', 'baru', 'nikah', 'muda', 'sudah', 'buku', 'pfft', 'mendiang', 'bj', 'habibie', 'juga', 'nikah', 'muda', 'dan', 'terbukti', 'bikin', 'buku', 'saat', 'lansia', 'biar', 'ceritanya', 'tidak', 'fiktif', 'belaka']</t>
  </si>
  <si>
    <t>['yes', 'nikah', 'muda', 'buku', 'mendiang', 'bj', 'habibie', 'nikah', 'muda', 'terbukti', 'bikin', 'buku', 'lansia', 'biar', 'ceritanya', 'fiktif', 'belaka']</t>
  </si>
  <si>
    <t>['yes', 'nikah', 'muda', 'buku', 'mendiang', 'bj', 'habibie', 'nikah', 'muda', 'bukti', 'bikin', 'buku', 'lansia', 'biar', 'cerita', 'fiktif', 'belaka']</t>
  </si>
  <si>
    <t>yes nikah muda buku mendiang bj habibie nikah muda bukti bikin buku lansia biar cerita fiktif belaka</t>
  </si>
  <si>
    <t>@kegblgnunfaedh Hehe gasemua gitu ygy, aku nikah agak muda tp Hamdulillah rejeki cukup, walaupun ga kaya raya tp hidup cukup itu sungguh nikmat, yg penting  hati bahagiah hutang ga ada, smoga disini diberi nikmat hidup cukup dan bahagia 🤲🏻</t>
  </si>
  <si>
    <t>@kegblgnunfaedh hehe gasemua gitu ygy, aku nikah agak muda tp hamdulillah rejeki cukup, walaupun ga kaya raya tp hidup cukup itu sungguh nikmat, yg penting  hati bahagiah hutang ga ada, smoga disini diberi nikmat hidup cukup dan bahagia 🤲🏻</t>
  </si>
  <si>
    <t>hehe gasemua gitu ygy aku nikah agak muda tp hamdulillah rejeki cukup walaupun ga kaya raya tp hidup cukup itu sungguh nikmat yg penting hati bahagiah hutang ga ada smoga disini diberi nikmat hidup cukup dan bahagia</t>
  </si>
  <si>
    <t>['hehe', 'gasemua', 'gitu', 'ygy', 'aku', 'nikah', 'agak', 'muda', 'tp', 'hamdulillah', 'rejeki', 'cukup', 'walaupun', 'ga', 'kaya', 'raya', 'tp', 'hidup', 'cukup', 'itu', 'sungguh', 'nikmat', 'yg', 'penting', 'hati', 'bahagiah', 'hutang', 'ga', 'ada', 'smoga', 'disini', 'diberi', 'nikmat', 'hidup', 'cukup', 'dan', 'bahagia']</t>
  </si>
  <si>
    <t>['hehe', 'gasemua', 'begitu', 'ygy', 'aku', 'nikah', 'agak', 'muda', 'tapi', 'hamdulillah', 'rezeki', 'cukup', 'walaupun', 'tidak', 'kaya', 'raya', 'tapi', 'hidup', 'cukup', 'itu', 'sungguh', 'nikmat', 'yg', 'penting', 'hati', 'bahagiah', 'hutang', 'tidak', 'ada', 'smoga', 'disini', 'diberi', 'nikmat', 'hidup', 'cukup', 'dan', 'bahagia']</t>
  </si>
  <si>
    <t>['hehe', 'gasemua', 'nikah', 'muda', 'hamdulillah', 'rezeki', 'kaya', 'raya', 'hidup', 'sungguh', 'nikmat', 'hati', 'bahagiah', 'hutang', 'smoga', 'nikmat', 'hidup', 'bahagia']</t>
  </si>
  <si>
    <t>hehe gasemua nikah muda hamdulillah rezeki kaya raya hidup sungguh nikmat hati bahagiah hutang smoga nikmat hidup bahagia</t>
  </si>
  <si>
    <t>sok nikah muda. bilang aja mau ngew* secara halal. cih.</t>
  </si>
  <si>
    <t>sok nikah muda bilang aja mau ngew secara halal cih</t>
  </si>
  <si>
    <t>['sok', 'nikah', 'muda', 'bilang', 'aja', 'mau', 'ngew', 'secara', 'halal', 'cih']</t>
  </si>
  <si>
    <t>['sombong', 'nikah', 'muda', 'bilang', 'aja', 'mau', 'ngew', 'secara', 'halal', 'cih']</t>
  </si>
  <si>
    <t>['sombong', 'nikah', 'muda', 'bilang', 'aja', 'ngew', 'halal', 'cih']</t>
  </si>
  <si>
    <t>sombong nikah muda bilang aja ngew halal cih</t>
  </si>
  <si>
    <t>@0x1hao Se album enak semua ostnya apalagi yg long day judulnya coba dah dengerin. Kalo dramanya ini tentang masa muda gitu jadi main cast nya temenan dri sma kuliah sampe endingnya nikah 😆</t>
  </si>
  <si>
    <t>@0x1hao se album enak semua ostnya apalagi yg long day judulnya coba dah dengerin. kalo dramanya ini tentang masa muda gitu jadi main cast nya temenan dri sma kuliah sampe endingnya nikah 😆</t>
  </si>
  <si>
    <t>se album enak semua ostnya apalagi yg long day judulnya coba dah dengerin kalo dramanya ini tentang masa muda gitu jadi main cast nya temenan dri sma kuliah sampe endingnya nikah</t>
  </si>
  <si>
    <t>['se', 'album', 'enak', 'semua', 'ostnya', 'apalagi', 'yg', 'long', 'day', 'judulnya', 'coba', 'dah', 'dengerin', 'kalo', 'dramanya', 'ini', 'tentang', 'masa', 'muda', 'gitu', 'jadi', 'main', 'cast', 'nya', 'temenan', 'dri', 'sma', 'kuliah', 'sampe', 'endingnya', 'nikah']</t>
  </si>
  <si>
    <t>['se', 'album', 'enak', 'semua', 'ostnya', 'apalagi', 'yg', 'long', 'day', 'judulnya', 'coba', 'sudah', 'dengarkan', 'kalo', 'dramanya', 'ini', 'tentang', 'masa', 'muda', 'begitu', 'jadi', 'main', 'cast', 'nya', 'temenan', 'dari', 'sama', 'kuliah', 'sampai', 'endingnya', 'nikah']</t>
  </si>
  <si>
    <t>['album', 'enak', 'ostnya', 'long', 'day', 'judulnya', 'coba', 'dengarkan', 'kalo', 'dramanya', 'muda', 'main', 'cast', 'nya', 'temenan', 'kuliah', 'endingnya', 'nikah']</t>
  </si>
  <si>
    <t>['album', 'enak', 'ostnya', 'long', 'day', 'judul', 'coba', 'dengar', 'kalo', 'drama', 'muda', 'main', 'cast', 'nya', 'temenan', 'kuliah', 'endingnya', 'nikah']</t>
  </si>
  <si>
    <t>album enak ostnya long day judul coba dengar kalo drama muda main cast nya temenan kuliah endingnya nikah</t>
  </si>
  <si>
    <t>@RayyiyyaR_ @Outstandjing Padahal konten beliau aman, ga ada ajakan nikah muda</t>
  </si>
  <si>
    <t>@rayyiyyar_ @outstandjing padahal konten beliau aman, ga ada ajakan nikah muda</t>
  </si>
  <si>
    <t>padahal konten beliau aman ga ada ajakan nikah muda</t>
  </si>
  <si>
    <t>['padahal', 'konten', 'beliau', 'aman', 'ga', 'ada', 'ajakan', 'nikah', 'muda']</t>
  </si>
  <si>
    <t>['padahal', 'konten', 'beliau', 'aman', 'tidak', 'ada', 'ajakan', 'nikah', 'muda']</t>
  </si>
  <si>
    <t>['konten', 'beliau', 'aman', 'ajakan', 'nikah', 'muda']</t>
  </si>
  <si>
    <t>['konten', 'beliau', 'aman', 'aja', 'nikah', 'muda']</t>
  </si>
  <si>
    <t>konten beliau aman aja nikah muda</t>
  </si>
  <si>
    <t>@Chika0195107872 @sosmedkeras Lebih ke perempuan yg nikah muda kak.
Temenku nikah umur 20 dan pas itu anak 1, ya kayak gini kelakuannya. Memang masih ada sisi anak-anaknya aja yg mau jalan cantik sama bestie nya tp ga lupa kewajiban sebagai istri dan ibu yaps 🫶</t>
  </si>
  <si>
    <t>@chika0195107872 @sosmedkeras lebih ke perempuan yg nikah muda kak.
temenku nikah umur 20 dan pas itu anak 1, ya kayak gini kelakuannya. memang masih ada sisi anak-anaknya aja yg mau jalan cantik sama bestie nya tp ga lupa kewajiban sebagai istri dan ibu yaps 🫶</t>
  </si>
  <si>
    <t>lebih ke perempuan yg nikah muda kak temenku nikah umur dan pas itu anak ya kayak gini kelakuannya memang masih ada sisi anakanaknya aja yg mau jalan cantik sama bestie nya tp ga lupa kewajiban sebagai istri dan ibu yaps</t>
  </si>
  <si>
    <t>['lebih', 'ke', 'perempuan', 'yg', 'nikah', 'muda', 'kak', 'temenku', 'nikah', 'umur', 'dan', 'pas', 'itu', 'anak', 'ya', 'kayak', 'gini', 'kelakuannya', 'memang', 'masih', 'ada', 'sisi', 'anakanaknya', 'aja', 'yg', 'mau', 'jalan', 'cantik', 'sama', 'bestie', 'nya', 'tp', 'ga', 'lupa', 'kewajiban', 'sebagai', 'istri', 'dan', 'ibu', 'yaps']</t>
  </si>
  <si>
    <t>['lebih', 'ke', 'perempuan', 'yg', 'nikah', 'muda', 'kakak', 'temenku', 'nikah', 'umur', 'dan', 'saat', 'itu', 'anak', 'ya', 'seperti', 'begini', 'kelakuannya', 'memang', 'masih', 'ada', 'sisi', 'anaknya', 'aja', 'yg', 'mau', 'jalan', 'cantik', 'sama', 'sahabat', 'nya', 'tapi', 'tidak', 'lupa', 'kewajiban', 'sebagai', 'istri', 'dan', 'ibu', 'yaps']</t>
  </si>
  <si>
    <t>['perempuan', 'nikah', 'muda', 'kakak', 'temenku', 'nikah', 'umur', 'anak', 'ya', 'kelakuannya', 'sisi', 'anaknya', 'aja', 'jalan', 'cantik', 'sahabat', 'nya', 'lupa', 'kewajiban', 'istri', 'yaps']</t>
  </si>
  <si>
    <t>['perempuan', 'nikah', 'muda', 'kakak', 'temenku', 'nikah', 'umur', 'anak', 'ya', 'laku', 'sisi', 'anak', 'aja', 'jalan', 'cantik', 'sahabat', 'nya', 'lupa', 'wajib', 'istri', 'yaps']</t>
  </si>
  <si>
    <t>perempuan nikah muda kakak temenku nikah umur anak ya laku sisi anak aja jalan cantik sahabat nya lupa wajib istri yaps</t>
  </si>
  <si>
    <t>@tanyakanrl nikah muda kali ya</t>
  </si>
  <si>
    <t>ni kalau orang” masih suka jodohin gw, gw ga jd nikah muda</t>
  </si>
  <si>
    <t>ni kalau orang masih suka jodohin gw gw ga jd nikah muda</t>
  </si>
  <si>
    <t>['ni', 'kalau', 'orang', 'masih', 'suka', 'jodohin', 'gw', 'gw', 'ga', 'jd', 'nikah', 'muda']</t>
  </si>
  <si>
    <t>['ini', 'kalau', 'orang', 'masih', 'suka', 'jodohkan', 'aku', 'aku', 'tidak', 'jd', 'nikah', 'muda']</t>
  </si>
  <si>
    <t>['orang', 'suka', 'jodohkan', 'jd', 'nikah', 'muda']</t>
  </si>
  <si>
    <t>['orang', 'suka', 'jodoh', 'jd', 'nikah', 'muda']</t>
  </si>
  <si>
    <t>orang suka jodoh jd nikah muda</t>
  </si>
  <si>
    <t>@kegblgnunfaedh Gw nikah muda ,,, emang rejeki bakal dibuka setelah nikah ,,, karena Tuhan maha adil , setelah nikah tanggungan pasti akan bertambah , makanya rejeki ditambah ,tpi ya tetep harus kerja keras ama berdoa ,,,bukan ongkang2 kaki ,,,,</t>
  </si>
  <si>
    <t>@kegblgnunfaedh gw nikah muda ,,, emang rejeki bakal dibuka setelah nikah ,,, karena tuhan maha adil , setelah nikah tanggungan pasti akan bertambah , makanya rejeki ditambah ,tpi ya tetep harus kerja keras ama berdoa ,,,bukan ongkang2 kaki ,,,,</t>
  </si>
  <si>
    <t>gw nikah muda emang rejeki bakal dibuka setelah nikah karena tuhan maha adil setelah nikah tanggungan pasti akan bertambah makanya rejeki ditambah tpi ya tetep harus kerja keras ama berdoa bukan ongkang kaki</t>
  </si>
  <si>
    <t>['gw', 'nikah', 'muda', 'emang', 'rejeki', 'bakal', 'dibuka', 'setelah', 'nikah', 'karena', 'tuhan', 'maha', 'adil', 'setelah', 'nikah', 'tanggungan', 'pasti', 'akan', 'bertambah', 'makanya', 'rejeki', 'ditambah', 'tpi', 'ya', 'tetep', 'harus', 'kerja', 'keras', 'ama', 'berdoa', 'bukan', 'ongkang', 'kaki']</t>
  </si>
  <si>
    <t>['aku', 'nikah', 'muda', 'memang', 'rezeki', 'bakal', 'dibuka', 'setelah', 'nikah', 'karena', 'tuhan', 'maha', 'adil', 'setelah', 'nikah', 'tanggungan', 'pasti', 'akan', 'bertambah', 'makanya', 'rezeki', 'ditambah', 'tapi', 'ya', 'tetap', 'harus', 'kerja', 'keras', 'sama', 'berdoa', 'bukan', 'ongkang', 'kaki']</t>
  </si>
  <si>
    <t>['nikah', 'muda', 'rezeki', 'dibuka', 'nikah', 'tuhan', 'maha', 'adil', 'nikah', 'tanggungan', 'bertambah', 'rezeki', 'ditambah', 'ya', 'kerja', 'keras', 'berdoa', 'ongkang', 'kaki']</t>
  </si>
  <si>
    <t>['nikah', 'muda', 'rezeki', 'buka', 'nikah', 'tuhan', 'maha', 'adil', 'nikah', 'tanggung', 'tambah', 'rezeki', 'tambah', 'ya', 'kerja', 'keras', 'doa', 'ongkang', 'kaki']</t>
  </si>
  <si>
    <t>nikah muda rezeki buka nikah tuhan maha adil nikah tanggung tambah rezeki tambah ya kerja keras doa ongkang kaki</t>
  </si>
  <si>
    <t>@tanyakanrl apakah semua bibi kaya gni? wkwk kaya aku skrg persis, banyak temen seumurku pd nikah muda, bibi aku selalu ngasih nasihat setiap ketemu buat jgn ikut² nikah muda wkwk</t>
  </si>
  <si>
    <t>apakah semua bibi kaya gni wkwk kaya aku skrg persis banyak temen seumurku pd nikah muda bibi aku selalu ngasih nasihat setiap ketemu buat jgn ikut nikah muda wkwk</t>
  </si>
  <si>
    <t>['apakah', 'semua', 'bibi', 'kaya', 'gni', 'wkwk', 'kaya', 'aku', 'skrg', 'persis', 'banyak', 'temen', 'seumurku', 'pd', 'nikah', 'muda', 'bibi', 'aku', 'selalu', 'ngasih', 'nasihat', 'setiap', 'ketemu', 'buat', 'jgn', 'ikut', 'nikah', 'muda', 'wkwk']</t>
  </si>
  <si>
    <t>['apakah', 'semua', 'bibi', 'kaya', 'begini', 'wkwk', 'kaya', 'aku', 'sekarang', 'persis', 'banyak', 'teman', 'seumurku', 'pada', 'nikah', 'muda', 'bibi', 'aku', 'selalu', 'memberi', 'nasihat', 'setiap', 'bertemu', 'buat', 'jgn', 'ikut', 'nikah', 'muda', 'wkwk']</t>
  </si>
  <si>
    <t>['bibi', 'kaya', 'kaya', 'persis', 'teman', 'seumurku', 'nikah', 'muda', 'bibi', 'nasihat', 'bertemu', 'jgn', 'nikah', 'muda']</t>
  </si>
  <si>
    <t>['bibi', 'kaya', 'kaya', 'persis', 'teman', 'umur', 'nikah', 'muda', 'bibi', 'nasihat', 'temu', 'jgn', 'nikah', 'muda']</t>
  </si>
  <si>
    <t>bibi kaya kaya persis teman umur nikah muda bibi nasihat temu jgn nikah muda</t>
  </si>
  <si>
    <t>Mam tu nikah muda finansial belom ok wkwkwkwk</t>
  </si>
  <si>
    <t>mam tu nikah muda finansial belom ok wkwkwkwk</t>
  </si>
  <si>
    <t>['mam', 'tu', 'nikah', 'muda', 'finansial', 'belom', 'ok', 'wkwkwkwk']</t>
  </si>
  <si>
    <t>['mam', 'itu', 'nikah', 'muda', 'keuangan', 'belum', 'oke', 'wkwkwkwk']</t>
  </si>
  <si>
    <t>['mam', 'nikah', 'muda', 'keuangan', 'oke', 'wkwkwkwk']</t>
  </si>
  <si>
    <t>['mam', 'nikah', 'muda', 'uang', 'oke', 'wkwkwkwk']</t>
  </si>
  <si>
    <t>mam nikah muda uang oke wkwkwkwk</t>
  </si>
  <si>
    <t>@kegblgnunfaedh beberapa orang yang udah nikah muda kenapa nyebelin ya? nyuruh-nyuruh orang yang pengen puas-puas'in masa muda buat nikah cepet :/</t>
  </si>
  <si>
    <t>beberapa orang yang udah nikah muda kenapa nyebelin ya nyuruhnyuruh orang yang pengen puaspuasin masa muda buat nikah cepet</t>
  </si>
  <si>
    <t>['beberapa', 'orang', 'yang', 'udah', 'nikah', 'muda', 'kenapa', 'nyebelin', 'ya', 'nyuruhnyuruh', 'orang', 'yang', 'pengen', 'puaspuasin', 'masa', 'muda', 'buat', 'nikah', 'cepet']</t>
  </si>
  <si>
    <t>['beberapa', 'orang', 'yang', 'sudah', 'nikah', 'muda', 'kenapa', 'nyebelin', 'ya', 'nyuruhnyuruh', 'orang', 'yang', 'ingin', 'puaspuasin', 'masa', 'muda', 'buat', 'nikah', 'cepat']</t>
  </si>
  <si>
    <t>['orang', 'nikah', 'muda', 'nyebelin', 'ya', 'nyuruhnyuruh', 'orang', 'puaspuasin', 'muda', 'nikah', 'cepat']</t>
  </si>
  <si>
    <t>orang nikah muda nyebelin ya nyuruhnyuruh orang puaspuasin muda nikah cepat</t>
  </si>
  <si>
    <t>@kegblgnunfaedh makan noh nikah muda
. 
. 
https://t.co/clyyw07Eat</t>
  </si>
  <si>
    <t>@kegblgnunfaedh makan noh nikah muda
. 
. 
https://t.co/clyyw07eat</t>
  </si>
  <si>
    <t>Irang-orang yg nyuruh nikah muda itu biar kita merasakan penderitaannya juga kalu tak 🤣</t>
  </si>
  <si>
    <t>irang-orang yg nyuruh nikah muda itu biar kita merasakan penderitaannya juga kalu tak 🤣</t>
  </si>
  <si>
    <t>irangorang yg nyuruh nikah muda itu biar kita merasakan penderitaannya juga kalu tak</t>
  </si>
  <si>
    <t>['irangorang', 'yg', 'nyuruh', 'nikah', 'muda', 'itu', 'biar', 'kita', 'merasakan', 'penderitaannya', 'juga', 'kalu', 'tak']</t>
  </si>
  <si>
    <t>['orang', 'yg', 'menyuruh', 'nikah', 'muda', 'itu', 'biar', 'kita', 'merasakan', 'penderitaannya', 'juga', 'kalau', 'tak']</t>
  </si>
  <si>
    <t>['orang', 'menyuruh', 'nikah', 'muda', 'biar', 'merasakan', 'penderitaannya']</t>
  </si>
  <si>
    <t>['orang', 'suruh', 'nikah', 'muda', 'biar', 'rasa', 'derita']</t>
  </si>
  <si>
    <t>orang suruh nikah muda biar rasa derita</t>
  </si>
  <si>
    <t>@kegblgnunfaedh Nikah muda, nanti kalau lapar pulang ke rumah masing-masing 😆</t>
  </si>
  <si>
    <t>@kegblgnunfaedh nikah muda, nanti kalau lapar pulang ke rumah masing-masing 😆</t>
  </si>
  <si>
    <t>nikah muda nanti kalau lapar pulang ke rumah masingmasing</t>
  </si>
  <si>
    <t>['nikah', 'muda', 'nanti', 'kalau', 'lapar', 'pulang', 'ke', 'rumah', 'masingmasing']</t>
  </si>
  <si>
    <t>['nikah', 'muda', 'nanti', 'kalau', 'lapar', 'pulang', 'ke', 'rumah', 'masing']</t>
  </si>
  <si>
    <t>['nikah', 'muda', 'lapar', 'pulang', 'rumah']</t>
  </si>
  <si>
    <t>nikah muda lapar pulang rumah</t>
  </si>
  <si>
    <t>@bmp294 @areusiu @tanyarlfes Klo sudah pendidikan S2 ga bs dikategorikan nikah muda donk yaa, ada contoh nikah muda yang lain ga yang goals goals gtu ^_^</t>
  </si>
  <si>
    <t>@bmp294 @areusiu @tanyarlfes klo sudah pendidikan s2 ga bs dikategorikan nikah muda donk yaa, ada contoh nikah muda yang lain ga yang goals goals gtu ^_^</t>
  </si>
  <si>
    <t>klo sudah pendidikan  ga bs dikategorikan nikah muda donk yaa ada contoh nikah muda yang lain ga yang goals goals gtu</t>
  </si>
  <si>
    <t>['klo', 'sudah', 'pendidikan', 'ga', 'bs', 'dikategorikan', 'nikah', 'muda', 'donk', 'yaa', 'ada', 'contoh', 'nikah', 'muda', 'yang', 'lain', 'ga', 'yang', 'goals', 'goals', 'gtu']</t>
  </si>
  <si>
    <t>['klo', 'sudah', 'pendidikan', 'tidak', 'bisa', 'dikategorikan', 'nikah', 'muda', 'donk', 'iya', 'ada', 'contoh', 'nikah', 'muda', 'yang', 'lain', 'tidak', 'yang', 'tujuan', 'tujuan', 'begitu']</t>
  </si>
  <si>
    <t>['klo', 'pendidikan', 'dikategorikan', 'nikah', 'muda', 'donk', 'iya', 'contoh', 'nikah', 'muda', 'tujuan', 'tujuan']</t>
  </si>
  <si>
    <t>['klo', 'didik', 'kategori', 'nikah', 'muda', 'donk', 'iya', 'contoh', 'nikah', 'muda', 'tuju', 'tuju']</t>
  </si>
  <si>
    <t>klo didik kategori nikah muda donk iya contoh nikah muda tuju tuju</t>
  </si>
  <si>
    <t>@kegblgnunfaedh Kadang suka heran sama yg nikah muda tapi belum ada persiapan apa2. Cuma sekedar nikah, masalah ke depannya dipikirin nanti. Kasihan banget ga sih? Apalagi kalo udah punya anak 🥲</t>
  </si>
  <si>
    <t>@kegblgnunfaedh kadang suka heran sama yg nikah muda tapi belum ada persiapan apa2. cuma sekedar nikah, masalah ke depannya dipikirin nanti. kasihan banget ga sih? apalagi kalo udah punya anak 🥲</t>
  </si>
  <si>
    <t>kadang suka heran sama yg nikah muda tapi belum ada persiapan apa cuma sekedar nikah masalah ke depannya dipikirin nanti kasihan banget ga sih apalagi kalo udah punya anak</t>
  </si>
  <si>
    <t>['kadang', 'suka', 'heran', 'sama', 'yg', 'nikah', 'muda', 'tapi', 'belum', 'ada', 'persiapan', 'apa', 'cuma', 'sekedar', 'nikah', 'masalah', 'ke', 'depannya', 'dipikirin', 'nanti', 'kasihan', 'banget', 'ga', 'sih', 'apalagi', 'kalo', 'udah', 'punya', 'anak']</t>
  </si>
  <si>
    <t>['kadang', 'suka', 'heran', 'sama', 'yg', 'nikah', 'muda', 'tapi', 'belum', 'ada', 'persiapan', 'apa', 'cuma', 'sekedar', 'nikah', 'masalah', 'ke', 'depannya', 'dipikirkan', 'nanti', 'kasihan', 'banget', 'tidak', 'sih', 'apalagi', 'kalo', 'sudah', 'punya', 'anak']</t>
  </si>
  <si>
    <t>['kadang', 'suka', 'heran', 'nikah', 'muda', 'persiapan', 'sekedar', 'nikah', 'depannya', 'dipikirkan', 'kasihan', 'banget', 'sih', 'kalo', 'anak']</t>
  </si>
  <si>
    <t>['kadang', 'suka', 'heran', 'nikah', 'muda', 'siap', 'dar', 'nikah', 'depan', 'pikir', 'kasihan', 'banget', 'sih', 'kalo', 'anak']</t>
  </si>
  <si>
    <t>kadang suka heran nikah muda siap dar nikah depan pikir kasihan banget sih kalo anak</t>
  </si>
  <si>
    <t>@atO2AM @sparklingpears @tanyarlfes Normally nikah muda itu scary koq kak, kakak nya aja yang hebat dan yang hebat kaya kakak itu jarang.</t>
  </si>
  <si>
    <t>@ato2am @sparklingpears @tanyarlfes normally nikah muda itu scary koq kak, kakak nya aja yang hebat dan yang hebat kaya kakak itu jarang.</t>
  </si>
  <si>
    <t>normally nikah muda itu scary koq kak kakak nya aja yang hebat dan yang hebat kaya kakak itu jarang</t>
  </si>
  <si>
    <t>['normally', 'nikah', 'muda', 'itu', 'scary', 'koq', 'kak', 'kakak', 'nya', 'aja', 'yang', 'hebat', 'dan', 'yang', 'hebat', 'kaya', 'kakak', 'itu', 'jarang']</t>
  </si>
  <si>
    <t>['normally', 'nikah', 'muda', 'itu', 'scary', 'koq', 'kakak', 'kakak', 'nya', 'aja', 'yang', 'hebat', 'dan', 'yang', 'hebat', 'kaya', 'kakak', 'itu', 'jarang']</t>
  </si>
  <si>
    <t>['normally', 'nikah', 'muda', 'scary', 'kakak', 'kakak', 'nya', 'aja', 'hebat', 'hebat', 'kaya', 'kakak', 'jarang']</t>
  </si>
  <si>
    <t>normally nikah muda scary kakak kakak nya aja hebat hebat kaya kakak jarang</t>
  </si>
  <si>
    <t>Sipaling nikah muda awowkwkwkwk</t>
  </si>
  <si>
    <t>sipaling nikah muda awowkwkwkwk</t>
  </si>
  <si>
    <t>['sipaling', 'nikah', 'muda', 'awowkwkwkwk']</t>
  </si>
  <si>
    <t>['paling', 'nikah', 'muda', 'awowkwkwkwk']</t>
  </si>
  <si>
    <t>@Tsyrll_ @kegblgnunfaedh Sebenernya emang bener membuka jalan rezeki, tapi ya ga otomatis kebuka juga, ada ikhtiarnya sbg suami istri. Tp kalo nikah muda apalagi belum siap, ya susah juga😂</t>
  </si>
  <si>
    <t>@tsyrll_ @kegblgnunfaedh sebenernya emang bener membuka jalan rezeki, tapi ya ga otomatis kebuka juga, ada ikhtiarnya sbg suami istri. tp kalo nikah muda apalagi belum siap, ya susah juga😂</t>
  </si>
  <si>
    <t>sebenernya emang bener membuka jalan rezeki tapi ya ga otomatis kebuka juga ada ikhtiarnya sbg suami istri tp kalo nikah muda apalagi belum siap ya susah juga</t>
  </si>
  <si>
    <t>['sebenernya', 'emang', 'bener', 'membuka', 'jalan', 'rezeki', 'tapi', 'ya', 'ga', 'otomatis', 'kebuka', 'juga', 'ada', 'ikhtiarnya', 'sbg', 'suami', 'istri', 'tp', 'kalo', 'nikah', 'muda', 'apalagi', 'belum', 'siap', 'ya', 'susah', 'juga']</t>
  </si>
  <si>
    <t>['sebenarnya', 'memang', 'benar', 'membuka', 'jalan', 'rezeki', 'tapi', 'ya', 'tidak', 'otomatis', 'kebuka', 'juga', 'ada', 'ikhtiarnya', 'sebagai', 'suami', 'istri', 'tapi', 'kalo', 'nikah', 'muda', 'apalagi', 'belum', 'siap', 'ya', 'susah', 'juga']</t>
  </si>
  <si>
    <t>['membuka', 'jalan', 'rezeki', 'ya', 'otomatis', 'kebuka', 'ikhtiarnya', 'suami', 'istri', 'kalo', 'nikah', 'muda', 'ya', 'susah']</t>
  </si>
  <si>
    <t>['buka', 'jalan', 'rezeki', 'ya', 'otomatis', 'buka', 'ikhtiar', 'suami', 'istri', 'kalo', 'nikah', 'muda', 'ya', 'susah']</t>
  </si>
  <si>
    <t>buka jalan rezeki ya otomatis buka ikhtiar suami istri kalo nikah muda ya susah</t>
  </si>
  <si>
    <t>@atO2AM @tanyarlfes What about nikah muda karna ada cowo yg lagi deket trus minta serius buat nikah tapi kata ortu jgn nolak orang yg baik dan agama yg baik? Tapi di satu sisi juga ada rasa pgn nikah biar ga dosa
Bahkan misalnya diri sendiri pun blm siap nikah dan gatau apa yakin ingin nikah atau ga</t>
  </si>
  <si>
    <t>@ato2am @tanyarlfes what about nikah muda karna ada cowo yg lagi deket trus minta serius buat nikah tapi kata ortu jgn nolak orang yg baik dan agama yg baik? tapi di satu sisi juga ada rasa pgn nikah biar ga dosa
bahkan misalnya diri sendiri pun blm siap nikah dan gatau apa yakin ingin nikah atau ga</t>
  </si>
  <si>
    <t>what about nikah muda karna ada cowo yg lagi deket trus minta serius buat nikah tapi kata ortu jgn nolak orang yg baik dan agama yg baik tapi di satu sisi juga ada rasa pgn nikah biar ga dosa bahkan misalnya diri sendiri pun blm siap nikah dan gatau apa yakin ingin nikah atau ga</t>
  </si>
  <si>
    <t>['what', 'about', 'nikah', 'muda', 'karna', 'ada', 'cowo', 'yg', 'lagi', 'deket', 'trus', 'minta', 'serius', 'buat', 'nikah', 'tapi', 'kata', 'ortu', 'jgn', 'nolak', 'orang', 'yg', 'baik', 'dan', 'agama', 'yg', 'baik', 'tapi', 'di', 'satu', 'sisi', 'juga', 'ada', 'rasa', 'pgn', 'nikah', 'biar', 'ga', 'dosa', 'bahkan', 'misalnya', 'diri', 'sendiri', 'pun', 'blm', 'siap', 'nikah', 'dan', 'gatau', 'apa', 'yakin', 'ingin', 'nikah', 'atau', 'ga']</t>
  </si>
  <si>
    <t>['what', 'about', 'nikah', 'muda', 'karena', 'ada', 'cowok', 'yg', 'lagi', 'dekat', 'terus', 'minta', 'serius', 'buat', 'nikah', 'tapi', 'kata', 'orangtua', 'jgn', 'menolak', 'orang', 'yg', 'baik', 'dan', 'agama', 'yg', 'baik', 'tapi', 'di', 'satu', 'sisi', 'juga', 'ada', 'rasa', 'ingin', 'nikah', 'biar', 'tidak', 'dosa', 'bahkan', 'misalnya', 'diri', 'sendiri', 'pun', 'belum', 'siap', 'nikah', 'dan', 'gatau', 'apa', 'yakin', 'ingin', 'nikah', 'atau', 'tidak']</t>
  </si>
  <si>
    <t>['what', 'about', 'nikah', 'muda', 'cowok', 'serius', 'nikah', 'orangtua', 'jgn', 'menolak', 'orang', 'agama', 'sisi', 'nikah', 'biar', 'dosa', 'nikah', 'gatau', 'nikah']</t>
  </si>
  <si>
    <t>['what', 'about', 'nikah', 'muda', 'cowok', 'serius', 'nikah', 'orangtua', 'jgn', 'tolak', 'orang', 'agama', 'sisi', 'nikah', 'biar', 'dosa', 'nikah', 'gatau', 'nikah']</t>
  </si>
  <si>
    <t>what about nikah muda cowok serius nikah orangtua jgn tolak orang agama sisi nikah biar dosa nikah gatau nikah</t>
  </si>
  <si>
    <t>sisi negatif nikah muda:v</t>
  </si>
  <si>
    <t>sisi negatif nikah mudav</t>
  </si>
  <si>
    <t>['sisi', 'negatif', 'nikah', 'mudav']</t>
  </si>
  <si>
    <t>['sisi', 'negatif', 'nikah', 'muda']</t>
  </si>
  <si>
    <t>sisi negatif nikah muda</t>
  </si>
  <si>
    <t>@sosmedkeras Mungkin mksd dri gadis itu krna dia msh muda meski udah nikah</t>
  </si>
  <si>
    <t>@sosmedkeras mungkin mksd dri gadis itu krna dia msh muda meski udah nikah</t>
  </si>
  <si>
    <t>mungkin mksd dri gadis itu krna dia msh muda meski udah nikah</t>
  </si>
  <si>
    <t>['mungkin', 'mksd', 'dri', 'gadis', 'itu', 'krna', 'dia', 'msh', 'muda', 'meski', 'udah', 'nikah']</t>
  </si>
  <si>
    <t>['mungkin', 'maksud', 'dari', 'gadis', 'itu', 'karena', 'dia', 'masih', 'muda', 'meski', 'sudah', 'nikah']</t>
  </si>
  <si>
    <t>['maksud', 'gadis', 'muda', 'nikah']</t>
  </si>
  <si>
    <t>maksud gadis muda nikah</t>
  </si>
  <si>
    <t>@C3SQEAUX WKWKWKW rezeki nikah muda itu🙏🏻</t>
  </si>
  <si>
    <t>@c3sqeaux wkwkwkw rezeki nikah muda itu🙏🏻</t>
  </si>
  <si>
    <t>wkwkwkw rezeki nikah muda itu</t>
  </si>
  <si>
    <t>['wkwkwkw', 'rezeki', 'nikah', 'muda', 'itu']</t>
  </si>
  <si>
    <t>@sparklingpears @tanyarlfes saya termasuk yang nikah muda hehe makanya saya bisa ngomong begitu, saya berani nikah muda dan berkomitmen dengan pernikahan tapi sedihnya banyak diluaran sana "oknum" yang blm sanggup berkomitmen jadi ujung ujungnya nikah muda seakan akan " scary" 😔</t>
  </si>
  <si>
    <t>saya termasuk yang nikah muda hehe makanya saya bisa ngomong begitu saya berani nikah muda dan berkomitmen dengan pernikahan tapi sedihnya banyak diluaran sana oknum yang blm sanggup berkomitmen jadi ujung ujungnya nikah muda seakan akan scary</t>
  </si>
  <si>
    <t>['saya', 'termasuk', 'yang', 'nikah', 'muda', 'hehe', 'makanya', 'saya', 'bisa', 'ngomong', 'begitu', 'saya', 'berani', 'nikah', 'muda', 'dan', 'berkomitmen', 'dengan', 'pernikahan', 'tapi', 'sedihnya', 'banyak', 'diluaran', 'sana', 'oknum', 'yang', 'blm', 'sanggup', 'berkomitmen', 'jadi', 'ujung', 'ujungnya', 'nikah', 'muda', 'seakan', 'akan', 'scary']</t>
  </si>
  <si>
    <t>['saya', 'termasuk', 'yang', 'nikah', 'muda', 'hehe', 'makanya', 'saya', 'bisa', 'berbicara', 'begitu', 'saya', 'berani', 'nikah', 'muda', 'dan', 'berkomitmen', 'dengan', 'pernikahan', 'tapi', 'sedihnya', 'banyak', 'diluaran', 'sana', 'oknum', 'yang', 'belum', 'sanggup', 'berkomitmen', 'jadi', 'ujung', 'ujungnya', 'nikah', 'muda', 'seakan', 'akan', 'scary']</t>
  </si>
  <si>
    <t>['nikah', 'muda', 'hehe', 'berbicara', 'berani', 'nikah', 'muda', 'berkomitmen', 'pernikahan', 'sedihnya', 'diluaran', 'oknum', 'sanggup', 'berkomitmen', 'ujung', 'ujungnya', 'nikah', 'muda', 'seakan', 'scary']</t>
  </si>
  <si>
    <t>['nikah', 'muda', 'hehe', 'bicara', 'berani', 'nikah', 'muda', 'komitmen', 'nikah', 'sedih', 'luar', 'oknum', 'sanggup', 'komitmen', 'ujung', 'ujung', 'nikah', 'muda', 'akan', 'scary']</t>
  </si>
  <si>
    <t>nikah muda hehe bicara berani nikah muda komitmen nikah sedih luar oknum sanggup komitmen ujung ujung nikah muda akan scary</t>
  </si>
  <si>
    <t>@bmp294 @tanyarlfes ttg nikah muda, gw pling ingat taqi maliq dan salmafina sih wkwk</t>
  </si>
  <si>
    <t>ttg nikah muda gw pling ingat taqi maliq dan salmafina sih wkwk</t>
  </si>
  <si>
    <t>['ttg', 'nikah', 'muda', 'gw', 'pling', 'ingat', 'taqi', 'maliq', 'dan', 'salmafina', 'sih', 'wkwk']</t>
  </si>
  <si>
    <t>['tentang', 'nikah', 'muda', 'aku', 'pling', 'ingat', 'taqi', 'maliq', 'dan', 'salmafina', 'sih', 'wkwk']</t>
  </si>
  <si>
    <t>['nikah', 'muda', 'pling', 'taqi', 'maliq', 'salmafina', 'sih']</t>
  </si>
  <si>
    <t>nikah muda pling taqi maliq salmafina sih</t>
  </si>
  <si>
    <t>@_ariskaf @tanyarlfes Trueee. Bahkan ustadzah halimah aja gak menggaungkan nikah muda. Dia bahkan gak menyarankan nikah muda kalo gak sama laki2 yang 'tepat'</t>
  </si>
  <si>
    <t>@_ariskaf @tanyarlfes trueee. bahkan ustadzah halimah aja gak menggaungkan nikah muda. dia bahkan gak menyarankan nikah muda kalo gak sama laki2 yang 'tepat'</t>
  </si>
  <si>
    <t>ariskaf trueee bahkan ustadzah halimah aja gak menggaungkan nikah muda dia bahkan gak menyarankan nikah muda kalo gak sama laki yang tepat</t>
  </si>
  <si>
    <t>['ariskaf', 'trueee', 'bahkan', 'ustadzah', 'halimah', 'aja', 'gak', 'menggaungkan', 'nikah', 'muda', 'dia', 'bahkan', 'gak', 'menyarankan', 'nikah', 'muda', 'kalo', 'gak', 'sama', 'laki', 'yang', 'tepat']</t>
  </si>
  <si>
    <t>['ariskaf', 'benar', 'bahkan', 'ustadzah', 'halimah', 'aja', 'gak', 'menggaungkan', 'nikah', 'muda', 'dia', 'bahkan', 'gak', 'menyarankan', 'nikah', 'muda', 'kalo', 'gak', 'sama', 'laki', 'yang', 'tepat']</t>
  </si>
  <si>
    <t>['ariskaf', 'ustadzah', 'halimah', 'aja', 'gak', 'menggaungkan', 'nikah', 'muda', 'gak', 'menyarankan', 'nikah', 'muda', 'kalo', 'gak', 'laki']</t>
  </si>
  <si>
    <t>['ariskaf', 'ustadzah', 'halimah', 'aja', 'gak', 'gaung', 'nikah', 'muda', 'gak', 'saran', 'nikah', 'muda', 'kalo', 'gak', 'laki']</t>
  </si>
  <si>
    <t>ariskaf ustadzah halimah aja gak gaung nikah muda gak saran nikah muda kalo gak laki</t>
  </si>
  <si>
    <t>@sosmedkeras Mungkin dia nikah muda. Jadi walaupun udah nikah tapi tetep bisa menikmati masa gadis.</t>
  </si>
  <si>
    <t>@sosmedkeras mungkin dia nikah muda. jadi walaupun udah nikah tapi tetep bisa menikmati masa gadis.</t>
  </si>
  <si>
    <t>mungkin dia nikah muda jadi walaupun udah nikah tapi tetep bisa menikmati masa gadis</t>
  </si>
  <si>
    <t>['mungkin', 'dia', 'nikah', 'muda', 'jadi', 'walaupun', 'udah', 'nikah', 'tapi', 'tetep', 'bisa', 'menikmati', 'masa', 'gadis']</t>
  </si>
  <si>
    <t>['mungkin', 'dia', 'nikah', 'muda', 'jadi', 'walaupun', 'sudah', 'nikah', 'tapi', 'tetap', 'bisa', 'menikmati', 'masa', 'gadis']</t>
  </si>
  <si>
    <t>['nikah', 'muda', 'nikah', 'menikmati', 'gadis']</t>
  </si>
  <si>
    <t>['nikah', 'muda', 'nikah', 'nikmat', 'gadis']</t>
  </si>
  <si>
    <t>nikah muda nikah nikmat gadis</t>
  </si>
  <si>
    <t>@Outstandjing Hampir aja sekolah gw undang ni bibib pas ada acara lomba, ga tau panitia kesambet apa. Untung kagak jadi, tapi tetep weh yang datang ustad tik-tok yang hobinya malah kampanye nikah muda. Emang targetnya udah gitu kali ya, "selera milenial". Mau begimane lagi hehe ...</t>
  </si>
  <si>
    <t>@outstandjing hampir aja sekolah gw undang ni bibib pas ada acara lomba, ga tau panitia kesambet apa. untung kagak jadi, tapi tetep weh yang datang ustad tik-tok yang hobinya malah kampanye nikah muda. emang targetnya udah gitu kali ya, "selera milenial". mau begimane lagi hehe ...</t>
  </si>
  <si>
    <t>hampir aja sekolah gw undang ni bibib pas ada acara lomba ga tau panitia kesambet apa untung kagak jadi tapi tetep weh yang datang ustad tiktok yang hobinya malah kampanye nikah muda emang targetnya udah gitu kali ya selera milenial mau begimane lagi hehe</t>
  </si>
  <si>
    <t>['hampir', 'aja', 'sekolah', 'gw', 'undang', 'ni', 'bibib', 'pas', 'ada', 'acara', 'lomba', 'ga', 'tau', 'panitia', 'kesambet', 'apa', 'untung', 'kagak', 'jadi', 'tapi', 'tetep', 'weh', 'yang', 'datang', 'ustad', 'tiktok', 'yang', 'hobinya', 'malah', 'kampanye', 'nikah', 'muda', 'emang', 'targetnya', 'udah', 'gitu', 'kali', 'ya', 'selera', 'milenial', 'mau', 'begimane', 'lagi', 'hehe']</t>
  </si>
  <si>
    <t>['hampir', 'aja', 'sekolah', 'aku', 'undang', 'ini', 'bibib', 'saat', 'ada', 'acara', 'lomba', 'tidak', 'tau', 'panitia', 'kesambet', 'apa', 'untung', 'tidak', 'jadi', 'tapi', 'tetap', 'weh', 'yang', 'datang', 'ustaz', 'tiktok', 'yang', 'hobinya', 'malah', 'kampanye', 'nikah', 'muda', 'memang', 'targetnya', 'sudah', 'begitu', 'sepertinya', 'ya', 'selera', 'milenial', 'mau', 'begimane', 'lagi', 'hehe']</t>
  </si>
  <si>
    <t>['aja', 'sekolah', 'undang', 'bibib', 'acara', 'lomba', 'tau', 'panitia', 'kesambet', 'untung', 'weh', 'ustaz', 'tiktok', 'hobinya', 'kampanye', 'nikah', 'muda', 'targetnya', 'ya', 'selera', 'milenial', 'begimane', 'hehe']</t>
  </si>
  <si>
    <t>['aja', 'sekolah', 'undang', 'bibib', 'acara', 'lomba', 'tau', 'panitia', 'kesambet', 'untung', 'weh', 'ustaz', 'tiktok', 'hobi', 'kampanye', 'nikah', 'muda', 'target', 'ya', 'selera', 'milenial', 'begimane', 'hehe']</t>
  </si>
  <si>
    <t>aja sekolah undang bibib acara lomba tau panitia kesambet untung weh ustaz tiktok hobi kampanye nikah muda target ya selera milenial begimane hehe</t>
  </si>
  <si>
    <t>@tanyarlfes Sebenernya nikah muda itu ya gak salah. Yang jadi persoalan selama ini kan ✨romantisasi nikah muda✨ yang kurang touch the grass atau kurang melihat realita.
Yang disyiarkan kan hanya persoalan indahnya aja, tapi kayak mentality education-nya gak pernah diomongin juga.</t>
  </si>
  <si>
    <t>@tanyarlfes sebenernya nikah muda itu ya gak salah. yang jadi persoalan selama ini kan ✨romantisasi nikah muda✨ yang kurang touch the grass atau kurang melihat realita.
yang disyiarkan kan hanya persoalan indahnya aja, tapi kayak mentality education-nya gak pernah diomongin juga.</t>
  </si>
  <si>
    <t>sebenernya nikah muda itu ya gak salah yang jadi persoalan selama ini kan romantisasi nikah muda yang kurang touch the grass atau kurang melihat realita yang disyiarkan kan hanya persoalan indahnya aja tapi kayak mentality educationnya gak pernah diomongin juga</t>
  </si>
  <si>
    <t>['sebenernya', 'nikah', 'muda', 'itu', 'ya', 'gak', 'salah', 'yang', 'jadi', 'persoalan', 'selama', 'ini', 'kan', 'romantisasi', 'nikah', 'muda', 'yang', 'kurang', 'touch', 'the', 'grass', 'atau', 'kurang', 'melihat', 'realita', 'yang', 'disyiarkan', 'kan', 'hanya', 'persoalan', 'indahnya', 'aja', 'tapi', 'kayak', 'mentality', 'educationnya', 'gak', 'pernah', 'diomongin', 'juga']</t>
  </si>
  <si>
    <t>['sebenarnya', 'nikah', 'muda', 'itu', 'ya', 'gak', 'salah', 'yang', 'jadi', 'persoalan', 'selama', 'ini', 'kan', 'romantisasi', 'nikah', 'muda', 'yang', 'kurang', 'touch', 'the', 'grass', 'atau', 'kurang', 'melihat', 'realita', 'yang', 'disyiarkan', 'kan', 'hanya', 'persoalan', 'indahnya', 'aja', 'tapi', 'seperti', 'mentality', 'educationnya', 'gak', 'pernah', 'diomongin', 'juga']</t>
  </si>
  <si>
    <t>['nikah', 'muda', 'ya', 'gak', 'salah', 'romantisasi', 'nikah', 'muda', 'touch', 'the', 'grass', 'realita', 'disyiarkan', 'indahnya', 'aja', 'mentality', 'educationnya', 'gak', 'diomongin']</t>
  </si>
  <si>
    <t>['nikah', 'muda', 'ya', 'gak', 'salah', 'romantisasi', 'nikah', 'muda', 'touch', 'the', 'grass', 'realita', 'syiar', 'indah', 'aja', 'mentality', 'educationnya', 'gak', 'diomongin']</t>
  </si>
  <si>
    <t>nikah muda ya gak salah romantisasi nikah muda touch the grass realita syiar indah aja mentality educationnya gak diomongin</t>
  </si>
  <si>
    <t>Pengalaman nyuruh nikah muda tau tau die kawin minjm duit njay alesan wktu covid 🤮</t>
  </si>
  <si>
    <t>pengalaman nyuruh nikah muda tau tau die kawin minjm duit njay alesan wktu covid 🤮</t>
  </si>
  <si>
    <t>pengalaman nyuruh nikah muda tau tau die kawin minjm duit njay alesan wktu covid</t>
  </si>
  <si>
    <t>['pengalaman', 'nyuruh', 'nikah', 'muda', 'tau', 'tau', 'die', 'kawin', 'minjm', 'duit', 'njay', 'alesan', 'wktu', 'covid']</t>
  </si>
  <si>
    <t>['pengalaman', 'menyuruh', 'nikah', 'muda', 'tau', 'tau', 'dia', 'kawin', 'minjm', 'duit', 'fuck', 'alasan', 'waktu', 'covid']</t>
  </si>
  <si>
    <t>['pengalaman', 'menyuruh', 'nikah', 'muda', 'tau', 'tau', 'kawin', 'minjm', 'duit', 'fuck', 'alasan', 'covid']</t>
  </si>
  <si>
    <t>['alam', 'suruh', 'nikah', 'muda', 'tau', 'tau', 'kawin', 'minjm', 'duit', 'fuck', 'alas', 'covid']</t>
  </si>
  <si>
    <t>alam suruh nikah muda tau tau kawin minjm duit fuck alas covid</t>
  </si>
  <si>
    <t>@kegblgnunfaedh Reply aja : aduh maap saya ga nikah muda jdi rezeki ga dateng sendiri, kmu aja yg rezeki dateng sendiri masih perlu uang 300rb, gmn saya yg rezekinya ga dateng sendiri?</t>
  </si>
  <si>
    <t>@kegblgnunfaedh reply aja : aduh maap saya ga nikah muda jdi rezeki ga dateng sendiri, kmu aja yg rezeki dateng sendiri masih perlu uang 300rb, gmn saya yg rezekinya ga dateng sendiri?</t>
  </si>
  <si>
    <t>reply aja aduh maap saya ga nikah muda jdi rezeki ga dateng sendiri kmu aja yg rezeki dateng sendiri masih perlu uang rb gmn saya yg rezekinya ga dateng sendiri</t>
  </si>
  <si>
    <t>['reply', 'aja', 'aduh', 'maap', 'saya', 'ga', 'nikah', 'muda', 'jdi', 'rezeki', 'ga', 'dateng', 'sendiri', 'kmu', 'aja', 'yg', 'rezeki', 'dateng', 'sendiri', 'masih', 'perlu', 'uang', 'rb', 'gmn', 'saya', 'yg', 'rezekinya', 'ga', 'dateng', 'sendiri']</t>
  </si>
  <si>
    <t>['reply', 'aja', 'aduh', 'maaf', 'saya', 'tidak', 'nikah', 'muda', 'jadi', 'rezeki', 'tidak', 'datang', 'sendiri', 'kmu', 'aja', 'yg', 'rezeki', 'datang', 'sendiri', 'masih', 'perlu', 'uang', 'ribu', 'bagaimana', 'saya', 'yg', 'rezekinya', 'tidak', 'datang', 'sendiri']</t>
  </si>
  <si>
    <t>['reply', 'aja', 'aduh', 'maaf', 'nikah', 'muda', 'rezeki', 'kmu', 'aja', 'rezeki', 'uang', 'ribu', 'rezekinya']</t>
  </si>
  <si>
    <t>['reply', 'aja', 'aduh', 'maaf', 'nikah', 'muda', 'rezeki', 'kmu', 'aja', 'rezeki', 'uang', 'ribu', 'rezeki']</t>
  </si>
  <si>
    <t>reply aja aduh maaf nikah muda rezeki kmu aja rezeki uang ribu rezeki</t>
  </si>
  <si>
    <t>@kegblgnunfaedh bener, nikah muda itu bukan cuma siap mental tapi secara finansial juga ya https://t.co/Lr0QwbUNYe</t>
  </si>
  <si>
    <t>@kegblgnunfaedh bener, nikah muda itu bukan cuma siap mental tapi secara finansial juga ya https://t.co/lr0qwbunye</t>
  </si>
  <si>
    <t>bener nikah muda itu bukan cuma siap mental tapi secara finansial juga ya</t>
  </si>
  <si>
    <t>['bener', 'nikah', 'muda', 'itu', 'bukan', 'cuma', 'siap', 'mental', 'tapi', 'secara', 'finansial', 'juga', 'ya']</t>
  </si>
  <si>
    <t>['benar', 'nikah', 'muda', 'itu', 'bukan', 'cuma', 'siap', 'mental', 'tapi', 'secara', 'keuangan', 'juga', 'ya']</t>
  </si>
  <si>
    <t>['nikah', 'muda', 'mental', 'keuangan', 'ya']</t>
  </si>
  <si>
    <t>['nikah', 'muda', 'mental', 'uang', 'ya']</t>
  </si>
  <si>
    <t>nikah muda mental uang ya</t>
  </si>
  <si>
    <t>Gk punya malu cuihhh 🤮, makan tuh nikah muda</t>
  </si>
  <si>
    <t>gk punya malu cuihhh 🤮, makan tuh nikah muda</t>
  </si>
  <si>
    <t>gk punya malu cuihhh makan tuh nikah muda</t>
  </si>
  <si>
    <t>['gk', 'punya', 'malu', 'cuihhh', 'makan', 'tuh', 'nikah', 'muda']</t>
  </si>
  <si>
    <t>['tidak', 'punya', 'malu', 'spit', 'makan', 'tuh', 'nikah', 'muda']</t>
  </si>
  <si>
    <t>['malu', 'spit', 'makan', 'tuh', 'nikah', 'muda']</t>
  </si>
  <si>
    <t>malu spit makan tuh nikah muda</t>
  </si>
  <si>
    <t>Ortu aku gak ada foto yang jernih😭 alias adanya foto masa muda di buku nikah yang udah kuninggg😭</t>
  </si>
  <si>
    <t>ortu aku gak ada foto yang jernih😭 alias adanya foto masa muda di buku nikah yang udah kuninggg😭</t>
  </si>
  <si>
    <t>ortu aku gak ada foto yang jernih alias adanya foto masa muda di buku nikah yang udah kuninggg</t>
  </si>
  <si>
    <t>['ortu', 'aku', 'gak', 'ada', 'foto', 'yang', 'jernih', 'alias', 'adanya', 'foto', 'masa', 'muda', 'di', 'buku', 'nikah', 'yang', 'udah', 'kuninggg']</t>
  </si>
  <si>
    <t>['orangtua', 'aku', 'gak', 'ada', 'foto', 'yang', 'jernih', 'alias', 'adanya', 'foto', 'masa', 'muda', 'di', 'buku', 'nikah', 'yang', 'sudah', 'kuning']</t>
  </si>
  <si>
    <t>['orangtua', 'gak', 'foto', 'jernih', 'alias', 'foto', 'muda', 'buku', 'nikah', 'kuning']</t>
  </si>
  <si>
    <t>orangtua gak foto jernih alias foto muda buku nikah kuning</t>
  </si>
  <si>
    <t>@atO2AM @tanyarlfes akhirnya menemukan komen ini, kadang kasian liat orang yang nikah muda tapi di judgje, padahal kalo mereka udah siap dalam segala hal ya gak ada yang salah.</t>
  </si>
  <si>
    <t>@ato2am @tanyarlfes akhirnya menemukan komen ini, kadang kasian liat orang yang nikah muda tapi di judgje, padahal kalo mereka udah siap dalam segala hal ya gak ada yang salah.</t>
  </si>
  <si>
    <t>akhirnya menemukan komen ini kadang kasian liat orang yang nikah muda tapi di judgje padahal kalo mereka udah siap dalam segala hal ya gak ada yang salah</t>
  </si>
  <si>
    <t>['akhirnya', 'menemukan', 'komen', 'ini', 'kadang', 'kasian', 'liat', 'orang', 'yang', 'nikah', 'muda', 'tapi', 'di', 'judgje', 'padahal', 'kalo', 'mereka', 'udah', 'siap', 'dalam', 'segala', 'hal', 'ya', 'gak', 'ada', 'yang', 'salah']</t>
  </si>
  <si>
    <t>['akhirnya', 'menemukan', 'komen', 'ini', 'kadang', 'kasihan', 'lihat', 'orang', 'yang', 'nikah', 'muda', 'tapi', 'di', 'hakim', 'padahal', 'kalo', 'mereka', 'sudah', 'siap', 'dalam', 'segala', 'hal', 'ya', 'gak', 'ada', 'yang', 'salah']</t>
  </si>
  <si>
    <t>['menemukan', 'komen', 'kadang', 'kasihan', 'lihat', 'orang', 'nikah', 'muda', 'hakim', 'kalo', 'ya', 'gak', 'salah']</t>
  </si>
  <si>
    <t>['temu', 'komen', 'kadang', 'kasihan', 'lihat', 'orang', 'nikah', 'muda', 'hakim', 'kalo', 'ya', 'gak', 'salah']</t>
  </si>
  <si>
    <t>temu komen kadang kasihan lihat orang nikah muda hakim kalo ya gak salah</t>
  </si>
  <si>
    <t>PENGEN NIKAH MUDA TAPI AKU UDAH TUA</t>
  </si>
  <si>
    <t>pengen nikah muda tapi aku udah tua</t>
  </si>
  <si>
    <t>['pengen', 'nikah', 'muda', 'tapi', 'aku', 'udah', 'tua']</t>
  </si>
  <si>
    <t>['ingin', 'nikah', 'muda', 'tapi', 'aku', 'sudah', 'tua']</t>
  </si>
  <si>
    <t>@kegblgnunfaedh Nikah muda enaknya saat anak tumbuh dewasa kita masih kinyis" 
Gak enaknya gk Isa nikmati masa remaja kita
Tmn" umur 19 masih nonton bioskop
Aku umur 19 nenenin bayiku
Masalah rezeki asal mau berusaha ttp ada aja
Biarpun gk deres kayak air pipis nya</t>
  </si>
  <si>
    <t>@kegblgnunfaedh nikah muda enaknya saat anak tumbuh dewasa kita masih kinyis" 
gak enaknya gk isa nikmati masa remaja kita
tmn" umur 19 masih nonton bioskop
aku umur 19 nenenin bayiku
masalah rezeki asal mau berusaha ttp ada aja
biarpun gk deres kayak air pipis nya</t>
  </si>
  <si>
    <t>nikah muda enaknya saat anak tumbuh dewasa kita masih kinyis gak enaknya gk isa nikmati masa remaja kita tmn umur masih nonton bioskop aku umur nenenin bayiku masalah rezeki asal mau berusaha ttp ada aja biarpun gk deres kayak air pipis nya</t>
  </si>
  <si>
    <t>['nikah', 'muda', 'enaknya', 'saat', 'anak', 'tumbuh', 'dewasa', 'kita', 'masih', 'kinyis', 'gak', 'enaknya', 'gk', 'isa', 'nikmati', 'masa', 'remaja', 'kita', 'tmn', 'umur', 'masih', 'nonton', 'bioskop', 'aku', 'umur', 'nenenin', 'bayiku', 'masalah', 'rezeki', 'asal', 'mau', 'berusaha', 'ttp', 'ada', 'aja', 'biarpun', 'gk', 'deres', 'kayak', 'air', 'pipis', 'nya']</t>
  </si>
  <si>
    <t>['nikah', 'muda', 'enaknya', 'saat', 'anak', 'tumbuh', 'dewasa', 'kita', 'masih', 'kinyis', 'gak', 'enaknya', 'tidak', 'isa', 'menikmati', 'masa', 'remaja', 'kita', 'teman', 'umur', 'masih', 'nonton', 'bioskop', 'aku', 'umur', 'menyusui', 'bayiku', 'masalah', 'rezeki', 'asal', 'mau', 'berusaha', 'tetap', 'ada', 'aja', 'biarpun', 'tidak', 'deres', 'seperti', 'air', 'pipis', 'nya']</t>
  </si>
  <si>
    <t>['nikah', 'muda', 'enaknya', 'anak', 'tumbuh', 'dewasa', 'gak', 'enaknya', 'isa', 'menikmati', 'remaja', 'teman', 'umur', 'nonton', 'bioskop', 'umur', 'menyusui', 'bayiku', 'rezeki', 'berusaha', 'aja', 'biarpun', 'deres', 'air', 'pipis', 'nya']</t>
  </si>
  <si>
    <t>['nikah', 'muda', 'enak', 'anak', 'tumbuh', 'dewasa', 'gak', 'enak', 'isa', 'nikmat', 'remaja', 'teman', 'umur', 'nonton', 'bioskop', 'umur', 'susu', 'bayi', 'rezeki', 'usaha', 'aja', 'biarpun', 'deres', 'air', 'pipis', 'nya']</t>
  </si>
  <si>
    <t>nikah muda enak anak tumbuh dewasa gak enak isa nikmat remaja teman umur nonton bioskop umur susu bayi rezeki usaha aja biarpun deres air pipis nya</t>
  </si>
  <si>
    <t>@SausKacang_ @kegblgnunfaedh Emploken iku nikah muda 🤣🤣🤣</t>
  </si>
  <si>
    <t>@sauskacang_ @kegblgnunfaedh emploken iku nikah muda 🤣🤣🤣</t>
  </si>
  <si>
    <t>emploken iku nikah muda</t>
  </si>
  <si>
    <t>['emploken', 'iku', 'nikah', 'muda']</t>
  </si>
  <si>
    <t>@kegblgnunfaedh Pelajaran yg dapat di ambil adl nikah muda itu sah² saja,, asal pastikan pasangan anda siap, siap secara mental dan finansial lah minimal..</t>
  </si>
  <si>
    <t>@kegblgnunfaedh pelajaran yg dapat di ambil adl nikah muda itu sah² saja,, asal pastikan pasangan anda siap, siap secara mental dan finansial lah minimal..</t>
  </si>
  <si>
    <t>pelajaran yg dapat di ambil adl nikah muda itu sah saja asal pastikan pasangan anda siap siap secara mental dan finansial lah minimal</t>
  </si>
  <si>
    <t>['pelajaran', 'yg', 'dapat', 'di', 'ambil', 'adl', 'nikah', 'muda', 'itu', 'sah', 'saja', 'asal', 'pastikan', 'pasangan', 'anda', 'siap', 'siap', 'secara', 'mental', 'dan', 'finansial', 'lah', 'minimal']</t>
  </si>
  <si>
    <t>['pelajaran', 'yg', 'dapat', 'di', 'ambil', 'adalah', 'nikah', 'muda', 'itu', 'sah', 'saja', 'asal', 'pastikan', 'pasangan', 'anda', 'siap', 'siap', 'secara', 'mental', 'dan', 'keuangan', 'lah', 'minimal']</t>
  </si>
  <si>
    <t>['pelajaran', 'ambil', 'nikah', 'muda', 'sah', 'pastikan', 'pasangan', 'mental', 'keuangan', 'minimal']</t>
  </si>
  <si>
    <t>['ajar', 'ambil', 'nikah', 'muda', 'sah', 'pasti', 'pasang', 'mental', 'uang', 'minimal']</t>
  </si>
  <si>
    <t>ajar ambil nikah muda sah pasti pasang mental uang minimal</t>
  </si>
  <si>
    <t>Yg terjadi di kehidupanku saat ini, doi lbh muda dari aku dan udah nikah duluan dan sering bilang “ayo mbak kpn nyusul” tp tbtb doi chat “mbak ada loker kah buat aku/suamiku”🙂🤌🏻</t>
  </si>
  <si>
    <t>yg terjadi di kehidupanku saat ini, doi lbh muda dari aku dan udah nikah duluan dan sering bilang “ayo mbak kpn nyusul” tp tbtb doi chat “mbak ada loker kah buat aku/suamiku”🙂🤌🏻</t>
  </si>
  <si>
    <t>yg terjadi di kehidupanku saat ini doi lbh muda dari aku dan udah nikah duluan dan sering bilang ayo mbak kpn nyusul tp tbtb doi chat mbak ada loker kah buat akusuamiku</t>
  </si>
  <si>
    <t>['yg', 'terjadi', 'di', 'kehidupanku', 'saat', 'ini', 'doi', 'lbh', 'muda', 'dari', 'aku', 'dan', 'udah', 'nikah', 'duluan', 'dan', 'sering', 'bilang', 'ayo', 'mbak', 'kpn', 'nyusul', 'tp', 'tbtb', 'doi', 'chat', 'mbak', 'ada', 'loker', 'kah', 'buat', 'akusuamiku']</t>
  </si>
  <si>
    <t>['yg', 'terjadi', 'di', 'kehidupanku', 'saat', 'ini', 'dia', 'lbh', 'muda', 'dari', 'aku', 'dan', 'sudah', 'nikah', 'duluan', 'dan', 'sering', 'bilang', 'ayo', 'mbak', 'kapan', 'menyusul', 'tapi', 'tibatiba', 'dia', 'percakapan', 'mbak', 'ada', 'lowongan', 'kah', 'buat', 'akusuamiku']</t>
  </si>
  <si>
    <t>['kehidupanku', 'lbh', 'muda', 'nikah', 'duluan', 'bilang', 'ayo', 'mbak', 'menyusul', 'tibatiba', 'percakapan', 'mbak', 'lowongan', 'kah', 'akusuamiku']</t>
  </si>
  <si>
    <t>['hidup', 'lbh', 'muda', 'nikah', 'duluan', 'bilang', 'ayo', 'mbak', 'susul', 'tibatiba', 'cakap', 'mbak', 'lowong', 'kah', 'akusuamiku']</t>
  </si>
  <si>
    <t>hidup lbh muda nikah duluan bilang ayo mbak susul tibatiba cakap mbak lowong kah akusuamiku</t>
  </si>
  <si>
    <t>cuma lakinya (Hong Daeyeong) yang kembali ke fisiknya semasa muda.
Summmary dulu nih. Kayak yang gue mention di atas, Hong Daeyeong (HDY) ngalamin penyesalan hebat karena udah nikah sama istrinya, Jung Daejeong (JDJ), soalnya pernikahan mereka terlalu banyak lika-liku dan jalan</t>
  </si>
  <si>
    <t>cuma lakinya (hong daeyeong) yang kembali ke fisiknya semasa muda.
summmary dulu nih. kayak yang gue mention di atas, hong daeyeong (hdy) ngalamin penyesalan hebat karena udah nikah sama istrinya, jung daejeong (jdj), soalnya pernikahan mereka terlalu banyak lika-liku dan jalan</t>
  </si>
  <si>
    <t>cuma lakinya hong daeyeong yang kembali ke fisiknya semasa muda summmary dulu nih kayak yang gue mention di atas hong daeyeong hdy ngalamin penyesalan hebat karena udah nikah sama istrinya jung daejeong jdj soalnya pernikahan mereka terlalu banyak likaliku dan jalan</t>
  </si>
  <si>
    <t>['cuma', 'lakinya', 'hong', 'daeyeong', 'yang', 'kembali', 'ke', 'fisiknya', 'semasa', 'muda', 'summmary', 'dulu', 'nih', 'kayak', 'yang', 'gue', 'mention', 'di', 'atas', 'hong', 'daeyeong', 'hdy', 'ngalamin', 'penyesalan', 'hebat', 'karena', 'udah', 'nikah', 'sama', 'istrinya', 'jung', 'daejeong', 'jdj', 'soalnya', 'pernikahan', 'mereka', 'terlalu', 'banyak', 'likaliku', 'dan', 'jalan']</t>
  </si>
  <si>
    <t>['cuma', 'lakinya', 'hong', 'daeyeong', 'yang', 'kembali', 'ke', 'fisiknya', 'semasa', 'muda', 'summmary', 'dulu', 'nih', 'seperti', 'yang', 'aku', 'mention', 'di', 'atas', 'hong', 'daeyeong', 'hdy', 'mengalami', 'penyesalan', 'hebat', 'karena', 'sudah', 'nikah', 'sama', 'istrinya', 'jung', 'daejeong', 'jdj', 'soalnya', 'pernikahan', 'mereka', 'terlalu', 'banyak', 'likaliku', 'dan', 'jalan']</t>
  </si>
  <si>
    <t>['lakinya', 'daeyeong', 'fisiknya', 'muda', 'summmary', 'nih', 'mention', 'daeyeong', 'hdy', 'mengalami', 'penyesalan', 'hebat', 'nikah', 'istrinya', 'jung', 'daejeong', 'jdj', 'pernikahan', 'likaliku', 'jalan']</t>
  </si>
  <si>
    <t>['laki', 'daeyeong', 'fisik', 'muda', 'summmary', 'nih', 'mention', 'daeyeong', 'hdy', 'alami', 'sesal', 'hebat', 'nikah', 'istri', 'jung', 'daejeong', 'jdj', 'nikah', 'likaliku', 'jalan']</t>
  </si>
  <si>
    <t>laki daeyeong fisik muda summmary nih mention daeyeong hdy alami sesal hebat nikah istri jung daejeong jdj nikah likaliku jalan</t>
  </si>
  <si>
    <t>Usia segini aja berumah tangga masih susah ngendaliin emosi jiwa. Apalagi bocil2 yang nikah muda.</t>
  </si>
  <si>
    <t>usia segini aja berumah tangga masih susah ngendaliin emosi jiwa. apalagi bocil2 yang nikah muda.</t>
  </si>
  <si>
    <t>usia segini aja berumah tangga masih susah ngendaliin emosi jiwa apalagi bocil yang nikah muda</t>
  </si>
  <si>
    <t>['usia', 'segini', 'aja', 'berumah', 'tangga', 'masih', 'susah', 'ngendaliin', 'emosi', 'jiwa', 'apalagi', 'bocil', 'yang', 'nikah', 'muda']</t>
  </si>
  <si>
    <t>['usia', 'begini', 'aja', 'berumah', 'tangga', 'masih', 'susah', 'ngendaliin', 'emosi', 'jiwa', 'apalagi', 'bocah', 'yang', 'nikah', 'muda']</t>
  </si>
  <si>
    <t>['usia', 'aja', 'berumah', 'tangga', 'susah', 'ngendaliin', 'emosi', 'jiwa', 'bocah', 'nikah', 'muda']</t>
  </si>
  <si>
    <t>['usia', 'aja', 'rumah', 'tangga', 'susah', 'ngendaliin', 'emosi', 'jiwa', 'bocah', 'nikah', 'muda']</t>
  </si>
  <si>
    <t>usia aja rumah tangga susah ngendaliin emosi jiwa bocah nikah muda</t>
  </si>
  <si>
    <t>Enak toh nikah muda</t>
  </si>
  <si>
    <t>enak toh nikah muda</t>
  </si>
  <si>
    <t>['enak', 'toh', 'nikah', 'muda']</t>
  </si>
  <si>
    <t>@C3SQEAUX " Nikah muda nikah muda nanti rezeki datang sendiri "
Aku boleh pinjam uang gak 300.000 suamiku ga kerja kerja malah kdrt ~</t>
  </si>
  <si>
    <t>@c3sqeaux " nikah muda nikah muda nanti rezeki datang sendiri "
aku boleh pinjam uang gak 300.000 suamiku ga kerja kerja malah kdrt ~</t>
  </si>
  <si>
    <t>nikah muda nikah muda nanti rezeki datang sendiri aku boleh pinjam uang gak suamiku ga kerja kerja malah kdrt</t>
  </si>
  <si>
    <t>['nikah', 'muda', 'nikah', 'muda', 'nanti', 'rezeki', 'datang', 'sendiri', 'aku', 'boleh', 'pinjam', 'uang', 'gak', 'suamiku', 'ga', 'kerja', 'kerja', 'malah', 'kdrt']</t>
  </si>
  <si>
    <t>['nikah', 'muda', 'nikah', 'muda', 'nanti', 'rezeki', 'datang', 'sendiri', 'aku', 'boleh', 'pinjam', 'uang', 'gak', 'suamiku', 'tidak', 'kerja', 'kerja', 'malah', 'kekerasan']</t>
  </si>
  <si>
    <t>['nikah', 'muda', 'nikah', 'muda', 'rezeki', 'pinjam', 'uang', 'gak', 'suamiku', 'kerja', 'kerja', 'kekerasan']</t>
  </si>
  <si>
    <t>['nikah', 'muda', 'nikah', 'muda', 'rezeki', 'pinjam', 'uang', 'gak', 'suami', 'kerja', 'kerja', 'keras']</t>
  </si>
  <si>
    <t>nikah muda nikah muda rezeki pinjam uang gak suami kerja kerja keras</t>
  </si>
  <si>
    <t>bner sih nikah muda untk menghindari zina, tp meningkatkan kemiskinan</t>
  </si>
  <si>
    <t>bner sih nikah muda untk menghindari zina tp meningkatkan kemiskinan</t>
  </si>
  <si>
    <t>['bner', 'sih', 'nikah', 'muda', 'untk', 'menghindari', 'zina', 'tp', 'meningkatkan', 'kemiskinan']</t>
  </si>
  <si>
    <t>['benar', 'sih', 'nikah', 'muda', 'untuk', 'menghindari', 'zina', 'tapi', 'meningkatkan', 'kemiskinan']</t>
  </si>
  <si>
    <t>['sih', 'nikah', 'muda', 'menghindari', 'zina', 'meningkatkan', 'kemiskinan']</t>
  </si>
  <si>
    <t>['sih', 'nikah', 'muda', 'hindar', 'zina', 'tingkat', 'miskin']</t>
  </si>
  <si>
    <t>sih nikah muda hindar zina tingkat miskin</t>
  </si>
  <si>
    <t>Banyak yg nikah muda, banyak yg gagal jugaaa https://t.co/npgR6GDyRh</t>
  </si>
  <si>
    <t>banyak yg nikah muda, banyak yg gagal jugaaa https://t.co/npgr6gdyrh</t>
  </si>
  <si>
    <t>banyak yg nikah muda banyak yg gagal jugaaa</t>
  </si>
  <si>
    <t>['banyak', 'yg', 'nikah', 'muda', 'banyak', 'yg', 'gagal', 'jugaaa']</t>
  </si>
  <si>
    <t>['banyak', 'yg', 'nikah', 'muda', 'banyak', 'yg', 'gagal', 'juga']</t>
  </si>
  <si>
    <t>['nikah', 'muda', 'gagal']</t>
  </si>
  <si>
    <t>nikah muda gagal</t>
  </si>
  <si>
    <t>@bmp294 @tanyarlfes Perlu digaris bawahi kalo yang salah ini subjek dan tema yang diangkat. Menikah muda itu bagus, tujuan nya menghindari zina. Tp content creator ini salah menitikberatkan isu nya. Mereka hanya promosi soal romantisnya nikah muda aja dibanding ber pacaran yg hasil nya justru dosa..</t>
  </si>
  <si>
    <t>@bmp294 @tanyarlfes perlu digaris bawahi kalo yang salah ini subjek dan tema yang diangkat. menikah muda itu bagus, tujuan nya menghindari zina. tp content creator ini salah menitikberatkan isu nya. mereka hanya promosi soal romantisnya nikah muda aja dibanding ber pacaran yg hasil nya justru dosa..</t>
  </si>
  <si>
    <t>perlu digaris bawahi kalo yang salah ini subjek dan tema yang diangkat menikah muda itu bagus tujuan nya menghindari zina tp content creator ini salah menitikberatkan isu nya mereka hanya promosi soal romantisnya nikah muda aja dibanding ber pacaran yg hasil nya justru dosa</t>
  </si>
  <si>
    <t>['perlu', 'digaris', 'bawahi', 'kalo', 'yang', 'salah', 'ini', 'subjek', 'dan', 'tema', 'yang', 'diangkat', 'menikah', 'muda', 'itu', 'bagus', 'tujuan', 'nya', 'menghindari', 'zina', 'tp', 'content', 'creator', 'ini', 'salah', 'menitikberatkan', 'isu', 'nya', 'mereka', 'hanya', 'promosi', 'soal', 'romantisnya', 'nikah', 'muda', 'aja', 'dibanding', 'ber', 'pacaran', 'yg', 'hasil', 'nya', 'justru', 'dosa']</t>
  </si>
  <si>
    <t>['perlu', 'digaris', 'bawahi', 'kalo', 'yang', 'salah', 'ini', 'subjek', 'dan', 'tema', 'yang', 'diangkat', 'nikah', 'muda', 'itu', 'bagus', 'tujuan', 'nya', 'menghindari', 'zina', 'tapi', 'content', 'creator', 'ini', 'salah', 'menitikberatkan', 'isu', 'nya', 'mereka', 'hanya', 'promosi', 'soal', 'romantisnya', 'nikah', 'muda', 'aja', 'dibanding', 'ber', 'pacaran', 'yg', 'hasil', 'nya', 'justru', 'dosa']</t>
  </si>
  <si>
    <t>['digaris', 'bawahi', 'kalo', 'salah', 'subjek', 'tema', 'diangkat', 'nikah', 'muda', 'bagus', 'tujuan', 'nya', 'menghindari', 'zina', 'content', 'creator', 'salah', 'menitikberatkan', 'isu', 'nya', 'promosi', 'romantisnya', 'nikah', 'muda', 'aja', 'dibanding', 'ber', 'pacaran', 'hasil', 'nya', 'dosa']</t>
  </si>
  <si>
    <t>['gar', 'bawah', 'kalo', 'salah', 'subjek', 'tema', 'angkat', 'nikah', 'muda', 'bagus', 'tuju', 'nya', 'hindar', 'zina', 'content', 'creator', 'salah', 'menitikberatkan', 'isu', 'nya', 'promosi', 'romantis', 'nikah', 'muda', 'aja', 'banding', 'ber', 'pacar', 'hasil', 'nya', 'dosa']</t>
  </si>
  <si>
    <t>gar bawah kalo salah subjek tema angkat nikah muda bagus tuju nya hindar zina content creator salah menitikberatkan isu nya promosi romantis nikah muda aja banding ber pacar hasil nya dosa</t>
  </si>
  <si>
    <t>Kayanya perlu ngobrol sm pasangan muda yg udah nikah yang pikirannya liberal dan udah melalui berbagai macam lika liku kehidupan</t>
  </si>
  <si>
    <t>kayanya perlu ngobrol sm pasangan muda yg udah nikah yang pikirannya liberal dan udah melalui berbagai macam lika liku kehidupan</t>
  </si>
  <si>
    <t>['kayanya', 'perlu', 'ngobrol', 'sm', 'pasangan', 'muda', 'yg', 'udah', 'nikah', 'yang', 'pikirannya', 'liberal', 'dan', 'udah', 'melalui', 'berbagai', 'macam', 'lika', 'liku', 'kehidupan']</t>
  </si>
  <si>
    <t>['sepertinya', 'perlu', 'berbicara', 'sama', 'pasangan', 'muda', 'yg', 'sudah', 'nikah', 'yang', 'pikirannya', 'liberal', 'dan', 'sudah', 'melalui', 'berbagai', 'macam', 'lika', 'liku', 'kehidupan']</t>
  </si>
  <si>
    <t>['berbicara', 'pasangan', 'muda', 'nikah', 'pikirannya', 'liberal', 'lika', 'liku', 'kehidupan']</t>
  </si>
  <si>
    <t>['bicara', 'pasang', 'muda', 'nikah', 'pikir', 'liberal', 'lika', 'liku', 'hidup']</t>
  </si>
  <si>
    <t>bicara pasang muda nikah pikir liberal lika liku hidup</t>
  </si>
  <si>
    <t>Glorifikasi nikah muda pakai janji-janji surga untuk justifikasi urusan selangkangan mereka wkwkwkwk</t>
  </si>
  <si>
    <t>glorifikasi nikah muda pakai janji-janji surga untuk justifikasi urusan selangkangan mereka wkwkwkwk</t>
  </si>
  <si>
    <t>glorifikasi nikah muda pakai janjijanji surga untuk justifikasi urusan selangkangan mereka wkwkwkwk</t>
  </si>
  <si>
    <t>['glorifikasi', 'nikah', 'muda', 'pakai', 'janjijanji', 'surga', 'untuk', 'justifikasi', 'urusan', 'selangkangan', 'mereka', 'wkwkwkwk']</t>
  </si>
  <si>
    <t>['glorifikasi', 'nikah', 'muda', 'pakai', 'janjijanji', 'surga', 'justifikasi', 'urusan', 'selangkangan', 'wkwkwkwk']</t>
  </si>
  <si>
    <t>['glorifikasi', 'nikah', 'muda', 'pakai', 'janjijanji', 'surga', 'justifikasi', 'urus', 'selangkang', 'wkwkwkwk']</t>
  </si>
  <si>
    <t>glorifikasi nikah muda pakai janjijanji surga justifikasi urus selangkang wkwkwkwk</t>
  </si>
  <si>
    <t>@kegblgnunfaedh Ga pengaruh bagi yg nikah muda suaminya orang kaya</t>
  </si>
  <si>
    <t>@kegblgnunfaedh ga pengaruh bagi yg nikah muda suaminya orang kaya</t>
  </si>
  <si>
    <t>ga pengaruh bagi yg nikah muda suaminya orang kaya</t>
  </si>
  <si>
    <t>['ga', 'pengaruh', 'bagi', 'yg', 'nikah', 'muda', 'suaminya', 'orang', 'kaya']</t>
  </si>
  <si>
    <t>['tidak', 'pengaruh', 'bagi', 'yg', 'nikah', 'muda', 'suaminya', 'orang', 'kaya']</t>
  </si>
  <si>
    <t>['pengaruh', 'nikah', 'muda', 'suaminya', 'orang', 'kaya']</t>
  </si>
  <si>
    <t>['pengaruh', 'nikah', 'muda', 'suami', 'orang', 'kaya']</t>
  </si>
  <si>
    <t>pengaruh nikah muda suami orang kaya</t>
  </si>
  <si>
    <t>@kegblgnunfaedh Ciee nikah muda</t>
  </si>
  <si>
    <t>@kegblgnunfaedh ciee nikah muda</t>
  </si>
  <si>
    <t>ciee nikah muda</t>
  </si>
  <si>
    <t>['ciee', 'nikah', 'muda']</t>
  </si>
  <si>
    <t>@tanyarlfes inget bgt dulu pas mereka nikah tuh yg koar2 nikah muda pada membanggakan mereka wkwkwk padahal nikah muda ya silakan aja asal jgn jd campaign. karena fokusnya nikah kan siap mental, fisik, materi, dll. mereka fokusnya krn si pasangan ini punya uang artinya udah mampu. skrg? 🙈🤞🏻</t>
  </si>
  <si>
    <t>inget bgt dulu pas mereka nikah tuh yg koar nikah muda pada membanggakan mereka wkwkwk padahal nikah muda ya silakan aja asal jgn jd campaign karena fokusnya nikah kan siap mental fisik materi dll mereka fokusnya krn si pasangan ini punya uang artinya udah mampu skrg</t>
  </si>
  <si>
    <t>['inget', 'bgt', 'dulu', 'pas', 'mereka', 'nikah', 'tuh', 'yg', 'koar', 'nikah', 'muda', 'pada', 'membanggakan', 'mereka', 'wkwkwk', 'padahal', 'nikah', 'muda', 'ya', 'silakan', 'aja', 'asal', 'jgn', 'jd', 'campaign', 'karena', 'fokusnya', 'nikah', 'kan', 'siap', 'mental', 'fisik', 'materi', 'dll', 'mereka', 'fokusnya', 'krn', 'si', 'pasangan', 'ini', 'punya', 'uang', 'artinya', 'udah', 'mampu', 'skrg']</t>
  </si>
  <si>
    <t>['ingat', 'banget', 'dulu', 'saat', 'mereka', 'nikah', 'tuh', 'yg', 'koar', 'nikah', 'muda', 'pada', 'membanggakan', 'mereka', 'wkwkwk', 'padahal', 'nikah', 'muda', 'ya', 'silakan', 'aja', 'asal', 'jgn', 'jd', 'campaign', 'karena', 'fokusnya', 'nikah', 'kan', 'siap', 'mental', 'fisik', 'materi', 'dll', 'mereka', 'fokusnya', 'krn', 'si', 'pasangan', 'ini', 'punya', 'uang', 'artinya', 'sudah', 'mampu', 'sekarang']</t>
  </si>
  <si>
    <t>['banget', 'nikah', 'tuh', 'koar', 'nikah', 'muda', 'membanggakan', 'wkwkwk', 'nikah', 'muda', 'ya', 'silakan', 'aja', 'jgn', 'jd', 'campaign', 'fokusnya', 'nikah', 'mental', 'fisik', 'materi', 'dll', 'fokusnya', 'krn', 'si', 'pasangan', 'uang']</t>
  </si>
  <si>
    <t>['banget', 'nikah', 'tuh', 'koar', 'nikah', 'muda', 'bangga', 'wkwkwk', 'nikah', 'muda', 'ya', 'sila', 'aja', 'jgn', 'jd', 'campaign', 'fokus', 'nikah', 'mental', 'fisik', 'materi', 'dll', 'fokus', 'krn', 'si', 'pasang', 'uang']</t>
  </si>
  <si>
    <t>banget nikah tuh koar nikah muda bangga wkwkwk nikah muda ya sila aja jgn jd campaign fokus nikah mental fisik materi dll fokus krn si pasang uang</t>
  </si>
  <si>
    <t>@ccaffogato @kegblgnunfaedh Makanya jan nikah muda 🤣🤣</t>
  </si>
  <si>
    <t>@ccaffogato @kegblgnunfaedh makanya jan nikah muda 🤣🤣</t>
  </si>
  <si>
    <t>makanya jan nikah muda</t>
  </si>
  <si>
    <t>['makanya', 'jan', 'nikah', 'muda']</t>
  </si>
  <si>
    <t>['makanya', 'jangan', 'nikah', 'muda']</t>
  </si>
  <si>
    <t>@kegblgnunfaedh Percayalah orang yang nyuruh nikah muda itu pernikahan jya ngga baik baik saja</t>
  </si>
  <si>
    <t>@kegblgnunfaedh percayalah orang yang nyuruh nikah muda itu pernikahan jya ngga baik baik saja</t>
  </si>
  <si>
    <t>percayalah orang yang nyuruh nikah muda itu pernikahan jya ngga baik baik saja</t>
  </si>
  <si>
    <t>['percayalah', 'orang', 'yang', 'nyuruh', 'nikah', 'muda', 'itu', 'pernikahan', 'jya', 'ngga', 'baik', 'baik', 'saja']</t>
  </si>
  <si>
    <t>['percayalah', 'orang', 'yang', 'menyuruh', 'nikah', 'muda', 'itu', 'pernikahan', 'jya', 'tidak', 'baik', 'baik', 'saja']</t>
  </si>
  <si>
    <t>['percayalah', 'orang', 'menyuruh', 'nikah', 'muda', 'pernikahan', 'jya']</t>
  </si>
  <si>
    <t>['percaya', 'orang', 'suruh', 'nikah', 'muda', 'nikah', 'jya']</t>
  </si>
  <si>
    <t>percaya orang suruh nikah muda nikah jya</t>
  </si>
  <si>
    <t>@tanyarlfes Nikah muda? 
Buat afaaahhhh gitu wkwkwk</t>
  </si>
  <si>
    <t>@tanyarlfes nikah muda? 
buat afaaahhhh gitu wkwkwk</t>
  </si>
  <si>
    <t>nikah muda buat afaaahhhh gitu wkwkwk</t>
  </si>
  <si>
    <t>['nikah', 'muda', 'buat', 'afaaahhhh', 'gitu', 'wkwkwk']</t>
  </si>
  <si>
    <t>['nikah', 'muda', 'buat', 'afaaahhhh', 'begitu', 'wkwkwk']</t>
  </si>
  <si>
    <t>['nikah', 'muda', 'afaaahhhh', 'wkwkwk']</t>
  </si>
  <si>
    <t>nikah muda afaaahhhh wkwkwk</t>
  </si>
  <si>
    <t>@bmp294 @tanyarlfes Ada benernya wkwk, nikah muda berkedok ngindarin zina padahal kan banyak cara lain, ga mesti nikah.
Trus anggota ITP nya juga banyak yg pacaran diem"</t>
  </si>
  <si>
    <t>@bmp294 @tanyarlfes ada benernya wkwk, nikah muda berkedok ngindarin zina padahal kan banyak cara lain, ga mesti nikah.
trus anggota itp nya juga banyak yg pacaran diem"</t>
  </si>
  <si>
    <t>ada benernya wkwk nikah muda berkedok ngindarin zina padahal kan banyak cara lain ga mesti nikah trus anggota itp nya juga banyak yg pacaran diem</t>
  </si>
  <si>
    <t>['ada', 'benernya', 'wkwk', 'nikah', 'muda', 'berkedok', 'ngindarin', 'zina', 'padahal', 'kan', 'banyak', 'cara', 'lain', 'ga', 'mesti', 'nikah', 'trus', 'anggota', 'itp', 'nya', 'juga', 'banyak', 'yg', 'pacaran', 'diem']</t>
  </si>
  <si>
    <t>['ada', 'benernya', 'wkwk', 'nikah', 'muda', 'berkedok', 'ngindarin', 'zina', 'padahal', 'kan', 'banyak', 'cara', 'lain', 'tidak', 'mesti', 'nikah', 'terus', 'anggota', 'itp', 'nya', 'juga', 'banyak', 'yg', 'pacaran', 'diam']</t>
  </si>
  <si>
    <t>['benernya', 'nikah', 'muda', 'berkedok', 'ngindarin', 'zina', 'mesti', 'nikah', 'anggota', 'itp', 'nya', 'pacaran', 'diam']</t>
  </si>
  <si>
    <t>['benernya', 'nikah', 'muda', 'kedok', 'ngindarin', 'zina', 'mesti', 'nikah', 'anggota', 'itp', 'nya', 'pacar', 'diam']</t>
  </si>
  <si>
    <t>benernya nikah muda kedok ngindarin zina mesti nikah anggota itp nya pacar diam</t>
  </si>
  <si>
    <t>@tanyarlfes Halah sama dlu malah pas SMA demen sm statement dia trus keren bgt yaa nikah muda komitmen alah eeq sapi 🐂 memang benar nikah tu diusia tepat dan sanggup ajadah jngn maksa ditahan dlu nafsu syahwatnyaa jyjyk bgt</t>
  </si>
  <si>
    <t>@tanyarlfes halah sama dlu malah pas sma demen sm statement dia trus keren bgt yaa nikah muda komitmen alah eeq sapi 🐂 memang benar nikah tu diusia tepat dan sanggup ajadah jngn maksa ditahan dlu nafsu syahwatnyaa jyjyk bgt</t>
  </si>
  <si>
    <t>halah sama dlu malah pas sma demen sm statement dia trus keren bgt yaa nikah muda komitmen alah eeq sapi memang benar nikah tu diusia tepat dan sanggup ajadah jngn maksa ditahan dlu nafsu syahwatnyaa jyjyk bgt</t>
  </si>
  <si>
    <t>['halah', 'sama', 'dlu', 'malah', 'pas', 'sma', 'demen', 'sm', 'statement', 'dia', 'trus', 'keren', 'bgt', 'yaa', 'nikah', 'muda', 'komitmen', 'alah', 'eeq', 'sapi', 'memang', 'benar', 'nikah', 'tu', 'diusia', 'tepat', 'dan', 'sanggup', 'ajadah', 'jngn', 'maksa', 'ditahan', 'dlu', 'nafsu', 'syahwatnyaa', 'jyjyk', 'bgt']</t>
  </si>
  <si>
    <t>['halah', 'sama', 'dahulu', 'malah', 'saat', 'sama', 'suka', 'sama', 'statement', 'dia', 'terus', 'keren', 'banget', 'iya', 'nikah', 'muda', 'komitmen', 'alah', 'tai', 'sapi', 'memang', 'benar', 'nikah', 'itu', 'diusia', 'tepat', 'dan', 'sanggup', 'saja', 'jangan', 'maksa', 'ditahan', 'dahulu', 'nafsu', 'syahwatnyaa', 'jyjyk', 'banget']</t>
  </si>
  <si>
    <t>['halah', 'suka', 'statement', 'keren', 'banget', 'iya', 'nikah', 'muda', 'komitmen', 'alah', 'tai', 'sapi', 'nikah', 'diusia', 'sanggup', 'maksa', 'ditahan', 'nafsu', 'syahwatnyaa', 'jyjyk', 'banget']</t>
  </si>
  <si>
    <t>['halah', 'suka', 'statement', 'keren', 'banget', 'iya', 'nikah', 'muda', 'komitmen', 'alah', 'tai', 'sapi', 'nikah', 'usia', 'sanggup', 'maksa', 'tahan', 'nafsu', 'syahwatnyaa', 'jyjyk', 'banget']</t>
  </si>
  <si>
    <t>halah suka statement keren banget iya nikah muda komitmen alah tai sapi nikah usia sanggup maksa tahan nafsu syahwatnyaa jyjyk banget</t>
  </si>
  <si>
    <t>@kegblgnunfaedh saya rasa betul nikah muda itu mendatangkan rezeki dan menjauhkan dosa, wanita diatas cuma salah memilih jodohnya,keknya gak nurut sama ortu nya</t>
  </si>
  <si>
    <t>saya rasa betul nikah muda itu mendatangkan rezeki dan menjauhkan dosa wanita diatas cuma salah memilih jodohnyakeknya gak nurut sama ortu nya</t>
  </si>
  <si>
    <t>['saya', 'rasa', 'betul', 'nikah', 'muda', 'itu', 'mendatangkan', 'rezeki', 'dan', 'menjauhkan', 'dosa', 'wanita', 'diatas', 'cuma', 'salah', 'memilih', 'jodohnyakeknya', 'gak', 'nurut', 'sama', 'ortu', 'nya']</t>
  </si>
  <si>
    <t>['saya', 'rasa', 'betul', 'nikah', 'muda', 'itu', 'mendatangkan', 'rezeki', 'dan', 'menjauhkan', 'dosa', 'wanita', 'diatas', 'cuma', 'salah', 'memilih', 'jodohnyakeknya', 'gak', 'patuh', 'sama', 'orangtua', 'nya']</t>
  </si>
  <si>
    <t>['nikah', 'muda', 'rezeki', 'menjauhkan', 'dosa', 'wanita', 'diatas', 'salah', 'memilih', 'jodohnyakeknya', 'gak', 'patuh', 'orangtua', 'nya']</t>
  </si>
  <si>
    <t>['nikah', 'muda', 'rezeki', 'jauh', 'dosa', 'wanita', 'atas', 'salah', 'pilih', 'jodohnyakeknya', 'gak', 'patuh', 'orangtua', 'nya']</t>
  </si>
  <si>
    <t>nikah muda rezeki jauh dosa wanita atas salah pilih jodohnyakeknya gak patuh orangtua nya</t>
  </si>
  <si>
    <t>@kegblgnunfaedh Mamam tuh nikah muda. Lu yang nikah muda, orang lain yang jadi ketumpuan. Mampus. Kesel gua jadi nya.</t>
  </si>
  <si>
    <t>@kegblgnunfaedh mamam tuh nikah muda. lu yang nikah muda, orang lain yang jadi ketumpuan. mampus. kesel gua jadi nya.</t>
  </si>
  <si>
    <t>mamam tuh nikah muda lu yang nikah muda orang lain yang jadi ketumpuan mampus kesel gua jadi nya</t>
  </si>
  <si>
    <t>['mamam', 'tuh', 'nikah', 'muda', 'lu', 'yang', 'nikah', 'muda', 'orang', 'lain', 'yang', 'jadi', 'ketumpuan', 'mampus', 'kesel', 'gua', 'jadi', 'nya']</t>
  </si>
  <si>
    <t>['mamam', 'tuh', 'nikah', 'muda', 'kamu', 'yang', 'nikah', 'muda', 'orang', 'lain', 'yang', 'jadi', 'ketumpuan', 'mati', 'kesal', 'aku', 'jadi', 'nya']</t>
  </si>
  <si>
    <t>['mamam', 'tuh', 'nikah', 'muda', 'nikah', 'muda', 'orang', 'ketumpuan', 'mati', 'kesal', 'nya']</t>
  </si>
  <si>
    <t>['mamam', 'tuh', 'nikah', 'muda', 'nikah', 'muda', 'orang', 'tumpu', 'mati', 'kesal', 'nya']</t>
  </si>
  <si>
    <t>mamam tuh nikah muda nikah muda orang tumpu mati kesal nya</t>
  </si>
  <si>
    <t>@kegblgnunfaedh sama kek gua nih, waktu itu tapi bedanya ini sama mamang warkop langganan,kata dia mending nikah dari sekarang mumpung  masih muda kalo masalah rejeki ada aja .eh ga lama dia cerita kalo anaknya cere garagara  masalah ekonomi ..</t>
  </si>
  <si>
    <t>sama kek gua nih waktu itu tapi bedanya ini sama mamang warkop langganankata dia mending nikah dari sekarang mumpung masih muda kalo masalah rejeki ada aja eh ga lama dia cerita kalo anaknya cere garagara masalah ekonomi</t>
  </si>
  <si>
    <t>['sama', 'kek', 'gua', 'nih', 'waktu', 'itu', 'tapi', 'bedanya', 'ini', 'sama', 'mamang', 'warkop', 'langganankata', 'dia', 'mending', 'nikah', 'dari', 'sekarang', 'mumpung', 'masih', 'muda', 'kalo', 'masalah', 'rejeki', 'ada', 'aja', 'eh', 'ga', 'lama', 'dia', 'cerita', 'kalo', 'anaknya', 'cere', 'garagara', 'masalah', 'ekonomi']</t>
  </si>
  <si>
    <t>['sama', 'seperti', 'aku', 'nih', 'waktu', 'itu', 'tapi', 'bedanya', 'ini', 'sama', 'mamang', 'warkop', 'langganankata', 'dia', 'mending', 'nikah', 'dari', 'sekarang', 'mumpung', 'masih', 'muda', 'kalo', 'masalah', 'rezeki', 'ada', 'aja', 'malah', 'tidak', 'lama', 'dia', 'cerita', 'kalo', 'anaknya', 'cerai', 'karena', 'masalah', 'ekonomi']</t>
  </si>
  <si>
    <t>['nih', 'bedanya', 'mamang', 'warkop', 'langganankata', 'mending', 'nikah', 'mumpung', 'muda', 'kalo', 'rezeki', 'aja', 'cerita', 'kalo', 'anaknya', 'cerai', 'ekonomi']</t>
  </si>
  <si>
    <t>['nih', 'beda', 'mamang', 'warkop', 'langganankata', 'mending', 'nikah', 'mumpung', 'muda', 'kalo', 'rezeki', 'aja', 'cerita', 'kalo', 'anak', 'cerai', 'ekonomi']</t>
  </si>
  <si>
    <t>nih beda mamang warkop langganankata mending nikah mumpung muda kalo rezeki aja cerita kalo anak cerai ekonomi</t>
  </si>
  <si>
    <t>@kegblgnunfaedh Bukan soal nikah muda nya, tapi karna terlalu terburu-buru memilih pasangan. Makanya niat nikah jangan hanya disandarkan pd utk menghindari dosa saja, tapi niat utk beribadah. Kalo niat ibadah tentunya hrs dibarengi dg sabar, ikhlah&amp;amp; bersungguh2 dlm mencari nafkah.</t>
  </si>
  <si>
    <t>@kegblgnunfaedh bukan soal nikah muda nya, tapi karna terlalu terburu-buru memilih pasangan. makanya niat nikah jangan hanya disandarkan pd utk menghindari dosa saja, tapi niat utk beribadah. kalo niat ibadah tentunya hrs dibarengi dg sabar, ikhlah&amp;amp; bersungguh2 dlm mencari nafkah.</t>
  </si>
  <si>
    <t>bukan soal nikah muda nya tapi karna terlalu terburuburu memilih pasangan makanya niat nikah jangan hanya disandarkan pd utk menghindari dosa saja tapi niat utk beribadah kalo niat ibadah tentunya hrs dibarengi dg sabar ikhlahamp bersungguh dlm mencari nafkah</t>
  </si>
  <si>
    <t>['bukan', 'soal', 'nikah', 'muda', 'nya', 'tapi', 'karna', 'terlalu', 'terburuburu', 'memilih', 'pasangan', 'makanya', 'niat', 'nikah', 'jangan', 'hanya', 'disandarkan', 'pd', 'utk', 'menghindari', 'dosa', 'saja', 'tapi', 'niat', 'utk', 'beribadah', 'kalo', 'niat', 'ibadah', 'tentunya', 'hrs', 'dibarengi', 'dg', 'sabar', 'ikhlahamp', 'bersungguh', 'dlm', 'mencari', 'nafkah']</t>
  </si>
  <si>
    <t>['bukan', 'soal', 'nikah', 'muda', 'nya', 'tapi', 'karena', 'terlalu', 'terburuburu', 'memilih', 'pasangan', 'makanya', 'niat', 'nikah', 'jangan', 'hanya', 'disandarkan', 'pada', 'utk', 'menghindari', 'dosa', 'saja', 'tapi', 'niat', 'utk', 'beribadah', 'kalo', 'niat', 'ibadah', 'tentunya', 'harus', 'dibarengi', 'dg', 'sabar', 'ikhlahamp', 'bersungguh', 'dlm', 'mencari', 'nafkah']</t>
  </si>
  <si>
    <t>['nikah', 'muda', 'nya', 'terburuburu', 'memilih', 'pasangan', 'niat', 'nikah', 'disandarkan', 'utk', 'menghindari', 'dosa', 'niat', 'utk', 'beribadah', 'kalo', 'niat', 'ibadah', 'dibarengi', 'dg', 'sabar', 'ikhlahamp', 'bersungguh', 'dlm', 'mencari', 'nafkah']</t>
  </si>
  <si>
    <t>['nikah', 'muda', 'nya', 'terburuburu', 'pilih', 'pasang', 'niat', 'nikah', 'sandar', 'utk', 'hindar', 'dosa', 'niat', 'utk', 'ibadah', 'kalo', 'niat', 'ibadah', 'bareng', 'dg', 'sabar', 'ikhlahamp', 'sungguh', 'dlm', 'cari', 'nafkah']</t>
  </si>
  <si>
    <t>nikah muda nya terburuburu pilih pasang niat nikah sandar utk hindar dosa niat utk ibadah kalo niat ibadah bareng dg sabar ikhlahamp sungguh dlm cari nafkah</t>
  </si>
  <si>
    <t>@bavkyard @tanyakanrl Umur 25 terlihat muda ketika penyakitan
Tapi
Umur 25 kalau belum nikah pasti keliatan tua peyot, seketika umurnya dikali 2 alias terlihat seperti umur 50
😭😭😭</t>
  </si>
  <si>
    <t>@bavkyard @tanyakanrl umur 25 terlihat muda ketika penyakitan
tapi
umur 25 kalau belum nikah pasti keliatan tua peyot, seketika umurnya dikali 2 alias terlihat seperti umur 50
😭😭😭</t>
  </si>
  <si>
    <t>umur terlihat muda ketika penyakitan tapi umur kalau belum nikah pasti keliatan tua peyot seketika umurnya dikali alias terlihat seperti umur</t>
  </si>
  <si>
    <t>['umur', 'terlihat', 'muda', 'ketika', 'penyakitan', 'tapi', 'umur', 'kalau', 'belum', 'nikah', 'pasti', 'keliatan', 'tua', 'peyot', 'seketika', 'umurnya', 'dikali', 'alias', 'terlihat', 'seperti', 'umur']</t>
  </si>
  <si>
    <t>['umur', 'terlihat', 'muda', 'ketika', 'penyakitan', 'tapi', 'umur', 'kalau', 'belum', 'nikah', 'pasti', 'terlihat', 'tua', 'peyot', 'seketika', 'umurnya', 'dikali', 'alias', 'terlihat', 'seperti', 'umur']</t>
  </si>
  <si>
    <t>['umur', 'muda', 'penyakitan', 'umur', 'nikah', 'tua', 'peyot', 'umurnya', 'dikali', 'alias', 'umur']</t>
  </si>
  <si>
    <t>['umur', 'muda', 'sakit', 'umur', 'nikah', 'tua', 'peyot', 'umur', 'kali', 'alias', 'umur']</t>
  </si>
  <si>
    <t>umur muda sakit umur nikah tua peyot umur kali alias umur</t>
  </si>
  <si>
    <t>@bmp294 @tanyarlfes haha setuju. gapapa nikah muda, asal kayak ixora sm meira. mereka nikah muda tp gak alay</t>
  </si>
  <si>
    <t>haha setuju gapapa nikah muda asal kayak ixora sm meira mereka nikah muda tp gak alay</t>
  </si>
  <si>
    <t>['haha', 'setuju', 'gapapa', 'nikah', 'muda', 'asal', 'kayak', 'ixora', 'sm', 'meira', 'mereka', 'nikah', 'muda', 'tp', 'gak', 'alay']</t>
  </si>
  <si>
    <t>['haha', 'setuju', 'boleh', 'nikah', 'muda', 'asal', 'seperti', 'ixora', 'sama', 'meira', 'mereka', 'nikah', 'muda', 'tapi', 'gak', 'alay']</t>
  </si>
  <si>
    <t>['haha', 'setuju', 'nikah', 'muda', 'ixora', 'meira', 'nikah', 'muda', 'gak', 'alay']</t>
  </si>
  <si>
    <t>['haha', 'tuju', 'nikah', 'muda', 'ixora', 'meira', 'nikah', 'muda', 'gak', 'alay']</t>
  </si>
  <si>
    <t>haha tuju nikah muda ixora meira nikah muda gak alay</t>
  </si>
  <si>
    <t>@kegblgnunfaedh mamam tuh nikah muda wkwkwk
dikata nikah itu gampang tinggal ngangkang?
wkwkwk otaknya udh kejengkang</t>
  </si>
  <si>
    <t>mamam tuh nikah muda wkwkwk dikata nikah itu gampang tinggal ngangkang wkwkwk otaknya udh kejengkang</t>
  </si>
  <si>
    <t>['mamam', 'tuh', 'nikah', 'muda', 'wkwkwk', 'dikata', 'nikah', 'itu', 'gampang', 'tinggal', 'ngangkang', 'wkwkwk', 'otaknya', 'udh', 'kejengkang']</t>
  </si>
  <si>
    <t>['mamam', 'tuh', 'nikah', 'muda', 'wkwkwk', 'dikata', 'nikah', 'itu', 'gampang', 'tinggal', 'ngangkang', 'wkwkwk', 'otaknya', 'sudah', 'kejengkang']</t>
  </si>
  <si>
    <t>['mamam', 'tuh', 'nikah', 'muda', 'wkwkwk', 'dikata', 'nikah', 'gampang', 'tinggal', 'ngangkang', 'wkwkwk', 'otaknya', 'kejengkang']</t>
  </si>
  <si>
    <t>['mamam', 'tuh', 'nikah', 'muda', 'wkwkwk', 'kata', 'nikah', 'gampang', 'tinggal', 'ngangkang', 'wkwkwk', 'otak', 'jengkang']</t>
  </si>
  <si>
    <t>mamam tuh nikah muda wkwkwk kata nikah gampang tinggal ngangkang wkwkwk otak jengkang</t>
  </si>
  <si>
    <t>@tanyarlfes Dunia pernikahan itu tidak seindah cerita novel maupun wattpad. 
Dunia pernikahan ga segampang mulutnya motivator tukang nyuruh-nyuruh orang kawin muda.
Kenapa si ga banyakin komunitas-komunitas muda punya banyak karya gitu loh.
Keq apa aja, dikit-dikit nikah, dikit-dikit kawin.</t>
  </si>
  <si>
    <t>@tanyarlfes dunia pernikahan itu tidak seindah cerita novel maupun wattpad. 
dunia pernikahan ga segampang mulutnya motivator tukang nyuruh-nyuruh orang kawin muda.
kenapa si ga banyakin komunitas-komunitas muda punya banyak karya gitu loh.
keq apa aja, dikit-dikit nikah, dikit-dikit kawin.</t>
  </si>
  <si>
    <t>dunia pernikahan itu tidak seindah cerita novel maupun wattpad dunia pernikahan ga segampang mulutnya motivator tukang nyuruhnyuruh orang kawin muda kenapa si ga banyakin komunitaskomunitas muda punya banyak karya gitu loh keq apa aja dikitdikit nikah dikitdikit kawin</t>
  </si>
  <si>
    <t>['dunia', 'pernikahan', 'itu', 'tidak', 'seindah', 'cerita', 'novel', 'maupun', 'wattpad', 'dunia', 'pernikahan', 'ga', 'segampang', 'mulutnya', 'motivator', 'tukang', 'nyuruhnyuruh', 'orang', 'kawin', 'muda', 'kenapa', 'si', 'ga', 'banyakin', 'komunitaskomunitas', 'muda', 'punya', 'banyak', 'karya', 'gitu', 'loh', 'keq', 'apa', 'aja', 'dikitdikit', 'nikah', 'dikitdikit', 'kawin']</t>
  </si>
  <si>
    <t>['dunia', 'pernikahan', 'itu', 'tidak', 'seindah', 'cerita', 'novel', 'maupun', 'wattpad', 'dunia', 'pernikahan', 'tidak', 'segampang', 'mulutnya', 'motivator', 'tukang', 'nyuruhnyuruh', 'orang', 'kawin', 'muda', 'kenapa', 'si', 'tidak', 'banyakin', 'komunitaskomunitas', 'muda', 'punya', 'banyak', 'karya', 'begitu', 'loh', 'keq', 'apa', 'aja', 'dikitdikit', 'nikah', 'dikitdikit', 'kawin']</t>
  </si>
  <si>
    <t>['dunia', 'pernikahan', 'seindah', 'cerita', 'novel', 'wattpad', 'dunia', 'pernikahan', 'segampang', 'mulutnya', 'motivator', 'tukang', 'nyuruhnyuruh', 'orang', 'kawin', 'muda', 'si', 'banyakin', 'komunitaskomunitas', 'muda', 'karya', 'loh', 'keq', 'aja', 'dikitdikit', 'nikah', 'dikitdikit', 'kawin']</t>
  </si>
  <si>
    <t>['dunia', 'nikah', 'indah', 'cerita', 'novel', 'wattpad', 'dunia', 'nikah', 'gampang', 'mulut', 'motivator', 'tukang', 'nyuruhnyuruh', 'orang', 'kawin', 'muda', 'si', 'banyakin', 'komunitaskomunitas', 'muda', 'karya', 'loh', 'keq', 'aja', 'dikitdikit', 'nikah', 'dikitdikit', 'kawin']</t>
  </si>
  <si>
    <t>dunia nikah indah cerita novel wattpad dunia nikah gampang mulut motivator tukang nyuruhnyuruh orang kawin muda si banyakin komunitaskomunitas muda karya loh keq aja dikitdikit nikah dikitdikit kawin</t>
  </si>
  <si>
    <t>@kegblgnunfaedh anjir skrg napa si banyak cewe nikah muda rata rata yang aing liat disia-siakan sama suaminya?</t>
  </si>
  <si>
    <t>anjir skrg napa si banyak cewe nikah muda rata rata yang aing liat disiasiakan sama suaminya</t>
  </si>
  <si>
    <t>['anjir', 'skrg', 'napa', 'si', 'banyak', 'cewe', 'nikah', 'muda', 'rata', 'rata', 'yang', 'aing', 'liat', 'disiasiakan', 'sama', 'suaminya']</t>
  </si>
  <si>
    <t>['fuck', 'sekarang', 'kenapa', 'si', 'banyak', 'cewek', 'nikah', 'muda', 'rata', 'rata', 'yang', 'aku', 'lihat', 'dibuang', 'sama', 'suaminya']</t>
  </si>
  <si>
    <t>['fuck', 'si', 'cewek', 'nikah', 'muda', 'lihat', 'dibuang', 'suaminya']</t>
  </si>
  <si>
    <t>['fuck', 'si', 'cewek', 'nikah', 'muda', 'lihat', 'buang', 'suami']</t>
  </si>
  <si>
    <t>fuck si cewek nikah muda lihat buang suami</t>
  </si>
  <si>
    <t>stres usek rawan pgn nikah muda</t>
  </si>
  <si>
    <t>['stres', 'usek', 'rawan', 'pgn', 'nikah', 'muda']</t>
  </si>
  <si>
    <t>['stres', 'usek', 'rawan', 'ingin', 'nikah', 'muda']</t>
  </si>
  <si>
    <t>['stres', 'usek', 'rawan', 'nikah', 'muda']</t>
  </si>
  <si>
    <t>stres usek rawan nikah muda</t>
  </si>
  <si>
    <t>@kegblgnunfaedh Makan noh nikah muda
.
https://t.co/DXLrcFaCop</t>
  </si>
  <si>
    <t>@kegblgnunfaedh makan noh nikah muda
.
https://t.co/dxlrcfacop</t>
  </si>
  <si>
    <t>@kegblgnunfaedh Hak dia untuk nikah muda ya. Hormati hak orang lain apalagi itu rekan anda. 
Hak anda gak ngutangin duit.</t>
  </si>
  <si>
    <t>@kegblgnunfaedh hak dia untuk nikah muda ya. hormati hak orang lain apalagi itu rekan anda. 
hak anda gak ngutangin duit.</t>
  </si>
  <si>
    <t>hak dia untuk nikah muda ya hormati hak orang lain apalagi itu rekan anda hak anda gak ngutangin duit</t>
  </si>
  <si>
    <t>['hak', 'dia', 'untuk', 'nikah', 'muda', 'ya', 'hormati', 'hak', 'orang', 'lain', 'apalagi', 'itu', 'rekan', 'anda', 'hak', 'anda', 'gak', 'ngutangin', 'duit']</t>
  </si>
  <si>
    <t>['hak', 'nikah', 'muda', 'ya', 'hormati', 'hak', 'orang', 'rekan', 'hak', 'gak', 'ngutangin', 'duit']</t>
  </si>
  <si>
    <t>['hak', 'nikah', 'muda', 'ya', 'hormat', 'hak', 'orang', 'rekan', 'hak', 'gak', 'ngutangin', 'duit']</t>
  </si>
  <si>
    <t>hak nikah muda ya hormat hak orang rekan hak gak ngutangin duit</t>
  </si>
  <si>
    <t>@fera_pus @tanyarlfes Kl udah beranak, ntar tau" menjelma jadi kyai, ustadz dadakan, gara" masih bocil udah nikah, beranak, ujung"nya gak punya duit, jalan pintasnya jadi motivator / kyai / ustadz yg dukung embel" nikah muda, basiiiiiiiiiiiii 😬😬😬</t>
  </si>
  <si>
    <t>@fera_pus @tanyarlfes kl udah beranak, ntar tau" menjelma jadi kyai, ustadz dadakan, gara" masih bocil udah nikah, beranak, ujung"nya gak punya duit, jalan pintasnya jadi motivator / kyai / ustadz yg dukung embel" nikah muda, basiiiiiiiiiiiii 😬😬😬</t>
  </si>
  <si>
    <t>pus kl udah beranak ntar tau menjelma jadi kyai ustadz dadakan gara masih bocil udah nikah beranak ujungnya gak punya duit jalan pintasnya jadi motivator kyai ustadz yg dukung embel nikah muda basiiiiiiiiiiiii</t>
  </si>
  <si>
    <t>['pus', 'kl', 'udah', 'beranak', 'ntar', 'tau', 'menjelma', 'jadi', 'kyai', 'ustadz', 'dadakan', 'gara', 'masih', 'bocil', 'udah', 'nikah', 'beranak', 'ujungnya', 'gak', 'punya', 'duit', 'jalan', 'pintasnya', 'jadi', 'motivator', 'kyai', 'ustadz', 'yg', 'dukung', 'embel', 'nikah', 'muda', 'basiiiiiiiiiiiii']</t>
  </si>
  <si>
    <t>['pus', 'kalau', 'sudah', 'beranak', 'nanti', 'tau', 'menjelma', 'jadi', 'kyai', 'ustaz', 'dadakan', 'karena', 'masih', 'bocah', 'sudah', 'nikah', 'beranak', 'ujungnya', 'gak', 'punya', 'duit', 'jalan', 'pintasnya', 'jadi', 'motivator', 'kyai', 'ustaz', 'yg', 'dukung', 'embel', 'nikah', 'muda', 'basiiiiiiiiiiiii']</t>
  </si>
  <si>
    <t>['beranak', 'tau', 'menjelma', 'kyai', 'ustaz', 'dadakan', 'bocah', 'nikah', 'beranak', 'ujungnya', 'gak', 'duit', 'jalan', 'pintasnya', 'motivator', 'kyai', 'ustaz', 'dukung', 'embel', 'nikah', 'muda', 'basiiiiiiiiiiiii']</t>
  </si>
  <si>
    <t>['anak', 'tau', 'jelma', 'kyai', 'ustaz', 'dada', 'bocah', 'nikah', 'anak', 'ujung', 'gak', 'duit', 'jalan', 'pintas', 'motivator', 'kyai', 'ustaz', 'dukung', 'embel', 'nikah', 'muda', 'basiiiiiiiiiiiii']</t>
  </si>
  <si>
    <t>anak tau jelma kyai ustaz dada bocah nikah anak ujung gak duit jalan pintas motivator kyai ustaz dukung embel nikah muda basiiiiiiiiiiiii</t>
  </si>
  <si>
    <t>@tanyarlfes Padahal ajakan hal baik dalam islam tuh buanyaaaak yang bisa membawa kita kesurga, ga cuma soal larangan pacaran sama soal nikah muda.</t>
  </si>
  <si>
    <t>@tanyarlfes padahal ajakan hal baik dalam islam tuh buanyaaaak yang bisa membawa kita kesurga, ga cuma soal larangan pacaran sama soal nikah muda.</t>
  </si>
  <si>
    <t>padahal ajakan hal baik dalam islam tuh buanyaaaak yang bisa membawa kita kesurga ga cuma soal larangan pacaran sama soal nikah muda</t>
  </si>
  <si>
    <t>['padahal', 'ajakan', 'hal', 'baik', 'dalam', 'islam', 'tuh', 'buanyaaaak', 'yang', 'bisa', 'membawa', 'kita', 'kesurga', 'ga', 'cuma', 'soal', 'larangan', 'pacaran', 'sama', 'soal', 'nikah', 'muda']</t>
  </si>
  <si>
    <t>['padahal', 'ajakan', 'hal', 'baik', 'dalam', 'islam', 'tuh', 'buanyaaaak', 'yang', 'bisa', 'membawa', 'kita', 'kesurga', 'tidak', 'cuma', 'soal', 'larangan', 'pacaran', 'sama', 'soal', 'nikah', 'muda']</t>
  </si>
  <si>
    <t>['ajakan', 'islam', 'tuh', 'buanyaaaak', 'membawa', 'kesurga', 'larangan', 'pacaran', 'nikah', 'muda']</t>
  </si>
  <si>
    <t>['aja', 'islam', 'tuh', 'buanyaaaak', 'bawa', 'surga', 'larang', 'pacar', 'nikah', 'muda']</t>
  </si>
  <si>
    <t>aja islam tuh buanyaaaak bawa surga larang pacar nikah muda</t>
  </si>
  <si>
    <t>@hariharibaru @tanyarlfes Bener bangettt. Sama kaya nenekku ke suami pertama yang meninggal duluan(meninggal muda, trus nenek nikah lagi) akhirnya tiap kali nyekar, ngajak suami barunya dan sampe tua jg suaminya tetep bantu doa dan bersih bersih makam suami pertama nenek aku.</t>
  </si>
  <si>
    <t>@hariharibaru @tanyarlfes bener bangettt. sama kaya nenekku ke suami pertama yang meninggal duluan(meninggal muda, trus nenek nikah lagi) akhirnya tiap kali nyekar, ngajak suami barunya dan sampe tua jg suaminya tetep bantu doa dan bersih bersih makam suami pertama nenek aku.</t>
  </si>
  <si>
    <t>bener bangettt sama kaya nenekku ke suami pertama yang meninggal duluanmeninggal muda trus nenek nikah lagi akhirnya tiap kali nyekar ngajak suami barunya dan sampe tua jg suaminya tetep bantu doa dan bersih bersih makam suami pertama nenek aku</t>
  </si>
  <si>
    <t>['bener', 'bangettt', 'sama', 'kaya', 'nenekku', 'ke', 'suami', 'pertama', 'yang', 'meninggal', 'duluanmeninggal', 'muda', 'trus', 'nenek', 'nikah', 'lagi', 'akhirnya', 'tiap', 'kali', 'nyekar', 'ngajak', 'suami', 'barunya', 'dan', 'sampe', 'tua', 'jg', 'suaminya', 'tetep', 'bantu', 'doa', 'dan', 'bersih', 'bersih', 'makam', 'suami', 'pertama', 'nenek', 'aku']</t>
  </si>
  <si>
    <t>['benar', 'bangettt', 'sama', 'kaya', 'nenekku', 'ke', 'suami', 'pertama', 'yang', 'meninggal', 'duluanmeninggal', 'muda', 'terus', 'nenek', 'nikah', 'lagi', 'akhirnya', 'tiap', 'sepertinya', 'nyekar', 'mengajak', 'suami', 'barunya', 'dan', 'sampai', 'tua', 'juga', 'suaminya', 'tetap', 'bantu', 'doa', 'dan', 'bersih', 'bersih', 'makam', 'suami', 'pertama', 'nenek', 'aku']</t>
  </si>
  <si>
    <t>['bangettt', 'kaya', 'nenekku', 'suami', 'meninggal', 'duluanmeninggal', 'muda', 'nenek', 'nikah', 'nyekar', 'mengajak', 'suami', 'barunya', 'tua', 'suaminya', 'bantu', 'doa', 'bersih', 'bersih', 'makam', 'suami', 'nenek']</t>
  </si>
  <si>
    <t>['bangettt', 'kaya', 'nenek', 'suami', 'tinggal', 'duluanmeninggal', 'muda', 'nenek', 'nikah', 'nyekar', 'ajak', 'suami', 'baru', 'tua', 'suami', 'bantu', 'doa', 'bersih', 'bersih', 'makam', 'suami', 'nenek']</t>
  </si>
  <si>
    <t>bangettt kaya nenek suami tinggal duluanmeninggal muda nenek nikah nyekar ajak suami baru tua suami bantu doa bersih bersih makam suami nenek</t>
  </si>
  <si>
    <t>@kegblgnunfaedh ya menurut dia nikah muda, punya anak adalah prestasi tertinggi dalam hidupnya, mindset tetangga2 ku juga gtu sama, dan pada akhirnya mereka maaf hidup dibawah garis kemiskinan, makan aja susah, 
harusnya kalau menikah sudah siap mental, finansial, rumah, kendaraan,</t>
  </si>
  <si>
    <t>ya menurut dia nikah muda punya anak adalah prestasi tertinggi dalam hidupnya mindset tetangga ku juga gtu sama dan pada akhirnya mereka maaf hidup dibawah garis kemiskinan makan aja susah harusnya kalau menikah sudah siap mental finansial rumah kendaraan</t>
  </si>
  <si>
    <t>['ya', 'menurut', 'dia', 'nikah', 'muda', 'punya', 'anak', 'adalah', 'prestasi', 'tertinggi', 'dalam', 'hidupnya', 'mindset', 'tetangga', 'ku', 'juga', 'gtu', 'sama', 'dan', 'pada', 'akhirnya', 'mereka', 'maaf', 'hidup', 'dibawah', 'garis', 'kemiskinan', 'makan', 'aja', 'susah', 'harusnya', 'kalau', 'menikah', 'sudah', 'siap', 'mental', 'finansial', 'rumah', 'kendaraan']</t>
  </si>
  <si>
    <t>['ya', 'menurut', 'dia', 'nikah', 'muda', 'punya', 'anak', 'adalah', 'prestasi', 'tertinggi', 'dalam', 'hidupnya', 'pemikiran', 'tetangga', 'aku', 'juga', 'begitu', 'sama', 'dan', 'pada', 'akhirnya', 'mereka', 'maaf', 'hidup', 'dibawah', 'garis', 'kemiskinan', 'makan', 'aja', 'susah', 'harusnya', 'kalau', 'nikah', 'sudah', 'siap', 'mental', 'keuangan', 'rumah', 'kendaraan']</t>
  </si>
  <si>
    <t>['ya', 'nikah', 'muda', 'anak', 'prestasi', 'tertinggi', 'hidupnya', 'pemikiran', 'tetangga', 'maaf', 'hidup', 'dibawah', 'garis', 'kemiskinan', 'makan', 'aja', 'susah', 'nikah', 'mental', 'keuangan', 'rumah', 'kendaraan']</t>
  </si>
  <si>
    <t>['ya', 'nikah', 'muda', 'anak', 'prestasi', 'tinggi', 'hidup', 'pikir', 'tetangga', 'maaf', 'hidup', 'bawah', 'garis', 'miskin', 'makan', 'aja', 'susah', 'nikah', 'mental', 'uang', 'rumah', 'kendara']</t>
  </si>
  <si>
    <t>ya nikah muda anak prestasi tinggi hidup pikir tetangga maaf hidup bawah garis miskin makan aja susah nikah mental uang rumah kendara</t>
  </si>
  <si>
    <t>@tanyarlfes syarat nikah ya siap gak cuman harta, tapi ya mental ya pengetahuan
hari gini masih percaya janji manis ustadz/ustadzah muda itu setara percaya nasihat pernikahan reza arap😅
GAK SESIMPEL ITU.</t>
  </si>
  <si>
    <t>@tanyarlfes syarat nikah ya siap gak cuman harta, tapi ya mental ya pengetahuan
hari gini masih percaya janji manis ustadz/ustadzah muda itu setara percaya nasihat pernikahan reza arap😅
gak sesimpel itu.</t>
  </si>
  <si>
    <t>syarat nikah ya siap gak cuman harta tapi ya mental ya pengetahuan hari gini masih percaya janji manis ustadzustadzah muda itu setara percaya nasihat pernikahan reza arap gak sesimpel itu</t>
  </si>
  <si>
    <t>['syarat', 'nikah', 'ya', 'siap', 'gak', 'cuman', 'harta', 'tapi', 'ya', 'mental', 'ya', 'pengetahuan', 'hari', 'gini', 'masih', 'percaya', 'janji', 'manis', 'ustadzustadzah', 'muda', 'itu', 'setara', 'percaya', 'nasihat', 'pernikahan', 'reza', 'arap', 'gak', 'sesimpel', 'itu']</t>
  </si>
  <si>
    <t>['syarat', 'nikah', 'ya', 'siap', 'gak', 'hanya', 'harta', 'tapi', 'ya', 'mental', 'ya', 'pengetahuan', 'hari', 'begini', 'masih', 'percaya', 'janji', 'manis', 'ustadzustadzah', 'muda', 'itu', 'setara', 'percaya', 'nasihat', 'pernikahan', 'reza', 'arap', 'gak', 'sesimpel', 'itu']</t>
  </si>
  <si>
    <t>['syarat', 'nikah', 'ya', 'gak', 'harta', 'ya', 'mental', 'ya', 'pengetahuan', 'percaya', 'janji', 'manis', 'ustadzustadzah', 'muda', 'setara', 'percaya', 'nasihat', 'pernikahan', 'reza', 'arap', 'gak', 'sesimpel']</t>
  </si>
  <si>
    <t>['syarat', 'nikah', 'ya', 'gak', 'harta', 'ya', 'mental', 'ya', 'tahu', 'percaya', 'janji', 'manis', 'ustadzustadzah', 'muda', 'tara', 'percaya', 'nasihat', 'nikah', 'reza', 'arap', 'gak', 'simpel']</t>
  </si>
  <si>
    <t>syarat nikah ya gak harta ya mental ya tahu percaya janji manis ustadzustadzah muda tara percaya nasihat nikah reza arap gak simpel</t>
  </si>
  <si>
    <t>@kegblgnunfaedh Nikah muda boleh boleh aja kalau spek ortu kedua belah pihak macam keluarga Siska khol, klw roko masih minta ortu mending sadar diri cuk
Gue tau burung Lo doang yg udah mampu
Tapi dalam hal lain bener bener blm mampu</t>
  </si>
  <si>
    <t>@kegblgnunfaedh nikah muda boleh boleh aja kalau spek ortu kedua belah pihak macam keluarga siska khol, klw roko masih minta ortu mending sadar diri cuk
gue tau burung lo doang yg udah mampu
tapi dalam hal lain bener bener blm mampu</t>
  </si>
  <si>
    <t>nikah muda boleh boleh aja kalau spek ortu kedua belah pihak macam keluarga siska khol klw roko masih minta ortu mending sadar diri cuk gue tau burung lo doang yg udah mampu tapi dalam hal lain bener bener blm mampu</t>
  </si>
  <si>
    <t>['nikah', 'muda', 'boleh', 'boleh', 'aja', 'kalau', 'spek', 'ortu', 'kedua', 'belah', 'pihak', 'macam', 'keluarga', 'siska', 'khol', 'klw', 'roko', 'masih', 'minta', 'ortu', 'mending', 'sadar', 'diri', 'cuk', 'gue', 'tau', 'burung', 'lo', 'doang', 'yg', 'udah', 'mampu', 'tapi', 'dalam', 'hal', 'lain', 'bener', 'bener', 'blm', 'mampu']</t>
  </si>
  <si>
    <t>['nikah', 'muda', 'boleh', 'boleh', 'aja', 'kalau', 'spek', 'orangtua', 'kedua', 'belah', 'pihak', 'macam', 'keluarga', 'siska', 'khol', 'kalau', 'roko', 'masih', 'minta', 'orangtua', 'mending', 'sadar', 'diri', 'cuk', 'aku', 'tau', 'burung', 'kamu', 'hanya', 'yg', 'sudah', 'mampu', 'tapi', 'dalam', 'hal', 'lain', 'benar', 'benar', 'belum', 'mampu']</t>
  </si>
  <si>
    <t>['nikah', 'muda', 'aja', 'spek', 'orangtua', 'belah', 'keluarga', 'siska', 'khol', 'roko', 'orangtua', 'mending', 'sadar', 'cuk', 'tau', 'burung']</t>
  </si>
  <si>
    <t>nikah muda aja spek orangtua belah keluarga siska khol roko orangtua mending sadar cuk tau burung</t>
  </si>
  <si>
    <t>@kegblgnunfaedh wkwkwkwk sama, gw juga kena 😆 seru sih nikah muda umur 23. tapi beberapa taun kemudian. liat temen umur 30 &amp;amp; blm nikah. kayanya idupnya lbh seru 😄 malah idup gw yg gaseru. masalah mulu yg dateng 😏</t>
  </si>
  <si>
    <t>wkwkwkwk sama gw juga kena seru sih nikah muda umur tapi beberapa taun kemudian liat temen umur amp blm nikah kayanya idupnya lbh seru malah idup gw yg gaseru masalah mulu yg dateng</t>
  </si>
  <si>
    <t>['wkwkwkwk', 'sama', 'gw', 'juga', 'kena', 'seru', 'sih', 'nikah', 'muda', 'umur', 'tapi', 'beberapa', 'taun', 'kemudian', 'liat', 'temen', 'umur', 'amp', 'blm', 'nikah', 'kayanya', 'idupnya', 'lbh', 'seru', 'malah', 'idup', 'gw', 'yg', 'gaseru', 'masalah', 'mulu', 'yg', 'dateng']</t>
  </si>
  <si>
    <t>['wkwkwkwk', 'sama', 'aku', 'juga', 'kena', 'seru', 'sih', 'nikah', 'muda', 'umur', 'tapi', 'beberapa', 'tahun', 'kemudian', 'lihat', 'teman', 'umur', 'amp', 'belum', 'nikah', 'sepertinya', 'hidupnya', 'lbh', 'seru', 'malah', 'hidup', 'aku', 'yg', 'gaseru', 'masalah', 'selalu', 'yg', 'datang']</t>
  </si>
  <si>
    <t>['wkwkwkwk', 'kena', 'seru', 'sih', 'nikah', 'muda', 'umur', 'lihat', 'teman', 'umur', 'amp', 'nikah', 'hidupnya', 'lbh', 'seru', 'hidup', 'gaseru']</t>
  </si>
  <si>
    <t>['wkwkwkwk', 'kena', 'seru', 'sih', 'nikah', 'muda', 'umur', 'lihat', 'teman', 'umur', 'amp', 'nikah', 'hidup', 'lbh', 'seru', 'hidup', 'gaseru']</t>
  </si>
  <si>
    <t>wkwkwkwk kena seru sih nikah muda umur lihat teman umur amp nikah hidup lbh seru hidup gaseru</t>
  </si>
  <si>
    <t>@bmp294 @tanyarlfes Influencer yg promosiin nikah muda sama indonesia tanpa pacaran itu bullshit. Yang nikah muda pada cere, yang dulu anti pacaran sekarang gaya pacarannya kek orang udah nikah</t>
  </si>
  <si>
    <t>@bmp294 @tanyarlfes influencer yg promosiin nikah muda sama indonesia tanpa pacaran itu bullshit. yang nikah muda pada cere, yang dulu anti pacaran sekarang gaya pacarannya kek orang udah nikah</t>
  </si>
  <si>
    <t>influencer yg promosiin nikah muda sama indonesia tanpa pacaran itu bullshit yang nikah muda pada cere yang dulu anti pacaran sekarang gaya pacarannya kek orang udah nikah</t>
  </si>
  <si>
    <t>['influencer', 'yg', 'promosiin', 'nikah', 'muda', 'sama', 'indonesia', 'tanpa', 'pacaran', 'itu', 'bullshit', 'yang', 'nikah', 'muda', 'pada', 'cere', 'yang', 'dulu', 'anti', 'pacaran', 'sekarang', 'gaya', 'pacarannya', 'kek', 'orang', 'udah', 'nikah']</t>
  </si>
  <si>
    <t>['influencer', 'yg', 'promosiin', 'nikah', 'muda', 'sama', 'indonesia', 'tanpa', 'pacaran', 'itu', 'omongkosong', 'yang', 'nikah', 'muda', 'pada', 'cerai', 'yang', 'dulu', 'anti', 'pacaran', 'sekarang', 'gaya', 'pacarannya', 'seperti', 'orang', 'sudah', 'nikah']</t>
  </si>
  <si>
    <t>['influencer', 'promosiin', 'nikah', 'muda', 'indonesia', 'pacaran', 'omongkosong', 'nikah', 'muda', 'cerai', 'anti', 'pacaran', 'gaya', 'pacarannya', 'orang', 'nikah']</t>
  </si>
  <si>
    <t>['influencer', 'promosiin', 'nikah', 'muda', 'indonesia', 'pacar', 'omongkosong', 'nikah', 'muda', 'cerai', 'anti', 'pacar', 'gaya', 'pacar', 'orang', 'nikah']</t>
  </si>
  <si>
    <t>influencer promosiin nikah muda indonesia pacar omongkosong nikah muda cerai anti pacar gaya pacar orang nikah</t>
  </si>
  <si>
    <t>@kegblgnunfaedh nikah muda buat menghindari dosa zina, habis nikah malah munculin dosa2 lainnya..kocak emang jenis manusia kek gitu 😄</t>
  </si>
  <si>
    <t>nikah muda buat menghindari dosa zina habis nikah malah munculin dosa lainnyakocak emang jenis manusia kek gitu</t>
  </si>
  <si>
    <t>['nikah', 'muda', 'buat', 'menghindari', 'dosa', 'zina', 'habis', 'nikah', 'malah', 'munculin', 'dosa', 'lainnyakocak', 'emang', 'jenis', 'manusia', 'kek', 'gitu']</t>
  </si>
  <si>
    <t>['nikah', 'muda', 'buat', 'menghindari', 'dosa', 'zina', 'habis', 'nikah', 'malah', 'munculin', 'dosa', 'lainnyakocak', 'memang', 'jenis', 'manusia', 'seperti', 'begitu']</t>
  </si>
  <si>
    <t>['nikah', 'muda', 'menghindari', 'dosa', 'zina', 'habis', 'nikah', 'munculin', 'dosa', 'lainnyakocak', 'jenis', 'manusia']</t>
  </si>
  <si>
    <t>['nikah', 'muda', 'hindar', 'dosa', 'zina', 'habis', 'nikah', 'munculin', 'dosa', 'lainnyakocak', 'jenis', 'manusia']</t>
  </si>
  <si>
    <t>nikah muda hindar dosa zina habis nikah munculin dosa lainnyakocak jenis manusia</t>
  </si>
  <si>
    <t>@kegblgnunfaedh MAKAN TUH NIKAH MUDA😂😂 MAKAN TUH SUSAHNYA HIDUP, MAKANYA JDI ORNG JNGN BELAGU, NIKAH MUDA JUGA GK MENJAMIN KEBAHAGIAAN DAN KESEJAHTERAAN RMH TANGGA, APALGI KLO PASANGAN NYA BELUM MAMPAN, MAKAN DAH TUH MUKANYA</t>
  </si>
  <si>
    <t>@kegblgnunfaedh makan tuh nikah muda😂😂 makan tuh susahnya hidup, makanya jdi orng jngn belagu, nikah muda juga gk menjamin kebahagiaan dan kesejahteraan rmh tangga, apalgi klo pasangan nya belum mampan, makan dah tuh mukanya</t>
  </si>
  <si>
    <t>makan tuh nikah muda makan tuh susahnya hidup makanya jdi orng jngn belagu nikah muda juga gk menjamin kebahagiaan dan kesejahteraan rmh tangga apalgi klo pasangan nya belum mampan makan dah tuh mukanya</t>
  </si>
  <si>
    <t>['makan', 'tuh', 'nikah', 'muda', 'makan', 'tuh', 'susahnya', 'hidup', 'makanya', 'jdi', 'orng', 'jngn', 'belagu', 'nikah', 'muda', 'juga', 'gk', 'menjamin', 'kebahagiaan', 'dan', 'kesejahteraan', 'rmh', 'tangga', 'apalgi', 'klo', 'pasangan', 'nya', 'belum', 'mampan', 'makan', 'dah', 'tuh', 'mukanya']</t>
  </si>
  <si>
    <t>['makan', 'tuh', 'nikah', 'muda', 'makan', 'tuh', 'susahnya', 'hidup', 'makanya', 'jadi', 'orang', 'jangan', 'belagu', 'nikah', 'muda', 'juga', 'tidak', 'menjamin', 'kebahagiaan', 'dan', 'kesejahteraan', 'rumah', 'tangga', 'apalagi', 'klo', 'pasangan', 'nya', 'belum', 'mampan', 'makan', 'sudah', 'tuh', 'mukanya']</t>
  </si>
  <si>
    <t>['makan', 'tuh', 'nikah', 'muda', 'makan', 'tuh', 'susahnya', 'hidup', 'orang', 'belagu', 'nikah', 'muda', 'menjamin', 'kebahagiaan', 'kesejahteraan', 'rumah', 'tangga', 'klo', 'pasangan', 'nya', 'mampan', 'makan', 'tuh', 'mukanya']</t>
  </si>
  <si>
    <t>['makan', 'tuh', 'nikah', 'muda', 'makan', 'tuh', 'susah', 'hidup', 'orang', 'belagu', 'nikah', 'muda', 'jamin', 'bahagia', 'sejahtera', 'rumah', 'tangga', 'klo', 'pasang', 'nya', 'mampan', 'makan', 'tuh', 'muka']</t>
  </si>
  <si>
    <t>makan tuh nikah muda makan tuh susah hidup orang belagu nikah muda jamin bahagia sejahtera rumah tangga klo pasang nya mampan makan tuh muka</t>
  </si>
  <si>
    <t>@kegblgnunfaedh Gw 27 tahun belum nikah, banyak omongan" tapi i don't care, aku menikmati masa muda dengan baik🤪</t>
  </si>
  <si>
    <t>@kegblgnunfaedh gw 27 tahun belum nikah, banyak omongan" tapi i don't care, aku menikmati masa muda dengan baik🤪</t>
  </si>
  <si>
    <t>gw tahun belum nikah banyak omongan tapi  dont care aku menikmati masa muda dengan baik</t>
  </si>
  <si>
    <t>['gw', 'tahun', 'belum', 'nikah', 'banyak', 'omongan', 'tapi', 'dont', 'care', 'aku', 'menikmati', 'masa', 'muda', 'dengan', 'baik']</t>
  </si>
  <si>
    <t>['aku', 'tahun', 'belum', 'nikah', 'banyak', 'perkataan', 'tapi', 'jangan', 'care', 'aku', 'menikmati', 'masa', 'muda', 'dengan', 'baik']</t>
  </si>
  <si>
    <t>['nikah', 'perkataan', 'care', 'menikmati', 'muda']</t>
  </si>
  <si>
    <t>['nikah', 'kata', 'care', 'nikmat', 'muda']</t>
  </si>
  <si>
    <t>nikah kata care nikmat muda</t>
  </si>
  <si>
    <t>@kegblgnunfaedh Wkwoswkwo rasain dah tuh nikah muda
https://t.co/9HGCWXUMa2 https://t.co/kEmKwdJsPt</t>
  </si>
  <si>
    <t>@kegblgnunfaedh wkwoswkwo rasain dah tuh nikah muda
https://t.co/9hgcwxuma2 https://t.co/kemkwdjspt</t>
  </si>
  <si>
    <t>wkwoswkwo rasain dah tuh nikah muda</t>
  </si>
  <si>
    <t>['wkwoswkwo', 'rasain', 'dah', 'tuh', 'nikah', 'muda']</t>
  </si>
  <si>
    <t>['wkwoswkwo', 'rasakan', 'sudah', 'tuh', 'nikah', 'muda']</t>
  </si>
  <si>
    <t>['rasakan', 'tuh', 'nikah', 'muda']</t>
  </si>
  <si>
    <t>['rasa', 'tuh', 'nikah', 'muda']</t>
  </si>
  <si>
    <t>rasa tuh nikah muda</t>
  </si>
  <si>
    <t>@tanyakanrl Semua bibiku nnya kapan aku nikah, tpi nenekku malah yg jawab "masih muda cucu gue ini 23thn, biarin dia puas2in jalan2 ama gue kemanapun! Jngan paksa2 dia nikah! Klo dia nikah lu semua gk gue undang!" Wkwk nenekku pahlawanku hahaha</t>
  </si>
  <si>
    <t>@tanyakanrl semua bibiku nnya kapan aku nikah, tpi nenekku malah yg jawab "masih muda cucu gue ini 23thn, biarin dia puas2in jalan2 ama gue kemanapun! jngan paksa2 dia nikah! klo dia nikah lu semua gk gue undang!" wkwk nenekku pahlawanku hahaha</t>
  </si>
  <si>
    <t>semua bibiku nnya kapan aku nikah tpi nenekku malah yg jawab masih muda cucu gue ini thn biarin dia puasin jalan ama gue kemanapun jngan paksa dia nikah klo dia nikah lu semua gk gue undang wkwk nenekku pahlawanku hahaha</t>
  </si>
  <si>
    <t>['semua', 'bibiku', 'nnya', 'kapan', 'aku', 'nikah', 'tpi', 'nenekku', 'malah', 'yg', 'jawab', 'masih', 'muda', 'cucu', 'gue', 'ini', 'thn', 'biarin', 'dia', 'puasin', 'jalan', 'ama', 'gue', 'kemanapun', 'jngan', 'paksa', 'dia', 'nikah', 'klo', 'dia', 'nikah', 'lu', 'semua', 'gk', 'gue', 'undang', 'wkwk', 'nenekku', 'pahlawanku', 'hahaha']</t>
  </si>
  <si>
    <t>['semua', 'bibiku', 'nnya', 'kapan', 'aku', 'nikah', 'tapi', 'nenekku', 'malah', 'yg', 'jawab', 'masih', 'muda', 'cucu', 'aku', 'ini', 'tahun', 'biarin', 'dia', 'puas', 'jalan', 'sama', 'aku', 'kemanapun', 'jangan', 'paksa', 'dia', 'nikah', 'klo', 'dia', 'nikah', 'kamu', 'semua', 'tidak', 'aku', 'undang', 'wkwk', 'nenekku', 'pahlawanku', 'hahaha']</t>
  </si>
  <si>
    <t>['bibiku', 'nnya', 'nikah', 'nenekku', 'muda', 'cucu', 'biarin', 'puas', 'jalan', 'kemanapun', 'paksa', 'nikah', 'klo', 'nikah', 'undang', 'nenekku', 'pahlawanku', 'hahaha']</t>
  </si>
  <si>
    <t>['bibi', 'nnya', 'nikah', 'nenek', 'muda', 'cucu', 'biarin', 'puas', 'jalan', 'mana', 'paksa', 'nikah', 'klo', 'nikah', 'undang', 'nenek', 'pahlawan', 'hahaha']</t>
  </si>
  <si>
    <t>bibi nnya nikah nenek muda cucu biarin puas jalan mana paksa nikah klo nikah undang nenek pahlawan hahaha</t>
  </si>
  <si>
    <t>@kegblgnunfaedh Aku jg pernah sama tetangga yg sebaya aku tp ga nyampe pinjem duit. Cuma diomongin katanya mumpung masih muda cepetan nikah biar cepet punya anak, biar samaan kek dia. Gpp sih klo dia pikirannya kek gitu. Tapi kalo aku mikirnya justru karena masih muda, nikmatin dulu aja ga sih https://t.co/sOTiVunACL</t>
  </si>
  <si>
    <t>@kegblgnunfaedh aku jg pernah sama tetangga yg sebaya aku tp ga nyampe pinjem duit. cuma diomongin katanya mumpung masih muda cepetan nikah biar cepet punya anak, biar samaan kek dia. gpp sih klo dia pikirannya kek gitu. tapi kalo aku mikirnya justru karena masih muda, nikmatin dulu aja ga sih https://t.co/sotivunacl</t>
  </si>
  <si>
    <t>aku jg pernah sama tetangga yg sebaya aku tp ga nyampe pinjem duit cuma diomongin katanya mumpung masih muda cepetan nikah biar cepet punya anak biar samaan kek dia gpp sih klo dia pikirannya kek gitu tapi kalo aku mikirnya justru karena masih muda nikmatin dulu aja ga sih</t>
  </si>
  <si>
    <t>['aku', 'jg', 'pernah', 'sama', 'tetangga', 'yg', 'sebaya', 'aku', 'tp', 'ga', 'nyampe', 'pinjem', 'duit', 'cuma', 'diomongin', 'katanya', 'mumpung', 'masih', 'muda', 'cepetan', 'nikah', 'biar', 'cepet', 'punya', 'anak', 'biar', 'samaan', 'kek', 'dia', 'gpp', 'sih', 'klo', 'dia', 'pikirannya', 'kek', 'gitu', 'tapi', 'kalo', 'aku', 'mikirnya', 'justru', 'karena', 'masih', 'muda', 'nikmatin', 'dulu', 'aja', 'ga', 'sih']</t>
  </si>
  <si>
    <t>['aku', 'juga', 'pernah', 'sama', 'tetangga', 'yg', 'sebaya', 'aku', 'tapi', 'tidak', 'sampai', 'pinjem', 'duit', 'cuma', 'diomongin', 'katanya', 'mumpung', 'masih', 'muda', 'segera', 'nikah', 'biar', 'cepat', 'punya', 'anak', 'biar', 'samaan', 'seperti', 'dia', 'boleh', 'sih', 'klo', 'dia', 'pikirannya', 'seperti', 'begitu', 'tapi', 'kalo', 'aku', 'mikirnya', 'justru', 'karena', 'masih', 'muda', 'menikmati', 'dulu', 'aja', 'tidak', 'sih']</t>
  </si>
  <si>
    <t>['tetangga', 'sebaya', 'pinjem', 'duit', 'diomongin', 'mumpung', 'muda', 'nikah', 'biar', 'cepat', 'anak', 'biar', 'samaan', 'sih', 'klo', 'pikirannya', 'kalo', 'mikirnya', 'muda', 'menikmati', 'aja', 'sih']</t>
  </si>
  <si>
    <t>['tetangga', 'baya', 'pinjem', 'duit', 'diomongin', 'mumpung', 'muda', 'nikah', 'biar', 'cepat', 'anak', 'biar', 'sama', 'sih', 'klo', 'pikir', 'kalo', 'mikirnya', 'muda', 'nikmat', 'aja', 'sih']</t>
  </si>
  <si>
    <t>tetangga baya pinjem duit diomongin mumpung muda nikah biar cepat anak biar sama sih klo pikir kalo mikirnya muda nikmat aja sih</t>
  </si>
  <si>
    <t>BANG SELESAI BANG UJIAN SEKOLAH INI.😭☝🏻
MARI KITA LEWATI UJIAN HIDUP MENJADI DEWASA...
saatnya cari kerja bang (cari ceo muda blm nikah sekalian gpp sih, vin.)🫢✌🏻</t>
  </si>
  <si>
    <t>bang selesai bang ujian sekolah ini.😭☝🏻
mari kita lewati ujian hidup menjadi dewasa...
saatnya cari kerja bang (cari ceo muda blm nikah sekalian gpp sih, vin.)🫢✌🏻</t>
  </si>
  <si>
    <t>bang selesai bang ujian sekolah ini mari kita lewati ujian hidup menjadi dewasa saatnya cari kerja bang cari ceo muda blm nikah sekalian gpp sih vin</t>
  </si>
  <si>
    <t>['bang', 'selesai', 'bang', 'ujian', 'sekolah', 'ini', 'mari', 'kita', 'lewati', 'ujian', 'hidup', 'menjadi', 'dewasa', 'saatnya', 'cari', 'kerja', 'bang', 'cari', 'ceo', 'muda', 'blm', 'nikah', 'sekalian', 'gpp', 'sih', 'vin']</t>
  </si>
  <si>
    <t>['kakak', 'selesai', 'kakak', 'ujian', 'sekolah', 'ini', 'mari', 'kita', 'lewati', 'ujian', 'hidup', 'menjadi', 'dewasa', 'saatnya', 'cari', 'kerja', 'kakak', 'cari', 'ceo', 'muda', 'belum', 'nikah', 'sekalian', 'boleh', 'sih', 'vin']</t>
  </si>
  <si>
    <t>['kakak', 'selesai', 'kakak', 'ujian', 'sekolah', 'mari', 'lewati', 'ujian', 'hidup', 'dewasa', 'cari', 'kerja', 'kakak', 'cari', 'ceo', 'muda', 'nikah', 'sih', 'vin']</t>
  </si>
  <si>
    <t>['kakak', 'selesai', 'kakak', 'uji', 'sekolah', 'mari', 'lewat', 'uji', 'hidup', 'dewasa', 'cari', 'kerja', 'kakak', 'cari', 'ceo', 'muda', 'nikah', 'sih', 'vin']</t>
  </si>
  <si>
    <t>kakak selesai kakak uji sekolah mari lewat uji hidup dewasa cari kerja kakak cari ceo muda nikah sih vin</t>
  </si>
  <si>
    <t>@kegblgnunfaedh nikah muda karena ibadah,tapi karena sange dan pngn ngewe tiap hari,🤣🤣🤣🤣🤣</t>
  </si>
  <si>
    <t>nikah muda karena ibadahtapi karena sange dan pngn ngewe tiap hari</t>
  </si>
  <si>
    <t>['nikah', 'muda', 'karena', 'ibadahtapi', 'karena', 'sange', 'dan', 'pngn', 'ngewe', 'tiap', 'hari']</t>
  </si>
  <si>
    <t>['nikah', 'muda', 'karena', 'ibadahtapi', 'karena', 'nafsu', 'dan', 'ingin', 'seks', 'tiap', 'hari']</t>
  </si>
  <si>
    <t>['nikah', 'muda', 'ibadahtapi', 'nafsu', 'seks']</t>
  </si>
  <si>
    <t>nikah muda ibadahtapi nafsu seks</t>
  </si>
  <si>
    <t>Dunno what's wrong with me, tapi aku lebih iri lihat orang yg meninggal di usia muda Husnul khatimah dari pada lihat yg nikah.</t>
  </si>
  <si>
    <t>dunno what's wrong with me, tapi aku lebih iri lihat orang yg meninggal di usia muda husnul khatimah dari pada lihat yg nikah.</t>
  </si>
  <si>
    <t>dunno whats wrong with me tapi aku lebih iri lihat orang yg meninggal di usia muda husnul khatimah dari pada lihat yg nikah</t>
  </si>
  <si>
    <t>['dunno', 'whats', 'wrong', 'with', 'me', 'tapi', 'aku', 'lebih', 'iri', 'lihat', 'orang', 'yg', 'meninggal', 'di', 'usia', 'muda', 'husnul', 'khatimah', 'dari', 'pada', 'lihat', 'yg', 'nikah']</t>
  </si>
  <si>
    <t>['gatau', 'whats', 'wrong', 'with', 'me', 'tapi', 'aku', 'lebih', 'dengki', 'lihat', 'orang', 'yg', 'meninggal', 'di', 'usia', 'muda', 'husnul', 'khatimah', 'dari', 'pada', 'lihat', 'yg', 'nikah']</t>
  </si>
  <si>
    <t>['gatau', 'whats', 'wrong', 'with', 'me', 'dengki', 'lihat', 'orang', 'meninggal', 'usia', 'muda', 'husnul', 'khatimah', 'lihat', 'nikah']</t>
  </si>
  <si>
    <t>['gatau', 'whats', 'wrong', 'with', 'me', 'dengki', 'lihat', 'orang', 'tinggal', 'usia', 'muda', 'husnul', 'khatimah', 'lihat', 'nikah']</t>
  </si>
  <si>
    <t>gatau whats wrong with me dengki lihat orang tinggal usia muda husnul khatimah lihat nikah</t>
  </si>
  <si>
    <t>@tanyarlfes Hipokrit, hahaha janji" surga nikah muda ternyata bubar juga 🤭 jujur, aku pribadi dari dulu gak suka sama influencer yg menggaung"kan tentang nikah muda, kaya apaan aja gitu, kaya hidupnya cuma buat mikirin nikah, nikah, nikah 🤪🤪🤪</t>
  </si>
  <si>
    <t>@tanyarlfes hipokrit, hahaha janji" surga nikah muda ternyata bubar juga 🤭 jujur, aku pribadi dari dulu gak suka sama influencer yg menggaung"kan tentang nikah muda, kaya apaan aja gitu, kaya hidupnya cuma buat mikirin nikah, nikah, nikah 🤪🤪🤪</t>
  </si>
  <si>
    <t>hipokrit hahaha janji surga nikah muda ternyata bubar juga jujur aku pribadi dari dulu gak suka sama influencer yg menggaungkan tentang nikah muda kaya apaan aja gitu kaya hidupnya cuma buat mikirin nikah nikah nikah</t>
  </si>
  <si>
    <t>['hipokrit', 'hahaha', 'janji', 'surga', 'nikah', 'muda', 'ternyata', 'bubar', 'juga', 'jujur', 'aku', 'pribadi', 'dari', 'dulu', 'gak', 'suka', 'sama', 'influencer', 'yg', 'menggaungkan', 'tentang', 'nikah', 'muda', 'kaya', 'apaan', 'aja', 'gitu', 'kaya', 'hidupnya', 'cuma', 'buat', 'mikirin', 'nikah', 'nikah', 'nikah']</t>
  </si>
  <si>
    <t>['hipokrit', 'hahaha', 'janji', 'surga', 'nikah', 'muda', 'ternyata', 'bubar', 'juga', 'jujur', 'aku', 'pribadi', 'dari', 'dulu', 'gak', 'suka', 'sama', 'influencer', 'yg', 'menggaungkan', 'tentang', 'nikah', 'muda', 'kaya', 'apaan', 'aja', 'begitu', 'kaya', 'hidupnya', 'cuma', 'buat', 'memikirkan', 'nikah', 'nikah', 'nikah']</t>
  </si>
  <si>
    <t>['hipokrit', 'hahaha', 'janji', 'surga', 'nikah', 'muda', 'bubar', 'jujur', 'pribadi', 'gak', 'suka', 'influencer', 'menggaungkan', 'nikah', 'muda', 'kaya', 'aja', 'kaya', 'hidupnya', 'memikirkan', 'nikah', 'nikah', 'nikah']</t>
  </si>
  <si>
    <t>['hipokrit', 'hahaha', 'janji', 'surga', 'nikah', 'muda', 'bubar', 'jujur', 'pribadi', 'gak', 'suka', 'influencer', 'gaung', 'nikah', 'muda', 'kaya', 'aja', 'kaya', 'hidup', 'pikir', 'nikah', 'nikah', 'nikah']</t>
  </si>
  <si>
    <t>hipokrit hahaha janji surga nikah muda bubar jujur pribadi gak suka influencer gaung nikah muda kaya aja kaya hidup pikir nikah nikah nikah</t>
  </si>
  <si>
    <t>@kegblgnunfaedh Nikah muda itu boleh kok gak ada yg ngelarang tp harus siap dulu secara mental dan ekonomi kalo nikah mudah cuma buat ngehindarin dosa pacaran doang mah ya kaya gini hasilnya. Kalo udah nikah jg ttp bnyk dosa kok 
https://t.co/oyGqzfKvNK</t>
  </si>
  <si>
    <t>@kegblgnunfaedh nikah muda itu boleh kok gak ada yg ngelarang tp harus siap dulu secara mental dan ekonomi kalo nikah mudah cuma buat ngehindarin dosa pacaran doang mah ya kaya gini hasilnya. kalo udah nikah jg ttp bnyk dosa kok 
https://t.co/oygqzfkvnk</t>
  </si>
  <si>
    <t>nikah muda itu boleh kok gak ada yg ngelarang tp harus siap dulu secara mental dan ekonomi kalo nikah mudah cuma buat ngehindarin dosa pacaran doang mah ya kaya gini hasilnya kalo udah nikah jg ttp bnyk dosa kok</t>
  </si>
  <si>
    <t>['nikah', 'muda', 'itu', 'boleh', 'kok', 'gak', 'ada', 'yg', 'ngelarang', 'tp', 'harus', 'siap', 'dulu', 'secara', 'mental', 'dan', 'ekonomi', 'kalo', 'nikah', 'mudah', 'cuma', 'buat', 'ngehindarin', 'dosa', 'pacaran', 'doang', 'mah', 'ya', 'kaya', 'gini', 'hasilnya', 'kalo', 'udah', 'nikah', 'jg', 'ttp', 'bnyk', 'dosa', 'kok']</t>
  </si>
  <si>
    <t>['nikah', 'muda', 'itu', 'boleh', 'kok', 'gak', 'ada', 'yg', 'ngelarang', 'tapi', 'harus', 'siap', 'dulu', 'secara', 'mental', 'dan', 'ekonomi', 'kalo', 'nikah', 'mudah', 'cuma', 'buat', 'elak', 'dosa', 'pacaran', 'hanya', 'mah', 'ya', 'kaya', 'begini', 'hasilnya', 'kalo', 'sudah', 'nikah', 'juga', 'tetap', 'banyak', 'dosa', 'kok']</t>
  </si>
  <si>
    <t>['nikah', 'muda', 'gak', 'ngelarang', 'mental', 'ekonomi', 'kalo', 'nikah', 'mudah', 'elak', 'dosa', 'pacaran', 'mah', 'ya', 'kaya', 'hasilnya', 'kalo', 'nikah', 'dosa']</t>
  </si>
  <si>
    <t>['nikah', 'muda', 'gak', 'ngelarang', 'mental', 'ekonomi', 'kalo', 'nikah', 'mudah', 'elak', 'dosa', 'pacar', 'mah', 'ya', 'kaya', 'hasil', 'kalo', 'nikah', 'dosa']</t>
  </si>
  <si>
    <t>nikah muda gak ngelarang mental ekonomi kalo nikah mudah elak dosa pacar mah ya kaya hasil kalo nikah dosa</t>
  </si>
  <si>
    <t>@kegblgnunfaedh Nikah muda bakal berhasil dan bahagia kalo DUITNYA BANYAK!!!!
Klo pulsa aja masi ngutang, gak usa sok nikah d.</t>
  </si>
  <si>
    <t>@kegblgnunfaedh nikah muda bakal berhasil dan bahagia kalo duitnya banyak!!!!
klo pulsa aja masi ngutang, gak usa sok nikah d.</t>
  </si>
  <si>
    <t xml:space="preserve">nikah muda bakal berhasil dan bahagia kalo duitnya banyak klo pulsa aja masi ngutang gak usa sok nikah </t>
  </si>
  <si>
    <t>['nikah', 'muda', 'bakal', 'berhasil', 'dan', 'bahagia', 'kalo', 'duitnya', 'banyak', 'klo', 'pulsa', 'aja', 'masi', 'ngutang', 'gak', 'usa', 'sok', 'nikah']</t>
  </si>
  <si>
    <t>['nikah', 'muda', 'bakal', 'berhasil', 'dan', 'bahagia', 'kalo', 'duitnya', 'banyak', 'klo', 'pulsa', 'aja', 'masih', 'hutang', 'gak', 'usa', 'sombong', 'nikah']</t>
  </si>
  <si>
    <t>['nikah', 'muda', 'berhasil', 'bahagia', 'kalo', 'duitnya', 'klo', 'pulsa', 'aja', 'hutang', 'gak', 'usa', 'sombong', 'nikah']</t>
  </si>
  <si>
    <t>['nikah', 'muda', 'hasil', 'bahagia', 'kalo', 'duit', 'klo', 'pulsa', 'aja', 'hutang', 'gak', 'usa', 'sombong', 'nikah']</t>
  </si>
  <si>
    <t>nikah muda hasil bahagia kalo duit klo pulsa aja hutang gak usa sombong nikah</t>
  </si>
  <si>
    <t>Mungkin 22nya nikah muda</t>
  </si>
  <si>
    <t>mungkin 22nya nikah muda</t>
  </si>
  <si>
    <t>mungkin nya nikah muda</t>
  </si>
  <si>
    <t>['mungkin', 'nya', 'nikah', 'muda']</t>
  </si>
  <si>
    <t>"Jangan nikah dulu, nanti nyesel. Orang kaya kamu tuh harus puas2in dulu masa muda" sometime gue juga mikir sih. Anjir gue kayanya gaperlu nikah deh, i can handle my problem sendiri. Tapi sometime aku juga butuh disayang halus🥹</t>
  </si>
  <si>
    <t>"jangan nikah dulu, nanti nyesel. orang kaya kamu tuh harus puas2in dulu masa muda" sometime gue juga mikir sih. anjir gue kayanya gaperlu nikah deh, i can handle my problem sendiri. tapi sometime aku juga butuh disayang halus🥹</t>
  </si>
  <si>
    <t>jangan nikah dulu nanti nyesel orang kaya kamu tuh harus puasin dulu masa muda sometime gue juga mikir sih anjir gue kayanya gaperlu nikah deh  can handle my problem sendiri tapi sometime aku juga butuh disayang halus</t>
  </si>
  <si>
    <t>['jangan', 'nikah', 'dulu', 'nanti', 'nyesel', 'orang', 'kaya', 'kamu', 'tuh', 'harus', 'puasin', 'dulu', 'masa', 'muda', 'sometime', 'gue', 'juga', 'mikir', 'sih', 'anjir', 'gue', 'kayanya', 'gaperlu', 'nikah', 'deh', 'can', 'handle', 'my', 'problem', 'sendiri', 'tapi', 'sometime', 'aku', 'juga', 'butuh', 'disayang', 'halus']</t>
  </si>
  <si>
    <t>['jangan', 'nikah', 'dulu', 'nanti', 'menyesal', 'orang', 'kaya', 'kamu', 'tuh', 'harus', 'puas', 'dulu', 'masa', 'muda', 'sometime', 'aku', 'juga', 'berpikir', 'sih', 'fuck', 'aku', 'sepertinya', 'gaperlu', 'nikah', 'deh', 'can', 'handle', 'my', 'problem', 'sendiri', 'tapi', 'sometime', 'aku', 'juga', 'butuh', 'disayang', 'halus']</t>
  </si>
  <si>
    <t>['nikah', 'menyesal', 'orang', 'kaya', 'tuh', 'puas', 'muda', 'sometime', 'berpikir', 'sih', 'fuck', 'gaperlu', 'nikah', 'deh', 'can', 'handle', 'my', 'problem', 'sometime', 'butuh', 'disayang', 'halus']</t>
  </si>
  <si>
    <t>['nikah', 'sesal', 'orang', 'kaya', 'tuh', 'puas', 'muda', 'sometime', 'pikir', 'sih', 'fuck', 'gaperlu', 'nikah', 'deh', 'can', 'handle', 'my', 'problem', 'sometime', 'butuh', 'sayang', 'halus']</t>
  </si>
  <si>
    <t>nikah sesal orang kaya tuh puas muda sometime pikir sih fuck gaperlu nikah deh can handle my problem sometime butuh sayang halus</t>
  </si>
  <si>
    <t>@crystalitesn @tanyakanrl Justru karena mereka tahu nggak mudah makanya gamau susah sendirian. Berharap kamu join nikah supaya ngerasain bebannya juga. Aslinya mereka iri sama kamu yang masih single dan nggak perlu pusing mikirin beban rumah tangga di usia muda.</t>
  </si>
  <si>
    <t>@crystalitesn @tanyakanrl justru karena mereka tahu nggak mudah makanya gamau susah sendirian. berharap kamu join nikah supaya ngerasain bebannya juga. aslinya mereka iri sama kamu yang masih single dan nggak perlu pusing mikirin beban rumah tangga di usia muda.</t>
  </si>
  <si>
    <t>justru karena mereka tahu nggak mudah makanya gamau susah sendirian berharap kamu join nikah supaya ngerasain bebannya juga aslinya mereka iri sama kamu yang masih single dan nggak perlu pusing mikirin beban rumah tangga di usia muda</t>
  </si>
  <si>
    <t>['justru', 'karena', 'mereka', 'tahu', 'nggak', 'mudah', 'makanya', 'gamau', 'susah', 'sendirian', 'berharap', 'kamu', 'join', 'nikah', 'supaya', 'ngerasain', 'bebannya', 'juga', 'aslinya', 'mereka', 'iri', 'sama', 'kamu', 'yang', 'masih', 'single', 'dan', 'nggak', 'perlu', 'pusing', 'mikirin', 'beban', 'rumah', 'tangga', 'di', 'usia', 'muda']</t>
  </si>
  <si>
    <t>['justru', 'karena', 'mereka', 'tahu', 'tidak', 'mudah', 'makanya', 'gamau', 'susah', 'sendirian', 'berharap', 'kamu', 'gabung', 'nikah', 'supaya', 'merasakan', 'bebannya', 'juga', 'aslinya', 'mereka', 'dengki', 'sama', 'kamu', 'yang', 'masih', 'lajang', 'dan', 'tidak', 'perlu', 'pusing', 'memikirkan', 'beban', 'rumah', 'tangga', 'di', 'usia', 'muda']</t>
  </si>
  <si>
    <t>['mudah', 'gamau', 'susah', 'berharap', 'gabung', 'nikah', 'merasakan', 'bebannya', 'aslinya', 'dengki', 'lajang', 'pusing', 'memikirkan', 'beban', 'rumah', 'tangga', 'usia', 'muda']</t>
  </si>
  <si>
    <t>['mudah', 'gamau', 'susah', 'harap', 'gabung', 'nikah', 'rasa', 'beban', 'asli', 'dengki', 'lajang', 'pusing', 'pikir', 'beban', 'rumah', 'tangga', 'usia', 'muda']</t>
  </si>
  <si>
    <t>mudah gamau susah harap gabung nikah rasa beban asli dengki lajang pusing pikir beban rumah tangga usia muda</t>
  </si>
  <si>
    <t>@tanyarlfes ak masi muda , tp di tanyain kpn nikah kpn nikah di bilang ga ada yg mw jg huh ya wes lah jalan ku ya msh pnjg</t>
  </si>
  <si>
    <t>ak masi muda tp di tanyain kpn nikah kpn nikah di bilang ga ada yg mw jg huh ya wes lah jalan ku ya msh pnjg</t>
  </si>
  <si>
    <t>['ak', 'masi', 'muda', 'tp', 'di', 'tanyain', 'kpn', 'nikah', 'kpn', 'nikah', 'di', 'bilang', 'ga', 'ada', 'yg', 'mw', 'jg', 'huh', 'ya', 'wes', 'lah', 'jalan', 'ku', 'ya', 'msh', 'pnjg']</t>
  </si>
  <si>
    <t>['aku', 'masih', 'muda', 'tapi', 'di', 'tanyakan', 'kapan', 'nikah', 'kapan', 'nikah', 'di', 'bilang', 'tidak', 'ada', 'yg', 'mau', 'juga', 'huh', 'ya', 'sudah', 'lah', 'jalan', 'aku', 'ya', 'masih', 'panjang']</t>
  </si>
  <si>
    <t>['muda', 'nikah', 'nikah', 'bilang', 'huh', 'ya', 'jalan', 'ya']</t>
  </si>
  <si>
    <t>muda nikah nikah bilang huh ya jalan ya</t>
  </si>
  <si>
    <t>@sosmedkeras Maksudnya mbaknya nikah muda, jadi masa gadisnya tuh gtu</t>
  </si>
  <si>
    <t>@sosmedkeras maksudnya mbaknya nikah muda, jadi masa gadisnya tuh gtu</t>
  </si>
  <si>
    <t>maksudnya mbaknya nikah muda jadi masa gadisnya tuh gtu</t>
  </si>
  <si>
    <t>['maksudnya', 'mbaknya', 'nikah', 'muda', 'jadi', 'masa', 'gadisnya', 'tuh', 'gtu']</t>
  </si>
  <si>
    <t>['maksudnya', 'mbaknya', 'nikah', 'muda', 'jadi', 'masa', 'gadisnya', 'tuh', 'begitu']</t>
  </si>
  <si>
    <t>['maksudnya', 'mbaknya', 'nikah', 'muda', 'gadisnya', 'tuh']</t>
  </si>
  <si>
    <t>['maksud', 'mbak', 'nikah', 'muda', 'gadis', 'tuh']</t>
  </si>
  <si>
    <t>maksud mbak nikah muda gadis tuh</t>
  </si>
  <si>
    <t>kalian ga mau nikah muda kah? 555 https://t.co/0mbjQBmrdU</t>
  </si>
  <si>
    <t>kalian ga mau nikah muda kah? 555 https://t.co/0mbjqbmrdu</t>
  </si>
  <si>
    <t>kalian ga mau nikah muda kah</t>
  </si>
  <si>
    <t>['kalian', 'ga', 'mau', 'nikah', 'muda', 'kah']</t>
  </si>
  <si>
    <t>['kalian', 'tidak', 'mau', 'nikah', 'muda', 'kah']</t>
  </si>
  <si>
    <t>Mau baca semua komen tp takut ovt. Dahlaa masih muda juga belom mo nikah besok</t>
  </si>
  <si>
    <t>mau baca semua komen tp takut ovt. dahlaa masih muda juga belom mo nikah besok</t>
  </si>
  <si>
    <t>mau baca semua komen tp takut ovt dahlaa masih muda juga belom mo nikah besok</t>
  </si>
  <si>
    <t>['mau', 'baca', 'semua', 'komen', 'tp', 'takut', 'ovt', 'dahlaa', 'masih', 'muda', 'juga', 'belom', 'mo', 'nikah', 'besok']</t>
  </si>
  <si>
    <t>['mau', 'baca', 'semua', 'komen', 'tapi', 'takut', 'overthinking', 'sudah', 'masih', 'muda', 'juga', 'belum', 'mau', 'nikah', 'besok']</t>
  </si>
  <si>
    <t>['baca', 'komen', 'takut', 'overthinking', 'muda', 'nikah', 'besok']</t>
  </si>
  <si>
    <t>baca komen takut overthinking muda nikah besok</t>
  </si>
  <si>
    <t>@whensaid___ Gue Insecure sama sodara cewe yg umurnya lebih muda tp nikah duluan 🙃</t>
  </si>
  <si>
    <t>@whensaid___ gue insecure sama sodara cewe yg umurnya lebih muda tp nikah duluan 🙃</t>
  </si>
  <si>
    <t>gue insecure sama sodara cewe yg umurnya lebih muda tp nikah duluan</t>
  </si>
  <si>
    <t>['gue', 'insecure', 'sama', 'sodara', 'cewe', 'yg', 'umurnya', 'lebih', 'muda', 'tp', 'nikah', 'duluan']</t>
  </si>
  <si>
    <t>['aku', 'khawatir', 'sama', 'saudara', 'cewek', 'yg', 'umurnya', 'lebih', 'muda', 'tapi', 'nikah', 'duluan']</t>
  </si>
  <si>
    <t>['khawatir', 'saudara', 'cewek', 'umurnya', 'muda', 'nikah', 'duluan']</t>
  </si>
  <si>
    <t>['khawatir', 'saudara', 'cewek', 'umur', 'muda', 'nikah', 'duluan']</t>
  </si>
  <si>
    <t>khawatir saudara cewek umur muda nikah duluan</t>
  </si>
  <si>
    <t>@bavkyard @tanyakanrl generasi mereka dulu rata rata menikahnya muda,, gasiap liat perkembangan jaman yg nikah umur 25 keatas jadi anggepnya umur segitu tua banget karena liat dulu mereka umur segitu dah punya anak 2/3/4 ato lebih. Mindset boomer kek gini nih yg gabisa liat dunia itu berkembang</t>
  </si>
  <si>
    <t>@bavkyard @tanyakanrl generasi mereka dulu rata rata menikahnya muda,, gasiap liat perkembangan jaman yg nikah umur 25 keatas jadi anggepnya umur segitu tua banget karena liat dulu mereka umur segitu dah punya anak 2/3/4 ato lebih. mindset boomer kek gini nih yg gabisa liat dunia itu berkembang</t>
  </si>
  <si>
    <t>generasi mereka dulu rata rata menikahnya muda gasiap liat perkembangan jaman yg nikah umur keatas jadi anggepnya umur segitu tua banget karena liat dulu mereka umur segitu dah punya anak ato lebih mindset boomer kek gini nih yg gabisa liat dunia itu berkembang</t>
  </si>
  <si>
    <t>['generasi', 'mereka', 'dulu', 'rata', 'rata', 'menikahnya', 'muda', 'gasiap', 'liat', 'perkembangan', 'jaman', 'yg', 'nikah', 'umur', 'keatas', 'jadi', 'anggepnya', 'umur', 'segitu', 'tua', 'banget', 'karena', 'liat', 'dulu', 'mereka', 'umur', 'segitu', 'dah', 'punya', 'anak', 'ato', 'lebih', 'mindset', 'boomer', 'kek', 'gini', 'nih', 'yg', 'gabisa', 'liat', 'dunia', 'itu', 'berkembang']</t>
  </si>
  <si>
    <t>['generasi', 'mereka', 'dulu', 'rata', 'rata', 'menikahnya', 'muda', 'gasiap', 'lihat', 'perkembangan', 'zaman', 'yg', 'nikah', 'umur', 'keatas', 'jadi', 'anggepnya', 'umur', 'begitu', 'tua', 'banget', 'karena', 'lihat', 'dulu', 'mereka', 'umur', 'begitu', 'sudah', 'punya', 'anak', 'atau', 'lebih', 'pemikiran', 'boomer', 'seperti', 'begini', 'nih', 'yg', 'gabisa', 'lihat', 'dunia', 'itu', 'berkembang']</t>
  </si>
  <si>
    <t>['generasi', 'menikahnya', 'muda', 'gasiap', 'lihat', 'perkembangan', 'zaman', 'nikah', 'umur', 'keatas', 'anggepnya', 'umur', 'tua', 'banget', 'lihat', 'umur', 'anak', 'pemikiran', 'boomer', 'nih', 'gabisa', 'lihat', 'dunia', 'berkembang']</t>
  </si>
  <si>
    <t>['generasi', 'nikah', 'muda', 'gasiap', 'lihat', 'kembang', 'zaman', 'nikah', 'umur', 'atas', 'anggepnya', 'umur', 'tua', 'banget', 'lihat', 'umur', 'anak', 'pikir', 'boomer', 'nih', 'gabisa', 'lihat', 'dunia', 'kembang']</t>
  </si>
  <si>
    <t>generasi nikah muda gasiap lihat kembang zaman nikah umur atas anggepnya umur tua banget lihat umur anak pikir boomer nih gabisa lihat dunia kembang</t>
  </si>
  <si>
    <t>Yg nikah muda, 
kalian ngumpulin dana buat nikah dari kapan, kok bisa si 🙃</t>
  </si>
  <si>
    <t>yg nikah muda, 
kalian ngumpulin dana buat nikah dari kapan, kok bisa si 🙃</t>
  </si>
  <si>
    <t>yg nikah muda kalian ngumpulin dana buat nikah dari kapan kok bisa si</t>
  </si>
  <si>
    <t>['yg', 'nikah', 'muda', 'kalian', 'ngumpulin', 'dana', 'buat', 'nikah', 'dari', 'kapan', 'kok', 'bisa', 'si']</t>
  </si>
  <si>
    <t>['yg', 'nikah', 'muda', 'kalian', 'mengumpulkan', 'dana', 'buat', 'nikah', 'dari', 'kapan', 'kok', 'bisa', 'si']</t>
  </si>
  <si>
    <t>['nikah', 'muda', 'mengumpulkan', 'dana', 'nikah', 'si']</t>
  </si>
  <si>
    <t>['nikah', 'muda', 'kumpul', 'dana', 'nikah', 'si']</t>
  </si>
  <si>
    <t>nikah muda kumpul dana nikah si</t>
  </si>
  <si>
    <t>@freezeqa @convomf kasusnya RA yg booming itu narkoba aja waktu jaman dia muda, setelah nikah ga pernah ada kasus selingkuh (kasus selingkuh ada karena praduga praduga org2 kyk kamu ino)</t>
  </si>
  <si>
    <t>@freezeqa @convomf kasusnya ra yg booming itu narkoba aja waktu jaman dia muda, setelah nikah ga pernah ada kasus selingkuh (kasus selingkuh ada karena praduga praduga org2 kyk kamu ino)</t>
  </si>
  <si>
    <t>kasusnya ra yg booming itu narkoba aja waktu jaman dia muda setelah nikah ga pernah ada kasus selingkuh kasus selingkuh ada karena praduga praduga org kyk kamu ino</t>
  </si>
  <si>
    <t>['kasusnya', 'ra', 'yg', 'booming', 'itu', 'narkoba', 'aja', 'waktu', 'jaman', 'dia', 'muda', 'setelah', 'nikah', 'ga', 'pernah', 'ada', 'kasus', 'selingkuh', 'kasus', 'selingkuh', 'ada', 'karena', 'praduga', 'praduga', 'org', 'kyk', 'kamu', 'ino']</t>
  </si>
  <si>
    <t>['kasusnya', 'tidak', 'yg', 'booming', 'itu', 'narkoba', 'aja', 'waktu', 'zaman', 'dia', 'muda', 'setelah', 'nikah', 'tidak', 'pernah', 'ada', 'kasus', 'selingkuh', 'kasus', 'selingkuh', 'ada', 'karena', 'praduga', 'praduga', 'orang', 'seperti', 'kamu', 'ino']</t>
  </si>
  <si>
    <t>['kasusnya', 'booming', 'narkoba', 'aja', 'zaman', 'muda', 'nikah', 'selingkuh', 'selingkuh', 'praduga', 'praduga', 'orang', 'ino']</t>
  </si>
  <si>
    <t>['kasus', 'booming', 'narkoba', 'aja', 'zaman', 'muda', 'nikah', 'selingkuh', 'selingkuh', 'praduga', 'praduga', 'orang', 'ino']</t>
  </si>
  <si>
    <t>kasus booming narkoba aja zaman muda nikah selingkuh selingkuh praduga praduga orang ino</t>
  </si>
  <si>
    <t>Emang kurang enaknya nikah muda gitu, jiwanya masih pengen main dan spending time sama temen kayak dulu pas masih belum jadi istri orang. Tapi kebentur sama tanggung jawab dan kewajiban sebagai istri (dan ibu).
Balik ke manage prioritas dulu dan izin suami jugaa kalo buat yg ini</t>
  </si>
  <si>
    <t>emang kurang enaknya nikah muda gitu, jiwanya masih pengen main dan spending time sama temen kayak dulu pas masih belum jadi istri orang. tapi kebentur sama tanggung jawab dan kewajiban sebagai istri (dan ibu).
balik ke manage prioritas dulu dan izin suami jugaa kalo buat yg ini</t>
  </si>
  <si>
    <t>emang kurang enaknya nikah muda gitu jiwanya masih pengen main dan spending time sama temen kayak dulu pas masih belum jadi istri orang tapi kebentur sama tanggung jawab dan kewajiban sebagai istri dan ibu balik ke manage prioritas dulu dan izin suami jugaa kalo buat yg ini</t>
  </si>
  <si>
    <t>['emang', 'kurang', 'enaknya', 'nikah', 'muda', 'gitu', 'jiwanya', 'masih', 'pengen', 'main', 'dan', 'spending', 'time', 'sama', 'temen', 'kayak', 'dulu', 'pas', 'masih', 'belum', 'jadi', 'istri', 'orang', 'tapi', 'kebentur', 'sama', 'tanggung', 'jawab', 'dan', 'kewajiban', 'sebagai', 'istri', 'dan', 'ibu', 'balik', 'ke', 'manage', 'prioritas', 'dulu', 'dan', 'izin', 'suami', 'jugaa', 'kalo', 'buat', 'yg', 'ini']</t>
  </si>
  <si>
    <t>['memang', 'kurang', 'enaknya', 'nikah', 'muda', 'begitu', 'jiwanya', 'masih', 'ingin', 'main', 'dan', 'spending', 'time', 'sama', 'teman', 'seperti', 'dulu', 'saat', 'masih', 'belum', 'jadi', 'istri', 'orang', 'tapi', 'kebentur', 'sama', 'tanggung', 'jawab', 'dan', 'kewajiban', 'sebagai', 'istri', 'dan', 'ibu', 'balik', 'ke', 'manage', 'prioritas', 'dulu', 'dan', 'izin', 'suami', 'jugaa', 'kalo', 'buat', 'yg', 'ini']</t>
  </si>
  <si>
    <t>['enaknya', 'nikah', 'muda', 'jiwanya', 'main', 'spending', 'time', 'teman', 'istri', 'orang', 'kebentur', 'tanggung', 'kewajiban', 'istri', 'manage', 'prioritas', 'izin', 'suami', 'jugaa', 'kalo']</t>
  </si>
  <si>
    <t>['enak', 'nikah', 'muda', 'jiwa', 'main', 'spending', 'time', 'teman', 'istri', 'orang', 'bentur', 'tanggung', 'wajib', 'istri', 'manage', 'prioritas', 'izin', 'suami', 'jugaa', 'kalo']</t>
  </si>
  <si>
    <t>enak nikah muda jiwa main spending time teman istri orang bentur tanggung wajib istri manage prioritas izin suami jugaa kalo</t>
  </si>
  <si>
    <t>Ini tuh bukannya maksudnya salah satu dari mereka udh nikah tapi masih mau nongki cantik sm temennya yaa?
Soalnya temen gue yg udah jadi mama muda kalo jalan sama gue atau temen lain yg belum nikah juga bikin status sejenis gini WKWKWKWKWKWK alias inimah jokes biasa mama muda</t>
  </si>
  <si>
    <t>ini tuh bukannya maksudnya salah satu dari mereka udh nikah tapi masih mau nongki cantik sm temennya yaa?
soalnya temen gue yg udah jadi mama muda kalo jalan sama gue atau temen lain yg belum nikah juga bikin status sejenis gini wkwkwkwkwkwk alias inimah jokes biasa mama muda</t>
  </si>
  <si>
    <t>ini tuh bukannya maksudnya salah satu dari mereka udh nikah tapi masih mau nongki cantik sm temennya yaa soalnya temen gue yg udah jadi mama muda kalo jalan sama gue atau temen lain yg belum nikah juga bikin status sejenis gini wkwkwkwkwkwk alias inimah jokes biasa mama muda</t>
  </si>
  <si>
    <t>['ini', 'tuh', 'bukannya', 'maksudnya', 'salah', 'satu', 'dari', 'mereka', 'udh', 'nikah', 'tapi', 'masih', 'mau', 'nongki', 'cantik', 'sm', 'temennya', 'yaa', 'soalnya', 'temen', 'gue', 'yg', 'udah', 'jadi', 'mama', 'muda', 'kalo', 'jalan', 'sama', 'gue', 'atau', 'temen', 'lain', 'yg', 'belum', 'nikah', 'juga', 'bikin', 'status', 'sejenis', 'gini', 'wkwkwkwkwkwk', 'alias', 'inimah', 'jokes', 'biasa', 'mama', 'muda']</t>
  </si>
  <si>
    <t>['ini', 'tuh', 'bukannya', 'maksudnya', 'salah', 'satu', 'dari', 'mereka', 'sudah', 'nikah', 'tapi', 'masih', 'mau', 'nongkrong', 'cantik', 'sama', 'temannya', 'iya', 'soalnya', 'teman', 'aku', 'yg', 'sudah', 'jadi', 'ibu', 'muda', 'kalo', 'jalan', 'sama', 'aku', 'atau', 'teman', 'lain', 'yg', 'belum', 'nikah', 'juga', 'bikin', 'status', 'sejenis', 'begini', 'wkwkwkwkwkwk', 'alias', 'ini', 'jokes', 'biasa', 'ibu', 'muda']</t>
  </si>
  <si>
    <t>['tuh', 'maksudnya', 'salah', 'nikah', 'nongkrong', 'cantik', 'temannya', 'iya', 'teman', 'muda', 'kalo', 'jalan', 'teman', 'nikah', 'bikin', 'status', 'sejenis', 'alias', 'jokes', 'muda']</t>
  </si>
  <si>
    <t>['tuh', 'maksud', 'salah', 'nikah', 'nongkrong', 'cantik', 'teman', 'iya', 'teman', 'muda', 'kalo', 'jalan', 'teman', 'nikah', 'bikin', 'status', 'jenis', 'alias', 'jokes', 'muda']</t>
  </si>
  <si>
    <t>tuh maksud salah nikah nongkrong cantik teman iya teman muda kalo jalan teman nikah bikin status jenis alias jokes muda</t>
  </si>
  <si>
    <t>@bavkyard @tanyakanrl Kalau versi orang luar emang masih muda, tapi versi di indo udah kek umur 50 tahun 😷 umur 25 blm nikah di katain perawan tua gak laku, umur 25 udah nikah blm punya anak di katain (amit2) bakal susah punya anak 😷 mana yang ngatain juga perempuan</t>
  </si>
  <si>
    <t>@bavkyard @tanyakanrl kalau versi orang luar emang masih muda, tapi versi di indo udah kek umur 50 tahun 😷 umur 25 blm nikah di katain perawan tua gak laku, umur 25 udah nikah blm punya anak di katain (amit2) bakal susah punya anak 😷 mana yang ngatain juga perempuan</t>
  </si>
  <si>
    <t>kalau versi orang luar emang masih muda tapi versi di indo udah kek umur tahun umur blm nikah di katain perawan tua gak laku umur udah nikah blm punya anak di katain amit bakal susah punya anak mana yang ngatain juga perempuan</t>
  </si>
  <si>
    <t>['kalau', 'versi', 'orang', 'luar', 'emang', 'masih', 'muda', 'tapi', 'versi', 'di', 'indo', 'udah', 'kek', 'umur', 'tahun', 'umur', 'blm', 'nikah', 'di', 'katain', 'perawan', 'tua', 'gak', 'laku', 'umur', 'udah', 'nikah', 'blm', 'punya', 'anak', 'di', 'katain', 'amit', 'bakal', 'susah', 'punya', 'anak', 'mana', 'yang', 'ngatain', 'juga', 'perempuan']</t>
  </si>
  <si>
    <t>['kalau', 'versi', 'orang', 'luar', 'memang', 'masih', 'muda', 'tapi', 'versi', 'di', 'indonesia', 'sudah', 'seperti', 'umur', 'tahun', 'umur', 'belum', 'nikah', 'di', 'katain', 'perawan', 'tua', 'gak', 'laris', 'umur', 'sudah', 'nikah', 'belum', 'punya', 'anak', 'di', 'katain', 'amit', 'bakal', 'susah', 'punya', 'anak', 'mana', 'yang', 'membicarakan', 'juga', 'perempuan']</t>
  </si>
  <si>
    <t>['versi', 'orang', 'muda', 'versi', 'indonesia', 'umur', 'umur', 'nikah', 'katain', 'perawan', 'tua', 'gak', 'laris', 'umur', 'nikah', 'anak', 'katain', 'amit', 'susah', 'anak', 'membicarakan', 'perempuan']</t>
  </si>
  <si>
    <t>['versi', 'orang', 'muda', 'versi', 'indonesia', 'umur', 'umur', 'nikah', 'katain', 'perawan', 'tua', 'gak', 'laris', 'umur', 'nikah', 'anak', 'katain', 'amit', 'susah', 'anak', 'bicara', 'perempuan']</t>
  </si>
  <si>
    <t>versi orang muda versi indonesia umur umur nikah katain perawan tua gak laris umur nikah anak katain amit susah anak bicara perempuan</t>
  </si>
  <si>
    <t>@sosmedkeras positip tinking udah nikah muda 😌</t>
  </si>
  <si>
    <t>positip tinking udah nikah muda</t>
  </si>
  <si>
    <t>['positip', 'tinking', 'udah', 'nikah', 'muda']</t>
  </si>
  <si>
    <t>['positip', 'tinking', 'sudah', 'nikah', 'muda']</t>
  </si>
  <si>
    <t>['positip', 'tinking', 'nikah', 'muda']</t>
  </si>
  <si>
    <t>positip tinking nikah muda</t>
  </si>
  <si>
    <t>@a__littlemoon Dia nikah muda kah?</t>
  </si>
  <si>
    <t>@a__littlemoon dia nikah muda kah?</t>
  </si>
  <si>
    <t>littlemoon dia nikah muda kah</t>
  </si>
  <si>
    <t>['littlemoon', 'dia', 'nikah', 'muda', 'kah']</t>
  </si>
  <si>
    <t>['littlemoon', 'nikah', 'muda', 'kah']</t>
  </si>
  <si>
    <t>littlemoon nikah muda kah</t>
  </si>
  <si>
    <t>CANTIK BANGETTTT, MAU NIKAH GA MUDA GAA??</t>
  </si>
  <si>
    <t>cantik bangetttt, mau nikah ga muda gaa??</t>
  </si>
  <si>
    <t>cantik bangetttt mau nikah ga muda gaa</t>
  </si>
  <si>
    <t>['cantik', 'bangetttt', 'mau', 'nikah', 'ga', 'muda', 'gaa']</t>
  </si>
  <si>
    <t>['cantik', 'bangetttt', 'mau', 'nikah', 'tidak', 'muda', 'tidak']</t>
  </si>
  <si>
    <t>['cantik', 'bangetttt', 'nikah', 'muda']</t>
  </si>
  <si>
    <t>cantik bangetttt nikah muda</t>
  </si>
  <si>
    <t>@tewmbam @gelimangemilang @moviemenfes Pas abis perang, di chapter akhir kan Kakashi Hokagenya. Naruto masih muda, belum siap jadi Hokage.
Yg lepasin Sasuke dari penjara, plus ngizinin dia berkelana, juga pas Naruto nikah. Itu Kakashi yg jad Hokage.</t>
  </si>
  <si>
    <t>@tewmbam @gelimangemilang @moviemenfes pas abis perang, di chapter akhir kan kakashi hokagenya. naruto masih muda, belum siap jadi hokage.
yg lepasin sasuke dari penjara, plus ngizinin dia berkelana, juga pas naruto nikah. itu kakashi yg jad hokage.</t>
  </si>
  <si>
    <t>pas abis perang di chapter akhir kan kakashi hokagenya naruto masih muda belum siap jadi hokage yg lepasin sasuke dari penjara plus ngizinin dia berkelana juga pas naruto nikah itu kakashi yg jad hokage</t>
  </si>
  <si>
    <t>['pas', 'abis', 'perang', 'di', 'chapter', 'akhir', 'kan', 'kakashi', 'hokagenya', 'naruto', 'masih', 'muda', 'belum', 'siap', 'jadi', 'hokage', 'yg', 'lepasin', 'sasuke', 'dari', 'penjara', 'plus', 'ngizinin', 'dia', 'berkelana', 'juga', 'pas', 'naruto', 'nikah', 'itu', 'kakashi', 'yg', 'jad', 'hokage']</t>
  </si>
  <si>
    <t>['saat', 'habis', 'perang', 'di', 'chapter', 'akhir', 'kan', 'kakashi', 'hokagenya', 'naruto', 'masih', 'muda', 'belum', 'siap', 'jadi', 'hokage', 'yg', 'lepasin', 'sasuke', 'dari', 'penjara', 'plus', 'mengizinkan', 'dia', 'berkelana', 'juga', 'saat', 'naruto', 'nikah', 'itu', 'kakashi', 'yg', 'jad', 'hokage']</t>
  </si>
  <si>
    <t>['habis', 'perang', 'chapter', 'kakashi', 'hokagenya', 'naruto', 'muda', 'hokage', 'lepasin', 'sasuke', 'penjara', 'plus', 'mengizinkan', 'berkelana', 'naruto', 'nikah', 'kakashi', 'jad', 'hokage']</t>
  </si>
  <si>
    <t>['habis', 'perang', 'chapter', 'kakashi', 'hokagenya', 'naruto', 'muda', 'hokage', 'lepasin', 'sasuke', 'penjara', 'plus', 'izin', 'kelana', 'naruto', 'nikah', 'kakashi', 'jad', 'hokage']</t>
  </si>
  <si>
    <t>habis perang chapter kakashi hokagenya naruto muda hokage lepasin sasuke penjara plus izin kelana naruto nikah kakashi jad hokage</t>
  </si>
  <si>
    <t>@18fesss Cabut aja bro. Klo dia hamil sama yg lain, lo jadi korban 🤣 masih usia 21, santai aja. Fokus kuliah, karir, hidup lo gitulah bro. Suami gue selalu bilang anak muda itu harus banyak berkarya di masa muda. Well ya kami pun nikah di usia 30 pas sudah mapan di emosional  😌</t>
  </si>
  <si>
    <t>@18fesss cabut aja bro. klo dia hamil sama yg lain, lo jadi korban 🤣 masih usia 21, santai aja. fokus kuliah, karir, hidup lo gitulah bro. suami gue selalu bilang anak muda itu harus banyak berkarya di masa muda. well ya kami pun nikah di usia 30 pas sudah mapan di emosional  😌</t>
  </si>
  <si>
    <t>cabut aja bro klo dia hamil sama yg lain lo jadi korban masih usia santai aja fokus kuliah karir hidup lo gitulah bro suami gue selalu bilang anak muda itu harus banyak berkarya di masa muda well ya kami pun nikah di usia pas sudah mapan di emosional</t>
  </si>
  <si>
    <t>['cabut', 'aja', 'bro', 'klo', 'dia', 'hamil', 'sama', 'yg', 'lain', 'lo', 'jadi', 'korban', 'masih', 'usia', 'santai', 'aja', 'fokus', 'kuliah', 'karir', 'hidup', 'lo', 'gitulah', 'bro', 'suami', 'gue', 'selalu', 'bilang', 'anak', 'muda', 'itu', 'harus', 'banyak', 'berkarya', 'di', 'masa', 'muda', 'well', 'ya', 'kami', 'pun', 'nikah', 'di', 'usia', 'pas', 'sudah', 'mapan', 'di', 'emosional']</t>
  </si>
  <si>
    <t>['cabut', 'aja', 'bro', 'klo', 'dia', 'hamil', 'sama', 'yg', 'lain', 'kamu', 'jadi', 'korban', 'masih', 'usia', 'santai', 'aja', 'fokus', 'kuliah', 'karier', 'hidup', 'kamu', 'gitulah', 'bro', 'suami', 'aku', 'selalu', 'bilang', 'anak', 'muda', 'itu', 'harus', 'banyak', 'berkarya', 'di', 'masa', 'muda', 'well', 'ya', 'kami', 'pun', 'nikah', 'di', 'usia', 'saat', 'sudah', 'mapan', 'di', 'emosional']</t>
  </si>
  <si>
    <t>['cabut', 'aja', 'bro', 'klo', 'hamil', 'korban', 'usia', 'santai', 'aja', 'fokus', 'kuliah', 'karier', 'hidup', 'gitulah', 'bro', 'suami', 'bilang', 'anak', 'muda', 'berkarya', 'muda', 'well', 'ya', 'nikah', 'usia', 'mapan', 'emosional']</t>
  </si>
  <si>
    <t>['cabut', 'aja', 'bro', 'klo', 'hamil', 'korban', 'usia', 'santai', 'aja', 'fokus', 'kuliah', 'karier', 'hidup', 'gitulah', 'bro', 'suami', 'bilang', 'anak', 'muda', 'karya', 'muda', 'well', 'ya', 'nikah', 'usia', 'mapan', 'emosional']</t>
  </si>
  <si>
    <t>cabut aja bro klo hamil korban usia santai aja fokus kuliah karier hidup gitulah bro suami bilang anak muda karya muda well ya nikah usia mapan emosional</t>
  </si>
  <si>
    <t>Tukar pikiran sama siswi yang udah beberapa tahun lulus ttg pernikahan. Kenapa ya, yang usia muda itu gampang banget buat mutusin nikah? Jawaban dia gini, justru muda itu Bu dia gak banyak pikiran. Nikah ya nikah aja. Beda kalo udah yang lebih dewasa, banyak pertimbangannya.</t>
  </si>
  <si>
    <t>tukar pikiran sama siswi yang udah beberapa tahun lulus ttg pernikahan. kenapa ya, yang usia muda itu gampang banget buat mutusin nikah? jawaban dia gini, justru muda itu bu dia gak banyak pikiran. nikah ya nikah aja. beda kalo udah yang lebih dewasa, banyak pertimbangannya.</t>
  </si>
  <si>
    <t>tukar pikiran sama siswi yang udah beberapa tahun lulus ttg pernikahan kenapa ya yang usia muda itu gampang banget buat mutusin nikah jawaban dia gini justru muda itu bu dia gak banyak pikiran nikah ya nikah aja beda kalo udah yang lebih dewasa banyak pertimbangannya</t>
  </si>
  <si>
    <t>['tukar', 'pikiran', 'sama', 'siswi', 'yang', 'udah', 'beberapa', 'tahun', 'lulus', 'ttg', 'pernikahan', 'kenapa', 'ya', 'yang', 'usia', 'muda', 'itu', 'gampang', 'banget', 'buat', 'mutusin', 'nikah', 'jawaban', 'dia', 'gini', 'justru', 'muda', 'itu', 'bu', 'dia', 'gak', 'banyak', 'pikiran', 'nikah', 'ya', 'nikah', 'aja', 'beda', 'kalo', 'udah', 'yang', 'lebih', 'dewasa', 'banyak', 'pertimbangannya']</t>
  </si>
  <si>
    <t>['tukar', 'pikiran', 'sama', 'siswi', 'yang', 'sudah', 'beberapa', 'tahun', 'lulus', 'tentang', 'pernikahan', 'kenapa', 'ya', 'yang', 'usia', 'muda', 'itu', 'gampang', 'banget', 'buat', 'memutuskan', 'nikah', 'jawaban', 'dia', 'begini', 'justru', 'muda', 'itu', 'bu', 'dia', 'gak', 'banyak', 'pikiran', 'nikah', 'ya', 'nikah', 'aja', 'beda', 'kalo', 'sudah', 'yang', 'lebih', 'dewasa', 'banyak', 'pertimbangannya']</t>
  </si>
  <si>
    <t>['tukar', 'pikiran', 'siswi', 'lulus', 'pernikahan', 'ya', 'usia', 'muda', 'gampang', 'banget', 'memutuskan', 'nikah', 'muda', 'bu', 'gak', 'pikiran', 'nikah', 'ya', 'nikah', 'aja', 'beda', 'kalo', 'dewasa', 'pertimbangannya']</t>
  </si>
  <si>
    <t>['tukar', 'pikir', 'siswi', 'lulus', 'nikah', 'ya', 'usia', 'muda', 'gampang', 'banget', 'putus', 'nikah', 'muda', 'bu', 'gak', 'pikir', 'nikah', 'ya', 'nikah', 'aja', 'beda', 'kalo', 'dewasa', 'timbang']</t>
  </si>
  <si>
    <t>tukar pikir siswi lulus nikah ya usia muda gampang banget putus nikah muda bu gak pikir nikah ya nikah aja beda kalo dewasa timbang</t>
  </si>
  <si>
    <t>@sosmedkeras biasanya yg begini tuh yg nikah muda, mksd dia nikmati masa gadis yg tdk perawan lg grgr udh nikah tp masih muda. yagasi</t>
  </si>
  <si>
    <t>biasanya yg begini tuh yg nikah muda mksd dia nikmati masa gadis yg tdk perawan lg grgr udh nikah tp masih muda yagasi</t>
  </si>
  <si>
    <t>['biasanya', 'yg', 'begini', 'tuh', 'yg', 'nikah', 'muda', 'mksd', 'dia', 'nikmati', 'masa', 'gadis', 'yg', 'tdk', 'perawan', 'lg', 'grgr', 'udh', 'nikah', 'tp', 'masih', 'muda', 'yagasi']</t>
  </si>
  <si>
    <t>['biasanya', 'yg', 'begini', 'tuh', 'yg', 'nikah', 'muda', 'maksud', 'dia', 'menikmati', 'masa', 'gadis', 'yg', 'tdk', 'perawan', 'lagi', 'karena', 'sudah', 'nikah', 'tapi', 'masih', 'muda', 'yagasi']</t>
  </si>
  <si>
    <t>['tuh', 'nikah', 'muda', 'maksud', 'menikmati', 'gadis', 'tdk', 'perawan', 'nikah', 'muda', 'yagasi']</t>
  </si>
  <si>
    <t>['tuh', 'nikah', 'muda', 'maksud', 'nikmat', 'gadis', 'tdk', 'perawan', 'nikah', 'muda', 'yagasi']</t>
  </si>
  <si>
    <t>tuh nikah muda maksud nikmat gadis tdk perawan nikah muda yagasi</t>
  </si>
  <si>
    <t>@duniafaNANANA @sosmedkeras Hah? Kalau mereka nikah muda knp? , Kau pikir apa?🤣</t>
  </si>
  <si>
    <t>@duniafananana @sosmedkeras hah? kalau mereka nikah muda knp? , kau pikir apa?🤣</t>
  </si>
  <si>
    <t>hah kalau mereka nikah muda knp kau pikir apa</t>
  </si>
  <si>
    <t>['hah', 'kalau', 'mereka', 'nikah', 'muda', 'knp', 'kau', 'pikir', 'apa']</t>
  </si>
  <si>
    <t>['hah', 'kalau', 'mereka', 'nikah', 'muda', 'kenapa', 'kau', 'pikir', 'apa']</t>
  </si>
  <si>
    <t>['nikah', 'muda', 'kau', 'pikir']</t>
  </si>
  <si>
    <t>nikah muda kau pikir</t>
  </si>
  <si>
    <t>@sosmedkeras Mereka nikah muda co. Posthink</t>
  </si>
  <si>
    <t>@sosmedkeras mereka nikah muda co. posthink</t>
  </si>
  <si>
    <t>mereka nikah muda co posthink</t>
  </si>
  <si>
    <t>['mereka', 'nikah', 'muda', 'co', 'posthink']</t>
  </si>
  <si>
    <t>['nikah', 'muda', 'co', 'posthink']</t>
  </si>
  <si>
    <t>nikah muda co posthink</t>
  </si>
  <si>
    <t>@owlace_ @mwoyii @NamCatty @tanyakanrl Kalo dulu di sekolahku miss utk yg muda/blm nikah, yg udah berumur dipanggilnya ma'am</t>
  </si>
  <si>
    <t>@owlace_ @mwoyii @namcatty @tanyakanrl kalo dulu di sekolahku miss utk yg muda/blm nikah, yg udah berumur dipanggilnya ma'am</t>
  </si>
  <si>
    <t>kalo dulu di sekolahku miss utk yg mudablm nikah yg udah berumur dipanggilnya maam</t>
  </si>
  <si>
    <t>['kalo', 'dulu', 'di', 'sekolahku', 'miss', 'utk', 'yg', 'mudablm', 'nikah', 'yg', 'udah', 'berumur', 'dipanggilnya', 'maam']</t>
  </si>
  <si>
    <t>['kalo', 'dulu', 'di', 'sekolahku', 'miss', 'utk', 'yg', 'muda', 'nikah', 'yg', 'sudah', 'berumur', 'dipanggilnya', 'maam']</t>
  </si>
  <si>
    <t>['kalo', 'sekolahku', 'miss', 'utk', 'muda', 'nikah', 'berumur', 'dipanggilnya', 'maam']</t>
  </si>
  <si>
    <t>['kalo', 'sekolah', 'miss', 'utk', 'muda', 'nikah', 'umur', 'panggil', 'maam']</t>
  </si>
  <si>
    <t>kalo sekolah miss utk muda nikah umur panggil maam</t>
  </si>
  <si>
    <t>@xxvlraps bsk ikut bang, temanya efek nikah muda kepada drajat keluarga</t>
  </si>
  <si>
    <t>bsk ikut bang temanya efek nikah muda kepada drajat keluarga</t>
  </si>
  <si>
    <t>['bsk', 'ikut', 'bang', 'temanya', 'efek', 'nikah', 'muda', 'kepada', 'drajat', 'keluarga']</t>
  </si>
  <si>
    <t>['besok', 'ikut', 'kakak', 'temanya', 'efek', 'nikah', 'muda', 'kepada', 'drajat', 'keluarga']</t>
  </si>
  <si>
    <t>['besok', 'kakak', 'temanya', 'efek', 'nikah', 'muda', 'drajat', 'keluarga']</t>
  </si>
  <si>
    <t>['besok', 'kakak', 'tema', 'efek', 'nikah', 'muda', 'drajat', 'keluarga']</t>
  </si>
  <si>
    <t>besok kakak tema efek nikah muda drajat keluarga</t>
  </si>
  <si>
    <t>@tanyakanrl Udah sih selagi dia bahagia biarin aja umur 23 itu masih terlalu muda juga kalau buat nikah hak dia kok ngatur" lagian semuanya ga tentang pacaran mulu ga tau aja Masalah apa yang dihadapin si cewe sampe ga mau pacaran atau dekat Ama cwok ngurus banget</t>
  </si>
  <si>
    <t>@tanyakanrl udah sih selagi dia bahagia biarin aja umur 23 itu masih terlalu muda juga kalau buat nikah hak dia kok ngatur" lagian semuanya ga tentang pacaran mulu ga tau aja masalah apa yang dihadapin si cewe sampe ga mau pacaran atau dekat ama cwok ngurus banget</t>
  </si>
  <si>
    <t>udah sih selagi dia bahagia biarin aja umur itu masih terlalu muda juga kalau buat nikah hak dia kok ngatur lagian semuanya ga tentang pacaran mulu ga tau aja masalah apa yang dihadapin si cewe sampe ga mau pacaran atau dekat ama cwok ngurus banget</t>
  </si>
  <si>
    <t>['udah', 'sih', 'selagi', 'dia', 'bahagia', 'biarin', 'aja', 'umur', 'itu', 'masih', 'terlalu', 'muda', 'juga', 'kalau', 'buat', 'nikah', 'hak', 'dia', 'kok', 'ngatur', 'lagian', 'semuanya', 'ga', 'tentang', 'pacaran', 'mulu', 'ga', 'tau', 'aja', 'masalah', 'apa', 'yang', 'dihadapin', 'si', 'cewe', 'sampe', 'ga', 'mau', 'pacaran', 'atau', 'dekat', 'ama', 'cwok', 'ngurus', 'banget']</t>
  </si>
  <si>
    <t>['sudah', 'sih', 'selagi', 'dia', 'bahagia', 'biarin', 'aja', 'umur', 'itu', 'masih', 'terlalu', 'muda', 'juga', 'kalau', 'buat', 'nikah', 'hak', 'dia', 'kok', 'mengatur', 'lagian', 'semuanya', 'tidak', 'tentang', 'pacaran', 'selalu', 'tidak', 'tau', 'aja', 'masalah', 'apa', 'yang', 'dihadapin', 'si', 'cewek', 'sampai', 'tidak', 'mau', 'pacaran', 'atau', 'dekat', 'sama', 'cowok', 'merawat', 'banget']</t>
  </si>
  <si>
    <t>['sih', 'selagi', 'bahagia', 'biarin', 'aja', 'umur', 'muda', 'nikah', 'hak', 'mengatur', 'pacaran', 'tau', 'aja', 'dihadapin', 'si', 'cewek', 'pacaran', 'cowok', 'merawat', 'banget']</t>
  </si>
  <si>
    <t>['sih', 'selagi', 'bahagia', 'biarin', 'aja', 'umur', 'muda', 'nikah', 'hak', 'atur', 'pacar', 'tau', 'aja', 'dihadapin', 'si', 'cewek', 'pacar', 'cowok', 'rawat', 'banget']</t>
  </si>
  <si>
    <t>sih selagi bahagia biarin aja umur muda nikah hak atur pacar tau aja dihadapin si cewek pacar cowok rawat banget</t>
  </si>
  <si>
    <t>nikah muda biar bisa menghindari zina. sampek lupa cara menghindari kemiskinan. cuaksss.</t>
  </si>
  <si>
    <t>nikah muda biar bisa menghindari zina sampek lupa cara menghindari kemiskinan cuaksss</t>
  </si>
  <si>
    <t>['nikah', 'muda', 'biar', 'bisa', 'menghindari', 'zina', 'sampek', 'lupa', 'cara', 'menghindari', 'kemiskinan', 'cuaksss']</t>
  </si>
  <si>
    <t>['nikah', 'muda', 'biar', 'menghindari', 'zina', 'sampek', 'lupa', 'menghindari', 'kemiskinan', 'cuaksss']</t>
  </si>
  <si>
    <t>['nikah', 'muda', 'biar', 'hindar', 'zina', 'sampek', 'lupa', 'hindar', 'miskin', 'cuaksss']</t>
  </si>
  <si>
    <t>nikah muda biar hindar zina sampek lupa hindar miskin cuaksss</t>
  </si>
  <si>
    <t>@18fesss PENTING BANGET! eits tp kl udh nikah aja ya. karna selain bikin awet muda karna bahagia trs setiap habis melakukan + untungnya dpt pahala juga kan 🤪</t>
  </si>
  <si>
    <t>@18fesss penting banget! eits tp kl udh nikah aja ya. karna selain bikin awet muda karna bahagia trs setiap habis melakukan + untungnya dpt pahala juga kan 🤪</t>
  </si>
  <si>
    <t>penting banget eits tp kl udh nikah aja ya karna selain bikin awet muda karna bahagia trs setiap habis melakukan untungnya dpt pahala juga kan</t>
  </si>
  <si>
    <t>['penting', 'banget', 'eits', 'tp', 'kl', 'udh', 'nikah', 'aja', 'ya', 'karna', 'selain', 'bikin', 'awet', 'muda', 'karna', 'bahagia', 'trs', 'setiap', 'habis', 'melakukan', 'untungnya', 'dpt', 'pahala', 'juga', 'kan']</t>
  </si>
  <si>
    <t>['penting', 'banget', 'eits', 'tapi', 'kalau', 'sudah', 'nikah', 'aja', 'ya', 'karena', 'selain', 'bikin', 'awet', 'muda', 'karena', 'bahagia', 'terus', 'setiap', 'habis', 'melakukan', 'untungnya', 'dapat', 'pahala', 'juga', 'kan']</t>
  </si>
  <si>
    <t>['banget', 'eits', 'nikah', 'aja', 'ya', 'bikin', 'awet', 'muda', 'bahagia', 'habis', 'untungnya', 'pahala']</t>
  </si>
  <si>
    <t>['banget', 'eits', 'nikah', 'aja', 'ya', 'bikin', 'awet', 'muda', 'bahagia', 'habis', 'untung', 'pahala']</t>
  </si>
  <si>
    <t>banget eits nikah aja ya bikin awet muda bahagia habis untung pahala</t>
  </si>
  <si>
    <t>Alhamdulillah banget gua punya org tua yg melek, dan malah gak maksa gua buru buru nikah, karena belajar dari masa muda mereka juga, terima kasih</t>
  </si>
  <si>
    <t>alhamdulillah banget gua punya org tua yg melek, dan malah gak maksa gua buru buru nikah, karena belajar dari masa muda mereka juga, terima kasih</t>
  </si>
  <si>
    <t>alhamdulillah banget gua punya org tua yg melek dan malah gak maksa gua buru buru nikah karena belajar dari masa muda mereka juga terima kasih</t>
  </si>
  <si>
    <t>['alhamdulillah', 'banget', 'gua', 'punya', 'org', 'tua', 'yg', 'melek', 'dan', 'malah', 'gak', 'maksa', 'gua', 'buru', 'buru', 'nikah', 'karena', 'belajar', 'dari', 'masa', 'muda', 'mereka', 'juga', 'terima', 'kasih']</t>
  </si>
  <si>
    <t>['alhamdulillah', 'banget', 'aku', 'punya', 'orang', 'tua', 'yg', 'melek', 'dan', 'malah', 'gak', 'maksa', 'aku', 'buru', 'buru', 'nikah', 'karena', 'belajar', 'dari', 'masa', 'muda', 'mereka', 'juga', 'terima', 'kasih']</t>
  </si>
  <si>
    <t>['alhamdulillah', 'banget', 'orang', 'tua', 'melek', 'gak', 'maksa', 'buru', 'buru', 'nikah', 'belajar', 'muda', 'terima', 'kasih']</t>
  </si>
  <si>
    <t>['alhamdulillah', 'banget', 'orang', 'tua', 'melek', 'gak', 'maksa', 'buru', 'buru', 'nikah', 'ajar', 'muda', 'terima', 'kasih']</t>
  </si>
  <si>
    <t>alhamdulillah banget orang tua melek gak maksa buru buru nikah ajar muda terima kasih</t>
  </si>
  <si>
    <t>@txtdarigajelas Boong anjrit, mna ad gweh nikah muda. Gue msh pusing nie, mikir tahun ini bkl dikasih kesempatan kuliah ap ngga 😭✋🏻</t>
  </si>
  <si>
    <t>@txtdarigajelas boong anjrit, mna ad gweh nikah muda. gue msh pusing nie, mikir tahun ini bkl dikasih kesempatan kuliah ap ngga 😭✋🏻</t>
  </si>
  <si>
    <t>boong anjrit mna ad gweh nikah muda gue msh pusing nie mikir tahun ini bkl dikasih kesempatan kuliah ap ngga</t>
  </si>
  <si>
    <t>['boong', 'anjrit', 'mna', 'ad', 'gweh', 'nikah', 'muda', 'gue', 'msh', 'pusing', 'nie', 'mikir', 'tahun', 'ini', 'bkl', 'dikasih', 'kesempatan', 'kuliah', 'ap', 'ngga']</t>
  </si>
  <si>
    <t>['boong', 'fuck', 'mana', 'ada', 'aku', 'nikah', 'muda', 'aku', 'masih', 'pusing', 'nini', 'berpikir', 'tahun', 'ini', 'bakal', 'dikasih', 'kesempatan', 'kuliah', 'apa', 'tidak']</t>
  </si>
  <si>
    <t>['boong', 'fuck', 'nikah', 'muda', 'pusing', 'nini', 'berpikir', 'dikasih', 'kesempatan', 'kuliah']</t>
  </si>
  <si>
    <t>['boong', 'fuck', 'nikah', 'muda', 'pusing', 'nini', 'pikir', 'kasih', 'sempat', 'kuliah']</t>
  </si>
  <si>
    <t>boong fuck nikah muda pusing nini pikir kasih sempat kuliah</t>
  </si>
  <si>
    <t>@chixelin tmn2ku lebih muda dri aku udh pada nikah jg</t>
  </si>
  <si>
    <t>tmnku lebih muda dri aku udh pada nikah jg</t>
  </si>
  <si>
    <t>['tmnku', 'lebih', 'muda', 'dri', 'aku', 'udh', 'pada', 'nikah', 'jg']</t>
  </si>
  <si>
    <t>['temanku', 'lebih', 'muda', 'dari', 'aku', 'sudah', 'pada', 'nikah', 'juga']</t>
  </si>
  <si>
    <t>['temanku', 'muda', 'nikah']</t>
  </si>
  <si>
    <t>['teman', 'muda', 'nikah']</t>
  </si>
  <si>
    <t>teman muda nikah</t>
  </si>
  <si>
    <t>Dulu impian bgt bisa nikah muda. Biar kaya nyokap kalo lagi jalan sama gua, pasti dikira kakaknya🫠 eh tapi skrg malah mikir gua kecepetan nikah apa gimana? Umur 26 anak udh 2 🫣</t>
  </si>
  <si>
    <t>dulu impian bgt bisa nikah muda. biar kaya nyokap kalo lagi jalan sama gua, pasti dikira kakaknya🫠 eh tapi skrg malah mikir gua kecepetan nikah apa gimana? umur 26 anak udh 2 🫣</t>
  </si>
  <si>
    <t>dulu impian bgt bisa nikah muda biar kaya nyokap kalo lagi jalan sama gua pasti dikira kakaknya eh tapi skrg malah mikir gua kecepetan nikah apa gimana umur anak udh</t>
  </si>
  <si>
    <t>['dulu', 'impian', 'bgt', 'bisa', 'nikah', 'muda', 'biar', 'kaya', 'nyokap', 'kalo', 'lagi', 'jalan', 'sama', 'gua', 'pasti', 'dikira', 'kakaknya', 'eh', 'tapi', 'skrg', 'malah', 'mikir', 'gua', 'kecepetan', 'nikah', 'apa', 'gimana', 'umur', 'anak', 'udh']</t>
  </si>
  <si>
    <t>['dulu', 'impian', 'banget', 'bisa', 'nikah', 'muda', 'biar', 'kaya', 'ibu', 'kalo', 'lagi', 'jalan', 'sama', 'aku', 'pasti', 'dikira', 'kakaknya', 'malah', 'tapi', 'sekarang', 'malah', 'berpikir', 'aku', 'kecepatan', 'nikah', 'apa', 'bagaimana', 'umur', 'anak', 'sudah']</t>
  </si>
  <si>
    <t>['impian', 'banget', 'nikah', 'muda', 'biar', 'kaya', 'kalo', 'jalan', 'kakaknya', 'berpikir', 'kecepatan', 'nikah', 'umur', 'anak']</t>
  </si>
  <si>
    <t>['impi', 'banget', 'nikah', 'muda', 'biar', 'kaya', 'kalo', 'jalan', 'kakak', 'pikir', 'cepat', 'nikah', 'umur', 'anak']</t>
  </si>
  <si>
    <t>impi banget nikah muda biar kaya kalo jalan kakak pikir cepat nikah umur anak</t>
  </si>
  <si>
    <t>Kok orang orang pada nikah muda ya</t>
  </si>
  <si>
    <t>kok orang orang pada nikah muda ya</t>
  </si>
  <si>
    <t>['kok', 'orang', 'orang', 'pada', 'nikah', 'muda', 'ya']</t>
  </si>
  <si>
    <t>['orang', 'orang', 'nikah', 'muda', 'ya']</t>
  </si>
  <si>
    <t>orang orang nikah muda ya</t>
  </si>
  <si>
    <t>@starxchy_ @twitndrae Park Jinyoung a.k.a. JYP dah nikah 2 kali. Istri pertama cerai (artis) habis itu nikah sama perempuan 8 tahun lebih muda (orang biasa) dan udah punya 2 anak (kalau mau lihat anaknya ada di Konser solonya)</t>
  </si>
  <si>
    <t>@starxchy_ @twitndrae park jinyoung a.k.a. jyp dah nikah 2 kali. istri pertama cerai (artis) habis itu nikah sama perempuan 8 tahun lebih muda (orang biasa) dan udah punya 2 anak (kalau mau lihat anaknya ada di konser solonya)</t>
  </si>
  <si>
    <t>park jinyoung aka jyp dah nikah kali istri pertama cerai artis habis itu nikah sama perempuan tahun lebih muda orang biasa dan udah punya anak kalau mau lihat anaknya ada di konser solonya</t>
  </si>
  <si>
    <t>['park', 'jinyoung', 'aka', 'jyp', 'dah', 'nikah', 'kali', 'istri', 'pertama', 'cerai', 'artis', 'habis', 'itu', 'nikah', 'sama', 'perempuan', 'tahun', 'lebih', 'muda', 'orang', 'biasa', 'dan', 'udah', 'punya', 'anak', 'kalau', 'mau', 'lihat', 'anaknya', 'ada', 'di', 'konser', 'solonya']</t>
  </si>
  <si>
    <t>['park', 'jinyoung', 'alias', 'jyp', 'sudah', 'nikah', 'sepertinya', 'istri', 'pertama', 'cerai', 'artis', 'habis', 'itu', 'nikah', 'sama', 'perempuan', 'tahun', 'lebih', 'muda', 'orang', 'biasa', 'dan', 'sudah', 'punya', 'anak', 'kalau', 'mau', 'lihat', 'anaknya', 'ada', 'di', 'konser', 'solonya']</t>
  </si>
  <si>
    <t>['park', 'jinyoung', 'alias', 'jyp', 'nikah', 'istri', 'cerai', 'artis', 'habis', 'nikah', 'perempuan', 'muda', 'orang', 'anak', 'lihat', 'anaknya', 'konser', 'solonya']</t>
  </si>
  <si>
    <t>['park', 'jinyoung', 'alias', 'jyp', 'nikah', 'istri', 'cerai', 'artis', 'habis', 'nikah', 'perempuan', 'muda', 'orang', 'anak', 'lihat', 'anak', 'konser', 'solo']</t>
  </si>
  <si>
    <t>park jinyoung alias jyp nikah istri cerai artis habis nikah perempuan muda orang anak lihat anak konser solo</t>
  </si>
  <si>
    <t>@watieygtrskt96 @iiyanto095 Kamu kan cantik mbak. Kenapa ga nikah aja mumpung masih muda. Saya juga siap ko jadi bpknya anak2</t>
  </si>
  <si>
    <t>@watieygtrskt96 @iiyanto095 kamu kan cantik mbak. kenapa ga nikah aja mumpung masih muda. saya juga siap ko jadi bpknya anak2</t>
  </si>
  <si>
    <t>kamu kan cantik mbak kenapa ga nikah aja mumpung masih muda saya juga siap ko jadi bpknya anak</t>
  </si>
  <si>
    <t>['kamu', 'kan', 'cantik', 'mbak', 'kenapa', 'ga', 'nikah', 'aja', 'mumpung', 'masih', 'muda', 'saya', 'juga', 'siap', 'ko', 'jadi', 'bpknya', 'anak']</t>
  </si>
  <si>
    <t>['kamu', 'kan', 'cantik', 'mbak', 'kenapa', 'tidak', 'nikah', 'aja', 'mumpung', 'masih', 'muda', 'saya', 'juga', 'siap', 'kok', 'jadi', 'bapaknya', 'anak']</t>
  </si>
  <si>
    <t>['cantik', 'mbak', 'nikah', 'aja', 'mumpung', 'muda', 'bapaknya', 'anak']</t>
  </si>
  <si>
    <t>['cantik', 'mbak', 'nikah', 'aja', 'mumpung', 'muda', 'bapak', 'anak']</t>
  </si>
  <si>
    <t>cantik mbak nikah aja mumpung muda bapak anak</t>
  </si>
  <si>
    <t>@cheeseung Gw liat liat lu beneran pengen nikah muda</t>
  </si>
  <si>
    <t>@cheeseung gw liat liat lu beneran pengen nikah muda</t>
  </si>
  <si>
    <t>gw liat liat lu beneran pengen nikah muda</t>
  </si>
  <si>
    <t>['gw', 'liat', 'liat', 'lu', 'beneran', 'pengen', 'nikah', 'muda']</t>
  </si>
  <si>
    <t>['aku', 'lihat', 'lihat', 'kamu', 'benar', 'ingin', 'nikah', 'muda']</t>
  </si>
  <si>
    <t>['lihat', 'lihat', 'nikah', 'muda']</t>
  </si>
  <si>
    <t>lihat lihat nikah muda</t>
  </si>
  <si>
    <t>–cast
bapak kos [biasa dipanggil papi], masih muda buat m*ti tapi udah tua buat nikah 🙏🏻 https://t.co/97YzZ3Jevd</t>
  </si>
  <si>
    <t>–cast
bapak kos [biasa dipanggil papi], masih muda buat m*ti tapi udah tua buat nikah 🙏🏻 https://t.co/97yzz3jevd</t>
  </si>
  <si>
    <t>cast bapak kos biasa dipanggil papi masih muda buat mti tapi udah tua buat nikah</t>
  </si>
  <si>
    <t>['cast', 'bapak', 'kos', 'biasa', 'dipanggil', 'papi', 'masih', 'muda', 'buat', 'mti', 'tapi', 'udah', 'tua', 'buat', 'nikah']</t>
  </si>
  <si>
    <t>['cast', 'bapak', 'indekos', 'biasa', 'dipanggil', 'papi', 'masih', 'muda', 'buat', 'mti', 'tapi', 'sudah', 'tua', 'buat', 'nikah']</t>
  </si>
  <si>
    <t>['cast', 'indekos', 'dipanggil', 'papi', 'muda', 'mti', 'tua', 'nikah']</t>
  </si>
  <si>
    <t>['cast', 'indekos', 'panggil', 'papi', 'muda', 'mti', 'tua', 'nikah']</t>
  </si>
  <si>
    <t>cast indekos panggil papi muda mti tua nikah</t>
  </si>
  <si>
    <t>5. pas muda lumayan deket. tp setelah Siegfried nikah Gottfried kerja jd marinir jd hidup mereka pisah.
6. basically mereka itu tenang - berisik 🤣
7. b aja
8. ngga, mereka cuma bilang "I have a brother" dan karena penampilannya beda, biasanya org lain ga ngira mereka kembar.</t>
  </si>
  <si>
    <t>5. pas muda lumayan deket. tp setelah siegfried nikah gottfried kerja jd marinir jd hidup mereka pisah.
6. basically mereka itu tenang - berisik 🤣
7. b aja
8. ngga, mereka cuma bilang "i have a brother" dan karena penampilannya beda, biasanya org lain ga ngira mereka kembar.</t>
  </si>
  <si>
    <t>pas muda lumayan deket tp setelah siegfried nikah gottfried kerja jd marinir jd hidup mereka pisah basically mereka itu tenang berisik  aja ngga mereka cuma bilang  have  brother dan karena penampilannya beda biasanya org lain ga ngira mereka kembar</t>
  </si>
  <si>
    <t>['pas', 'muda', 'lumayan', 'deket', 'tp', 'setelah', 'siegfried', 'nikah', 'gottfried', 'kerja', 'jd', 'marinir', 'jd', 'hidup', 'mereka', 'pisah', 'basically', 'mereka', 'itu', 'tenang', 'berisik', 'aja', 'ngga', 'mereka', 'cuma', 'bilang', 'have', 'brother', 'dan', 'karena', 'penampilannya', 'beda', 'biasanya', 'org', 'lain', 'ga', 'ngira', 'mereka', 'kembar']</t>
  </si>
  <si>
    <t>['saat', 'muda', 'lumayan', 'dekat', 'tapi', 'setelah', 'siegfried', 'nikah', 'gottfried', 'kerja', 'jd', 'marinir', 'jd', 'hidup', 'mereka', 'pisah', 'basically', 'mereka', 'itu', 'tenang', 'berisik', 'aja', 'tidak', 'mereka', 'cuma', 'bilang', 'have', 'brother', 'dan', 'karena', 'penampilannya', 'beda', 'biasanya', 'orang', 'lain', 'tidak', 'mengira', 'mereka', 'kembar']</t>
  </si>
  <si>
    <t>['muda', 'lumayan', 'siegfried', 'nikah', 'gottfried', 'kerja', 'jd', 'marinir', 'jd', 'hidup', 'pisah', 'basically', 'tenang', 'berisik', 'aja', 'bilang', 'have', 'brother', 'penampilannya', 'beda', 'orang', 'kembar']</t>
  </si>
  <si>
    <t>['muda', 'lumayan', 'siegfried', 'nikah', 'gottfried', 'kerja', 'jd', 'marinir', 'jd', 'hidup', 'pisah', 'basically', 'tenang', 'berisik', 'aja', 'bilang', 'have', 'brother', 'tampil', 'beda', 'orang', 'kembar']</t>
  </si>
  <si>
    <t>muda lumayan siegfried nikah gottfried kerja jd marinir jd hidup pisah basically tenang berisik aja bilang have brother tampil beda orang kembar</t>
  </si>
  <si>
    <t>@tanyarlfes i feel u kakk, aku lagi ngerasain di posisi ini. tapi aku selalu mikir dengan aku engga dikasi pasangan pas muda (pacaran) mungkin nanti soon pas dapet pasangan langsung nikah krna buang² waktu juga kalo pacaran lama tapi engga hasil (nikah) wlpn jodoh ditangan allah si ya..</t>
  </si>
  <si>
    <t xml:space="preserve"> feel  kakk aku lagi ngerasain di posisi ini tapi aku selalu mikir dengan aku engga dikasi pasangan pas muda pacaran mungkin nanti soon pas dapet pasangan langsung nikah krna buang waktu juga kalo pacaran lama tapi engga hasil nikah wlpn jodoh ditangan allah si ya</t>
  </si>
  <si>
    <t>['feel', 'kakk', 'aku', 'lagi', 'ngerasain', 'di', 'posisi', 'ini', 'tapi', 'aku', 'selalu', 'mikir', 'dengan', 'aku', 'engga', 'dikasi', 'pasangan', 'pas', 'muda', 'pacaran', 'mungkin', 'nanti', 'soon', 'pas', 'dapet', 'pasangan', 'langsung', 'nikah', 'krna', 'buang', 'waktu', 'juga', 'kalo', 'pacaran', 'lama', 'tapi', 'engga', 'hasil', 'nikah', 'wlpn', 'jodoh', 'ditangan', 'allah', 'si', 'ya']</t>
  </si>
  <si>
    <t>['feel', 'kakak', 'aku', 'lagi', 'merasakan', 'di', 'posisi', 'ini', 'tapi', 'aku', 'selalu', 'berpikir', 'dengan', 'aku', 'tidak', 'diberi', 'pasangan', 'saat', 'muda', 'pacaran', 'mungkin', 'nanti', 'soon', 'saat', 'dapat', 'pasangan', 'langsung', 'nikah', 'karena', 'buang', 'waktu', 'juga', 'kalo', 'pacaran', 'lama', 'tapi', 'tidak', 'hasil', 'nikah', 'wlpn', 'jodoh', 'ditangan', 'allah', 'si', 'ya']</t>
  </si>
  <si>
    <t>['feel', 'kakak', 'merasakan', 'posisi', 'berpikir', 'pasangan', 'muda', 'pacaran', 'soon', 'pasangan', 'langsung', 'nikah', 'buang', 'kalo', 'pacaran', 'hasil', 'nikah', 'wlpn', 'jodoh', 'ditangan', 'allah', 'si', 'ya']</t>
  </si>
  <si>
    <t>['feel', 'kakak', 'rasa', 'posisi', 'pikir', 'pasang', 'muda', 'pacar', 'soon', 'pasang', 'langsung', 'nikah', 'buang', 'kalo', 'pacar', 'hasil', 'nikah', 'wlpn', 'jodoh', 'tang', 'allah', 'si', 'ya']</t>
  </si>
  <si>
    <t>feel kakak rasa posisi pikir pasang muda pacar soon pasang langsung nikah buang kalo pacar hasil nikah wlpn jodoh tang allah si ya</t>
  </si>
  <si>
    <t>@wattpadmenfess_ Ini tuh tentang anak yg nemuin ayah ibu nya pas masi muda, sebelum mereka nikah gituuu, truss ada beberapa plot twist sama heartwarming gituudehh</t>
  </si>
  <si>
    <t>@wattpadmenfess_ ini tuh tentang anak yg nemuin ayah ibu nya pas masi muda, sebelum mereka nikah gituuu, truss ada beberapa plot twist sama heartwarming gituudehh</t>
  </si>
  <si>
    <t>ini tuh tentang anak yg nemuin ayah ibu nya pas masi muda sebelum mereka nikah gituuu truss ada beberapa plot twist sama heartwarming gituudehh</t>
  </si>
  <si>
    <t>['ini', 'tuh', 'tentang', 'anak', 'yg', 'nemuin', 'ayah', 'ibu', 'nya', 'pas', 'masi', 'muda', 'sebelum', 'mereka', 'nikah', 'gituuu', 'truss', 'ada', 'beberapa', 'plot', 'twist', 'sama', 'heartwarming', 'gituudehh']</t>
  </si>
  <si>
    <t>['ini', 'tuh', 'tentang', 'anak', 'yg', 'menemukan', 'ayah', 'ibu', 'nya', 'saat', 'masih', 'muda', 'sebelum', 'mereka', 'nikah', 'gituuu', 'truss', 'ada', 'beberapa', 'plot', 'twist', 'sama', 'heartwarming', 'gituudehh']</t>
  </si>
  <si>
    <t>['tuh', 'anak', 'menemukan', 'ayah', 'nya', 'muda', 'nikah', 'gituuu', 'truss', 'plot', 'twist', 'heartwarming', 'gituudehh']</t>
  </si>
  <si>
    <t>['tuh', 'anak', 'temu', 'ayah', 'nya', 'muda', 'nikah', 'gituuu', 'truss', 'plot', 'twist', 'heartwarming', 'gituudehh']</t>
  </si>
  <si>
    <t>tuh anak temu ayah nya muda nikah gituuu truss plot twist heartwarming gituudehh</t>
  </si>
  <si>
    <t>@wahcuitan Nikah muda ✅️
Perjodohan ✅️
Perselingkuhan ✅️
Pelakor ✅️
Pengkhianatan✅️ 
Cinta pertama✅️
Ibu rumah tangga✅️
Kale divonis tidak bisa memiliki keturunan dan tidak berani mengatakan hal tersebut kepada istrinya, Lesha, justru menerima wanita lain untuk menghiburnya.</t>
  </si>
  <si>
    <t>@wahcuitan nikah muda ✅️
perjodohan ✅️
perselingkuhan ✅️
pelakor ✅️
pengkhianatan✅️ 
cinta pertama✅️
ibu rumah tangga✅️
kale divonis tidak bisa memiliki keturunan dan tidak berani mengatakan hal tersebut kepada istrinya, lesha, justru menerima wanita lain untuk menghiburnya.</t>
  </si>
  <si>
    <t>nikah muda perjodohan perselingkuhan pelakor pengkhianatan cinta pertama ibu rumah tangga kale divonis tidak bisa memiliki keturunan dan tidak berani mengatakan hal tersebut kepada istrinya lesha justru menerima wanita lain untuk menghiburnya</t>
  </si>
  <si>
    <t>['nikah', 'muda', 'perjodohan', 'perselingkuhan', 'pelakor', 'pengkhianatan', 'cinta', 'pertama', 'ibu', 'rumah', 'tangga', 'kale', 'divonis', 'tidak', 'bisa', 'memiliki', 'keturunan', 'dan', 'tidak', 'berani', 'mengatakan', 'hal', 'tersebut', 'kepada', 'istrinya', 'lesha', 'justru', 'menerima', 'wanita', 'lain', 'untuk', 'menghiburnya']</t>
  </si>
  <si>
    <t>['nikah', 'muda', 'perjodohan', 'perselingkuhan', 'pelakor', 'pengkhianatan', 'cinta', 'rumah', 'tangga', 'kale', 'divonis', 'memiliki', 'keturunan', 'berani', 'istrinya', 'lesha', 'menerima', 'wanita', 'menghiburnya']</t>
  </si>
  <si>
    <t>['nikah', 'muda', 'jodoh', 'selingkuh', 'pelakor', 'khianat', 'cinta', 'rumah', 'tangga', 'kale', 'vonis', 'milik', 'turun', 'berani', 'istri', 'lesha', 'terima', 'wanita', 'hibur']</t>
  </si>
  <si>
    <t>nikah muda jodoh selingkuh pelakor khianat cinta rumah tangga kale vonis milik turun berani istri lesha terima wanita hibur</t>
  </si>
  <si>
    <t>@sosmedkeras Nikah muda mungkin</t>
  </si>
  <si>
    <t>@sosmedkeras nikah muda mungkin</t>
  </si>
  <si>
    <t>nikah muda mungkin</t>
  </si>
  <si>
    <t>['nikah', 'muda', 'mungkin']</t>
  </si>
  <si>
    <t>ini based on tetangga gw yang nikah muda tapi mental belom siap anaknya suka dibawa ke kamar mandi trs ditampar kenceng bgt trs di guyur biar suara tamparannya nyaru (??) semoga aja anaknya bisa maafin orang tuanya yang kaya tai (gw personally ga bakal maapin si wkwk)</t>
  </si>
  <si>
    <t>ini based on tetangga gw yang nikah muda tapi mental belom siap anaknya suka dibawa ke kamar mandi trs ditampar kenceng bgt trs di guyur biar suara tamparannya nyaru semoga aja anaknya bisa maafin orang tuanya yang kaya tai gw personally ga bakal maapin si wkwk</t>
  </si>
  <si>
    <t>['ini', 'based', 'on', 'tetangga', 'gw', 'yang', 'nikah', 'muda', 'tapi', 'mental', 'belom', 'siap', 'anaknya', 'suka', 'dibawa', 'ke', 'kamar', 'mandi', 'trs', 'ditampar', 'kenceng', 'bgt', 'trs', 'di', 'guyur', 'biar', 'suara', 'tamparannya', 'nyaru', 'semoga', 'aja', 'anaknya', 'bisa', 'maafin', 'orang', 'tuanya', 'yang', 'kaya', 'tai', 'gw', 'personally', 'ga', 'bakal', 'maapin', 'si', 'wkwk']</t>
  </si>
  <si>
    <t>['ini', 'based', 'on', 'tetangga', 'aku', 'yang', 'nikah', 'muda', 'tapi', 'mental', 'belum', 'siap', 'anaknya', 'suka', 'dibawa', 'ke', 'kamar', 'mandi', 'terus', 'ditampar', 'kenceng', 'banget', 'terus', 'di', 'guyur', 'biar', 'suara', 'tamparannya', 'nyaru', 'semoga', 'aja', 'anaknya', 'bisa', 'maafin', 'orang', 'tuanya', 'yang', 'kaya', 'tai', 'aku', 'personally', 'tidak', 'bakal', 'maapin', 'si', 'wkwk']</t>
  </si>
  <si>
    <t>['based', 'on', 'tetangga', 'nikah', 'muda', 'mental', 'anaknya', 'suka', 'dibawa', 'kamar', 'mandi', 'ditampar', 'kenceng', 'banget', 'guyur', 'biar', 'suara', 'tamparannya', 'nyaru', 'semoga', 'aja', 'anaknya', 'maafin', 'orang', 'tuanya', 'kaya', 'tai', 'personally', 'maapin', 'si']</t>
  </si>
  <si>
    <t>['based', 'on', 'tetangga', 'nikah', 'muda', 'mental', 'anak', 'suka', 'bawa', 'kamar', 'mandi', 'tampar', 'kenceng', 'banget', 'guyur', 'biar', 'suara', 'tampar', 'nyaru', 'moga', 'aja', 'anak', 'maafin', 'orang', 'tua', 'kaya', 'tai', 'personally', 'maapin', 'si']</t>
  </si>
  <si>
    <t>based on tetangga nikah muda mental anak suka bawa kamar mandi tampar kenceng banget guyur biar suara tampar nyaru moga aja anak maafin orang tua kaya tai personally maapin si</t>
  </si>
  <si>
    <t>@parisstoria Ahahha, bocil dilarang nikah muda.</t>
  </si>
  <si>
    <t>@parisstoria ahahha, bocil dilarang nikah muda.</t>
  </si>
  <si>
    <t>ahahha bocil dilarang nikah muda</t>
  </si>
  <si>
    <t>['ahahha', 'bocil', 'dilarang', 'nikah', 'muda']</t>
  </si>
  <si>
    <t>['ahahha', 'bocah', 'dilarang', 'nikah', 'muda']</t>
  </si>
  <si>
    <t>['bocah', 'dilarang', 'nikah', 'muda']</t>
  </si>
  <si>
    <t>['bocah', 'larang', 'nikah', 'muda']</t>
  </si>
  <si>
    <t>bocah larang nikah muda</t>
  </si>
  <si>
    <t>Pengennya sih nikah muda tp uda kelewatan 🤣🤣🤣</t>
  </si>
  <si>
    <t>pengennya sih nikah muda tp uda kelewatan 🤣🤣🤣</t>
  </si>
  <si>
    <t>pengennya sih nikah muda tp uda kelewatan</t>
  </si>
  <si>
    <t>['pengennya', 'sih', 'nikah', 'muda', 'tp', 'uda', 'kelewatan']</t>
  </si>
  <si>
    <t>['inginnya', 'sih', 'nikah', 'muda', 'tapi', 'sudah', 'kelewatan']</t>
  </si>
  <si>
    <t>['inginnya', 'sih', 'nikah', 'muda', 'kelewatan']</t>
  </si>
  <si>
    <t>['ingin', 'sih', 'nikah', 'muda', 'lewat']</t>
  </si>
  <si>
    <t>ingin sih nikah muda lewat</t>
  </si>
  <si>
    <t>@txtdarigajelas real nikah muda (di dlm fake scenarios)</t>
  </si>
  <si>
    <t>real nikah muda di dlm fake scenarios</t>
  </si>
  <si>
    <t>['real', 'nikah', 'muda', 'di', 'dlm', 'fake', 'scenarios']</t>
  </si>
  <si>
    <t>['nyata', 'nikah', 'muda', 'di', 'dlm', 'fake', 'scenarios']</t>
  </si>
  <si>
    <t>['nyata', 'nikah', 'muda', 'dlm', 'fake', 'scenarios']</t>
  </si>
  <si>
    <t>nyata nikah muda dlm fake scenarios</t>
  </si>
  <si>
    <t>disuruh cepet nikah sama yg nikah muda tapi cerei. LAWAK</t>
  </si>
  <si>
    <t>disuruh cepet nikah sama yg nikah muda tapi cerei. lawak</t>
  </si>
  <si>
    <t>disuruh cepet nikah sama yg nikah muda tapi cerei lawak</t>
  </si>
  <si>
    <t>['disuruh', 'cepet', 'nikah', 'sama', 'yg', 'nikah', 'muda', 'tapi', 'cerei', 'lawak']</t>
  </si>
  <si>
    <t>['disuruh', 'cepat', 'nikah', 'sama', 'yg', 'nikah', 'muda', 'tapi', 'cerei', 'lucu']</t>
  </si>
  <si>
    <t>['disuruh', 'cepat', 'nikah', 'nikah', 'muda', 'cerei', 'lucu']</t>
  </si>
  <si>
    <t>['suruh', 'cepat', 'nikah', 'nikah', 'muda', 'cere', 'lucu']</t>
  </si>
  <si>
    <t>suruh cepat nikah nikah muda cere lucu</t>
  </si>
  <si>
    <t>Drpd mikir nikah muda mending siapin bekal akhirat kali aja mati muda🙂</t>
  </si>
  <si>
    <t>drpd mikir nikah muda mending siapin bekal akhirat kali aja mati muda🙂</t>
  </si>
  <si>
    <t>drpd mikir nikah muda mending siapin bekal akhirat kali aja mati muda</t>
  </si>
  <si>
    <t>['drpd', 'mikir', 'nikah', 'muda', 'mending', 'siapin', 'bekal', 'akhirat', 'kali', 'aja', 'mati', 'muda']</t>
  </si>
  <si>
    <t>['daripada', 'berpikir', 'nikah', 'muda', 'mending', 'siapin', 'bekal', 'akhirat', 'sepertinya', 'aja', 'mati', 'muda']</t>
  </si>
  <si>
    <t>['berpikir', 'nikah', 'muda', 'mending', 'siapin', 'bekal', 'akhirat', 'aja', 'mati', 'muda']</t>
  </si>
  <si>
    <t>['pikir', 'nikah', 'muda', 'mending', 'siapin', 'bekal', 'akhirat', 'aja', 'mati', 'muda']</t>
  </si>
  <si>
    <t>pikir nikah muda mending siapin bekal akhirat aja mati muda</t>
  </si>
  <si>
    <t>Ketika kamu anak pertama dan suami kamu lebih muda, tapi kamu turunan jawa yang dibiasain buat manggil "Mas" ke laki2 yang dihormatin, masih struggle padaha udah 5 tahun nikah 😭 dan karena punya banyak anak, akhirnya jadi "Ayah-Bunda" terus manggilnya 😂</t>
  </si>
  <si>
    <t>ketika kamu anak pertama dan suami kamu lebih muda, tapi kamu turunan jawa yang dibiasain buat manggil "mas" ke laki2 yang dihormatin, masih struggle padaha udah 5 tahun nikah 😭 dan karena punya banyak anak, akhirnya jadi "ayah-bunda" terus manggilnya 😂</t>
  </si>
  <si>
    <t>ketika kamu anak pertama dan suami kamu lebih muda tapi kamu turunan jawa yang dibiasain buat manggil mas ke laki yang dihormatin masih struggle padaha udah tahun nikah dan karena punya banyak anak akhirnya jadi ayahbunda terus manggilnya</t>
  </si>
  <si>
    <t>['ketika', 'kamu', 'anak', 'pertama', 'dan', 'suami', 'kamu', 'lebih', 'muda', 'tapi', 'kamu', 'turunan', 'jawa', 'yang', 'dibiasain', 'buat', 'manggil', 'mas', 'ke', 'laki', 'yang', 'dihormatin', 'masih', 'struggle', 'padaha', 'udah', 'tahun', 'nikah', 'dan', 'karena', 'punya', 'banyak', 'anak', 'akhirnya', 'jadi', 'ayahbunda', 'terus', 'manggilnya']</t>
  </si>
  <si>
    <t>['ketika', 'kamu', 'anak', 'pertama', 'dan', 'suami', 'kamu', 'lebih', 'muda', 'tapi', 'kamu', 'turunan', 'jawa', 'yang', 'dibiasakan', 'buat', 'memanggil', 'kakak', 'ke', 'laki', 'yang', 'dihormatin', 'masih', 'struggle', 'padaha', 'sudah', 'tahun', 'nikah', 'dan', 'karena', 'punya', 'banyak', 'anak', 'akhirnya', 'jadi', 'ayahbunda', 'terus', 'manggilnya']</t>
  </si>
  <si>
    <t>['anak', 'suami', 'muda', 'turunan', 'jawa', 'dibiasakan', 'memanggil', 'kakak', 'laki', 'dihormatin', 'struggle', 'padaha', 'nikah', 'anak', 'ayahbunda', 'manggilnya']</t>
  </si>
  <si>
    <t>['anak', 'suami', 'muda', 'turun', 'jawa', 'biasa', 'panggil', 'kakak', 'laki', 'dihormatin', 'struggle', 'padaha', 'nikah', 'anak', 'ayahbunda', 'manggilnya']</t>
  </si>
  <si>
    <t>anak suami muda turun jawa biasa panggil kakak laki dihormatin struggle padaha nikah anak ayahbunda manggilnya</t>
  </si>
  <si>
    <t>gue yang paling ngakaknya karena, YA ALLAH... guru gue ini masih muda (cewe) belum nikah, cantik, terus soleha kan 😆💯 bahasa arabnya jago banget, masyaAllah deh. TAPI SETELAH GUE TAU BELIO EXOL DAN BIASNYA siapa coba😭
BAEKHYUNNNNNNNNNN!!! HAHAHAHAHHAA GUE MAKIN KETAWA POLL</t>
  </si>
  <si>
    <t>gue yang paling ngakaknya karena, ya allah... guru gue ini masih muda (cewe) belum nikah, cantik, terus soleha kan 😆💯 bahasa arabnya jago banget, masyaallah deh. tapi setelah gue tau belio exol dan biasnya siapa coba😭
baekhyunnnnnnnnnn!!! hahahahahhaa gue makin ketawa poll</t>
  </si>
  <si>
    <t>gue yang paling ngakaknya karena ya allah guru gue ini masih muda cewe belum nikah cantik terus soleha kan bahasa arabnya jago banget masyaallah deh tapi setelah gue tau belio exol dan biasnya siapa coba baekhyunnnnnnnnnn hahahahahhaa gue makin ketawa poll</t>
  </si>
  <si>
    <t>['gue', 'yang', 'paling', 'ngakaknya', 'karena', 'ya', 'allah', 'guru', 'gue', 'ini', 'masih', 'muda', 'cewe', 'belum', 'nikah', 'cantik', 'terus', 'soleha', 'kan', 'bahasa', 'arabnya', 'jago', 'banget', 'masyaallah', 'deh', 'tapi', 'setelah', 'gue', 'tau', 'belio', 'exol', 'dan', 'biasnya', 'siapa', 'coba', 'baekhyunnnnnnnnnn', 'hahahahahhaa', 'gue', 'makin', 'ketawa', 'poll']</t>
  </si>
  <si>
    <t>['aku', 'yang', 'paling', 'ngakaknya', 'karena', 'ya', 'allah', 'guru', 'aku', 'ini', 'masih', 'muda', 'cewek', 'belum', 'nikah', 'cantik', 'terus', 'saleh', 'kan', 'bahasa', 'arabnya', 'jago', 'banget', 'masyaallah', 'deh', 'tapi', 'setelah', 'aku', 'tau', 'beliau', 'exol', 'dan', 'biasnya', 'siapa', 'coba', 'baekhyunnnnnnnnnn', 'hahahahahhaa', 'aku', 'makin', 'ketawa', 'poll']</t>
  </si>
  <si>
    <t>['ngakaknya', 'ya', 'allah', 'guru', 'muda', 'cewek', 'nikah', 'cantik', 'saleh', 'bahasa', 'arabnya', 'jago', 'banget', 'masyaallah', 'deh', 'tau', 'beliau', 'exol', 'biasnya', 'coba', 'baekhyunnnnnnnnnn', 'hahahahahhaa', 'ketawa', 'poll']</t>
  </si>
  <si>
    <t>['ngakaknya', 'ya', 'allah', 'guru', 'muda', 'cewek', 'nikah', 'cantik', 'saleh', 'bahasa', 'arab', 'jago', 'banget', 'masyaallah', 'deh', 'tau', 'beliau', 'exol', 'bias', 'coba', 'baekhyunnnnnnnnnn', 'hahahahahhaa', 'ketawa', 'poll']</t>
  </si>
  <si>
    <t>ngakaknya ya allah guru muda cewek nikah cantik saleh bahasa arab jago banget masyaallah deh tau beliau exol bias coba baekhyunnnnnnnnnn hahahahahhaa ketawa poll</t>
  </si>
  <si>
    <t>Sejujurnya nuna blm mau nikah muda doy,cuman kalau kamu mau nikah muda sama nuna kita gaskeunnn lah besok ke KUA yaaa Doy 😂😂
https://t.co/j3DKvxM8nL</t>
  </si>
  <si>
    <t>sejujurnya nuna blm mau nikah muda doy,cuman kalau kamu mau nikah muda sama nuna kita gaskeunnn lah besok ke kua yaaa doy 😂😂
https://t.co/j3dkvxm8nl</t>
  </si>
  <si>
    <t>sejujurnya nuna blm mau nikah muda doycuman kalau kamu mau nikah muda sama nuna kita gaskeunnn lah besok ke kua yaaa doy</t>
  </si>
  <si>
    <t>['sejujurnya', 'nuna', 'blm', 'mau', 'nikah', 'muda', 'doycuman', 'kalau', 'kamu', 'mau', 'nikah', 'muda', 'sama', 'nuna', 'kita', 'gaskeunnn', 'lah', 'besok', 'ke', 'kua', 'yaaa', 'doy']</t>
  </si>
  <si>
    <t>['sejujurnya', 'nuna', 'belum', 'mau', 'nikah', 'muda', 'hanya', 'kalau', 'kamu', 'mau', 'nikah', 'muda', 'sama', 'nuna', 'kita', 'ayo', 'lah', 'besok', 'ke', 'kua', 'iya', 'doy']</t>
  </si>
  <si>
    <t>['sejujurnya', 'nuna', 'nikah', 'muda', 'nikah', 'muda', 'nuna', 'ayo', 'besok', 'kua', 'iya', 'doy']</t>
  </si>
  <si>
    <t>['jujur', 'nuna', 'nikah', 'muda', 'nikah', 'muda', 'nuna', 'ayo', 'besok', 'kua', 'iya', 'doy']</t>
  </si>
  <si>
    <t>jujur nuna nikah muda nikah muda nuna ayo besok kua iya doy</t>
  </si>
  <si>
    <t>Akhir akhir ini pusing banget, dari bangun tidur sampe mau tidur lagi. Orang orang yang nikah muda kira-kira nyiapin mentalnya dari SD kali ya</t>
  </si>
  <si>
    <t>akhir akhir ini pusing banget, dari bangun tidur sampe mau tidur lagi. orang orang yang nikah muda kira-kira nyiapin mentalnya dari sd kali ya</t>
  </si>
  <si>
    <t>akhir akhir ini pusing banget dari bangun tidur sampe mau tidur lagi orang orang yang nikah muda kirakira nyiapin mentalnya dari sd kali ya</t>
  </si>
  <si>
    <t>['akhir', 'akhir', 'ini', 'pusing', 'banget', 'dari', 'bangun', 'tidur', 'sampe', 'mau', 'tidur', 'lagi', 'orang', 'orang', 'yang', 'nikah', 'muda', 'kirakira', 'nyiapin', 'mentalnya', 'dari', 'sd', 'kali', 'ya']</t>
  </si>
  <si>
    <t>['akhir', 'akhir', 'ini', 'pusing', 'banget', 'dari', 'bangun', 'tidur', 'sampai', 'mau', 'tidur', 'lagi', 'orang', 'orang', 'yang', 'nikah', 'muda', 'kirakira', 'menyiapkan', 'mentalnya', 'dari', 'sd', 'sepertinya', 'ya']</t>
  </si>
  <si>
    <t>['pusing', 'banget', 'bangun', 'tidur', 'tidur', 'orang', 'orang', 'nikah', 'muda', 'kirakira', 'mentalnya', 'sd', 'ya']</t>
  </si>
  <si>
    <t>['pusing', 'banget', 'bangun', 'tidur', 'tidur', 'orang', 'orang', 'nikah', 'muda', 'kirakira', 'mental', 'sd', 'ya']</t>
  </si>
  <si>
    <t>pusing banget bangun tidur tidur orang orang nikah muda kirakira mental sd ya</t>
  </si>
  <si>
    <t>@sosmedkeras Mungkin udah nikah di usia muda, udah test drive</t>
  </si>
  <si>
    <t>@sosmedkeras mungkin udah nikah di usia muda, udah test drive</t>
  </si>
  <si>
    <t>mungkin udah nikah di usia muda udah test drive</t>
  </si>
  <si>
    <t>['mungkin', 'udah', 'nikah', 'di', 'usia', 'muda', 'udah', 'test', 'drive']</t>
  </si>
  <si>
    <t>['mungkin', 'sudah', 'nikah', 'di', 'usia', 'muda', 'sudah', 'test', 'drive']</t>
  </si>
  <si>
    <t>['nikah', 'usia', 'muda', 'test', 'drive']</t>
  </si>
  <si>
    <t>nikah usia muda test drive</t>
  </si>
  <si>
    <t>gamau nikah muda, tapi kalo sama doyoung gapapa</t>
  </si>
  <si>
    <t>gamau nikah muda tapi kalo sama doyoung gapapa</t>
  </si>
  <si>
    <t>['gamau', 'nikah', 'muda', 'tapi', 'kalo', 'sama', 'doyoung', 'gapapa']</t>
  </si>
  <si>
    <t>['gamau', 'nikah', 'muda', 'tapi', 'kalo', 'sama', 'doyoung', 'boleh']</t>
  </si>
  <si>
    <t>['gamau', 'nikah', 'muda', 'kalo', 'doyoung']</t>
  </si>
  <si>
    <t>gamau nikah muda kalo doyoung</t>
  </si>
  <si>
    <t>Umurnya lebih muda dr aku 3/4 thn gituh kalo gasalah, trus diceritain mamaku jg ada tetangga satu lg yg mau nikah tp sampe minta orang tuanya cari pinjaman…
Weeeeh gemes gasih dengernya!!!</t>
  </si>
  <si>
    <t>umurnya lebih muda dr aku 3/4 thn gituh kalo gasalah, trus diceritain mamaku jg ada tetangga satu lg yg mau nikah tp sampe minta orang tuanya cari pinjaman…
weeeeh gemes gasih dengernya!!!</t>
  </si>
  <si>
    <t>umurnya lebih muda dr aku thn gituh kalo gasalah trus diceritain mamaku jg ada tetangga satu lg yg mau nikah tp sampe minta orang tuanya cari pinjaman weeeeh gemes gasih dengernya</t>
  </si>
  <si>
    <t>['umurnya', 'lebih', 'muda', 'dr', 'aku', 'thn', 'gituh', 'kalo', 'gasalah', 'trus', 'diceritain', 'mamaku', 'jg', 'ada', 'tetangga', 'satu', 'lg', 'yg', 'mau', 'nikah', 'tp', 'sampe', 'minta', 'orang', 'tuanya', 'cari', 'pinjaman', 'weeeeh', 'gemes', 'gasih', 'dengernya']</t>
  </si>
  <si>
    <t>['umurnya', 'lebih', 'muda', 'dari', 'aku', 'tahun', 'gituh', 'kalo', 'benar', 'terus', 'diceritakan', 'mamaku', 'juga', 'ada', 'tetangga', 'satu', 'lagi', 'yg', 'mau', 'nikah', 'tapi', 'sampai', 'minta', 'orang', 'tuanya', 'cari', 'pinjaman', 'weeeeh', 'gemas', 'tidak', 'dengernya']</t>
  </si>
  <si>
    <t>['umurnya', 'muda', 'gituh', 'kalo', 'diceritakan', 'mamaku', 'tetangga', 'nikah', 'orang', 'tuanya', 'cari', 'pinjaman', 'gemas', 'dengernya']</t>
  </si>
  <si>
    <t>['umur', 'muda', 'gituh', 'kalo', 'cerita', 'mama', 'tetangga', 'nikah', 'orang', 'tua', 'cari', 'pinjam', 'gemas', 'dengernya']</t>
  </si>
  <si>
    <t>umur muda gituh kalo cerita mama tetangga nikah orang tua cari pinjam gemas dengernya</t>
  </si>
  <si>
    <t>@afulgensss @pesanbunda Apalagi yg lebih tua atau seumuran, yg tipeku banget pasti udah nikah. Yg lebih muda, malah aku yg ga PD dan ragu. Ya Allah bingung</t>
  </si>
  <si>
    <t>@afulgensss @pesanbunda apalagi yg lebih tua atau seumuran, yg tipeku banget pasti udah nikah. yg lebih muda, malah aku yg ga pd dan ragu. ya allah bingung</t>
  </si>
  <si>
    <t>apalagi yg lebih tua atau seumuran yg tipeku banget pasti udah nikah yg lebih muda malah aku yg ga pd dan ragu ya allah bingung</t>
  </si>
  <si>
    <t>['apalagi', 'yg', 'lebih', 'tua', 'atau', 'seumuran', 'yg', 'tipeku', 'banget', 'pasti', 'udah', 'nikah', 'yg', 'lebih', 'muda', 'malah', 'aku', 'yg', 'ga', 'pd', 'dan', 'ragu', 'ya', 'allah', 'bingung']</t>
  </si>
  <si>
    <t>['apalagi', 'yg', 'lebih', 'tua', 'atau', 'seumuran', 'yg', 'tipeku', 'banget', 'pasti', 'sudah', 'nikah', 'yg', 'lebih', 'muda', 'malah', 'aku', 'yg', 'tidak', 'pada', 'dan', 'ragu', 'ya', 'allah', 'bingung']</t>
  </si>
  <si>
    <t>['tua', 'seumuran', 'tipeku', 'banget', 'nikah', 'muda', 'ragu', 'ya', 'allah', 'bingung']</t>
  </si>
  <si>
    <t>['tua', 'umur', 'tipe', 'banget', 'nikah', 'muda', 'ragu', 'ya', 'allah', 'bingung']</t>
  </si>
  <si>
    <t>tua umur tipe banget nikah muda ragu ya allah bingung</t>
  </si>
  <si>
    <t>@convomfs setuju, mamaku jaman masih muda masih gadis masih awal2 nikah tuh cantik bangett (sampe skrng juga). mana dlu blio modis bgt yang anak muda ngikutin trend.</t>
  </si>
  <si>
    <t>setuju mamaku jaman masih muda masih gadis masih awal nikah tuh cantik bangett sampe skrng juga mana dlu blio modis bgt yang anak muda ngikutin trend</t>
  </si>
  <si>
    <t>['setuju', 'mamaku', 'jaman', 'masih', 'muda', 'masih', 'gadis', 'masih', 'awal', 'nikah', 'tuh', 'cantik', 'bangett', 'sampe', 'skrng', 'juga', 'mana', 'dlu', 'blio', 'modis', 'bgt', 'yang', 'anak', 'muda', 'ngikutin', 'trend']</t>
  </si>
  <si>
    <t>['setuju', 'mamaku', 'zaman', 'masih', 'muda', 'masih', 'gadis', 'masih', 'awal', 'nikah', 'tuh', 'cantik', 'banget', 'sampai', 'sekarang', 'juga', 'mana', 'dahulu', 'beliau', 'modis', 'banget', 'yang', 'anak', 'muda', 'mengikuti', 'tren']</t>
  </si>
  <si>
    <t>['setuju', 'mamaku', 'zaman', 'muda', 'gadis', 'nikah', 'tuh', 'cantik', 'banget', 'beliau', 'modis', 'banget', 'anak', 'muda', 'mengikuti', 'tren']</t>
  </si>
  <si>
    <t>['tuju', 'mama', 'zaman', 'muda', 'gadis', 'nikah', 'tuh', 'cantik', 'banget', 'beliau', 'modis', 'banget', 'anak', 'muda', 'ikut', 'tren']</t>
  </si>
  <si>
    <t>tuju mama zaman muda gadis nikah tuh cantik banget beliau modis banget anak muda ikut tren</t>
  </si>
  <si>
    <t>hah gue baru nyadar sama namanya kiyoko anjir, jadi mereka nikah muda 😳</t>
  </si>
  <si>
    <t>hah gue baru nyadar sama namanya kiyoko anjir jadi mereka nikah muda</t>
  </si>
  <si>
    <t>['hah', 'gue', 'baru', 'nyadar', 'sama', 'namanya', 'kiyoko', 'anjir', 'jadi', 'mereka', 'nikah', 'muda']</t>
  </si>
  <si>
    <t>['hah', 'aku', 'baru', 'nyadar', 'sama', 'namanya', 'kiyoko', 'fuck', 'jadi', 'mereka', 'nikah', 'muda']</t>
  </si>
  <si>
    <t>['nyadar', 'namanya', 'kiyoko', 'fuck', 'nikah', 'muda']</t>
  </si>
  <si>
    <t>['nyadar', 'nama', 'kiyoko', 'fuck', 'nikah', 'muda']</t>
  </si>
  <si>
    <t>nyadar nama kiyoko fuck nikah muda</t>
  </si>
  <si>
    <t>@ulibukantape @kdrama_menfess bener bgt nderr pas sm nam joo tu kaya pacaran anak muda, tp kl sm young kwang kaya ayo kita nikah WKWKWKWK😭👍🏻</t>
  </si>
  <si>
    <t>@ulibukantape @kdrama_menfess bener bgt nderr pas sm nam joo tu kaya pacaran anak muda, tp kl sm young kwang kaya ayo kita nikah wkwkwkwk😭👍🏻</t>
  </si>
  <si>
    <t>menfess bener bgt nderr pas sm nam joo tu kaya pacaran anak muda tp kl sm young kwang kaya ayo kita nikah wkwkwkwk</t>
  </si>
  <si>
    <t>['menfess', 'bener', 'bgt', 'nderr', 'pas', 'sm', 'nam', 'joo', 'tu', 'kaya', 'pacaran', 'anak', 'muda', 'tp', 'kl', 'sm', 'young', 'kwang', 'kaya', 'ayo', 'kita', 'nikah', 'wkwkwkwk']</t>
  </si>
  <si>
    <t>['menfess', 'benar', 'banget', 'nderr', 'saat', 'sama', 'nam', 'joo', 'itu', 'kaya', 'pacaran', 'anak', 'muda', 'tapi', 'kalau', 'sama', 'young', 'kwang', 'kaya', 'ayo', 'kita', 'nikah', 'wkwkwkwk']</t>
  </si>
  <si>
    <t>['menfess', 'banget', 'nderr', 'nam', 'joo', 'kaya', 'pacaran', 'anak', 'muda', 'young', 'kwang', 'kaya', 'ayo', 'nikah', 'wkwkwkwk']</t>
  </si>
  <si>
    <t>['menfess', 'banget', 'nderr', 'nam', 'joo', 'kaya', 'pacar', 'anak', 'muda', 'young', 'kwang', 'kaya', 'ayo', 'nikah', 'wkwkwkwk']</t>
  </si>
  <si>
    <t>menfess banget nderr nam joo kaya pacar anak muda young kwang kaya ayo nikah wkwkwkwk</t>
  </si>
  <si>
    <t>@sosmedkeras Nikah muda kali</t>
  </si>
  <si>
    <t>@sosmedkeras nikah muda kali</t>
  </si>
  <si>
    <t>nikah muda kali</t>
  </si>
  <si>
    <t>['nikah', 'muda', 'kali']</t>
  </si>
  <si>
    <t>['nikah', 'muda', 'sepertinya']</t>
  </si>
  <si>
    <t>@Defki19 @say_s8n @recehtapisayng Ho oh. Dan netijen indo masih pada kaget sama artis yg bisa jaga privasi keluarganya. Komentar netijen di twt masih banyak yg positif, pas main ke postingan pesbuk. Semuanya, bapak2 ibu2, anak muda, pada bilang mereka nikah karna cesen hamil duluan. Julid semuaaa 🤣</t>
  </si>
  <si>
    <t>@defki19 @say_s8n @recehtapisayng ho oh. dan netijen indo masih pada kaget sama artis yg bisa jaga privasi keluarganya. komentar netijen di twt masih banyak yg positif, pas main ke postingan pesbuk. semuanya, bapak2 ibu2, anak muda, pada bilang mereka nikah karna cesen hamil duluan. julid semuaaa 🤣</t>
  </si>
  <si>
    <t>sn ho oh dan netijen indo masih pada kaget sama artis yg bisa jaga privasi keluarganya komentar netijen di twt masih banyak yg positif pas main ke postingan pesbuk semuanya bapak ibu anak muda pada bilang mereka nikah karna cesen hamil duluan julid semuaaa</t>
  </si>
  <si>
    <t>['sn', 'ho', 'oh', 'dan', 'netijen', 'indo', 'masih', 'pada', 'kaget', 'sama', 'artis', 'yg', 'bisa', 'jaga', 'privasi', 'keluarganya', 'komentar', 'netijen', 'di', 'twt', 'masih', 'banyak', 'yg', 'positif', 'pas', 'main', 'ke', 'postingan', 'pesbuk', 'semuanya', 'bapak', 'ibu', 'anak', 'muda', 'pada', 'bilang', 'mereka', 'nikah', 'karna', 'cesen', 'hamil', 'duluan', 'julid', 'semuaaa']</t>
  </si>
  <si>
    <t>['sn', 'ho', 'oh', 'dan', 'warganet', 'indonesia', 'masih', 'pada', 'kaget', 'sama', 'artis', 'yg', 'bisa', 'jaga', 'privasi', 'keluarganya', 'komentar', 'warganet', 'di', 'twt', 'masih', 'banyak', 'yg', 'positif', 'saat', 'main', 'ke', 'unggahan', 'pesbuk', 'semuanya', 'bapak', 'ibu', 'anak', 'muda', 'pada', 'bilang', 'mereka', 'nikah', 'karena', 'cesen', 'hamil', 'duluan', 'dengki', 'semuaaa']</t>
  </si>
  <si>
    <t>['sn', 'ho', 'oh', 'warganet', 'indonesia', 'kaget', 'artis', 'jaga', 'privasi', 'keluarganya', 'komentar', 'warganet', 'twt', 'positif', 'main', 'unggahan', 'pesbuk', 'anak', 'muda', 'bilang', 'nikah', 'cesen', 'hamil', 'duluan', 'dengki', 'semuaaa']</t>
  </si>
  <si>
    <t>['sn', 'ho', 'oh', 'warganet', 'indonesia', 'kaget', 'artis', 'jaga', 'privasi', 'keluarga', 'komentar', 'warganet', 'twt', 'positif', 'main', 'unggah', 'pesbuk', 'anak', 'muda', 'bilang', 'nikah', 'cesen', 'hamil', 'duluan', 'dengki', 'semuaaa']</t>
  </si>
  <si>
    <t>sn ho oh warganet indonesia kaget artis jaga privasi keluarga komentar warganet twt positif main unggah pesbuk anak muda bilang nikah cesen hamil duluan dengki semuaaa</t>
  </si>
  <si>
    <t>@convomfs nikah muda atau ditunda dulu?</t>
  </si>
  <si>
    <t>nikah muda atau ditunda dulu</t>
  </si>
  <si>
    <t>['nikah', 'muda', 'atau', 'ditunda', 'dulu']</t>
  </si>
  <si>
    <t>['nikah', 'muda', 'ditunda']</t>
  </si>
  <si>
    <t>['nikah', 'muda', 'tunda']</t>
  </si>
  <si>
    <t>nikah muda tunda</t>
  </si>
  <si>
    <t>💚 siapa yang hobby nya bahas nikah muda sama temen tapi pas diajak nikah beneran malah takut?!! ofc me😔😔☝🏻</t>
  </si>
  <si>
    <t>siapa yang hobby nya bahas nikah muda sama temen tapi pas diajak nikah beneran malah takut ofc me</t>
  </si>
  <si>
    <t>['siapa', 'yang', 'hobby', 'nya', 'bahas', 'nikah', 'muda', 'sama', 'temen', 'tapi', 'pas', 'diajak', 'nikah', 'beneran', 'malah', 'takut', 'ofc', 'me']</t>
  </si>
  <si>
    <t>['siapa', 'yang', 'hobby', 'nya', 'bahas', 'nikah', 'muda', 'sama', 'teman', 'tapi', 'saat', 'diajak', 'nikah', 'benar', 'malah', 'takut', 'tentu', 'me']</t>
  </si>
  <si>
    <t>['hobby', 'nya', 'bahas', 'nikah', 'muda', 'teman', 'diajak', 'nikah', 'takut', 'me']</t>
  </si>
  <si>
    <t>['hobby', 'nya', 'bahas', 'nikah', 'muda', 'teman', 'ajak', 'nikah', 'takut', 'me']</t>
  </si>
  <si>
    <t>hobby nya bahas nikah muda teman ajak nikah takut me</t>
  </si>
  <si>
    <t>@sosmedkeras Mungkin dia udh nikah muda tapi belum dikasih anak, harus tetep positif thinking ya guys wkwk🤣</t>
  </si>
  <si>
    <t>@sosmedkeras mungkin dia udh nikah muda tapi belum dikasih anak, harus tetep positif thinking ya guys wkwk🤣</t>
  </si>
  <si>
    <t>mungkin dia udh nikah muda tapi belum dikasih anak harus tetep positif thinking ya guys wkwk</t>
  </si>
  <si>
    <t>['mungkin', 'dia', 'udh', 'nikah', 'muda', 'tapi', 'belum', 'dikasih', 'anak', 'harus', 'tetep', 'positif', 'thinking', 'ya', 'guys', 'wkwk']</t>
  </si>
  <si>
    <t>['mungkin', 'dia', 'sudah', 'nikah', 'muda', 'tapi', 'belum', 'dikasih', 'anak', 'harus', 'tetap', 'positif', 'thinking', 'ya', 'teman', 'wkwk']</t>
  </si>
  <si>
    <t>['nikah', 'muda', 'dikasih', 'anak', 'positif', 'thinking', 'ya', 'teman']</t>
  </si>
  <si>
    <t>['nikah', 'muda', 'kasih', 'anak', 'positif', 'thinking', 'ya', 'teman']</t>
  </si>
  <si>
    <t>nikah muda kasih anak positif thinking ya teman</t>
  </si>
  <si>
    <t>@sosmedkeras gamau seudzan tp temen gue psg storry pake template ini, krna dia nikah muda wkwk di usia remaja tp udh ga perawan krna udh nikah.</t>
  </si>
  <si>
    <t>gamau seudzan tp temen gue psg storry pake template ini krna dia nikah muda wkwk di usia remaja tp udh ga perawan krna udh nikah</t>
  </si>
  <si>
    <t>['gamau', 'seudzan', 'tp', 'temen', 'gue', 'psg', 'storry', 'pake', 'template', 'ini', 'krna', 'dia', 'nikah', 'muda', 'wkwk', 'di', 'usia', 'remaja', 'tp', 'udh', 'ga', 'perawan', 'krna', 'udh', 'nikah']</t>
  </si>
  <si>
    <t>['gamau', 'seudzan', 'tapi', 'teman', 'aku', 'psg', 'storry', 'pakai', 'template', 'ini', 'karena', 'dia', 'nikah', 'muda', 'wkwk', 'di', 'usia', 'remaja', 'tapi', 'sudah', 'tidak', 'perawan', 'karena', 'sudah', 'nikah']</t>
  </si>
  <si>
    <t>['gamau', 'seudzan', 'teman', 'psg', 'storry', 'pakai', 'template', 'nikah', 'muda', 'usia', 'remaja', 'perawan', 'nikah']</t>
  </si>
  <si>
    <t>gamau seudzan teman psg storry pakai template nikah muda usia remaja perawan nikah</t>
  </si>
  <si>
    <t>@HAIKYUUFESS Mereka nikah muda ya ?</t>
  </si>
  <si>
    <t>@haikyuufess mereka nikah muda ya ?</t>
  </si>
  <si>
    <t>mereka nikah muda ya</t>
  </si>
  <si>
    <t>['mereka', 'nikah', 'muda', 'ya']</t>
  </si>
  <si>
    <t>@ETHEREALBOY23 Tumbennn ada yg benerrr jawabannya yg lainnya ngacoooo...ku beri seratus km fir
Sebagai hadiah kamu bisa nikah sm tuan muda hong jay</t>
  </si>
  <si>
    <t>@etherealboy23 tumbennn ada yg benerrr jawabannya yg lainnya ngacoooo...ku beri seratus km fir
sebagai hadiah kamu bisa nikah sm tuan muda hong jay</t>
  </si>
  <si>
    <t>tumbennn ada yg benerrr jawabannya yg lainnya ngacooooku beri seratus km fir sebagai hadiah kamu bisa nikah sm tuan muda hong jay</t>
  </si>
  <si>
    <t>['tumbennn', 'ada', 'yg', 'benerrr', 'jawabannya', 'yg', 'lainnya', 'ngacooooku', 'beri', 'seratus', 'km', 'fir', 'sebagai', 'hadiah', 'kamu', 'bisa', 'nikah', 'sm', 'tuan', 'muda', 'hong', 'jay']</t>
  </si>
  <si>
    <t>['tumben', 'ada', 'yg', 'benerrr', 'jawabannya', 'yg', 'lainnya', 'konyol', 'beri', 'seratus', 'kamu', 'fir', 'sebagai', 'hadiah', 'kamu', 'bisa', 'nikah', 'sama', 'tuan', 'muda', 'hong', 'jay']</t>
  </si>
  <si>
    <t>['tumben', 'benerrr', 'jawabannya', 'konyol', 'seratus', 'hadiah', 'nikah', 'tuan', 'muda']</t>
  </si>
  <si>
    <t>['tumben', 'benerrr', 'jawab', 'konyol', 'ratus', 'hadiah', 'nikah', 'tuan', 'muda']</t>
  </si>
  <si>
    <t>tumben benerrr jawab konyol ratus hadiah nikah tuan muda</t>
  </si>
  <si>
    <t>@tanyarlfes Takut gak takut sih, karena aku masih yakin banyak cowok yang baik. Tau deh, lagian aku masih muda dan belum kepikiran nikah wkwk</t>
  </si>
  <si>
    <t>@tanyarlfes takut gak takut sih, karena aku masih yakin banyak cowok yang baik. tau deh, lagian aku masih muda dan belum kepikiran nikah wkwk</t>
  </si>
  <si>
    <t>takut gak takut sih karena aku masih yakin banyak cowok yang baik tau deh lagian aku masih muda dan belum kepikiran nikah wkwk</t>
  </si>
  <si>
    <t>['takut', 'gak', 'takut', 'sih', 'karena', 'aku', 'masih', 'yakin', 'banyak', 'cowok', 'yang', 'baik', 'tau', 'deh', 'lagian', 'aku', 'masih', 'muda', 'dan', 'belum', 'kepikiran', 'nikah', 'wkwk']</t>
  </si>
  <si>
    <t>['takut', 'gak', 'takut', 'sih', 'cowok', 'tau', 'deh', 'muda', 'kepikiran', 'nikah']</t>
  </si>
  <si>
    <t>['takut', 'gak', 'takut', 'sih', 'cowok', 'tau', 'deh', 'muda', 'pikir', 'nikah']</t>
  </si>
  <si>
    <t>takut gak takut sih cowok tau deh muda pikir nikah</t>
  </si>
  <si>
    <t>Emang kamu tau rasanya jadi aku?
Aku yang kalo sekolah dikasih uang saku cuma cukup buat transportasi dan jajan 2rb aja.
Aku yang harus nikah muda sama orang yang gak aku cinta cuma gara-gara orangtuaku merasa hidup mereka gak lama lagi.</t>
  </si>
  <si>
    <t>emang kamu tau rasanya jadi aku?
aku yang kalo sekolah dikasih uang saku cuma cukup buat transportasi dan jajan 2rb aja.
aku yang harus nikah muda sama orang yang gak aku cinta cuma gara-gara orangtuaku merasa hidup mereka gak lama lagi.</t>
  </si>
  <si>
    <t>emang kamu tau rasanya jadi aku aku yang kalo sekolah dikasih uang saku cuma cukup buat transportasi dan jajan rb aja aku yang harus nikah muda sama orang yang gak aku cinta cuma garagara orangtuaku merasa hidup mereka gak lama lagi</t>
  </si>
  <si>
    <t>['emang', 'kamu', 'tau', 'rasanya', 'jadi', 'aku', 'aku', 'yang', 'kalo', 'sekolah', 'dikasih', 'uang', 'saku', 'cuma', 'cukup', 'buat', 'transportasi', 'dan', 'jajan', 'rb', 'aja', 'aku', 'yang', 'harus', 'nikah', 'muda', 'sama', 'orang', 'yang', 'gak', 'aku', 'cinta', 'cuma', 'garagara', 'orangtuaku', 'merasa', 'hidup', 'mereka', 'gak', 'lama', 'lagi']</t>
  </si>
  <si>
    <t>['memang', 'kamu', 'tau', 'rasanya', 'jadi', 'aku', 'aku', 'yang', 'kalo', 'sekolah', 'dikasih', 'uang', 'saku', 'cuma', 'cukup', 'buat', 'transportasi', 'dan', 'jajan', 'ribu', 'aja', 'aku', 'yang', 'harus', 'nikah', 'muda', 'sama', 'orang', 'yang', 'gak', 'aku', 'cinta', 'cuma', 'karena', 'orangtuaku', 'merasa', 'hidup', 'mereka', 'gak', 'lama', 'lagi']</t>
  </si>
  <si>
    <t>['tau', 'kalo', 'sekolah', 'dikasih', 'uang', 'saku', 'transportasi', 'jajan', 'ribu', 'aja', 'nikah', 'muda', 'orang', 'gak', 'cinta', 'orangtuaku', 'hidup', 'gak']</t>
  </si>
  <si>
    <t>['tau', 'kalo', 'sekolah', 'kasih', 'uang', 'saku', 'transportasi', 'jajan', 'ribu', 'aja', 'nikah', 'muda', 'orang', 'gak', 'cinta', 'orangtuaku', 'hidup', 'gak']</t>
  </si>
  <si>
    <t>tau kalo sekolah kasih uang saku transportasi jajan ribu aja nikah muda orang gak cinta orangtuaku hidup gak</t>
  </si>
  <si>
    <t>pasangan nikah muda ahay</t>
  </si>
  <si>
    <t>['pasangan', 'nikah', 'muda', 'ahay']</t>
  </si>
  <si>
    <t>['pasang', 'nikah', 'muda', 'ahay']</t>
  </si>
  <si>
    <t>pasang nikah muda ahay</t>
  </si>
  <si>
    <t>cw warning spoiler haikyuu
Aku seneng sama mereka tapi baru ngeh umur mereka muda banget sudah nikah 🥹</t>
  </si>
  <si>
    <t>cw warning spoiler haikyuu
aku seneng sama mereka tapi baru ngeh umur mereka muda banget sudah nikah 🥹</t>
  </si>
  <si>
    <t>cw warning spoiler haikyuu aku seneng sama mereka tapi baru ngeh umur mereka muda banget sudah nikah</t>
  </si>
  <si>
    <t>['cw', 'warning', 'spoiler', 'haikyuu', 'aku', 'seneng', 'sama', 'mereka', 'tapi', 'baru', 'ngeh', 'umur', 'mereka', 'muda', 'banget', 'sudah', 'nikah']</t>
  </si>
  <si>
    <t>['cewek', 'warning', 'spoiler', 'haikyuu', 'aku', 'senang', 'sama', 'mereka', 'tapi', 'baru', 'ngeh', 'umur', 'mereka', 'muda', 'banget', 'sudah', 'nikah']</t>
  </si>
  <si>
    <t>['cewek', 'warning', 'spoiler', 'senang', 'ngeh', 'umur', 'muda', 'banget', 'nikah']</t>
  </si>
  <si>
    <t>cewek warning spoiler senang ngeh umur muda banget nikah</t>
  </si>
  <si>
    <t>@tanyarlfes coba dulu aja buat nikah mah bisa ntar²an lagian usia km jga masi muda nderrr</t>
  </si>
  <si>
    <t>coba dulu aja buat nikah mah bisa ntaran lagian usia km jga masi muda nderrr</t>
  </si>
  <si>
    <t>['coba', 'dulu', 'aja', 'buat', 'nikah', 'mah', 'bisa', 'ntaran', 'lagian', 'usia', 'km', 'jga', 'masi', 'muda', 'nderrr']</t>
  </si>
  <si>
    <t>['coba', 'dulu', 'aja', 'buat', 'nikah', 'mah', 'bisa', 'ntaran', 'lagian', 'usia', 'kamu', 'juga', 'masih', 'muda', 'nderrr']</t>
  </si>
  <si>
    <t>['coba', 'aja', 'nikah', 'mah', 'ntaran', 'usia', 'muda']</t>
  </si>
  <si>
    <t>coba aja nikah mah ntaran usia muda</t>
  </si>
  <si>
    <t>@9704gao_ gak trauma tapi selalu takut dalam hal pernikahan pcrn aja males 🙂 pada nyuruh nikah malah blgnya ntar anaknya baru lahir kau udh tua ga jadi mama muda ucap org yng nikah umur 19tahun</t>
  </si>
  <si>
    <t>gak trauma tapi selalu takut dalam hal pernikahan pcrn aja males pada nyuruh nikah malah blgnya ntar anaknya baru lahir kau udh tua ga jadi mama muda ucap org yng nikah umur tahun</t>
  </si>
  <si>
    <t>['gak', 'trauma', 'tapi', 'selalu', 'takut', 'dalam', 'hal', 'pernikahan', 'pcrn', 'aja', 'males', 'pada', 'nyuruh', 'nikah', 'malah', 'blgnya', 'ntar', 'anaknya', 'baru', 'lahir', 'kau', 'udh', 'tua', 'ga', 'jadi', 'mama', 'muda', 'ucap', 'org', 'yng', 'nikah', 'umur', 'tahun']</t>
  </si>
  <si>
    <t>['gak', 'trauma', 'tapi', 'selalu', 'takut', 'dalam', 'hal', 'pernikahan', 'pacar', 'aja', 'malas', 'pada', 'menyuruh', 'nikah', 'malah', 'blgnya', 'nanti', 'anaknya', 'baru', 'lahir', 'kau', 'sudah', 'tua', 'tidak', 'jadi', 'ibu', 'muda', 'ucap', 'orang', 'yng', 'nikah', 'umur', 'tahun']</t>
  </si>
  <si>
    <t>['gak', 'trauma', 'takut', 'pernikahan', 'pacar', 'aja', 'malas', 'menyuruh', 'nikah', 'blgnya', 'anaknya', 'lahir', 'kau', 'tua', 'muda', 'orang', 'nikah', 'umur']</t>
  </si>
  <si>
    <t>['gak', 'trauma', 'takut', 'nikah', 'pacar', 'aja', 'malas', 'suruh', 'nikah', 'blgnya', 'anak', 'lahir', 'kau', 'tua', 'muda', 'orang', 'nikah', 'umur']</t>
  </si>
  <si>
    <t>gak trauma takut nikah pacar aja malas suruh nikah blgnya anak lahir kau tua muda orang nikah umur</t>
  </si>
  <si>
    <t>gmn bisa org2 nikah muda?</t>
  </si>
  <si>
    <t>gmn bisa org nikah muda</t>
  </si>
  <si>
    <t>['gmn', 'bisa', 'org', 'nikah', 'muda']</t>
  </si>
  <si>
    <t>['bagaimana', 'bisa', 'orang', 'nikah', 'muda']</t>
  </si>
  <si>
    <t>['orang', 'nikah', 'muda']</t>
  </si>
  <si>
    <t>orang nikah muda</t>
  </si>
  <si>
    <t>@domanggajima hampir ga ada sodara sebaya :( kalopun ada tuh antara
- udah nikah dan punya anak
- tinggalnya jauh
- emang ga akrab sama keluarga yang di situ ga tau mau ngomong apa
malah lebih sering ngomong sama yang lebih muda atau sama om-tante-uwak-sodara nenek kakek sekalian</t>
  </si>
  <si>
    <t>hampir ga ada sodara sebaya kalopun ada tuh antara udah nikah dan punya anak tinggalnya jauh emang ga akrab sama keluarga yang di situ ga tau mau ngomong apa malah lebih sering ngomong sama yang lebih muda atau sama omtanteuwaksodara nenek kakek sekalian</t>
  </si>
  <si>
    <t>['hampir', 'ga', 'ada', 'sodara', 'sebaya', 'kalopun', 'ada', 'tuh', 'antara', 'udah', 'nikah', 'dan', 'punya', 'anak', 'tinggalnya', 'jauh', 'emang', 'ga', 'akrab', 'sama', 'keluarga', 'yang', 'di', 'situ', 'ga', 'tau', 'mau', 'ngomong', 'apa', 'malah', 'lebih', 'sering', 'ngomong', 'sama', 'yang', 'lebih', 'muda', 'atau', 'sama', 'omtanteuwaksodara', 'nenek', 'kakek', 'sekalian']</t>
  </si>
  <si>
    <t>['hampir', 'tidak', 'ada', 'saudara', 'sebaya', 'kalaupun', 'ada', 'tuh', 'antara', 'sudah', 'nikah', 'dan', 'punya', 'anak', 'tinggalnya', 'jauh', 'memang', 'tidak', 'akrab', 'sama', 'keluarga', 'yang', 'di', 'situ', 'tidak', 'tau', 'mau', 'berbicara', 'apa', 'malah', 'lebih', 'sering', 'berbicara', 'sama', 'yang', 'lebih', 'muda', 'atau', 'sama', 'keluarga', 'nenek', 'kakek', 'sekalian']</t>
  </si>
  <si>
    <t>['saudara', 'sebaya', 'tuh', 'nikah', 'anak', 'tinggalnya', 'akrab', 'keluarga', 'situ', 'tau', 'berbicara', 'berbicara', 'muda', 'keluarga', 'nenek', 'kakek']</t>
  </si>
  <si>
    <t>['saudara', 'baya', 'tuh', 'nikah', 'anak', 'tinggal', 'akrab', 'keluarga', 'situ', 'tau', 'bicara', 'bicara', 'muda', 'keluarga', 'nenek', 'kakek']</t>
  </si>
  <si>
    <t>saudara baya tuh nikah anak tinggal akrab keluarga situ tau bicara bicara muda keluarga nenek kakek</t>
  </si>
  <si>
    <t>@MentalHealerid Agama ngelarang kita buat berpacaran. Di samping itu jg fokus sm karrier, memperbaiki diri biar dapat jodoh jg yg terbaik dari Allah, kalau bsa langsung satsetsatset nikah gtu ya.. lagi pula msh muda dan msh panjang jg perjalanan menuju pribadi yg lebih baik</t>
  </si>
  <si>
    <t>@mentalhealerid agama ngelarang kita buat berpacaran. di samping itu jg fokus sm karrier, memperbaiki diri biar dapat jodoh jg yg terbaik dari allah, kalau bsa langsung satsetsatset nikah gtu ya.. lagi pula msh muda dan msh panjang jg perjalanan menuju pribadi yg lebih baik</t>
  </si>
  <si>
    <t>agama ngelarang kita buat berpacaran di samping itu jg fokus sm karrier memperbaiki diri biar dapat jodoh jg yg terbaik dari allah kalau bsa langsung satsetsatset nikah gtu ya lagi pula msh muda dan msh panjang jg perjalanan menuju pribadi yg lebih baik</t>
  </si>
  <si>
    <t>['agama', 'ngelarang', 'kita', 'buat', 'berpacaran', 'di', 'samping', 'itu', 'jg', 'fokus', 'sm', 'karrier', 'memperbaiki', 'diri', 'biar', 'dapat', 'jodoh', 'jg', 'yg', 'terbaik', 'dari', 'allah', 'kalau', 'bsa', 'langsung', 'satsetsatset', 'nikah', 'gtu', 'ya', 'lagi', 'pula', 'msh', 'muda', 'dan', 'msh', 'panjang', 'jg', 'perjalanan', 'menuju', 'pribadi', 'yg', 'lebih', 'baik']</t>
  </si>
  <si>
    <t>['agama', 'ngelarang', 'kita', 'buat', 'berpacaran', 'di', 'samping', 'itu', 'juga', 'fokus', 'sama', 'karrier', 'memperbaiki', 'diri', 'biar', 'dapat', 'jodoh', 'juga', 'yg', 'terbaik', 'dari', 'allah', 'kalau', 'bisa', 'langsung', 'segera', 'nikah', 'begitu', 'ya', 'lagi', 'pula', 'masih', 'muda', 'dan', 'masih', 'panjang', 'juga', 'perjalanan', 'menuju', 'pribadi', 'yg', 'lebih', 'baik']</t>
  </si>
  <si>
    <t>['agama', 'ngelarang', 'berpacaran', 'samping', 'fokus', 'karrier', 'memperbaiki', 'biar', 'jodoh', 'terbaik', 'allah', 'langsung', 'nikah', 'ya', 'muda', 'perjalanan', 'pribadi']</t>
  </si>
  <si>
    <t>['agama', 'ngelarang', 'pacar', 'samping', 'fokus', 'karrier', 'baik', 'biar', 'jodoh', 'baik', 'allah', 'langsung', 'nikah', 'ya', 'muda', 'jalan', 'pribadi']</t>
  </si>
  <si>
    <t>agama ngelarang pacar samping fokus karrier baik biar jodoh baik allah langsung nikah ya muda jalan pribadi</t>
  </si>
  <si>
    <t>@tanyakanrl Aku waktu sma ada rencana mau nikah umur 23 tapi udah umur 25 gini minat nikah malah berkurang. Pas tau pernikahan gak sesepele film/drama yg ku tonton waktu sekolah jd mikir ribuan kali buat nikah muda sih</t>
  </si>
  <si>
    <t>@tanyakanrl aku waktu sma ada rencana mau nikah umur 23 tapi udah umur 25 gini minat nikah malah berkurang. pas tau pernikahan gak sesepele film/drama yg ku tonton waktu sekolah jd mikir ribuan kali buat nikah muda sih</t>
  </si>
  <si>
    <t>aku waktu sma ada rencana mau nikah umur tapi udah umur gini minat nikah malah berkurang pas tau pernikahan gak sesepele filmdrama yg ku tonton waktu sekolah jd mikir ribuan kali buat nikah muda sih</t>
  </si>
  <si>
    <t>['aku', 'waktu', 'sma', 'ada', 'rencana', 'mau', 'nikah', 'umur', 'tapi', 'udah', 'umur', 'gini', 'minat', 'nikah', 'malah', 'berkurang', 'pas', 'tau', 'pernikahan', 'gak', 'sesepele', 'filmdrama', 'yg', 'ku', 'tonton', 'waktu', 'sekolah', 'jd', 'mikir', 'ribuan', 'kali', 'buat', 'nikah', 'muda', 'sih']</t>
  </si>
  <si>
    <t>['aku', 'waktu', 'sama', 'ada', 'rencana', 'mau', 'nikah', 'umur', 'tapi', 'sudah', 'umur', 'begini', 'minat', 'nikah', 'malah', 'berkurang', 'saat', 'tau', 'pernikahan', 'gak', 'sesepele', 'filmdrama', 'yg', 'aku', 'tonton', 'waktu', 'sekolah', 'jd', 'berpikir', 'ribuan', 'sepertinya', 'buat', 'nikah', 'muda', 'sih']</t>
  </si>
  <si>
    <t>['rencana', 'nikah', 'umur', 'umur', 'minat', 'nikah', 'berkurang', 'tau', 'pernikahan', 'gak', 'sesepele', 'filmdrama', 'tonton', 'sekolah', 'jd', 'berpikir', 'ribuan', 'nikah', 'muda', 'sih']</t>
  </si>
  <si>
    <t>['rencana', 'nikah', 'umur', 'umur', 'minat', 'nikah', 'kurang', 'tau', 'nikah', 'gak', 'sepele', 'filmdrama', 'tonton', 'sekolah', 'jd', 'pikir', 'ribu', 'nikah', 'muda', 'sih']</t>
  </si>
  <si>
    <t>rencana nikah umur umur minat nikah kurang tau nikah gak sepele filmdrama tonton sekolah jd pikir ribu nikah muda sih</t>
  </si>
  <si>
    <t>@resaalfaathir ... ortu cuma pengen pastiin anaknya aman, dan ya emng argumen si anak gk salah, ada jg yg nikah muda dan sukses, tapi ada juga yg berakhir dngan cerai krena masalah ekonomi, atau ada jg yg 'numpang hidup' di ortu/menantunya,  (cont...)</t>
  </si>
  <si>
    <t>ortu cuma pengen pastiin anaknya aman dan ya emng argumen si anak gk salah ada jg yg nikah muda dan sukses tapi ada juga yg berakhir dngan cerai krena masalah ekonomi atau ada jg yg numpang hidup di ortumenantunya cont</t>
  </si>
  <si>
    <t>['ortu', 'cuma', 'pengen', 'pastiin', 'anaknya', 'aman', 'dan', 'ya', 'emng', 'argumen', 'si', 'anak', 'gk', 'salah', 'ada', 'jg', 'yg', 'nikah', 'muda', 'dan', 'sukses', 'tapi', 'ada', 'juga', 'yg', 'berakhir', 'dngan', 'cerai', 'krena', 'masalah', 'ekonomi', 'atau', 'ada', 'jg', 'yg', 'numpang', 'hidup', 'di', 'ortumenantunya', 'cont']</t>
  </si>
  <si>
    <t>['orangtua', 'cuma', 'ingin', 'pastiin', 'anaknya', 'aman', 'dan', 'ya', 'memang', 'argumen', 'si', 'anak', 'tidak', 'salah', 'ada', 'juga', 'yg', 'nikah', 'muda', 'dan', 'sukses', 'tapi', 'ada', 'juga', 'yg', 'berakhir', 'dngan', 'cerai', 'karena', 'masalah', 'ekonomi', 'atau', 'ada', 'juga', 'yg', 'menumpang', 'hidup', 'di', 'ortumenantunya', 'cont']</t>
  </si>
  <si>
    <t>['orangtua', 'pastiin', 'anaknya', 'aman', 'ya', 'argumen', 'si', 'anak', 'salah', 'nikah', 'muda', 'sukses', 'dngan', 'cerai', 'ekonomi', 'menumpang', 'hidup', 'ortumenantunya', 'cont']</t>
  </si>
  <si>
    <t>['orangtua', 'pastiin', 'anak', 'aman', 'ya', 'argumen', 'si', 'anak', 'salah', 'nikah', 'muda', 'sukses', 'dngan', 'cerai', 'ekonomi', 'tumpang', 'hidup', 'ortumenantunya', 'cont']</t>
  </si>
  <si>
    <t>orangtua pastiin anak aman ya argumen si anak salah nikah muda sukses dngan cerai ekonomi tumpang hidup ortumenantunya cont</t>
  </si>
  <si>
    <t>@inikajela me msih muda, gmw nikah dlu😋
masa lewatin yg lebih tua😞</t>
  </si>
  <si>
    <t>me msih muda gmw nikah dlu masa lewatin yg lebih tua</t>
  </si>
  <si>
    <t>['me', 'msih', 'muda', 'gmw', 'nikah', 'dlu', 'masa', 'lewatin', 'yg', 'lebih', 'tua']</t>
  </si>
  <si>
    <t>['me', 'masih', 'muda', 'gamau', 'nikah', 'dahulu', 'masa', 'lewatin', 'yg', 'lebih', 'tua']</t>
  </si>
  <si>
    <t>['me', 'muda', 'gamau', 'nikah', 'lewatin', 'tua']</t>
  </si>
  <si>
    <t>me muda gamau nikah lewatin tua</t>
  </si>
  <si>
    <t>kalau KF-21 masih sepupu muda lah ya. wong buatnya dibantu sama LM si ortunya Raptor. kalau TFX anak luar nikah yang dipaksakan ada karena ortunya si TFX ga dianggep sama ortunya Lightning II dan tetangga ortu TFX udeh dapet Lightning II. siapa suruh beli s400 negara problematik.</t>
  </si>
  <si>
    <t>kalau kf-21 masih sepupu muda lah ya. wong buatnya dibantu sama lm si ortunya raptor. kalau tfx anak luar nikah yang dipaksakan ada karena ortunya si tfx ga dianggep sama ortunya lightning ii dan tetangga ortu tfx udeh dapet lightning ii. siapa suruh beli s400 negara problematik.</t>
  </si>
  <si>
    <t>kalau kf masih sepupu muda lah ya wong buatnya dibantu sama lm si ortunya raptor kalau tfx anak luar nikah yang dipaksakan ada karena ortunya si tfx ga dianggep sama ortunya lightning ii dan tetangga ortu tfx udeh dapet lightning ii siapa suruh beli  negara problematik</t>
  </si>
  <si>
    <t>['kalau', 'kf', 'masih', 'sepupu', 'muda', 'lah', 'ya', 'wong', 'buatnya', 'dibantu', 'sama', 'lm', 'si', 'ortunya', 'raptor', 'kalau', 'tfx', 'anak', 'luar', 'nikah', 'yang', 'dipaksakan', 'ada', 'karena', 'ortunya', 'si', 'tfx', 'ga', 'dianggep', 'sama', 'ortunya', 'lightning', 'ii', 'dan', 'tetangga', 'ortu', 'tfx', 'udeh', 'dapet', 'lightning', 'ii', 'siapa', 'suruh', 'beli', 'negara', 'problematik']</t>
  </si>
  <si>
    <t>['kalau', 'kf', 'masih', 'sepupu', 'muda', 'lah', 'ya', 'wong', 'buatnya', 'dibantu', 'sama', 'lm', 'si', 'orangtua', 'raptor', 'kalau', 'tfx', 'anak', 'luar', 'nikah', 'yang', 'dipaksakan', 'ada', 'karena', 'orangtua', 'si', 'tfx', 'tidak', 'dianggep', 'sama', 'orangtua', 'lightning', 'ii', 'dan', 'tetangga', 'orangtua', 'tfx', 'udeh', 'dapat', 'lightning', 'ii', 'siapa', 'suruh', 'beli', 'negara', 'problematik']</t>
  </si>
  <si>
    <t>['kf', 'sepupu', 'muda', 'ya', 'buatnya', 'dibantu', 'lm', 'si', 'orangtua', 'raptor', 'tfx', 'anak', 'nikah', 'dipaksakan', 'orangtua', 'si', 'tfx', 'dianggep', 'orangtua', 'lightning', 'ii', 'tetangga', 'orangtua', 'tfx', 'udeh', 'lightning', 'ii', 'suruh', 'beli', 'negara', 'problematik']</t>
  </si>
  <si>
    <t>['kf', 'sepupu', 'muda', 'ya', 'buat', 'bantu', 'lm', 'si', 'orangtua', 'raptor', 'tfx', 'anak', 'nikah', 'paksa', 'orangtua', 'si', 'tfx', 'dianggep', 'orangtua', 'lightning', 'ii', 'tetangga', 'orangtua', 'tfx', 'udeh', 'lightning', 'ii', 'suruh', 'beli', 'negara', 'problematik']</t>
  </si>
  <si>
    <t>kf sepupu muda ya buat bantu lm si orangtua raptor tfx anak nikah paksa orangtua si tfx dianggep orangtua lightning ii tetangga orangtua tfx udeh lightning ii suruh beli negara problematik</t>
  </si>
  <si>
    <t>@tanyarlfes Impian nikah muda... Rata-rata ngewue tok</t>
  </si>
  <si>
    <t>@tanyarlfes impian nikah muda... rata-rata ngewue tok</t>
  </si>
  <si>
    <t>impian nikah muda ratarata ngewue tok</t>
  </si>
  <si>
    <t>['impian', 'nikah', 'muda', 'ratarata', 'ngewue', 'tok']</t>
  </si>
  <si>
    <t>['impian', 'nikah', 'muda', 'kebanyakan', 'ngewue', 'tok']</t>
  </si>
  <si>
    <t>['impi', 'nikah', 'muda', 'banyak', 'ngewue', 'tok']</t>
  </si>
  <si>
    <t>impi nikah muda banyak ngewue tok</t>
  </si>
  <si>
    <t>Setiap melihat story teman yang diusia muda sudah duduk dibangku kantor, rasanya sangat ingin diposisi mereka. Lihat story temen satunya lagi, nikah muda bahagia dan berkecukupan jadi kepengen juga.</t>
  </si>
  <si>
    <t>setiap melihat story teman yang diusia muda sudah duduk dibangku kantor, rasanya sangat ingin diposisi mereka. lihat story temen satunya lagi, nikah muda bahagia dan berkecukupan jadi kepengen juga.</t>
  </si>
  <si>
    <t>setiap melihat story teman yang diusia muda sudah duduk dibangku kantor rasanya sangat ingin diposisi mereka lihat story temen satunya lagi nikah muda bahagia dan berkecukupan jadi kepengen juga</t>
  </si>
  <si>
    <t>['setiap', 'melihat', 'story', 'teman', 'yang', 'diusia', 'muda', 'sudah', 'duduk', 'dibangku', 'kantor', 'rasanya', 'sangat', 'ingin', 'diposisi', 'mereka', 'lihat', 'story', 'temen', 'satunya', 'lagi', 'nikah', 'muda', 'bahagia', 'dan', 'berkecukupan', 'jadi', 'kepengen', 'juga']</t>
  </si>
  <si>
    <t>['setiap', 'melihat', 'story', 'teman', 'yang', 'diusia', 'muda', 'sudah', 'duduk', 'dibangku', 'kantor', 'rasanya', 'sangat', 'ingin', 'diposisi', 'mereka', 'lihat', 'story', 'teman', 'satunya', 'lagi', 'nikah', 'muda', 'bahagia', 'dan', 'berkecukupan', 'jadi', 'ingin', 'juga']</t>
  </si>
  <si>
    <t>['story', 'teman', 'diusia', 'muda', 'duduk', 'dibangku', 'kantor', 'diposisi', 'lihat', 'story', 'teman', 'satunya', 'nikah', 'muda', 'bahagia', 'berkecukupan']</t>
  </si>
  <si>
    <t>['story', 'teman', 'usia', 'muda', 'duduk', 'bang', 'kantor', 'posisi', 'lihat', 'story', 'teman', 'satu', 'nikah', 'muda', 'bahagia', 'cukup']</t>
  </si>
  <si>
    <t>story teman usia muda duduk bang kantor posisi lihat story teman satu nikah muda bahagia cukup</t>
  </si>
  <si>
    <t>@thedeewdy gapapa mba, mungkin anaknya emang pgn nikah muda</t>
  </si>
  <si>
    <t>gapapa mba mungkin anaknya emang pgn nikah muda</t>
  </si>
  <si>
    <t>['gapapa', 'mba', 'mungkin', 'anaknya', 'emang', 'pgn', 'nikah', 'muda']</t>
  </si>
  <si>
    <t>['boleh', 'mbak', 'mungkin', 'anaknya', 'memang', 'ingin', 'nikah', 'muda']</t>
  </si>
  <si>
    <t>['mbak', 'anaknya', 'nikah', 'muda']</t>
  </si>
  <si>
    <t>['mbak', 'anak', 'nikah', 'muda']</t>
  </si>
  <si>
    <t>mbak anak nikah muda</t>
  </si>
  <si>
    <t>@ffeebb131___ Bapak Hanbiandra Tjipta, pas masih muda, pas masih rajin2nya cari modal nikah</t>
  </si>
  <si>
    <t>@ffeebb131___ bapak hanbiandra tjipta, pas masih muda, pas masih rajin2nya cari modal nikah</t>
  </si>
  <si>
    <t>bapak hanbiandra tjipta pas masih muda pas masih rajinnya cari modal nikah</t>
  </si>
  <si>
    <t>['bapak', 'hanbiandra', 'tjipta', 'pas', 'masih', 'muda', 'pas', 'masih', 'rajinnya', 'cari', 'modal', 'nikah']</t>
  </si>
  <si>
    <t>['bapak', 'hanbiandra', 'tjipta', 'saat', 'masih', 'muda', 'saat', 'masih', 'rajinnya', 'cari', 'modal', 'nikah']</t>
  </si>
  <si>
    <t>['hanbiandra', 'tjipta', 'muda', 'rajinnya', 'cari', 'modal', 'nikah']</t>
  </si>
  <si>
    <t>['hanbiandra', 'tjipta', 'muda', 'rajin', 'cari', 'modal', 'nikah']</t>
  </si>
  <si>
    <t>hanbiandra tjipta muda rajin cari modal nikah</t>
  </si>
  <si>
    <t>@lachibolala0613 @jodohseokjiniee @tanyarlfes Bahkan bibiku juga males nikah kak setelah cerai dari suaminya, sekarang cumangurus anak anaknya, cuma dia awet muda banget, lalu dia bilang karena gak stress mikirin curiga curiga lagi kaya dulu jadi awet</t>
  </si>
  <si>
    <t>@lachibolala0613 @jodohseokjiniee @tanyarlfes bahkan bibiku juga males nikah kak setelah cerai dari suaminya, sekarang cumangurus anak anaknya, cuma dia awet muda banget, lalu dia bilang karena gak stress mikirin curiga curiga lagi kaya dulu jadi awet</t>
  </si>
  <si>
    <t>bahkan bibiku juga males nikah kak setelah cerai dari suaminya sekarang cumangurus anak anaknya cuma dia awet muda banget lalu dia bilang karena gak stress mikirin curiga curiga lagi kaya dulu jadi awet</t>
  </si>
  <si>
    <t>['bahkan', 'bibiku', 'juga', 'males', 'nikah', 'kak', 'setelah', 'cerai', 'dari', 'suaminya', 'sekarang', 'cumangurus', 'anak', 'anaknya', 'cuma', 'dia', 'awet', 'muda', 'banget', 'lalu', 'dia', 'bilang', 'karena', 'gak', 'stress', 'mikirin', 'curiga', 'curiga', 'lagi', 'kaya', 'dulu', 'jadi', 'awet']</t>
  </si>
  <si>
    <t>['bahkan', 'bibiku', 'juga', 'malas', 'nikah', 'kakak', 'setelah', 'cerai', 'dari', 'suaminya', 'sekarang', 'mengurus', 'anak', 'anaknya', 'cuma', 'dia', 'awet', 'muda', 'banget', 'lalu', 'dia', 'bilang', 'karena', 'gak', 'stres', 'memikirkan', 'curiga', 'curiga', 'lagi', 'kaya', 'dulu', 'jadi', 'awet']</t>
  </si>
  <si>
    <t>['bibiku', 'malas', 'nikah', 'kakak', 'cerai', 'suaminya', 'mengurus', 'anak', 'anaknya', 'awet', 'muda', 'banget', 'bilang', 'gak', 'stres', 'memikirkan', 'curiga', 'curiga', 'kaya', 'awet']</t>
  </si>
  <si>
    <t>['bibi', 'malas', 'nikah', 'kakak', 'cerai', 'suami', 'urus', 'anak', 'anak', 'awet', 'muda', 'banget', 'bilang', 'gak', 'stres', 'pikir', 'curiga', 'curiga', 'kaya', 'awet']</t>
  </si>
  <si>
    <t>bibi malas nikah kakak cerai suami urus anak anak awet muda banget bilang gak stres pikir curiga curiga kaya awet</t>
  </si>
  <si>
    <t>fuck nikah muda, aing pengen nonton konser taylor swift😭❤🔥</t>
  </si>
  <si>
    <t>fuck nikah muda aing pengen nonton konser taylor swift</t>
  </si>
  <si>
    <t>['fuck', 'nikah', 'muda', 'aing', 'pengen', 'nonton', 'konser', 'taylor', 'swift']</t>
  </si>
  <si>
    <t>['fuck', 'nikah', 'muda', 'aku', 'ingin', 'nonton', 'konser', 'taylor', 'swift']</t>
  </si>
  <si>
    <t>['fuck', 'nikah', 'muda', 'nonton', 'konser', 'taylor', 'swift']</t>
  </si>
  <si>
    <t>fuck nikah muda nonton konser taylor swift</t>
  </si>
  <si>
    <t>@manchsae @RatelsKiss @angewwie Pilih salah satu, mau bahas poligami atau nikah muda?</t>
  </si>
  <si>
    <t>@manchsae @ratelskiss @angewwie pilih salah satu, mau bahas poligami atau nikah muda?</t>
  </si>
  <si>
    <t>pilih salah satu mau bahas poligami atau nikah muda</t>
  </si>
  <si>
    <t>['pilih', 'salah', 'satu', 'mau', 'bahas', 'poligami', 'atau', 'nikah', 'muda']</t>
  </si>
  <si>
    <t>['pilih', 'salah', 'bahas', 'poligami', 'nikah', 'muda']</t>
  </si>
  <si>
    <t>pilih salah bahas poligami nikah muda</t>
  </si>
  <si>
    <t>"Akibat" Nikah Muda 😍
https://t.co/oublpDpSNU</t>
  </si>
  <si>
    <t>"akibat" nikah muda 😍
https://t.co/oublpdpsnu</t>
  </si>
  <si>
    <t>akibat nikah muda</t>
  </si>
  <si>
    <t>['akibat', 'nikah', 'muda']</t>
  </si>
  <si>
    <t>abis liat story temen aku ngecamp bareng swaminyaa ya allah kok kayanya nikah muda seruuuuu jugaaa, knp si kudu ahsajkakaka aku gak mrasakan ituu:( ketemu orang redflag mulu apa jgn jgn aku yg redflagnya?</t>
  </si>
  <si>
    <t>abis liat story temen aku ngecamp bareng swaminyaa ya allah kok kayanya nikah muda seruuuuu jugaaa knp si kudu ahsajkakaka aku gak mrasakan ituu ketemu orang redflag mulu apa jgn jgn aku yg redflagnya</t>
  </si>
  <si>
    <t>['abis', 'liat', 'story', 'temen', 'aku', 'ngecamp', 'bareng', 'swaminyaa', 'ya', 'allah', 'kok', 'kayanya', 'nikah', 'muda', 'seruuuuu', 'jugaaa', 'knp', 'si', 'kudu', 'ahsajkakaka', 'aku', 'gak', 'mrasakan', 'ituu', 'ketemu', 'orang', 'redflag', 'mulu', 'apa', 'jgn', 'jgn', 'aku', 'yg', 'redflagnya']</t>
  </si>
  <si>
    <t>['habis', 'lihat', 'story', 'teman', 'aku', 'ngecamp', 'bareng', 'swaminyaa', 'ya', 'allah', 'kok', 'sepertinya', 'nikah', 'muda', 'seruuuuu', 'juga', 'kenapa', 'si', 'harus', 'ahsajkakaka', 'aku', 'gak', 'mrasakan', 'ituu', 'bertemu', 'orang', 'redflag', 'selalu', 'apa', 'jgn', 'jgn', 'aku', 'yg', 'redflagnya']</t>
  </si>
  <si>
    <t>['habis', 'lihat', 'story', 'teman', 'ngecamp', 'bareng', 'swaminyaa', 'ya', 'allah', 'nikah', 'muda', 'seruuuuu', 'si', 'gak', 'mrasakan', 'ituu', 'bertemu', 'orang', 'redflag', 'jgn', 'jgn', 'redflagnya']</t>
  </si>
  <si>
    <t>['habis', 'lihat', 'story', 'teman', 'ngecamp', 'bareng', 'swaminyaa', 'ya', 'allah', 'nikah', 'muda', 'seruuuuu', 'si', 'gak', 'mrasakan', 'ituu', 'temu', 'orang', 'redflag', 'jgn', 'jgn', 'redflagnya']</t>
  </si>
  <si>
    <t>habis lihat story teman ngecamp bareng swaminyaa ya allah nikah muda seruuuuu si gak mrasakan ituu temu orang redflag jgn jgn redflagnya</t>
  </si>
  <si>
    <t>@convomf Tbh gaada kata "pacaran" di islam yg dilarang itu tindakan yg mendekati zinahnya, bnyk anak2 muda di negara ini metode pacaranya ke-barat baratan, ujung2nya HS diluar nikah. HS diluar nikah jga dilarang semua agama, bedanya islam mencegahnya dgn melarang perbuatan kek pacaran</t>
  </si>
  <si>
    <t>@convomf tbh gaada kata "pacaran" di islam yg dilarang itu tindakan yg mendekati zinahnya, bnyk anak2 muda di negara ini metode pacaranya ke-barat baratan, ujung2nya hs diluar nikah. hs diluar nikah jga dilarang semua agama, bedanya islam mencegahnya dgn melarang perbuatan kek pacaran</t>
  </si>
  <si>
    <t>tbh gaada kata pacaran di islam yg dilarang itu tindakan yg mendekati zinahnya bnyk anak muda di negara ini metode pacaranya kebarat baratan ujungnya hs diluar nikah hs diluar nikah jga dilarang semua agama bedanya islam mencegahnya dgn melarang perbuatan kek pacaran</t>
  </si>
  <si>
    <t>['tbh', 'gaada', 'kata', 'pacaran', 'di', 'islam', 'yg', 'dilarang', 'itu', 'tindakan', 'yg', 'mendekati', 'zinahnya', 'bnyk', 'anak', 'muda', 'di', 'negara', 'ini', 'metode', 'pacaranya', 'kebarat', 'baratan', 'ujungnya', 'hs', 'diluar', 'nikah', 'hs', 'diluar', 'nikah', 'jga', 'dilarang', 'semua', 'agama', 'bedanya', 'islam', 'mencegahnya', 'dgn', 'melarang', 'perbuatan', 'kek', 'pacaran']</t>
  </si>
  <si>
    <t>['sejujurnya', 'gaada', 'kata', 'pacaran', 'di', 'islam', 'yg', 'dilarang', 'itu', 'tindakan', 'yg', 'mendekati', 'zinahnya', 'banyak', 'anak', 'muda', 'di', 'negara', 'ini', 'metode', 'pacaranya', 'kebarat', 'baratan', 'ujungnya', 'seks', 'diluar', 'nikah', 'seks', 'diluar', 'nikah', 'juga', 'dilarang', 'semua', 'agama', 'bedanya', 'islam', 'mencegahnya', 'dengan', 'melarang', 'perbuatan', 'seperti', 'pacaran']</t>
  </si>
  <si>
    <t>['sejujurnya', 'gaada', 'pacaran', 'islam', 'dilarang', 'tindakan', 'mendekati', 'zinahnya', 'anak', 'muda', 'negara', 'metode', 'pacaranya', 'kebarat', 'baratan', 'ujungnya', 'seks', 'diluar', 'nikah', 'seks', 'diluar', 'nikah', 'dilarang', 'agama', 'bedanya', 'islam', 'mencegahnya', 'melarang', 'perbuatan', 'pacaran']</t>
  </si>
  <si>
    <t>['jujur', 'gaada', 'pacar', 'islam', 'larang', 'tindak', 'dekat', 'zinahnya', 'anak', 'muda', 'negara', 'metode', 'pacaranya', 'barat', 'barat', 'ujung', 'seks', 'luar', 'nikah', 'seks', 'luar', 'nikah', 'larang', 'agama', 'beda', 'islam', 'cegah', 'larang', 'buat', 'pacar']</t>
  </si>
  <si>
    <t>jujur gaada pacar islam larang tindak dekat zinahnya anak muda negara metode pacaranya barat barat ujung seks luar nikah seks luar nikah larang agama beda islam cegah larang buat pacar</t>
  </si>
  <si>
    <t>@ttmymoodb gaada yg namanya nikah muda kecuali pake dana orang tua</t>
  </si>
  <si>
    <t>gaada yg namanya nikah muda kecuali pake dana orang tua</t>
  </si>
  <si>
    <t>['gaada', 'yg', 'namanya', 'nikah', 'muda', 'kecuali', 'pake', 'dana', 'orang', 'tua']</t>
  </si>
  <si>
    <t>['gaada', 'yg', 'namanya', 'nikah', 'muda', 'kecuali', 'pakai', 'dana', 'orang', 'tua']</t>
  </si>
  <si>
    <t>['gaada', 'namanya', 'nikah', 'muda', 'kecuali', 'pakai', 'dana', 'orang', 'tua']</t>
  </si>
  <si>
    <t>['gaada', 'nama', 'nikah', 'muda', 'kecuali', 'pakai', 'dana', 'orang', 'tua']</t>
  </si>
  <si>
    <t>gaada nama nikah muda kecuali pakai dana orang tua</t>
  </si>
  <si>
    <t>@tanyarlfes Saran ders mumpung diri mu masih muda mungkin sama punya anak 1 usia 2 tahun. Mending cerai terus nikah lagi aja gpp kalo misal kmu juga butuh ayah yg mau membantu menjaga merawat anakmu
Jgn bertahan dgn sosok yg beban, dan bikin stress keuangan dan mental</t>
  </si>
  <si>
    <t>@tanyarlfes saran ders mumpung diri mu masih muda mungkin sama punya anak 1 usia 2 tahun. mending cerai terus nikah lagi aja gpp kalo misal kmu juga butuh ayah yg mau membantu menjaga merawat anakmu
jgn bertahan dgn sosok yg beban, dan bikin stress keuangan dan mental</t>
  </si>
  <si>
    <t>saran ders mumpung diri mu masih muda mungkin sama punya anak usia tahun mending cerai terus nikah lagi aja gpp kalo misal kmu juga butuh ayah yg mau membantu menjaga merawat anakmu jgn bertahan dgn sosok yg beban dan bikin stress keuangan dan mental</t>
  </si>
  <si>
    <t>['saran', 'ders', 'mumpung', 'diri', 'mu', 'masih', 'muda', 'mungkin', 'sama', 'punya', 'anak', 'usia', 'tahun', 'mending', 'cerai', 'terus', 'nikah', 'lagi', 'aja', 'gpp', 'kalo', 'misal', 'kmu', 'juga', 'butuh', 'ayah', 'yg', 'mau', 'membantu', 'menjaga', 'merawat', 'anakmu', 'jgn', 'bertahan', 'dgn', 'sosok', 'yg', 'beban', 'dan', 'bikin', 'stress', 'keuangan', 'dan', 'mental']</t>
  </si>
  <si>
    <t>['saran', 'ders', 'mumpung', 'diri', 'kamu', 'masih', 'muda', 'mungkin', 'sama', 'punya', 'anak', 'usia', 'tahun', 'mending', 'cerai', 'terus', 'nikah', 'lagi', 'aja', 'boleh', 'kalo', 'misal', 'kmu', 'juga', 'butuh', 'ayah', 'yg', 'mau', 'membantu', 'menjaga', 'merawat', 'anakmu', 'jgn', 'bertahan', 'dengan', 'sosok', 'yg', 'beban', 'dan', 'bikin', 'stres', 'keuangan', 'dan', 'mental']</t>
  </si>
  <si>
    <t>['saran', 'ders', 'mumpung', 'muda', 'anak', 'usia', 'mending', 'cerai', 'nikah', 'aja', 'kalo', 'kmu', 'butuh', 'ayah', 'membantu', 'menjaga', 'merawat', 'anakmu', 'jgn', 'bertahan', 'sosok', 'beban', 'bikin', 'stres', 'keuangan', 'mental']</t>
  </si>
  <si>
    <t>['saran', 'ders', 'mumpung', 'muda', 'anak', 'usia', 'mending', 'cerai', 'nikah', 'aja', 'kalo', 'kmu', 'butuh', 'ayah', 'bantu', 'jaga', 'rawat', 'anak', 'jgn', 'tahan', 'sosok', 'beban', 'bikin', 'stres', 'uang', 'mental']</t>
  </si>
  <si>
    <t>saran ders mumpung muda anak usia mending cerai nikah aja kalo kmu butuh ayah bantu jaga rawat anak jgn tahan sosok beban bikin stres uang mental</t>
  </si>
  <si>
    <t>Uhuy 1 lagi dari banyaknya cerita yg bikin males nikah. Apa aku husband free aja ya biar awet muda</t>
  </si>
  <si>
    <t>uhuy 1 lagi dari banyaknya cerita yg bikin males nikah. apa aku husband free aja ya biar awet muda</t>
  </si>
  <si>
    <t>uhuy lagi dari banyaknya cerita yg bikin males nikah apa aku husband free aja ya biar awet muda</t>
  </si>
  <si>
    <t>['uhuy', 'lagi', 'dari', 'banyaknya', 'cerita', 'yg', 'bikin', 'males', 'nikah', 'apa', 'aku', 'husband', 'free', 'aja', 'ya', 'biar', 'awet', 'muda']</t>
  </si>
  <si>
    <t>['uhuy', 'lagi', 'dari', 'banyaknya', 'cerita', 'yg', 'bikin', 'malas', 'nikah', 'apa', 'aku', 'husband', 'free', 'aja', 'ya', 'biar', 'awet', 'muda']</t>
  </si>
  <si>
    <t>['uhuy', 'banyaknya', 'cerita', 'bikin', 'malas', 'nikah', 'husband', 'free', 'aja', 'ya', 'biar', 'awet', 'muda']</t>
  </si>
  <si>
    <t>['uhuy', 'banyak', 'cerita', 'bikin', 'malas', 'nikah', 'husband', 'free', 'aja', 'ya', 'biar', 'awet', 'muda']</t>
  </si>
  <si>
    <t>uhuy banyak cerita bikin malas nikah husband free aja ya biar awet muda</t>
  </si>
  <si>
    <t>@18fesss pikir aja sendiri, lagian goblok banget masih under age malah HS. bagusnya? nikah muda ae kwkwkwk</t>
  </si>
  <si>
    <t>@18fesss pikir aja sendiri, lagian goblok banget masih under age malah hs. bagusnya? nikah muda ae kwkwkwk</t>
  </si>
  <si>
    <t>pikir aja sendiri lagian goblok banget masih under age malah hs bagusnya nikah muda ae kwkwkwk</t>
  </si>
  <si>
    <t>['pikir', 'aja', 'sendiri', 'lagian', 'goblok', 'banget', 'masih', 'under', 'age', 'malah', 'hs', 'bagusnya', 'nikah', 'muda', 'ae', 'kwkwkwk']</t>
  </si>
  <si>
    <t>['pikir', 'aja', 'sendiri', 'lagian', 'bodoh', 'banget', 'masih', 'under', 'age', 'malah', 'seks', 'bagusnya', 'nikah', 'muda', 'saja', 'kwkwkwk']</t>
  </si>
  <si>
    <t>['pikir', 'aja', 'bodoh', 'banget', 'under', 'age', 'seks', 'bagusnya', 'nikah', 'muda']</t>
  </si>
  <si>
    <t>['pikir', 'aja', 'bodoh', 'banget', 'under', 'age', 'seks', 'bagus', 'nikah', 'muda']</t>
  </si>
  <si>
    <t>pikir aja bodoh banget under age seks bagus nikah muda</t>
  </si>
  <si>
    <t>those who replied “jaman dulu pada nikah muda dan punya anak pada baik-baik aja” are so fucking weird</t>
  </si>
  <si>
    <t>those who replied jaman dulu pada nikah muda dan punya anak pada baikbaik aja are so fucking weird</t>
  </si>
  <si>
    <t>['those', 'who', 'replied', 'jaman', 'dulu', 'pada', 'nikah', 'muda', 'dan', 'punya', 'anak', 'pada', 'baikbaik', 'aja', 'are', 'so', 'fucking', 'weird']</t>
  </si>
  <si>
    <t>['those', 'who', 'replied', 'zaman', 'dulu', 'pada', 'nikah', 'muda', 'dan', 'punya', 'anak', 'pada', 'baikbaik', 'aja', 'are', 'jadi', 'sialan', 'weird']</t>
  </si>
  <si>
    <t>['those', 'who', 'replied', 'zaman', 'nikah', 'muda', 'anak', 'baikbaik', 'aja', 'are', 'sialan', 'weird']</t>
  </si>
  <si>
    <t>['those', 'who', 'replied', 'zaman', 'nikah', 'muda', 'anak', 'baikbaik', 'aja', 'are', 'sial', 'weird']</t>
  </si>
  <si>
    <t>those who replied zaman nikah muda anak baikbaik aja are sial weird</t>
  </si>
  <si>
    <t>@tanyakanrl Mon maap ni bodoamat sahabat2 udh pada nikah atau hamil. Temen gue 8 orng 6 nya udh nikah juga tinggal gue sma temen gw yg blm nikah. Nikah bkn berlomba lomba btw. 23 masi muda nikmatin masa muda . Klo dia happy sendiri ya gpp kalik ga pacaran aneh bgt dah😅</t>
  </si>
  <si>
    <t>@tanyakanrl mon maap ni bodoamat sahabat2 udh pada nikah atau hamil. temen gue 8 orng 6 nya udh nikah juga tinggal gue sma temen gw yg blm nikah. nikah bkn berlomba lomba btw. 23 masi muda nikmatin masa muda . klo dia happy sendiri ya gpp kalik ga pacaran aneh bgt dah😅</t>
  </si>
  <si>
    <t>mon maap ni bodoamat sahabat udh pada nikah atau hamil temen gue orng nya udh nikah juga tinggal gue sma temen gw yg blm nikah nikah bkn berlomba lomba btw masi muda nikmatin masa muda klo dia happy sendiri ya gpp kalik ga pacaran aneh bgt dah</t>
  </si>
  <si>
    <t>['mon', 'maap', 'ni', 'bodoamat', 'sahabat', 'udh', 'pada', 'nikah', 'atau', 'hamil', 'temen', 'gue', 'orng', 'nya', 'udh', 'nikah', 'juga', 'tinggal', 'gue', 'sma', 'temen', 'gw', 'yg', 'blm', 'nikah', 'nikah', 'bkn', 'berlomba', 'lomba', 'btw', 'masi', 'muda', 'nikmatin', 'masa', 'muda', 'klo', 'dia', 'happy', 'sendiri', 'ya', 'gpp', 'kalik', 'ga', 'pacaran', 'aneh', 'bgt', 'dah']</t>
  </si>
  <si>
    <t>['mohon', 'maaf', 'ini', 'bodoamat', 'sahabat', 'sudah', 'pada', 'nikah', 'atau', 'hamil', 'teman', 'aku', 'orang', 'nya', 'sudah', 'nikah', 'juga', 'tinggal', 'aku', 'sama', 'teman', 'aku', 'yg', 'belum', 'nikah', 'nikah', 'bukan', 'berlomba', 'lomba', 'btw', 'masih', 'muda', 'menikmati', 'masa', 'muda', 'klo', 'dia', 'bahagia', 'sendiri', 'ya', 'boleh', 'kalik', 'tidak', 'pacaran', 'aneh', 'banget', 'sudah']</t>
  </si>
  <si>
    <t>['mohon', 'maaf', 'bodoamat', 'sahabat', 'nikah', 'hamil', 'teman', 'orang', 'nya', 'nikah', 'tinggal', 'teman', 'nikah', 'nikah', 'berlomba', 'lomba', 'btw', 'muda', 'menikmati', 'muda', 'klo', 'bahagia', 'ya', 'kalik', 'pacaran', 'aneh', 'banget']</t>
  </si>
  <si>
    <t>['mohon', 'maaf', 'bodoamat', 'sahabat', 'nikah', 'hamil', 'teman', 'orang', 'nya', 'nikah', 'tinggal', 'teman', 'nikah', 'nikah', 'lomba', 'lomba', 'btw', 'muda', 'nikmat', 'muda', 'klo', 'bahagia', 'ya', 'kalik', 'pacar', 'aneh', 'banget']</t>
  </si>
  <si>
    <t>mohon maaf bodoamat sahabat nikah hamil teman orang nya nikah tinggal teman nikah nikah lomba lomba btw muda nikmat muda klo bahagia ya kalik pacar aneh banget</t>
  </si>
  <si>
    <t>Baru sadar dia nikah muda banget sekarang mah mana bisa</t>
  </si>
  <si>
    <t>baru sadar dia nikah muda banget sekarang mah mana bisa</t>
  </si>
  <si>
    <t>['baru', 'sadar', 'dia', 'nikah', 'muda', 'banget', 'sekarang', 'mah', 'mana', 'bisa']</t>
  </si>
  <si>
    <t>['sadar', 'nikah', 'muda', 'banget', 'mah']</t>
  </si>
  <si>
    <t>sadar nikah muda banget mah</t>
  </si>
  <si>
    <t>NIKAH MUDA???
Gw aja belom pernah pacaran ajg</t>
  </si>
  <si>
    <t>nikah muda???
gw aja belom pernah pacaran ajg</t>
  </si>
  <si>
    <t>nikah muda gw aja belom pernah pacaran ajg</t>
  </si>
  <si>
    <t>['nikah', 'muda', 'gw', 'aja', 'belom', 'pernah', 'pacaran', 'ajg']</t>
  </si>
  <si>
    <t>['nikah', 'muda', 'aku', 'aja', 'belum', 'pernah', 'pacaran', 'fuck']</t>
  </si>
  <si>
    <t>['nikah', 'muda', 'aja', 'pacaran', 'fuck']</t>
  </si>
  <si>
    <t>['nikah', 'muda', 'aja', 'pacar', 'fuck']</t>
  </si>
  <si>
    <t>nikah muda aja pacar fuck</t>
  </si>
  <si>
    <t>@tanyarlfes Senasib derrr, tapi lebih kasian sama yang nikah muda tapi masalah rumah tangganya pelik sih.</t>
  </si>
  <si>
    <t>@tanyarlfes senasib derrr, tapi lebih kasian sama yang nikah muda tapi masalah rumah tangganya pelik sih.</t>
  </si>
  <si>
    <t>senasib derrr tapi lebih kasian sama yang nikah muda tapi masalah rumah tangganya pelik sih</t>
  </si>
  <si>
    <t>['senasib', 'derrr', 'tapi', 'lebih', 'kasian', 'sama', 'yang', 'nikah', 'muda', 'tapi', 'masalah', 'rumah', 'tangganya', 'pelik', 'sih']</t>
  </si>
  <si>
    <t>['senasib', 'derrr', 'tapi', 'lebih', 'kasihan', 'sama', 'yang', 'nikah', 'muda', 'tapi', 'masalah', 'rumah', 'tangganya', 'pelik', 'sih']</t>
  </si>
  <si>
    <t>['senasib', 'kasihan', 'nikah', 'muda', 'rumah', 'tangganya', 'pelik', 'sih']</t>
  </si>
  <si>
    <t>['nasib', 'kasihan', 'nikah', 'muda', 'rumah', 'tangga', 'pelik', 'sih']</t>
  </si>
  <si>
    <t>nasib kasihan nikah muda rumah tangga pelik sih</t>
  </si>
  <si>
    <t>@eboniwatch Ketika yg lain sedang kerja lembur untuk nikah muda, aku hanya duduk ngopi sambil menikmati harta orang tua🫰</t>
  </si>
  <si>
    <t>@eboniwatch ketika yg lain sedang kerja lembur untuk nikah muda, aku hanya duduk ngopi sambil menikmati harta orang tua🫰</t>
  </si>
  <si>
    <t>ketika yg lain sedang kerja lembur untuk nikah muda aku hanya duduk ngopi sambil menikmati harta orang tua</t>
  </si>
  <si>
    <t>['ketika', 'yg', 'lain', 'sedang', 'kerja', 'lembur', 'untuk', 'nikah', 'muda', 'aku', 'hanya', 'duduk', 'ngopi', 'sambil', 'menikmati', 'harta', 'orang', 'tua']</t>
  </si>
  <si>
    <t>['kerja', 'lembur', 'nikah', 'muda', 'duduk', 'ngopi', 'menikmati', 'harta', 'orang', 'tua']</t>
  </si>
  <si>
    <t>['kerja', 'lembur', 'nikah', 'muda', 'duduk', 'ngopi', 'nikmat', 'harta', 'orang', 'tua']</t>
  </si>
  <si>
    <t>kerja lembur nikah muda duduk ngopi nikmat harta orang tua</t>
  </si>
  <si>
    <t>@tanyakanrl lu sih yang harusnya sadar bahwa hidup ga cuma tentang pacaran atau nikah, usia 23 itu masih muda, fokus kuliah, kerja, nikmati hobi. just left her alone with whatever she wanna do aka jangan rusak kebahagiaan orang selama itu ga ngurangin jatah makan lu.
awikwok betul, weirdo.</t>
  </si>
  <si>
    <t>lu sih yang harusnya sadar bahwa hidup ga cuma tentang pacaran atau nikah usia itu masih muda fokus kuliah kerja nikmati hobi just left her alone with whatever she wanna do aka jangan rusak kebahagiaan orang selama itu ga ngurangin jatah makan lu awikwok betul weirdo</t>
  </si>
  <si>
    <t>['lu', 'sih', 'yang', 'harusnya', 'sadar', 'bahwa', 'hidup', 'ga', 'cuma', 'tentang', 'pacaran', 'atau', 'nikah', 'usia', 'itu', 'masih', 'muda', 'fokus', 'kuliah', 'kerja', 'nikmati', 'hobi', 'just', 'left', 'her', 'alone', 'with', 'whatever', 'she', 'wan', 'na', 'do', 'aka', 'jangan', 'rusak', 'kebahagiaan', 'orang', 'selama', 'itu', 'ga', 'ngurangin', 'jatah', 'makan', 'lu', 'awikwok', 'betul', 'weirdo']</t>
  </si>
  <si>
    <t>['kamu', 'sih', 'yang', 'harusnya', 'sadar', 'bahwa', 'hidup', 'tidak', 'cuma', 'tentang', 'pacaran', 'atau', 'nikah', 'usia', 'itu', 'masih', 'muda', 'fokus', 'kuliah', 'kerja', 'menikmati', 'hobi', 'just', 'left', 'her', 'alone', 'with', 'whatever', 'she', 'wan', 'na', 'pada', 'alias', 'jangan', 'rusak', 'kebahagiaan', 'orang', 'selama', 'itu', 'tidak', 'mengurangi', 'jatah', 'makan', 'kamu', 'awikwok', 'betul', 'weirdo']</t>
  </si>
  <si>
    <t>['sih', 'sadar', 'hidup', 'pacaran', 'nikah', 'usia', 'muda', 'fokus', 'kuliah', 'kerja', 'menikmati', 'hobi', 'just', 'left', 'her', 'alone', 'with', 'whatever', 'she', 'wan', 'na', 'alias', 'rusak', 'kebahagiaan', 'orang', 'mengurangi', 'jatah', 'makan', 'awikwok', 'weirdo']</t>
  </si>
  <si>
    <t>['sih', 'sadar', 'hidup', 'pacar', 'nikah', 'usia', 'muda', 'fokus', 'kuliah', 'kerja', 'nikmat', 'hobi', 'just', 'left', 'her', 'alone', 'with', 'whatever', 'she', 'wan', 'na', 'alias', 'rusak', 'bahagia', 'orang', 'kurang', 'jatah', 'makan', 'awikwok', 'weirdo']</t>
  </si>
  <si>
    <t>sih sadar hidup pacar nikah usia muda fokus kuliah kerja nikmat hobi just left her alone with whatever she wan na alias rusak bahagia orang kurang jatah makan awikwok weirdo</t>
  </si>
  <si>
    <t>Park Han-Byul menikah umur 30an msh ttp py anak 2 malah
Ga ngaruh nikah muda</t>
  </si>
  <si>
    <t>park han-byul menikah umur 30an msh ttp py anak 2 malah
ga ngaruh nikah muda</t>
  </si>
  <si>
    <t>park hanbyul menikah umur an msh ttp py anak malah ga ngaruh nikah muda</t>
  </si>
  <si>
    <t>['park', 'hanbyul', 'menikah', 'umur', 'an', 'msh', 'ttp', 'py', 'anak', 'malah', 'ga', 'ngaruh', 'nikah', 'muda']</t>
  </si>
  <si>
    <t>['park', 'hanbyul', 'nikah', 'umur', 'an', 'masih', 'tetap', 'py', 'anak', 'malah', 'tidak', 'pengaruh', 'nikah', 'muda']</t>
  </si>
  <si>
    <t>['park', 'hanbyul', 'nikah', 'umur', 'an', 'py', 'anak', 'pengaruh', 'nikah', 'muda']</t>
  </si>
  <si>
    <t>park hanbyul nikah umur an py anak pengaruh nikah muda</t>
  </si>
  <si>
    <t>@shofiyaas @mlbbfess nikah muda mba...17 taun kalo ga salah kata dia di podcast om ded</t>
  </si>
  <si>
    <t>nikah muda mba taun kalo ga salah kata dia di podcast om ded</t>
  </si>
  <si>
    <t>['nikah', 'muda', 'mba', 'taun', 'kalo', 'ga', 'salah', 'kata', 'dia', 'di', 'podcast', 'om', 'ded']</t>
  </si>
  <si>
    <t>['nikah', 'muda', 'mbak', 'tahun', 'kalo', 'tidak', 'salah', 'kata', 'dia', 'di', 'podcast', 'paman', 'ded']</t>
  </si>
  <si>
    <t>['nikah', 'muda', 'mbak', 'kalo', 'salah', 'podcast', 'paman', 'ded']</t>
  </si>
  <si>
    <t>nikah muda mbak kalo salah podcast paman ded</t>
  </si>
  <si>
    <t>@IBChyd98 woohh nikah muda</t>
  </si>
  <si>
    <t>@ibchyd98 woohh nikah muda</t>
  </si>
  <si>
    <t>woohh nikah muda</t>
  </si>
  <si>
    <t>['woohh', 'nikah', 'muda']</t>
  </si>
  <si>
    <t>2016 dah mikir mau nikah muda, tau taunya zonk wwkwkwkw
sekarang, santai dulu kali..</t>
  </si>
  <si>
    <t>dah mikir mau nikah muda tau taunya zonk wwkwkwkw sekarang santai dulu kali</t>
  </si>
  <si>
    <t>['dah', 'mikir', 'mau', 'nikah', 'muda', 'tau', 'taunya', 'zonk', 'wwkwkwkw', 'sekarang', 'santai', 'dulu', 'kali']</t>
  </si>
  <si>
    <t>['sudah', 'berpikir', 'mau', 'nikah', 'muda', 'tau', 'tahunya', 'gagal', 'wwkwkwkw', 'sekarang', 'santai', 'dulu', 'sepertinya']</t>
  </si>
  <si>
    <t>['berpikir', 'nikah', 'muda', 'tau', 'tahunya', 'gagal', 'santai']</t>
  </si>
  <si>
    <t>['pikir', 'nikah', 'muda', 'tau', 'tahu', 'gagal', 'santai']</t>
  </si>
  <si>
    <t>pikir nikah muda tau tahu gagal santai</t>
  </si>
  <si>
    <t>@tanyakanrl 23 tahun masih muda ya bangsat diburu-buru nikah biar apa sih? ga semua cewek hidupnya harus selalu tentang cowok, bucin, dan pacaran hadehh</t>
  </si>
  <si>
    <t>tahun masih muda ya bangsat diburuburu nikah biar apa sih ga semua cewek hidupnya harus selalu tentang cowok bucin dan pacaran hadehh</t>
  </si>
  <si>
    <t>['tahun', 'masih', 'muda', 'ya', 'bangsat', 'diburuburu', 'nikah', 'biar', 'apa', 'sih', 'ga', 'semua', 'cewek', 'hidupnya', 'harus', 'selalu', 'tentang', 'cowok', 'bucin', 'dan', 'pacaran', 'hadehh']</t>
  </si>
  <si>
    <t>['tahun', 'masih', 'muda', 'ya', 'fuck', 'diburuburu', 'nikah', 'biar', 'apa', 'sih', 'tidak', 'semua', 'cewek', 'hidupnya', 'harus', 'selalu', 'tentang', 'cowok', 'cinta', 'dan', 'pacaran', 'hadehh']</t>
  </si>
  <si>
    <t>['muda', 'ya', 'fuck', 'diburuburu', 'nikah', 'biar', 'sih', 'cewek', 'hidupnya', 'cowok', 'cinta', 'pacaran']</t>
  </si>
  <si>
    <t>['muda', 'ya', 'fuck', 'diburuburu', 'nikah', 'biar', 'sih', 'cewek', 'hidup', 'cowok', 'cinta', 'pacar']</t>
  </si>
  <si>
    <t>muda ya fuck diburuburu nikah biar sih cewek hidup cowok cinta pacar</t>
  </si>
  <si>
    <t>Mimpi ditinggal crush nikah aaaaa bundaa mana calonnya cakep lebih muda 😭😭😭 aaaaa ga boleee 😭😭😭 https://t.co/zsBpFml9zd</t>
  </si>
  <si>
    <t>mimpi ditinggal crush nikah aaaaa bundaa mana calonnya cakep lebih muda 😭😭😭 aaaaa ga boleee 😭😭😭 https://t.co/zsbpfml9zd</t>
  </si>
  <si>
    <t>mimpi ditinggal crush nikah aaaaa bundaa mana calonnya cakep lebih muda aaaaa ga boleee</t>
  </si>
  <si>
    <t>['mimpi', 'ditinggal', 'crush', 'nikah', 'aaaaa', 'bundaa', 'mana', 'calonnya', 'cakep', 'lebih', 'muda', 'aaaaa', 'ga', 'boleee']</t>
  </si>
  <si>
    <t>['mimpi', 'ditinggal', 'crush', 'nikah', 'aaaaa', 'bundaa', 'mana', 'calonnya', 'cakep', 'lebih', 'muda', 'aaaaa', 'tidak', 'boleh']</t>
  </si>
  <si>
    <t>['mimpi', 'ditinggal', 'crush', 'nikah', 'bundaa', 'calonnya', 'cakep', 'muda']</t>
  </si>
  <si>
    <t>['mimpi', 'tinggal', 'crush', 'nikah', 'bundaa', 'calon', 'cakep', 'muda']</t>
  </si>
  <si>
    <t>mimpi tinggal crush nikah bundaa calon cakep muda</t>
  </si>
  <si>
    <t>@cik_atuhmikir @tayogaaa_ Heeh bener, kalian mun nikah tanggal muda ya 🙏</t>
  </si>
  <si>
    <t>@cik_atuhmikir @tayogaaa_ heeh bener, kalian mun nikah tanggal muda ya 🙏</t>
  </si>
  <si>
    <t>atuhmikir heeh bener kalian mun nikah tanggal muda ya</t>
  </si>
  <si>
    <t>['atuhmikir', 'heeh', 'bener', 'kalian', 'mun', 'nikah', 'tanggal', 'muda', 'ya']</t>
  </si>
  <si>
    <t>['atuhmikir', 'heeh', 'benar', 'kalian', 'mun', 'nikah', 'tanggal', 'muda', 'ya']</t>
  </si>
  <si>
    <t>['atuhmikir', 'mun', 'nikah', 'tanggal', 'muda', 'ya']</t>
  </si>
  <si>
    <t>atuhmikir mun nikah tanggal muda ya</t>
  </si>
  <si>
    <t>@moviemenfes Bener. Kek Harumichi ko bisa sebucin itu ama si cewe. Ampe rela batal nikah gegara masi sayang sama si cewe. Waktu muda sayang sebegitunya ampe rela ngumpet2 ngontekin pas pendidikan militer. Effort yg dilakuin si Harumichi buat si cewe ni luar biasa. Bikin iri 🥹</t>
  </si>
  <si>
    <t>@moviemenfes bener. kek harumichi ko bisa sebucin itu ama si cewe. ampe rela batal nikah gegara masi sayang sama si cewe. waktu muda sayang sebegitunya ampe rela ngumpet2 ngontekin pas pendidikan militer. effort yg dilakuin si harumichi buat si cewe ni luar biasa. bikin iri 🥹</t>
  </si>
  <si>
    <t>bener kek harumichi ko bisa sebucin itu ama si cewe ampe rela batal nikah gegara masi sayang sama si cewe waktu muda sayang sebegitunya ampe rela ngumpet ngontekin pas pendidikan militer effort yg dilakuin si harumichi buat si cewe ni luar biasa bikin iri</t>
  </si>
  <si>
    <t>['bener', 'kek', 'harumichi', 'ko', 'bisa', 'sebucin', 'itu', 'ama', 'si', 'cewe', 'ampe', 'rela', 'batal', 'nikah', 'gegara', 'masi', 'sayang', 'sama', 'si', 'cewe', 'waktu', 'muda', 'sayang', 'sebegitunya', 'ampe', 'rela', 'ngumpet', 'ngontekin', 'pas', 'pendidikan', 'militer', 'effort', 'yg', 'dilakuin', 'si', 'harumichi', 'buat', 'si', 'cewe', 'ni', 'luar', 'biasa', 'bikin', 'iri']</t>
  </si>
  <si>
    <t>['benar', 'seperti', 'harumichi', 'kok', 'bisa', 'sebucin', 'itu', 'sama', 'si', 'cewek', 'sampai', 'rela', 'batal', 'nikah', 'karena', 'masih', 'sayang', 'sama', 'si', 'cewek', 'waktu', 'muda', 'sayang', 'sebegitunya', 'sampai', 'rela', 'ngumpet', 'ngontekin', 'saat', 'pendidikan', 'militer', 'effort', 'yg', 'dilakukan', 'si', 'harumichi', 'buat', 'si', 'cewek', 'ini', 'luar', 'biasa', 'bikin', 'dengki']</t>
  </si>
  <si>
    <t>['harumichi', 'sebucin', 'si', 'cewek', 'rela', 'batal', 'nikah', 'sayang', 'si', 'cewek', 'muda', 'sayang', 'sebegitunya', 'rela', 'ngumpet', 'ngontekin', 'pendidikan', 'militer', 'effort', 'si', 'harumichi', 'si', 'cewek', 'bikin', 'dengki']</t>
  </si>
  <si>
    <t>['harumichi', 'sebucin', 'si', 'cewek', 'rela', 'batal', 'nikah', 'sayang', 'si', 'cewek', 'muda', 'sayang', 'begitu', 'rela', 'ngumpet', 'ngontekin', 'didik', 'militer', 'effort', 'si', 'harumichi', 'si', 'cewek', 'bikin', 'dengki']</t>
  </si>
  <si>
    <t>harumichi sebucin si cewek rela batal nikah sayang si cewek muda sayang begitu rela ngumpet ngontekin didik militer effort si harumichi si cewek bikin dengki</t>
  </si>
  <si>
    <t>@tanyarlfes dampak negative nikah muda (perkara ikut trend) 🐃</t>
  </si>
  <si>
    <t>dampak negative nikah muda perkara ikut trend</t>
  </si>
  <si>
    <t>['dampak', 'negative', 'nikah', 'muda', 'perkara', 'ikut', 'trend']</t>
  </si>
  <si>
    <t>['dampak', 'negative', 'nikah', 'muda', 'perkara', 'ikut', 'tren']</t>
  </si>
  <si>
    <t>['dampak', 'negative', 'nikah', 'muda', 'perkara', 'tren']</t>
  </si>
  <si>
    <t>dampak negative nikah muda perkara tren</t>
  </si>
  <si>
    <t>Nikah muda matane su</t>
  </si>
  <si>
    <t>nikah muda matane su</t>
  </si>
  <si>
    <t>['nikah', 'muda', 'matane', 'su']</t>
  </si>
  <si>
    <t>['nikah', 'muda', 'matane', 'fuck']</t>
  </si>
  <si>
    <t>nikah muda matane fuck</t>
  </si>
  <si>
    <t>@tanyakanrl hidup ga melulu soal pacaran, nikah, punya anak. umur 23 itu masih muda, masih banyak hal yang bisa dilakuin selain pacaran. just let her live her life and being happy.</t>
  </si>
  <si>
    <t>hidup ga melulu soal pacaran nikah punya anak umur itu masih muda masih banyak hal yang bisa dilakuin selain pacaran just let her live her life and being happy</t>
  </si>
  <si>
    <t>['hidup', 'ga', 'melulu', 'soal', 'pacaran', 'nikah', 'punya', 'anak', 'umur', 'itu', 'masih', 'muda', 'masih', 'banyak', 'hal', 'yang', 'bisa', 'dilakuin', 'selain', 'pacaran', 'just', 'let', 'her', 'live', 'her', 'life', 'and', 'being', 'happy']</t>
  </si>
  <si>
    <t>['hidup', 'tidak', 'selalu', 'soal', 'pacaran', 'nikah', 'punya', 'anak', 'umur', 'itu', 'masih', 'muda', 'masih', 'banyak', 'hal', 'yang', 'bisa', 'dilakukan', 'selain', 'pacaran', 'just', 'let', 'her', 'live', 'her', 'life', 'and', 'being', 'bahagia']</t>
  </si>
  <si>
    <t>['hidup', 'pacaran', 'nikah', 'anak', 'umur', 'muda', 'pacaran', 'just', 'let', 'her', 'live', 'her', 'life', 'and', 'being', 'bahagia']</t>
  </si>
  <si>
    <t>['hidup', 'pacar', 'nikah', 'anak', 'umur', 'muda', 'pacar', 'just', 'let', 'her', 'live', 'her', 'life', 'and', 'being', 'bahagia']</t>
  </si>
  <si>
    <t>hidup pacar nikah anak umur muda pacar just let her live her life and being bahagia</t>
  </si>
  <si>
    <t>@tanyarlfes Lo nikah muda aja belum tentu lakunya..
Apalagi mau lo lanjutin usia sampek umur 30an baru nikah..
Banyak yg umur 30an nikah tapi ketemunya buaya hidung belang banyak..
Intinya gak usah lo bandingin hidup lo sama orang lain. Apalagi obses sama cara orang lain..</t>
  </si>
  <si>
    <t>@tanyarlfes lo nikah muda aja belum tentu lakunya..
apalagi mau lo lanjutin usia sampek umur 30an baru nikah..
banyak yg umur 30an nikah tapi ketemunya buaya hidung belang banyak..
intinya gak usah lo bandingin hidup lo sama orang lain. apalagi obses sama cara orang lain..</t>
  </si>
  <si>
    <t>lo nikah muda aja belum tentu lakunya apalagi mau lo lanjutin usia sampek umur an baru nikah banyak yg umur an nikah tapi ketemunya buaya hidung belang banyak intinya gak usah lo bandingin hidup lo sama orang lain apalagi obses sama cara orang lain</t>
  </si>
  <si>
    <t>['lo', 'nikah', 'muda', 'aja', 'belum', 'tentu', 'lakunya', 'apalagi', 'mau', 'lo', 'lanjutin', 'usia', 'sampek', 'umur', 'an', 'baru', 'nikah', 'banyak', 'yg', 'umur', 'an', 'nikah', 'tapi', 'ketemunya', 'buaya', 'hidung', 'belang', 'banyak', 'intinya', 'gak', 'usah', 'lo', 'bandingin', 'hidup', 'lo', 'sama', 'orang', 'lain', 'apalagi', 'obses', 'sama', 'cara', 'orang', 'lain']</t>
  </si>
  <si>
    <t>['kamu', 'nikah', 'muda', 'aja', 'belum', 'tentu', 'lakunya', 'apalagi', 'mau', 'kamu', 'lanjutin', 'usia', 'sampek', 'umur', 'an', 'baru', 'nikah', 'banyak', 'yg', 'umur', 'an', 'nikah', 'tapi', 'ketemunya', 'buaya', 'hidung', 'belang', 'banyak', 'intinya', 'gak', 'usah', 'kamu', 'bandingkan', 'hidup', 'kamu', 'sama', 'orang', 'lain', 'apalagi', 'obses', 'sama', 'cara', 'orang', 'lain']</t>
  </si>
  <si>
    <t>['nikah', 'muda', 'aja', 'lakunya', 'lanjutin', 'usia', 'sampek', 'umur', 'an', 'nikah', 'umur', 'an', 'nikah', 'ketemunya', 'buaya', 'hidung', 'belang', 'intinya', 'gak', 'bandingkan', 'hidup', 'orang', 'obses', 'orang']</t>
  </si>
  <si>
    <t>['nikah', 'muda', 'aja', 'laku', 'lanjutin', 'usia', 'sampek', 'umur', 'an', 'nikah', 'umur', 'an', 'nikah', 'ketemu', 'buaya', 'hidung', 'belang', 'inti', 'gak', 'banding', 'hidup', 'orang', 'obses', 'orang']</t>
  </si>
  <si>
    <t>nikah muda aja laku lanjutin usia sampek umur an nikah umur an nikah ketemu buaya hidung belang inti gak banding hidup orang obses orang</t>
  </si>
  <si>
    <t>Ya, udah, ya mau mreka gitu nikah muda dan minat  dengan kompensasinya ya silahkan. 
gua pilih jalan lain (´･ω･`) https://t.co/ukX6vnbv9R</t>
  </si>
  <si>
    <t>ya, udah, ya mau mreka gitu nikah muda dan minat  dengan kompensasinya ya silahkan. 
gua pilih jalan lain (´･ω･`) https://t.co/ukx6vnbv9r</t>
  </si>
  <si>
    <t>ya udah ya mau mreka gitu nikah muda dan minat dengan kompensasinya ya silahkan gua pilih jalan lain</t>
  </si>
  <si>
    <t>['ya', 'udah', 'ya', 'mau', 'mreka', 'gitu', 'nikah', 'muda', 'dan', 'minat', 'dengan', 'kompensasinya', 'ya', 'silahkan', 'gua', 'pilih', 'jalan', 'lain']</t>
  </si>
  <si>
    <t>['ya', 'sudah', 'ya', 'mau', 'mereka', 'begitu', 'nikah', 'muda', 'dan', 'minat', 'dengan', 'kompensasinya', 'ya', 'silakan', 'aku', 'pilih', 'jalan', 'lain']</t>
  </si>
  <si>
    <t>['ya', 'ya', 'nikah', 'muda', 'minat', 'kompensasinya', 'ya', 'silakan', 'pilih', 'jalan']</t>
  </si>
  <si>
    <t>['ya', 'ya', 'nikah', 'muda', 'minat', 'kompensasi', 'ya', 'sila', 'pilih', 'jalan']</t>
  </si>
  <si>
    <t>ya ya nikah muda minat kompensasi ya sila pilih jalan</t>
  </si>
  <si>
    <t>@tanyakanrl Selama dia nggak masalah dengan itu ya nggak apa apa sih kayaknya dia juga kayak seneng seneng aja hidupnya biarin lah dia nikmatin dulu masa muda nya ,masa masih sendirian soalnya kalau nikah kadang hidup bisa berubah total(kata tanteku)</t>
  </si>
  <si>
    <t>@tanyakanrl selama dia nggak masalah dengan itu ya nggak apa apa sih kayaknya dia juga kayak seneng seneng aja hidupnya biarin lah dia nikmatin dulu masa muda nya ,masa masih sendirian soalnya kalau nikah kadang hidup bisa berubah total(kata tanteku)</t>
  </si>
  <si>
    <t>selama dia nggak masalah dengan itu ya nggak apa apa sih kayaknya dia juga kayak seneng seneng aja hidupnya biarin lah dia nikmatin dulu masa muda nya masa masih sendirian soalnya kalau nikah kadang hidup bisa berubah totalkata tanteku</t>
  </si>
  <si>
    <t>['selama', 'dia', 'nggak', 'masalah', 'dengan', 'itu', 'ya', 'nggak', 'apa', 'apa', 'sih', 'kayaknya', 'dia', 'juga', 'kayak', 'seneng', 'seneng', 'aja', 'hidupnya', 'biarin', 'lah', 'dia', 'nikmatin', 'dulu', 'masa', 'muda', 'nya', 'masa', 'masih', 'sendirian', 'soalnya', 'kalau', 'nikah', 'kadang', 'hidup', 'bisa', 'berubah', 'totalkata', 'tanteku']</t>
  </si>
  <si>
    <t>['selama', 'dia', 'tidak', 'masalah', 'dengan', 'itu', 'ya', 'tidak', 'apa', 'apa', 'sih', 'kayaknya', 'dia', 'juga', 'seperti', 'senang', 'senang', 'aja', 'hidupnya', 'biarin', 'lah', 'dia', 'menikmati', 'dulu', 'masa', 'muda', 'nya', 'masa', 'masih', 'sendirian', 'soalnya', 'kalau', 'nikah', 'kadang', 'hidup', 'bisa', 'berubah', 'totalkata', 'tanteku']</t>
  </si>
  <si>
    <t>['ya', 'sih', 'kayaknya', 'senang', 'senang', 'aja', 'hidupnya', 'biarin', 'menikmati', 'muda', 'nya', 'nikah', 'kadang', 'hidup', 'berubah', 'totalkata', 'tanteku']</t>
  </si>
  <si>
    <t>['ya', 'sih', 'kayak', 'senang', 'senang', 'aja', 'hidup', 'biarin', 'nikmat', 'muda', 'nya', 'nikah', 'kadang', 'hidup', 'ubah', 'totalkata', 'tante']</t>
  </si>
  <si>
    <t>ya sih kayak senang senang aja hidup biarin nikmat muda nya nikah kadang hidup ubah totalkata tante</t>
  </si>
  <si>
    <t>@exquisiteme_ @tanyakanrl Gw udah nikah tuh dan emang ga tau tempat ni pasangan muda mudi yang bercinta di tempat umum sampe adeknya gabisa main!</t>
  </si>
  <si>
    <t>@exquisiteme_ @tanyakanrl gw udah nikah tuh dan emang ga tau tempat ni pasangan muda mudi yang bercinta di tempat umum sampe adeknya gabisa main!</t>
  </si>
  <si>
    <t>gw udah nikah tuh dan emang ga tau tempat ni pasangan muda mudi yang bercinta di tempat umum sampe adeknya gabisa main</t>
  </si>
  <si>
    <t>['gw', 'udah', 'nikah', 'tuh', 'dan', 'emang', 'ga', 'tau', 'tempat', 'ni', 'pasangan', 'muda', 'mudi', 'yang', 'bercinta', 'di', 'tempat', 'umum', 'sampe', 'adeknya', 'gabisa', 'main']</t>
  </si>
  <si>
    <t>['aku', 'sudah', 'nikah', 'tuh', 'dan', 'memang', 'tidak', 'tau', 'tempat', 'ini', 'pasangan', 'muda', 'muda', 'yang', 'bercinta', 'di', 'tempat', 'umum', 'sampai', 'adeknya', 'gabisa', 'main']</t>
  </si>
  <si>
    <t>['nikah', 'tuh', 'tau', 'pasangan', 'muda', 'muda', 'bercinta', 'adeknya', 'gabisa', 'main']</t>
  </si>
  <si>
    <t>['nikah', 'tuh', 'tau', 'pasang', 'muda', 'muda', 'cinta', 'adeknya', 'gabisa', 'main']</t>
  </si>
  <si>
    <t>nikah tuh tau pasang muda muda cinta adeknya gabisa main</t>
  </si>
  <si>
    <t>Yaallah aku pengen bgt punya pacar tapi gak mau pacaran. Aku pengen punya pasangan yaallah. Aku pengen nikah muda aja</t>
  </si>
  <si>
    <t>yaallah aku pengen bgt punya pacar tapi gak mau pacaran. aku pengen punya pasangan yaallah. aku pengen nikah muda aja</t>
  </si>
  <si>
    <t>yaallah aku pengen bgt punya pacar tapi gak mau pacaran aku pengen punya pasangan yaallah aku pengen nikah muda aja</t>
  </si>
  <si>
    <t>['yaallah', 'aku', 'pengen', 'bgt', 'punya', 'pacar', 'tapi', 'gak', 'mau', 'pacaran', 'aku', 'pengen', 'punya', 'pasangan', 'yaallah', 'aku', 'pengen', 'nikah', 'muda', 'aja']</t>
  </si>
  <si>
    <t>['allah', 'aku', 'ingin', 'banget', 'punya', 'pacar', 'tapi', 'gak', 'mau', 'pacaran', 'aku', 'ingin', 'punya', 'pasangan', 'allah', 'aku', 'ingin', 'nikah', 'muda', 'aja']</t>
  </si>
  <si>
    <t>['allah', 'banget', 'pacar', 'gak', 'pacaran', 'pasangan', 'allah', 'nikah', 'muda', 'aja']</t>
  </si>
  <si>
    <t>['allah', 'banget', 'pacar', 'gak', 'pacar', 'pasang', 'allah', 'nikah', 'muda', 'aja']</t>
  </si>
  <si>
    <t>allah banget pacar gak pacar pasang allah nikah muda aja</t>
  </si>
  <si>
    <t>@dagdigdugmelulu @panggilhayati @18fesss Aku mikirnya beneran dari psikis soalnya aku juga liat dari temenku ini. Dari muda dulu dia mau berhubungan badan selalu gagal karena kesakitan. Sampe dia nikah dia masih kesulitan dan dia mikir kalau dia masih takut. Pas dia berhubungan sambil teriak gitu dia baru berhasil.</t>
  </si>
  <si>
    <t>@dagdigdugmelulu @panggilhayati @18fesss aku mikirnya beneran dari psikis soalnya aku juga liat dari temenku ini. dari muda dulu dia mau berhubungan badan selalu gagal karena kesakitan. sampe dia nikah dia masih kesulitan dan dia mikir kalau dia masih takut. pas dia berhubungan sambil teriak gitu dia baru berhasil.</t>
  </si>
  <si>
    <t>aku mikirnya beneran dari psikis soalnya aku juga liat dari temenku ini dari muda dulu dia mau berhubungan badan selalu gagal karena kesakitan sampe dia nikah dia masih kesulitan dan dia mikir kalau dia masih takut pas dia berhubungan sambil teriak gitu dia baru berhasil</t>
  </si>
  <si>
    <t>['aku', 'mikirnya', 'beneran', 'dari', 'psikis', 'soalnya', 'aku', 'juga', 'liat', 'dari', 'temenku', 'ini', 'dari', 'muda', 'dulu', 'dia', 'mau', 'berhubungan', 'badan', 'selalu', 'gagal', 'karena', 'kesakitan', 'sampe', 'dia', 'nikah', 'dia', 'masih', 'kesulitan', 'dan', 'dia', 'mikir', 'kalau', 'dia', 'masih', 'takut', 'pas', 'dia', 'berhubungan', 'sambil', 'teriak', 'gitu', 'dia', 'baru', 'berhasil']</t>
  </si>
  <si>
    <t>['aku', 'mikirnya', 'benar', 'dari', 'psikis', 'soalnya', 'aku', 'juga', 'lihat', 'dari', 'temenku', 'ini', 'dari', 'muda', 'dulu', 'dia', 'mau', 'berhubungan', 'badan', 'selalu', 'gagal', 'karena', 'kesakitan', 'sampai', 'dia', 'nikah', 'dia', 'masih', 'kesulitan', 'dan', 'dia', 'berpikir', 'kalau', 'dia', 'masih', 'takut', 'saat', 'dia', 'berhubungan', 'sambil', 'teriak', 'begitu', 'dia', 'baru', 'berhasil']</t>
  </si>
  <si>
    <t>['mikirnya', 'psikis', 'lihat', 'temenku', 'muda', 'berhubungan', 'badan', 'gagal', 'kesakitan', 'nikah', 'kesulitan', 'berpikir', 'takut', 'berhubungan', 'teriak', 'berhasil']</t>
  </si>
  <si>
    <t>['mikirnya', 'psikis', 'lihat', 'temenku', 'muda', 'hubung', 'badan', 'gagal', 'sakit', 'nikah', 'sulit', 'pikir', 'takut', 'hubung', 'teriak', 'hasil']</t>
  </si>
  <si>
    <t>mikirnya psikis lihat temenku muda hubung badan gagal sakit nikah sulit pikir takut hubung teriak hasil</t>
  </si>
  <si>
    <t>Kenapa ya kalo skrg org2 tuh kaya didesak harus cepet2 punya anak. Padahal jaman dulu banyak yg nikah muda dan br punya anak 3-5 tahun kemudian gada tekanan🫠</t>
  </si>
  <si>
    <t>kenapa ya kalo skrg org2 tuh kaya didesak harus cepet2 punya anak. padahal jaman dulu banyak yg nikah muda dan br punya anak 3-5 tahun kemudian gada tekanan🫠</t>
  </si>
  <si>
    <t>kenapa ya kalo skrg org tuh kaya didesak harus cepet punya anak padahal jaman dulu banyak yg nikah muda dan br punya anak tahun kemudian gada tekanan</t>
  </si>
  <si>
    <t>['kenapa', 'ya', 'kalo', 'skrg', 'org', 'tuh', 'kaya', 'didesak', 'harus', 'cepet', 'punya', 'anak', 'padahal', 'jaman', 'dulu', 'banyak', 'yg', 'nikah', 'muda', 'dan', 'br', 'punya', 'anak', 'tahun', 'kemudian', 'gada', 'tekanan']</t>
  </si>
  <si>
    <t>['kenapa', 'ya', 'kalo', 'sekarang', 'orang', 'tuh', 'kaya', 'didesak', 'harus', 'cepat', 'punya', 'anak', 'padahal', 'zaman', 'dulu', 'banyak', 'yg', 'nikah', 'muda', 'dan', 'baru', 'punya', 'anak', 'tahun', 'kemudian', 'tidak', 'tekanan']</t>
  </si>
  <si>
    <t>['ya', 'kalo', 'orang', 'tuh', 'kaya', 'didesak', 'cepat', 'anak', 'zaman', 'nikah', 'muda', 'anak', 'tekanan']</t>
  </si>
  <si>
    <t>['ya', 'kalo', 'orang', 'tuh', 'kaya', 'desak', 'cepat', 'anak', 'zaman', 'nikah', 'muda', 'anak', 'tekan']</t>
  </si>
  <si>
    <t>ya kalo orang tuh kaya desak cepat anak zaman nikah muda anak tekan</t>
  </si>
  <si>
    <t>@overclovers kyknya emg pd dasar org indo gasuka org yg hidup gak sesuai ama standar hidup mereka. seinget aku dulu di tiktok indo jg ada guru muda di sekolah inter/swasta yg demen genshin gitu. dia nikah muda dan dia ama suaminya mau childfree dan nanya di rs mana yg dokter kandungannya-</t>
  </si>
  <si>
    <t>kyknya emg pd dasar org indo gasuka org yg hidup gak sesuai ama standar hidup mereka seinget aku dulu di tiktok indo jg ada guru muda di sekolah interswasta yg demen genshin gitu dia nikah muda dan dia ama suaminya mau childfree dan nanya di rs mana yg dokter kandungannya</t>
  </si>
  <si>
    <t>['kyknya', 'emg', 'pd', 'dasar', 'org', 'indo', 'gasuka', 'org', 'yg', 'hidup', 'gak', 'sesuai', 'ama', 'standar', 'hidup', 'mereka', 'seinget', 'aku', 'dulu', 'di', 'tiktok', 'indo', 'jg', 'ada', 'guru', 'muda', 'di', 'sekolah', 'interswasta', 'yg', 'demen', 'genshin', 'gitu', 'dia', 'nikah', 'muda', 'dan', 'dia', 'ama', 'suaminya', 'mau', 'childfree', 'dan', 'nanya', 'di', 'rs', 'mana', 'yg', 'dokter', 'kandungannya']</t>
  </si>
  <si>
    <t>['sepertinya', 'memang', 'pada', 'dasar', 'orang', 'indonesia', 'gasuka', 'orang', 'yg', 'hidup', 'gak', 'sesuai', 'sama', 'standar', 'hidup', 'mereka', 'ingat', 'aku', 'dulu', 'di', 'tiktok', 'indonesia', 'juga', 'ada', 'guru', 'muda', 'di', 'sekolah', 'interswasta', 'yg', 'suka', 'genshin', 'begitu', 'dia', 'nikah', 'muda', 'dan', 'dia', 'sama', 'suaminya', 'mau', 'childfree', 'dan', 'bertanya', 'di', 'rumahsakit', 'mana', 'yg', 'dokter', 'kandungannya']</t>
  </si>
  <si>
    <t>['dasar', 'orang', 'indonesia', 'gasuka', 'orang', 'hidup', 'gak', 'sesuai', 'standar', 'hidup', 'tiktok', 'indonesia', 'guru', 'muda', 'sekolah', 'interswasta', 'suka', 'genshin', 'nikah', 'muda', 'suaminya', 'childfree', 'rumahsakit', 'dokter', 'kandungannya']</t>
  </si>
  <si>
    <t>['dasar', 'orang', 'indonesia', 'gasuka', 'orang', 'hidup', 'gak', 'sesuai', 'standar', 'hidup', 'tiktok', 'indonesia', 'guru', 'muda', 'sekolah', 'interswasta', 'suka', 'genshin', 'nikah', 'muda', 'suami', 'childfree', 'rumahsakit', 'dokter', 'kandung']</t>
  </si>
  <si>
    <t>dasar orang indonesia gasuka orang hidup gak sesuai standar hidup tiktok indonesia guru muda sekolah interswasta suka genshin nikah muda suami childfree rumahsakit dokter kandung</t>
  </si>
  <si>
    <t>gmai nikah muda. tapi klo sm nico, skg pun ayo ayo aja plis</t>
  </si>
  <si>
    <t>gmai nikah muda tapi klo sm nico skg pun ayo ayo aja plis</t>
  </si>
  <si>
    <t>['gmai', 'nikah', 'muda', 'tapi', 'klo', 'sm', 'nico', 'skg', 'pun', 'ayo', 'ayo', 'aja', 'plis']</t>
  </si>
  <si>
    <t>['gmai', 'nikah', 'muda', 'tapi', 'klo', 'sama', 'nico', 'sekarang', 'pun', 'ayo', 'ayo', 'aja', 'mohon']</t>
  </si>
  <si>
    <t>['gmai', 'nikah', 'muda', 'klo', 'nico', 'ayo', 'ayo', 'aja', 'mohon']</t>
  </si>
  <si>
    <t>gmai nikah muda klo nico ayo ayo aja mohon</t>
  </si>
  <si>
    <t>@tanyakanrl Baru 23 tahun masih muda banget gilsss. Kenapa khawatir banget? Ukuran jalan hidup lu gak harus sama kayak jalan hidup temen lu yang udah nikah. Selagi nyaman, ya jalanin aja. Kalo udah siap cari cowok buat diajak serius, ya silakan cari.</t>
  </si>
  <si>
    <t>@tanyakanrl baru 23 tahun masih muda banget gilsss. kenapa khawatir banget? ukuran jalan hidup lu gak harus sama kayak jalan hidup temen lu yang udah nikah. selagi nyaman, ya jalanin aja. kalo udah siap cari cowok buat diajak serius, ya silakan cari.</t>
  </si>
  <si>
    <t>baru tahun masih muda banget gilsss kenapa khawatir banget ukuran jalan hidup lu gak harus sama kayak jalan hidup temen lu yang udah nikah selagi nyaman ya jalanin aja kalo udah siap cari cowok buat diajak serius ya silakan cari</t>
  </si>
  <si>
    <t>['baru', 'tahun', 'masih', 'muda', 'banget', 'gilsss', 'kenapa', 'khawatir', 'banget', 'ukuran', 'jalan', 'hidup', 'lu', 'gak', 'harus', 'sama', 'kayak', 'jalan', 'hidup', 'temen', 'lu', 'yang', 'udah', 'nikah', 'selagi', 'nyaman', 'ya', 'jalanin', 'aja', 'kalo', 'udah', 'siap', 'cari', 'cowok', 'buat', 'diajak', 'serius', 'ya', 'silakan', 'cari']</t>
  </si>
  <si>
    <t>['baru', 'tahun', 'masih', 'muda', 'banget', 'gilsss', 'kenapa', 'khawatir', 'banget', 'ukuran', 'jalan', 'hidup', 'kamu', 'gak', 'harus', 'sama', 'seperti', 'jalan', 'hidup', 'teman', 'kamu', 'yang', 'sudah', 'nikah', 'selagi', 'nyaman', 'ya', 'jalankan', 'aja', 'kalo', 'sudah', 'siap', 'cari', 'cowok', 'buat', 'diajak', 'serius', 'ya', 'silakan', 'cari']</t>
  </si>
  <si>
    <t>['muda', 'banget', 'gilsss', 'khawatir', 'banget', 'ukuran', 'jalan', 'hidup', 'gak', 'jalan', 'hidup', 'teman', 'nikah', 'selagi', 'nyaman', 'ya', 'jalankan', 'aja', 'kalo', 'cari', 'cowok', 'diajak', 'serius', 'ya', 'silakan', 'cari']</t>
  </si>
  <si>
    <t>['muda', 'banget', 'gilsss', 'khawatir', 'banget', 'ukur', 'jalan', 'hidup', 'gak', 'jalan', 'hidup', 'teman', 'nikah', 'selagi', 'nyaman', 'ya', 'jalan', 'aja', 'kalo', 'cari', 'cowok', 'ajak', 'serius', 'ya', 'sila', 'cari']</t>
  </si>
  <si>
    <t>muda banget gilsss khawatir banget ukur jalan hidup gak jalan hidup teman nikah selagi nyaman ya jalan aja kalo cari cowok ajak serius ya sila cari</t>
  </si>
  <si>
    <t>@aulthough @luxurysw1n @tanyakanrl Faktanya org tetap aj ewita. Tp krna gapake kondom akhirnya bnyk nikah muda MBA, aborsi, bayi dibuang, bayi dibunuh. Itu udah jd realita. Nah bagaimana utk meminimalisir dampak dr realita ini? kalo emg larangan agama aj udh ditabrak, ya tolonglah seenggaknya pake kondom gitu</t>
  </si>
  <si>
    <t>@aulthough @luxurysw1n @tanyakanrl faktanya org tetap aj ewita. tp krna gapake kondom akhirnya bnyk nikah muda mba, aborsi, bayi dibuang, bayi dibunuh. itu udah jd realita. nah bagaimana utk meminimalisir dampak dr realita ini? kalo emg larangan agama aj udh ditabrak, ya tolonglah seenggaknya pake kondom gitu</t>
  </si>
  <si>
    <t>faktanya org tetap aj ewita tp krna gapake kondom akhirnya bnyk nikah muda mba aborsi bayi dibuang bayi dibunuh itu udah jd realita nah bagaimana utk meminimalisir dampak dr realita ini kalo emg larangan agama aj udh ditabrak ya tolonglah seenggaknya pake kondom gitu</t>
  </si>
  <si>
    <t>['faktanya', 'org', 'tetap', 'aj', 'ewita', 'tp', 'krna', 'gapake', 'kondom', 'akhirnya', 'bnyk', 'nikah', 'muda', 'mba', 'aborsi', 'bayi', 'dibuang', 'bayi', 'dibunuh', 'itu', 'udah', 'jd', 'realita', 'nah', 'bagaimana', 'utk', 'meminimalisir', 'dampak', 'dr', 'realita', 'ini', 'kalo', 'emg', 'larangan', 'agama', 'aj', 'udh', 'ditabrak', 'ya', 'tolonglah', 'seenggaknya', 'pake', 'kondom', 'gitu']</t>
  </si>
  <si>
    <t>['faktanya', 'orang', 'tetap', 'saja', 'ewita', 'tapi', 'karena', 'gapake', 'kondom', 'akhirnya', 'banyak', 'nikah', 'muda', 'mbak', 'aborsi', 'bayi', 'dibuang', 'bayi', 'dibunuh', 'itu', 'sudah', 'jd', 'realita', 'nah', 'bagaimana', 'utk', 'meminimalisir', 'dampak', 'dari', 'realita', 'ini', 'kalo', 'memang', 'larangan', 'agama', 'saja', 'sudah', 'ditabrak', 'ya', 'tolonglah', 'minimal', 'pakai', 'kondom', 'begitu']</t>
  </si>
  <si>
    <t>['faktanya', 'orang', 'ewita', 'gapake', 'kondom', 'nikah', 'muda', 'mbak', 'aborsi', 'bayi', 'dibuang', 'bayi', 'dibunuh', 'jd', 'realita', 'utk', 'meminimalisir', 'dampak', 'realita', 'kalo', 'larangan', 'agama', 'ditabrak', 'ya', 'tolonglah', 'minimal', 'pakai', 'kondom']</t>
  </si>
  <si>
    <t>['fakta', 'orang', 'ewita', 'gapake', 'kondom', 'nikah', 'muda', 'mbak', 'aborsi', 'bayi', 'buang', 'bayi', 'bunuh', 'jd', 'realita', 'utk', 'meminimalisir', 'dampak', 'realita', 'kalo', 'larang', 'agama', 'tabrak', 'ya', 'tolong', 'minimal', 'pakai', 'kondom']</t>
  </si>
  <si>
    <t>fakta orang ewita gapake kondom nikah muda mbak aborsi bayi buang bayi bunuh jd realita utk meminimalisir dampak realita kalo larang agama tabrak ya tolong minimal pakai kondom</t>
  </si>
  <si>
    <t>@IndraKu16 @sig4rpenjalin @bachrum_achmadi UAS menceraikan istri tua nya.. lalu nikah LG SMA yg lebih muda ...</t>
  </si>
  <si>
    <t>@indraku16 @sig4rpenjalin @bachrum_achmadi uas menceraikan istri tua nya.. lalu nikah lg sma yg lebih muda ...</t>
  </si>
  <si>
    <t>achmadi uas menceraikan istri tua nya lalu nikah lg sma yg lebih muda</t>
  </si>
  <si>
    <t>['achmadi', 'uas', 'menceraikan', 'istri', 'tua', 'nya', 'lalu', 'nikah', 'lg', 'sma', 'yg', 'lebih', 'muda']</t>
  </si>
  <si>
    <t>['achmadi', 'uas', 'menceraikan', 'istri', 'tua', 'nya', 'lalu', 'nikah', 'lagi', 'sama', 'yg', 'lebih', 'muda']</t>
  </si>
  <si>
    <t>['achmadi', 'uas', 'menceraikan', 'istri', 'tua', 'nya', 'nikah', 'muda']</t>
  </si>
  <si>
    <t>['achmadi', 'uas', 'cerai', 'istri', 'tua', 'nya', 'nikah', 'muda']</t>
  </si>
  <si>
    <t>achmadi uas cerai istri tua nya nikah muda</t>
  </si>
  <si>
    <t>@j8keo dem ocaaa gue gamau nikah muda</t>
  </si>
  <si>
    <t>dem ocaaa gue gamau nikah muda</t>
  </si>
  <si>
    <t>['dem', 'ocaaa', 'gue', 'gamau', 'nikah', 'muda']</t>
  </si>
  <si>
    <t>['dem', 'ocaaa', 'aku', 'gamau', 'nikah', 'muda']</t>
  </si>
  <si>
    <t>['gamau', 'nikah', 'muda']</t>
  </si>
  <si>
    <t>gamau nikah muda</t>
  </si>
  <si>
    <t>rill beneran ga siap anjay, ga siap ketemu keluarga besar, ga siap ketemu ponakan gw yg jumlahnya ga ngotak😭, ga siap ditanya kerja dimana, ga siap ditanya kapan nikah padahal masih muda. hshshsh kek apa yh, pokoknya ga siap😞😞</t>
  </si>
  <si>
    <t>rill beneran ga siap anjay ga siap ketemu keluarga besar ga siap ketemu ponakan gw yg jumlahnya ga ngotak ga siap ditanya kerja dimana ga siap ditanya kapan nikah padahal masih muda hshshsh kek apa yh pokoknya ga siap</t>
  </si>
  <si>
    <t>['rill', 'beneran', 'ga', 'siap', 'anjay', 'ga', 'siap', 'ketemu', 'keluarga', 'besar', 'ga', 'siap', 'ketemu', 'ponakan', 'gw', 'yg', 'jumlahnya', 'ga', 'ngotak', 'ga', 'siap', 'ditanya', 'kerja', 'dimana', 'ga', 'siap', 'ditanya', 'kapan', 'nikah', 'padahal', 'masih', 'muda', 'hshshsh', 'kek', 'apa', 'yh', 'pokoknya', 'ga', 'siap']</t>
  </si>
  <si>
    <t>['nyata', 'benar', 'tidak', 'siap', 'fuck', 'tidak', 'siap', 'bertemu', 'keluarga', 'besar', 'tidak', 'siap', 'bertemu', 'ponakan', 'aku', 'yg', 'jumlahnya', 'tidak', 'berpikir', 'tidak', 'siap', 'ditanya', 'kerja', 'dimana', 'tidak', 'siap', 'ditanya', 'kapan', 'nikah', 'padahal', 'masih', 'muda', 'hshshsh', 'seperti', 'apa', 'ya', 'pokoknya', 'tidak', 'siap']</t>
  </si>
  <si>
    <t>['nyata', 'fuck', 'bertemu', 'keluarga', 'bertemu', 'ponakan', 'berpikir', 'kerja', 'dimana', 'nikah', 'muda', 'hshshsh', 'ya', 'pokoknya']</t>
  </si>
  <si>
    <t>['nyata', 'fuck', 'temu', 'keluarga', 'temu', 'ponakan', 'pikir', 'kerja', 'mana', 'nikah', 'muda', 'hshshsh', 'ya', 'pokok']</t>
  </si>
  <si>
    <t>nyata fuck temu keluarga temu ponakan pikir kerja mana nikah muda hshshsh ya pokok</t>
  </si>
  <si>
    <t>Padahal hal kyk gini tuh lingkaran setan. Child marriage &amp;gt; tidak tuntas sekolah &amp;gt; kualitas SDM rendah &amp;gt; stuck dalam kemiskinan &amp;gt; punya anak &amp;gt; ga bisa nyekolahin sampe 12 tahun &amp;gt; nikah muda lg. 
Lingkaran setan yg ga putus2</t>
  </si>
  <si>
    <t>padahal hal kyk gini tuh lingkaran setan. child marriage &amp;gt; tidak tuntas sekolah &amp;gt; kualitas sdm rendah &amp;gt; stuck dalam kemiskinan &amp;gt; punya anak &amp;gt; ga bisa nyekolahin sampe 12 tahun &amp;gt; nikah muda lg. 
lingkaran setan yg ga putus2</t>
  </si>
  <si>
    <t>padahal hal kyk gini tuh lingkaran setan child marriage gt tidak tuntas sekolah gt kualitas sdm rendah gt stuck dalam kemiskinan gt punya anak gt ga bisa nyekolahin sampe tahun gt nikah muda lg lingkaran setan yg ga putus</t>
  </si>
  <si>
    <t>['padahal', 'hal', 'kyk', 'gini', 'tuh', 'lingkaran', 'setan', 'child', 'marriage', 'gt', 'tidak', 'tuntas', 'sekolah', 'gt', 'kualitas', 'sdm', 'rendah', 'gt', 'stuck', 'dalam', 'kemiskinan', 'gt', 'punya', 'anak', 'gt', 'ga', 'bisa', 'nyekolahin', 'sampe', 'tahun', 'gt', 'nikah', 'muda', 'lg', 'lingkaran', 'setan', 'yg', 'ga', 'putus']</t>
  </si>
  <si>
    <t>['padahal', 'hal', 'seperti', 'begini', 'tuh', 'lingkaran', 'setan', 'child', 'marriage', 'begitu', 'tidak', 'tuntas', 'sekolah', 'begitu', 'kualitas', 'sdm', 'rendah', 'begitu', 'stuck', 'dalam', 'kemiskinan', 'begitu', 'punya', 'anak', 'begitu', 'tidak', 'bisa', 'nyekolahin', 'sampai', 'tahun', 'begitu', 'nikah', 'muda', 'lagi', 'lingkaran', 'setan', 'yg', 'tidak', 'putus']</t>
  </si>
  <si>
    <t>['tuh', 'lingkaran', 'setan', 'child', 'marriage', 'tuntas', 'sekolah', 'kualitas', 'sdm', 'rendah', 'stuck', 'kemiskinan', 'anak', 'nyekolahin', 'nikah', 'muda', 'lingkaran', 'setan', 'putus']</t>
  </si>
  <si>
    <t>['tuh', 'lingkar', 'setan', 'child', 'marriage', 'tuntas', 'sekolah', 'kualitas', 'sdm', 'rendah', 'stuck', 'miskin', 'anak', 'nyekolahin', 'nikah', 'muda', 'lingkar', 'setan', 'putus']</t>
  </si>
  <si>
    <t>tuh lingkar setan child marriage tuntas sekolah kualitas sdm rendah stuck miskin anak nyekolahin nikah muda lingkar setan putus</t>
  </si>
  <si>
    <t>iya, mau nyusul nikah muda tapi 22 masih pikiran bocil😂</t>
  </si>
  <si>
    <t>iya mau nyusul nikah muda tapi masih pikiran bocil</t>
  </si>
  <si>
    <t>['iya', 'mau', 'nyusul', 'nikah', 'muda', 'tapi', 'masih', 'pikiran', 'bocil']</t>
  </si>
  <si>
    <t>['iya', 'mau', 'menyusul', 'nikah', 'muda', 'tapi', 'masih', 'pikiran', 'bocah']</t>
  </si>
  <si>
    <t>['iya', 'menyusul', 'nikah', 'muda', 'pikiran', 'bocah']</t>
  </si>
  <si>
    <t>['iya', 'susul', 'nikah', 'muda', 'pikir', 'bocah']</t>
  </si>
  <si>
    <t>iya susul nikah muda pikir bocah</t>
  </si>
  <si>
    <t>pengen nikah muda, tapi udah tua</t>
  </si>
  <si>
    <t>pengen nikah muda tapi udah tua</t>
  </si>
  <si>
    <t>['pengen', 'nikah', 'muda', 'tapi', 'udah', 'tua']</t>
  </si>
  <si>
    <t>@yaiyalayaa Ada satu lagi, nikah muda</t>
  </si>
  <si>
    <t>@yaiyalayaa ada satu lagi, nikah muda</t>
  </si>
  <si>
    <t>ada satu lagi nikah muda</t>
  </si>
  <si>
    <t>['ada', 'satu', 'lagi', 'nikah', 'muda']</t>
  </si>
  <si>
    <t>Kapan nikah ?
Seumuran "bapak lu butuh istri baru kagak?"
Seumuran tapi yatim "setelah ibumu nikah"
Lebih tua "mau nanggung wo, gak?"
Lebih muda "besok"</t>
  </si>
  <si>
    <t>kapan nikah ?
seumuran "bapak lu butuh istri baru kagak?"
seumuran tapi yatim "setelah ibumu nikah"
lebih tua "mau nanggung wo, gak?"
lebih muda "besok"</t>
  </si>
  <si>
    <t>kapan nikah seumuran bapak lu butuh istri baru kagak seumuran tapi yatim setelah ibumu nikah lebih tua mau nanggung wo gak lebih muda besok</t>
  </si>
  <si>
    <t>['kapan', 'nikah', 'seumuran', 'bapak', 'lu', 'butuh', 'istri', 'baru', 'kagak', 'seumuran', 'tapi', 'yatim', 'setelah', 'ibumu', 'nikah', 'lebih', 'tua', 'mau', 'nanggung', 'wo', 'gak', 'lebih', 'muda', 'besok']</t>
  </si>
  <si>
    <t>['kapan', 'nikah', 'seumuran', 'bapak', 'kamu', 'butuh', 'istri', 'baru', 'tidak', 'seumuran', 'tapi', 'yatim', 'setelah', 'ibumu', 'nikah', 'lebih', 'tua', 'mau', 'tanggung', 'wo', 'gak', 'lebih', 'muda', 'besok']</t>
  </si>
  <si>
    <t>['nikah', 'seumuran', 'butuh', 'istri', 'seumuran', 'yatim', 'ibumu', 'nikah', 'tua', 'tanggung', 'gak', 'muda', 'besok']</t>
  </si>
  <si>
    <t>['nikah', 'umur', 'butuh', 'istri', 'umur', 'yatim', 'ibu', 'nikah', 'tua', 'tanggung', 'gak', 'muda', 'besok']</t>
  </si>
  <si>
    <t>nikah umur butuh istri umur yatim ibu nikah tua tanggung gak muda besok</t>
  </si>
  <si>
    <t>Nikah mau umur 22, tp kayanya taun 2000 nikah umur segitu ga nikah muda si, pasti banyak yg masih belasan bahkan umur2 sekolah udh nikah jaman dulu</t>
  </si>
  <si>
    <t>nikah mau umur 22, tp kayanya taun 2000 nikah umur segitu ga nikah muda si, pasti banyak yg masih belasan bahkan umur2 sekolah udh nikah jaman dulu</t>
  </si>
  <si>
    <t>nikah mau umur tp kayanya taun nikah umur segitu ga nikah muda si pasti banyak yg masih belasan bahkan umur sekolah udh nikah jaman dulu</t>
  </si>
  <si>
    <t>['nikah', 'mau', 'umur', 'tp', 'kayanya', 'taun', 'nikah', 'umur', 'segitu', 'ga', 'nikah', 'muda', 'si', 'pasti', 'banyak', 'yg', 'masih', 'belasan', 'bahkan', 'umur', 'sekolah', 'udh', 'nikah', 'jaman', 'dulu']</t>
  </si>
  <si>
    <t>['nikah', 'mau', 'umur', 'tapi', 'sepertinya', 'tahun', 'nikah', 'umur', 'begitu', 'tidak', 'nikah', 'muda', 'si', 'pasti', 'banyak', 'yg', 'masih', 'remaja', 'bahkan', 'umur', 'sekolah', 'sudah', 'nikah', 'zaman', 'dulu']</t>
  </si>
  <si>
    <t>['nikah', 'umur', 'nikah', 'umur', 'nikah', 'muda', 'si', 'remaja', 'umur', 'sekolah', 'nikah', 'zaman']</t>
  </si>
  <si>
    <t>nikah umur nikah umur nikah muda si remaja umur sekolah nikah zaman</t>
  </si>
  <si>
    <t>@valsquariuszie_ Ya Allah 😭 ngebayangin si jeje punya adek masih bayi nangisss 😭 tapi mama papa jung emang nikah pas muda sih ya tapi gak beda 26 tahun juga kali ya si jeje sama adeknya wkwk</t>
  </si>
  <si>
    <t>@valsquariuszie_ ya allah 😭 ngebayangin si jeje punya adek masih bayi nangisss 😭 tapi mama papa jung emang nikah pas muda sih ya tapi gak beda 26 tahun juga kali ya si jeje sama adeknya wkwk</t>
  </si>
  <si>
    <t>ya allah ngebayangin si jeje punya adek masih bayi nangisss tapi mama papa jung emang nikah pas muda sih ya tapi gak beda tahun juga kali ya si jeje sama adeknya wkwk</t>
  </si>
  <si>
    <t>['ya', 'allah', 'ngebayangin', 'si', 'jeje', 'punya', 'adek', 'masih', 'bayi', 'nangisss', 'tapi', 'mama', 'papa', 'jung', 'emang', 'nikah', 'pas', 'muda', 'sih', 'ya', 'tapi', 'gak', 'beda', 'tahun', 'juga', 'kali', 'ya', 'si', 'jeje', 'sama', 'adeknya', 'wkwk']</t>
  </si>
  <si>
    <t>['ya', 'allah', 'ngebayangin', 'si', 'jeje', 'punya', 'adik', 'masih', 'bayi', 'tangis', 'tapi', 'ibu', 'papa', 'jung', 'memang', 'nikah', 'saat', 'muda', 'sih', 'ya', 'tapi', 'gak', 'beda', 'tahun', 'juga', 'sepertinya', 'ya', 'si', 'jeje', 'sama', 'adeknya', 'wkwk']</t>
  </si>
  <si>
    <t>['ya', 'allah', 'ngebayangin', 'si', 'jeje', 'adik', 'bayi', 'tangis', 'papa', 'jung', 'nikah', 'muda', 'sih', 'ya', 'gak', 'beda', 'ya', 'si', 'jeje', 'adeknya']</t>
  </si>
  <si>
    <t>ya allah ngebayangin si jeje adik bayi tangis papa jung nikah muda sih ya gak beda ya si jeje adeknya</t>
  </si>
  <si>
    <t>@HoshiGemoy Anjret 23 masih muda anjir. Malah mau nikah🙏🏻 jgn jadiin temen sebagai patokan hidup. Yg di atas udh pny rencana masing” buat umatnya</t>
  </si>
  <si>
    <t>@hoshigemoy anjret 23 masih muda anjir. malah mau nikah🙏🏻 jgn jadiin temen sebagai patokan hidup. yg di atas udh pny rencana masing” buat umatnya</t>
  </si>
  <si>
    <t>anjret masih muda anjir malah mau nikah jgn jadiin temen sebagai patokan hidup yg di atas udh pny rencana masing buat umatnya</t>
  </si>
  <si>
    <t>['anjret', 'masih', 'muda', 'anjir', 'malah', 'mau', 'nikah', 'jgn', 'jadiin', 'temen', 'sebagai', 'patokan', 'hidup', 'yg', 'di', 'atas', 'udh', 'pny', 'rencana', 'masing', 'buat', 'umatnya']</t>
  </si>
  <si>
    <t>['fuck', 'masih', 'muda', 'fuck', 'malah', 'mau', 'nikah', 'jgn', 'jadiin', 'teman', 'sebagai', 'patokan', 'hidup', 'yg', 'di', 'atas', 'sudah', 'punya', 'rencana', 'masing', 'buat', 'umatnya']</t>
  </si>
  <si>
    <t>['fuck', 'muda', 'fuck', 'nikah', 'jgn', 'jadiin', 'teman', 'patokan', 'hidup', 'rencana', 'umatnya']</t>
  </si>
  <si>
    <t>['fuck', 'muda', 'fuck', 'nikah', 'jgn', 'jadiin', 'teman', 'patok', 'hidup', 'rencana', 'umat']</t>
  </si>
  <si>
    <t>fuck muda fuck nikah jgn jadiin teman patok hidup rencana umat</t>
  </si>
  <si>
    <t>Ini orang kranggan nikah muda-muda bener. Keren bat dah 🥺🙏</t>
  </si>
  <si>
    <t>ini orang kranggan nikah muda-muda bener. keren bat dah 🥺🙏</t>
  </si>
  <si>
    <t>ini orang kranggan nikah mudamuda bener keren bat dah</t>
  </si>
  <si>
    <t>['ini', 'orang', 'kranggan', 'nikah', 'mudamuda', 'bener', 'keren', 'bat', 'dah']</t>
  </si>
  <si>
    <t>['ini', 'orang', 'kranggan', 'nikah', 'muda', 'benar', 'keren', 'banget', 'sudah']</t>
  </si>
  <si>
    <t>['orang', 'kranggan', 'nikah', 'muda', 'keren', 'banget']</t>
  </si>
  <si>
    <t>orang kranggan nikah muda keren banget</t>
  </si>
  <si>
    <t>well sekarang banyak orang kadang kalau mau nikah itu suka menekankan pre-nup.
yang bagus sebenernya, namun suka masukin hal yang konyol. Generasi muda kita ini suka dengan istilah baru, pengen benefitnya, namun belum 100% siap
jadinya entitled dan semaunya sendiri</t>
  </si>
  <si>
    <t>well sekarang banyak orang kadang kalau mau nikah itu suka menekankan pre-nup.
yang bagus sebenernya, namun suka masukin hal yang konyol. generasi muda kita ini suka dengan istilah baru, pengen benefitnya, namun belum 100% siap
jadinya entitled dan semaunya sendiri</t>
  </si>
  <si>
    <t>well sekarang banyak orang kadang kalau mau nikah itu suka menekankan prenup yang bagus sebenernya namun suka masukin hal yang konyol generasi muda kita ini suka dengan istilah baru pengen benefitnya namun belum siap jadinya entitled dan semaunya sendiri</t>
  </si>
  <si>
    <t>['well', 'sekarang', 'banyak', 'orang', 'kadang', 'kalau', 'mau', 'nikah', 'itu', 'suka', 'menekankan', 'prenup', 'yang', 'bagus', 'sebenernya', 'namun', 'suka', 'masukin', 'hal', 'yang', 'konyol', 'generasi', 'muda', 'kita', 'ini', 'suka', 'dengan', 'istilah', 'baru', 'pengen', 'benefitnya', 'namun', 'belum', 'siap', 'jadinya', 'entitled', 'dan', 'semaunya', 'sendiri']</t>
  </si>
  <si>
    <t>['well', 'sekarang', 'banyak', 'orang', 'kadang', 'kalau', 'mau', 'nikah', 'itu', 'suka', 'menekankan', 'prenup', 'yang', 'bagus', 'sebenarnya', 'namun', 'suka', 'masukin', 'hal', 'yang', 'konyol', 'generasi', 'muda', 'kita', 'ini', 'suka', 'dengan', 'istilah', 'baru', 'ingin', 'benefitnya', 'namun', 'belum', 'siap', 'jadinya', 'entitled', 'dan', 'semaunya', 'sendiri']</t>
  </si>
  <si>
    <t>['well', 'orang', 'kadang', 'nikah', 'suka', 'menekankan', 'bagus', 'suka', 'masukin', 'konyol', 'generasi', 'muda', 'suka', 'istilah', 'benefitnya', 'entitled']</t>
  </si>
  <si>
    <t>['well', 'orang', 'kadang', 'nikah', 'suka', 'tekan', 'bagus', 'suka', 'masukin', 'konyol', 'generasi', 'muda', 'suka', 'istilah', 'benefitnya', 'entitled']</t>
  </si>
  <si>
    <t>well orang kadang nikah suka tekan bagus suka masukin konyol generasi muda suka istilah benefitnya entitled</t>
  </si>
  <si>
    <t>Lo lebih lebih muda 5 taun dari gue, tapi gas ayo hwan kita nikah. Kapan? 🤸🤸
#TREASURE_HELLOinJKT
https://t.co/8q0Dk7ZYvx</t>
  </si>
  <si>
    <t>lo lebih lebih muda 5 taun dari gue, tapi gas ayo hwan kita nikah. kapan? 🤸🤸
#treasure_helloinjkt
https://t.co/8q0dk7zyvx</t>
  </si>
  <si>
    <t>lo lebih lebih muda taun dari gue tapi gas ayo hwan kita nikah kapan helloinjkt</t>
  </si>
  <si>
    <t>['lo', 'lebih', 'lebih', 'muda', 'taun', 'dari', 'gue', 'tapi', 'gas', 'ayo', 'hwan', 'kita', 'nikah', 'kapan', 'helloinjkt']</t>
  </si>
  <si>
    <t>['kamu', 'lebih', 'lebih', 'muda', 'tahun', 'dari', 'aku', 'tapi', 'ayo', 'ayo', 'hwan', 'kita', 'nikah', 'kapan', 'helloinjkt']</t>
  </si>
  <si>
    <t>['muda', 'ayo', 'ayo', 'hwan', 'nikah', 'helloinjkt']</t>
  </si>
  <si>
    <t>muda ayo ayo hwan nikah helloinjkt</t>
  </si>
  <si>
    <t>Ditantang sama bapak harus jadi pekerja keras,diusia muda biar bisa beli tanah bangun rumah terus modal nikah
Oke!!Tantangan anda saya terima</t>
  </si>
  <si>
    <t>ditantang sama bapak harus jadi pekerja keras,diusia muda biar bisa beli tanah bangun rumah terus modal nikah
oke!!tantangan anda saya terima</t>
  </si>
  <si>
    <t>ditantang sama bapak harus jadi pekerja kerasdiusia muda biar bisa beli tanah bangun rumah terus modal nikah oketantangan anda saya terima</t>
  </si>
  <si>
    <t>['ditantang', 'sama', 'bapak', 'harus', 'jadi', 'pekerja', 'kerasdiusia', 'muda', 'biar', 'bisa', 'beli', 'tanah', 'bangun', 'rumah', 'terus', 'modal', 'nikah', 'oketantangan', 'anda', 'saya', 'terima']</t>
  </si>
  <si>
    <t>['ditantang', 'pekerja', 'kerasdiusia', 'muda', 'biar', 'beli', 'tanah', 'bangun', 'rumah', 'modal', 'nikah', 'oketantangan', 'terima']</t>
  </si>
  <si>
    <t>['tantang', 'kerja', 'kerasdiusia', 'muda', 'biar', 'beli', 'tanah', 'bangun', 'rumah', 'modal', 'nikah', 'oketantangan', 'terima']</t>
  </si>
  <si>
    <t>tantang kerja kerasdiusia muda biar beli tanah bangun rumah modal nikah oketantangan terima</t>
  </si>
  <si>
    <t>Nikah muda maksudnya? Engga.</t>
  </si>
  <si>
    <t>nikah muda maksudnya? engga.</t>
  </si>
  <si>
    <t>nikah muda maksudnya engga</t>
  </si>
  <si>
    <t>['nikah', 'muda', 'maksudnya', 'engga']</t>
  </si>
  <si>
    <t>['nikah', 'muda', 'maksudnya', 'tidak']</t>
  </si>
  <si>
    <t>['nikah', 'muda', 'maksudnya']</t>
  </si>
  <si>
    <t>['nikah', 'muda', 'maksud']</t>
  </si>
  <si>
    <t>nikah muda maksud</t>
  </si>
  <si>
    <t>Masih sibuk cari hiburan di era gempuran nikah muda 🤪🔥</t>
  </si>
  <si>
    <t>masih sibuk cari hiburan di era gempuran nikah muda 🤪🔥</t>
  </si>
  <si>
    <t>masih sibuk cari hiburan di era gempuran nikah muda</t>
  </si>
  <si>
    <t>['masih', 'sibuk', 'cari', 'hiburan', 'di', 'era', 'gempuran', 'nikah', 'muda']</t>
  </si>
  <si>
    <t>['masih', 'sibuk', 'cari', 'hiburan', 'di', 'era', 'penggempuran', 'nikah', 'muda']</t>
  </si>
  <si>
    <t>['sibuk', 'cari', 'hiburan', 'era', 'penggempuran', 'nikah', 'muda']</t>
  </si>
  <si>
    <t>['sibuk', 'cari', 'hibur', 'era', 'gempur', 'nikah', 'muda']</t>
  </si>
  <si>
    <t>sibuk cari hibur era gempur nikah muda</t>
  </si>
  <si>
    <t>@TheArcheBand "Hai! Kamu yang tadi nyuruh saya cepat nikah kan? Hehehe saya sudah menikah" Pria itu memamerkan cincin kawinnya kepada tuan yang terlihat lebih muda itu. 
"Terima kasih banyak karena sudah datang ya? Kamu meramaikan konser kami" 
@wastakun</t>
  </si>
  <si>
    <t>@thearcheband "hai! kamu yang tadi nyuruh saya cepat nikah kan? hehehe saya sudah menikah" pria itu memamerkan cincin kawinnya kepada tuan yang terlihat lebih muda itu. 
"terima kasih banyak karena sudah datang ya? kamu meramaikan konser kami" 
@wastakun</t>
  </si>
  <si>
    <t>hai kamu yang tadi nyuruh saya cepat nikah kan hehehe saya sudah menikah pria itu memamerkan cincin kawinnya kepada tuan yang terlihat lebih muda itu terima kasih banyak karena sudah datang ya kamu meramaikan konser kami</t>
  </si>
  <si>
    <t>['hai', 'kamu', 'yang', 'tadi', 'nyuruh', 'saya', 'cepat', 'nikah', 'kan', 'hehehe', 'saya', 'sudah', 'menikah', 'pria', 'itu', 'memamerkan', 'cincin', 'kawinnya', 'kepada', 'tuan', 'yang', 'terlihat', 'lebih', 'muda', 'itu', 'terima', 'kasih', 'banyak', 'karena', 'sudah', 'datang', 'ya', 'kamu', 'meramaikan', 'konser', 'kami']</t>
  </si>
  <si>
    <t>['hai', 'kamu', 'yang', 'tadi', 'menyuruh', 'saya', 'cepat', 'nikah', 'kan', 'hehehe', 'saya', 'sudah', 'nikah', 'pria', 'itu', 'memamerkan', 'cincin', 'kawinnya', 'kepada', 'tuan', 'yang', 'terlihat', 'lebih', 'muda', 'itu', 'terima', 'kasih', 'banyak', 'karena', 'sudah', 'datang', 'ya', 'kamu', 'meramaikan', 'konser', 'kami']</t>
  </si>
  <si>
    <t>['hai', 'menyuruh', 'cepat', 'nikah', 'hehehe', 'nikah', 'pria', 'memamerkan', 'cincin', 'kawinnya', 'tuan', 'muda', 'terima', 'kasih', 'ya', 'meramaikan', 'konser']</t>
  </si>
  <si>
    <t>['hai', 'suruh', 'cepat', 'nikah', 'hehehe', 'nikah', 'pria', 'pamer', 'cincin', 'kawin', 'tuan', 'muda', 'terima', 'kasih', 'ya', 'ramai', 'konser']</t>
  </si>
  <si>
    <t>hai suruh cepat nikah hehehe nikah pria pamer cincin kawin tuan muda terima kasih ya ramai konser</t>
  </si>
  <si>
    <t>@enginafess dahlah nikah muda gwe. am mrk tapi</t>
  </si>
  <si>
    <t>dahlah nikah muda gwe am mrk tapi</t>
  </si>
  <si>
    <t>['dahlah', 'nikah', 'muda', 'gwe', 'am', 'mrk', 'tapi']</t>
  </si>
  <si>
    <t>['sudah', 'nikah', 'muda', 'aku', 'am', 'mereka', 'tapi']</t>
  </si>
  <si>
    <t>Terpopuler: Alasan Indah Permatasari Nikah Muda hingga Perjalanan Spritual Aming https://t.co/xNTH3AVIPr</t>
  </si>
  <si>
    <t>terpopuler: alasan indah permatasari nikah muda hingga perjalanan spritual aming https://t.co/xnth3avipr</t>
  </si>
  <si>
    <t>terpopuler alasan indah permatasari nikah muda hingga perjalanan spritual aming</t>
  </si>
  <si>
    <t>['terpopuler', 'alasan', 'indah', 'permatasari', 'nikah', 'muda', 'hingga', 'perjalanan', 'spritual', 'aming']</t>
  </si>
  <si>
    <t>['terpopuler', 'alasan', 'indah', 'permatasari', 'nikah', 'muda', 'perjalanan', 'spritual', 'aming']</t>
  </si>
  <si>
    <t>['populer', 'alas', 'indah', 'permatasari', 'nikah', 'muda', 'jalan', 'spritual', 'aming']</t>
  </si>
  <si>
    <t>populer alas indah permatasari nikah muda jalan spritual aming</t>
  </si>
  <si>
    <t>@JangHannaaaa @SeputarTetangga Beda kasus, kak. Anak tetangga ini diadopsi dari lahir karena ibunya hamil di luar nikah, masih muda banget dan kayaknya si ibu juga nyembunyiin kehamilannya dari keluarganya jadi ya kenal sebatas saat adopsi aja.</t>
  </si>
  <si>
    <t>@janghannaaaa @seputartetangga beda kasus, kak. anak tetangga ini diadopsi dari lahir karena ibunya hamil di luar nikah, masih muda banget dan kayaknya si ibu juga nyembunyiin kehamilannya dari keluarganya jadi ya kenal sebatas saat adopsi aja.</t>
  </si>
  <si>
    <t>beda kasus kak anak tetangga ini diadopsi dari lahir karena ibunya hamil di luar nikah masih muda banget dan kayaknya si ibu juga nyembunyiin kehamilannya dari keluarganya jadi ya kenal sebatas saat adopsi aja</t>
  </si>
  <si>
    <t>['beda', 'kasus', 'kak', 'anak', 'tetangga', 'ini', 'diadopsi', 'dari', 'lahir', 'karena', 'ibunya', 'hamil', 'di', 'luar', 'nikah', 'masih', 'muda', 'banget', 'dan', 'kayaknya', 'si', 'ibu', 'juga', 'nyembunyiin', 'kehamilannya', 'dari', 'keluarganya', 'jadi', 'ya', 'kenal', 'sebatas', 'saat', 'adopsi', 'aja']</t>
  </si>
  <si>
    <t>['beda', 'kasus', 'kakak', 'anak', 'tetangga', 'ini', 'diadopsi', 'dari', 'lahir', 'karena', 'ibunya', 'hamil', 'di', 'luar', 'nikah', 'masih', 'muda', 'banget', 'dan', 'kayaknya', 'si', 'ibu', 'juga', 'nyembunyiin', 'kehamilannya', 'dari', 'keluarganya', 'jadi', 'ya', 'kenal', 'sebatas', 'saat', 'adopsi', 'aja']</t>
  </si>
  <si>
    <t>['beda', 'kakak', 'anak', 'tetangga', 'diadopsi', 'lahir', 'ibunya', 'hamil', 'nikah', 'muda', 'banget', 'kayaknya', 'si', 'nyembunyiin', 'kehamilannya', 'keluarganya', 'ya', 'kenal', 'sebatas', 'adopsi', 'aja']</t>
  </si>
  <si>
    <t>['beda', 'kakak', 'anak', 'tetangga', 'adopsi', 'lahir', 'ibu', 'hamil', 'nikah', 'muda', 'banget', 'kayak', 'si', 'nyembunyiin', 'hamil', 'keluarga', 'ya', 'kenal', 'batas', 'adopsi', 'aja']</t>
  </si>
  <si>
    <t>beda kakak anak tetangga adopsi lahir ibu hamil nikah muda banget kayak si nyembunyiin hamil keluarga ya kenal batas adopsi aja</t>
  </si>
  <si>
    <t>aku siap nikah muda asal sama mas daniel 🥺</t>
  </si>
  <si>
    <t>aku siap nikah muda asal sama mas daniel</t>
  </si>
  <si>
    <t>['aku', 'siap', 'nikah', 'muda', 'asal', 'sama', 'mas', 'daniel']</t>
  </si>
  <si>
    <t>['aku', 'siap', 'nikah', 'muda', 'asal', 'sama', 'kakak', 'daniel']</t>
  </si>
  <si>
    <t>['nikah', 'muda', 'kakak', 'daniel']</t>
  </si>
  <si>
    <t>nikah muda kakak daniel</t>
  </si>
  <si>
    <t>@tanyakanrl Gue baca cerita lo, malah lo yg weird, lah lo udah nikah? Apa lo lebih muda dri dia? Katanya keluarganya lagi bermasalah malah lo suruh cari cowo, klo dalam hubungan dia bermasalah juga gimana? Ya mending ngalihin perhatian lah</t>
  </si>
  <si>
    <t>@tanyakanrl gue baca cerita lo, malah lo yg weird, lah lo udah nikah? apa lo lebih muda dri dia? katanya keluarganya lagi bermasalah malah lo suruh cari cowo, klo dalam hubungan dia bermasalah juga gimana? ya mending ngalihin perhatian lah</t>
  </si>
  <si>
    <t>gue baca cerita lo malah lo yg weird lah lo udah nikah apa lo lebih muda dri dia katanya keluarganya lagi bermasalah malah lo suruh cari cowo klo dalam hubungan dia bermasalah juga gimana ya mending ngalihin perhatian lah</t>
  </si>
  <si>
    <t>['gue', 'baca', 'cerita', 'lo', 'malah', 'lo', 'yg', 'weird', 'lah', 'lo', 'udah', 'nikah', 'apa', 'lo', 'lebih', 'muda', 'dri', 'dia', 'katanya', 'keluarganya', 'lagi', 'bermasalah', 'malah', 'lo', 'suruh', 'cari', 'cowo', 'klo', 'dalam', 'hubungan', 'dia', 'bermasalah', 'juga', 'gimana', 'ya', 'mending', 'ngalihin', 'perhatian', 'lah']</t>
  </si>
  <si>
    <t>['aku', 'baca', 'cerita', 'kamu', 'malah', 'kamu', 'yg', 'weird', 'lah', 'kamu', 'sudah', 'nikah', 'apa', 'kamu', 'lebih', 'muda', 'dari', 'dia', 'katanya', 'keluarganya', 'lagi', 'bermasalah', 'malah', 'kamu', 'suruh', 'cari', 'cowok', 'klo', 'dalam', 'hubungan', 'dia', 'bermasalah', 'juga', 'bagaimana', 'ya', 'mending', 'ngalihin', 'perhatian', 'lah']</t>
  </si>
  <si>
    <t>['baca', 'cerita', 'weird', 'nikah', 'muda', 'keluarganya', 'bermasalah', 'suruh', 'cari', 'cowok', 'klo', 'hubungan', 'bermasalah', 'ya', 'mending', 'ngalihin', 'perhatian']</t>
  </si>
  <si>
    <t>['baca', 'cerita', 'weird', 'nikah', 'muda', 'keluarga', 'masalah', 'suruh', 'cari', 'cowok', 'klo', 'hubung', 'masalah', 'ya', 'mending', 'ngalihin', 'perhati']</t>
  </si>
  <si>
    <t>baca cerita weird nikah muda keluarga masalah suruh cari cowok klo hubung masalah ya mending ngalihin perhati</t>
  </si>
  <si>
    <t>Bukan penganut nikah muda dan lomba2 nikah cepet, tpi liat temen2 sebaya udh punya keluarga kecil kadang bikin iri, punya hal yg di perjuangangin dengan senang hati</t>
  </si>
  <si>
    <t>bukan penganut nikah muda dan lomba2 nikah cepet, tpi liat temen2 sebaya udh punya keluarga kecil kadang bikin iri, punya hal yg di perjuangangin dengan senang hati</t>
  </si>
  <si>
    <t>bukan penganut nikah muda dan lomba nikah cepet tpi liat temen sebaya udh punya keluarga kecil kadang bikin iri punya hal yg di perjuangangin dengan senang hati</t>
  </si>
  <si>
    <t>['bukan', 'penganut', 'nikah', 'muda', 'dan', 'lomba', 'nikah', 'cepet', 'tpi', 'liat', 'temen', 'sebaya', 'udh', 'punya', 'keluarga', 'kecil', 'kadang', 'bikin', 'iri', 'punya', 'hal', 'yg', 'di', 'perjuangangin', 'dengan', 'senang', 'hati']</t>
  </si>
  <si>
    <t>['bukan', 'penganut', 'nikah', 'muda', 'dan', 'lomba', 'nikah', 'cepat', 'tapi', 'lihat', 'teman', 'sebaya', 'sudah', 'punya', 'keluarga', 'kecil', 'kadang', 'bikin', 'dengki', 'punya', 'hal', 'yg', 'di', 'juang', 'dengan', 'senang', 'hati']</t>
  </si>
  <si>
    <t>['penganut', 'nikah', 'muda', 'lomba', 'nikah', 'cepat', 'lihat', 'teman', 'sebaya', 'keluarga', 'kadang', 'bikin', 'dengki', 'juang', 'senang', 'hati']</t>
  </si>
  <si>
    <t>['anut', 'nikah', 'muda', 'lomba', 'nikah', 'cepat', 'lihat', 'teman', 'baya', 'keluarga', 'kadang', 'bikin', 'dengki', 'juang', 'senang', 'hati']</t>
  </si>
  <si>
    <t>anut nikah muda lomba nikah cepat lihat teman baya keluarga kadang bikin dengki juang senang hati</t>
  </si>
  <si>
    <t>@Askrlfess Aku heran kenapa hal begini bisa masuk base. Tp klo kamu tny aku, a paling cocok buat kawan hidup karna yg plg penting itu obrolannya nyambung apa ga.
Tp untuk serius ke jenjang nikah a blm cocok rasanya karna masih jiwa anak muda apalg blm tamat kuliah dan blm kerja. Klo b terga</t>
  </si>
  <si>
    <t>@askrlfess aku heran kenapa hal begini bisa masuk base. tp klo kamu tny aku, a paling cocok buat kawan hidup karna yg plg penting itu obrolannya nyambung apa ga.
tp untuk serius ke jenjang nikah a blm cocok rasanya karna masih jiwa anak muda apalg blm tamat kuliah dan blm kerja. klo b terga</t>
  </si>
  <si>
    <t>aku heran kenapa hal begini bisa masuk base tp klo kamu tny aku  paling cocok buat kawan hidup karna yg plg penting itu obrolannya nyambung apa ga tp untuk serius ke jenjang nikah  blm cocok rasanya karna masih jiwa anak muda apalg blm tamat kuliah dan blm kerja klo  terga</t>
  </si>
  <si>
    <t>['aku', 'heran', 'kenapa', 'hal', 'begini', 'bisa', 'masuk', 'base', 'tp', 'klo', 'kamu', 'tny', 'aku', 'paling', 'cocok', 'buat', 'kawan', 'hidup', 'karna', 'yg', 'plg', 'penting', 'itu', 'obrolannya', 'nyambung', 'apa', 'ga', 'tp', 'untuk', 'serius', 'ke', 'jenjang', 'nikah', 'blm', 'cocok', 'rasanya', 'karna', 'masih', 'jiwa', 'anak', 'muda', 'apalg', 'blm', 'tamat', 'kuliah', 'dan', 'blm', 'kerja', 'klo', 'terga']</t>
  </si>
  <si>
    <t>['aku', 'heran', 'kenapa', 'hal', 'begini', 'bisa', 'masuk', 'base', 'tapi', 'klo', 'kamu', 'tanya', 'aku', 'paling', 'cocok', 'buat', 'kawan', 'hidup', 'karena', 'yg', 'paling', 'penting', 'itu', 'obrolannya', 'bersambung', 'apa', 'tidak', 'tapi', 'untuk', 'serius', 'ke', 'jenjang', 'nikah', 'belum', 'cocok', 'rasanya', 'karena', 'masih', 'jiwa', 'anak', 'muda', 'apalagi', 'belum', 'tamat', 'kuliah', 'dan', 'belum', 'kerja', 'klo', 'terga']</t>
  </si>
  <si>
    <t>['heran', 'masuk', 'base', 'klo', 'cocok', 'kawan', 'hidup', 'obrolannya', 'bersambung', 'serius', 'jenjang', 'nikah', 'cocok', 'jiwa', 'anak', 'muda', 'tamat', 'kuliah', 'kerja', 'klo', 'terga']</t>
  </si>
  <si>
    <t>['heran', 'masuk', 'base', 'klo', 'cocok', 'kawan', 'hidup', 'obrol', 'sambung', 'serius', 'jenjang', 'nikah', 'cocok', 'jiwa', 'anak', 'muda', 'tamat', 'kuliah', 'kerja', 'klo', 'terga']</t>
  </si>
  <si>
    <t>heran masuk base klo cocok kawan hidup obrol sambung serius jenjang nikah cocok jiwa anak muda tamat kuliah kerja klo terga</t>
  </si>
  <si>
    <t>@ssephile Njir baru 20thn berarti ya?ya Allah masih muda bgt udah jadi pelakor aja🤧 busur 30thn sama aku yg baru 17 aja blm nikah, piye to ini masih muda dah embat laki orang🤧 @elisabeekookies @abcjndjsmsmmsm @kamunanyeaaa_y</t>
  </si>
  <si>
    <t>@ssephile njir baru 20thn berarti ya?ya allah masih muda bgt udah jadi pelakor aja🤧 busur 30thn sama aku yg baru 17 aja blm nikah, piye to ini masih muda dah embat laki orang🤧 @elisabeekookies @abcjndjsmsmmsm @kamunanyeaaa_y</t>
  </si>
  <si>
    <t xml:space="preserve">njir baru thn berarti yaya allah masih muda bgt udah jadi pelakor aja busur thn sama aku yg baru aja blm nikah piye to ini masih muda dah embat laki orang </t>
  </si>
  <si>
    <t>['njir', 'baru', 'thn', 'berarti', 'yaya', 'allah', 'masih', 'muda', 'bgt', 'udah', 'jadi', 'pelakor', 'aja', 'busur', 'thn', 'sama', 'aku', 'yg', 'baru', 'aja', 'blm', 'nikah', 'piye', 'to', 'ini', 'masih', 'muda', 'dah', 'embat', 'laki', 'orang']</t>
  </si>
  <si>
    <t>['fuck', 'baru', 'tahun', 'berarti', 'yaya', 'allah', 'masih', 'muda', 'banget', 'sudah', 'jadi', 'pelakor', 'aja', 'busur', 'tahun', 'sama', 'aku', 'yg', 'baru', 'aja', 'belum', 'nikah', 'bagaimana', 'to', 'ini', 'masih', 'muda', 'sudah', 'embat', 'laki', 'orang']</t>
  </si>
  <si>
    <t>['fuck', 'yaya', 'allah', 'muda', 'banget', 'pelakor', 'aja', 'busur', 'aja', 'nikah', 'to', 'muda', 'embat', 'laki', 'orang']</t>
  </si>
  <si>
    <t>fuck yaya allah muda banget pelakor aja busur aja nikah to muda embat laki orang</t>
  </si>
  <si>
    <t>Ig story orang2 di first acc ku isinya orang wisuda sama nikah. Kalo yg wisuda aku iri karena aku merasa udah tua😭 tapi kalo yg nikah gak iri karena aku merasa masih muda banget. Udah eranya ya orang2 sebaya ku pada nikah🙂👍 tapi aku masih bodo amat soal itu</t>
  </si>
  <si>
    <t>ig story orang2 di first acc ku isinya orang wisuda sama nikah. kalo yg wisuda aku iri karena aku merasa udah tua😭 tapi kalo yg nikah gak iri karena aku merasa masih muda banget. udah eranya ya orang2 sebaya ku pada nikah🙂👍 tapi aku masih bodo amat soal itu</t>
  </si>
  <si>
    <t>ig story orang di first acc ku isinya orang wisuda sama nikah kalo yg wisuda aku iri karena aku merasa udah tua tapi kalo yg nikah gak iri karena aku merasa masih muda banget udah eranya ya orang sebaya ku pada nikah tapi aku masih bodo amat soal itu</t>
  </si>
  <si>
    <t>['ig', 'story', 'orang', 'di', 'first', 'acc', 'ku', 'isinya', 'orang', 'wisuda', 'sama', 'nikah', 'kalo', 'yg', 'wisuda', 'aku', 'iri', 'karena', 'aku', 'merasa', 'udah', 'tua', 'tapi', 'kalo', 'yg', 'nikah', 'gak', 'iri', 'karena', 'aku', 'merasa', 'masih', 'muda', 'banget', 'udah', 'eranya', 'ya', 'orang', 'sebaya', 'ku', 'pada', 'nikah', 'tapi', 'aku', 'masih', 'bodo', 'amat', 'soal', 'itu']</t>
  </si>
  <si>
    <t>['instagram', 'story', 'orang', 'di', 'first', 'acc', 'aku', 'isinya', 'orang', 'wisuda', 'sama', 'nikah', 'kalo', 'yg', 'wisuda', 'aku', 'dengki', 'karena', 'aku', 'merasa', 'sudah', 'tua', 'tapi', 'kalo', 'yg', 'nikah', 'gak', 'dengki', 'karena', 'aku', 'merasa', 'masih', 'muda', 'banget', 'sudah', 'eranya', 'ya', 'orang', 'sebaya', 'aku', 'pada', 'nikah', 'tapi', 'aku', 'masih', 'bodoh', 'amat', 'soal', 'itu']</t>
  </si>
  <si>
    <t>['instagram', 'story', 'orang', 'first', 'acc', 'isinya', 'orang', 'wisuda', 'nikah', 'kalo', 'wisuda', 'dengki', 'tua', 'kalo', 'nikah', 'gak', 'dengki', 'muda', 'banget', 'eranya', 'ya', 'orang', 'sebaya', 'nikah', 'bodoh']</t>
  </si>
  <si>
    <t>['instagram', 'story', 'orang', 'first', 'acc', 'isi', 'orang', 'wisuda', 'nikah', 'kalo', 'wisuda', 'dengki', 'tua', 'kalo', 'nikah', 'gak', 'dengki', 'muda', 'banget', 'era', 'ya', 'orang', 'baya', 'nikah', 'bodoh']</t>
  </si>
  <si>
    <t>instagram story orang first acc isi orang wisuda nikah kalo wisuda dengki tua kalo nikah gak dengki muda banget era ya orang baya nikah bodoh</t>
  </si>
  <si>
    <t>Nikah muda itu ga salah, asal bersama org yg tepat :)</t>
  </si>
  <si>
    <t>nikah muda itu ga salah, asal bersama org yg tepat :)</t>
  </si>
  <si>
    <t>nikah muda itu ga salah asal bersama org yg tepat</t>
  </si>
  <si>
    <t>['nikah', 'muda', 'itu', 'ga', 'salah', 'asal', 'bersama', 'org', 'yg', 'tepat']</t>
  </si>
  <si>
    <t>['nikah', 'muda', 'itu', 'tidak', 'salah', 'asal', 'bersama', 'orang', 'yg', 'tepat']</t>
  </si>
  <si>
    <t>['nikah', 'muda', 'salah', 'orang']</t>
  </si>
  <si>
    <t>nikah muda salah orang</t>
  </si>
  <si>
    <t>... nikah muda dong? Atau nikah dini 😰😰 https://t.co/aN66OjoaUT</t>
  </si>
  <si>
    <t>... nikah muda dong? atau nikah dini 😰😰 https://t.co/an66ojoaut</t>
  </si>
  <si>
    <t>nikah muda dong atau nikah dini</t>
  </si>
  <si>
    <t>['nikah', 'muda', 'dong', 'atau', 'nikah', 'dini']</t>
  </si>
  <si>
    <t>['nikah', 'muda', 'nikah']</t>
  </si>
  <si>
    <t>nikah muda nikah</t>
  </si>
  <si>
    <t>ANJING ABANG GE NYUSAHIN BGT ANJING! UDAH NIKAH &amp;amp; KERJA BUKANNYA NGASIH ORANG TUA MALAH TIAP MINGGU MINTA ORTU. Nikah dikasih rumah motor masih kurang!! hah sumpa gahabis pikir sih.Ortu ga muda lagi co tanggungan merka masih ada gw yg lagi kuliah</t>
  </si>
  <si>
    <t>anjing abang ge nyusahin bgt anjing! udah nikah &amp;amp; kerja bukannya ngasih orang tua malah tiap minggu minta ortu. nikah dikasih rumah motor masih kurang!! hah sumpa gahabis pikir sih.ortu ga muda lagi co tanggungan merka masih ada gw yg lagi kuliah</t>
  </si>
  <si>
    <t>anjing abang ge nyusahin bgt anjing udah nikah amp kerja bukannya ngasih orang tua malah tiap minggu minta ortu nikah dikasih rumah motor masih kurang hah sumpa gahabis pikir sihortu ga muda lagi co tanggungan merka masih ada gw yg lagi kuliah</t>
  </si>
  <si>
    <t>['anjing', 'abang', 'ge', 'nyusahin', 'bgt', 'anjing', 'udah', 'nikah', 'amp', 'kerja', 'bukannya', 'ngasih', 'orang', 'tua', 'malah', 'tiap', 'minggu', 'minta', 'ortu', 'nikah', 'dikasih', 'rumah', 'motor', 'masih', 'kurang', 'hah', 'sumpa', 'gahabis', 'pikir', 'sihortu', 'ga', 'muda', 'lagi', 'co', 'tanggungan', 'merka', 'masih', 'ada', 'gw', 'yg', 'lagi', 'kuliah']</t>
  </si>
  <si>
    <t>['fuck', 'kakak', 'ge', 'menyusahkan', 'banget', 'fuck', 'sudah', 'nikah', 'amp', 'kerja', 'bukannya', 'memberi', 'orang', 'tua', 'malah', 'tiap', 'minggu', 'minta', 'orangtua', 'nikah', 'dikasih', 'rumah', 'motor', 'masih', 'kurang', 'hah', 'sumpah', 'gahabis', 'pikir', 'sihortu', 'tidak', 'muda', 'lagi', 'co', 'tanggungan', 'merka', 'masih', 'ada', 'aku', 'yg', 'lagi', 'kuliah']</t>
  </si>
  <si>
    <t>['fuck', 'kakak', 'ge', 'menyusahkan', 'banget', 'fuck', 'nikah', 'amp', 'kerja', 'orang', 'tua', 'minggu', 'orangtua', 'nikah', 'dikasih', 'rumah', 'motor', 'sumpah', 'gahabis', 'pikir', 'sihortu', 'muda', 'co', 'tanggungan', 'merka', 'kuliah']</t>
  </si>
  <si>
    <t>['fuck', 'kakak', 'ge', 'susah', 'banget', 'fuck', 'nikah', 'amp', 'kerja', 'orang', 'tua', 'minggu', 'orangtua', 'nikah', 'kasih', 'rumah', 'motor', 'sumpah', 'gahabis', 'pikir', 'sihortu', 'muda', 'co', 'tanggung', 'merka', 'kuliah']</t>
  </si>
  <si>
    <t>fuck kakak ge susah banget fuck nikah amp kerja orang tua minggu orangtua nikah kasih rumah motor sumpah gahabis pikir sihortu muda co tanggung merka kuliah</t>
  </si>
  <si>
    <t>Sedih sih liat yg begini,tiap perempuan ambil keputusan laki² selalu menilai atau menganggap itu salah! Seperti tdk dihargai! Dari sini jd pengalaman u/ perempuan muda saat ini yg belum menikah, alangkah baiknya mmng kita itu harus kerja sblm nikah,saran baiknya ini mah..</t>
  </si>
  <si>
    <t>sedih sih liat yg begini,tiap perempuan ambil keputusan laki² selalu menilai atau menganggap itu salah! seperti tdk dihargai! dari sini jd pengalaman u/ perempuan muda saat ini yg belum menikah, alangkah baiknya mmng kita itu harus kerja sblm nikah,saran baiknya ini mah..</t>
  </si>
  <si>
    <t>sedih sih liat yg beginitiap perempuan ambil keputusan laki selalu menilai atau menganggap itu salah seperti tdk dihargai dari sini jd pengalaman  perempuan muda saat ini yg belum menikah alangkah baiknya mmng kita itu harus kerja sblm nikahsaran baiknya ini mah</t>
  </si>
  <si>
    <t>['sedih', 'sih', 'liat', 'yg', 'beginitiap', 'perempuan', 'ambil', 'keputusan', 'laki', 'selalu', 'menilai', 'atau', 'menganggap', 'itu', 'salah', 'seperti', 'tdk', 'dihargai', 'dari', 'sini', 'jd', 'pengalaman', 'perempuan', 'muda', 'saat', 'ini', 'yg', 'belum', 'menikah', 'alangkah', 'baiknya', 'mmng', 'kita', 'itu', 'harus', 'kerja', 'sblm', 'nikahsaran', 'baiknya', 'ini', 'mah']</t>
  </si>
  <si>
    <t>['sedih', 'sih', 'lihat', 'yg', 'setiap', 'perempuan', 'ambil', 'keputusan', 'laki', 'selalu', 'menilai', 'atau', 'menganggap', 'itu', 'salah', 'seperti', 'tdk', 'dihargai', 'dari', 'sini', 'jd', 'pengalaman', 'perempuan', 'muda', 'saat', 'ini', 'yg', 'belum', 'nikah', 'alangkah', 'baiknya', 'memang', 'kita', 'itu', 'harus', 'kerja', 'sebelum', 'nikahsaran', 'baiknya', 'ini', 'mah']</t>
  </si>
  <si>
    <t>['sedih', 'sih', 'lihat', 'perempuan', 'ambil', 'keputusan', 'laki', 'menilai', 'menganggap', 'salah', 'tdk', 'dihargai', 'jd', 'pengalaman', 'perempuan', 'muda', 'nikah', 'alangkah', 'baiknya', 'kerja', 'nikahsaran', 'baiknya', 'mah']</t>
  </si>
  <si>
    <t>['sedih', 'sih', 'lihat', 'perempuan', 'ambil', 'putus', 'laki', 'nilai', 'anggap', 'salah', 'tdk', 'harga', 'jd', 'alam', 'perempuan', 'muda', 'nikah', 'alangkah', 'baik', 'kerja', 'nikahsaran', 'baik', 'mah']</t>
  </si>
  <si>
    <t>sedih sih lihat perempuan ambil putus laki nilai anggap salah tdk harga jd alam perempuan muda nikah alangkah baik kerja nikahsaran baik mah</t>
  </si>
  <si>
    <t>@tanyakanrl Dihhh kalem aja kali 23 tahun masih muda cokk. Hidup umur 23 mau cewek atau cowok gak harus tentang nikah kali yee anjing.</t>
  </si>
  <si>
    <t>@tanyakanrl dihhh kalem aja kali 23 tahun masih muda cokk. hidup umur 23 mau cewek atau cowok gak harus tentang nikah kali yee anjing.</t>
  </si>
  <si>
    <t>dihhh kalem aja kali tahun masih muda cokk hidup umur mau cewek atau cowok gak harus tentang nikah kali yee anjing</t>
  </si>
  <si>
    <t>['dihhh', 'kalem', 'aja', 'kali', 'tahun', 'masih', 'muda', 'cokk', 'hidup', 'umur', 'mau', 'cewek', 'atau', 'cowok', 'gak', 'harus', 'tentang', 'nikah', 'kali', 'yee', 'anjing']</t>
  </si>
  <si>
    <t>['dihhh', 'kalem', 'aja', 'sepertinya', 'tahun', 'masih', 'muda', 'cokk', 'hidup', 'umur', 'mau', 'cewek', 'atau', 'cowok', 'gak', 'harus', 'tentang', 'nikah', 'sepertinya', 'yee', 'fuck']</t>
  </si>
  <si>
    <t>['kalem', 'aja', 'muda', 'hidup', 'umur', 'cewek', 'cowok', 'gak', 'nikah', 'yee', 'fuck']</t>
  </si>
  <si>
    <t>kalem aja muda hidup umur cewek cowok gak nikah yee fuck</t>
  </si>
  <si>
    <t>@tanyakanrl - dan gamau jg terlalu bandingin hidup sm org, kalo orglain rejekinya nikah muda punya anak cepet ya gpp alhamdulillah ikut bahagia jg buat mereka, tp kalo ak blm rejekinya kesitu yaudah nerima aja sambil dijalani meskipun hampir tiap hari sambat hehehe💀</t>
  </si>
  <si>
    <t>dan gamau jg terlalu bandingin hidup sm org kalo orglain rejekinya nikah muda punya anak cepet ya gpp alhamdulillah ikut bahagia jg buat mereka tp kalo ak blm rejekinya kesitu yaudah nerima aja sambil dijalani meskipun hampir tiap hari sambat hehehe</t>
  </si>
  <si>
    <t>['dan', 'gamau', 'jg', 'terlalu', 'bandingin', 'hidup', 'sm', 'org', 'kalo', 'orglain', 'rejekinya', 'nikah', 'muda', 'punya', 'anak', 'cepet', 'ya', 'gpp', 'alhamdulillah', 'ikut', 'bahagia', 'jg', 'buat', 'mereka', 'tp', 'kalo', 'ak', 'blm', 'rejekinya', 'kesitu', 'yaudah', 'nerima', 'aja', 'sambil', 'dijalani', 'meskipun', 'hampir', 'tiap', 'hari', 'sambat', 'hehehe']</t>
  </si>
  <si>
    <t>['dan', 'gamau', 'juga', 'terlalu', 'bandingkan', 'hidup', 'sama', 'orang', 'kalo', 'orglain', 'rezekinya', 'nikah', 'muda', 'punya', 'anak', 'cepat', 'ya', 'boleh', 'alhamdulillah', 'ikut', 'bahagia', 'juga', 'buat', 'mereka', 'tapi', 'kalo', 'aku', 'belum', 'rezekinya', 'kesitu', 'yaudah', 'nerima', 'aja', 'sambil', 'dijalani', 'meskipun', 'hampir', 'tiap', 'hari', 'mengeluh', 'hehehe']</t>
  </si>
  <si>
    <t>['gamau', 'bandingkan', 'hidup', 'orang', 'kalo', 'orglain', 'rezekinya', 'nikah', 'muda', 'anak', 'cepat', 'ya', 'alhamdulillah', 'bahagia', 'kalo', 'rezekinya', 'kesitu', 'yaudah', 'nerima', 'aja', 'dijalani', 'mengeluh', 'hehehe']</t>
  </si>
  <si>
    <t>['gamau', 'banding', 'hidup', 'orang', 'kalo', 'orglain', 'rezeki', 'nikah', 'muda', 'anak', 'cepat', 'ya', 'alhamdulillah', 'bahagia', 'kalo', 'rezeki', 'kesitu', 'yaudah', 'nerima', 'aja', 'jalan', 'keluh', 'hehehe']</t>
  </si>
  <si>
    <t>gamau banding hidup orang kalo orglain rezeki nikah muda anak cepat ya alhamdulillah bahagia kalo rezeki kesitu yaudah nerima aja jalan keluh hehehe</t>
  </si>
  <si>
    <t>@tanyakanrl Apaansi, umur 23 itungannya juga masih muda bgt buat nikah. Lingkungan rumah lu pasti lingkungan yg selalu mikir kl umur segitu blm nikah kaya perawan tua. Let people enjoy their things.</t>
  </si>
  <si>
    <t>@tanyakanrl apaansi, umur 23 itungannya juga masih muda bgt buat nikah. lingkungan rumah lu pasti lingkungan yg selalu mikir kl umur segitu blm nikah kaya perawan tua. let people enjoy their things.</t>
  </si>
  <si>
    <t>apaansi umur itungannya juga masih muda bgt buat nikah lingkungan rumah lu pasti lingkungan yg selalu mikir kl umur segitu blm nikah kaya perawan tua let people enjoy their things</t>
  </si>
  <si>
    <t>['apaansi', 'umur', 'itungannya', 'juga', 'masih', 'muda', 'bgt', 'buat', 'nikah', 'lingkungan', 'rumah', 'lu', 'pasti', 'lingkungan', 'yg', 'selalu', 'mikir', 'kl', 'umur', 'segitu', 'blm', 'nikah', 'kaya', 'perawan', 'tua', 'let', 'people', 'enjoy', 'their', 'things']</t>
  </si>
  <si>
    <t>['apaansi', 'umur', 'itungannya', 'juga', 'masih', 'muda', 'banget', 'buat', 'nikah', 'lingkungan', 'rumah', 'kamu', 'pasti', 'lingkungan', 'yg', 'selalu', 'berpikir', 'kalau', 'umur', 'begitu', 'belum', 'nikah', 'kaya', 'perawan', 'tua', 'let', 'people', 'enjoy', 'their', 'things']</t>
  </si>
  <si>
    <t>['apaansi', 'umur', 'itungannya', 'muda', 'banget', 'nikah', 'lingkungan', 'rumah', 'lingkungan', 'berpikir', 'umur', 'nikah', 'kaya', 'perawan', 'tua', 'let', 'people', 'enjoy', 'their', 'things']</t>
  </si>
  <si>
    <t>['apaansi', 'umur', 'itungannya', 'muda', 'banget', 'nikah', 'lingkung', 'rumah', 'lingkung', 'pikir', 'umur', 'nikah', 'kaya', 'perawan', 'tua', 'let', 'people', 'enjoy', 'their', 'things']</t>
  </si>
  <si>
    <t>apaansi umur itungannya muda banget nikah lingkung rumah lingkung pikir umur nikah kaya perawan tua let people enjoy their things</t>
  </si>
  <si>
    <t>WIB, waktu Indonesia berfikir apa gua nikah muda aja yh🙂</t>
  </si>
  <si>
    <t>wib, waktu indonesia berfikir apa gua nikah muda aja yh🙂</t>
  </si>
  <si>
    <t>wib waktu indonesia berfikir apa gua nikah muda aja yh</t>
  </si>
  <si>
    <t>['wib', 'waktu', 'indonesia', 'berfikir', 'apa', 'gua', 'nikah', 'muda', 'aja', 'yh']</t>
  </si>
  <si>
    <t>['waktu', 'waktu', 'indonesia', 'berfikir', 'apa', 'aku', 'nikah', 'muda', 'aja', 'ya']</t>
  </si>
  <si>
    <t>['indonesia', 'berfikir', 'nikah', 'muda', 'aja', 'ya']</t>
  </si>
  <si>
    <t>indonesia berfikir nikah muda aja ya</t>
  </si>
  <si>
    <t>@tanyakanrl umur 23 itu masih muda, toh patokan nikah tiap orang beda2, biarin aja itu hidupnya dia dan dia juga masih mikirin skripsi sm kuliahnya lo gk cmn kpop, kok salty amat sampean</t>
  </si>
  <si>
    <t>umur itu masih muda toh patokan nikah tiap orang beda biarin aja itu hidupnya dia dan dia juga masih mikirin skripsi sm kuliahnya lo gk cmn kpop kok salty amat sampean</t>
  </si>
  <si>
    <t>['umur', 'itu', 'masih', 'muda', 'toh', 'patokan', 'nikah', 'tiap', 'orang', 'beda', 'biarin', 'aja', 'itu', 'hidupnya', 'dia', 'dan', 'dia', 'juga', 'masih', 'mikirin', 'skripsi', 'sm', 'kuliahnya', 'lo', 'gk', 'cmn', 'kpop', 'kok', 'salty', 'amat', 'sampean']</t>
  </si>
  <si>
    <t>['umur', 'itu', 'masih', 'muda', 'toh', 'patokan', 'nikah', 'tiap', 'orang', 'beda', 'biarin', 'aja', 'itu', 'hidupnya', 'dia', 'dan', 'dia', 'juga', 'masih', 'memikirkan', 'skripsi', 'sama', 'kuliahnya', 'kamu', 'tidak', 'cmn', 'kpop', 'kok', 'salty', 'amat', 'kamu']</t>
  </si>
  <si>
    <t>['umur', 'muda', 'patokan', 'nikah', 'orang', 'beda', 'biarin', 'aja', 'hidupnya', 'memikirkan', 'skripsi', 'kuliahnya', 'cmn', 'kpop', 'salty']</t>
  </si>
  <si>
    <t>['umur', 'muda', 'patok', 'nikah', 'orang', 'beda', 'biarin', 'aja', 'hidup', 'pikir', 'skripsi', 'kuliah', 'cmn', 'kpop', 'salty']</t>
  </si>
  <si>
    <t>umur muda patok nikah orang beda biarin aja hidup pikir skripsi kuliah cmn kpop salty</t>
  </si>
  <si>
    <t>@tanyakanrl ini cuman gw doang kah yg anggap nikah under 25 thn itu masih tergolong nikah muda? wkwk i mean umur segitu hidup lg prima2nya even lu mau keliling dunia pun bebas dan lu mutusin buat "terikat".
nikah bisa kpn aja tp umur 23 gk bisa keulang lg😂</t>
  </si>
  <si>
    <t>ini cuman gw doang kah yg anggap nikah under thn itu masih tergolong nikah muda wkwk  mean umur segitu hidup lg primanya even lu mau keliling dunia pun bebas dan lu mutusin buat terikat nikah bisa kpn aja tp umur gk bisa keulang lg</t>
  </si>
  <si>
    <t>['ini', 'cuman', 'gw', 'doang', 'kah', 'yg', 'anggap', 'nikah', 'under', 'thn', 'itu', 'masih', 'tergolong', 'nikah', 'muda', 'wkwk', 'mean', 'umur', 'segitu', 'hidup', 'lg', 'primanya', 'even', 'lu', 'mau', 'keliling', 'dunia', 'pun', 'bebas', 'dan', 'lu', 'mutusin', 'buat', 'terikat', 'nikah', 'bisa', 'kpn', 'aja', 'tp', 'umur', 'gk', 'bisa', 'keulang', 'lg']</t>
  </si>
  <si>
    <t>['ini', 'hanya', 'aku', 'hanya', 'kah', 'yg', 'anggap', 'nikah', 'under', 'tahun', 'itu', 'masih', 'tergolong', 'nikah', 'muda', 'wkwk', 'mean', 'umur', 'begitu', 'hidup', 'lagi', 'primanya', 'bahkan', 'kamu', 'mau', 'keliling', 'dunia', 'pun', 'bebas', 'dan', 'kamu', 'memutuskan', 'buat', 'terikat', 'nikah', 'bisa', 'kapan', 'aja', 'tapi', 'umur', 'tidak', 'bisa', 'keulang', 'lagi']</t>
  </si>
  <si>
    <t>['kah', 'anggap', 'nikah', 'under', 'tergolong', 'nikah', 'muda', 'mean', 'umur', 'hidup', 'primanya', 'keliling', 'dunia', 'bebas', 'memutuskan', 'terikat', 'nikah', 'aja', 'umur', 'keulang']</t>
  </si>
  <si>
    <t>['kah', 'anggap', 'nikah', 'under', 'golong', 'nikah', 'muda', 'mean', 'umur', 'hidup', 'prima', 'keliling', 'dunia', 'bebas', 'putus', 'ikat', 'nikah', 'aja', 'umur', 'ulang']</t>
  </si>
  <si>
    <t>kah anggap nikah under golong nikah muda mean umur hidup prima keliling dunia bebas putus ikat nikah aja umur ulang</t>
  </si>
  <si>
    <t>tetanggaku.. lebih muda dari aku udah nikah 2 kali..
lah aku aja sekali belom pernah Ya Allah 😬</t>
  </si>
  <si>
    <t>tetanggaku.. lebih muda dari aku udah nikah 2 kali..
lah aku aja sekali belom pernah ya allah 😬</t>
  </si>
  <si>
    <t>tetanggaku lebih muda dari aku udah nikah kali lah aku aja sekali belom pernah ya allah</t>
  </si>
  <si>
    <t>['tetanggaku', 'lebih', 'muda', 'dari', 'aku', 'udah', 'nikah', 'kali', 'lah', 'aku', 'aja', 'sekali', 'belom', 'pernah', 'ya', 'allah']</t>
  </si>
  <si>
    <t>['tetanggaku', 'lebih', 'muda', 'dari', 'aku', 'sudah', 'nikah', 'sepertinya', 'lah', 'aku', 'aja', 'sekali', 'belum', 'pernah', 'ya', 'allah']</t>
  </si>
  <si>
    <t>['tetanggaku', 'muda', 'nikah', 'aja', 'ya', 'allah']</t>
  </si>
  <si>
    <t>['tetangga', 'muda', 'nikah', 'aja', 'ya', 'allah']</t>
  </si>
  <si>
    <t>tetangga muda nikah aja ya allah</t>
  </si>
  <si>
    <t>@tanyakanrl Memperbaiki diri, pendidikan dan mental kok aneh?? 23 masih muda kok, belum bener-bener umur nikah, gausah cepet-cepet karna lingkungan sekitar, soalnya nikah bukan cuma biar ga malu sama orang tapi tanggung jawab seumur hidup</t>
  </si>
  <si>
    <t>@tanyakanrl memperbaiki diri, pendidikan dan mental kok aneh?? 23 masih muda kok, belum bener-bener umur nikah, gausah cepet-cepet karna lingkungan sekitar, soalnya nikah bukan cuma biar ga malu sama orang tapi tanggung jawab seumur hidup</t>
  </si>
  <si>
    <t>memperbaiki diri pendidikan dan mental kok aneh masih muda kok belum benerbener umur nikah gausah cepetcepet karna lingkungan sekitar soalnya nikah bukan cuma biar ga malu sama orang tapi tanggung jawab seumur hidup</t>
  </si>
  <si>
    <t>['memperbaiki', 'diri', 'pendidikan', 'dan', 'mental', 'kok', 'aneh', 'masih', 'muda', 'kok', 'belum', 'benerbener', 'umur', 'nikah', 'gausah', 'cepetcepet', 'karna', 'lingkungan', 'sekitar', 'soalnya', 'nikah', 'bukan', 'cuma', 'biar', 'ga', 'malu', 'sama', 'orang', 'tapi', 'tanggung', 'jawab', 'seumur', 'hidup']</t>
  </si>
  <si>
    <t>['memperbaiki', 'diri', 'pendidikan', 'dan', 'mental', 'kok', 'aneh', 'masih', 'muda', 'kok', 'belum', 'benar', 'umur', 'nikah', 'jangan', 'cepetcepet', 'karena', 'lingkungan', 'sekitar', 'soalnya', 'nikah', 'bukan', 'cuma', 'biar', 'tidak', 'malu', 'sama', 'orang', 'tapi', 'tanggung', 'jawab', 'seumur', 'hidup']</t>
  </si>
  <si>
    <t>['memperbaiki', 'pendidikan', 'mental', 'aneh', 'muda', 'umur', 'nikah', 'cepetcepet', 'lingkungan', 'nikah', 'biar', 'malu', 'orang', 'tanggung', 'seumur', 'hidup']</t>
  </si>
  <si>
    <t>['baik', 'didik', 'mental', 'aneh', 'muda', 'umur', 'nikah', 'cepetcepet', 'lingkung', 'nikah', 'biar', 'malu', 'orang', 'tanggung', 'umur', 'hidup']</t>
  </si>
  <si>
    <t>baik didik mental aneh muda umur nikah cepetcepet lingkung nikah biar malu orang tanggung umur hidup</t>
  </si>
  <si>
    <t>@tanyakanrl “Sahabat nya aja udah nikah dan hamil” YA TERUS??? Jalan orang beda” ya nder, kalo dia belum mau pacaran ya gak perlu lu sadarin, lagian juga buat apa pacaran kalo ribut mulu, mending fokus pendidikan dan ngekpop bikin happy. Umur 23 masih muda, masih banyak hal yg bisa dilakuin</t>
  </si>
  <si>
    <t>@tanyakanrl “sahabat nya aja udah nikah dan hamil” ya terus??? jalan orang beda” ya nder, kalo dia belum mau pacaran ya gak perlu lu sadarin, lagian juga buat apa pacaran kalo ribut mulu, mending fokus pendidikan dan ngekpop bikin happy. umur 23 masih muda, masih banyak hal yg bisa dilakuin</t>
  </si>
  <si>
    <t>sahabat nya aja udah nikah dan hamil ya terus jalan orang beda ya nder kalo dia belum mau pacaran ya gak perlu lu sadarin lagian juga buat apa pacaran kalo ribut mulu mending fokus pendidikan dan ngekpop bikin happy umur masih muda masih banyak hal yg bisa dilakuin</t>
  </si>
  <si>
    <t>['sahabat', 'nya', 'aja', 'udah', 'nikah', 'dan', 'hamil', 'ya', 'terus', 'jalan', 'orang', 'beda', 'ya', 'nder', 'kalo', 'dia', 'belum', 'mau', 'pacaran', 'ya', 'gak', 'perlu', 'lu', 'sadarin', 'lagian', 'juga', 'buat', 'apa', 'pacaran', 'kalo', 'ribut', 'mulu', 'mending', 'fokus', 'pendidikan', 'dan', 'ngekpop', 'bikin', 'happy', 'umur', 'masih', 'muda', 'masih', 'banyak', 'hal', 'yg', 'bisa', 'dilakuin']</t>
  </si>
  <si>
    <t>['sahabat', 'nya', 'aja', 'sudah', 'nikah', 'dan', 'hamil', 'ya', 'terus', 'jalan', 'orang', 'beda', 'ya', 'nder', 'kalo', 'dia', 'belum', 'mau', 'pacaran', 'ya', 'gak', 'perlu', 'kamu', 'sadarin', 'lagian', 'juga', 'buat', 'apa', 'pacaran', 'kalo', 'ribut', 'selalu', 'mending', 'fokus', 'pendidikan', 'dan', 'ngekpop', 'bikin', 'bahagia', 'umur', 'masih', 'muda', 'masih', 'banyak', 'hal', 'yg', 'bisa', 'dilakukan']</t>
  </si>
  <si>
    <t>['sahabat', 'nya', 'aja', 'nikah', 'hamil', 'ya', 'jalan', 'orang', 'beda', 'ya', 'nder', 'kalo', 'pacaran', 'ya', 'gak', 'sadarin', 'pacaran', 'kalo', 'ribut', 'mending', 'fokus', 'pendidikan', 'ngekpop', 'bikin', 'bahagia', 'umur', 'muda']</t>
  </si>
  <si>
    <t>['sahabat', 'nya', 'aja', 'nikah', 'hamil', 'ya', 'jalan', 'orang', 'beda', 'ya', 'nder', 'kalo', 'pacar', 'ya', 'gak', 'sadarin', 'pacar', 'kalo', 'ribut', 'mending', 'fokus', 'didik', 'ngekpop', 'bikin', 'bahagia', 'umur', 'muda']</t>
  </si>
  <si>
    <t>sahabat nya aja nikah hamil ya jalan orang beda ya nder kalo pacar ya gak sadarin pacar kalo ribut mending fokus didik ngekpop bikin bahagia umur muda</t>
  </si>
  <si>
    <t>@tanyakanrl km harus tau, suka kpop bukan cm yg muda aja.. di komunitas w justru bnyk yg udh nikah &amp;amp; punya anak tp msh bs ngefangirl, ikut dance class dan gue kaget karna ga keliatan tua, bener2 ky seumuran, malah w kira dibawah w umurnya, pas bener2 kenalan, ternyata banyak yg kelahiran 85L</t>
  </si>
  <si>
    <t>@tanyakanrl km harus tau, suka kpop bukan cm yg muda aja.. di komunitas w justru bnyk yg udh nikah &amp;amp; punya anak tp msh bs ngefangirl, ikut dance class dan gue kaget karna ga keliatan tua, bener2 ky seumuran, malah w kira dibawah w umurnya, pas bener2 kenalan, ternyata banyak yg kelahiran 85l</t>
  </si>
  <si>
    <t xml:space="preserve">km harus tau suka kpop bukan cm yg muda aja di komunitas  justru bnyk yg udh nikah amp punya anak tp msh bs ngefangirl ikut dance class dan gue kaget karna ga keliatan tua bener ky seumuran malah  kira dibawah  umurnya pas bener kenalan ternyata banyak yg kelahiran </t>
  </si>
  <si>
    <t>['km', 'harus', 'tau', 'suka', 'kpop', 'bukan', 'cm', 'yg', 'muda', 'aja', 'di', 'komunitas', 'justru', 'bnyk', 'yg', 'udh', 'nikah', 'amp', 'punya', 'anak', 'tp', 'msh', 'bs', 'ngefangirl', 'ikut', 'dance', 'class', 'dan', 'gue', 'kaget', 'karna', 'ga', 'keliatan', 'tua', 'bener', 'ky', 'seumuran', 'malah', 'kira', 'dibawah', 'umurnya', 'pas', 'bener', 'kenalan', 'ternyata', 'banyak', 'yg', 'kelahiran']</t>
  </si>
  <si>
    <t>['kamu', 'harus', 'tau', 'suka', 'kpop', 'bukan', 'Cuma', 'yg', 'muda', 'aja', 'di', 'komunitas', 'justru', 'banyak', 'yg', 'sudah', 'nikah', 'amp', 'punya', 'anak', 'tapi', 'masih', 'bisa', 'mengidolakan', 'ikut', 'dance', 'class', 'dan', 'aku', 'kaget', 'karena', 'tidak', 'terlihat', 'tua', 'benar', 'seperti', 'seumuran', 'malah', 'kira', 'dibawah', 'umurnya', 'saat', 'benar', 'kenalan', 'ternyata', 'banyak', 'yg', 'kelahiran']</t>
  </si>
  <si>
    <t>['tau', 'suka', 'kpop', 'Cuma', 'muda', 'aja', 'komunitas', 'nikah', 'amp', 'anak', 'mengidolakan', 'dance', 'class', 'kaget', 'tua', 'seumuran', 'dibawah', 'umurnya', 'kenalan', 'kelahiran']</t>
  </si>
  <si>
    <t>['tau', 'suka', 'kpop', 'cuma', 'muda', 'aja', 'komunitas', 'nikah', 'amp', 'anak', 'idola', 'dance', 'class', 'kaget', 'tua', 'umur', 'bawah', 'umur', 'kenal', 'lahir']</t>
  </si>
  <si>
    <t>tau suka kpop cuma muda aja komunitas nikah amp anak idola dance class kaget tua umur bawah umur kenal lahir</t>
  </si>
  <si>
    <t>@tanyakanrl masih 23 ngapain buru-buru nikah emangnya? patokan banget mesti nikah muda</t>
  </si>
  <si>
    <t>masih ngapain buruburu nikah emangnya patokan banget mesti nikah muda</t>
  </si>
  <si>
    <t>['masih', 'ngapain', 'buruburu', 'nikah', 'emangnya', 'patokan', 'banget', 'mesti', 'nikah', 'muda']</t>
  </si>
  <si>
    <t>['masih', 'kenapa', 'terburu', 'nikah', 'memangnya', 'patokan', 'banget', 'mesti', 'nikah', 'muda']</t>
  </si>
  <si>
    <t>['terburu', 'nikah', 'memangnya', 'patokan', 'banget', 'mesti', 'nikah', 'muda']</t>
  </si>
  <si>
    <t>['buru', 'nikah', 'memang', 'patok', 'banget', 'mesti', 'nikah', 'muda']</t>
  </si>
  <si>
    <t>buru nikah memang patok banget mesti nikah muda</t>
  </si>
  <si>
    <t>@aldysuhanda_ gmn gua mau nikah muda</t>
  </si>
  <si>
    <t>gmn gua mau nikah muda</t>
  </si>
  <si>
    <t>['gmn', 'gua', 'mau', 'nikah', 'muda']</t>
  </si>
  <si>
    <t>['bagaimana', 'aku', 'mau', 'nikah', 'muda']</t>
  </si>
  <si>
    <t>Yaaa kali gua gak segila itu jugaa yaaa, masih ngerti norma dan etika. Lagian cita-cita gua lebih ke m*** muda daripada nikah muda</t>
  </si>
  <si>
    <t>yaaa kali gua gak segila itu jugaa yaaa, masih ngerti norma dan etika. lagian cita-cita gua lebih ke m*** muda daripada nikah muda</t>
  </si>
  <si>
    <t>yaaa kali gua gak segila itu jugaa yaaa masih ngerti norma dan etika lagian citacita gua lebih ke  muda daripada nikah muda</t>
  </si>
  <si>
    <t>['yaaa', 'kali', 'gua', 'gak', 'segila', 'itu', 'jugaa', 'yaaa', 'masih', 'ngerti', 'norma', 'dan', 'etika', 'lagian', 'citacita', 'gua', 'lebih', 'ke', 'muda', 'daripada', 'nikah', 'muda']</t>
  </si>
  <si>
    <t>['iya', 'sepertinya', 'aku', 'gak', 'segila', 'itu', 'jugaa', 'iya', 'masih', 'paham', 'norma', 'dan', 'etika', 'lagian', 'impian', 'aku', 'lebih', 'ke', 'muda', 'daripada', 'nikah', 'muda']</t>
  </si>
  <si>
    <t>['iya', 'gak', 'segila', 'jugaa', 'iya', 'paham', 'norma', 'etika', 'impian', 'muda', 'nikah', 'muda']</t>
  </si>
  <si>
    <t>['iya', 'gak', 'gila', 'jugaa', 'iya', 'paham', 'norma', 'etika', 'impi', 'muda', 'nikah', 'muda']</t>
  </si>
  <si>
    <t>iya gak gila jugaa iya paham norma etika impi muda nikah muda</t>
  </si>
  <si>
    <t>pengin nikah muda tapi jangan gara gara MBA</t>
  </si>
  <si>
    <t>pengin nikah muda tapi jangan gara gara mba</t>
  </si>
  <si>
    <t>['pengin', 'nikah', 'muda', 'tapi', 'jangan', 'gara', 'gara', 'mba']</t>
  </si>
  <si>
    <t>['ingin', 'nikah', 'muda', 'tapi', 'jangan', 'karena', 'karena', 'mbak']</t>
  </si>
  <si>
    <t>['nikah', 'muda', 'mbak']</t>
  </si>
  <si>
    <t>nikah muda mbak</t>
  </si>
  <si>
    <t>@mfthazm bawa pasangan pasti ditanya “kapn nyusul” ucapan temen yg nikah muda karna kepalang sange</t>
  </si>
  <si>
    <t>bawa pasangan pasti ditanya kapn nyusul ucapan temen yg nikah muda karna kepalang sange</t>
  </si>
  <si>
    <t>['bawa', 'pasangan', 'pasti', 'ditanya', 'kapn', 'nyusul', 'ucapan', 'temen', 'yg', 'nikah', 'muda', 'karna', 'kepalang', 'sange']</t>
  </si>
  <si>
    <t>['bawa', 'pasangan', 'pasti', 'ditanya', 'kapan', 'menyusul', 'ucapan', 'teman', 'yg', 'nikah', 'muda', 'karena', 'kepalang', 'nafsu']</t>
  </si>
  <si>
    <t>['bawa', 'pasangan', 'menyusul', 'ucapan', 'teman', 'nikah', 'muda', 'kepalang', 'nafsu']</t>
  </si>
  <si>
    <t>['bawa', 'pasang', 'susul', 'ucap', 'teman', 'nikah', 'muda', 'kepalang', 'nafsu']</t>
  </si>
  <si>
    <t>bawa pasang susul ucap teman nikah muda kepalang nafsu</t>
  </si>
  <si>
    <t>Setuju banget. Waktu ngeluh soal suami sama ibu pas baru nikah, ibu nenangin, dan bilang kalo suamiku itu anak muda first timer sama kaya aku.
Dia juga belajar gimana jadi suami, jadi pacar, jadi selalu ada buat aku. 
Sebagai mana aku yang kesusahan belajar untuk taat sama dia.</t>
  </si>
  <si>
    <t>setuju banget. waktu ngeluh soal suami sama ibu pas baru nikah, ibu nenangin, dan bilang kalo suamiku itu anak muda first timer sama kaya aku.
dia juga belajar gimana jadi suami, jadi pacar, jadi selalu ada buat aku. 
sebagai mana aku yang kesusahan belajar untuk taat sama dia.</t>
  </si>
  <si>
    <t>setuju banget waktu ngeluh soal suami sama ibu pas baru nikah ibu nenangin dan bilang kalo suamiku itu anak muda first timer sama kaya aku dia juga belajar gimana jadi suami jadi pacar jadi selalu ada buat aku sebagai mana aku yang kesusahan belajar untuk taat sama dia</t>
  </si>
  <si>
    <t>['setuju', 'banget', 'waktu', 'ngeluh', 'soal', 'suami', 'sama', 'ibu', 'pas', 'baru', 'nikah', 'ibu', 'nenangin', 'dan', 'bilang', 'kalo', 'suamiku', 'itu', 'anak', 'muda', 'first', 'timer', 'sama', 'kaya', 'aku', 'dia', 'juga', 'belajar', 'gimana', 'jadi', 'suami', 'jadi', 'pacar', 'jadi', 'selalu', 'ada', 'buat', 'aku', 'sebagai', 'mana', 'aku', 'yang', 'kesusahan', 'belajar', 'untuk', 'taat', 'sama', 'dia']</t>
  </si>
  <si>
    <t>['setuju', 'banget', 'waktu', 'mengeluh', 'soal', 'suami', 'sama', 'ibu', 'saat', 'baru', 'nikah', 'ibu', 'nenangin', 'dan', 'bilang', 'kalo', 'suamiku', 'itu', 'anak', 'muda', 'first', 'timer', 'sama', 'kaya', 'aku', 'dia', 'juga', 'belajar', 'bagaimana', 'jadi', 'suami', 'jadi', 'pacar', 'jadi', 'selalu', 'ada', 'buat', 'aku', 'sebagai', 'mana', 'aku', 'yang', 'kesusahan', 'belajar', 'untuk', 'taat', 'sama', 'dia']</t>
  </si>
  <si>
    <t>['setuju', 'banget', 'mengeluh', 'suami', 'nikah', 'nenangin', 'bilang', 'kalo', 'suamiku', 'anak', 'muda', 'first', 'timer', 'kaya', 'belajar', 'suami', 'pacar', 'kesusahan', 'belajar', 'taat']</t>
  </si>
  <si>
    <t>['tuju', 'banget', 'keluh', 'suami', 'nikah', 'nenangin', 'bilang', 'kalo', 'suami', 'anak', 'muda', 'first', 'timer', 'kaya', 'ajar', 'suami', 'pacar', 'susah', 'ajar', 'taat']</t>
  </si>
  <si>
    <t>tuju banget keluh suami nikah nenangin bilang kalo suami anak muda first timer kaya ajar suami pacar susah ajar taat</t>
  </si>
  <si>
    <t>Umur masi muda sayang banget harus nikah muda dan masih banyak yg belum gue lakuin gamau nyesel salah pilih orang, karna nikah itu seumur hidup</t>
  </si>
  <si>
    <t>umur masi muda sayang banget harus nikah muda dan masih banyak yg belum gue lakuin gamau nyesel salah pilih orang, karna nikah itu seumur hidup</t>
  </si>
  <si>
    <t>umur masi muda sayang banget harus nikah muda dan masih banyak yg belum gue lakuin gamau nyesel salah pilih orang karna nikah itu seumur hidup</t>
  </si>
  <si>
    <t>['umur', 'masi', 'muda', 'sayang', 'banget', 'harus', 'nikah', 'muda', 'dan', 'masih', 'banyak', 'yg', 'belum', 'gue', 'lakuin', 'gamau', 'nyesel', 'salah', 'pilih', 'orang', 'karna', 'nikah', 'itu', 'seumur', 'hidup']</t>
  </si>
  <si>
    <t>['umur', 'masih', 'muda', 'sayang', 'banget', 'harus', 'nikah', 'muda', 'dan', 'masih', 'banyak', 'yg', 'belum', 'aku', 'lakukan', 'gamau', 'menyesal', 'salah', 'pilih', 'orang', 'karena', 'nikah', 'itu', 'seumur', 'hidup']</t>
  </si>
  <si>
    <t>['umur', 'muda', 'sayang', 'banget', 'nikah', 'muda', 'lakukan', 'gamau', 'menyesal', 'salah', 'pilih', 'orang', 'nikah', 'seumur', 'hidup']</t>
  </si>
  <si>
    <t>['umur', 'muda', 'sayang', 'banget', 'nikah', 'muda', 'laku', 'gamau', 'sesal', 'salah', 'pilih', 'orang', 'nikah', 'umur', 'hidup']</t>
  </si>
  <si>
    <t>umur muda sayang banget nikah muda laku gamau sesal salah pilih orang nikah umur hidup</t>
  </si>
  <si>
    <t>@tanyarlfes Suru nikah sama perempuan kek Gitasav aja sih mendingan. Childfree no curiga2 awet muda juga kan 🤪</t>
  </si>
  <si>
    <t>@tanyarlfes suru nikah sama perempuan kek gitasav aja sih mendingan. childfree no curiga2 awet muda juga kan 🤪</t>
  </si>
  <si>
    <t>suru nikah sama perempuan kek gitasav aja sih mendingan childfree no curiga awet muda juga kan</t>
  </si>
  <si>
    <t>['suru', 'nikah', 'sama', 'perempuan', 'kek', 'gitasav', 'aja', 'sih', 'mendingan', 'childfree', 'no', 'curiga', 'awet', 'muda', 'juga', 'kan']</t>
  </si>
  <si>
    <t>['suruh', 'nikah', 'sama', 'perempuan', 'seperti', 'gitasav', 'aja', 'sih', 'mendingan', 'childfree', 'no', 'curiga', 'awet', 'muda', 'juga', 'kan']</t>
  </si>
  <si>
    <t>['suruh', 'nikah', 'perempuan', 'gitasav', 'aja', 'sih', 'mendingan', 'childfree', 'no', 'curiga', 'awet', 'muda']</t>
  </si>
  <si>
    <t>['suruh', 'nikah', 'perempuan', 'gitasav', 'aja', 'sih', 'mending', 'childfree', 'no', 'curiga', 'awet', 'muda']</t>
  </si>
  <si>
    <t>suruh nikah perempuan gitasav aja sih mending childfree no curiga awet muda</t>
  </si>
  <si>
    <t>@kikysaputrii @kikysaputrii Sabar ya rata² yang ngebully lu itu generasi anak muda yang banyak hamil diluar nikah, cewe nya banyak pemuja dan penyembah Korea. Cowo nya banyak jadi genk motor,preman bawa sajam. jangankan elu guru nya sendiri di sekolah karena ga sepaham di ajakin ribut</t>
  </si>
  <si>
    <t>@kikysaputrii @kikysaputrii sabar ya rata² yang ngebully lu itu generasi anak muda yang banyak hamil diluar nikah, cewe nya banyak pemuja dan penyembah korea. cowo nya banyak jadi genk motor,preman bawa sajam. jangankan elu guru nya sendiri di sekolah karena ga sepaham di ajakin ribut</t>
  </si>
  <si>
    <t>sabar ya rata yang ngebully lu itu generasi anak muda yang banyak hamil diluar nikah cewe nya banyak pemuja dan penyembah korea cowo nya banyak jadi genk motorpreman bawa sajam jangankan elu guru nya sendiri di sekolah karena ga sepaham di ajakin ribut</t>
  </si>
  <si>
    <t>['sabar', 'ya', 'rata', 'yang', 'ngebully', 'lu', 'itu', 'generasi', 'anak', 'muda', 'yang', 'banyak', 'hamil', 'diluar', 'nikah', 'cewe', 'nya', 'banyak', 'pemuja', 'dan', 'penyembah', 'korea', 'cowo', 'nya', 'banyak', 'jadi', 'genk', 'motorpreman', 'bawa', 'sajam', 'jangankan', 'elu', 'guru', 'nya', 'sendiri', 'di', 'sekolah', 'karena', 'ga', 'sepaham', 'di', 'ajakin', 'ribut']</t>
  </si>
  <si>
    <t>['sabar', 'ya', 'rata', 'yang', 'ngebully', 'kamu', 'itu', 'generasi', 'anak', 'muda', 'yang', 'banyak', 'hamil', 'diluar', 'nikah', 'cewek', 'nya', 'banyak', 'pemuja', 'dan', 'penyembah', 'korea', 'cowok', 'nya', 'banyak', 'jadi', 'genk', 'motor', 'bawa', 'sajam', 'jangankan', 'kamu', 'guru', 'nya', 'sendiri', 'di', 'sekolah', 'karena', 'tidak', 'sepaham', 'di', 'ajakin', 'ribut']</t>
  </si>
  <si>
    <t>['sabar', 'ya', 'ngebully', 'generasi', 'anak', 'muda', 'hamil', 'diluar', 'nikah', 'cewek', 'nya', 'pemuja', 'penyembah', 'korea', 'cowok', 'nya', 'genk', 'motor', 'bawa', 'sajam', 'guru', 'nya', 'sekolah', 'sepaham', 'ajakin', 'ribut']</t>
  </si>
  <si>
    <t>['sabar', 'ya', 'ngebully', 'generasi', 'anak', 'muda', 'hamil', 'luar', 'nikah', 'cewek', 'nya', 'puja', 'sembah', 'korea', 'cowok', 'nya', 'genk', 'motor', 'bawa', 'sajam', 'guru', 'nya', 'sekolah', 'paham', 'ajakin', 'ribut']</t>
  </si>
  <si>
    <t>sabar ya ngebully generasi anak muda hamil luar nikah cewek nya puja sembah korea cowok nya genk motor bawa sajam guru nya sekolah paham ajakin ribut</t>
  </si>
  <si>
    <t>@kikysaputrii Sabar ya rata² yang ngebully lu itu generasi anak muda yang banyak hamil diluar nikah, cewe nya banyak pemuja dan penyembah Korea. Cowo nya banyak jadi genk motor,preman bawa sajam. jangankan elu guru nya sendiri di sekolah karena ga sepaham di ajakin ribut</t>
  </si>
  <si>
    <t>@kikysaputrii sabar ya rata² yang ngebully lu itu generasi anak muda yang banyak hamil diluar nikah, cewe nya banyak pemuja dan penyembah korea. cowo nya banyak jadi genk motor,preman bawa sajam. jangankan elu guru nya sendiri di sekolah karena ga sepaham di ajakin ribut</t>
  </si>
  <si>
    <t>Bagaimana bisa kamu jatuh cinta denganku, sedang aku adalah seorang lelaki yang lebih mempersiapkan mati muda daripada nikah muda.</t>
  </si>
  <si>
    <t>bagaimana bisa kamu jatuh cinta denganku, sedang aku adalah seorang lelaki yang lebih mempersiapkan mati muda daripada nikah muda.</t>
  </si>
  <si>
    <t>bagaimana bisa kamu jatuh cinta denganku sedang aku adalah seorang lelaki yang lebih mempersiapkan mati muda daripada nikah muda</t>
  </si>
  <si>
    <t>['bagaimana', 'bisa', 'kamu', 'jatuh', 'cinta', 'denganku', 'sedang', 'aku', 'adalah', 'seorang', 'lelaki', 'yang', 'lebih', 'mempersiapkan', 'mati', 'muda', 'daripada', 'nikah', 'muda']</t>
  </si>
  <si>
    <t>['jatuh', 'cinta', 'denganku', 'lelaki', 'mati', 'muda', 'nikah', 'muda']</t>
  </si>
  <si>
    <t>['jatuh', 'cinta', 'dengan', 'lelaki', 'mati', 'muda', 'nikah', 'muda']</t>
  </si>
  <si>
    <t>jatuh cinta dengan lelaki mati muda nikah muda</t>
  </si>
  <si>
    <t>dahlah gw nikah muda aj</t>
  </si>
  <si>
    <t>['dahlah', 'gw', 'nikah', 'muda', 'aj']</t>
  </si>
  <si>
    <t>['sudah', 'aku', 'nikah', 'muda', 'saja']</t>
  </si>
  <si>
    <t>Nikah muda untuk menghindari zina, tetapi apakah anda sudah menghindari kemiskinan ?</t>
  </si>
  <si>
    <t>nikah muda untuk menghindari zina, tetapi apakah anda sudah menghindari kemiskinan ?</t>
  </si>
  <si>
    <t>nikah muda untuk menghindari zina tetapi apakah anda sudah menghindari kemiskinan</t>
  </si>
  <si>
    <t>['nikah', 'muda', 'untuk', 'menghindari', 'zina', 'tetapi', 'apakah', 'anda', 'sudah', 'menghindari', 'kemiskinan']</t>
  </si>
  <si>
    <t>['nikah', 'muda', 'menghindari', 'zina', 'menghindari', 'kemiskinan']</t>
  </si>
  <si>
    <t>['nikah', 'muda', 'hindar', 'zina', 'hindar', 'miskin']</t>
  </si>
  <si>
    <t>nikah muda hindar zina hindar miskin</t>
  </si>
  <si>
    <t>Percakapan yang sakit, mungkin.
🌻 : Besok atau mungkin dimasa depan,kalau aku nggak nikah nggak papa kan mah?
❤️ : Kenapa? Ya harus nikah, nggak sekarang nggak papa tapi tetep nikah. Kan mama nggak tambah muda, mama nggak selalu ada disini buat nemenin anak anak mama.</t>
  </si>
  <si>
    <t>percakapan yang sakit, mungkin.
🌻 : besok atau mungkin dimasa depan,kalau aku nggak nikah nggak papa kan mah?
❤️ : kenapa? ya harus nikah, nggak sekarang nggak papa tapi tetep nikah. kan mama nggak tambah muda, mama nggak selalu ada disini buat nemenin anak anak mama.</t>
  </si>
  <si>
    <t>percakapan yang sakit mungkin besok atau mungkin dimasa depankalau aku nggak nikah nggak papa kan mah kenapa ya harus nikah nggak sekarang nggak papa tapi tetep nikah kan mama nggak tambah muda mama nggak selalu ada disini buat nemenin anak anak mama</t>
  </si>
  <si>
    <t>['percakapan', 'yang', 'sakit', 'mungkin', 'besok', 'atau', 'mungkin', 'dimasa', 'depankalau', 'aku', 'nggak', 'nikah', 'nggak', 'papa', 'kan', 'mah', 'kenapa', 'ya', 'harus', 'nikah', 'nggak', 'sekarang', 'nggak', 'papa', 'tapi', 'tetep', 'nikah', 'kan', 'mama', 'nggak', 'tambah', 'muda', 'mama', 'nggak', 'selalu', 'ada', 'disini', 'buat', 'nemenin', 'anak', 'anak', 'mama']</t>
  </si>
  <si>
    <t>['percakapan', 'yang', 'sakit', 'mungkin', 'besok', 'atau', 'mungkin', 'dimasa', 'depankalau', 'aku', 'tidak', 'nikah', 'tidak', 'papa', 'kan', 'mah', 'kenapa', 'ya', 'harus', 'nikah', 'tidak', 'sekarang', 'tidak', 'papa', 'tapi', 'tetap', 'nikah', 'kan', 'ibu', 'tidak', 'tambah', 'muda', 'ibu', 'tidak', 'selalu', 'ada', 'disini', 'buat', 'menemani', 'anak', 'anak', 'ibu']</t>
  </si>
  <si>
    <t>['percakapan', 'sakit', 'besok', 'dimasa', 'depankalau', 'nikah', 'papa', 'mah', 'ya', 'nikah', 'papa', 'nikah', 'muda', 'menemani', 'anak', 'anak']</t>
  </si>
  <si>
    <t>['cakap', 'sakit', 'besok', 'masa', 'depankalau', 'nikah', 'papa', 'mah', 'ya', 'nikah', 'papa', 'nikah', 'muda', 'tani', 'anak', 'anak']</t>
  </si>
  <si>
    <t>cakap sakit besok masa depankalau nikah papa mah ya nikah papa nikah muda tani anak anak</t>
  </si>
  <si>
    <t>@doughnadz @kdrama_menfess Dia dikenal bgt krn visualnya, ditambah dia nikah di umur yg muda bgt jdi bnyk cowo patah hati. Di jmn dlu dia setara song hye kyo, cm tenggelam krn emg jrg ambil proyek drama</t>
  </si>
  <si>
    <t>@doughnadz @kdrama_menfess dia dikenal bgt krn visualnya, ditambah dia nikah di umur yg muda bgt jdi bnyk cowo patah hati. di jmn dlu dia setara song hye kyo, cm tenggelam krn emg jrg ambil proyek drama</t>
  </si>
  <si>
    <t>menfess dia dikenal bgt krn visualnya ditambah dia nikah di umur yg muda bgt jdi bnyk cowo patah hati di jmn dlu dia setara song hye kyo cm tenggelam krn emg jrg ambil proyek drama</t>
  </si>
  <si>
    <t>['menfess', 'dia', 'dikenal', 'bgt', 'krn', 'visualnya', 'ditambah', 'dia', 'nikah', 'di', 'umur', 'yg', 'muda', 'bgt', 'jdi', 'bnyk', 'cowo', 'patah', 'hati', 'di', 'jmn', 'dlu', 'dia', 'setara', 'song', 'hye', 'kyo', 'cm', 'tenggelam', 'krn', 'emg', 'jrg', 'ambil', 'proyek', 'drama']</t>
  </si>
  <si>
    <t>['menfess', 'dia', 'dikenal', 'banget', 'krn', 'visualnya', 'ditambah', 'dia', 'nikah', 'di', 'umur', 'yg', 'muda', 'banget', 'jadi', 'banyak', 'cowok', 'patah', 'hati', 'di', 'zaman', 'dahulu', 'dia', 'setara', 'song', 'hye', 'kyo', 'Cuma', 'tenggelam', 'krn', 'memang', 'jrg', 'ambil', 'proyek', 'drama']</t>
  </si>
  <si>
    <t>['menfess', 'dikenal', 'banget', 'krn', 'visualnya', 'ditambah', 'nikah', 'umur', 'muda', 'banget', 'cowok', 'patah', 'hati', 'zaman', 'setara', 'song', 'hye', 'kyo', 'Cuma', 'tenggelam', 'krn', 'jrg', 'ambil', 'proyek', 'drama']</t>
  </si>
  <si>
    <t>['menfess', 'kenal', 'banget', 'krn', 'visual', 'tambah', 'nikah', 'umur', 'muda', 'banget', 'cowok', 'patah', 'hati', 'zaman', 'tara', 'song', 'hye', 'kyo', 'cuma', 'tenggelam', 'krn', 'jrg', 'ambil', 'proyek', 'drama']</t>
  </si>
  <si>
    <t>menfess kenal banget krn visual tambah nikah umur muda banget cowok patah hati zaman tara song hye kyo cuma tenggelam krn jrg ambil proyek drama</t>
  </si>
  <si>
    <t>Verrell Bramasta Sering Bilang Ingin Nikah Muda, Sang Ayah Ivan Fadilla Minta Jangan Buru-buru: https://t.co/xyEK7DBue7</t>
  </si>
  <si>
    <t>verrell bramasta sering bilang ingin nikah muda, sang ayah ivan fadilla minta jangan buru-buru: https://t.co/xyek7dbue7</t>
  </si>
  <si>
    <t>verrell bramasta sering bilang ingin nikah muda sang ayah ivan fadilla minta jangan buruburu</t>
  </si>
  <si>
    <t>['verrell', 'bramasta', 'sering', 'bilang', 'ingin', 'nikah', 'muda', 'sang', 'ayah', 'ivan', 'fadilla', 'minta', 'jangan', 'buruburu']</t>
  </si>
  <si>
    <t>['verrell', 'bramasta', 'sering', 'bilang', 'ingin', 'nikah', 'muda', 'sang', 'ayah', 'ivan', 'fadilla', 'minta', 'jangan', 'terburu']</t>
  </si>
  <si>
    <t>['verrell', 'bramasta', 'bilang', 'nikah', 'muda', 'sang', 'ayah', 'ivan', 'fadilla', 'terburu']</t>
  </si>
  <si>
    <t>['verrell', 'bramasta', 'bilang', 'nikah', 'muda', 'sang', 'ayah', 'ivan', 'fadilla', 'buru']</t>
  </si>
  <si>
    <t>verrell bramasta bilang nikah muda sang ayah ivan fadilla buru</t>
  </si>
  <si>
    <t>@sohee4tut Maaf aku ngga mau nikah muda</t>
  </si>
  <si>
    <t>@sohee4tut maaf aku ngga mau nikah muda</t>
  </si>
  <si>
    <t>maaf aku ngga mau nikah muda</t>
  </si>
  <si>
    <t>['maaf', 'aku', 'ngga', 'mau', 'nikah', 'muda']</t>
  </si>
  <si>
    <t>['maaf', 'aku', 'tidak', 'mau', 'nikah', 'muda']</t>
  </si>
  <si>
    <t>['maaf', 'nikah', 'muda']</t>
  </si>
  <si>
    <t>maaf nikah muda</t>
  </si>
  <si>
    <t>@detzyuki @otongkoil Makanya ngentoy aja ketimbang onani terus pas masih muda! Sama pasangan sah (udah nikah) tapi ya, kalo belum ya jangan, dosa!
Imho, onani (masturbasi kalo cewek) kan jg udah masuk kategori segs, sub genrenya self service 😅</t>
  </si>
  <si>
    <t>@detzyuki @otongkoil makanya ngentoy aja ketimbang onani terus pas masih muda! sama pasangan sah (udah nikah) tapi ya, kalo belum ya jangan, dosa!
imho, onani (masturbasi kalo cewek) kan jg udah masuk kategori segs, sub genrenya self service 😅</t>
  </si>
  <si>
    <t>makanya ngentoy aja ketimbang onani terus pas masih muda sama pasangan sah udah nikah tapi ya kalo belum ya jangan dosa imho onani masturbasi kalo cewek kan jg udah masuk kategori segs sub genrenya self service</t>
  </si>
  <si>
    <t>['makanya', 'ngentoy', 'aja', 'ketimbang', 'onani', 'terus', 'pas', 'masih', 'muda', 'sama', 'pasangan', 'sah', 'udah', 'nikah', 'tapi', 'ya', 'kalo', 'belum', 'ya', 'jangan', 'dosa', 'imho', 'onani', 'masturbasi', 'kalo', 'cewek', 'kan', 'jg', 'udah', 'masuk', 'kategori', 'segs', 'sub', 'genrenya', 'self', 'service']</t>
  </si>
  <si>
    <t>['makanya', 'ngentoy', 'aja', 'ketimbang', 'onani', 'terus', 'saat', 'masih', 'muda', 'sama', 'pasangan', 'sah', 'sudah', 'nikah', 'tapi', 'ya', 'kalo', 'belum', 'ya', 'jangan', 'dosa', 'imho', 'onani', 'masturbasi', 'kalo', 'cewek', 'kan', 'juga', 'sudah', 'masuk', 'kategori', 'segs', 'sub', 'genrenya', 'self', 'service']</t>
  </si>
  <si>
    <t>['ngentoy', 'aja', 'ketimbang', 'onani', 'muda', 'pasangan', 'sah', 'nikah', 'ya', 'kalo', 'ya', 'dosa', 'onani', 'masturbasi', 'kalo', 'cewek', 'masuk', 'kategori', 'segs', 'sub', 'genrenya', 'self', 'service']</t>
  </si>
  <si>
    <t>['ngentoy', 'aja', 'ketimbang', 'onani', 'muda', 'pasang', 'sah', 'nikah', 'ya', 'kalo', 'ya', 'dosa', 'onani', 'masturbasi', 'kalo', 'cewek', 'masuk', 'kategori', 'segs', 'sub', 'genre', 'self', 'service']</t>
  </si>
  <si>
    <t>ngentoy aja ketimbang onani muda pasang sah nikah ya kalo ya dosa onani masturbasi kalo cewek masuk kategori segs sub genre self service</t>
  </si>
  <si>
    <t>BARU DIBILANGIN SAMA KAKAK KELASKU. Itu bukan culture daerah sini, kayaknya ngebohongin keluargaku yang notabenenya org jawa biar ngga judge mereka kalau anaknya hamil diluar nikah &amp;amp; nikah muda. 🥲💔 https://t.co/VyRWVuzvk7</t>
  </si>
  <si>
    <t>baru dibilangin sama kakak kelasku. itu bukan culture daerah sini, kayaknya ngebohongin keluargaku yang notabenenya org jawa biar ngga judge mereka kalau anaknya hamil diluar nikah &amp;amp; nikah muda. 🥲💔 https://t.co/vyrwvuzvk7</t>
  </si>
  <si>
    <t>baru dibilangin sama kakak kelasku itu bukan culture daerah sini kayaknya ngebohongin keluargaku yang notabenenya org jawa biar ngga judge mereka kalau anaknya hamil diluar nikah amp nikah muda</t>
  </si>
  <si>
    <t>['baru', 'dibilangin', 'sama', 'kakak', 'kelasku', 'itu', 'bukan', 'culture', 'daerah', 'sini', 'kayaknya', 'ngebohongin', 'keluargaku', 'yang', 'notabenenya', 'org', 'jawa', 'biar', 'ngga', 'judge', 'mereka', 'kalau', 'anaknya', 'hamil', 'diluar', 'nikah', 'amp', 'nikah', 'muda']</t>
  </si>
  <si>
    <t>['baru', 'dibilangkan', 'sama', 'kakak', 'kelasku', 'itu', 'bukan', 'budaya', 'daerah', 'sini', 'kayaknya', 'ngebohongin', 'keluargaku', 'yang', 'notabenenya', 'orang', 'jawa', 'biar', 'tidak', 'hakim', 'mereka', 'kalau', 'anaknya', 'hamil', 'diluar', 'nikah', 'amp', 'nikah', 'muda']</t>
  </si>
  <si>
    <t>['dibilangkan', 'kakak', 'kelasku', 'budaya', 'daerah', 'kayaknya', 'ngebohongin', 'keluargaku', 'notabenenya', 'orang', 'jawa', 'biar', 'hakim', 'anaknya', 'hamil', 'diluar', 'nikah', 'amp', 'nikah', 'muda']</t>
  </si>
  <si>
    <t>['bilang', 'kakak', 'kelas', 'budaya', 'daerah', 'kayak', 'ngebohongin', 'keluarga', 'notabene', 'orang', 'jawa', 'biar', 'hakim', 'anak', 'hamil', 'luar', 'nikah', 'amp', 'nikah', 'muda']</t>
  </si>
  <si>
    <t>bilang kakak kelas budaya daerah kayak ngebohongin keluarga notabene orang jawa biar hakim anak hamil luar nikah amp nikah muda</t>
  </si>
  <si>
    <t>@Hihihuhu88 @ainunrozi Jgn pulang nanti malah kena mental 🤣 ponakan gua juga sama udah nikah udah punya anak dia lebih muda 2 taun pas kecil padahal gua yg ngasuh dia, sekarang gua menghindari bgt ketemu dia kalo keluarga mah gak bakal ada yg ngomporin tapi mulut2 tetangga pasti nyinyir nanya kapan?🤣</t>
  </si>
  <si>
    <t>@hihihuhu88 @ainunrozi jgn pulang nanti malah kena mental 🤣 ponakan gua juga sama udah nikah udah punya anak dia lebih muda 2 taun pas kecil padahal gua yg ngasuh dia, sekarang gua menghindari bgt ketemu dia kalo keluarga mah gak bakal ada yg ngomporin tapi mulut2 tetangga pasti nyinyir nanya kapan?🤣</t>
  </si>
  <si>
    <t>jgn pulang nanti malah kena mental ponakan gua juga sama udah nikah udah punya anak dia lebih muda taun pas kecil padahal gua yg ngasuh dia sekarang gua menghindari bgt ketemu dia kalo keluarga mah gak bakal ada yg ngomporin tapi mulut tetangga pasti nyinyir nanya kapan</t>
  </si>
  <si>
    <t>['jgn', 'pulang', 'nanti', 'malah', 'kena', 'mental', 'ponakan', 'gua', 'juga', 'sama', 'udah', 'nikah', 'udah', 'punya', 'anak', 'dia', 'lebih', 'muda', 'taun', 'pas', 'kecil', 'padahal', 'gua', 'yg', 'ngasuh', 'dia', 'sekarang', 'gua', 'menghindari', 'bgt', 'ketemu', 'dia', 'kalo', 'keluarga', 'mah', 'gak', 'bakal', 'ada', 'yg', 'ngomporin', 'tapi', 'mulut', 'tetangga', 'pasti', 'nyinyir', 'nanya', 'kapan']</t>
  </si>
  <si>
    <t>['jgn', 'pulang', 'nanti', 'malah', 'kena', 'mental', 'ponakan', 'aku', 'juga', 'sama', 'sudah', 'nikah', 'sudah', 'punya', 'anak', 'dia', 'lebih', 'muda', 'tahun', 'saat', 'kecil', 'padahal', 'aku', 'yg', 'ngasuh', 'dia', 'sekarang', 'aku', 'menghindari', 'banget', 'bertemu', 'dia', 'kalo', 'keluarga', 'mah', 'gak', 'bakal', 'ada', 'yg', 'ngomporin', 'tapi', 'mulut', 'tetangga', 'pasti', 'sindir', 'bertanya', 'kapan']</t>
  </si>
  <si>
    <t>['jgn', 'pulang', 'kena', 'mental', 'ponakan', 'nikah', 'anak', 'muda', 'ngasuh', 'menghindari', 'banget', 'bertemu', 'kalo', 'keluarga', 'mah', 'gak', 'ngomporin', 'mulut', 'tetangga', 'sindir']</t>
  </si>
  <si>
    <t>['jgn', 'pulang', 'kena', 'mental', 'ponakan', 'nikah', 'anak', 'muda', 'ngasuh', 'hindar', 'banget', 'temu', 'kalo', 'keluarga', 'mah', 'gak', 'ngomporin', 'mulut', 'tetangga', 'sindir']</t>
  </si>
  <si>
    <t>jgn pulang kena mental ponakan nikah anak muda ngasuh hindar banget temu kalo keluarga mah gak ngomporin mulut tetangga sindir</t>
  </si>
  <si>
    <t>@JanissaryD_Last Astaghfirullah... klo gk nikah muda dan mempermainkan pernikahan (kontrak) ya mlehoy² gini.</t>
  </si>
  <si>
    <t>@janissaryd_last astaghfirullah... klo gk nikah muda dan mempermainkan pernikahan (kontrak) ya mlehoy² gini.</t>
  </si>
  <si>
    <t>last astaghfirullah klo gk nikah muda dan mempermainkan pernikahan kontrak ya mlehoy gini</t>
  </si>
  <si>
    <t>['last', 'astaghfirullah', 'klo', 'gk', 'nikah', 'muda', 'dan', 'mempermainkan', 'pernikahan', 'kontrak', 'ya', 'mlehoy', 'gini']</t>
  </si>
  <si>
    <t>['last', 'astaghfirullah', 'klo', 'tidak', 'nikah', 'muda', 'dan', 'mempermainkan', 'pernikahan', 'kontrak', 'ya', 'lemas', 'begini']</t>
  </si>
  <si>
    <t>['last', 'astaghfirullah', 'klo', 'nikah', 'muda', 'mempermainkan', 'pernikahan', 'kontrak', 'ya', 'lemas']</t>
  </si>
  <si>
    <t>['last', 'astaghfirullah', 'klo', 'nikah', 'muda', 'main', 'nikah', 'kontrak', 'ya', 'lemas']</t>
  </si>
  <si>
    <t>last astaghfirullah klo nikah muda main nikah kontrak ya lemas</t>
  </si>
  <si>
    <t>@ainunrozi Gara² ponakan yg lbh muda udah nikah, pas pulkam jd gak nyaman.</t>
  </si>
  <si>
    <t>@ainunrozi gara² ponakan yg lbh muda udah nikah, pas pulkam jd gak nyaman.</t>
  </si>
  <si>
    <t>gara ponakan yg lbh muda udah nikah pas pulkam jd gak nyaman</t>
  </si>
  <si>
    <t>['gara', 'ponakan', 'yg', 'lbh', 'muda', 'udah', 'nikah', 'pas', 'pulkam', 'jd', 'gak', 'nyaman']</t>
  </si>
  <si>
    <t>['karena', 'ponakan', 'yg', 'lbh', 'muda', 'sudah', 'nikah', 'saat', 'pulkam', 'jd', 'gak', 'nyaman']</t>
  </si>
  <si>
    <t>['ponakan', 'lbh', 'muda', 'nikah', 'pulkam', 'jd', 'gak', 'nyaman']</t>
  </si>
  <si>
    <t>ponakan lbh muda nikah pulkam jd gak nyaman</t>
  </si>
  <si>
    <t>@nctzenbase Fans chenle = para bunda bunda muda yang belum nikah tapi pengin punya anak 😭😭</t>
  </si>
  <si>
    <t>@nctzenbase fans chenle = para bunda bunda muda yang belum nikah tapi pengin punya anak 😭😭</t>
  </si>
  <si>
    <t>fans chenle para bunda bunda muda yang belum nikah tapi pengin punya anak</t>
  </si>
  <si>
    <t>['fans', 'chenle', 'para', 'bunda', 'bunda', 'muda', 'yang', 'belum', 'nikah', 'tapi', 'pengin', 'punya', 'anak']</t>
  </si>
  <si>
    <t>['fans', 'chenle', 'para', 'bunda', 'bunda', 'muda', 'yang', 'belum', 'nikah', 'tapi', 'ingin', 'punya', 'anak']</t>
  </si>
  <si>
    <t>['fans', 'bunda', 'bunda', 'muda', 'nikah', 'anak']</t>
  </si>
  <si>
    <t>fans bunda bunda muda nikah anak</t>
  </si>
  <si>
    <t>Suka aneh jir sama orng2 yg pingin nikah muda, pingin doang pas udh nikah ternyata mental yupi, nikah itu ibadah terpanjang makannya harus dipikirkan dengan panjang, butuh kedewasaan berfikir bukan masalah romantek2 kek drakor neng</t>
  </si>
  <si>
    <t>suka aneh jir sama orng2 yg pingin nikah muda, pingin doang pas udh nikah ternyata mental yupi, nikah itu ibadah terpanjang makannya harus dipikirkan dengan panjang, butuh kedewasaan berfikir bukan masalah romantek2 kek drakor neng</t>
  </si>
  <si>
    <t>suka aneh jir sama orng yg pingin nikah muda pingin doang pas udh nikah ternyata mental yupi nikah itu ibadah terpanjang makannya harus dipikirkan dengan panjang butuh kedewasaan berfikir bukan masalah romantek kek drakor neng</t>
  </si>
  <si>
    <t>['suka', 'aneh', 'jir', 'sama', 'orng', 'yg', 'pingin', 'nikah', 'muda', 'pingin', 'doang', 'pas', 'udh', 'nikah', 'ternyata', 'mental', 'yupi', 'nikah', 'itu', 'ibadah', 'terpanjang', 'makannya', 'harus', 'dipikirkan', 'dengan', 'panjang', 'butuh', 'kedewasaan', 'berfikir', 'bukan', 'masalah', 'romantek', 'kek', 'drakor', 'neng']</t>
  </si>
  <si>
    <t>['suka', 'aneh', 'fuck', 'sama', 'orang', 'yg', 'ingin', 'nikah', 'muda', 'ingin', 'hanya', 'saat', 'sudah', 'nikah', 'ternyata', 'mental', 'yupi', 'nikah', 'itu', 'ibadah', 'terpanjang', 'makannya', 'harus', 'dipikirkan', 'dengan', 'panjang', 'butuh', 'kedewasaan', 'berfikir', 'bukan', 'masalah', 'romantek', 'seperti', 'drakor', 'mbak']</t>
  </si>
  <si>
    <t>['suka', 'aneh', 'fuck', 'orang', 'nikah', 'muda', 'nikah', 'mental', 'yupi', 'nikah', 'ibadah', 'terpanjang', 'makannya', 'dipikirkan', 'butuh', 'kedewasaan', 'berfikir', 'romantek', 'drakor', 'mbak']</t>
  </si>
  <si>
    <t>['suka', 'aneh', 'fuck', 'orang', 'nikah', 'muda', 'nikah', 'mental', 'yupi', 'nikah', 'ibadah', 'panjang', 'makan', 'pikir', 'butuh', 'dewasa', 'berfikir', 'romantek', 'drakor', 'mbak']</t>
  </si>
  <si>
    <t>suka aneh fuck orang nikah muda nikah mental yupi nikah ibadah panjang makan pikir butuh dewasa berfikir romantek drakor mbak</t>
  </si>
  <si>
    <t>Bagaimana kau bisa jatuh cinta padaku? Sedangkan aku adalah seorang yang lebih mempersiapkan mati muda dari pada nikah muda :)</t>
  </si>
  <si>
    <t>bagaimana kau bisa jatuh cinta padaku? sedangkan aku adalah seorang yang lebih mempersiapkan mati muda dari pada nikah muda :)</t>
  </si>
  <si>
    <t>bagaimana kau bisa jatuh cinta padaku sedangkan aku adalah seorang yang lebih mempersiapkan mati muda dari pada nikah muda</t>
  </si>
  <si>
    <t>['bagaimana', 'kau', 'bisa', 'jatuh', 'cinta', 'padaku', 'sedangkan', 'aku', 'adalah', 'seorang', 'yang', 'lebih', 'mempersiapkan', 'mati', 'muda', 'dari', 'pada', 'nikah', 'muda']</t>
  </si>
  <si>
    <t>['kau', 'jatuh', 'cinta', 'padaku', 'mati', 'muda', 'nikah', 'muda']</t>
  </si>
  <si>
    <t>['kau', 'jatuh', 'cinta', 'pada', 'mati', 'muda', 'nikah', 'muda']</t>
  </si>
  <si>
    <t>kau jatuh cinta pada mati muda nikah muda</t>
  </si>
  <si>
    <t>@Drllny kan nikah muda dah gabisa, ya udh pasti nikah tua dong</t>
  </si>
  <si>
    <t>@drllny kan nikah muda dah gabisa, ya udh pasti nikah tua dong</t>
  </si>
  <si>
    <t>kan nikah muda dah gabisa ya udh pasti nikah tua dong</t>
  </si>
  <si>
    <t>['kan', 'nikah', 'muda', 'dah', 'gabisa', 'ya', 'udh', 'pasti', 'nikah', 'tua', 'dong']</t>
  </si>
  <si>
    <t>['kan', 'nikah', 'muda', 'sudah', 'gabisa', 'ya', 'sudah', 'pasti', 'nikah', 'tua', 'dong']</t>
  </si>
  <si>
    <t>['nikah', 'muda', 'gabisa', 'ya', 'nikah', 'tua']</t>
  </si>
  <si>
    <t>nikah muda gabisa ya nikah tua</t>
  </si>
  <si>
    <t>@Askrlfess buru2 amat si nikah, padahal banyak hal yg bisa dilakukan pas lg sendiri, atau belum ada ikatan nikah. masa muda masih bisa dilakukan sampe umur 35 tau 😂😂</t>
  </si>
  <si>
    <t>@askrlfess buru2 amat si nikah, padahal banyak hal yg bisa dilakukan pas lg sendiri, atau belum ada ikatan nikah. masa muda masih bisa dilakukan sampe umur 35 tau 😂😂</t>
  </si>
  <si>
    <t>buru amat si nikah padahal banyak hal yg bisa dilakukan pas lg sendiri atau belum ada ikatan nikah masa muda masih bisa dilakukan sampe umur tau</t>
  </si>
  <si>
    <t>['buru', 'amat', 'si', 'nikah', 'padahal', 'banyak', 'hal', 'yg', 'bisa', 'dilakukan', 'pas', 'lg', 'sendiri', 'atau', 'belum', 'ada', 'ikatan', 'nikah', 'masa', 'muda', 'masih', 'bisa', 'dilakukan', 'sampe', 'umur', 'tau']</t>
  </si>
  <si>
    <t>['buru', 'amat', 'si', 'nikah', 'padahal', 'banyak', 'hal', 'yg', 'bisa', 'dilakukan', 'saat', 'lagi', 'sendiri', 'atau', 'belum', 'ada', 'ikatan', 'nikah', 'masa', 'muda', 'masih', 'bisa', 'dilakukan', 'sampai', 'umur', 'tau']</t>
  </si>
  <si>
    <t>['buru', 'si', 'nikah', 'ikatan', 'nikah', 'muda', 'umur', 'tau']</t>
  </si>
  <si>
    <t>['buru', 'si', 'nikah', 'ikat', 'nikah', 'muda', 'umur', 'tau']</t>
  </si>
  <si>
    <t>buru si nikah ikat nikah muda umur tau</t>
  </si>
  <si>
    <t>@ailurenadae NAHKAN *pusing* kok demen nikah muda,, 😄</t>
  </si>
  <si>
    <t>@ailurenadae nahkan *pusing* kok demen nikah muda,, 😄</t>
  </si>
  <si>
    <t>nahkan pusing kok demen nikah muda</t>
  </si>
  <si>
    <t>['nahkan', 'pusing', 'kok', 'demen', 'nikah', 'muda']</t>
  </si>
  <si>
    <t>['nahkan', 'pusing', 'kok', 'suka', 'nikah', 'muda']</t>
  </si>
  <si>
    <t>['nahkan', 'pusing', 'suka', 'nikah', 'muda']</t>
  </si>
  <si>
    <t>nahkan pusing suka nikah muda</t>
  </si>
  <si>
    <t>Ngeliat temen2 aku yg udh pd nikah muda jd pengen jg. Mereka kayanya asik jalan2 dan much to doing something together kaya pacaran halal gitu. Huhu tapi sadar diri, resolusi yg blm terchecklist masi byk, masi butuh duit byk &amp;amp; masi blm keliatan hilal cowo idaman😭</t>
  </si>
  <si>
    <t>ngeliat temen2 aku yg udh pd nikah muda jd pengen jg. mereka kayanya asik jalan2 dan much to doing something together kaya pacaran halal gitu. huhu tapi sadar diri, resolusi yg blm terchecklist masi byk, masi butuh duit byk &amp;amp; masi blm keliatan hilal cowo idaman😭</t>
  </si>
  <si>
    <t>ngeliat temen aku yg udh pd nikah muda jd pengen jg mereka kayanya asik jalan dan much to doing something together kaya pacaran halal gitu huhu tapi sadar diri resolusi yg blm terchecklist masi byk masi butuh duit byk amp masi blm keliatan hilal cowo idaman</t>
  </si>
  <si>
    <t>['ngeliat', 'temen', 'aku', 'yg', 'udh', 'pd', 'nikah', 'muda', 'jd', 'pengen', 'jg', 'mereka', 'kayanya', 'asik', 'jalan', 'dan', 'much', 'to', 'doing', 'something', 'together', 'kaya', 'pacaran', 'halal', 'gitu', 'huhu', 'tapi', 'sadar', 'diri', 'resolusi', 'yg', 'blm', 'terchecklist', 'masi', 'byk', 'masi', 'butuh', 'duit', 'byk', 'amp', 'masi', 'blm', 'keliatan', 'hilal', 'cowo', 'idaman']</t>
  </si>
  <si>
    <t>['melihat', 'teman', 'aku', 'yg', 'sudah', 'pada', 'nikah', 'muda', 'jd', 'ingin', 'juga', 'mereka', 'sepertinya', 'asik', 'jalan', 'dan', 'lebih', 'to', 'doing', 'something', 'together', 'kaya', 'pacaran', 'halal', 'begitu', 'huhu', 'tapi', 'sadar', 'diri', 'resolusi', 'yg', 'belum', 'terlaksana', 'masih', 'banyak', 'masih', 'butuh', 'duit', 'banyak', 'amp', 'masih', 'belum', 'terlihat', 'hilal', 'cowok', 'idaman']</t>
  </si>
  <si>
    <t>['teman', 'nikah', 'muda', 'jd', 'asik', 'jalan', 'to', 'doing', 'something', 'together', 'kaya', 'pacaran', 'halal', 'huhu', 'sadar', 'resolusi', 'terlaksana', 'butuh', 'duit', 'amp', 'hilal', 'cowok', 'idaman']</t>
  </si>
  <si>
    <t>['teman', 'nikah', 'muda', 'jd', 'asik', 'jalan', 'to', 'doing', 'something', 'together', 'kaya', 'pacar', 'halal', 'huhu', 'sadar', 'resolusi', 'laksana', 'butuh', 'duit', 'amp', 'hilal', 'cowok', 'idam']</t>
  </si>
  <si>
    <t>teman nikah muda jd asik jalan to doing something together kaya pacar halal huhu sadar resolusi laksana butuh duit amp hilal cowok idam</t>
  </si>
  <si>
    <t>@doughnadz @kdrama_menfess Abisnya drama dan film yg dia bintangi tuh sukses semua apalagi The Moon That Embrace The Sun ama Architecture 101.
Apalagi dia kan nikah muda ya jadi pas udah ada anak makin dikit ambil proyek drama dan film</t>
  </si>
  <si>
    <t>@doughnadz @kdrama_menfess abisnya drama dan film yg dia bintangi tuh sukses semua apalagi the moon that embrace the sun ama architecture 101.
apalagi dia kan nikah muda ya jadi pas udah ada anak makin dikit ambil proyek drama dan film</t>
  </si>
  <si>
    <t>menfess abisnya drama dan film yg dia bintangi tuh sukses semua apalagi the moon that embrace the sun ama architecture apalagi dia kan nikah muda ya jadi pas udah ada anak makin dikit ambil proyek drama dan film</t>
  </si>
  <si>
    <t>['menfess', 'abisnya', 'drama', 'dan', 'film', 'yg', 'dia', 'bintangi', 'tuh', 'sukses', 'semua', 'apalagi', 'the', 'moon', 'that', 'embrace', 'the', 'sun', 'ama', 'architecture', 'apalagi', 'dia', 'kan', 'nikah', 'muda', 'ya', 'jadi', 'pas', 'udah', 'ada', 'anak', 'makin', 'dikit', 'ambil', 'proyek', 'drama', 'dan', 'film']</t>
  </si>
  <si>
    <t>['menfess', 'abisnya', 'drama', 'dan', 'film', 'yg', 'dia', 'bintangi', 'tuh', 'sukses', 'semua', 'apalagi', 'the', 'moon', 'that', 'embrace', 'the', 'sun', 'sama', 'architecture', 'apalagi', 'dia', 'kan', 'nikah', 'muda', 'ya', 'jadi', 'saat', 'sudah', 'ada', 'anak', 'makin', 'sedikit', 'ambil', 'proyek', 'drama', 'dan', 'film']</t>
  </si>
  <si>
    <t>['menfess', 'abisnya', 'drama', 'film', 'bintangi', 'tuh', 'sukses', 'the', 'moon', 'that', 'embrace', 'the', 'sun', 'architecture', 'nikah', 'muda', 'ya', 'anak', 'ambil', 'proyek', 'drama', 'film']</t>
  </si>
  <si>
    <t>['menfess', 'abis', 'drama', 'film', 'bintang', 'tuh', 'sukses', 'the', 'moon', 'that', 'embrace', 'the', 'sun', 'architecture', 'nikah', 'muda', 'ya', 'anak', 'ambil', 'proyek', 'drama', 'film']</t>
  </si>
  <si>
    <t>menfess abis drama film bintang tuh sukses the moon that embrace the sun architecture nikah muda ya anak ambil proyek drama film</t>
  </si>
  <si>
    <t>Kabar Emma Warokka, Artis Lawas yang Nikah dengan Brondong 18 Tahun Lebih Muda : Gobitage Lifestyle via @LiatBeritaNews https://t.co/A1KKVToZfT</t>
  </si>
  <si>
    <t>kabar emma warokka, artis lawas yang nikah dengan brondong 18 tahun lebih muda : gobitage lifestyle via @liatberitanews https://t.co/a1kkvtozft</t>
  </si>
  <si>
    <t>kabar emma warokka artis lawas yang nikah dengan brondong tahun lebih muda gobitage lifestyle via</t>
  </si>
  <si>
    <t>['kabar', 'emma', 'warokka', 'artis', 'lawas', 'yang', 'nikah', 'dengan', 'brondong', 'tahun', 'lebih', 'muda', 'gobitage', 'lifestyle', 'via']</t>
  </si>
  <si>
    <t>['kabar', 'emma', 'warokka', 'artis', 'lawas', 'yang', 'nikah', 'dengan', 'muda', 'tahun', 'lebih', 'muda', 'gobitage', 'lifestyle', 'via']</t>
  </si>
  <si>
    <t>['kabar', 'emma', 'warokka', 'artis', 'lawas', 'nikah', 'muda', 'muda', 'gobitage', 'lifestyle', 'via']</t>
  </si>
  <si>
    <t>kabar emma warokka artis lawas nikah muda muda gobitage lifestyle via</t>
  </si>
  <si>
    <t>Tidak sepakat ttg virginity tapi udah setuju untuk berhubungan. Si cowok ga mau nikah tapi mau menikmati kegiatan seksual. Udah kejadian yang disuruh mikir orang lain. Lucu banget muda mudi masa kini.</t>
  </si>
  <si>
    <t>tidak sepakat ttg virginity tapi udah setuju untuk berhubungan. si cowok ga mau nikah tapi mau menikmati kegiatan seksual. udah kejadian yang disuruh mikir orang lain. lucu banget muda mudi masa kini.</t>
  </si>
  <si>
    <t>tidak sepakat ttg virginity tapi udah setuju untuk berhubungan si cowok ga mau nikah tapi mau menikmati kegiatan seksual udah kejadian yang disuruh mikir orang lain lucu banget muda mudi masa kini</t>
  </si>
  <si>
    <t>['tidak', 'sepakat', 'ttg', 'virginity', 'tapi', 'udah', 'setuju', 'untuk', 'berhubungan', 'si', 'cowok', 'ga', 'mau', 'nikah', 'tapi', 'mau', 'menikmati', 'kegiatan', 'seksual', 'udah', 'kejadian', 'yang', 'disuruh', 'mikir', 'orang', 'lain', 'lucu', 'banget', 'muda', 'mudi', 'masa', 'kini']</t>
  </si>
  <si>
    <t>['tidak', 'sepakat', 'tentang', 'virginity', 'tapi', 'sudah', 'setuju', 'untuk', 'berhubungan', 'si', 'cowok', 'tidak', 'mau', 'nikah', 'tapi', 'mau', 'menikmati', 'kegiatan', 'seksual', 'sudah', 'kejadian', 'yang', 'disuruh', 'berpikir', 'orang', 'lain', 'lucu', 'banget', 'muda', 'muda', 'masa', 'kini']</t>
  </si>
  <si>
    <t>['sepakat', 'virginity', 'setuju', 'berhubungan', 'si', 'cowok', 'nikah', 'menikmati', 'kegiatan', 'seksual', 'kejadian', 'disuruh', 'berpikir', 'orang', 'lucu', 'banget', 'muda', 'muda']</t>
  </si>
  <si>
    <t>['sepakat', 'virginity', 'tuju', 'hubung', 'si', 'cowok', 'nikah', 'nikmat', 'giat', 'seksual', 'jadi', 'suruh', 'pikir', 'orang', 'lucu', 'banget', 'muda', 'muda']</t>
  </si>
  <si>
    <t>sepakat virginity tuju hubung si cowok nikah nikmat giat seksual jadi suruh pikir orang lucu banget muda muda</t>
  </si>
  <si>
    <t>Aku mimpi pacarku nikah sm org lain (art kakaku, emg sih muda bgt umurnya 21)😭🥺🥺🥺🥺 JSDIEKSISNISAWIKWOK RASANYA😭😭😭😭</t>
  </si>
  <si>
    <t>aku mimpi pacarku nikah sm org lain (art kakaku, emg sih muda bgt umurnya 21)😭🥺🥺🥺🥺 jsdieksisnisawikwok rasanya😭😭😭😭</t>
  </si>
  <si>
    <t>aku mimpi pacarku nikah sm org lain art kakaku emg sih muda bgt umurnya jsdieksisnisawikwok rasanya</t>
  </si>
  <si>
    <t>['aku', 'mimpi', 'pacarku', 'nikah', 'sm', 'org', 'lain', 'art', 'kakaku', 'emg', 'sih', 'muda', 'bgt', 'umurnya', 'jsdieksisnisawikwok', 'rasanya']</t>
  </si>
  <si>
    <t>['aku', 'mimpi', 'pacarku', 'nikah', 'sama', 'orang', 'lain', 'art', 'kakaku', 'memang', 'sih', 'muda', 'banget', 'umurnya', 'jsdieksisnisawikwok', 'rasanya']</t>
  </si>
  <si>
    <t>['mimpi', 'pacarku', 'nikah', 'orang', 'art', 'kakaku', 'sih', 'muda', 'banget', 'umurnya']</t>
  </si>
  <si>
    <t>['mimpi', 'pacar', 'nikah', 'orang', 'art', 'kakaku', 'sih', 'muda', 'banget', 'umur']</t>
  </si>
  <si>
    <t>mimpi pacar nikah orang art kakaku sih muda banget umur</t>
  </si>
  <si>
    <t>@heavenIyhaven Karakter yang udah berSL nikah tapi nonis, kalau yang kosong plong lagi pengen jadi muda kelahiran 1999 pilih mana, tapi pengen juga pakai kento yamazaki wkwkwk</t>
  </si>
  <si>
    <t>@heaveniyhaven karakter yang udah bersl nikah tapi nonis, kalau yang kosong plong lagi pengen jadi muda kelahiran 1999 pilih mana, tapi pengen juga pakai kento yamazaki wkwkwk</t>
  </si>
  <si>
    <t>karakter yang udah bersl nikah tapi nonis kalau yang kosong plong lagi pengen jadi muda kelahiran pilih mana tapi pengen juga pakai kento yamazaki wkwkwk</t>
  </si>
  <si>
    <t>['karakter', 'yang', 'udah', 'bersl', 'nikah', 'tapi', 'nonis', 'kalau', 'yang', 'kosong', 'plong', 'lagi', 'pengen', 'jadi', 'muda', 'kelahiran', 'pilih', 'mana', 'tapi', 'pengen', 'juga', 'pakai', 'kento', 'yamazaki', 'wkwkwk']</t>
  </si>
  <si>
    <t>['karakter', 'yang', 'sudah', 'bersl', 'nikah', 'tapi', 'nonis', 'kalau', 'yang', 'kosong', 'plong', 'lagi', 'ingin', 'jadi', 'muda', 'kelahiran', 'pilih', 'mana', 'tapi', 'ingin', 'juga', 'pakai', 'kento', 'yamazaki', 'wkwkwk']</t>
  </si>
  <si>
    <t>['karakter', 'bersl', 'nikah', 'nonis', 'kosong', 'plong', 'muda', 'kelahiran', 'pilih', 'pakai', 'kento', 'yamazaki', 'wkwkwk']</t>
  </si>
  <si>
    <t>['karakter', 'bersl', 'nikah', 'non', 'kosong', 'plong', 'muda', 'lahir', 'pilih', 'pakai', 'kento', 'yamazaki', 'wkwkwk']</t>
  </si>
  <si>
    <t>karakter bersl nikah non kosong plong muda lahir pilih pakai kento yamazaki wkwkwk</t>
  </si>
  <si>
    <t>"kalau nanti dewasa dan sebelum nikah kamu kerja, setelah nikah usahain ngomong ke suami buat izin tetap kerja, karena hidup ga ada yang tau. kalau kamu ga kerja dan bergantung sama suami, pas suami ga ada kamu susah nyari kerja kaya dulu pas muda" intinya gitu lah</t>
  </si>
  <si>
    <t>kalau nanti dewasa dan sebelum nikah kamu kerja setelah nikah usahain ngomong ke suami buat izin tetap kerja karena hidup ga ada yang tau kalau kamu ga kerja dan bergantung sama suami pas suami ga ada kamu susah nyari kerja kaya dulu pas muda intinya gitu lah</t>
  </si>
  <si>
    <t>['kalau', 'nanti', 'dewasa', 'dan', 'sebelum', 'nikah', 'kamu', 'kerja', 'setelah', 'nikah', 'usahain', 'ngomong', 'ke', 'suami', 'buat', 'izin', 'tetap', 'kerja', 'karena', 'hidup', 'ga', 'ada', 'yang', 'tau', 'kalau', 'kamu', 'ga', 'kerja', 'dan', 'bergantung', 'sama', 'suami', 'pas', 'suami', 'ga', 'ada', 'kamu', 'susah', 'nyari', 'kerja', 'kaya', 'dulu', 'pas', 'muda', 'intinya', 'gitu', 'lah']</t>
  </si>
  <si>
    <t>['kalau', 'nanti', 'dewasa', 'dan', 'sebelum', 'nikah', 'kamu', 'kerja', 'setelah', 'nikah', 'usahakan', 'berbicara', 'ke', 'suami', 'buat', 'izin', 'tetap', 'kerja', 'karena', 'hidup', 'tidak', 'ada', 'yang', 'tau', 'kalau', 'kamu', 'tidak', 'kerja', 'dan', 'bergantung', 'sama', 'suami', 'saat', 'suami', 'tidak', 'ada', 'kamu', 'susah', 'mencari', 'kerja', 'kaya', 'dulu', 'saat', 'muda', 'intinya', 'begitu', 'lah']</t>
  </si>
  <si>
    <t>['dewasa', 'nikah', 'kerja', 'nikah', 'usahakan', 'berbicara', 'suami', 'izin', 'kerja', 'hidup', 'tau', 'kerja', 'bergantung', 'suami', 'suami', 'susah', 'mencari', 'kerja', 'kaya', 'muda', 'intinya']</t>
  </si>
  <si>
    <t>['dewasa', 'nikah', 'kerja', 'nikah', 'usaha', 'bicara', 'suami', 'izin', 'kerja', 'hidup', 'tau', 'kerja', 'gantung', 'suami', 'suami', 'susah', 'cari', 'kerja', 'kaya', 'muda', 'inti']</t>
  </si>
  <si>
    <t>dewasa nikah kerja nikah usaha bicara suami izin kerja hidup tau kerja gantung suami suami susah cari kerja kaya muda inti</t>
  </si>
  <si>
    <t>"Mumpung lu masih muda, cobain aja semua peluang yang ada. Gua aja nyesel nikah muda, tapi ga nyesel punya anak."</t>
  </si>
  <si>
    <t>"mumpung lu masih muda, cobain aja semua peluang yang ada. gua aja nyesel nikah muda, tapi ga nyesel punya anak."</t>
  </si>
  <si>
    <t>mumpung lu masih muda cobain aja semua peluang yang ada gua aja nyesel nikah muda tapi ga nyesel punya anak</t>
  </si>
  <si>
    <t>['mumpung', 'lu', 'masih', 'muda', 'cobain', 'aja', 'semua', 'peluang', 'yang', 'ada', 'gua', 'aja', 'nyesel', 'nikah', 'muda', 'tapi', 'ga', 'nyesel', 'punya', 'anak']</t>
  </si>
  <si>
    <t>['mumpung', 'kamu', 'masih', 'muda', 'coba', 'aja', 'semua', 'peluang', 'yang', 'ada', 'aku', 'aja', 'menyesal', 'nikah', 'muda', 'tapi', 'tidak', 'menyesal', 'punya', 'anak']</t>
  </si>
  <si>
    <t>['mumpung', 'muda', 'coba', 'aja', 'peluang', 'aja', 'menyesal', 'nikah', 'muda', 'menyesal', 'anak']</t>
  </si>
  <si>
    <t>['mumpung', 'muda', 'coba', 'aja', 'peluang', 'aja', 'sesal', 'nikah', 'muda', 'sesal', 'anak']</t>
  </si>
  <si>
    <t>mumpung muda coba aja peluang aja sesal nikah muda sesal anak</t>
  </si>
  <si>
    <t>Meninggal duluan
Fuck nikah muda, gue mau mati muda</t>
  </si>
  <si>
    <t>meninggal duluan
fuck nikah muda, gue mau mati muda</t>
  </si>
  <si>
    <t>meninggal duluan fuck nikah muda gue mau mati muda</t>
  </si>
  <si>
    <t>['meninggal', 'duluan', 'fuck', 'nikah', 'muda', 'gue', 'mau', 'mati', 'muda']</t>
  </si>
  <si>
    <t>['meninggal', 'duluan', 'fuck', 'nikah', 'muda', 'aku', 'mau', 'mati', 'muda']</t>
  </si>
  <si>
    <t>['meninggal', 'duluan', 'fuck', 'nikah', 'muda', 'mati', 'muda']</t>
  </si>
  <si>
    <t>['tinggal', 'duluan', 'fuck', 'nikah', 'muda', 'mati', 'muda']</t>
  </si>
  <si>
    <t>tinggal duluan fuck nikah muda mati muda</t>
  </si>
  <si>
    <t>@heavcnsday GILA NIKAH MUDA DIA.</t>
  </si>
  <si>
    <t>@heavcnsday gila nikah muda dia.</t>
  </si>
  <si>
    <t>gila nikah muda dia</t>
  </si>
  <si>
    <t>['gila', 'nikah', 'muda', 'dia']</t>
  </si>
  <si>
    <t>['gila', 'nikah', 'muda']</t>
  </si>
  <si>
    <t>gila nikah muda</t>
  </si>
  <si>
    <t>@Rockwithiel @Askrlfess Katanya di komunitasnya disuruh nikah muda terus. Akhirnya keluar lepas cadar dan pacaran. Klo ga gitu ga dpt jodoh sedangkan gamau yg ucuk2 kenal bentar lgsg nikah.</t>
  </si>
  <si>
    <t>@rockwithiel @askrlfess katanya di komunitasnya disuruh nikah muda terus. akhirnya keluar lepas cadar dan pacaran. klo ga gitu ga dpt jodoh sedangkan gamau yg ucuk2 kenal bentar lgsg nikah.</t>
  </si>
  <si>
    <t>katanya di komunitasnya disuruh nikah muda terus akhirnya keluar lepas cadar dan pacaran klo ga gitu ga dpt jodoh sedangkan gamau yg ucuk kenal bentar lgsg nikah</t>
  </si>
  <si>
    <t>['katanya', 'di', 'komunitasnya', 'disuruh', 'nikah', 'muda', 'terus', 'akhirnya', 'keluar', 'lepas', 'cadar', 'dan', 'pacaran', 'klo', 'ga', 'gitu', 'ga', 'dpt', 'jodoh', 'sedangkan', 'gamau', 'yg', 'ucuk', 'kenal', 'bentar', 'lgsg', 'nikah']</t>
  </si>
  <si>
    <t>['katanya', 'di', 'komunitasnya', 'disuruh', 'nikah', 'muda', 'terus', 'akhirnya', 'keluar', 'lepas', 'cadar', 'dan', 'pacaran', 'klo', 'tidak', 'begitu', 'tidak', 'dapat', 'jodoh', 'sedangkan', 'gamau', 'yg', 'ucuk', 'kenal', 'bentar', 'langsung', 'nikah']</t>
  </si>
  <si>
    <t>['komunitasnya', 'disuruh', 'nikah', 'muda', 'lepas', 'cadar', 'pacaran', 'klo', 'jodoh', 'gamau', 'ucuk', 'kenal', 'bentar', 'langsung', 'nikah']</t>
  </si>
  <si>
    <t>['komunitas', 'suruh', 'nikah', 'muda', 'lepas', 'cadar', 'pacar', 'klo', 'jodoh', 'gamau', 'ucuk', 'kenal', 'bentar', 'langsung', 'nikah']</t>
  </si>
  <si>
    <t>komunitas suruh nikah muda lepas cadar pacar klo jodoh gamau ucuk kenal bentar langsung nikah</t>
  </si>
  <si>
    <t>@NESVERLAND @tanyakanrl Pngn gw post di sw tapi nanti tmn2 gw yang nikah muda pda tersinggung wkwkwkw</t>
  </si>
  <si>
    <t>@nesverland @tanyakanrl pngn gw post di sw tapi nanti tmn2 gw yang nikah muda pda tersinggung wkwkwkw</t>
  </si>
  <si>
    <t>pngn gw post di sw tapi nanti tmn gw yang nikah muda pda tersinggung wkwkwkw</t>
  </si>
  <si>
    <t>['pngn', 'gw', 'post', 'di', 'sw', 'tapi', 'nanti', 'tmn', 'gw', 'yang', 'nikah', 'muda', 'pda', 'tersinggung', 'wkwkwkw']</t>
  </si>
  <si>
    <t>['ingin', 'aku', 'post', 'di', 'sw', 'tapi', 'nanti', 'teman', 'aku', 'yang', 'nikah', 'muda', 'pada', 'tersinggung', 'wkwkwkw']</t>
  </si>
  <si>
    <t>['post', 'sw', 'teman', 'nikah', 'muda', 'tersinggung']</t>
  </si>
  <si>
    <t>['post', 'sw', 'teman', 'nikah', 'muda', 'singgung']</t>
  </si>
  <si>
    <t>post sw teman nikah muda singgung</t>
  </si>
  <si>
    <t>Berat banget pembahasannya nikah sm gilang yg tentu saja tidak ada ujungnya dan terheran2 sm yg nikah muda</t>
  </si>
  <si>
    <t>berat banget pembahasannya nikah sm gilang yg tentu saja tidak ada ujungnya dan terheran2 sm yg nikah muda</t>
  </si>
  <si>
    <t>berat banget pembahasannya nikah sm gilang yg tentu saja tidak ada ujungnya dan terheran sm yg nikah muda</t>
  </si>
  <si>
    <t>['berat', 'banget', 'pembahasannya', 'nikah', 'sm', 'gilang', 'yg', 'tentu', 'saja', 'tidak', 'ada', 'ujungnya', 'dan', 'terheran', 'sm', 'yg', 'nikah', 'muda']</t>
  </si>
  <si>
    <t>['berat', 'banget', 'pembahasannya', 'nikah', 'sama', 'gilang', 'yg', 'tentu', 'saja', 'tidak', 'ada', 'ujungnya', 'dan', 'terheran', 'sama', 'yg', 'nikah', 'muda']</t>
  </si>
  <si>
    <t>['berat', 'banget', 'pembahasannya', 'nikah', 'gilang', 'ujungnya', 'terheran', 'nikah', 'muda']</t>
  </si>
  <si>
    <t>['berat', 'banget', 'bahas', 'nikah', 'gilang', 'ujung', 'heran', 'nikah', 'muda']</t>
  </si>
  <si>
    <t>berat banget bahas nikah gilang ujung heran nikah muda</t>
  </si>
  <si>
    <t>@rizmwahahayra nikah muda aja</t>
  </si>
  <si>
    <t>nikah muda aja</t>
  </si>
  <si>
    <t>['nikah', 'muda', 'aja']</t>
  </si>
  <si>
    <t>basa basi nanya kabar nanya kegiatan terus ngasih semangat and nyuruh dia nyari pacar atau istri karna aku tau jaehyun suka anak kecil kalo gak jadi idol katanya juga mau jadi nikah jadi papa muda</t>
  </si>
  <si>
    <t>['basa', 'basi', 'nanya', 'kabar', 'nanya', 'kegiatan', 'terus', 'ngasih', 'semangat', 'and', 'nyuruh', 'dia', 'nyari', 'pacar', 'atau', 'istri', 'karna', 'aku', 'tau', 'jaehyun', 'suka', 'anak', 'kecil', 'kalo', 'gak', 'jadi', 'idol', 'katanya', 'juga', 'mau', 'jadi', 'nikah', 'jadi', 'papa', 'muda']</t>
  </si>
  <si>
    <t>['basa', 'basi', 'bertanya', 'kabar', 'bertanya', 'kegiatan', 'terus', 'memberi', 'semangat', 'and', 'menyuruh', 'dia', 'mencari', 'pacar', 'atau', 'istri', 'karena', 'aku', 'tau', 'jaehyun', 'suka', 'anak', 'kecil', 'kalo', 'gak', 'jadi', 'idola', 'katanya', 'juga', 'mau', 'jadi', 'nikah', 'jadi', 'papa', 'muda']</t>
  </si>
  <si>
    <t>['basa', 'basi', 'kabar', 'kegiatan', 'semangat', 'and', 'menyuruh', 'mencari', 'pacar', 'istri', 'tau', 'jaehyun', 'suka', 'anak', 'kalo', 'gak', 'idola', 'nikah', 'papa', 'muda']</t>
  </si>
  <si>
    <t>['basa', 'basi', 'kabar', 'giat', 'semangat', 'and', 'suruh', 'cari', 'pacar', 'istri', 'tau', 'jaehyun', 'suka', 'anak', 'kalo', 'gak', 'idola', 'nikah', 'papa', 'muda']</t>
  </si>
  <si>
    <t>basa basi kabar giat semangat and suruh cari pacar istri tau jaehyun suka anak kalo gak idola nikah papa muda</t>
  </si>
  <si>
    <t>Few months ago
👩‍💼:nikah dah lu cepat
👧: nanti aja, mau nikmati masa muda dulu
👩‍💼: jgn lama2, ntar susah 
Now 
👩‍💼: kamu mah enak kalo plg krj bs lgsung tidur, aku urus anak, urus itu.Mau balek gadis rasanya, benar y harusnya ga ussh nikah cepat. Nikmati masa muda dulu
👧: 🤣🤣</t>
  </si>
  <si>
    <t>few months ago
👩‍💼:nikah dah lu cepat
👧: nanti aja, mau nikmati masa muda dulu
👩‍💼: jgn lama2, ntar susah 
now 
👩‍💼: kamu mah enak kalo plg krj bs lgsung tidur, aku urus anak, urus itu.mau balek gadis rasanya, benar y harusnya ga ussh nikah cepat. nikmati masa muda dulu
👧: 🤣🤣</t>
  </si>
  <si>
    <t>few months ago nikah dah lu cepat nanti aja mau nikmati masa muda dulu jgn lama ntar susah now kamu mah enak kalo plg krj bs lgsung tidur aku urus anak urus itumau balek gadis rasanya benar  harusnya ga ussh nikah cepat nikmati masa muda dulu</t>
  </si>
  <si>
    <t>['few', 'months', 'ago', 'nikah', 'dah', 'lu', 'cepat', 'nanti', 'aja', 'mau', 'nikmati', 'masa', 'muda', 'dulu', 'jgn', 'lama', 'ntar', 'susah', 'now', 'kamu', 'mah', 'enak', 'kalo', 'plg', 'krj', 'bs', 'lgsung', 'tidur', 'aku', 'urus', 'anak', 'urus', 'itumau', 'balek', 'gadis', 'rasanya', 'benar', 'harusnya', 'ga', 'ussh', 'nikah', 'cepat', 'nikmati', 'masa', 'muda', 'dulu']</t>
  </si>
  <si>
    <t>['few', 'months', 'ago', 'nikah', 'sudah', 'kamu', 'cepat', 'nanti', 'aja', 'mau', 'menikmati', 'masa', 'muda', 'dulu', 'jgn', 'lama', 'nanti', 'susah', 'sekarang', 'kamu', 'mah', 'enak', 'kalo', 'paling', 'kerja', 'bisa', 'langsung', 'tidur', 'aku', 'atur', 'anak', 'atur', 'mau', 'kembali', 'gadis', 'rasanya', 'benar', 'harusnya', 'tidak', 'ussh', 'nikah', 'cepat', 'menikmati', 'masa', 'muda', 'dulu']</t>
  </si>
  <si>
    <t>['few', 'months', 'ago', 'nikah', 'cepat', 'aja', 'menikmati', 'muda', 'jgn', 'susah', 'mah', 'enak', 'kalo', 'kerja', 'langsung', 'tidur', 'atur', 'anak', 'atur', 'gadis', 'ussh', 'nikah', 'cepat', 'menikmati', 'muda']</t>
  </si>
  <si>
    <t>['few', 'months', 'ago', 'nikah', 'cepat', 'aja', 'nikmat', 'muda', 'jgn', 'susah', 'mah', 'enak', 'kalo', 'kerja', 'langsung', 'tidur', 'atur', 'anak', 'atur', 'gadis', 'ussh', 'nikah', 'cepat', 'nikmat', 'muda']</t>
  </si>
  <si>
    <t>few months ago nikah cepat aja nikmat muda jgn susah mah enak kalo kerja langsung tidur atur anak atur gadis ussh nikah cepat nikmat muda</t>
  </si>
  <si>
    <t>@moviemenfes nikah muda mungkin ceritanya</t>
  </si>
  <si>
    <t>nikah muda mungkin ceritanya</t>
  </si>
  <si>
    <t>['nikah', 'muda', 'mungkin', 'ceritanya']</t>
  </si>
  <si>
    <t>['nikah', 'muda', 'ceritanya']</t>
  </si>
  <si>
    <t>['nikah', 'muda', 'cerita']</t>
  </si>
  <si>
    <t>nikah muda cerita</t>
  </si>
  <si>
    <t>Buat milenial yang mau nikah muda dengan alasan menghindari zina sampe lupa menghindari kemiskinan. mending liat harga susu anak dulu deh biar ga kaget 😂 https://t.co/nX4ajDn8J1</t>
  </si>
  <si>
    <t>buat milenial yang mau nikah muda dengan alasan menghindari zina sampe lupa menghindari kemiskinan. mending liat harga susu anak dulu deh biar ga kaget 😂 https://t.co/nx4ajdn8j1</t>
  </si>
  <si>
    <t>buat milenial yang mau nikah muda dengan alasan menghindari zina sampe lupa menghindari kemiskinan mending liat harga susu anak dulu deh biar ga kaget</t>
  </si>
  <si>
    <t>['buat', 'milenial', 'yang', 'mau', 'nikah', 'muda', 'dengan', 'alasan', 'menghindari', 'zina', 'sampe', 'lupa', 'menghindari', 'kemiskinan', 'mending', 'liat', 'harga', 'susu', 'anak', 'dulu', 'deh', 'biar', 'ga', 'kaget']</t>
  </si>
  <si>
    <t>['buat', 'milenial', 'yang', 'mau', 'nikah', 'muda', 'dengan', 'alasan', 'menghindari', 'zina', 'sampai', 'lupa', 'menghindari', 'kemiskinan', 'mending', 'lihat', 'harga', 'susu', 'anak', 'dulu', 'deh', 'biar', 'tidak', 'kaget']</t>
  </si>
  <si>
    <t>['milenial', 'nikah', 'muda', 'alasan', 'menghindari', 'zina', 'lupa', 'menghindari', 'kemiskinan', 'mending', 'lihat', 'harga', 'susu', 'anak', 'deh', 'biar', 'kaget']</t>
  </si>
  <si>
    <t>['milenial', 'nikah', 'muda', 'alas', 'hindar', 'zina', 'lupa', 'hindar', 'miskin', 'mending', 'lihat', 'harga', 'susu', 'anak', 'deh', 'biar', 'kaget']</t>
  </si>
  <si>
    <t>milenial nikah muda alas hindar zina lupa hindar miskin mending lihat harga susu anak deh biar kaget</t>
  </si>
  <si>
    <t>Ask! Gue cewe umur 19 belum pernah pacaran karna always one sided love, sementara 2 sahabat gue umur 20 udh pada hamil. Sebenernya gue ga minat nikah muda cuma ya kadang pengen punya pacar, gue insecure apa gue ga semenarik itu sampe ga ada yg tertarik sama gue?</t>
  </si>
  <si>
    <t>ask! gue cewe umur 19 belum pernah pacaran karna always one sided love, sementara 2 sahabat gue umur 20 udh pada hamil. sebenernya gue ga minat nikah muda cuma ya kadang pengen punya pacar, gue insecure apa gue ga semenarik itu sampe ga ada yg tertarik sama gue?</t>
  </si>
  <si>
    <t>ask gue cewe umur belum pernah pacaran karna always one sided love sementara sahabat gue umur udh pada hamil sebenernya gue ga minat nikah muda cuma ya kadang pengen punya pacar gue insecure apa gue ga semenarik itu sampe ga ada yg tertarik sama gue</t>
  </si>
  <si>
    <t>['ask', 'gue', 'cewe', 'umur', 'belum', 'pernah', 'pacaran', 'karna', 'always', 'one', 'sided', 'love', 'sementara', 'sahabat', 'gue', 'umur', 'udh', 'pada', 'hamil', 'sebenernya', 'gue', 'ga', 'minat', 'nikah', 'muda', 'cuma', 'ya', 'kadang', 'pengen', 'punya', 'pacar', 'gue', 'insecure', 'apa', 'gue', 'ga', 'semenarik', 'itu', 'sampe', 'ga', 'ada', 'yg', 'tertarik', 'sama', 'gue']</t>
  </si>
  <si>
    <t>['ask', 'aku', 'cewek', 'umur', 'belum', 'pernah', 'pacaran', 'karena', 'always', 'one', 'sided', 'love', 'sementara', 'sahabat', 'aku', 'umur', 'sudah', 'pada', 'hamil', 'sebenarnya', 'aku', 'tidak', 'minat', 'nikah', 'muda', 'cuma', 'ya', 'kadang', 'ingin', 'punya', 'pacar', 'aku', 'khawatir', 'apa', 'aku', 'tidak', 'semenarik', 'itu', 'sampai', 'tidak', 'ada', 'yg', 'tertarik', 'sama', 'aku']</t>
  </si>
  <si>
    <t>['ask', 'cewek', 'umur', 'pacaran', 'always', 'one', 'sided', 'love', 'sahabat', 'umur', 'hamil', 'minat', 'nikah', 'muda', 'ya', 'kadang', 'pacar', 'khawatir', 'semenarik', 'tertarik']</t>
  </si>
  <si>
    <t>['ask', 'cewek', 'umur', 'pacar', 'always', 'one', 'sided', 'love', 'sahabat', 'umur', 'hamil', 'minat', 'nikah', 'muda', 'ya', 'kadang', 'pacar', 'khawatir', 'tarik', 'tarik']</t>
  </si>
  <si>
    <t>ask cewek umur pacar always one sided love sahabat umur hamil minat nikah muda ya kadang pacar khawatir tarik tarik</t>
  </si>
  <si>
    <t>Sering terjadi dikalangan anak muda kita. Kira kira kalo ada opsi dipindahin ke China dengan alasan ini, para brengsek garis keras pada mau gak ya?😂
..
https://t.co/23VAWMoc3T
#china #resesiseks #nikah #jomblo #childfree</t>
  </si>
  <si>
    <t>sering terjadi dikalangan anak muda kita. kira kira kalo ada opsi dipindahin ke china dengan alasan ini, para brengsek garis keras pada mau gak ya?😂
..
https://t.co/23vawmoc3t
#china #resesiseks #nikah #jomblo #childfree</t>
  </si>
  <si>
    <t>sering terjadi dikalangan anak muda kita kira kira kalo ada opsi dipindahin ke china dengan alasan ini para brengsek garis keras pada mau gak ya</t>
  </si>
  <si>
    <t>['sering', 'terjadi', 'dikalangan', 'anak', 'muda', 'kita', 'kira', 'kira', 'kalo', 'ada', 'opsi', 'dipindahin', 'ke', 'china', 'dengan', 'alasan', 'ini', 'para', 'brengsek', 'garis', 'keras', 'pada', 'mau', 'gak', 'ya']</t>
  </si>
  <si>
    <t>['sering', 'terjadi', 'dikalangan', 'anak', 'muda', 'kita', 'kira', 'kira', 'kalo', 'ada', 'opsi', 'dipindahin', 'ke', 'china', 'dengan', 'alasan', 'ini', 'para', 'berengsek', 'garis', 'keras', 'pada', 'mau', 'gak', 'ya']</t>
  </si>
  <si>
    <t>['dikalangan', 'anak', 'muda', 'kalo', 'opsi', 'dipindahin', 'china', 'alasan', 'berengsek', 'garis', 'keras', 'gak', 'ya']</t>
  </si>
  <si>
    <t>['kalang', 'anak', 'muda', 'kalo', 'opsi', 'dipindahin', 'china', 'alas', 'berengsek', 'garis', 'keras', 'gak', 'ya']</t>
  </si>
  <si>
    <t>kalang anak muda kalo opsi dipindahin china alas berengsek garis keras gak ya</t>
  </si>
  <si>
    <t>@nonachuloo @SUNDA_FESS Ga selalu sih
Tapi punya cita cita pingin nikah muda sih, soalnya udah tua :(</t>
  </si>
  <si>
    <t>@nonachuloo @sunda_fess ga selalu sih
tapi punya cita cita pingin nikah muda sih, soalnya udah tua :(</t>
  </si>
  <si>
    <t>fess ga selalu sih tapi punya cita cita pingin nikah muda sih soalnya udah tua</t>
  </si>
  <si>
    <t>['fess', 'ga', 'selalu', 'sih', 'tapi', 'punya', 'cita', 'cita', 'pingin', 'nikah', 'muda', 'sih', 'soalnya', 'udah', 'tua']</t>
  </si>
  <si>
    <t>['fess', 'tidak', 'selalu', 'sih', 'tapi', 'punya', 'cita', 'cita', 'ingin', 'nikah', 'muda', 'sih', 'soalnya', 'sudah', 'tua']</t>
  </si>
  <si>
    <t>['fess', 'sih', 'cita', 'cita', 'nikah', 'muda', 'sih', 'tua']</t>
  </si>
  <si>
    <t>fess sih cita cita nikah muda sih tua</t>
  </si>
  <si>
    <t>@DraftAnakUnpad Mau nikah muda atau tua yang penting mapan secara finansial, ilmu dan mental.</t>
  </si>
  <si>
    <t>@draftanakunpad mau nikah muda atau tua yang penting mapan secara finansial, ilmu dan mental.</t>
  </si>
  <si>
    <t>mau nikah muda atau tua yang penting mapan secara finansial ilmu dan mental</t>
  </si>
  <si>
    <t>['mau', 'nikah', 'muda', 'atau', 'tua', 'yang', 'penting', 'mapan', 'secara', 'finansial', 'ilmu', 'dan', 'mental']</t>
  </si>
  <si>
    <t>['mau', 'nikah', 'muda', 'atau', 'tua', 'yang', 'penting', 'mapan', 'secara', 'keuangan', 'ilmu', 'dan', 'mental']</t>
  </si>
  <si>
    <t>['nikah', 'muda', 'tua', 'mapan', 'keuangan', 'ilmu', 'mental']</t>
  </si>
  <si>
    <t>['nikah', 'muda', 'tua', 'mapan', 'uang', 'ilmu', 'mental']</t>
  </si>
  <si>
    <t>nikah muda tua mapan uang ilmu mental</t>
  </si>
  <si>
    <t>@Fourty40two2 masa remaja kita
mommy baru
nikah muda
heaker meet devil</t>
  </si>
  <si>
    <t>@fourty40two2 masa remaja kita
mommy baru
nikah muda
heaker meet devil</t>
  </si>
  <si>
    <t>masa remaja kita mommy baru nikah muda heaker meet devil</t>
  </si>
  <si>
    <t>['masa', 'remaja', 'kita', 'mommy', 'baru', 'nikah', 'muda', 'heaker', 'meet', 'devil']</t>
  </si>
  <si>
    <t>['remaja', 'mommy', 'nikah', 'muda', 'heaker', 'meet', 'devil']</t>
  </si>
  <si>
    <t>remaja mommy nikah muda heaker meet devil</t>
  </si>
  <si>
    <t>salah satu alasan males  interaksi banyak sama orang lain adalah mengindari pertanyaan "kapan lulus, kapan nikah" yang pasti ujung-ujungnya ada perbandingan sama yang seumur/lebih muda perihal pencapaian yang didapet 😌</t>
  </si>
  <si>
    <t>salah satu alasan males interaksi banyak sama orang lain adalah mengindari pertanyaan kapan lulus kapan nikah yang pasti ujungujungnya ada perbandingan sama yang seumurlebih muda perihal pencapaian yang didapet</t>
  </si>
  <si>
    <t>['salah', 'satu', 'alasan', 'males', 'interaksi', 'banyak', 'sama', 'orang', 'lain', 'adalah', 'mengindari', 'pertanyaan', 'kapan', 'lulus', 'kapan', 'nikah', 'yang', 'pasti', 'ujungujungnya', 'ada', 'perbandingan', 'sama', 'yang', 'seumurlebih', 'muda', 'perihal', 'pencapaian', 'yang', 'didapet']</t>
  </si>
  <si>
    <t>['salah', 'satu', 'alasan', 'malas', 'interaksi', 'banyak', 'sama', 'orang', 'lain', 'adalah', 'mengindari', 'pertanyaan', 'kapan', 'lulus', 'kapan', 'nikah', 'yang', 'pasti', 'akhirnya', 'ada', 'perbandingan', 'sama', 'yang', 'seumurlebih', 'muda', 'perihal', 'pencapaian', 'yang', 'didapet']</t>
  </si>
  <si>
    <t>['salah', 'alasan', 'malas', 'interaksi', 'orang', 'mengindari', 'lulus', 'nikah', 'perbandingan', 'seumurlebih', 'muda', 'perihal', 'pencapaian', 'didapet']</t>
  </si>
  <si>
    <t>['salah', 'alas', 'malas', 'interaksi', 'orang', 'mengindari', 'lulus', 'nikah', 'banding', 'seumurlebih', 'muda', 'perihal', 'capai', 'didapet']</t>
  </si>
  <si>
    <t>salah alas malas interaksi orang mengindari lulus nikah banding seumurlebih muda perihal capai didapet</t>
  </si>
  <si>
    <t>@saenzzu kt nikah muda</t>
  </si>
  <si>
    <t>kt nikah muda</t>
  </si>
  <si>
    <t>['kt', 'nikah', 'muda']</t>
  </si>
  <si>
    <t>['kita', 'nikah', 'muda']</t>
  </si>
  <si>
    <t>Bener. Dia masih dianggep baik, masih bisa nikah sama cewe lebih muda di hari aku ngelahirin anaknya sendirian.</t>
  </si>
  <si>
    <t>bener. dia masih dianggep baik, masih bisa nikah sama cewe lebih muda di hari aku ngelahirin anaknya sendirian.</t>
  </si>
  <si>
    <t>bener dia masih dianggep baik masih bisa nikah sama cewe lebih muda di hari aku ngelahirin anaknya sendirian</t>
  </si>
  <si>
    <t>['bener', 'dia', 'masih', 'dianggep', 'baik', 'masih', 'bisa', 'nikah', 'sama', 'cewe', 'lebih', 'muda', 'di', 'hari', 'aku', 'ngelahirin', 'anaknya', 'sendirian']</t>
  </si>
  <si>
    <t>['benar', 'dia', 'masih', 'dianggep', 'baik', 'masih', 'bisa', 'nikah', 'sama', 'cewek', 'lebih', 'muda', 'di', 'hari', 'aku', 'ngelahirin', 'anaknya', 'sendirian']</t>
  </si>
  <si>
    <t>['dianggep', 'nikah', 'cewek', 'muda', 'ngelahirin', 'anaknya']</t>
  </si>
  <si>
    <t>['dianggep', 'nikah', 'cewek', 'muda', 'ngelahirin', 'anak']</t>
  </si>
  <si>
    <t>dianggep nikah cewek muda ngelahirin anak</t>
  </si>
  <si>
    <t>Tapi nenek gue mental nya kgak pas. Soalnya nikah di waktu muda. Kasian emak gue yang jdi ank pertamanya. Hehehe</t>
  </si>
  <si>
    <t>tapi nenek gue mental nya kgak pas. soalnya nikah di waktu muda. kasian emak gue yang jdi ank pertamanya. hehehe</t>
  </si>
  <si>
    <t>tapi nenek gue mental nya kgak pas soalnya nikah di waktu muda kasian emak gue yang jdi ank pertamanya hehehe</t>
  </si>
  <si>
    <t>['tapi', 'nenek', 'gue', 'mental', 'nya', 'kgak', 'pas', 'soalnya', 'nikah', 'di', 'waktu', 'muda', 'kasian', 'emak', 'gue', 'yang', 'jdi', 'ank', 'pertamanya', 'hehehe']</t>
  </si>
  <si>
    <t>['tapi', 'nenek', 'aku', 'mental', 'nya', 'kgak', 'saat', 'soalnya', 'nikah', 'di', 'waktu', 'muda', 'kasihan', 'ibu', 'aku', 'yang', 'jadi', 'anak', 'pertamanya', 'hehehe']</t>
  </si>
  <si>
    <t>['nenek', 'mental', 'nya', 'kgak', 'nikah', 'muda', 'kasihan', 'anak', 'pertamanya', 'hehehe']</t>
  </si>
  <si>
    <t>['nenek', 'mental', 'nya', 'kgak', 'nikah', 'muda', 'kasihan', 'anak', 'pertama', 'hehehe']</t>
  </si>
  <si>
    <t>nenek mental nya kgak nikah muda kasihan anak pertama hehehe</t>
  </si>
  <si>
    <t>@sosmedkeras nikah muda</t>
  </si>
  <si>
    <t>Tidur telat bangun pagi-pagi
Suntuk kerja pengen nikah lagi ✊😭
Thanks bang Saykoji, lagu ini membuat aku sadar bahwa cita² pengen nikah muda tak pernah bisa terlaksana :') https://t.co/itesrjOfIm</t>
  </si>
  <si>
    <t>tidur telat bangun pagi-pagi
suntuk kerja pengen nikah lagi ✊😭
thanks bang saykoji, lagu ini membuat aku sadar bahwa cita² pengen nikah muda tak pernah bisa terlaksana :') https://t.co/itesrjofim</t>
  </si>
  <si>
    <t>tidur telat bangun pagipagi suntuk kerja pengen nikah lagi thanks bang saykoji lagu ini membuat aku sadar bahwa cita pengen nikah muda tak pernah bisa terlaksana</t>
  </si>
  <si>
    <t>['tidur', 'telat', 'bangun', 'pagipagi', 'suntuk', 'kerja', 'pengen', 'nikah', 'lagi', 'thanks', 'bang', 'saykoji', 'lagu', 'ini', 'membuat', 'aku', 'sadar', 'bahwa', 'cita', 'pengen', 'nikah', 'muda', 'tak', 'pernah', 'bisa', 'terlaksana']</t>
  </si>
  <si>
    <t>['tidur', 'telat', 'bangun', 'pagipagi', 'suntuk', 'kerja', 'ingin', 'nikah', 'lagi', 'terimakasih', 'kakak', 'saykoji', 'lagu', 'ini', 'membuat', 'aku', 'sadar', 'bahwa', 'cita', 'ingin', 'nikah', 'muda', 'tak', 'pernah', 'bisa', 'terlaksana']</t>
  </si>
  <si>
    <t>['tidur', 'telat', 'bangun', 'pagipagi', 'suntuk', 'kerja', 'nikah', 'terimakasih', 'kakak', 'saykoji', 'lagu', 'sadar', 'cita', 'nikah', 'muda', 'terlaksana']</t>
  </si>
  <si>
    <t>['tidur', 'telat', 'bangun', 'pagipagi', 'suntuk', 'kerja', 'nikah', 'terimakasih', 'kakak', 'saykoji', 'lagu', 'sadar', 'cita', 'nikah', 'muda', 'laksana']</t>
  </si>
  <si>
    <t>tidur telat bangun pagipagi suntuk kerja nikah terimakasih kakak saykoji lagu sadar cita nikah muda laksana</t>
  </si>
  <si>
    <t>@Askrlfess nder, ngingetin aja sih 18 sm 19 beda setahun aja bisa beda bgt pemikirannya, dprd pengen nikah di umur yg masih muda mending explore ke luar, cari sesuatu yg baru, klo km pengen dpt pahala ya cb bikin acara2 amal, volunteer, networking, cari hal2 yg gaada dibuku, and-</t>
  </si>
  <si>
    <t>@askrlfess nder, ngingetin aja sih 18 sm 19 beda setahun aja bisa beda bgt pemikirannya, dprd pengen nikah di umur yg masih muda mending explore ke luar, cari sesuatu yg baru, klo km pengen dpt pahala ya cb bikin acara2 amal, volunteer, networking, cari hal2 yg gaada dibuku, and-</t>
  </si>
  <si>
    <t>nder ngingetin aja sih sm beda setahun aja bisa beda bgt pemikirannya dprd pengen nikah di umur yg masih muda mending explore ke luar cari sesuatu yg baru klo km pengen dpt pahala ya cb bikin acara amal volunteer networking cari hal yg gaada dibuku and</t>
  </si>
  <si>
    <t>['nder', 'ngingetin', 'aja', 'sih', 'sm', 'beda', 'setahun', 'aja', 'bisa', 'beda', 'bgt', 'pemikirannya', 'dprd', 'pengen', 'nikah', 'di', 'umur', 'yg', 'masih', 'muda', 'mending', 'explore', 'ke', 'luar', 'cari', 'sesuatu', 'yg', 'baru', 'klo', 'km', 'pengen', 'dpt', 'pahala', 'ya', 'cb', 'bikin', 'acara', 'amal', 'volunteer', 'networking', 'cari', 'hal', 'yg', 'gaada', 'dibuku', 'and']</t>
  </si>
  <si>
    <t>['nder', 'ngingetin', 'aja', 'sih', 'sama', 'beda', 'setahun', 'aja', 'bisa', 'beda', 'banget', 'pemikirannya', 'dprd', 'ingin', 'nikah', 'di', 'umur', 'yg', 'masih', 'muda', 'mending', 'explore', 'ke', 'luar', 'cari', 'sesuatu', 'yg', 'baru', 'klo', 'kamu', 'ingin', 'dapat', 'pahala', 'ya', 'coba', 'bikin', 'acara', 'amal', 'volunteer', 'networking', 'cari', 'hal', 'yg', 'gaada', 'dibuku', 'and']</t>
  </si>
  <si>
    <t>['nder', 'ngingetin', 'aja', 'sih', 'beda', 'setahun', 'aja', 'beda', 'banget', 'pemikirannya', 'dprd', 'nikah', 'umur', 'muda', 'mending', 'explore', 'cari', 'klo', 'pahala', 'ya', 'coba', 'bikin', 'acara', 'amal', 'volunteer', 'networking', 'cari', 'gaada', 'dibuku', 'and']</t>
  </si>
  <si>
    <t>['nder', 'ngingetin', 'aja', 'sih', 'beda', 'tahun', 'aja', 'beda', 'banget', 'pikir', 'dprd', 'nikah', 'umur', 'muda', 'mending', 'explore', 'cari', 'klo', 'pahala', 'ya', 'coba', 'bikin', 'acara', 'amal', 'volunteer', 'networking', 'cari', 'gaada', 'buku', 'and']</t>
  </si>
  <si>
    <t>nder ngingetin aja sih beda tahun aja beda banget pikir dprd nikah umur muda mending explore cari klo pahala ya coba bikin acara amal volunteer networking cari gaada buku and</t>
  </si>
  <si>
    <t>@worksfess Untung bgt nder km dikasi liat sifat aslinya sebelum nikah, pasti bisa asal rajin cari2 kerja aja 26 jg masih muda kok semangat ☺</t>
  </si>
  <si>
    <t>@worksfess untung bgt nder km dikasi liat sifat aslinya sebelum nikah, pasti bisa asal rajin cari2 kerja aja 26 jg masih muda kok semangat ☺</t>
  </si>
  <si>
    <t>untung bgt nder km dikasi liat sifat aslinya sebelum nikah pasti bisa asal rajin cari kerja aja jg masih muda kok semangat</t>
  </si>
  <si>
    <t>['untung', 'bgt', 'nder', 'km', 'dikasi', 'liat', 'sifat', 'aslinya', 'sebelum', 'nikah', 'pasti', 'bisa', 'asal', 'rajin', 'cari', 'kerja', 'aja', 'jg', 'masih', 'muda', 'kok', 'semangat']</t>
  </si>
  <si>
    <t>['untung', 'banget', 'nder', 'kamu', 'diberi', 'lihat', 'sifat', 'aslinya', 'sebelum', 'nikah', 'pasti', 'bisa', 'asal', 'rajin', 'cari', 'kerja', 'aja', 'juga', 'masih', 'muda', 'kok', 'semangat']</t>
  </si>
  <si>
    <t>['untung', 'banget', 'nder', 'lihat', 'sifat', 'aslinya', 'nikah', 'rajin', 'cari', 'kerja', 'aja', 'muda', 'semangat']</t>
  </si>
  <si>
    <t>['untung', 'banget', 'nder', 'lihat', 'sifat', 'asli', 'nikah', 'rajin', 'cari', 'kerja', 'aja', 'muda', 'semangat']</t>
  </si>
  <si>
    <t>untung banget nder lihat sifat asli nikah rajin cari kerja aja muda semangat</t>
  </si>
  <si>
    <t>@haditricoswara @Askrlfess liat ini jdi pngen nikah muda, pas sadar knyataan bapak ku istrinya 2 lgsg mndur alon-alon hahahahahahaha gini amat</t>
  </si>
  <si>
    <t>@haditricoswara @askrlfess liat ini jdi pngen nikah muda, pas sadar knyataan bapak ku istrinya 2 lgsg mndur alon-alon hahahahahahaha gini amat</t>
  </si>
  <si>
    <t>liat ini jdi pngen nikah muda pas sadar knyataan bapak ku istrinya lgsg mndur alonalon hahahahahahaha gini amat</t>
  </si>
  <si>
    <t>['liat', 'ini', 'jdi', 'pngen', 'nikah', 'muda', 'pas', 'sadar', 'knyataan', 'bapak', 'ku', 'istrinya', 'lgsg', 'mndur', 'alonalon', 'hahahahahahaha', 'gini', 'amat']</t>
  </si>
  <si>
    <t>['lihat', 'ini', 'jadi', 'ingin', 'nikah', 'muda', 'saat', 'sadar', 'knyataan', 'bapak', 'aku', 'istrinya', 'langsung', 'mndur', 'pelan', 'hahahahahahaha', 'begini', 'amat']</t>
  </si>
  <si>
    <t>['lihat', 'nikah', 'muda', 'sadar', 'knyataan', 'istrinya', 'langsung', 'mndur', 'pelan']</t>
  </si>
  <si>
    <t>['lihat', 'nikah', 'muda', 'sadar', 'knyataan', 'istri', 'langsung', 'mndur', 'pelan']</t>
  </si>
  <si>
    <t>lihat nikah muda sadar knyataan istri langsung mndur pelan</t>
  </si>
  <si>
    <t>- Bill ini jg anak kebanggaannya Molly (bisa di bilang begitu) anak pertama keluarga Weasley jg dan sekali lagi Bill ini masih muda, jadi di satu sisi waktu Bill tiba2 bilang mau nikah,-</t>
  </si>
  <si>
    <t>- bill ini jg anak kebanggaannya molly (bisa di bilang begitu) anak pertama keluarga weasley jg dan sekali lagi bill ini masih muda, jadi di satu sisi waktu bill tiba2 bilang mau nikah,-</t>
  </si>
  <si>
    <t>bill ini jg anak kebanggaannya molly bisa di bilang begitu anak pertama keluarga weasley jg dan sekali lagi bill ini masih muda jadi di satu sisi waktu bill tiba bilang mau nikah</t>
  </si>
  <si>
    <t>['bill', 'ini', 'jg', 'anak', 'kebanggaannya', 'molly', 'bisa', 'di', 'bilang', 'begitu', 'anak', 'pertama', 'keluarga', 'weasley', 'jg', 'dan', 'sekali', 'lagi', 'bill', 'ini', 'masih', 'muda', 'jadi', 'di', 'satu', 'sisi', 'waktu', 'bill', 'tiba', 'bilang', 'mau', 'nikah']</t>
  </si>
  <si>
    <t>['bill', 'ini', 'juga', 'anak', 'kebanggaannya', 'molly', 'bisa', 'di', 'bilang', 'begitu', 'anak', 'pertama', 'keluarga', 'weasley', 'juga', 'dan', 'sekali', 'lagi', 'bill', 'ini', 'masih', 'muda', 'jadi', 'di', 'satu', 'sisi', 'waktu', 'bill', 'tiba', 'bilang', 'mau', 'nikah']</t>
  </si>
  <si>
    <t>['bill', 'anak', 'kebanggaannya', 'molly', 'bilang', 'anak', 'keluarga', 'weasley', 'bill', 'muda', 'sisi', 'bill', 'bilang', 'nikah']</t>
  </si>
  <si>
    <t>['bill', 'anak', 'bangga', 'molly', 'bilang', 'anak', 'keluarga', 'weasley', 'bill', 'muda', 'sisi', 'bill', 'bilang', 'nikah']</t>
  </si>
  <si>
    <t>bill anak bangga molly bilang anak keluarga weasley bill muda sisi bill bilang nikah</t>
  </si>
  <si>
    <t>Kenapa dia bisa mikir gitu? Karena dulu di rezim Voldemort yg pertama jg banyak pasangan muda yg buru2 nikah kek gitu termasuk  Molly &amp;amp; Arthur, dan let just say ga semua pasangan itu pernikahannya indah.</t>
  </si>
  <si>
    <t>kenapa dia bisa mikir gitu? karena dulu di rezim voldemort yg pertama jg banyak pasangan muda yg buru2 nikah kek gitu termasuk  molly &amp;amp; arthur, dan let just say ga semua pasangan itu pernikahannya indah.</t>
  </si>
  <si>
    <t>kenapa dia bisa mikir gitu karena dulu di rezim voldemort yg pertama jg banyak pasangan muda yg buru nikah kek gitu termasuk molly amp arthur dan let just say ga semua pasangan itu pernikahannya indah</t>
  </si>
  <si>
    <t>['kenapa', 'dia', 'bisa', 'mikir', 'gitu', 'karena', 'dulu', 'di', 'rezim', 'voldemort', 'yg', 'pertama', 'jg', 'banyak', 'pasangan', 'muda', 'yg', 'buru', 'nikah', 'kek', 'gitu', 'termasuk', 'molly', 'amp', 'arthur', 'dan', 'let', 'just', 'say', 'ga', 'semua', 'pasangan', 'itu', 'pernikahannya', 'indah']</t>
  </si>
  <si>
    <t>['kenapa', 'dia', 'bisa', 'berpikir', 'begitu', 'karena', 'dulu', 'di', 'rezim', 'voldemort', 'yg', 'pertama', 'juga', 'banyak', 'pasangan', 'muda', 'yg', 'buru', 'nikah', 'seperti', 'begitu', 'termasuk', 'molly', 'amp', 'arthur', 'dan', 'let', 'just', 'say', 'tidak', 'semua', 'pasangan', 'itu', 'pernikahannya', 'indah']</t>
  </si>
  <si>
    <t>['berpikir', 'rezim', 'voldemort', 'pasangan', 'muda', 'buru', 'nikah', 'molly', 'amp', 'arthur', 'let', 'just', 'say', 'pasangan', 'pernikahannya', 'indah']</t>
  </si>
  <si>
    <t>['pikir', 'rezim', 'voldemort', 'pasang', 'muda', 'buru', 'nikah', 'molly', 'amp', 'arthur', 'let', 'just', 'say', 'pasang', 'nikah', 'indah']</t>
  </si>
  <si>
    <t>pikir rezim voldemort pasang muda buru nikah molly amp arthur let just say pasang nikah indah</t>
  </si>
  <si>
    <t>Secara khursus (untuk Molly Weasley) alasannya adalah karena :
- Molly pikir Bill dan Fleur ingin buru2 nikah karena kondisi dunia sihir lagi kacau di bawah rezim Voldemort &amp;amp; bukan bener2 karena cinta (Bill &amp;amp; Fleur sama2 masih muda dan baru kenal ga beberapa lama di mata Molly).</t>
  </si>
  <si>
    <t>secara khursus (untuk molly weasley) alasannya adalah karena :
- molly pikir bill dan fleur ingin buru2 nikah karena kondisi dunia sihir lagi kacau di bawah rezim voldemort &amp;amp; bukan bener2 karena cinta (bill &amp;amp; fleur sama2 masih muda dan baru kenal ga beberapa lama di mata molly).</t>
  </si>
  <si>
    <t>secara khursus untuk molly weasley alasannya adalah karena molly pikir bill dan fleur ingin buru nikah karena kondisi dunia sihir lagi kacau di bawah rezim voldemort amp bukan bener karena cinta bill amp fleur sama masih muda dan baru kenal ga beberapa lama di mata molly</t>
  </si>
  <si>
    <t>['secara', 'khursus', 'untuk', 'molly', 'weasley', 'alasannya', 'adalah', 'karena', 'molly', 'pikir', 'bill', 'dan', 'fleur', 'ingin', 'buru', 'nikah', 'karena', 'kondisi', 'dunia', 'sihir', 'lagi', 'kacau', 'di', 'bawah', 'rezim', 'voldemort', 'amp', 'bukan', 'bener', 'karena', 'cinta', 'bill', 'amp', 'fleur', 'sama', 'masih', 'muda', 'dan', 'baru', 'kenal', 'ga', 'beberapa', 'lama', 'di', 'mata', 'molly']</t>
  </si>
  <si>
    <t>['secara', 'khusus', 'untuk', 'molly', 'weasley', 'alasannya', 'adalah', 'karena', 'molly', 'pikir', 'bill', 'dan', 'fleur', 'ingin', 'buru', 'nikah', 'karena', 'kondisi', 'dunia', 'sihir', 'lagi', 'kacau', 'di', 'bawah', 'rezim', 'voldemort', 'amp', 'bukan', 'benar', 'karena', 'cinta', 'bill', 'amp', 'fleur', 'sama', 'masih', 'muda', 'dan', 'baru', 'kenal', 'tidak', 'beberapa', 'lama', 'di', 'mata', 'molly']</t>
  </si>
  <si>
    <t>['khusus', 'molly', 'weasley', 'alasannya', 'molly', 'pikir', 'bill', 'fleur', 'buru', 'nikah', 'kondisi', 'dunia', 'sihir', 'kacau', 'rezim', 'voldemort', 'amp', 'cinta', 'bill', 'amp', 'fleur', 'muda', 'kenal', 'mata', 'molly']</t>
  </si>
  <si>
    <t>['khusus', 'molly', 'weasley', 'alas', 'molly', 'pikir', 'bill', 'fleur', 'buru', 'nikah', 'kondisi', 'dunia', 'sihir', 'kacau', 'rezim', 'voldemort', 'amp', 'cinta', 'bill', 'amp', 'fleur', 'muda', 'kenal', 'mata', 'molly']</t>
  </si>
  <si>
    <t>khusus molly weasley alas molly pikir bill fleur buru nikah kondisi dunia sihir kacau rezim voldemort amp cinta bill amp fleur muda kenal mata molly</t>
  </si>
  <si>
    <t>kalo habis baca AU bawaannya pengen ngeiyain nikah muda aja dah</t>
  </si>
  <si>
    <t>kalo habis baca au bawaannya pengen ngeiyain nikah muda aja dah</t>
  </si>
  <si>
    <t>['kalo', 'habis', 'baca', 'au', 'bawaannya', 'pengen', 'ngeiyain', 'nikah', 'muda', 'aja', 'dah']</t>
  </si>
  <si>
    <t>['kalo', 'habis', 'baca', 'aku', 'bawaannya', 'ingin', 'ngeiyain', 'nikah', 'muda', 'aja', 'sudah']</t>
  </si>
  <si>
    <t>['kalo', 'habis', 'baca', 'bawaannya', 'ngeiyain', 'nikah', 'muda', 'aja']</t>
  </si>
  <si>
    <t>['kalo', 'habis', 'baca', 'bawa', 'ngeiyain', 'nikah', 'muda', 'aja']</t>
  </si>
  <si>
    <t>kalo habis baca bawa ngeiyain nikah muda aja</t>
  </si>
  <si>
    <t>Gak setuju sma statement "gak punya anak bikin awet muda"
Tapi kalo emang tujuan nikah cuma buat punya anak, diluaran banyak anak yang butuh orang tua :(</t>
  </si>
  <si>
    <t>gak setuju sma statement "gak punya anak bikin awet muda"
tapi kalo emang tujuan nikah cuma buat punya anak, diluaran banyak anak yang butuh orang tua :(</t>
  </si>
  <si>
    <t>gak setuju sma statement gak punya anak bikin awet muda tapi kalo emang tujuan nikah cuma buat punya anak diluaran banyak anak yang butuh orang tua</t>
  </si>
  <si>
    <t>['gak', 'setuju', 'sma', 'statement', 'gak', 'punya', 'anak', 'bikin', 'awet', 'muda', 'tapi', 'kalo', 'emang', 'tujuan', 'nikah', 'cuma', 'buat', 'punya', 'anak', 'diluaran', 'banyak', 'anak', 'yang', 'butuh', 'orang', 'tua']</t>
  </si>
  <si>
    <t>['gak', 'setuju', 'sama', 'statement', 'gak', 'punya', 'anak', 'bikin', 'awet', 'muda', 'tapi', 'kalo', 'memang', 'tujuan', 'nikah', 'cuma', 'buat', 'punya', 'anak', 'diluaran', 'banyak', 'anak', 'yang', 'butuh', 'orang', 'tua']</t>
  </si>
  <si>
    <t>['gak', 'setuju', 'statement', 'gak', 'anak', 'bikin', 'awet', 'muda', 'kalo', 'tujuan', 'nikah', 'anak', 'diluaran', 'anak', 'butuh', 'orang', 'tua']</t>
  </si>
  <si>
    <t>['gak', 'tuju', 'statement', 'gak', 'anak', 'bikin', 'awet', 'muda', 'kalo', 'tuju', 'nikah', 'anak', 'luar', 'anak', 'butuh', 'orang', 'tua']</t>
  </si>
  <si>
    <t>gak tuju statement gak anak bikin awet muda kalo tuju nikah anak luar anak butuh orang tua</t>
  </si>
  <si>
    <t>Masih sangat muda terus udah punya anak, apa ga anak kamu yang jadi korban juga? Mikir dua kali deh ya nder buat nikah muda</t>
  </si>
  <si>
    <t>masih sangat muda terus udah punya anak, apa ga anak kamu yang jadi korban juga? mikir dua kali deh ya nder buat nikah muda</t>
  </si>
  <si>
    <t>masih sangat muda terus udah punya anak apa ga anak kamu yang jadi korban juga mikir dua kali deh ya nder buat nikah muda</t>
  </si>
  <si>
    <t>['masih', 'sangat', 'muda', 'terus', 'udah', 'punya', 'anak', 'apa', 'ga', 'anak', 'kamu', 'yang', 'jadi', 'korban', 'juga', 'mikir', 'dua', 'kali', 'deh', 'ya', 'nder', 'buat', 'nikah', 'muda']</t>
  </si>
  <si>
    <t>['masih', 'sangat', 'muda', 'terus', 'sudah', 'punya', 'anak', 'apa', 'tidak', 'anak', 'kamu', 'yang', 'jadi', 'korban', 'juga', 'berpikir', 'dua', 'sepertinya', 'deh', 'ya', 'nder', 'buat', 'nikah', 'muda']</t>
  </si>
  <si>
    <t>['muda', 'anak', 'anak', 'korban', 'berpikir', 'deh', 'ya', 'nder', 'nikah', 'muda']</t>
  </si>
  <si>
    <t>['muda', 'anak', 'anak', 'korban', 'pikir', 'deh', 'ya', 'nder', 'nikah', 'muda']</t>
  </si>
  <si>
    <t>muda anak anak korban pikir deh ya nder nikah muda</t>
  </si>
  <si>
    <t>nikah muda pakai pesta itu gaji berapa sih ?
pengen juga</t>
  </si>
  <si>
    <t>nikah muda pakai pesta itu gaji berapa sih pengen juga</t>
  </si>
  <si>
    <t>['nikah', 'muda', 'pakai', 'pesta', 'itu', 'gaji', 'berapa', 'sih', 'pengen', 'juga']</t>
  </si>
  <si>
    <t>['nikah', 'muda', 'pakai', 'pesta', 'itu', 'gaji', 'berapa', 'sih', 'ingin', 'juga']</t>
  </si>
  <si>
    <t>['nikah', 'muda', 'pakai', 'pesta', 'gaji', 'sih']</t>
  </si>
  <si>
    <t>nikah muda pakai pesta gaji sih</t>
  </si>
  <si>
    <t>@convomf nderr tp ada loh org yg gendut emg grgr kayak kaget ketemu makanan enak2 dan gasehat trus udh dikasih tau jg kl itu gabaik tp ttp gadengerin mana masih muda anaknya 1 masih kecil, tante gua contohnya dulu pas sblm nikah sama om gua dia tuh gak gendut tp gak yg kurus gt</t>
  </si>
  <si>
    <t>nderr tp ada loh org yg gendut emg grgr kayak kaget ketemu makanan enak dan gasehat trus udh dikasih tau jg kl itu gabaik tp ttp gadengerin mana masih muda anaknya masih kecil tante gua contohnya dulu pas sblm nikah sama om gua dia tuh gak gendut tp gak yg kurus gt</t>
  </si>
  <si>
    <t>['nderr', 'tp', 'ada', 'loh', 'org', 'yg', 'gendut', 'emg', 'grgr', 'kayak', 'kaget', 'ketemu', 'makanan', 'enak', 'dan', 'gasehat', 'trus', 'udh', 'dikasih', 'tau', 'jg', 'kl', 'itu', 'gabaik', 'tp', 'ttp', 'gadengerin', 'mana', 'masih', 'muda', 'anaknya', 'masih', 'kecil', 'tante', 'gua', 'contohnya', 'dulu', 'pas', 'sblm', 'nikah', 'sama', 'om', 'gua', 'dia', 'tuh', 'gak', 'gendut', 'tp', 'gak', 'yg', 'kurus', 'gt']</t>
  </si>
  <si>
    <t>['nderr', 'tapi', 'ada', 'loh', 'orang', 'yg', 'gendut', 'memang', 'karena', 'seperti', 'kaget', 'bertemu', 'makanan', 'enak', 'dan', 'gasehat', 'terus', 'sudah', 'dikasih', 'tau', 'juga', 'kalau', 'itu', 'jelek', 'tapi', 'tetap', 'gadengerin', 'mana', 'masih', 'muda', 'anaknya', 'masih', 'kecil', 'tante', 'aku', 'contohnya', 'dulu', 'saat', 'sebelum', 'nikah', 'sama', 'paman', 'aku', 'dia', 'tuh', 'gak', 'gendut', 'tapi', 'gak', 'yg', 'kurus', 'begitu']</t>
  </si>
  <si>
    <t>['nderr', 'loh', 'orang', 'gendut', 'kaget', 'bertemu', 'makanan', 'enak', 'gasehat', 'dikasih', 'tau', 'jelek', 'gadengerin', 'muda', 'anaknya', 'tante', 'contohnya', 'nikah', 'paman', 'tuh', 'gak', 'gendut', 'gak', 'kurus']</t>
  </si>
  <si>
    <t>['nderr', 'loh', 'orang', 'gendut', 'kaget', 'temu', 'makan', 'enak', 'gasehat', 'kasih', 'tau', 'jelek', 'gadengerin', 'muda', 'anak', 'tante', 'contoh', 'nikah', 'paman', 'tuh', 'gak', 'gendut', 'gak', 'kurus']</t>
  </si>
  <si>
    <t>nderr loh orang gendut kaget temu makan enak gasehat kasih tau jelek gadengerin muda anak tante contoh nikah paman tuh gak gendut gak kurus</t>
  </si>
  <si>
    <t>TOLONG BANGET CAMPUS LIFE SAMA AFTER MARRIAGE LIFENYA KAK 😭🫶🏼
MAU LIAT YOSHIDEN BERBEDA DENGAN PASANGAN NIKAH MUDA LAINNYA 😭🫶🏼</t>
  </si>
  <si>
    <t>tolong banget campus life sama after marriage lifenya kak 😭🫶🏼
mau liat yoshiden berbeda dengan pasangan nikah muda lainnya 😭🫶🏼</t>
  </si>
  <si>
    <t>tolong banget campus life sama after marriage lifenya kak mau liat yoshiden berbeda dengan pasangan nikah muda lainnya</t>
  </si>
  <si>
    <t>['tolong', 'banget', 'campus', 'life', 'sama', 'after', 'marriage', 'lifenya', 'kak', 'mau', 'liat', 'yoshiden', 'berbeda', 'dengan', 'pasangan', 'nikah', 'muda', 'lainnya']</t>
  </si>
  <si>
    <t>['tolong', 'banget', 'campus', 'life', 'sama', 'after', 'marriage', 'lifenya', 'kakak', 'mau', 'lihat', 'yoshiden', 'berbeda', 'dengan', 'pasangan', 'nikah', 'muda', 'lainnya']</t>
  </si>
  <si>
    <t>['tolong', 'banget', 'campus', 'life', 'after', 'marriage', 'lifenya', 'kakak', 'lihat', 'yoshiden', 'berbeda', 'pasangan', 'nikah', 'muda']</t>
  </si>
  <si>
    <t>['tolong', 'banget', 'campus', 'life', 'after', 'marriage', 'lifenya', 'kakak', 'lihat', 'yoshiden', 'beda', 'pasang', 'nikah', 'muda']</t>
  </si>
  <si>
    <t>tolong banget campus life after marriage lifenya kakak lihat yoshiden beda pasang nikah muda</t>
  </si>
  <si>
    <t>Pingin nikah sama tuan muda 😭</t>
  </si>
  <si>
    <t>pingin nikah sama tuan muda 😭</t>
  </si>
  <si>
    <t>pingin nikah sama tuan muda</t>
  </si>
  <si>
    <t>['pingin', 'nikah', 'sama', 'tuan', 'muda']</t>
  </si>
  <si>
    <t>['ingin', 'nikah', 'sama', 'tuan', 'muda']</t>
  </si>
  <si>
    <t>['nikah', 'tuan', 'muda']</t>
  </si>
  <si>
    <t>nikah tuan muda</t>
  </si>
  <si>
    <t>Tebak. Mereka nikah muda gak WKWKW https://t.co/LHAsuDLium</t>
  </si>
  <si>
    <t>tebak. mereka nikah muda gak wkwkw https://t.co/lhasudlium</t>
  </si>
  <si>
    <t>tebak mereka nikah muda gak wkwkw</t>
  </si>
  <si>
    <t>['tebak', 'mereka', 'nikah', 'muda', 'gak', 'wkwkw']</t>
  </si>
  <si>
    <t>['tebak', 'nikah', 'muda', 'gak']</t>
  </si>
  <si>
    <t>tebak nikah muda gak</t>
  </si>
  <si>
    <t>@tanyakanrl Pdkt dlu lah anjir. Apalagi sebelumnya gaperna deket even ngobrol gtu. Coba aja trial 3 bulan kalo cocok baru tanya mau nikah muda ga. Selain mapan lu harus pastiin keluarga lu dan dia smsm setuju sih, karna nikah ga cuma nyatuin 2 pala. Tapi 2 keluarga besar</t>
  </si>
  <si>
    <t>@tanyakanrl pdkt dlu lah anjir. apalagi sebelumnya gaperna deket even ngobrol gtu. coba aja trial 3 bulan kalo cocok baru tanya mau nikah muda ga. selain mapan lu harus pastiin keluarga lu dan dia smsm setuju sih, karna nikah ga cuma nyatuin 2 pala. tapi 2 keluarga besar</t>
  </si>
  <si>
    <t>pdkt dlu lah anjir apalagi sebelumnya gaperna deket even ngobrol gtu coba aja trial bulan kalo cocok baru tanya mau nikah muda ga selain mapan lu harus pastiin keluarga lu dan dia smsm setuju sih karna nikah ga cuma nyatuin pala tapi keluarga besar</t>
  </si>
  <si>
    <t>['pdkt', 'dlu', 'lah', 'anjir', 'apalagi', 'sebelumnya', 'gaperna', 'deket', 'even', 'ngobrol', 'gtu', 'coba', 'aja', 'trial', 'bulan', 'kalo', 'cocok', 'baru', 'tanya', 'mau', 'nikah', 'muda', 'ga', 'selain', 'mapan', 'lu', 'harus', 'pastiin', 'keluarga', 'lu', 'dan', 'dia', 'smsm', 'setuju', 'sih', 'karna', 'nikah', 'ga', 'cuma', 'nyatuin', 'pala', 'tapi', 'keluarga', 'besar']</t>
  </si>
  <si>
    <t>['pendekatan', 'dahulu', 'lah', 'fuck', 'apalagi', 'sebelumnya', 'gapernah', 'dekat', 'bahkan', 'berbicara', 'begitu', 'coba', 'aja', 'trial', 'bulan', 'kalo', 'cocok', 'baru', 'tanya', 'mau', 'nikah', 'muda', 'tidak', 'selain', 'mapan', 'kamu', 'harus', 'pastiin', 'keluarga', 'kamu', 'dan', 'dia', 'smsm', 'setuju', 'sih', 'karena', 'nikah', 'tidak', 'cuma', 'nyatuin', 'pala', 'tapi', 'keluarga', 'besar']</t>
  </si>
  <si>
    <t>['pendekatan', 'fuck', 'gapernah', 'berbicara', 'coba', 'aja', 'trial', 'kalo', 'cocok', 'nikah', 'muda', 'mapan', 'pastiin', 'keluarga', 'smsm', 'setuju', 'sih', 'nikah', 'nyatuin', 'pala', 'keluarga']</t>
  </si>
  <si>
    <t>['dekat', 'fuck', 'gapernah', 'bicara', 'coba', 'aja', 'trial', 'kalo', 'cocok', 'nikah', 'muda', 'mapan', 'pastiin', 'keluarga', 'smsm', 'tuju', 'sih', 'nikah', 'nyatuin', 'pala', 'keluarga']</t>
  </si>
  <si>
    <t>dekat fuck gapernah bicara coba aja trial kalo cocok nikah muda mapan pastiin keluarga smsm tuju sih nikah nyatuin pala keluarga</t>
  </si>
  <si>
    <t>@nagikulbet mau nikah muda</t>
  </si>
  <si>
    <t>mau nikah muda</t>
  </si>
  <si>
    <t>['mau', 'nikah', 'muda']</t>
  </si>
  <si>
    <t>seandainya waktu bisa d ulang,,, gw cuma pngen nunda nikah, bukan karna nyesal nikah, tapi pengen nikmati hidup, nikmati masa muda gw tanpa mikir ngrus suami, anak, dan kebutuhan rumah tangga</t>
  </si>
  <si>
    <t>seandainya waktu bisa  ulang gw cuma pngen nunda nikah bukan karna nyesal nikah tapi pengen nikmati hidup nikmati masa muda gw tanpa mikir ngrus suami anak dan kebutuhan rumah tangga</t>
  </si>
  <si>
    <t>['seandainya', 'waktu', 'bisa', 'ulang', 'gw', 'cuma', 'pngen', 'nunda', 'nikah', 'bukan', 'karna', 'nyesal', 'nikah', 'tapi', 'pengen', 'nikmati', 'hidup', 'nikmati', 'masa', 'muda', 'gw', 'tanpa', 'mikir', 'ngrus', 'suami', 'anak', 'dan', 'kebutuhan', 'rumah', 'tangga']</t>
  </si>
  <si>
    <t>['seandainya', 'waktu', 'bisa', 'ulang', 'aku', 'cuma', 'ingin', 'menunda', 'nikah', 'bukan', 'karena', 'nyesal', 'nikah', 'tapi', 'ingin', 'menikmati', 'hidup', 'menikmati', 'masa', 'muda', 'aku', 'tanpa', 'berpikir', 'ngrus', 'suami', 'anak', 'dan', 'kebutuhan', 'rumah', 'tangga']</t>
  </si>
  <si>
    <t>['seandainya', 'ulang', 'menunda', 'nikah', 'nyesal', 'nikah', 'menikmati', 'hidup', 'menikmati', 'muda', 'berpikir', 'ngrus', 'suami', 'anak', 'kebutuhan', 'rumah', 'tangga']</t>
  </si>
  <si>
    <t>['anda', 'ulang', 'tunda', 'nikah', 'nyesal', 'nikah', 'nikmat', 'hidup', 'nikmat', 'muda', 'pikir', 'ngrus', 'suami', 'anak', 'butuh', 'rumah', 'tangga']</t>
  </si>
  <si>
    <t>anda ulang tunda nikah nyesal nikah nikmat hidup nikmat muda pikir ngrus suami anak butuh rumah tangga</t>
  </si>
  <si>
    <t>CUY KOK MIRIP DOSEN² MUDA YANG UDAH NIKAH GITU AMJINKK😭😭</t>
  </si>
  <si>
    <t>cuy kok mirip dosen² muda yang udah nikah gitu amjinkk😭😭</t>
  </si>
  <si>
    <t>cuy kok mirip dosen muda yang udah nikah gitu amjinkk</t>
  </si>
  <si>
    <t>['cuy', 'kok', 'mirip', 'dosen', 'muda', 'yang', 'udah', 'nikah', 'gitu', 'amjinkk']</t>
  </si>
  <si>
    <t>['cuy', 'kok', 'mirip', 'dosen', 'muda', 'yang', 'sudah', 'nikah', 'begitu', 'amjinkk']</t>
  </si>
  <si>
    <t>['cuy', 'dosen', 'muda', 'nikah', 'amjinkk']</t>
  </si>
  <si>
    <t>cuy dosen muda nikah amjinkk</t>
  </si>
  <si>
    <t>@kuw3tayo nikah muda??</t>
  </si>
  <si>
    <t>@Askrlfess tp cb ya nder dipikirin lg lebih mateng, umur km tuh masih diblg kecil msh byk pengalaman yg buat kamu dapetin diumur2 skrg cb kamu liat sekeliling kamu org2 nikah muda tau2 divorce karna blm ada kesiapan mental kedua belah pihak. apalagi ujian pernikahan bermacam2 jg bentuknya</t>
  </si>
  <si>
    <t>@askrlfess tp cb ya nder dipikirin lg lebih mateng, umur km tuh masih diblg kecil msh byk pengalaman yg buat kamu dapetin diumur2 skrg cb kamu liat sekeliling kamu org2 nikah muda tau2 divorce karna blm ada kesiapan mental kedua belah pihak. apalagi ujian pernikahan bermacam2 jg bentuknya</t>
  </si>
  <si>
    <t>tp cb ya nder dipikirin lg lebih mateng umur km tuh masih diblg kecil msh byk pengalaman yg buat kamu dapetin diumur skrg cb kamu liat sekeliling kamu org nikah muda tau divorce karna blm ada kesiapan mental kedua belah pihak apalagi ujian pernikahan bermacam jg bentuknya</t>
  </si>
  <si>
    <t>['tp', 'cb', 'ya', 'nder', 'dipikirin', 'lg', 'lebih', 'mateng', 'umur', 'km', 'tuh', 'masih', 'diblg', 'kecil', 'msh', 'byk', 'pengalaman', 'yg', 'buat', 'kamu', 'dapetin', 'diumur', 'skrg', 'cb', 'kamu', 'liat', 'sekeliling', 'kamu', 'org', 'nikah', 'muda', 'tau', 'divorce', 'karna', 'blm', 'ada', 'kesiapan', 'mental', 'kedua', 'belah', 'pihak', 'apalagi', 'ujian', 'pernikahan', 'bermacam', 'jg', 'bentuknya']</t>
  </si>
  <si>
    <t>['tapi', 'coba', 'ya', 'nder', 'dipikirkan', 'lagi', 'lebih', 'matang', 'umur', 'kamu', 'tuh', 'masih', 'dibilang', 'kecil', 'masih', 'banyak', 'pengalaman', 'yg', 'buat', 'kamu', 'dapetin', 'diumur', 'sekarang', 'coba', 'kamu', 'lihat', 'sekeliling', 'kamu', 'orang', 'nikah', 'muda', 'tau', 'divorce', 'karena', 'belum', 'ada', 'persiapan', 'mental', 'kedua', 'belah', 'pihak', 'apalagi', 'ujian', 'pernikahan', 'bermacam', 'juga', 'bentuknya']</t>
  </si>
  <si>
    <t>['coba', 'ya', 'nder', 'dipikirkan', 'matang', 'umur', 'tuh', 'dibilang', 'pengalaman', 'dapetin', 'diumur', 'coba', 'lihat', 'sekeliling', 'orang', 'nikah', 'muda', 'tau', 'divorce', 'persiapan', 'mental', 'belah', 'ujian', 'pernikahan', 'bentuknya']</t>
  </si>
  <si>
    <t>['coba', 'ya', 'nder', 'pikir', 'matang', 'umur', 'tuh', 'bilang', 'alam', 'dapetin', 'umur', 'coba', 'lihat', 'keliling', 'orang', 'nikah', 'muda', 'tau', 'divorce', 'siap', 'mental', 'belah', 'uji', 'nikah', 'bentuk']</t>
  </si>
  <si>
    <t>coba ya nder pikir matang umur tuh bilang alam dapetin umur coba lihat keliling orang nikah muda tau divorce siap mental belah uji nikah bentuk</t>
  </si>
  <si>
    <t>@tanyakanrl Kdang tuh nakes yah suka sinisin orng tuh masih muda atau belum pernah ngerasain melahirkan maka nya dia ketawa, ini pengalaman temen aku dulu waktu mau melahirkan, teman aku kan nikah muda terus pas mau ngelahirin dia tuh nangis terus ada satu nakes yg bener¹julid banget ngatain</t>
  </si>
  <si>
    <t>@tanyakanrl kdang tuh nakes yah suka sinisin orng tuh masih muda atau belum pernah ngerasain melahirkan maka nya dia ketawa, ini pengalaman temen aku dulu waktu mau melahirkan, teman aku kan nikah muda terus pas mau ngelahirin dia tuh nangis terus ada satu nakes yg bener¹julid banget ngatain</t>
  </si>
  <si>
    <t>kdang tuh nakes yah suka sinisin orng tuh masih muda atau belum pernah ngerasain melahirkan maka nya dia ketawa ini pengalaman temen aku dulu waktu mau melahirkan teman aku kan nikah muda terus pas mau ngelahirin dia tuh nangis terus ada satu nakes yg benerjulid banget ngatain</t>
  </si>
  <si>
    <t>['kdang', 'tuh', 'nakes', 'yah', 'suka', 'sinisin', 'orng', 'tuh', 'masih', 'muda', 'atau', 'belum', 'pernah', 'ngerasain', 'melahirkan', 'maka', 'nya', 'dia', 'ketawa', 'ini', 'pengalaman', 'temen', 'aku', 'dulu', 'waktu', 'mau', 'melahirkan', 'teman', 'aku', 'kan', 'nikah', 'muda', 'terus', 'pas', 'mau', 'ngelahirin', 'dia', 'tuh', 'nangis', 'terus', 'ada', 'satu', 'nakes', 'yg', 'benerjulid', 'banget', 'ngatain']</t>
  </si>
  <si>
    <t>['kadang', 'tuh', 'medis', 'yah', 'suka', 'sinisin', 'orang', 'tuh', 'masih', 'muda', 'atau', 'belum', 'pernah', 'merasakan', 'melahirkan', 'maka', 'nya', 'dia', 'ketawa', 'ini', 'pengalaman', 'teman', 'aku', 'dulu', 'waktu', 'mau', 'melahirkan', 'teman', 'aku', 'kan', 'nikah', 'muda', 'terus', 'saat', 'mau', 'ngelahirin', 'dia', 'tuh', 'nangis', 'terus', 'ada', 'satu', 'medis', 'yg', 'benerjulid', 'banget', 'membicarakan']</t>
  </si>
  <si>
    <t>['kadang', 'tuh', 'medis', 'yah', 'suka', 'sinisin', 'orang', 'tuh', 'muda', 'merasakan', 'melahirkan', 'nya', 'ketawa', 'pengalaman', 'teman', 'melahirkan', 'teman', 'nikah', 'muda', 'ngelahirin', 'tuh', 'nangis', 'medis', 'benerjulid', 'banget', 'membicarakan']</t>
  </si>
  <si>
    <t>['kadang', 'tuh', 'medis', 'yah', 'suka', 'sinisin', 'orang', 'tuh', 'muda', 'rasa', 'lahir', 'nya', 'ketawa', 'alam', 'teman', 'lahir', 'teman', 'nikah', 'muda', 'ngelahirin', 'tuh', 'nang', 'medis', 'benerjulid', 'banget', 'bicara']</t>
  </si>
  <si>
    <t>kadang tuh medis yah suka sinisin orang tuh muda rasa lahir nya ketawa alam teman lahir teman nikah muda ngelahirin tuh nang medis benerjulid banget bicara</t>
  </si>
  <si>
    <t>@gubler80th Nikah muda or nyaleg muda</t>
  </si>
  <si>
    <t>@gubler80th nikah muda or nyaleg muda</t>
  </si>
  <si>
    <t>nikah muda or nyaleg muda</t>
  </si>
  <si>
    <t>['nikah', 'muda', 'or', 'nyaleg', 'muda']</t>
  </si>
  <si>
    <t>nikah muda untuk menghindari zina sampe lupa menghindari kemiskinan</t>
  </si>
  <si>
    <t>['nikah', 'muda', 'untuk', 'menghindari', 'zina', 'sampe', 'lupa', 'menghindari', 'kemiskinan']</t>
  </si>
  <si>
    <t>['nikah', 'muda', 'untuk', 'menghindari', 'zina', 'sampai', 'lupa', 'menghindari', 'kemiskinan']</t>
  </si>
  <si>
    <t>@xhakajj @18fesss Gua nikah muda tp gak gini2 amat 😌</t>
  </si>
  <si>
    <t>@xhakajj @18fesss gua nikah muda tp gak gini2 amat 😌</t>
  </si>
  <si>
    <t>gua nikah muda tp gak gini amat</t>
  </si>
  <si>
    <t>['gua', 'nikah', 'muda', 'tp', 'gak', 'gini', 'amat']</t>
  </si>
  <si>
    <t>['aku', 'nikah', 'muda', 'tapi', 'gak', 'begini', 'amat']</t>
  </si>
  <si>
    <t>['nikah', 'muda', 'gak']</t>
  </si>
  <si>
    <t>nikah muda gak</t>
  </si>
  <si>
    <t>Orang² lagi nyiapin nikah muda aku jga lagi nyiapin mati muda takut nya yang di lauhul mahfuz itu maut bukan jodoh:(</t>
  </si>
  <si>
    <t>orang² lagi nyiapin nikah muda aku jga lagi nyiapin mati muda takut nya yang di lauhul mahfuz itu maut bukan jodoh:(</t>
  </si>
  <si>
    <t>orang lagi nyiapin nikah muda aku jga lagi nyiapin mati muda takut nya yang di lauhul mahfuz itu maut bukan jodoh</t>
  </si>
  <si>
    <t>['orang', 'lagi', 'nyiapin', 'nikah', 'muda', 'aku', 'jga', 'lagi', 'nyiapin', 'mati', 'muda', 'takut', 'nya', 'yang', 'di', 'lauhul', 'mahfuz', 'itu', 'maut', 'bukan', 'jodoh']</t>
  </si>
  <si>
    <t>['orang', 'lagi', 'menyiapkan', 'nikah', 'muda', 'aku', 'juga', 'lagi', 'menyiapkan', 'mati', 'muda', 'takut', 'nya', 'yang', 'di', 'lauhul', 'mahfuz', 'itu', 'maut', 'bukan', 'jodoh']</t>
  </si>
  <si>
    <t>['orang', 'nikah', 'muda', 'mati', 'muda', 'takut', 'nya', 'lauhul', 'mahfuz', 'maut', 'jodoh']</t>
  </si>
  <si>
    <t>orang nikah muda mati muda takut nya lauhul mahfuz maut jodoh</t>
  </si>
  <si>
    <t>@tanyarlfes Jijik bgt sama laki2 begini, gue juga punya temen cantik pinter, diajak nikah pas masih kuliah tingkat akhir, temen gue emg pinter banget jadi walaupun nikah muda, dia pengennya kerja dulu atau kuliah dulu baru punya anak, eh pas nikah tuh cowonya nyuruh buru2 punya anak</t>
  </si>
  <si>
    <t>@tanyarlfes jijik bgt sama laki2 begini, gue juga punya temen cantik pinter, diajak nikah pas masih kuliah tingkat akhir, temen gue emg pinter banget jadi walaupun nikah muda, dia pengennya kerja dulu atau kuliah dulu baru punya anak, eh pas nikah tuh cowonya nyuruh buru2 punya anak</t>
  </si>
  <si>
    <t>jijik bgt sama laki begini gue juga punya temen cantik pinter diajak nikah pas masih kuliah tingkat akhir temen gue emg pinter banget jadi walaupun nikah muda dia pengennya kerja dulu atau kuliah dulu baru punya anak eh pas nikah tuh cowonya nyuruh buru punya anak</t>
  </si>
  <si>
    <t>['jijik', 'bgt', 'sama', 'laki', 'begini', 'gue', 'juga', 'punya', 'temen', 'cantik', 'pinter', 'diajak', 'nikah', 'pas', 'masih', 'kuliah', 'tingkat', 'akhir', 'temen', 'gue', 'emg', 'pinter', 'banget', 'jadi', 'walaupun', 'nikah', 'muda', 'dia', 'pengennya', 'kerja', 'dulu', 'atau', 'kuliah', 'dulu', 'baru', 'punya', 'anak', 'eh', 'pas', 'nikah', 'tuh', 'cowonya', 'nyuruh', 'buru', 'punya', 'anak']</t>
  </si>
  <si>
    <t>['jijik', 'banget', 'sama', 'laki', 'begini', 'aku', 'juga', 'punya', 'teman', 'cantik', 'pintar', 'diajak', 'nikah', 'saat', 'masih', 'kuliah', 'tingkat', 'akhir', 'teman', 'aku', 'memang', 'pintar', 'banget', 'jadi', 'walaupun', 'nikah', 'muda', 'dia', 'inginnya', 'kerja', 'dulu', 'atau', 'kuliah', 'dulu', 'baru', 'punya', 'anak', 'malah', 'saat', 'nikah', 'tuh', 'cowoknya', 'menyuruh', 'buru', 'punya', 'anak']</t>
  </si>
  <si>
    <t>['jijik', 'banget', 'laki', 'teman', 'cantik', 'pintar', 'diajak', 'nikah', 'kuliah', 'tingkat', 'teman', 'pintar', 'banget', 'nikah', 'muda', 'inginnya', 'kerja', 'kuliah', 'anak', 'nikah', 'tuh', 'cowoknya', 'menyuruh', 'buru', 'anak']</t>
  </si>
  <si>
    <t>['jijik', 'banget', 'laki', 'teman', 'cantik', 'pintar', 'ajak', 'nikah', 'kuliah', 'tingkat', 'teman', 'pintar', 'banget', 'nikah', 'muda', 'ingin', 'kerja', 'kuliah', 'anak', 'nikah', 'tuh', 'cowok', 'suruh', 'buru', 'anak']</t>
  </si>
  <si>
    <t>jijik banget laki teman cantik pintar ajak nikah kuliah tingkat teman pintar banget nikah muda ingin kerja kuliah anak nikah tuh cowok suruh buru anak</t>
  </si>
  <si>
    <t>@syf2019 @18fesss Biasanya yang nikah muda, ya g masih labil dan butuh validasi publik</t>
  </si>
  <si>
    <t>@syf2019 @18fesss biasanya yang nikah muda, ya g masih labil dan butuh validasi publik</t>
  </si>
  <si>
    <t>biasanya yang nikah muda ya  masih labil dan butuh validasi publik</t>
  </si>
  <si>
    <t>['biasanya', 'yang', 'nikah', 'muda', 'ya', 'masih', 'labil', 'dan', 'butuh', 'validasi', 'publik']</t>
  </si>
  <si>
    <t>['nikah', 'muda', 'ya', 'labil', 'butuh', 'validasi', 'publik']</t>
  </si>
  <si>
    <t>nikah muda ya labil butuh validasi publik</t>
  </si>
  <si>
    <t>— nikah muda 
“nikah muda tuh rasanya campur aduk banget apalagi kalau nikah nya sama temen sendiri, ada seneng nya dan banyak berantem nya” 
•winrina AU https://t.co/jiD2LeFVqs</t>
  </si>
  <si>
    <t>— nikah muda 
“nikah muda tuh rasanya campur aduk banget apalagi kalau nikah nya sama temen sendiri, ada seneng nya dan banyak berantem nya” 
•winrina au https://t.co/jid2lefvqs</t>
  </si>
  <si>
    <t>nikah muda nikah muda tuh rasanya campur aduk banget apalagi kalau nikah nya sama temen sendiri ada seneng nya dan banyak berantem nya winrina au</t>
  </si>
  <si>
    <t>['nikah', 'muda', 'nikah', 'muda', 'tuh', 'rasanya', 'campur', 'aduk', 'banget', 'apalagi', 'kalau', 'nikah', 'nya', 'sama', 'temen', 'sendiri', 'ada', 'seneng', 'nya', 'dan', 'banyak', 'berantem', 'nya', 'winrina', 'au']</t>
  </si>
  <si>
    <t>['nikah', 'muda', 'nikah', 'muda', 'tuh', 'rasanya', 'campur', 'aduk', 'banget', 'apalagi', 'kalau', 'nikah', 'nya', 'sama', 'teman', 'sendiri', 'ada', 'senang', 'nya', 'dan', 'banyak', 'berkelahi', 'nya', 'winrina', 'aku']</t>
  </si>
  <si>
    <t>['nikah', 'muda', 'nikah', 'muda', 'tuh', 'campur', 'aduk', 'banget', 'nikah', 'nya', 'teman', 'senang', 'nya', 'berkelahi', 'nya', 'winrina']</t>
  </si>
  <si>
    <t>['nikah', 'muda', 'nikah', 'muda', 'tuh', 'campur', 'aduk', 'banget', 'nikah', 'nya', 'teman', 'senang', 'nya', 'kelah', 'nya', 'winrina']</t>
  </si>
  <si>
    <t>nikah muda nikah muda tuh campur aduk banget nikah nya teman senang nya kelah nya winrina</t>
  </si>
  <si>
    <t>Bingung lagi mikirin pilih mati muda atau nikah muda.wkwk</t>
  </si>
  <si>
    <t>bingung lagi mikirin pilih mati muda atau nikah muda.wkwk</t>
  </si>
  <si>
    <t>bingung lagi mikirin pilih mati muda atau nikah mudawkwk</t>
  </si>
  <si>
    <t>['bingung', 'lagi', 'mikirin', 'pilih', 'mati', 'muda', 'atau', 'nikah', 'mudawkwk']</t>
  </si>
  <si>
    <t>['bingung', 'lagi', 'memikirkan', 'pilih', 'mati', 'muda', 'atau', 'nikah', 'mudawkwk']</t>
  </si>
  <si>
    <t>['bingung', 'memikirkan', 'pilih', 'mati', 'muda', 'nikah', 'mudawkwk']</t>
  </si>
  <si>
    <t>['bingung', 'pikir', 'pilih', 'mati', 'muda', 'nikah', 'mudawkwk']</t>
  </si>
  <si>
    <t>bingung pikir pilih mati muda nikah mudawkwk</t>
  </si>
  <si>
    <t>Lo punya mimpi ga yg impossible buat trwujud di usia skrg?
Ada.. 
Nikah muda..😜</t>
  </si>
  <si>
    <t>lo punya mimpi ga yg impossible buat trwujud di usia skrg?
ada.. 
nikah muda..😜</t>
  </si>
  <si>
    <t>lo punya mimpi ga yg impossible buat trwujud di usia skrg ada nikah muda</t>
  </si>
  <si>
    <t>['lo', 'punya', 'mimpi', 'ga', 'yg', 'impossible', 'buat', 'trwujud', 'di', 'usia', 'skrg', 'ada', 'nikah', 'muda']</t>
  </si>
  <si>
    <t>['kamu', 'punya', 'mimpi', 'tidak', 'yg', 'impossible', 'buat', 'trwujud', 'di', 'usia', 'sekarang', 'ada', 'nikah', 'muda']</t>
  </si>
  <si>
    <t>['mimpi', 'impossible', 'trwujud', 'usia', 'nikah', 'muda']</t>
  </si>
  <si>
    <t>mimpi impossible trwujud usia nikah muda</t>
  </si>
  <si>
    <t>Gak kebayang tp kalau nikah sm yg lbh muda, cuma tmn2ku blg sm aku.. Ya itu jodohmu km mau gimana wkwkwk aku diem</t>
  </si>
  <si>
    <t>gak kebayang tp kalau nikah sm yg lbh muda, cuma tmn2ku blg sm aku.. ya itu jodohmu km mau gimana wkwkwk aku diem</t>
  </si>
  <si>
    <t>gak kebayang tp kalau nikah sm yg lbh muda cuma tmnku blg sm aku ya itu jodohmu km mau gimana wkwkwk aku diem</t>
  </si>
  <si>
    <t>['gak', 'kebayang', 'tp', 'kalau', 'nikah', 'sm', 'yg', 'lbh', 'muda', 'cuma', 'tmnku', 'blg', 'sm', 'aku', 'ya', 'itu', 'jodohmu', 'km', 'mau', 'gimana', 'wkwkwk', 'aku', 'diem']</t>
  </si>
  <si>
    <t>['gak', 'terbayang', 'tapi', 'kalau', 'nikah', 'sama', 'yg', 'lbh', 'muda', 'cuma', 'temanku', 'bilang', 'sama', 'aku', 'ya', 'itu', 'jodohmu', 'kamu', 'mau', 'bagaimana', 'wkwkwk', 'aku', 'diam']</t>
  </si>
  <si>
    <t>['gak', 'terbayang', 'nikah', 'lbh', 'muda', 'temanku', 'bilang', 'ya', 'jodohmu', 'wkwkwk', 'diam']</t>
  </si>
  <si>
    <t>['gak', 'bayang', 'nikah', 'lbh', 'muda', 'teman', 'bilang', 'ya', 'jodoh', 'wkwkwk', 'diam']</t>
  </si>
  <si>
    <t>gak bayang nikah lbh muda teman bilang ya jodoh wkwkwk diam</t>
  </si>
  <si>
    <t>@Askrlfess Emang ada sih yg nikah 18 th dan berhasil, tapi aku selalu menyarankan untuk cewek dan cowok kalo mau nikah paling enggak lewatin 21 th dulu, itu pun masih tergolong muda tapi diumur segitu biasanya sifat impulsif yg ada saat remaja udah berkurang, jadi bisa lebih responsible</t>
  </si>
  <si>
    <t>@askrlfess emang ada sih yg nikah 18 th dan berhasil, tapi aku selalu menyarankan untuk cewek dan cowok kalo mau nikah paling enggak lewatin 21 th dulu, itu pun masih tergolong muda tapi diumur segitu biasanya sifat impulsif yg ada saat remaja udah berkurang, jadi bisa lebih responsible</t>
  </si>
  <si>
    <t>emang ada sih yg nikah th dan berhasil tapi aku selalu menyarankan untuk cewek dan cowok kalo mau nikah paling enggak lewatin th dulu itu pun masih tergolong muda tapi diumur segitu biasanya sifat impulsif yg ada saat remaja udah berkurang jadi bisa lebih responsible</t>
  </si>
  <si>
    <t>['emang', 'ada', 'sih', 'yg', 'nikah', 'th', 'dan', 'berhasil', 'tapi', 'aku', 'selalu', 'menyarankan', 'untuk', 'cewek', 'dan', 'cowok', 'kalo', 'mau', 'nikah', 'paling', 'enggak', 'lewatin', 'th', 'dulu', 'itu', 'pun', 'masih', 'tergolong', 'muda', 'tapi', 'diumur', 'segitu', 'biasanya', 'sifat', 'impulsif', 'yg', 'ada', 'saat', 'remaja', 'udah', 'berkurang', 'jadi', 'bisa', 'lebih', 'responsible']</t>
  </si>
  <si>
    <t>['memang', 'ada', 'sih', 'yg', 'nikah', 'tahun', 'dan', 'berhasil', 'tapi', 'aku', 'selalu', 'menyarankan', 'untuk', 'cewek', 'dan', 'cowok', 'kalo', 'mau', 'nikah', 'paling', 'enggak', 'lewatin', 'tahun', 'dulu', 'itu', 'pun', 'masih', 'tergolong', 'muda', 'tapi', 'diumur', 'begitu', 'biasanya', 'sifat', 'impulsif', 'yg', 'ada', 'saat', 'remaja', 'sudah', 'berkurang', 'jadi', 'bisa', 'lebih', 'responsible']</t>
  </si>
  <si>
    <t>['sih', 'nikah', 'berhasil', 'menyarankan', 'cewek', 'cowok', 'kalo', 'nikah', 'lewatin', 'tergolong', 'muda', 'diumur', 'sifat', 'impulsif', 'remaja', 'berkurang', 'responsible']</t>
  </si>
  <si>
    <t>['sih', 'nikah', 'hasil', 'saran', 'cewek', 'cowok', 'kalo', 'nikah', 'lewatin', 'golong', 'muda', 'umur', 'sifat', 'impulsif', 'remaja', 'kurang', 'responsible']</t>
  </si>
  <si>
    <t>sih nikah hasil saran cewek cowok kalo nikah lewatin golong muda umur sifat impulsif remaja kurang responsible</t>
  </si>
  <si>
    <t>@convomfs sekarang gimana hasilnya nder?, ade nya positif hamil di luar nikah ya? gas kawinin muda</t>
  </si>
  <si>
    <t>sekarang gimana hasilnya nder ade nya positif hamil di luar nikah ya gas kawinin muda</t>
  </si>
  <si>
    <t>['sekarang', 'gimana', 'hasilnya', 'nder', 'ade', 'nya', 'positif', 'hamil', 'di', 'luar', 'nikah', 'ya', 'gas', 'kawinin', 'muda']</t>
  </si>
  <si>
    <t>['sekarang', 'bagaimana', 'hasilnya', 'nder', 'adik', 'nya', 'positif', 'hamil', 'di', 'luar', 'nikah', 'ya', 'ayo', 'kawinin', 'muda']</t>
  </si>
  <si>
    <t>['hasilnya', 'nder', 'adik', 'nya', 'positif', 'hamil', 'nikah', 'ya', 'ayo', 'kawinin', 'muda']</t>
  </si>
  <si>
    <t>['hasil', 'nder', 'adik', 'nya', 'positif', 'hamil', 'nikah', 'ya', 'ayo', 'kawinin', 'muda']</t>
  </si>
  <si>
    <t>hasil nder adik nya positif hamil nikah ya ayo kawinin muda</t>
  </si>
  <si>
    <t>@worksfess Ada ajaaa yg mau nerima cewe dgn gaji lbh gede. Cuma mgkn kamu blm nemu aja. Semangat trs nyari, jgn nekad nikah sm sembarang orang demi nyenengin keluarga&amp;amp;society, yg ada km menderita sendiri. Case kita jg sama. Usiaku 30+, cowoku lbh muda gaji lbh kecil tp dia malah hepi🤣</t>
  </si>
  <si>
    <t>@worksfess ada ajaaa yg mau nerima cewe dgn gaji lbh gede. cuma mgkn kamu blm nemu aja. semangat trs nyari, jgn nekad nikah sm sembarang orang demi nyenengin keluarga&amp;amp;society, yg ada km menderita sendiri. case kita jg sama. usiaku 30+, cowoku lbh muda gaji lbh kecil tp dia malah hepi🤣</t>
  </si>
  <si>
    <t>ada ajaaa yg mau nerima cewe dgn gaji lbh gede cuma mgkn kamu blm nemu aja semangat trs nyari jgn nekad nikah sm sembarang orang demi nyenengin keluargaampsociety yg ada km menderita sendiri case kita jg sama usiaku cowoku lbh muda gaji lbh kecil tp dia malah hepi</t>
  </si>
  <si>
    <t>['ada', 'ajaaa', 'yg', 'mau', 'nerima', 'cewe', 'dgn', 'gaji', 'lbh', 'gede', 'cuma', 'mgkn', 'kamu', 'blm', 'nemu', 'aja', 'semangat', 'trs', 'nyari', 'jgn', 'nekad', 'nikah', 'sm', 'sembarang', 'orang', 'demi', 'nyenengin', 'keluargaampsociety', 'yg', 'ada', 'km', 'menderita', 'sendiri', 'case', 'kita', 'jg', 'sama', 'usiaku', 'cowoku', 'lbh', 'muda', 'gaji', 'lbh', 'kecil', 'tp', 'dia', 'malah', 'hepi']</t>
  </si>
  <si>
    <t>['ada', 'saja', 'yg', 'mau', 'nerima', 'cewek', 'dengan', 'gaji', 'lbh', 'besar', 'cuma', 'mungkin', 'kamu', 'belum', 'menemukan', 'aja', 'semangat', 'terus', 'mencari', 'jgn', 'nekad', 'nikah', 'sama', 'sembarang', 'orang', 'demi', 'menyenangkan', 'keluargaampsociety', 'yg', 'ada', 'kamu', 'menderita', 'sendiri', 'kasus', 'kita', 'juga', 'sama', 'usiaku', 'cowoku', 'lbh', 'muda', 'gaji', 'lbh', 'kecil', 'tapi', 'dia', 'malah', 'bahagia']</t>
  </si>
  <si>
    <t>['nerima', 'cewek', 'gaji', 'lbh', 'menemukan', 'aja', 'semangat', 'mencari', 'jgn', 'nekad', 'nikah', 'sembarang', 'orang', 'menyenangkan', 'keluargaampsociety', 'menderita', 'usiaku', 'cowoku', 'lbh', 'muda', 'gaji', 'lbh', 'bahagia']</t>
  </si>
  <si>
    <t>['nerima', 'cewek', 'gaji', 'lbh', 'temu', 'aja', 'semangat', 'cari', 'jgn', 'nekad', 'nikah', 'sembarang', 'orang', 'senang', 'keluargaampsociety', 'derita', 'usia', 'cowoku', 'lbh', 'muda', 'gaji', 'lbh', 'bahagia']</t>
  </si>
  <si>
    <t>nerima cewek gaji lbh temu aja semangat cari jgn nekad nikah sembarang orang senang keluargaampsociety derita usia cowoku lbh muda gaji lbh bahagia</t>
  </si>
  <si>
    <t>@MHasbyDzikry @sbyfess yg nanya tuh org2 *maaff ga punya, tp ky ngeremehin gitu
mereka gatau aja duit mba ku seberapa 😠
single tp happy bos, dr pada ky anakmu nikah muda trus cere😠</t>
  </si>
  <si>
    <t>@mhasbydzikry @sbyfess yg nanya tuh org2 *maaff ga punya, tp ky ngeremehin gitu
mereka gatau aja duit mba ku seberapa 😠
single tp happy bos, dr pada ky anakmu nikah muda trus cere😠</t>
  </si>
  <si>
    <t>yg nanya tuh org maaff ga punya tp ky ngeremehin gitu mereka gatau aja duit mba ku seberapa single tp happy bos dr pada ky anakmu nikah muda trus cere</t>
  </si>
  <si>
    <t>['yg', 'nanya', 'tuh', 'org', 'maaff', 'ga', 'punya', 'tp', 'ky', 'ngeremehin', 'gitu', 'mereka', 'gatau', 'aja', 'duit', 'mba', 'ku', 'seberapa', 'single', 'tp', 'happy', 'bos', 'dr', 'pada', 'ky', 'anakmu', 'nikah', 'muda', 'trus', 'cere']</t>
  </si>
  <si>
    <t>['yg', 'bertanya', 'tuh', 'orang', 'maaff', 'tidak', 'punya', 'tapi', 'seperti', 'meremehkan', 'begitu', 'mereka', 'gatau', 'aja', 'duit', 'mbak', 'aku', 'seberapa', 'lajang', 'tapi', 'bahagia', 'pemimpin', 'dari', 'pada', 'seperti', 'anakmu', 'nikah', 'muda', 'terus', 'cerai']</t>
  </si>
  <si>
    <t>['tuh', 'orang', 'maaff', 'meremehkan', 'gatau', 'aja', 'duit', 'mbak', 'lajang', 'bahagia', 'pemimpin', 'anakmu', 'nikah', 'muda', 'cerai']</t>
  </si>
  <si>
    <t>['tuh', 'orang', 'maaff', 'remeh', 'gatau', 'aja', 'duit', 'mbak', 'lajang', 'bahagia', 'pimpin', 'anak', 'nikah', 'muda', 'cerai']</t>
  </si>
  <si>
    <t>tuh orang maaff remeh gatau aja duit mbak lajang bahagia pimpin anak nikah muda cerai</t>
  </si>
  <si>
    <t>Nikah muda in my mind: under 20
Nikah muda in korea: under 30
Menurutku under 30 tuh udah pas buat nikah. Pokoknya 25-40 tuh pas buat nikah. Kirain dibilang nikah muda itu under 20 rupanya 20an. Ya meskipun ttp muda, itu usia yg pas sihh.</t>
  </si>
  <si>
    <t>nikah muda in my mind: under 20
nikah muda in korea: under 30
menurutku under 30 tuh udah pas buat nikah. pokoknya 25-40 tuh pas buat nikah. kirain dibilang nikah muda itu under 20 rupanya 20an. ya meskipun ttp muda, itu usia yg pas sihh.</t>
  </si>
  <si>
    <t>nikah muda in my mind under nikah muda in korea under menurutku under tuh udah pas buat nikah pokoknya tuh pas buat nikah kirain dibilang nikah muda itu under rupanya an ya meskipun ttp muda itu usia yg pas sihh</t>
  </si>
  <si>
    <t>['nikah', 'muda', 'in', 'my', 'mind', 'under', 'nikah', 'muda', 'in', 'korea', 'under', 'menurutku', 'under', 'tuh', 'udah', 'pas', 'buat', 'nikah', 'pokoknya', 'tuh', 'pas', 'buat', 'nikah', 'kirain', 'dibilang', 'nikah', 'muda', 'itu', 'under', 'rupanya', 'an', 'ya', 'meskipun', 'ttp', 'muda', 'itu', 'usia', 'yg', 'pas', 'sihh']</t>
  </si>
  <si>
    <t>['nikah', 'muda', 'in', 'my', 'mind', 'under', 'nikah', 'muda', 'in', 'korea', 'under', 'menurutku', 'under', 'tuh', 'sudah', 'saat', 'buat', 'nikah', 'pokoknya', 'tuh', 'saat', 'buat', 'nikah', 'kira', 'dibilang', 'nikah', 'muda', 'itu', 'under', 'rupanya', 'an', 'ya', 'meskipun', 'tetap', 'muda', 'itu', 'usia', 'yg', 'saat', 'sihh']</t>
  </si>
  <si>
    <t>['nikah', 'muda', 'in', 'my', 'mind', 'under', 'nikah', 'muda', 'in', 'korea', 'under', 'menurutku', 'under', 'tuh', 'nikah', 'pokoknya', 'tuh', 'nikah', 'dibilang', 'nikah', 'muda', 'under', 'an', 'ya', 'muda', 'usia', 'sihh']</t>
  </si>
  <si>
    <t>['nikah', 'muda', 'in', 'my', 'mind', 'under', 'nikah', 'muda', 'in', 'korea', 'under', 'turut', 'under', 'tuh', 'nikah', 'pokok', 'tuh', 'nikah', 'bilang', 'nikah', 'muda', 'under', 'an', 'ya', 'muda', 'usia', 'sihh']</t>
  </si>
  <si>
    <t>nikah muda in my mind under nikah muda in korea under turut under tuh nikah pokok tuh nikah bilang nikah muda under an ya muda usia sihh</t>
  </si>
  <si>
    <t>"Yaa Allah, badanmu kemana kok kurus banget? Masih muda cantik belum nikah tapi kurus banget kayak gitu-,"
(Tolong ini yang punya masalah hidup sama bentukan badanku yang kek member blackpink ini, tolong tolong dan tolong lah ya)</t>
  </si>
  <si>
    <t>"yaa allah, badanmu kemana kok kurus banget? masih muda cantik belum nikah tapi kurus banget kayak gitu-,"
(tolong ini yang punya masalah hidup sama bentukan badanku yang kek member blackpink ini, tolong tolong dan tolong lah ya)</t>
  </si>
  <si>
    <t>yaa allah badanmu kemana kok kurus banget masih muda cantik belum nikah tapi kurus banget kayak gitu tolong ini yang punya masalah hidup sama bentukan badanku yang kek member blackpink ini tolong tolong dan tolong lah ya</t>
  </si>
  <si>
    <t>['yaa', 'allah', 'badanmu', 'kemana', 'kok', 'kurus', 'banget', 'masih', 'muda', 'cantik', 'belum', 'nikah', 'tapi', 'kurus', 'banget', 'kayak', 'gitu', 'tolong', 'ini', 'yang', 'punya', 'masalah', 'hidup', 'sama', 'bentukan', 'badanku', 'yang', 'kek', 'member', 'blackpink', 'ini', 'tolong', 'tolong', 'dan', 'tolong', 'lah', 'ya']</t>
  </si>
  <si>
    <t>['iya', 'allah', 'badanmu', 'kemana', 'kok', 'kurus', 'banget', 'masih', 'muda', 'cantik', 'belum', 'nikah', 'tapi', 'kurus', 'banget', 'seperti', 'begitu', 'tolong', 'ini', 'yang', 'punya', 'masalah', 'hidup', 'sama', 'bentukan', 'badanku', 'yang', 'seperti', 'member', 'blackpink', 'ini', 'tolong', 'tolong', 'dan', 'tolong', 'lah', 'ya']</t>
  </si>
  <si>
    <t>['iya', 'allah', 'badanmu', 'kemana', 'kurus', 'banget', 'muda', 'cantik', 'nikah', 'kurus', 'banget', 'tolong', 'hidup', 'bentukan', 'badanku', 'member', 'blackpink', 'tolong', 'tolong', 'tolong', 'ya']</t>
  </si>
  <si>
    <t>['iya', 'allah', 'badan', 'mana', 'kurus', 'banget', 'muda', 'cantik', 'nikah', 'kurus', 'banget', 'tolong', 'hidup', 'bentuk', 'badan', 'member', 'blackpink', 'tolong', 'tolong', 'tolong', 'ya']</t>
  </si>
  <si>
    <t>iya allah badan mana kurus banget muda cantik nikah kurus banget tolong hidup bentuk badan member blackpink tolong tolong tolong ya</t>
  </si>
  <si>
    <t>Keren bgt org org yang pada nikah muda. I mean, mereka udah kerja dan segala macemnya. Tapi aku penasaran gimana ya nabung beli rumah? Kan rumah ratusan juta tuh. Biaya nikah pake WO aja yang standard 8 jt an 🙂🙂🙂
Kalopun kerja tuh ya gimanaaa bisa dipilah pilah buat ditabung..</t>
  </si>
  <si>
    <t>keren bgt org org yang pada nikah muda. i mean, mereka udah kerja dan segala macemnya. tapi aku penasaran gimana ya nabung beli rumah? kan rumah ratusan juta tuh. biaya nikah pake wo aja yang standard 8 jt an 🙂🙂🙂
kalopun kerja tuh ya gimanaaa bisa dipilah pilah buat ditabung..</t>
  </si>
  <si>
    <t>keren bgt org org yang pada nikah muda  mean mereka udah kerja dan segala macemnya tapi aku penasaran gimana ya nabung beli rumah kan rumah ratusan juta tuh biaya nikah pake wo aja yang standard jt an kalopun kerja tuh ya gimanaaa bisa dipilah pilah buat ditabung</t>
  </si>
  <si>
    <t>['keren', 'bgt', 'org', 'org', 'yang', 'pada', 'nikah', 'muda', 'mean', 'mereka', 'udah', 'kerja', 'dan', 'segala', 'macemnya', 'tapi', 'aku', 'penasaran', 'gimana', 'ya', 'nabung', 'beli', 'rumah', 'kan', 'rumah', 'ratusan', 'juta', 'tuh', 'biaya', 'nikah', 'pake', 'wo', 'aja', 'yang', 'standard', 'jt', 'an', 'kalopun', 'kerja', 'tuh', 'ya', 'gimanaaa', 'bisa', 'dipilah', 'pilah', 'buat', 'ditabung']</t>
  </si>
  <si>
    <t>['keren', 'banget', 'orang', 'orang', 'yang', 'pada', 'nikah', 'muda', 'mean', 'mereka', 'sudah', 'kerja', 'dan', 'segala', 'macemnya', 'tapi', 'aku', 'penasaran', 'bagaimana', 'ya', 'menabung', 'beli', 'rumah', 'kan', 'rumah', 'ratusan', 'juta', 'tuh', 'biaya', 'nikah', 'pakai', 'wo', 'aja', 'yang', 'standard', 'juta', 'an', 'kalaupun', 'kerja', 'tuh', 'ya', 'gimanaaa', 'bisa', 'dipilah', 'pilah', 'buat', 'ditabung']</t>
  </si>
  <si>
    <t>['keren', 'banget', 'orang', 'orang', 'nikah', 'muda', 'mean', 'kerja', 'macemnya', 'penasaran', 'ya', 'menabung', 'beli', 'rumah', 'rumah', 'ratusan', 'juta', 'tuh', 'biaya', 'nikah', 'pakai', 'aja', 'standard', 'juta', 'an', 'kerja', 'tuh', 'ya', 'gimanaaa', 'dipilah', 'pilah', 'ditabung']</t>
  </si>
  <si>
    <t>['keren', 'banget', 'orang', 'orang', 'nikah', 'muda', 'mean', 'kerja', 'macemnya', 'penasaran', 'ya', 'tabung', 'beli', 'rumah', 'rumah', 'ratus', 'juta', 'tuh', 'biaya', 'nikah', 'pakai', 'aja', 'standard', 'juta', 'an', 'kerja', 'tuh', 'ya', 'gimanaaa', 'pilah', 'pilah', 'tabung']</t>
  </si>
  <si>
    <t>keren banget orang orang nikah muda mean kerja macemnya penasaran ya tabung beli rumah rumah ratus juta tuh biaya nikah pakai aja standard juta an kerja tuh ya gimanaaa pilah pilah tabung</t>
  </si>
  <si>
    <t>@wrwbs0b Pada punya duit darimana sih bisa nikah muda gitu</t>
  </si>
  <si>
    <t>@wrwbs0b pada punya duit darimana sih bisa nikah muda gitu</t>
  </si>
  <si>
    <t>pada punya duit darimana sih bisa nikah muda gitu</t>
  </si>
  <si>
    <t>['pada', 'punya', 'duit', 'darimana', 'sih', 'bisa', 'nikah', 'muda', 'gitu']</t>
  </si>
  <si>
    <t>['pada', 'punya', 'duit', 'darimana', 'sih', 'bisa', 'nikah', 'muda', 'begitu']</t>
  </si>
  <si>
    <t>['duit', 'darimana', 'sih', 'nikah', 'muda']</t>
  </si>
  <si>
    <t>duit darimana sih nikah muda</t>
  </si>
  <si>
    <t>@breakthrumysoul Aku sepemikiran sih kalo ini 😂
Siapa tahu dulu si Bapak ini nikah muda, age gap sama mbaknya ini cuma 17th (misal) wkwk</t>
  </si>
  <si>
    <t>@breakthrumysoul aku sepemikiran sih kalo ini 😂
siapa tahu dulu si bapak ini nikah muda, age gap sama mbaknya ini cuma 17th (misal) wkwk</t>
  </si>
  <si>
    <t>aku sepemikiran sih kalo ini siapa tahu dulu si bapak ini nikah muda age gap sama mbaknya ini cuma th misal wkwk</t>
  </si>
  <si>
    <t>['aku', 'sepemikiran', 'sih', 'kalo', 'ini', 'siapa', 'tahu', 'dulu', 'si', 'bapak', 'ini', 'nikah', 'muda', 'age', 'gap', 'sama', 'mbaknya', 'ini', 'cuma', 'th', 'misal', 'wkwk']</t>
  </si>
  <si>
    <t>['aku', 'sepemikiran', 'sih', 'kalo', 'ini', 'siapa', 'tahu', 'dulu', 'si', 'bapak', 'ini', 'nikah', 'muda', 'age', 'celah', 'sama', 'mbaknya', 'ini', 'cuma', 'tahun', 'misal', 'wkwk']</t>
  </si>
  <si>
    <t>['sepemikiran', 'sih', 'kalo', 'si', 'nikah', 'muda', 'age', 'celah', 'mbaknya']</t>
  </si>
  <si>
    <t>['pikir', 'sih', 'kalo', 'si', 'nikah', 'muda', 'age', 'celah', 'mbak']</t>
  </si>
  <si>
    <t>pikir sih kalo si nikah muda age celah mbak</t>
  </si>
  <si>
    <t>Nikah muda deh, 22/23 kyanya gue lupa</t>
  </si>
  <si>
    <t>nikah muda deh, 22/23 kyanya gue lupa</t>
  </si>
  <si>
    <t>nikah muda deh kyanya gue lupa</t>
  </si>
  <si>
    <t>['nikah', 'muda', 'deh', 'kyanya', 'gue', 'lupa']</t>
  </si>
  <si>
    <t>['nikah', 'muda', 'deh', 'sepertinya', 'aku', 'lupa']</t>
  </si>
  <si>
    <t>['nikah', 'muda', 'deh', 'lupa']</t>
  </si>
  <si>
    <t>nikah muda deh lupa</t>
  </si>
  <si>
    <t>Betull. Kakaknya uyo nikah muda~~</t>
  </si>
  <si>
    <t>betull. kakaknya uyo nikah muda~~</t>
  </si>
  <si>
    <t>betull kakaknya uyo nikah muda</t>
  </si>
  <si>
    <t>['betull', 'kakaknya', 'uyo', 'nikah', 'muda']</t>
  </si>
  <si>
    <t>['betull', 'kakak', 'uyo', 'nikah', 'muda']</t>
  </si>
  <si>
    <t>betull kakak uyo nikah muda</t>
  </si>
  <si>
    <t>laki gue aja lebih muda gimana cerita lulus sma nikah😅</t>
  </si>
  <si>
    <t>laki gue aja lebih muda gimana cerita lulus sma nikah</t>
  </si>
  <si>
    <t>['laki', 'gue', 'aja', 'lebih', 'muda', 'gimana', 'cerita', 'lulus', 'sma', 'nikah']</t>
  </si>
  <si>
    <t>['laki', 'aku', 'aja', 'lebih', 'muda', 'bagaimana', 'cerita', 'lulus', 'sama', 'nikah']</t>
  </si>
  <si>
    <t>['laki', 'aja', 'muda', 'cerita', 'lulus', 'nikah']</t>
  </si>
  <si>
    <t>laki aja muda cerita lulus nikah</t>
  </si>
  <si>
    <t>@pedpearce @Askrlfess Ujar ibu-ibu muda yang over glorifikasi nikah muda tapi buat ngasih basic manner anaknya aja ga bisa. Tae</t>
  </si>
  <si>
    <t>@pedpearce @askrlfess ujar ibu-ibu muda yang over glorifikasi nikah muda tapi buat ngasih basic manner anaknya aja ga bisa. tae</t>
  </si>
  <si>
    <t>ujar ibuibu muda yang over glorifikasi nikah muda tapi buat ngasih basic manner anaknya aja ga bisa tae</t>
  </si>
  <si>
    <t>['ujar', 'ibuibu', 'muda', 'yang', 'over', 'glorifikasi', 'nikah', 'muda', 'tapi', 'buat', 'ngasih', 'basic', 'manner', 'anaknya', 'aja', 'ga', 'bisa', 'tae']</t>
  </si>
  <si>
    <t>['ujar', 'ibu', 'muda', 'yang', 'over', 'glorifikasi', 'nikah', 'muda', 'tapi', 'buat', 'memberi', 'basic', 'manner', 'anaknya', 'aja', 'tidak', 'bisa', 'tai']</t>
  </si>
  <si>
    <t>['muda', 'over', 'glorifikasi', 'nikah', 'muda', 'basic', 'manner', 'anaknya', 'aja', 'tai']</t>
  </si>
  <si>
    <t>['muda', 'over', 'glorifikasi', 'nikah', 'muda', 'basic', 'manner', 'anak', 'aja', 'tai']</t>
  </si>
  <si>
    <t>muda over glorifikasi nikah muda basic manner anak aja tai</t>
  </si>
  <si>
    <t>Sebenernya santai sih, nikah pas 24 jg gpp. Ga buru-buru. Tp krn ayah dan mamah, dan keluarga besar ingin aku cepat menikah ya.. jd asa kumaha gitu wkwk krn cucu &amp;amp; anak pertama jg sih. Tp untungnya jarak ke cucu ke2 jauh, jd masih bisa santai hehe. Mari nikmati dlu masa muda ini</t>
  </si>
  <si>
    <t>sebenernya santai sih, nikah pas 24 jg gpp. ga buru-buru. tp krn ayah dan mamah, dan keluarga besar ingin aku cepat menikah ya.. jd asa kumaha gitu wkwk krn cucu &amp;amp; anak pertama jg sih. tp untungnya jarak ke cucu ke2 jauh, jd masih bisa santai hehe. mari nikmati dlu masa muda ini</t>
  </si>
  <si>
    <t>sebenernya santai sih nikah pas jg gpp ga buruburu tp krn ayah dan mamah dan keluarga besar ingin aku cepat menikah ya jd asa kumaha gitu wkwk krn cucu amp anak pertama jg sih tp untungnya jarak ke cucu ke jauh jd masih bisa santai hehe mari nikmati dlu masa muda ini</t>
  </si>
  <si>
    <t>['sebenernya', 'santai', 'sih', 'nikah', 'pas', 'jg', 'gpp', 'ga', 'buruburu', 'tp', 'krn', 'ayah', 'dan', 'mamah', 'dan', 'keluarga', 'besar', 'ingin', 'aku', 'cepat', 'menikah', 'ya', 'jd', 'asa', 'kumaha', 'gitu', 'wkwk', 'krn', 'cucu', 'amp', 'anak', 'pertama', 'jg', 'sih', 'tp', 'untungnya', 'jarak', 'ke', 'cucu', 'ke', 'jauh', 'jd', 'masih', 'bisa', 'santai', 'hehe', 'mari', 'nikmati', 'dlu', 'masa', 'muda', 'ini']</t>
  </si>
  <si>
    <t>['sebenarnya', 'santai', 'sih', 'nikah', 'saat', 'juga', 'boleh', 'tidak', 'terburu', 'tapi', 'krn', 'ayah', 'dan', 'ibu', 'dan', 'keluarga', 'besar', 'ingin', 'aku', 'cepat', 'nikah', 'ya', 'jd', 'asa', 'kumaha', 'begitu', 'wkwk', 'krn', 'cucu', 'amp', 'anak', 'pertama', 'juga', 'sih', 'tapi', 'untungnya', 'jarak', 'ke', 'cucu', 'ke', 'jauh', 'jd', 'masih', 'bisa', 'santai', 'hehe', 'mari', 'menikmati', 'dahulu', 'masa', 'muda', 'ini']</t>
  </si>
  <si>
    <t>['santai', 'sih', 'nikah', 'terburu', 'krn', 'ayah', 'keluarga', 'cepat', 'nikah', 'ya', 'jd', 'asa', 'kumaha', 'krn', 'cucu', 'amp', 'anak', 'sih', 'untungnya', 'jarak', 'cucu', 'jd', 'santai', 'hehe', 'mari', 'menikmati', 'muda']</t>
  </si>
  <si>
    <t>['santai', 'sih', 'nikah', 'buru', 'krn', 'ayah', 'keluarga', 'cepat', 'nikah', 'ya', 'jd', 'asa', 'maha', 'krn', 'cucu', 'amp', 'anak', 'sih', 'untung', 'jarak', 'cucu', 'jd', 'santai', 'hehe', 'mari', 'nikmat', 'muda']</t>
  </si>
  <si>
    <t>santai sih nikah buru krn ayah keluarga cepat nikah ya jd asa maha krn cucu amp anak sih untung jarak cucu jd santai hehe mari nikmat muda</t>
  </si>
  <si>
    <t>@Askrlfess Prefer jgn dulu takutnya nanti nyesel gabisa seneng2 🤣. Pengalaman temenku banyak yg nikah muda soalnyeee</t>
  </si>
  <si>
    <t>@askrlfess prefer jgn dulu takutnya nanti nyesel gabisa seneng2 🤣. pengalaman temenku banyak yg nikah muda soalnyeee</t>
  </si>
  <si>
    <t>prefer jgn dulu takutnya nanti nyesel gabisa seneng pengalaman temenku banyak yg nikah muda soalnyeee</t>
  </si>
  <si>
    <t>['prefer', 'jgn', 'dulu', 'takutnya', 'nanti', 'nyesel', 'gabisa', 'seneng', 'pengalaman', 'temenku', 'banyak', 'yg', 'nikah', 'muda', 'soalnyeee']</t>
  </si>
  <si>
    <t>['memilih', 'jgn', 'dulu', 'takutnya', 'nanti', 'menyesal', 'gabisa', 'senang', 'pengalaman', 'temenku', 'banyak', 'yg', 'nikah', 'muda', 'soalnyeee']</t>
  </si>
  <si>
    <t>['memilih', 'jgn', 'takutnya', 'menyesal', 'gabisa', 'senang', 'pengalaman', 'temenku', 'nikah', 'muda', 'soalnyeee']</t>
  </si>
  <si>
    <t>['pilih', 'jgn', 'takut', 'sesal', 'gabisa', 'senang', 'alam', 'temenku', 'nikah', 'muda', 'soalnyeee']</t>
  </si>
  <si>
    <t>pilih jgn takut sesal gabisa senang alam temenku nikah muda soalnyeee</t>
  </si>
  <si>
    <t>Kaya poster drama tentang nikah muda gitu soalnya bam duduknya cantik banget, mana pakai cincin 😭😭 https://t.co/vLy6pP3mH7</t>
  </si>
  <si>
    <t>kaya poster drama tentang nikah muda gitu soalnya bam duduknya cantik banget, mana pakai cincin 😭😭 https://t.co/vly6pp3mh7</t>
  </si>
  <si>
    <t>kaya poster drama tentang nikah muda gitu soalnya bam duduknya cantik banget mana pakai cincin</t>
  </si>
  <si>
    <t>['kaya', 'poster', 'drama', 'tentang', 'nikah', 'muda', 'gitu', 'soalnya', 'bam', 'duduknya', 'cantik', 'banget', 'mana', 'pakai', 'cincin']</t>
  </si>
  <si>
    <t>['kaya', 'poster', 'drama', 'tentang', 'nikah', 'muda', 'begitu', 'soalnya', 'bam', 'duduknya', 'cantik', 'banget', 'mana', 'pakai', 'cincin']</t>
  </si>
  <si>
    <t>['kaya', 'poster', 'drama', 'nikah', 'muda', 'duduknya', 'cantik', 'banget', 'pakai', 'cincin']</t>
  </si>
  <si>
    <t>['kaya', 'poster', 'drama', 'nikah', 'muda', 'duduk', 'cantik', 'banget', 'pakai', 'cincin']</t>
  </si>
  <si>
    <t>kaya poster drama nikah muda duduk cantik banget pakai cincin</t>
  </si>
  <si>
    <t>@Askrlfess Inget banget pas Putri Titian awal² nikah diberitain kalo nikah muda🤣 Sampe akhirnya Putri Titian jelasin kalo dia nikah gk usia muda² banget kok. Udah 25 tahun pas nikahnya, cuma gegara wajahnya baby face org² mikir dia nikahnya usia masih muda banget😂</t>
  </si>
  <si>
    <t>@askrlfess inget banget pas putri titian awal² nikah diberitain kalo nikah muda🤣 sampe akhirnya putri titian jelasin kalo dia nikah gk usia muda² banget kok. udah 25 tahun pas nikahnya, cuma gegara wajahnya baby face org² mikir dia nikahnya usia masih muda banget😂</t>
  </si>
  <si>
    <t>inget banget pas putri titian awal nikah diberitain kalo nikah muda sampe akhirnya putri titian jelasin kalo dia nikah gk usia muda banget kok udah tahun pas nikahnya cuma gegara wajahnya baby face org mikir dia nikahnya usia masih muda banget</t>
  </si>
  <si>
    <t>['inget', 'banget', 'pas', 'putri', 'titian', 'awal', 'nikah', 'diberitain', 'kalo', 'nikah', 'muda', 'sampe', 'akhirnya', 'putri', 'titian', 'jelasin', 'kalo', 'dia', 'nikah', 'gk', 'usia', 'muda', 'banget', 'kok', 'udah', 'tahun', 'pas', 'nikahnya', 'cuma', 'gegara', 'wajahnya', 'baby', 'face', 'org', 'mikir', 'dia', 'nikahnya', 'usia', 'masih', 'muda', 'banget']</t>
  </si>
  <si>
    <t>['ingat', 'banget', 'saat', 'putri', 'titian', 'awal', 'nikah', 'diberitain', 'kalo', 'nikah', 'muda', 'sampai', 'akhirnya', 'putri', 'titian', 'jelaskan', 'kalo', 'dia', 'nikah', 'tidak', 'usia', 'muda', 'banget', 'kok', 'sudah', 'tahun', 'saat', 'nikahnya', 'cuma', 'karena', 'wajahnya', 'baby', 'face', 'orang', 'berpikir', 'dia', 'nikahnya', 'usia', 'masih', 'muda', 'banget']</t>
  </si>
  <si>
    <t>['banget', 'putri', 'titian', 'nikah', 'diberitain', 'kalo', 'nikah', 'muda', 'putri', 'titian', 'kalo', 'nikah', 'usia', 'muda', 'banget', 'nikahnya', 'wajahnya', 'baby', 'face', 'orang', 'berpikir', 'nikahnya', 'usia', 'muda', 'banget']</t>
  </si>
  <si>
    <t>['banget', 'putri', 'titi', 'nikah', 'diberitain', 'kalo', 'nikah', 'muda', 'putri', 'titi', 'kalo', 'nikah', 'usia', 'muda', 'banget', 'nikah', 'wajah', 'baby', 'face', 'orang', 'pikir', 'nikah', 'usia', 'muda', 'banget']</t>
  </si>
  <si>
    <t>banget putri titi nikah diberitain kalo nikah muda putri titi kalo nikah usia muda banget nikah wajah baby face orang pikir nikah usia muda banget</t>
  </si>
  <si>
    <t>Pokoknya besok klo udah nikah gimanapun caranya mau kelihatan muda terus.</t>
  </si>
  <si>
    <t>pokoknya besok klo udah nikah gimanapun caranya mau kelihatan muda terus.</t>
  </si>
  <si>
    <t>pokoknya besok klo udah nikah gimanapun caranya mau kelihatan muda terus</t>
  </si>
  <si>
    <t>['pokoknya', 'besok', 'klo', 'udah', 'nikah', 'gimanapun', 'caranya', 'mau', 'kelihatan', 'muda', 'terus']</t>
  </si>
  <si>
    <t>['pokoknya', 'besok', 'klo', 'sudah', 'nikah', 'gimanapun', 'caranya', 'mau', 'kelihatan', 'muda', 'terus']</t>
  </si>
  <si>
    <t>['pokoknya', 'besok', 'klo', 'nikah', 'gimanapun', 'muda']</t>
  </si>
  <si>
    <t>['pokok', 'besok', 'klo', 'nikah', 'gimanapun', 'muda']</t>
  </si>
  <si>
    <t>pokok besok klo nikah gimanapun muda</t>
  </si>
  <si>
    <t>makin takottt nikah muda</t>
  </si>
  <si>
    <t>['makin', 'takottt', 'nikah', 'muda']</t>
  </si>
  <si>
    <t>['makin', 'takut', 'nikah', 'muda']</t>
  </si>
  <si>
    <t>aku pernah nargetin (sempet kepengen) buat nikah muda di range umur 23-24-25, dulu I said "Tuhan umur 24 pas lah yaa" 
*
*
Meanwhile realitanya (aku bulan lalu nginjek 24y.o.)
&amp;gt; pas ada yang deketin, aku respon, tpi gampang risih &amp;amp; no effort aku
&amp;gt; paling kesel kalo ada notif ---</t>
  </si>
  <si>
    <t>aku pernah nargetin (sempet kepengen) buat nikah muda di range umur 23-24-25, dulu i said "tuhan umur 24 pas lah yaa" 
*
*
meanwhile realitanya (aku bulan lalu nginjek 24y.o.)
&amp;gt; pas ada yang deketin, aku respon, tpi gampang risih &amp;amp; no effort aku
&amp;gt; paling kesel kalo ada notif ---</t>
  </si>
  <si>
    <t>aku pernah nargetin sempet kepengen buat nikah muda di range umur dulu  said tuhan umur pas lah yaa meanwhile realitanya aku bulan lalu nginjek yo gt pas ada yang deketin aku respon tpi gampang risih amp no effort aku gt paling kesel kalo ada notif</t>
  </si>
  <si>
    <t>['aku', 'pernah', 'nargetin', 'sempet', 'kepengen', 'buat', 'nikah', 'muda', 'di', 'range', 'umur', 'dulu', 'said', 'tuhan', 'umur', 'pas', 'lah', 'yaa', 'meanwhile', 'realitanya', 'aku', 'bulan', 'lalu', 'nginjek', 'yo', 'gt', 'pas', 'ada', 'yang', 'deketin', 'aku', 'respon', 'tpi', 'gampang', 'risih', 'amp', 'no', 'effort', 'aku', 'gt', 'paling', 'kesel', 'kalo', 'ada', 'notif']</t>
  </si>
  <si>
    <t>['aku', 'pernah', 'target', 'sempat', 'ingin', 'buat', 'nikah', 'muda', 'di', 'range', 'umur', 'dulu', 'berkata', 'tuhan', 'umur', 'saat', 'lah', 'iya', 'meanwhile', 'realitanya', 'aku', 'bulan', 'lalu', 'nginjek', 'ya', 'begitu', 'saat', 'ada', 'yang', 'mendekati', 'aku', 'respon', 'tapi', 'gampang', 'risih', 'amp', 'no', 'effort', 'aku', 'begitu', 'paling', 'kesal', 'kalo', 'ada', 'notif']</t>
  </si>
  <si>
    <t>['target', 'nikah', 'muda', 'range', 'umur', 'tuhan', 'umur', 'iya', 'meanwhile', 'realitanya', 'nginjek', 'ya', 'mendekati', 'respon', 'gampang', 'risih', 'amp', 'no', 'effort', 'kesal', 'kalo', 'notif']</t>
  </si>
  <si>
    <t>['target', 'nikah', 'muda', 'range', 'umur', 'tuhan', 'umur', 'iya', 'meanwhile', 'realitanya', 'nginjek', 'ya', 'dekat', 'respon', 'gampang', 'risih', 'amp', 'no', 'effort', 'kesal', 'kalo', 'notif']</t>
  </si>
  <si>
    <t>target nikah muda range umur tuhan umur iya meanwhile realitanya nginjek ya dekat respon gampang risih amp no effort kesal kalo notif</t>
  </si>
  <si>
    <t>Bangun tidur shock ditelp Ibu karena tetangga masih muda meninggal. Sebelumnya dia nikah 5 Maret terus aku mimpiin dia dibonceng naek motor sambil senyum, padahal kita ga pernah ketemu. Besoknya dia masuk ICU. Dan hari ini dia dikabarin meninggal. Innailillahi 🥀</t>
  </si>
  <si>
    <t>bangun tidur shock ditelp ibu karena tetangga masih muda meninggal. sebelumnya dia nikah 5 maret terus aku mimpiin dia dibonceng naek motor sambil senyum, padahal kita ga pernah ketemu. besoknya dia masuk icu. dan hari ini dia dikabarin meninggal. innailillahi 🥀</t>
  </si>
  <si>
    <t>bangun tidur shock ditelp ibu karena tetangga masih muda meninggal sebelumnya dia nikah maret terus aku mimpiin dia dibonceng naek motor sambil senyum padahal kita ga pernah ketemu besoknya dia masuk icu dan hari ini dia dikabarin meninggal innailillahi</t>
  </si>
  <si>
    <t>['bangun', 'tidur', 'shock', 'ditelp', 'ibu', 'karena', 'tetangga', 'masih', 'muda', 'meninggal', 'sebelumnya', 'dia', 'nikah', 'maret', 'terus', 'aku', 'mimpiin', 'dia', 'dibonceng', 'naek', 'motor', 'sambil', 'senyum', 'padahal', 'kita', 'ga', 'pernah', 'ketemu', 'besoknya', 'dia', 'masuk', 'icu', 'dan', 'hari', 'ini', 'dia', 'dikabarin', 'meninggal', 'innailillahi']</t>
  </si>
  <si>
    <t>['bangun', 'tidur', 'shock', 'ditelp', 'ibu', 'karena', 'tetangga', 'masih', 'muda', 'meninggal', 'sebelumnya', 'dia', 'nikah', 'maret', 'terus', 'aku', 'mimpiin', 'dia', 'dibonceng', 'naek', 'motor', 'sambil', 'senyum', 'padahal', 'kita', 'tidak', 'pernah', 'bertemu', 'besoknya', 'dia', 'masuk', 'icu', 'dan', 'hari', 'ini', 'dia', 'dikabarin', 'meninggal', 'innailillahi']</t>
  </si>
  <si>
    <t>['bangun', 'tidur', 'shock', 'ditelp', 'tetangga', 'muda', 'meninggal', 'nikah', 'maret', 'mimpiin', 'dibonceng', 'naek', 'motor', 'senyum', 'bertemu', 'besoknya', 'masuk', 'icu', 'dikabarin', 'meninggal', 'innailillahi']</t>
  </si>
  <si>
    <t>['bangun', 'tidur', 'shock', 'ditelp', 'tetangga', 'muda', 'tinggal', 'nikah', 'maret', 'mimpiin', 'bonceng', 'naek', 'motor', 'senyum', 'temu', 'besok', 'masuk', 'icu', 'dikabarin', 'tinggal', 'innailillahi']</t>
  </si>
  <si>
    <t>bangun tidur shock ditelp tetangga muda tinggal nikah maret mimpiin bonceng naek motor senyum temu besok masuk icu dikabarin tinggal innailillahi</t>
  </si>
  <si>
    <t>@myjirongie Iya dia nikah muda bgt sblm wamil nikah sekarang anaknya dua</t>
  </si>
  <si>
    <t>@myjirongie iya dia nikah muda bgt sblm wamil nikah sekarang anaknya dua</t>
  </si>
  <si>
    <t>iya dia nikah muda bgt sblm wamil nikah sekarang anaknya dua</t>
  </si>
  <si>
    <t>['iya', 'dia', 'nikah', 'muda', 'bgt', 'sblm', 'wamil', 'nikah', 'sekarang', 'anaknya', 'dua']</t>
  </si>
  <si>
    <t>['iya', 'dia', 'nikah', 'muda', 'banget', 'sebelum', 'wamil', 'nikah', 'sekarang', 'anaknya', 'dua']</t>
  </si>
  <si>
    <t>['iya', 'nikah', 'muda', 'banget', 'wamil', 'nikah', 'anaknya']</t>
  </si>
  <si>
    <t>['iya', 'nikah', 'muda', 'banget', 'wamil', 'nikah', 'anak']</t>
  </si>
  <si>
    <t>iya nikah muda banget wamil nikah anak</t>
  </si>
  <si>
    <t>@yunhopqrs @convomf Atiny hadir, tapi maap multifandom juga 👋
SERIUS NIKAH MUDA???</t>
  </si>
  <si>
    <t>@yunhopqrs @convomf atiny hadir, tapi maap multifandom juga 👋
serius nikah muda???</t>
  </si>
  <si>
    <t>atiny hadir tapi maap multifandom juga serius nikah muda</t>
  </si>
  <si>
    <t>['atiny', 'hadir', 'tapi', 'maap', 'multifandom', 'juga', 'serius', 'nikah', 'muda']</t>
  </si>
  <si>
    <t>['atiny', 'hadir', 'tapi', 'maaf', 'multifandom', 'juga', 'serius', 'nikah', 'muda']</t>
  </si>
  <si>
    <t>['atiny', 'hadir', 'maaf', 'multifandom', 'serius', 'nikah', 'muda']</t>
  </si>
  <si>
    <t>atiny hadir maaf multifandom serius nikah muda</t>
  </si>
  <si>
    <t>@Askrlfess Dulu aku jg pgn nikah di usia 20 thn biar kyk nyokap, tapi Allah baru ngasi jodoh buat aku di usia 33 tahun. Tnyata slama perjalanan wkt, msh bnyk yg belum aku explore. Jadi, nikmati dulu masa muda mu nder. Walau secara teori kamu udah mantap, tp kalo praktek nanti bisa berbeda.</t>
  </si>
  <si>
    <t>@askrlfess dulu aku jg pgn nikah di usia 20 thn biar kyk nyokap, tapi allah baru ngasi jodoh buat aku di usia 33 tahun. tnyata slama perjalanan wkt, msh bnyk yg belum aku explore. jadi, nikmati dulu masa muda mu nder. walau secara teori kamu udah mantap, tp kalo praktek nanti bisa berbeda.</t>
  </si>
  <si>
    <t>dulu aku jg pgn nikah di usia thn biar kyk nyokap tapi allah baru ngasi jodoh buat aku di usia tahun tnyata slama perjalanan wkt msh bnyk yg belum aku explore jadi nikmati dulu masa muda mu nder walau secara teori kamu udah mantap tp kalo praktek nanti bisa berbeda</t>
  </si>
  <si>
    <t>['dulu', 'aku', 'jg', 'pgn', 'nikah', 'di', 'usia', 'thn', 'biar', 'kyk', 'nyokap', 'tapi', 'allah', 'baru', 'ngasi', 'jodoh', 'buat', 'aku', 'di', 'usia', 'tahun', 'tnyata', 'slama', 'perjalanan', 'wkt', 'msh', 'bnyk', 'yg', 'belum', 'aku', 'explore', 'jadi', 'nikmati', 'dulu', 'masa', 'muda', 'mu', 'nder', 'walau', 'secara', 'teori', 'kamu', 'udah', 'mantap', 'tp', 'kalo', 'praktek', 'nanti', 'bisa', 'berbeda']</t>
  </si>
  <si>
    <t>['dulu', 'aku', 'juga', 'ingin', 'nikah', 'di', 'usia', 'tahun', 'biar', 'seperti', 'ibu', 'tapi', 'allah', 'baru', 'ngasi', 'jodoh', 'buat', 'aku', 'di', 'usia', 'tahun', 'tnyata', 'selama', 'perjalanan', 'waktu', 'masih', 'banyak', 'yg', 'belum', 'aku', 'explore', 'jadi', 'menikmati', 'dulu', 'masa', 'muda', 'kamu', 'nder', 'walau', 'secara', 'teori', 'kamu', 'sudah', 'mantap', 'tapi', 'kalo', 'praktek', 'nanti', 'bisa', 'berbeda']</t>
  </si>
  <si>
    <t>['nikah', 'usia', 'biar', 'allah', 'ngasi', 'jodoh', 'usia', 'tnyata', 'perjalanan', 'explore', 'menikmati', 'muda', 'nder', 'teori', 'mantap', 'kalo', 'praktek', 'berbeda']</t>
  </si>
  <si>
    <t>['nikah', 'usia', 'biar', 'allah', 'ngasi', 'jodoh', 'usia', 'tnyata', 'jalan', 'explore', 'nikmat', 'muda', 'nder', 'teori', 'mantap', 'kalo', 'praktek', 'beda']</t>
  </si>
  <si>
    <t>nikah usia biar allah ngasi jodoh usia tnyata jalan explore nikmat muda nder teori mantap kalo praktek beda</t>
  </si>
  <si>
    <t>@slutert1104 @UZubaydach @Aisyahbandar @CH4__15R akibat nikah muda pasutri pada tolol2 bikin anak gak ada kualitas</t>
  </si>
  <si>
    <t>@slutert1104 @uzubaydach @aisyahbandar @ch4__15r akibat nikah muda pasutri pada tolol2 bikin anak gak ada kualitas</t>
  </si>
  <si>
    <t xml:space="preserve"> akibat nikah muda pasutri pada tolol bikin anak gak ada kualitas</t>
  </si>
  <si>
    <t>['akibat', 'nikah', 'muda', 'pasutri', 'pada', 'tolol', 'bikin', 'anak', 'gak', 'ada', 'kualitas']</t>
  </si>
  <si>
    <t>['akibat', 'nikah', 'muda', 'pasangan', 'pada', 'tolol', 'bikin', 'anak', 'gak', 'ada', 'kualitas']</t>
  </si>
  <si>
    <t>['akibat', 'nikah', 'muda', 'pasangan', 'tolol', 'bikin', 'anak', 'gak', 'kualitas']</t>
  </si>
  <si>
    <t>['akibat', 'nikah', 'muda', 'pasang', 'tolol', 'bikin', 'anak', 'gak', 'kualitas']</t>
  </si>
  <si>
    <t>akibat nikah muda pasang tolol bikin anak gak kualitas</t>
  </si>
  <si>
    <t>@Askrlfess Kebanyakan liat snap ig temen temennya pada nikah muda kak</t>
  </si>
  <si>
    <t>@askrlfess kebanyakan liat snap ig temen temennya pada nikah muda kak</t>
  </si>
  <si>
    <t>kebanyakan liat snap ig temen temennya pada nikah muda kak</t>
  </si>
  <si>
    <t>['kebanyakan', 'liat', 'snap', 'ig', 'temen', 'temennya', 'pada', 'nikah', 'muda', 'kak']</t>
  </si>
  <si>
    <t>['kebanyakan', 'lihat', 'snap', 'instagram', 'teman', 'temannya', 'pada', 'nikah', 'muda', 'kakak']</t>
  </si>
  <si>
    <t>['kebanyakan', 'lihat', 'snap', 'instagram', 'teman', 'temannya', 'nikah', 'muda', 'kakak']</t>
  </si>
  <si>
    <t>['banyak', 'lihat', 'snap', 'instagram', 'teman', 'teman', 'nikah', 'muda', 'kakak']</t>
  </si>
  <si>
    <t>banyak lihat snap instagram teman teman nikah muda kakak</t>
  </si>
  <si>
    <t>gamau nikah muda ya ini, banyak kasus kdrt dan perceraian disekitarku huhu. Bismillah semoga dijauhkan dari laki-laki brengsek</t>
  </si>
  <si>
    <t>gamau nikah muda ya ini, banyak kasus kdrt dan perceraian disekitarku huhu. bismillah semoga dijauhkan dari laki-laki brengsek</t>
  </si>
  <si>
    <t>gamau nikah muda ya ini banyak kasus kdrt dan perceraian disekitarku huhu bismillah semoga dijauhkan dari lakilaki brengsek</t>
  </si>
  <si>
    <t>['gamau', 'nikah', 'muda', 'ya', 'ini', 'banyak', 'kasus', 'kdrt', 'dan', 'perceraian', 'disekitarku', 'huhu', 'bismillah', 'semoga', 'dijauhkan', 'dari', 'lakilaki', 'brengsek']</t>
  </si>
  <si>
    <t>['gamau', 'nikah', 'muda', 'ya', 'ini', 'banyak', 'kasus', 'kekerasan', 'dan', 'perceraian', 'disekitarku', 'huhu', 'bismillah', 'semoga', 'dijauhkan', 'dari', 'cowok', 'berengsek']</t>
  </si>
  <si>
    <t>['gamau', 'nikah', 'muda', 'ya', 'kekerasan', 'perceraian', 'disekitarku', 'huhu', 'bismillah', 'semoga', 'dijauhkan', 'cowok', 'berengsek']</t>
  </si>
  <si>
    <t>['gamau', 'nikah', 'muda', 'ya', 'keras', 'cerai', 'sekitar', 'huhu', 'bismillah', 'moga', 'jauh', 'cowok', 'berengsek']</t>
  </si>
  <si>
    <t>gamau nikah muda ya keras cerai sekitar huhu bismillah moga jauh cowok berengsek</t>
  </si>
  <si>
    <t>@Askrlfess U18 itu masih labil²nya nder.. mungkin kamu sekarang ngomong ready² tpi kamu sendiri belum menjalani itu semua alias kamu cuma sekedar tau dari lingkungan.
Jangan terlalu terburu² dan gegabah ambil keputusan nikah muda ya nder.. nikah muda gak segampang angan² semu aja nder</t>
  </si>
  <si>
    <t>@askrlfess u18 itu masih labil²nya nder.. mungkin kamu sekarang ngomong ready² tpi kamu sendiri belum menjalani itu semua alias kamu cuma sekedar tau dari lingkungan.
jangan terlalu terburu² dan gegabah ambil keputusan nikah muda ya nder.. nikah muda gak segampang angan² semu aja nder</t>
  </si>
  <si>
    <t xml:space="preserve"> itu masih labilnya nder mungkin kamu sekarang ngomong ready tpi kamu sendiri belum menjalani itu semua alias kamu cuma sekedar tau dari lingkungan jangan terlalu terburu dan gegabah ambil keputusan nikah muda ya nder nikah muda gak segampang angan semu aja nder</t>
  </si>
  <si>
    <t>['itu', 'masih', 'labilnya', 'nder', 'mungkin', 'kamu', 'sekarang', 'ngomong', 'ready', 'tpi', 'kamu', 'sendiri', 'belum', 'menjalani', 'itu', 'semua', 'alias', 'kamu', 'cuma', 'sekedar', 'tau', 'dari', 'lingkungan', 'jangan', 'terlalu', 'terburu', 'dan', 'gegabah', 'ambil', 'keputusan', 'nikah', 'muda', 'ya', 'nder', 'nikah', 'muda', 'gak', 'segampang', 'angan', 'semu', 'aja', 'nder']</t>
  </si>
  <si>
    <t>['itu', 'masih', 'labilnya', 'nder', 'mungkin', 'kamu', 'sekarang', 'berbicara', 'tersedia', 'tapi', 'kamu', 'sendiri', 'belum', 'menjalankan', 'itu', 'semua', 'alias', 'kamu', 'cuma', 'sekedar', 'tau', 'dari', 'lingkungan', 'jangan', 'terlalu', 'terburu', 'dan', 'gegabah', 'ambil', 'keputusan', 'nikah', 'muda', 'ya', 'nder', 'nikah', 'muda', 'gak', 'segampang', 'angan', 'semu', 'aja', 'nder']</t>
  </si>
  <si>
    <t>['labilnya', 'nder', 'berbicara', 'tersedia', 'menjalankan', 'alias', 'sekedar', 'tau', 'lingkungan', 'terburu', 'gegabah', 'ambil', 'keputusan', 'nikah', 'muda', 'ya', 'nder', 'nikah', 'muda', 'gak', 'segampang', 'angan', 'semu', 'aja', 'nder']</t>
  </si>
  <si>
    <t>['labil', 'nder', 'bicara', 'sedia', 'jalan', 'alias', 'dar', 'tau', 'lingkung', 'buru', 'gegabah', 'ambil', 'putus', 'nikah', 'muda', 'ya', 'nder', 'nikah', 'muda', 'gak', 'gampang', 'angan', 'semu', 'aja', 'nder']</t>
  </si>
  <si>
    <t>labil nder bicara sedia jalan alias dar tau lingkung buru gegabah ambil putus nikah muda ya nder nikah muda gak gampang angan semu aja nder</t>
  </si>
  <si>
    <t>yowohh maaa pengen nikah muda sama ryusei 😭😭😭🌪️🌪️🌪️</t>
  </si>
  <si>
    <t>yowohh maaa pengen nikah muda sama ryusei</t>
  </si>
  <si>
    <t>['yowohh', 'maaa', 'pengen', 'nikah', 'muda', 'sama', 'ryusei']</t>
  </si>
  <si>
    <t>['yowohh', 'maaa', 'ingin', 'nikah', 'muda', 'sama', 'ryusei']</t>
  </si>
  <si>
    <t>['maaa', 'nikah', 'muda', 'ryusei']</t>
  </si>
  <si>
    <t>maaa nikah muda ryusei</t>
  </si>
  <si>
    <t>Krn ibukku nikah muda dan gaada waktu buat main sama temen2nya, sekarang anaknya dah gede2 jd ibukku bisa main sama temen2nya.. makannya tetangga w sewot bgt sama ibuk w krn story ibuk w main teros wkwkwk pdhl mah suami sama anak2nya kagak ada yg marah kalo ibu main</t>
  </si>
  <si>
    <t>krn ibukku nikah muda dan gaada waktu buat main sama temen2nya, sekarang anaknya dah gede2 jd ibukku bisa main sama temen2nya.. makannya tetangga w sewot bgt sama ibuk w krn story ibuk w main teros wkwkwk pdhl mah suami sama anak2nya kagak ada yg marah kalo ibu main</t>
  </si>
  <si>
    <t>krn ibukku nikah muda dan gaada waktu buat main sama temennya sekarang anaknya dah gede jd ibukku bisa main sama temennya makannya tetangga  sewot bgt sama ibuk  krn story ibuk  main teros wkwkwk pdhl mah suami sama anaknya kagak ada yg marah kalo ibu main</t>
  </si>
  <si>
    <t>['krn', 'ibukku', 'nikah', 'muda', 'dan', 'gaada', 'waktu', 'buat', 'main', 'sama', 'temennya', 'sekarang', 'anaknya', 'dah', 'gede', 'jd', 'ibukku', 'bisa', 'main', 'sama', 'temennya', 'makannya', 'tetangga', 'sewot', 'bgt', 'sama', 'ibuk', 'krn', 'story', 'ibuk', 'main', 'teros', 'wkwkwk', 'pdhl', 'mah', 'suami', 'sama', 'anaknya', 'kagak', 'ada', 'yg', 'marah', 'kalo', 'ibu', 'main']</t>
  </si>
  <si>
    <t>['krn', 'ibukku', 'nikah', 'muda', 'dan', 'gaada', 'waktu', 'buat', 'main', 'sama', 'temannya', 'sekarang', 'anaknya', 'sudah', 'besar', 'jd', 'ibukku', 'bisa', 'main', 'sama', 'temannya', 'makannya', 'tetangga', 'cerewet', 'banget', 'sama', 'ibu', 'krn', 'story', 'ibu', 'main', 'teros', 'wkwkwk', 'padahal', 'mah', 'suami', 'sama', 'anaknya', 'tidak', 'ada', 'yg', 'marah', 'kalo', 'ibu', 'main']</t>
  </si>
  <si>
    <t>['krn', 'ibukku', 'nikah', 'muda', 'gaada', 'main', 'temannya', 'anaknya', 'jd', 'ibukku', 'main', 'temannya', 'makannya', 'tetangga', 'cerewet', 'banget', 'krn', 'story', 'main', 'teros', 'wkwkwk', 'mah', 'suami', 'anaknya', 'marah', 'kalo', 'main']</t>
  </si>
  <si>
    <t>['krn', 'ibukku', 'nikah', 'muda', 'gaada', 'main', 'teman', 'anak', 'jd', 'ibukku', 'main', 'teman', 'makan', 'tetangga', 'cerewet', 'banget', 'krn', 'story', 'main', 'ros', 'wkwkwk', 'mah', 'suami', 'anak', 'marah', 'kalo', 'main']</t>
  </si>
  <si>
    <t>krn ibukku nikah muda gaada main teman anak jd ibukku main teman makan tetangga cerewet banget krn story main ros wkwkwk mah suami anak marah kalo main</t>
  </si>
  <si>
    <t>Buset Jen Lo ga ada kepikiran nikah muda gitu? gue siap Jen yuk otw KUA😔👉👈 
GANTENG BGT ANJENGGG GUE GA FOKUS SM MISINNYA MALAH LIATIN MUKA LO😭😭😭 https://t.co/gHKG48GLOz</t>
  </si>
  <si>
    <t>buset jen lo ga ada kepikiran nikah muda gitu? gue siap jen yuk otw kua😔👉👈 
ganteng bgt anjenggg gue ga fokus sm misinnya malah liatin muka lo😭😭😭 https://t.co/ghkg48gloz</t>
  </si>
  <si>
    <t>buset jen lo ga ada kepikiran nikah muda gitu gue siap jen yuk otw kua ganteng bgt anjenggg gue ga fokus sm misinnya malah liatin muka lo</t>
  </si>
  <si>
    <t>['buset', 'jen', 'lo', 'ga', 'ada', 'kepikiran', 'nikah', 'muda', 'gitu', 'gue', 'siap', 'jen', 'yuk', 'otw', 'kua', 'ganteng', 'bgt', 'anjenggg', 'gue', 'ga', 'fokus', 'sm', 'misinnya', 'malah', 'liatin', 'muka', 'lo']</t>
  </si>
  <si>
    <t>['buset', 'jen', 'kamu', 'tidak', 'ada', 'kepikiran', 'nikah', 'muda', 'begitu', 'aku', 'siap', 'jen', 'ayo', 'menuju', 'kua', 'ganteng', 'banget', 'anjenggg', 'aku', 'tidak', 'fokus', 'sama', 'misinnya', 'malah', 'lihat', 'muka', 'kamu']</t>
  </si>
  <si>
    <t>['buset', 'jen', 'kepikiran', 'nikah', 'muda', 'jen', 'ayo', 'kua', 'ganteng', 'banget', 'anjenggg', 'fokus', 'misinnya', 'lihat', 'muka']</t>
  </si>
  <si>
    <t>['buset', 'jen', 'pikir', 'nikah', 'muda', 'jen', 'ayo', 'kua', 'ganteng', 'banget', 'anjenggg', 'fokus', 'misinnya', 'lihat', 'muka']</t>
  </si>
  <si>
    <t>buset jen pikir nikah muda jen ayo kua ganteng banget anjenggg fokus misinnya lihat muka</t>
  </si>
  <si>
    <t>Yg bilang gw wanita karir, yaa gimana lagi keadaan yg bikin gw harus gini.
Penginnya mah lulus sekolah, kuliah lgsung aja nikah muda sama anak pengusaha, then happily ever after</t>
  </si>
  <si>
    <t>yg bilang gw wanita karir, yaa gimana lagi keadaan yg bikin gw harus gini.
penginnya mah lulus sekolah, kuliah lgsung aja nikah muda sama anak pengusaha, then happily ever after</t>
  </si>
  <si>
    <t>yg bilang gw wanita karir yaa gimana lagi keadaan yg bikin gw harus gini penginnya mah lulus sekolah kuliah lgsung aja nikah muda sama anak pengusaha then happily ever after</t>
  </si>
  <si>
    <t>['yg', 'bilang', 'gw', 'wanita', 'karir', 'yaa', 'gimana', 'lagi', 'keadaan', 'yg', 'bikin', 'gw', 'harus', 'gini', 'penginnya', 'mah', 'lulus', 'sekolah', 'kuliah', 'lgsung', 'aja', 'nikah', 'muda', 'sama', 'anak', 'pengusaha', 'then', 'happily', 'ever', 'after']</t>
  </si>
  <si>
    <t>['yg', 'bilang', 'aku', 'wanita', 'karier', 'iya', 'bagaimana', 'lagi', 'keadaan', 'yg', 'bikin', 'aku', 'harus', 'begini', 'penginnya', 'mah', 'lulus', 'sekolah', 'kuliah', 'langsung', 'aja', 'nikah', 'muda', 'sama', 'anak', 'pengusaha', 'then', 'happily', 'ever', 'after']</t>
  </si>
  <si>
    <t>['bilang', 'wanita', 'karier', 'iya', 'bikin', 'penginnya', 'mah', 'lulus', 'sekolah', 'kuliah', 'langsung', 'aja', 'nikah', 'muda', 'anak', 'pengusaha', 'then', 'happily', 'ever', 'after']</t>
  </si>
  <si>
    <t>['bilang', 'wanita', 'karier', 'iya', 'bikin', 'pengin', 'mah', 'lulus', 'sekolah', 'kuliah', 'langsung', 'aja', 'nikah', 'muda', 'anak', 'usaha', 'then', 'happily', 'ever', 'after']</t>
  </si>
  <si>
    <t>bilang wanita karier iya bikin pengin mah lulus sekolah kuliah langsung aja nikah muda anak usaha then happily ever after</t>
  </si>
  <si>
    <t>@Askrlfess gini ya nder, nikah tuh ga wajib kalo belum memenuhi syarat; kesiapan mental, lahir, batin, finansial.
apa ga akan nyesel? banyak hal seru yg bisa dilakukan selagi masih muda. kejar impian dulu, lakuin semua hal yang belum dicapai. udah nikah mah susah mau ke luar rumah juga.</t>
  </si>
  <si>
    <t>@askrlfess gini ya nder, nikah tuh ga wajib kalo belum memenuhi syarat; kesiapan mental, lahir, batin, finansial.
apa ga akan nyesel? banyak hal seru yg bisa dilakukan selagi masih muda. kejar impian dulu, lakuin semua hal yang belum dicapai. udah nikah mah susah mau ke luar rumah juga.</t>
  </si>
  <si>
    <t>gini ya nder nikah tuh ga wajib kalo belum memenuhi syarat kesiapan mental lahir batin finansial apa ga akan nyesel banyak hal seru yg bisa dilakukan selagi masih muda kejar impian dulu lakuin semua hal yang belum dicapai udah nikah mah susah mau ke luar rumah juga</t>
  </si>
  <si>
    <t>['gini', 'ya', 'nder', 'nikah', 'tuh', 'ga', 'wajib', 'kalo', 'belum', 'memenuhi', 'syarat', 'kesiapan', 'mental', 'lahir', 'batin', 'finansial', 'apa', 'ga', 'akan', 'nyesel', 'banyak', 'hal', 'seru', 'yg', 'bisa', 'dilakukan', 'selagi', 'masih', 'muda', 'kejar', 'impian', 'dulu', 'lakuin', 'semua', 'hal', 'yang', 'belum', 'dicapai', 'udah', 'nikah', 'mah', 'susah', 'mau', 'ke', 'luar', 'rumah', 'juga']</t>
  </si>
  <si>
    <t>['begini', 'ya', 'nder', 'nikah', 'tuh', 'tidak', 'wajib', 'kalo', 'belum', 'memenuhi', 'syarat', 'persiapan', 'mental', 'lahir', 'batin', 'keuangan', 'apa', 'tidak', 'akan', 'menyesal', 'banyak', 'hal', 'seru', 'yg', 'bisa', 'dilakukan', 'selagi', 'masih', 'muda', 'kejar', 'impian', 'dulu', 'lakukan', 'semua', 'hal', 'yang', 'belum', 'dicapai', 'sudah', 'nikah', 'mah', 'susah', 'mau', 'ke', 'luar', 'rumah', 'juga']</t>
  </si>
  <si>
    <t>['ya', 'nder', 'nikah', 'tuh', 'wajib', 'kalo', 'memenuhi', 'syarat', 'persiapan', 'mental', 'lahir', 'batin', 'keuangan', 'menyesal', 'seru', 'selagi', 'muda', 'kejar', 'impian', 'lakukan', 'dicapai', 'nikah', 'mah', 'susah', 'rumah']</t>
  </si>
  <si>
    <t>['ya', 'nder', 'nikah', 'tuh', 'wajib', 'kalo', 'penuh', 'syarat', 'siap', 'mental', 'lahir', 'batin', 'uang', 'sesal', 'seru', 'selagi', 'muda', 'kejar', 'impi', 'laku', 'capai', 'nikah', 'mah', 'susah', 'rumah']</t>
  </si>
  <si>
    <t>ya nder nikah tuh wajib kalo penuh syarat siap mental lahir batin uang sesal seru selagi muda kejar impi laku capai nikah mah susah rumah</t>
  </si>
  <si>
    <t>Kobisa ya rangorang gaji UMR+, kobisa ya rangorang PNS, kobisa ya rangorang S2, kobisa ya rangorang nikah muda, kobisa ya aku ngeluh. 
Obat dari masalahku kayaknya cuma duit dan kaya raya😊😊😊</t>
  </si>
  <si>
    <t>kobisa ya rangorang gaji umr+, kobisa ya rangorang pns, kobisa ya rangorang s2, kobisa ya rangorang nikah muda, kobisa ya aku ngeluh. 
obat dari masalahku kayaknya cuma duit dan kaya raya😊😊😊</t>
  </si>
  <si>
    <t>kobisa ya rangorang gaji umr kobisa ya rangorang pns kobisa ya rangorang  kobisa ya rangorang nikah muda kobisa ya aku ngeluh obat dari masalahku kayaknya cuma duit dan kaya raya</t>
  </si>
  <si>
    <t>['kobisa', 'ya', 'rangorang', 'gaji', 'umr', 'kobisa', 'ya', 'rangorang', 'pns', 'kobisa', 'ya', 'rangorang', 'kobisa', 'ya', 'rangorang', 'nikah', 'muda', 'kobisa', 'ya', 'aku', 'ngeluh', 'obat', 'dari', 'masalahku', 'kayaknya', 'cuma', 'duit', 'dan', 'kaya', 'raya']</t>
  </si>
  <si>
    <t>['bagaimana', 'ya', 'orang', 'gaji', 'umur', 'bagaimana', 'ya', 'orang', 'pns', 'bagaimana', 'ya', 'orang', 'bagaimana', 'ya', 'orang', 'nikah', 'muda', 'bagaimana', 'ya', 'aku', 'mengeluh', 'obat', 'dari', 'masalahku', 'kayaknya', 'cuma', 'duit', 'dan', 'kaya', 'raya']</t>
  </si>
  <si>
    <t>['ya', 'orang', 'gaji', 'umur', 'ya', 'orang', 'pns', 'ya', 'orang', 'ya', 'orang', 'nikah', 'muda', 'ya', 'mengeluh', 'obat', 'masalahku', 'kayaknya', 'duit', 'kaya', 'raya']</t>
  </si>
  <si>
    <t>['ya', 'orang', 'gaji', 'umur', 'ya', 'orang', 'pns', 'ya', 'orang', 'ya', 'orang', 'nikah', 'muda', 'ya', 'keluh', 'obat', 'masalah', 'kayak', 'duit', 'kaya', 'raya']</t>
  </si>
  <si>
    <t>ya orang gaji umur ya orang pns ya orang ya orang nikah muda ya keluh obat masalah kayak duit kaya raya</t>
  </si>
  <si>
    <t>Nangis bgt adek gue lg tlpnan sm gebetannya apa pacarnya ni tau dah, trus ngomongin nikah muda anjayyyyyy masih 20 lau boiiiii👏🏼🥲</t>
  </si>
  <si>
    <t>nangis bgt adek gue lg tlpnan sm gebetannya apa pacarnya ni tau dah, trus ngomongin nikah muda anjayyyyyy masih 20 lau boiiiii👏🏼🥲</t>
  </si>
  <si>
    <t>nangis bgt adek gue lg tlpnan sm gebetannya apa pacarnya ni tau dah trus ngomongin nikah muda anjayyyyyy masih lau boiiiii</t>
  </si>
  <si>
    <t>['nangis', 'bgt', 'adek', 'gue', 'lg', 'tlpnan', 'sm', 'gebetannya', 'apa', 'pacarnya', 'ni', 'tau', 'dah', 'trus', 'ngomongin', 'nikah', 'muda', 'anjayyyyyy', 'masih', 'lau', 'boiiiii']</t>
  </si>
  <si>
    <t>['nangis', 'banget', 'adik', 'aku', 'lagi', 'telepon', 'sama', 'gebetannya', 'apa', 'pacarnya', 'ini', 'tau', 'sudah', 'terus', 'membicarakan', 'nikah', 'muda', 'fuck', 'masih', 'lau', 'boiiiii']</t>
  </si>
  <si>
    <t>['nangis', 'banget', 'adik', 'telepon', 'gebetannya', 'pacarnya', 'tau', 'membicarakan', 'nikah', 'muda', 'fuck']</t>
  </si>
  <si>
    <t>['nang', 'banget', 'adik', 'telepon', 'gebetannya', 'pacar', 'tau', 'bicara', 'nikah', 'muda', 'fuck']</t>
  </si>
  <si>
    <t>nang banget adik telepon gebetannya pacar tau bicara nikah muda fuck</t>
  </si>
  <si>
    <t>@illeraxs Heh dua anak muda,jangan sampe yaa kalian ngikutin kek org tua kalian dulu😂😂,alamat ini mah udah pake remas remas gitu,tahaaaaaan ampe nanti kalian nikah</t>
  </si>
  <si>
    <t>@illeraxs heh dua anak muda,jangan sampe yaa kalian ngikutin kek org tua kalian dulu😂😂,alamat ini mah udah pake remas remas gitu,tahaaaaaan ampe nanti kalian nikah</t>
  </si>
  <si>
    <t>heh dua anak mudajangan sampe yaa kalian ngikutin kek org tua kalian dulualamat ini mah udah pake remas remas gitutahaaaaaan ampe nanti kalian nikah</t>
  </si>
  <si>
    <t>['heh', 'dua', 'anak', 'mudajangan', 'sampe', 'yaa', 'kalian', 'ngikutin', 'kek', 'org', 'tua', 'kalian', 'dulualamat', 'ini', 'mah', 'udah', 'pake', 'remas', 'remas', 'gitutahaaaaaan', 'ampe', 'nanti', 'kalian', 'nikah']</t>
  </si>
  <si>
    <t>['heh', 'dua', 'anak', 'muda', 'sampai', 'iya', 'kalian', 'mengikuti', 'seperti', 'orang', 'tua', 'kalian', 'dulu', 'ini', 'mah', 'sudah', 'pakai', 'remas', 'remas', 'tahan', 'sampai', 'nanti', 'kalian', 'nikah']</t>
  </si>
  <si>
    <t>['anak', 'muda', 'iya', 'mengikuti', 'orang', 'tua', 'mah', 'pakai', 'remas', 'remas', 'tahan', 'nikah']</t>
  </si>
  <si>
    <t>['anak', 'muda', 'iya', 'ikut', 'orang', 'tua', 'mah', 'pakai', 'remas', 'remas', 'tahan', 'nikah']</t>
  </si>
  <si>
    <t>anak muda iya ikut orang tua mah pakai remas remas tahan nikah</t>
  </si>
  <si>
    <t>@worksfess teh nikah aja sama sodaraku sama sama 27, dosen muda 😭</t>
  </si>
  <si>
    <t>teh nikah aja sama sodaraku sama sama dosen muda</t>
  </si>
  <si>
    <t>['teh', 'nikah', 'aja', 'sama', 'sodaraku', 'sama', 'sama', 'dosen', 'muda']</t>
  </si>
  <si>
    <t>['kakak', 'nikah', 'aja', 'sama', 'saudaraku', 'sama', 'sama', 'dosen', 'muda']</t>
  </si>
  <si>
    <t>['kakak', 'nikah', 'aja', 'saudaraku', 'dosen', 'muda']</t>
  </si>
  <si>
    <t>['kakak', 'nikah', 'aja', 'saudara', 'dosen', 'muda']</t>
  </si>
  <si>
    <t>kakak nikah aja saudara dosen muda</t>
  </si>
  <si>
    <t>gmna pendapat kalian soal nikah muda?
...
lagi asik main ditawarin calon"</t>
  </si>
  <si>
    <t>gmna pendapat kalian soal nikah muda lagi asik main ditawarin calon</t>
  </si>
  <si>
    <t>['gmna', 'pendapat', 'kalian', 'soal', 'nikah', 'muda', 'lagi', 'asik', 'main', 'ditawarin', 'calon']</t>
  </si>
  <si>
    <t>['bagaimana', 'pendapat', 'kalian', 'soal', 'nikah', 'muda', 'lagi', 'asik', 'main', 'ditawarin', 'calon']</t>
  </si>
  <si>
    <t>['pendapat', 'nikah', 'muda', 'asik', 'main', 'ditawarin', 'calon']</t>
  </si>
  <si>
    <t>['dapat', 'nikah', 'muda', 'asik', 'main', 'ditawarin', 'calon']</t>
  </si>
  <si>
    <t>dapat nikah muda asik main ditawarin calon</t>
  </si>
  <si>
    <t>@Askrlfess 18 tahun, ada banyak hal seru di dunia ini yg bisa kamu explore dan pelajari. Try to find your passion. Instead of pengen nikah muda .. nanti kamu merasa kurang puas masa mudanya. Soalnya temen temenku yg nikah dibawah 20 tahun pada ngeluh masi pengen main tp gabisa. Think twice</t>
  </si>
  <si>
    <t>@askrlfess 18 tahun, ada banyak hal seru di dunia ini yg bisa kamu explore dan pelajari. try to find your passion. instead of pengen nikah muda .. nanti kamu merasa kurang puas masa mudanya. soalnya temen temenku yg nikah dibawah 20 tahun pada ngeluh masi pengen main tp gabisa. think twice</t>
  </si>
  <si>
    <t>tahun ada banyak hal seru di dunia ini yg bisa kamu explore dan pelajari try to find your passion instead of pengen nikah muda nanti kamu merasa kurang puas masa mudanya soalnya temen temenku yg nikah dibawah tahun pada ngeluh masi pengen main tp gabisa think twice</t>
  </si>
  <si>
    <t>['tahun', 'ada', 'banyak', 'hal', 'seru', 'di', 'dunia', 'ini', 'yg', 'bisa', 'kamu', 'explore', 'dan', 'pelajari', 'try', 'to', 'find', 'your', 'passion', 'instead', 'of', 'pengen', 'nikah', 'muda', 'nanti', 'kamu', 'merasa', 'kurang', 'puas', 'masa', 'mudanya', 'soalnya', 'temen', 'temenku', 'yg', 'nikah', 'dibawah', 'tahun', 'pada', 'ngeluh', 'masi', 'pengen', 'main', 'tp', 'gabisa', 'think', 'twice']</t>
  </si>
  <si>
    <t>['tahun', 'ada', 'banyak', 'hal', 'seru', 'di', 'dunia', 'ini', 'yg', 'bisa', 'kamu', 'explore', 'dan', 'pelajari', 'try', 'to', 'find', 'your', 'passion', 'instead', 'of', 'ingin', 'nikah', 'muda', 'nanti', 'kamu', 'merasa', 'kurang', 'puas', 'masa', 'mudanya', 'soalnya', 'teman', 'temenku', 'yg', 'nikah', 'dibawah', 'tahun', 'pada', 'mengeluh', 'masih', 'ingin', 'main', 'tapi', 'gabisa', 'think', 'twice']</t>
  </si>
  <si>
    <t>['seru', 'dunia', 'explore', 'pelajari', 'try', 'to', 'find', 'your', 'passion', 'instead', 'of', 'nikah', 'muda', 'puas', 'mudanya', 'teman', 'temenku', 'nikah', 'dibawah', 'mengeluh', 'main', 'gabisa', 'think', 'twice']</t>
  </si>
  <si>
    <t>['seru', 'dunia', 'explore', 'ajar', 'try', 'to', 'find', 'your', 'passion', 'instead', 'of', 'nikah', 'muda', 'puas', 'muda', 'teman', 'temenku', 'nikah', 'bawah', 'keluh', 'main', 'gabisa', 'think', 'twice']</t>
  </si>
  <si>
    <t>seru dunia explore ajar try to find your passion instead of nikah muda puas muda teman temenku nikah bawah keluh main gabisa think twice</t>
  </si>
  <si>
    <t>@Askrlfess Kalau sudah nikah muda? Selanjut nya apa nder? Kamu ngga mau menikmati masa muda dulu kah? Masih banyak hal loh nder yg perlu kamu cobain selagi masih muda dan sendiri 🫶🏻
Tapi ku doin, semoga apa yg sender pilih dimudahkan jalan nya:')</t>
  </si>
  <si>
    <t>@askrlfess kalau sudah nikah muda? selanjut nya apa nder? kamu ngga mau menikmati masa muda dulu kah? masih banyak hal loh nder yg perlu kamu cobain selagi masih muda dan sendiri 🫶🏻
tapi ku doin, semoga apa yg sender pilih dimudahkan jalan nya:')</t>
  </si>
  <si>
    <t>kalau sudah nikah muda selanjut nya apa nder kamu ngga mau menikmati masa muda dulu kah masih banyak hal loh nder yg perlu kamu cobain selagi masih muda dan sendiri tapi ku doin semoga apa yg sender pilih dimudahkan jalan nya</t>
  </si>
  <si>
    <t>['kalau', 'sudah', 'nikah', 'muda', 'selanjut', 'nya', 'apa', 'nder', 'kamu', 'ngga', 'mau', 'menikmati', 'masa', 'muda', 'dulu', 'kah', 'masih', 'banyak', 'hal', 'loh', 'nder', 'yg', 'perlu', 'kamu', 'cobain', 'selagi', 'masih', 'muda', 'dan', 'sendiri', 'tapi', 'ku', 'doin', 'semoga', 'apa', 'yg', 'sender', 'pilih', 'dimudahkan', 'jalan', 'nya']</t>
  </si>
  <si>
    <t>['kalau', 'sudah', 'nikah', 'muda', 'selanjut', 'nya', 'apa', 'nder', 'kamu', 'tidak', 'mau', 'menikmati', 'masa', 'muda', 'dulu', 'kah', 'masih', 'banyak', 'hal', 'loh', 'nder', 'yg', 'perlu', 'kamu', 'coba', 'selagi', 'masih', 'muda', 'dan', 'sendiri', 'tapi', 'aku', 'doin', 'semoga', 'apa', 'yg', 'pengirim', 'pilih', 'dimudahkan', 'jalan', 'nya']</t>
  </si>
  <si>
    <t>['nikah', 'muda', 'selanjut', 'nya', 'nder', 'menikmati', 'muda', 'kah', 'loh', 'nder', 'coba', 'selagi', 'muda', 'doin', 'semoga', 'pengirim', 'pilih', 'dimudahkan', 'jalan', 'nya']</t>
  </si>
  <si>
    <t>['nikah', 'muda', 'lanjut', 'nya', 'nder', 'nikmat', 'muda', 'kah', 'loh', 'nder', 'coba', 'selagi', 'muda', 'doin', 'moga', 'kirim', 'pilih', 'mudah', 'jalan', 'nya']</t>
  </si>
  <si>
    <t>nikah muda lanjut nya nder nikmat muda kah loh nder coba selagi muda doin moga kirim pilih mudah jalan nya</t>
  </si>
  <si>
    <t>@Askrlfess Kamu ga mau kerja dulu kah? Bersenang2 dulu, healing sepuasnya habis masa muda dulu kejar pendidikan juga coba , nikah itu ga gampang loh nder apalagi umur 18 tahun harus kamu baru masuk kuliah</t>
  </si>
  <si>
    <t>@askrlfess kamu ga mau kerja dulu kah? bersenang2 dulu, healing sepuasnya habis masa muda dulu kejar pendidikan juga coba , nikah itu ga gampang loh nder apalagi umur 18 tahun harus kamu baru masuk kuliah</t>
  </si>
  <si>
    <t>kamu ga mau kerja dulu kah bersenang dulu healing sepuasnya habis masa muda dulu kejar pendidikan juga coba nikah itu ga gampang loh nder apalagi umur tahun harus kamu baru masuk kuliah</t>
  </si>
  <si>
    <t>['kamu', 'ga', 'mau', 'kerja', 'dulu', 'kah', 'bersenang', 'dulu', 'healing', 'sepuasnya', 'habis', 'masa', 'muda', 'dulu', 'kejar', 'pendidikan', 'juga', 'coba', 'nikah', 'itu', 'ga', 'gampang', 'loh', 'nder', 'apalagi', 'umur', 'tahun', 'harus', 'kamu', 'baru', 'masuk', 'kuliah']</t>
  </si>
  <si>
    <t>['kamu', 'tidak', 'mau', 'kerja', 'dulu', 'kah', 'bersenang', 'dulu', 'menyembuhkan', 'sepuasnya', 'habis', 'masa', 'muda', 'dulu', 'kejar', 'pendidikan', 'juga', 'coba', 'nikah', 'itu', 'tidak', 'gampang', 'loh', 'nder', 'apalagi', 'umur', 'tahun', 'harus', 'kamu', 'baru', 'masuk', 'kuliah']</t>
  </si>
  <si>
    <t>['kerja', 'kah', 'bersenang', 'menyembuhkan', 'sepuasnya', 'habis', 'muda', 'kejar', 'pendidikan', 'coba', 'nikah', 'gampang', 'loh', 'nder', 'umur', 'masuk', 'kuliah']</t>
  </si>
  <si>
    <t>['kerja', 'kah', 'senang', 'sembuh', 'puas', 'habis', 'muda', 'kejar', 'didik', 'coba', 'nikah', 'gampang', 'loh', 'nder', 'umur', 'masuk', 'kuliah']</t>
  </si>
  <si>
    <t>kerja kah senang sembuh puas habis muda kejar didik coba nikah gampang loh nder umur masuk kuliah</t>
  </si>
  <si>
    <t>@Askrlfess Nikmatin masa muda dulu gih, banyak hal yang bakal berubah dan ngga bisa dengan bebas dilakuin setelah nikah.</t>
  </si>
  <si>
    <t>@askrlfess nikmatin masa muda dulu gih, banyak hal yang bakal berubah dan ngga bisa dengan bebas dilakuin setelah nikah.</t>
  </si>
  <si>
    <t>nikmatin masa muda dulu gih banyak hal yang bakal berubah dan ngga bisa dengan bebas dilakuin setelah nikah</t>
  </si>
  <si>
    <t>['nikmatin', 'masa', 'muda', 'dulu', 'gih', 'banyak', 'hal', 'yang', 'bakal', 'berubah', 'dan', 'ngga', 'bisa', 'dengan', 'bebas', 'dilakuin', 'setelah', 'nikah']</t>
  </si>
  <si>
    <t>['menikmati', 'masa', 'muda', 'dulu', 'gih', 'banyak', 'hal', 'yang', 'bakal', 'berubah', 'dan', 'tidak', 'bisa', 'dengan', 'bebas', 'dilakukan', 'setelah', 'nikah']</t>
  </si>
  <si>
    <t>['menikmati', 'muda', 'berubah', 'bebas', 'nikah']</t>
  </si>
  <si>
    <t>['nikmat', 'muda', 'ubah', 'bebas', 'nikah']</t>
  </si>
  <si>
    <t>nikmat muda ubah bebas nikah</t>
  </si>
  <si>
    <t>Kenapa ya umur 25 belum nikah dibilang ketuaan. 
Tapi, meninggal di umur 25 malah dibilang "ya ampun sayang banget ya, padahal masih muda"</t>
  </si>
  <si>
    <t>kenapa ya umur 25 belum nikah dibilang ketuaan. 
tapi, meninggal di umur 25 malah dibilang "ya ampun sayang banget ya, padahal masih muda"</t>
  </si>
  <si>
    <t>kenapa ya umur belum nikah dibilang ketuaan tapi meninggal di umur malah dibilang ya ampun sayang banget ya padahal masih muda</t>
  </si>
  <si>
    <t>['kenapa', 'ya', 'umur', 'belum', 'nikah', 'dibilang', 'ketuaan', 'tapi', 'meninggal', 'di', 'umur', 'malah', 'dibilang', 'ya', 'ampun', 'sayang', 'banget', 'ya', 'padahal', 'masih', 'muda']</t>
  </si>
  <si>
    <t>['kenapa', 'ya', 'umur', 'belum', 'nikah', 'dibilang', 'tua', 'tapi', 'meninggal', 'di', 'umur', 'malah', 'dibilang', 'ya', 'ampun', 'sayang', 'banget', 'ya', 'padahal', 'masih', 'muda']</t>
  </si>
  <si>
    <t>['ya', 'umur', 'nikah', 'dibilang', 'tua', 'meninggal', 'umur', 'dibilang', 'ya', 'ampun', 'sayang', 'banget', 'ya', 'muda']</t>
  </si>
  <si>
    <t>['ya', 'umur', 'nikah', 'bilang', 'tua', 'tinggal', 'umur', 'bilang', 'ya', 'ampun', 'sayang', 'banget', 'ya', 'muda']</t>
  </si>
  <si>
    <t>ya umur nikah bilang tua tinggal umur bilang ya ampun sayang banget ya muda</t>
  </si>
  <si>
    <t>mat anjeng 
totok anjeng 
sma anjeng
#nikahmuda https://t.co/fiiSp8cJzw</t>
  </si>
  <si>
    <t>mat anjeng 
totok anjeng 
sma anjeng
#nikahmuda https://t.co/fiisp8cjzw</t>
  </si>
  <si>
    <t>mat anjeng totok anjeng sma anjeng</t>
  </si>
  <si>
    <t>['mat', 'anjeng', 'totok', 'anjeng', 'sma', 'anjeng']</t>
  </si>
  <si>
    <t>['mat', 'fuck', 'totok', 'fuck', 'sama', 'fuck']</t>
  </si>
  <si>
    <t>['mat', 'fuck', 'totok', 'fuck', 'fuck']</t>
  </si>
  <si>
    <t>mat fuck totok fuck fuck</t>
  </si>
  <si>
    <t>@pawxqyu Ouh soalnya pda nikah muda wkwk</t>
  </si>
  <si>
    <t>@pawxqyu ouh soalnya pda nikah muda wkwk</t>
  </si>
  <si>
    <t>ouh soalnya pda nikah muda wkwk</t>
  </si>
  <si>
    <t>['ouh', 'soalnya', 'pda', 'nikah', 'muda', 'wkwk']</t>
  </si>
  <si>
    <t>['ouh', 'soalnya', 'pada', 'nikah', 'muda', 'wkwk']</t>
  </si>
  <si>
    <t>['ouh', 'nikah', 'muda']</t>
  </si>
  <si>
    <t>ouh nikah muda</t>
  </si>
  <si>
    <t>@convomf Ibuku beda kalau di luar sama di dalam rumah, di luar mah sok "nggak lah masih terlalu muda, nanti aja dulu, kerja dulu aja." Kalau di dalam rumah "makanya cepet nikah biar ada yang nemenin jalan-jalan ga di rumah mulu" Dahlah capek pegang panci sama kawan-kawannya aja jarang 😭</t>
  </si>
  <si>
    <t>@convomf ibuku beda kalau di luar sama di dalam rumah, di luar mah sok "nggak lah masih terlalu muda, nanti aja dulu, kerja dulu aja." kalau di dalam rumah "makanya cepet nikah biar ada yang nemenin jalan-jalan ga di rumah mulu" dahlah capek pegang panci sama kawan-kawannya aja jarang 😭</t>
  </si>
  <si>
    <t>ibuku beda kalau di luar sama di dalam rumah di luar mah sok nggak lah masih terlalu muda nanti aja dulu kerja dulu aja kalau di dalam rumah makanya cepet nikah biar ada yang nemenin jalanjalan ga di rumah mulu dahlah capek pegang panci sama kawankawannya aja jarang</t>
  </si>
  <si>
    <t>['ibuku', 'beda', 'kalau', 'di', 'luar', 'sama', 'di', 'dalam', 'rumah', 'di', 'luar', 'mah', 'sok', 'nggak', 'lah', 'masih', 'terlalu', 'muda', 'nanti', 'aja', 'dulu', 'kerja', 'dulu', 'aja', 'kalau', 'di', 'dalam', 'rumah', 'makanya', 'cepet', 'nikah', 'biar', 'ada', 'yang', 'nemenin', 'jalanjalan', 'ga', 'di', 'rumah', 'mulu', 'dahlah', 'capek', 'pegang', 'panci', 'sama', 'kawankawannya', 'aja', 'jarang']</t>
  </si>
  <si>
    <t>['ibuku', 'beda', 'kalau', 'di', 'luar', 'sama', 'di', 'dalam', 'rumah', 'di', 'luar', 'mah', 'sombong', 'tidak', 'lah', 'masih', 'terlalu', 'muda', 'nanti', 'aja', 'dulu', 'kerja', 'dulu', 'aja', 'kalau', 'di', 'dalam', 'rumah', 'makanya', 'cepat', 'nikah', 'biar', 'ada', 'yang', 'menemani', 'jalanjalan', 'tidak', 'di', 'rumah', 'selalu', 'sudah', 'capek', 'pegang', 'panci', 'sama', 'kawankawannya', 'aja', 'jarang']</t>
  </si>
  <si>
    <t>['ibuku', 'beda', 'rumah', 'mah', 'sombong', 'muda', 'aja', 'kerja', 'aja', 'rumah', 'cepat', 'nikah', 'biar', 'menemani', 'jalanjalan', 'rumah', 'capek', 'pegang', 'panci', 'kawankawannya', 'aja', 'jarang']</t>
  </si>
  <si>
    <t>['ibu', 'beda', 'rumah', 'mah', 'sombong', 'muda', 'aja', 'kerja', 'aja', 'rumah', 'cepat', 'nikah', 'biar', 'tani', 'jalanjalan', 'rumah', 'capek', 'pegang', 'panci', 'kawankawannya', 'aja', 'jarang']</t>
  </si>
  <si>
    <t>ibu beda rumah mah sombong muda aja kerja aja rumah cepat nikah biar tani jalanjalan rumah capek pegang panci kawankawannya aja jarang</t>
  </si>
  <si>
    <t>@convomf wkwk even di korsel yang muda mudi nya terkenal takut nikah pun ada juga tradisi pertanyaan kek gini 😄</t>
  </si>
  <si>
    <t>wkwk even di korsel yang muda mudi nya terkenal takut nikah pun ada juga tradisi pertanyaan kek gini</t>
  </si>
  <si>
    <t>['wkwk', 'even', 'di', 'korsel', 'yang', 'muda', 'mudi', 'nya', 'terkenal', 'takut', 'nikah', 'pun', 'ada', 'juga', 'tradisi', 'pertanyaan', 'kek', 'gini']</t>
  </si>
  <si>
    <t>['wkwk', 'bahkan', 'di', 'korsel', 'yang', 'muda', 'muda', 'nya', 'terkenal', 'takut', 'nikah', 'pun', 'ada', 'juga', 'tradisi', 'pertanyaan', 'seperti', 'begini']</t>
  </si>
  <si>
    <t>['korsel', 'muda', 'muda', 'nya', 'terkenal', 'takut', 'nikah', 'tradisi']</t>
  </si>
  <si>
    <t>['korsel', 'muda', 'muda', 'nya', 'kenal', 'takut', 'nikah', 'tradisi']</t>
  </si>
  <si>
    <t>korsel muda muda nya kenal takut nikah tradisi</t>
  </si>
  <si>
    <t>@convomf Apalagi anak kedua yg kakak pertamanya nikah muda dan gak ada lagi dirumah, beuhhh rasanya mantap nder ☺️</t>
  </si>
  <si>
    <t>@convomf apalagi anak kedua yg kakak pertamanya nikah muda dan gak ada lagi dirumah, beuhhh rasanya mantap nder ☺️</t>
  </si>
  <si>
    <t>apalagi anak kedua yg kakak pertamanya nikah muda dan gak ada lagi dirumah beuhhh rasanya mantap nder</t>
  </si>
  <si>
    <t>['apalagi', 'anak', 'kedua', 'yg', 'kakak', 'pertamanya', 'nikah', 'muda', 'dan', 'gak', 'ada', 'lagi', 'dirumah', 'beuhhh', 'rasanya', 'mantap', 'nder']</t>
  </si>
  <si>
    <t>['anak', 'kakak', 'pertamanya', 'nikah', 'muda', 'gak', 'dirumah', 'mantap', 'nder']</t>
  </si>
  <si>
    <t>['anak', 'kakak', 'pertama', 'nikah', 'muda', 'gak', 'rumah', 'mantap', 'nder']</t>
  </si>
  <si>
    <t>anak kakak pertama nikah muda gak rumah mantap nder</t>
  </si>
  <si>
    <t>@ibudosenkw nikah muda</t>
  </si>
  <si>
    <t>tapi ceweknya jg geblek. Pokoknya kalau udh suka sama cowok jgn terlalu gila atau bucin deh sampe cita2 aja gak dikejar dan milih nikah muda</t>
  </si>
  <si>
    <t>tapi ceweknya jg geblek. pokoknya kalau udh suka sama cowok jgn terlalu gila atau bucin deh sampe cita2 aja gak dikejar dan milih nikah muda</t>
  </si>
  <si>
    <t>tapi ceweknya jg geblek pokoknya kalau udh suka sama cowok jgn terlalu gila atau bucin deh sampe cita aja gak dikejar dan milih nikah muda</t>
  </si>
  <si>
    <t>['tapi', 'ceweknya', 'jg', 'geblek', 'pokoknya', 'kalau', 'udh', 'suka', 'sama', 'cowok', 'jgn', 'terlalu', 'gila', 'atau', 'bucin', 'deh', 'sampe', 'cita', 'aja', 'gak', 'dikejar', 'dan', 'milih', 'nikah', 'muda']</t>
  </si>
  <si>
    <t>['tapi', 'ceweknya', 'juga', 'bodoh', 'pokoknya', 'kalau', 'sudah', 'suka', 'sama', 'cowok', 'jgn', 'terlalu', 'gila', 'atau', 'cinta', 'deh', 'sampai', 'cita', 'aja', 'gak', 'dikejar', 'dan', 'memilih', 'nikah', 'muda']</t>
  </si>
  <si>
    <t>['ceweknya', 'bodoh', 'pokoknya', 'suka', 'cowok', 'jgn', 'gila', 'cinta', 'deh', 'cita', 'aja', 'gak', 'dikejar', 'memilih', 'nikah', 'muda']</t>
  </si>
  <si>
    <t>['cewek', 'bodoh', 'pokok', 'suka', 'cowok', 'jgn', 'gila', 'cinta', 'deh', 'cita', 'aja', 'gak', 'kejar', 'pilih', 'nikah', 'muda']</t>
  </si>
  <si>
    <t>cewek bodoh pokok suka cowok jgn gila cinta deh cita aja gak kejar pilih nikah muda</t>
  </si>
  <si>
    <t>@kegblgnunfaedh Masih muda jgn buru2 nikah mapan dulu, kalau yg udh ketuaan Ampe sekitar 30 an lebih cepet2 nikah</t>
  </si>
  <si>
    <t>@kegblgnunfaedh masih muda jgn buru2 nikah mapan dulu, kalau yg udh ketuaan ampe sekitar 30 an lebih cepet2 nikah</t>
  </si>
  <si>
    <t>masih muda jgn buru nikah mapan dulu kalau yg udh ketuaan ampe sekitar an lebih cepet nikah</t>
  </si>
  <si>
    <t>['masih', 'muda', 'jgn', 'buru', 'nikah', 'mapan', 'dulu', 'kalau', 'yg', 'udh', 'ketuaan', 'ampe', 'sekitar', 'an', 'lebih', 'cepet', 'nikah']</t>
  </si>
  <si>
    <t>['masih', 'muda', 'jgn', 'buru', 'nikah', 'mapan', 'dulu', 'kalau', 'yg', 'sudah', 'tua', 'sampai', 'sekitar', 'an', 'lebih', 'cepat', 'nikah']</t>
  </si>
  <si>
    <t>['muda', 'jgn', 'buru', 'nikah', 'mapan', 'tua', 'an', 'cepat', 'nikah']</t>
  </si>
  <si>
    <t>muda jgn buru nikah mapan tua an cepat nikah</t>
  </si>
  <si>
    <t>is this my sign to nikah muda alias ini susah banget woy kuliah</t>
  </si>
  <si>
    <t>['is', 'this', 'my', 'sign', 'to', 'nikah', 'muda', 'alias', 'ini', 'susah', 'banget', 'woy', 'kuliah']</t>
  </si>
  <si>
    <t>['is', 'this', 'my', 'sign', 'to', 'nikah', 'muda', 'alias', 'susah', 'banget', 'kuliah']</t>
  </si>
  <si>
    <t>is this my sign to nikah muda alias susah banget kuliah</t>
  </si>
  <si>
    <t>@Vernourexia Nicole kasih aku pilihan antara mati muda atau nikah muda</t>
  </si>
  <si>
    <t>@vernourexia nicole kasih aku pilihan antara mati muda atau nikah muda</t>
  </si>
  <si>
    <t>nicole kasih aku pilihan antara mati muda atau nikah muda</t>
  </si>
  <si>
    <t>['nicole', 'kasih', 'aku', 'pilihan', 'antara', 'mati', 'muda', 'atau', 'nikah', 'muda']</t>
  </si>
  <si>
    <t>['nicole', 'kasih', 'pilihan', 'mati', 'muda', 'nikah', 'muda']</t>
  </si>
  <si>
    <t>['nicole', 'kasih', 'pilih', 'mati', 'muda', 'nikah', 'muda']</t>
  </si>
  <si>
    <t>nicole kasih pilih mati muda nikah muda</t>
  </si>
  <si>
    <t>@convomfs aku wkw, sodara2 seumuranku udh pada nikah semua, tp Alhamdulillah ortu ga mikir kesana dlu, suruh nyenengin masa muda sblum nikah ktanya</t>
  </si>
  <si>
    <t>@convomfs aku wkw, sodara2 seumuranku udh pada nikah semua, tp alhamdulillah ortu ga mikir kesana dlu, suruh nyenengin masa muda sblum nikah ktanya</t>
  </si>
  <si>
    <t>aku wkw sodara seumuranku udh pada nikah semua tp alhamdulillah ortu ga mikir kesana dlu suruh nyenengin masa muda sblum nikah ktanya</t>
  </si>
  <si>
    <t>['aku', 'wkw', 'sodara', 'seumuranku', 'udh', 'pada', 'nikah', 'semua', 'tp', 'alhamdulillah', 'ortu', 'ga', 'mikir', 'kesana', 'dlu', 'suruh', 'nyenengin', 'masa', 'muda', 'sblum', 'nikah', 'ktanya']</t>
  </si>
  <si>
    <t>['aku', 'wkw', 'saudara', 'seumuranku', 'sudah', 'pada', 'nikah', 'semua', 'tapi', 'alhamdulillah', 'orangtua', 'tidak', 'berpikir', 'kesana', 'dahulu', 'suruh', 'menyenangkan', 'masa', 'muda', 'sebelum', 'nikah', 'ktanya']</t>
  </si>
  <si>
    <t>['saudara', 'seumuranku', 'nikah', 'alhamdulillah', 'orangtua', 'berpikir', 'kesana', 'suruh', 'menyenangkan', 'muda', 'nikah', 'ktanya']</t>
  </si>
  <si>
    <t>['saudara', 'umur', 'nikah', 'alhamdulillah', 'orangtua', 'pikir', 'kesana', 'suruh', 'senang', 'muda', 'nikah', 'ktanya']</t>
  </si>
  <si>
    <t>saudara umur nikah alhamdulillah orangtua pikir kesana suruh senang muda nikah ktanya</t>
  </si>
  <si>
    <t>@convomf wooyoung pasti gara gara abangnya nikah muda dia sering ditanya kapan nyusul wkwkwkw</t>
  </si>
  <si>
    <t>wooyoung pasti gara gara abangnya nikah muda dia sering ditanya kapan nyusul wkwkwkw</t>
  </si>
  <si>
    <t>['wooyoung', 'pasti', 'gara', 'gara', 'abangnya', 'nikah', 'muda', 'dia', 'sering', 'ditanya', 'kapan', 'nyusul', 'wkwkwkw']</t>
  </si>
  <si>
    <t>['wooyoung', 'pasti', 'karena', 'karena', 'abangnya', 'nikah', 'muda', 'dia', 'sering', 'ditanya', 'kapan', 'menyusul', 'wkwkwkw']</t>
  </si>
  <si>
    <t>['wooyoung', 'abangnya', 'nikah', 'muda', 'menyusul']</t>
  </si>
  <si>
    <t>['wooyoung', 'abang', 'nikah', 'muda', 'susul']</t>
  </si>
  <si>
    <t>wooyoung abang nikah muda susul</t>
  </si>
  <si>
    <t>Tolong deh, karna ni si eddis gua beneran jadi pen nikah muda aja biar g di goda2in om om 😩✋ https://t.co/Xyag047Ygu</t>
  </si>
  <si>
    <t>tolong deh, karna ni si eddis gua beneran jadi pen nikah muda aja biar g di goda2in om om 😩✋ https://t.co/xyag047ygu</t>
  </si>
  <si>
    <t>tolong deh karna ni si eddis gua beneran jadi pen nikah muda aja biar  di godain om om</t>
  </si>
  <si>
    <t>['tolong', 'deh', 'karna', 'ni', 'si', 'eddis', 'gua', 'beneran', 'jadi', 'pen', 'nikah', 'muda', 'aja', 'biar', 'di', 'godain', 'om', 'om']</t>
  </si>
  <si>
    <t>['tolong', 'deh', 'karena', 'ini', 'si', 'eddis', 'aku', 'benar', 'jadi', 'ingin', 'nikah', 'muda', 'aja', 'biar', 'di', 'menggoda', 'paman', 'paman']</t>
  </si>
  <si>
    <t>['tolong', 'deh', 'si', 'eddis', 'nikah', 'muda', 'aja', 'biar', 'menggoda', 'paman', 'paman']</t>
  </si>
  <si>
    <t>['tolong', 'deh', 'si', 'eddis', 'nikah', 'muda', 'aja', 'biar', 'goda', 'paman', 'paman']</t>
  </si>
  <si>
    <t>tolong deh si eddis nikah muda aja biar goda paman paman</t>
  </si>
  <si>
    <t>📰
• poliglot
• mahasiswa toudai jurusan arsitektur
• kurang nyaman di ruangan serba putih
• ortunya nikah muda;bokapnya dokter, nyokapnya irt tapi punya usaha perkebunan turun temurun
• waktu pertama kali jatuh cinta dia ngiranya kena gejala serangan jantung</t>
  </si>
  <si>
    <t>poliglot mahasiswa toudai jurusan arsitektur kurang nyaman di ruangan serba putih ortunya nikah mudabokapnya dokter nyokapnya irt tapi punya usaha perkebunan turun temurun waktu pertama kali jatuh cinta dia ngiranya kena gejala serangan jantung</t>
  </si>
  <si>
    <t>['poliglot', 'mahasiswa', 'toudai', 'jurusan', 'arsitektur', 'kurang', 'nyaman', 'di', 'ruangan', 'serba', 'putih', 'ortunya', 'nikah', 'mudabokapnya', 'dokter', 'nyokapnya', 'irt', 'tapi', 'punya', 'usaha', 'perkebunan', 'turun', 'temurun', 'waktu', 'pertama', 'kali', 'jatuh', 'cinta', 'dia', 'ngiranya', 'kena', 'gejala', 'serangan', 'jantung']</t>
  </si>
  <si>
    <t>['poliglot', 'mahasiswa', 'toudai', 'jurusan', 'arsitektur', 'kurang', 'nyaman', 'di', 'ruangan', 'serba', 'putih', 'orangtua', 'nikah', 'mudabokapnya', 'dokter', 'nyokapnya', 'irt', 'tapi', 'punya', 'usaha', 'perkebunan', 'turun', 'temurun', 'waktu', 'pertama', 'sepertinya', 'jatuh', 'cinta', 'dia', 'ngiranya', 'kena', 'gejala', 'serangan', 'jantung']</t>
  </si>
  <si>
    <t>['poliglot', 'mahasiswa', 'toudai', 'jurusan', 'arsitektur', 'nyaman', 'ruangan', 'serba', 'putih', 'orangtua', 'nikah', 'mudabokapnya', 'dokter', 'nyokapnya', 'irt', 'usaha', 'perkebunan', 'turun', 'temurun', 'jatuh', 'cinta', 'ngiranya', 'kena', 'gejala', 'serangan', 'jantung']</t>
  </si>
  <si>
    <t>['poliglot', 'mahasiswa', 'toudai', 'jurus', 'arsitektur', 'nyaman', 'ruang', 'serba', 'putih', 'orangtua', 'nikah', 'mudabokapnya', 'dokter', 'nyokapnya', 'irt', 'usaha', 'kebun', 'turun', 'turun', 'jatuh', 'cinta', 'ngiranya', 'kena', 'gejala', 'serang', 'jantung']</t>
  </si>
  <si>
    <t>poliglot mahasiswa toudai jurus arsitektur nyaman ruang serba putih orangtua nikah mudabokapnya dokter nyokapnya irt usaha kebun turun turun jatuh cinta ngiranya kena gejala serang jantung</t>
  </si>
  <si>
    <t>@chagiaegi pastinya the8 udah spek mau nikah
dk bisa jadi karena dream wedding nikah muda
joshua mungkin? atau jeonghan?</t>
  </si>
  <si>
    <t>pastinya the udah spek mau nikah dk bisa jadi karena dream wedding nikah muda joshua mungkin atau jeonghan</t>
  </si>
  <si>
    <t>['pastinya', 'the', 'udah', 'spek', 'mau', 'nikah', 'dk', 'bisa', 'jadi', 'karena', 'dream', 'wedding', 'nikah', 'muda', 'joshua', 'mungkin', 'atau', 'jeonghan']</t>
  </si>
  <si>
    <t>['pastinya', 'the', 'sudah', 'spek', 'mau', 'nikah', 'dk', 'bisa', 'jadi', 'karena', 'mimpi', 'pernikahan', 'nikah', 'muda', 'joshua', 'mungkin', 'atau', 'jeonghan']</t>
  </si>
  <si>
    <t>['pastinya', 'the', 'spek', 'nikah', 'dk', 'mimpi', 'pernikahan', 'nikah', 'muda', 'joshua', 'jeonghan']</t>
  </si>
  <si>
    <t>['pasti', 'the', 'spek', 'nikah', 'dk', 'mimpi', 'nikah', 'nikah', 'muda', 'joshua', 'jeonghan']</t>
  </si>
  <si>
    <t>pasti the spek nikah dk mimpi nikah nikah muda joshua jeonghan</t>
  </si>
  <si>
    <t>@tanyarlfes lagian sbnrnya siapa sih pencetus umur 23 udh ditanya kapan nikah😭 umur 23 masi muda woi masi bnyk yg bisa dikejar. kaka sepupu w umur 25 dibilang udh ketuaan blm nikah :'</t>
  </si>
  <si>
    <t>lagian sbnrnya siapa sih pencetus umur udh ditanya kapan nikah umur masi muda woi masi bnyk yg bisa dikejar kaka sepupu  umur dibilang udh ketuaan blm nikah</t>
  </si>
  <si>
    <t>['lagian', 'sbnrnya', 'siapa', 'sih', 'pencetus', 'umur', 'udh', 'ditanya', 'kapan', 'nikah', 'umur', 'masi', 'muda', 'woi', 'masi', 'bnyk', 'yg', 'bisa', 'dikejar', 'kaka', 'sepupu', 'umur', 'dibilang', 'udh', 'ketuaan', 'blm', 'nikah']</t>
  </si>
  <si>
    <t>['lagian', 'sebenarnya', 'siapa', 'sih', 'pencetus', 'umur', 'sudah', 'ditanya', 'kapan', 'nikah', 'umur', 'masih', 'muda', 'woi', 'masih', 'banyak', 'yg', 'bisa', 'dikejar', 'kakak', 'sepupu', 'umur', 'dibilang', 'sudah', 'tua', 'belum', 'nikah']</t>
  </si>
  <si>
    <t>['sih', 'pencetus', 'umur', 'nikah', 'umur', 'muda', 'woi', 'dikejar', 'kakak', 'sepupu', 'umur', 'dibilang', 'tua', 'nikah']</t>
  </si>
  <si>
    <t>['sih', 'cetus', 'umur', 'nikah', 'umur', 'muda', 'woi', 'kejar', 'kakak', 'sepupu', 'umur', 'bilang', 'tua', 'nikah']</t>
  </si>
  <si>
    <t>sih cetus umur nikah umur muda woi kejar kakak sepupu umur bilang tua nikah</t>
  </si>
  <si>
    <t>@prophetofzorck Bisa bisa, sepupuku lebih muda 1thn dr istrinya, dulu nikah cukup muda usia ±23th, udah ±10thnan berarti, alhamdulillah baik2 aja..
Sepupuku orangnya emg bertanggungjawab, ga neko2, sudah kaya plus dokter juga. 😄
Financial ngaruh, tp mental yg bikin rumahtangga bisa bertahan.</t>
  </si>
  <si>
    <t>@prophetofzorck bisa bisa, sepupuku lebih muda 1thn dr istrinya, dulu nikah cukup muda usia ±23th, udah ±10thnan berarti, alhamdulillah baik2 aja..
sepupuku orangnya emg bertanggungjawab, ga neko2, sudah kaya plus dokter juga. 😄
financial ngaruh, tp mental yg bikin rumahtangga bisa bertahan.</t>
  </si>
  <si>
    <t>bisa bisa sepupuku lebih muda thn dr istrinya dulu nikah cukup muda usia th udah thnan berarti alhamdulillah baik aja sepupuku orangnya emg bertanggungjawab ga neko sudah kaya plus dokter juga financial ngaruh tp mental yg bikin rumahtangga bisa bertahan</t>
  </si>
  <si>
    <t>['bisa', 'bisa', 'sepupuku', 'lebih', 'muda', 'thn', 'dr', 'istrinya', 'dulu', 'nikah', 'cukup', 'muda', 'usia', 'th', 'udah', 'thnan', 'berarti', 'alhamdulillah', 'baik', 'aja', 'sepupuku', 'orangnya', 'emg', 'bertanggungjawab', 'ga', 'neko', 'sudah', 'kaya', 'plus', 'dokter', 'juga', 'financial', 'ngaruh', 'tp', 'mental', 'yg', 'bikin', 'rumahtangga', 'bisa', 'bertahan']</t>
  </si>
  <si>
    <t>['bisa', 'bisa', 'sepupuku', 'lebih', 'muda', 'tahun', 'dari', 'istrinya', 'dulu', 'nikah', 'cukup', 'muda', 'usia', 'tahun', 'sudah', 'thnan', 'berarti', 'alhamdulillah', 'baik', 'aja', 'sepupuku', 'orangnya', 'memang', 'bertanggungjawab', 'tidak', 'neko', 'sudah', 'kaya', 'plus', 'dokter', 'juga', 'keuangan', 'pengaruh', 'tapi', 'mental', 'yg', 'bikin', 'rumahtangga', 'bisa', 'bertahan']</t>
  </si>
  <si>
    <t>['sepupuku', 'muda', 'istrinya', 'nikah', 'muda', 'usia', 'thnan', 'alhamdulillah', 'aja', 'sepupuku', 'orangnya', 'bertanggungjawab', 'neko', 'kaya', 'plus', 'dokter', 'keuangan', 'pengaruh', 'mental', 'bikin', 'rumahtangga', 'bertahan']</t>
  </si>
  <si>
    <t>['sepupu', 'muda', 'istri', 'nikah', 'muda', 'usia', 'thnan', 'alhamdulillah', 'aja', 'sepupu', 'orang', 'bertanggungjawab', 'neko', 'kaya', 'plus', 'dokter', 'uang', 'pengaruh', 'mental', 'bikin', 'rumahtangga', 'tahan']</t>
  </si>
  <si>
    <t>sepupu muda istri nikah muda usia thnan alhamdulillah aja sepupu orang bertanggungjawab neko kaya plus dokter uang pengaruh mental bikin rumahtangga tahan</t>
  </si>
  <si>
    <t>@feyrecia semenjak nikah ngerasa kek udah tua banget pdhal baru otw 23, alias lebih muda dari hyunsuk😭😭</t>
  </si>
  <si>
    <t>semenjak nikah ngerasa kek udah tua banget pdhal baru otw alias lebih muda dari hyunsuk</t>
  </si>
  <si>
    <t>['semenjak', 'nikah', 'ngerasa', 'kek', 'udah', 'tua', 'banget', 'pdhal', 'baru', 'otw', 'alias', 'lebih', 'muda', 'dari', 'hyunsuk']</t>
  </si>
  <si>
    <t>['semenjak', 'nikah', 'merasakan', 'seperti', 'sudah', 'tua', 'banget', 'padahal', 'baru', 'menuju', 'alias', 'lebih', 'muda', 'dari', 'hyunsuk']</t>
  </si>
  <si>
    <t>['semenjak', 'nikah', 'merasakan', 'tua', 'banget', 'alias', 'muda', 'hyunsuk']</t>
  </si>
  <si>
    <t>['semenjak', 'nikah', 'rasa', 'tua', 'banget', 'alias', 'muda', 'hyunsuk']</t>
  </si>
  <si>
    <t>semenjak nikah rasa tua banget alias muda hyunsuk</t>
  </si>
  <si>
    <t>@darkagriche MW MW MW AK MW NIKAH MUDA KL BWAT KM 🌹🌹🌹</t>
  </si>
  <si>
    <t>@darkagriche mw mw mw ak mw nikah muda kl bwat km 🌹🌹🌹</t>
  </si>
  <si>
    <t>mw mw mw ak mw nikah muda kl bwat km</t>
  </si>
  <si>
    <t>['mw', 'mw', 'mw', 'ak', 'mw', 'nikah', 'muda', 'kl', 'bwat', 'km']</t>
  </si>
  <si>
    <t>['mau', 'mau', 'mau', 'aku', 'mau', 'nikah', 'muda', 'kalau', 'buat', 'kamu']</t>
  </si>
  <si>
    <t>@tsaniiraa_ Tidak semua obat capek itu nikah muda, bisa jadi ke bsd nonton konser suga, iya ga tsan? Wkwkwk</t>
  </si>
  <si>
    <t>@tsaniiraa_ tidak semua obat capek itu nikah muda, bisa jadi ke bsd nonton konser suga, iya ga tsan? wkwkwk</t>
  </si>
  <si>
    <t>tidak semua obat capek itu nikah muda bisa jadi ke bsd nonton konser suga iya ga tsan wkwkwk</t>
  </si>
  <si>
    <t>['tidak', 'semua', 'obat', 'capek', 'itu', 'nikah', 'muda', 'bisa', 'jadi', 'ke', 'bsd', 'nonton', 'konser', 'suga', 'iya', 'ga', 'tsan', 'wkwkwk']</t>
  </si>
  <si>
    <t>['tidak', 'semua', 'obat', 'capek', 'itu', 'nikah', 'muda', 'bisa', 'jadi', 'ke', 'bsd', 'nonton', 'konser', 'suga', 'iya', 'tidak', 'tsan', 'wkwkwk']</t>
  </si>
  <si>
    <t>['obat', 'capek', 'nikah', 'muda', 'bsd', 'nonton', 'konser', 'suga', 'iya', 'tsan', 'wkwkwk']</t>
  </si>
  <si>
    <t>obat capek nikah muda bsd nonton konser suga iya tsan wkwkwk</t>
  </si>
  <si>
    <t>siapa yang lagi mumet mumas malah diceramahin suruh nikah muda? aq :)</t>
  </si>
  <si>
    <t>siapa yang lagi mumet mumas malah diceramahin suruh nikah muda aq</t>
  </si>
  <si>
    <t>['siapa', 'yang', 'lagi', 'mumet', 'mumas', 'malah', 'diceramahin', 'suruh', 'nikah', 'muda', 'aq']</t>
  </si>
  <si>
    <t>['siapa', 'yang', 'lagi', 'pusing', 'mumas', 'malah', 'diceramahi', 'suruh', 'nikah', 'muda', 'aku']</t>
  </si>
  <si>
    <t>['pusing', 'mumas', 'diceramahi', 'suruh', 'nikah', 'muda']</t>
  </si>
  <si>
    <t>['pusing', 'mumas', 'ceramah', 'suruh', 'nikah', 'muda']</t>
  </si>
  <si>
    <t>pusing mumas ceramah suruh nikah muda</t>
  </si>
  <si>
    <t>Sebenernya bukan temen seumuran doang, yg lebih muda beberapa tahun aja udah pada lamaran atau nikah duluan 😅</t>
  </si>
  <si>
    <t>sebenernya bukan temen seumuran doang, yg lebih muda beberapa tahun aja udah pada lamaran atau nikah duluan 😅</t>
  </si>
  <si>
    <t>sebenernya bukan temen seumuran doang yg lebih muda beberapa tahun aja udah pada lamaran atau nikah duluan</t>
  </si>
  <si>
    <t>['sebenernya', 'bukan', 'temen', 'seumuran', 'doang', 'yg', 'lebih', 'muda', 'beberapa', 'tahun', 'aja', 'udah', 'pada', 'lamaran', 'atau', 'nikah', 'duluan']</t>
  </si>
  <si>
    <t>['sebenarnya', 'bukan', 'teman', 'seumuran', 'hanya', 'yg', 'lebih', 'muda', 'beberapa', 'tahun', 'aja', 'sudah', 'pada', 'lamaran', 'atau', 'nikah', 'duluan']</t>
  </si>
  <si>
    <t>['teman', 'seumuran', 'muda', 'aja', 'lamaran', 'nikah', 'duluan']</t>
  </si>
  <si>
    <t>['teman', 'umur', 'muda', 'aja', 'lamar', 'nikah', 'duluan']</t>
  </si>
  <si>
    <t>teman umur muda aja lamar nikah duluan</t>
  </si>
  <si>
    <t>orang2 yg nikah muda tu alasannya apa si? visi misi nya? pernah denger cerita mereka ga? ceritain sini juga dooong. (otak gua ga berenti bertanya "lho kok bisa? " nih)</t>
  </si>
  <si>
    <t>orang yg nikah muda tu alasannya apa si visi misi nya pernah denger cerita mereka ga ceritain sini juga dooong otak gua ga berenti bertanya lho kok bisa nih</t>
  </si>
  <si>
    <t>['orang', 'yg', 'nikah', 'muda', 'tu', 'alasannya', 'apa', 'si', 'visi', 'misi', 'nya', 'pernah', 'denger', 'cerita', 'mereka', 'ga', 'ceritain', 'sini', 'juga', 'dooong', 'otak', 'gua', 'ga', 'berenti', 'bertanya', 'lho', 'kok', 'bisa', 'nih']</t>
  </si>
  <si>
    <t>['orang', 'yg', 'nikah', 'muda', 'itu', 'alasannya', 'apa', 'si', 'visi', 'misi', 'nya', 'pernah', 'denger', 'cerita', 'mereka', 'tidak', 'ceritakan', 'sini', 'juga', 'dooong', 'otak', 'aku', 'tidak', 'berenti', 'bertanya', 'lho', 'kok', 'bisa', 'nih']</t>
  </si>
  <si>
    <t>['orang', 'nikah', 'muda', 'alasannya', 'si', 'visi', 'misi', 'nya', 'denger', 'cerita', 'ceritakan', 'otak', 'berenti', 'lho', 'nih']</t>
  </si>
  <si>
    <t>['orang', 'nikah', 'muda', 'alas', 'si', 'visi', 'misi', 'nya', 'denger', 'cerita', 'cerita', 'otak', 'renti', 'lho', 'nih']</t>
  </si>
  <si>
    <t>orang nikah muda alas si visi misi nya denger cerita cerita otak renti lho nih</t>
  </si>
  <si>
    <t>@convomf Bersyukur banget emak gua gak nyuruh cepet-cepet nikah malah dia nyuruh kerja, kuliah, nikmatin masa muda sepuas-puasnya</t>
  </si>
  <si>
    <t>@convomf bersyukur banget emak gua gak nyuruh cepet-cepet nikah malah dia nyuruh kerja, kuliah, nikmatin masa muda sepuas-puasnya</t>
  </si>
  <si>
    <t>bersyukur banget emak gua gak nyuruh cepetcepet nikah malah dia nyuruh kerja kuliah nikmatin masa muda sepuaspuasnya</t>
  </si>
  <si>
    <t>['bersyukur', 'banget', 'emak', 'gua', 'gak', 'nyuruh', 'cepetcepet', 'nikah', 'malah', 'dia', 'nyuruh', 'kerja', 'kuliah', 'nikmatin', 'masa', 'muda', 'sepuaspuasnya']</t>
  </si>
  <si>
    <t>['bersyukur', 'banget', 'ibu', 'aku', 'gak', 'menyuruh', 'cepetcepet', 'nikah', 'malah', 'dia', 'menyuruh', 'kerja', 'kuliah', 'menikmati', 'masa', 'muda', 'sepuaspuasnya']</t>
  </si>
  <si>
    <t>['bersyukur', 'banget', 'gak', 'menyuruh', 'cepetcepet', 'nikah', 'menyuruh', 'kerja', 'kuliah', 'menikmati', 'muda', 'sepuaspuasnya']</t>
  </si>
  <si>
    <t>['syukur', 'banget', 'gak', 'suruh', 'cepetcepet', 'nikah', 'suruh', 'kerja', 'kuliah', 'nikmat', 'muda', 'sepuaspuasnya']</t>
  </si>
  <si>
    <t>syukur banget gak suruh cepetcepet nikah suruh kerja kuliah nikmat muda sepuaspuasnya</t>
  </si>
  <si>
    <t>@green88teea @Wafellnutella_ @korawa_ @BanyakMakmur @truzlover @sukakue_ @sbyfess Nikah mah kita boleh milih mau yang mana. Tergantung selera. Mau muda mau tua juga klo niatan ibadah ya berpahala. Yang muda juga banyak perlu bantuan. Aplg kalo mau nambah keturunan msti pilih yang masih aktif secara sexual.</t>
  </si>
  <si>
    <t>@green88teea @wafellnutella_ @korawa_ @banyakmakmur @truzlover @sukakue_ @sbyfess nikah mah kita boleh milih mau yang mana. tergantung selera. mau muda mau tua juga klo niatan ibadah ya berpahala. yang muda juga banyak perlu bantuan. aplg kalo mau nambah keturunan msti pilih yang masih aktif secara sexual.</t>
  </si>
  <si>
    <t>nikah mah kita boleh milih mau yang mana tergantung selera mau muda mau tua juga klo niatan ibadah ya berpahala yang muda juga banyak perlu bantuan aplg kalo mau nambah keturunan msti pilih yang masih aktif secara sexual</t>
  </si>
  <si>
    <t>['nikah', 'mah', 'kita', 'boleh', 'milih', 'mau', 'yang', 'mana', 'tergantung', 'selera', 'mau', 'muda', 'mau', 'tua', 'juga', 'klo', 'niatan', 'ibadah', 'ya', 'berpahala', 'yang', 'muda', 'juga', 'banyak', 'perlu', 'bantuan', 'aplg', 'kalo', 'mau', 'nambah', 'keturunan', 'msti', 'pilih', 'yang', 'masih', 'aktif', 'secara', 'sexual']</t>
  </si>
  <si>
    <t>['nikah', 'mah', 'kita', 'boleh', 'memilih', 'mau', 'yang', 'mana', 'tergantung', 'selera', 'mau', 'muda', 'mau', 'tua', 'juga', 'klo', 'niat', 'ibadah', 'ya', 'berpahala', 'yang', 'muda', 'juga', 'banyak', 'perlu', 'bantuan', 'apalagi', 'kalo', 'mau', 'bertambah', 'keturunan', 'msti', 'pilih', 'yang', 'masih', 'aktif', 'secara', 'sexual']</t>
  </si>
  <si>
    <t>['nikah', 'mah', 'memilih', 'tergantung', 'selera', 'muda', 'tua', 'klo', 'niat', 'ibadah', 'ya', 'berpahala', 'muda', 'bantuan', 'kalo', 'bertambah', 'keturunan', 'msti', 'pilih', 'aktif', 'sexual']</t>
  </si>
  <si>
    <t>['nikah', 'mah', 'pilih', 'gantung', 'selera', 'muda', 'tua', 'klo', 'niat', 'ibadah', 'ya', 'pahala', 'muda', 'bantu', 'kalo', 'tambah', 'turun', 'msti', 'pilih', 'aktif', 'sexual']</t>
  </si>
  <si>
    <t>nikah mah pilih gantung selera muda tua klo niat ibadah ya pahala muda bantu kalo tambah turun msti pilih aktif sexual</t>
  </si>
  <si>
    <t>Imo, banyak cewe yang putus sekolah karena..
- hamil diluar nikah;
- dipaksa nikah muda karena tuntutan ekonomi keluarga;
- mindset dimana, kalo cewe sekolah tinggi ujung2nya juga di 'dapur'</t>
  </si>
  <si>
    <t>imo, banyak cewe yang putus sekolah karena..
- hamil diluar nikah;
- dipaksa nikah muda karena tuntutan ekonomi keluarga;
- mindset dimana, kalo cewe sekolah tinggi ujung2nya juga di 'dapur'</t>
  </si>
  <si>
    <t>imo banyak cewe yang putus sekolah karena hamil diluar nikah dipaksa nikah muda karena tuntutan ekonomi keluarga mindset dimana kalo cewe sekolah tinggi ujungnya juga di dapur</t>
  </si>
  <si>
    <t>['imo', 'banyak', 'cewe', 'yang', 'putus', 'sekolah', 'karena', 'hamil', 'diluar', 'nikah', 'dipaksa', 'nikah', 'muda', 'karena', 'tuntutan', 'ekonomi', 'keluarga', 'mindset', 'dimana', 'kalo', 'cewe', 'sekolah', 'tinggi', 'ujungnya', 'juga', 'di', 'dapur']</t>
  </si>
  <si>
    <t>['pendapat', 'banyak', 'cewek', 'yang', 'putus', 'sekolah', 'karena', 'hamil', 'diluar', 'nikah', 'dipaksa', 'nikah', 'muda', 'karena', 'tuntutan', 'ekonomi', 'keluarga', 'pemikiran', 'dimana', 'kalo', 'cewek', 'sekolah', 'tinggi', 'ujungnya', 'juga', 'di', 'dapur']</t>
  </si>
  <si>
    <t>['pendapat', 'cewek', 'putus', 'sekolah', 'hamil', 'diluar', 'nikah', 'dipaksa', 'nikah', 'muda', 'tuntutan', 'ekonomi', 'keluarga', 'pemikiran', 'dimana', 'kalo', 'cewek', 'sekolah', 'ujungnya', 'dapur']</t>
  </si>
  <si>
    <t>['dapat', 'cewek', 'putus', 'sekolah', 'hamil', 'luar', 'nikah', 'paksa', 'nikah', 'muda', 'tuntut', 'ekonomi', 'keluarga', 'pikir', 'mana', 'kalo', 'cewek', 'sekolah', 'ujung', 'dapur']</t>
  </si>
  <si>
    <t>dapat cewek putus sekolah hamil luar nikah paksa nikah muda tuntut ekonomi keluarga pikir mana kalo cewek sekolah ujung dapur</t>
  </si>
  <si>
    <t>@tagardosa @convomf Sama bgt ihh bersyukur. Ortu malah bilang ke orang-orang yg nyuruh nikah "biarin dulu (namaku) nikmatin masa muda, mau ngejar karir, lanjut sekolah, atau apapun itu selama positif" 😭❤</t>
  </si>
  <si>
    <t>@tagardosa @convomf sama bgt ihh bersyukur. ortu malah bilang ke orang-orang yg nyuruh nikah "biarin dulu (namaku) nikmatin masa muda, mau ngejar karir, lanjut sekolah, atau apapun itu selama positif" 😭❤</t>
  </si>
  <si>
    <t>sama bgt ihh bersyukur ortu malah bilang ke orangorang yg nyuruh nikah biarin dulu namaku nikmatin masa muda mau ngejar karir lanjut sekolah atau apapun itu selama positif</t>
  </si>
  <si>
    <t>['sama', 'bgt', 'ihh', 'bersyukur', 'ortu', 'malah', 'bilang', 'ke', 'orangorang', 'yg', 'nyuruh', 'nikah', 'biarin', 'dulu', 'namaku', 'nikmatin', 'masa', 'muda', 'mau', 'ngejar', 'karir', 'lanjut', 'sekolah', 'atau', 'apapun', 'itu', 'selama', 'positif']</t>
  </si>
  <si>
    <t>['sama', 'banget', 'ihh', 'bersyukur', 'orangtua', 'malah', 'bilang', 'ke', 'orang', 'yg', 'menyuruh', 'nikah', 'biarin', 'dulu', 'namaku', 'menikmati', 'masa', 'muda', 'mau', 'mengejar', 'karier', 'lanjut', 'sekolah', 'atau', 'apapun', 'itu', 'selama', 'positif']</t>
  </si>
  <si>
    <t>['banget', 'ihh', 'bersyukur', 'orangtua', 'bilang', 'orang', 'menyuruh', 'nikah', 'biarin', 'namaku', 'menikmati', 'muda', 'mengejar', 'karier', 'sekolah', 'apapun', 'positif']</t>
  </si>
  <si>
    <t>['banget', 'ihh', 'syukur', 'orangtua', 'bilang', 'orang', 'suruh', 'nikah', 'biarin', 'nama', 'nikmat', 'muda', 'kejar', 'karier', 'sekolah', 'apa', 'positif']</t>
  </si>
  <si>
    <t>banget ihh syukur orangtua bilang orang suruh nikah biarin nama nikmat muda kejar karier sekolah apa positif</t>
  </si>
  <si>
    <t>@prophetofzorck Saya nikah seumuran, dan bbrp temen saya juga begitu. Alhamdulillah selama kita sama2 memperbaiki diri dan saling tau tanggung jawab masing2 sih insyaa ALLAH akan diberkahi. Kakak tingkat saya nikah sama yg lbh muda, dia jg bahagia2 aja saya lihat. Kuncinya saya rasa ilmu&amp;amp;iman</t>
  </si>
  <si>
    <t>@prophetofzorck saya nikah seumuran, dan bbrp temen saya juga begitu. alhamdulillah selama kita sama2 memperbaiki diri dan saling tau tanggung jawab masing2 sih insyaa allah akan diberkahi. kakak tingkat saya nikah sama yg lbh muda, dia jg bahagia2 aja saya lihat. kuncinya saya rasa ilmu&amp;amp;iman</t>
  </si>
  <si>
    <t>saya nikah seumuran dan bbrp temen saya juga begitu alhamdulillah selama kita sama memperbaiki diri dan saling tau tanggung jawab masing sih insyaa allah akan diberkahi kakak tingkat saya nikah sama yg lbh muda dia jg bahagia aja saya lihat kuncinya saya rasa ilmuampiman</t>
  </si>
  <si>
    <t>['saya', 'nikah', 'seumuran', 'dan', 'bbrp', 'temen', 'saya', 'juga', 'begitu', 'alhamdulillah', 'selama', 'kita', 'sama', 'memperbaiki', 'diri', 'dan', 'saling', 'tau', 'tanggung', 'jawab', 'masing', 'sih', 'insyaa', 'allah', 'akan', 'diberkahi', 'kakak', 'tingkat', 'saya', 'nikah', 'sama', 'yg', 'lbh', 'muda', 'dia', 'jg', 'bahagia', 'aja', 'saya', 'lihat', 'kuncinya', 'saya', 'rasa', 'ilmuampiman']</t>
  </si>
  <si>
    <t>['saya', 'nikah', 'seumuran', 'dan', 'beberapa', 'teman', 'saya', 'juga', 'begitu', 'alhamdulillah', 'selama', 'kita', 'sama', 'memperbaiki', 'diri', 'dan', 'saling', 'tau', 'tanggung', 'jawab', 'masing', 'sih', 'insyaa', 'allah', 'akan', 'diberkahi', 'kakak', 'tingkat', 'saya', 'nikah', 'sama', 'yg', 'lbh', 'muda', 'dia', 'juga', 'bahagia', 'aja', 'saya', 'lihat', 'kuncinya', 'saya', 'rasa', 'ilmuampiman']</t>
  </si>
  <si>
    <t>['nikah', 'seumuran', 'teman', 'alhamdulillah', 'memperbaiki', 'tau', 'tanggung', 'sih', 'insyaa', 'allah', 'diberkahi', 'kakak', 'tingkat', 'nikah', 'lbh', 'muda', 'bahagia', 'aja', 'lihat', 'kuncinya', 'ilmuampiman']</t>
  </si>
  <si>
    <t>['nikah', 'umur', 'teman', 'alhamdulillah', 'baik', 'tau', 'tanggung', 'sih', 'insyaa', 'allah', 'kah', 'kakak', 'tingkat', 'nikah', 'lbh', 'muda', 'bahagia', 'aja', 'lihat', 'kunci', 'ilmuampiman']</t>
  </si>
  <si>
    <t>nikah umur teman alhamdulillah baik tau tanggung sih insyaa allah kah kakak tingkat nikah lbh muda bahagia aja lihat kunci ilmuampiman</t>
  </si>
  <si>
    <t>@6undul0h lama bgt sampe 11 tahun, itu nikah nya umur berapa sama istri sah nya?masi muda bgt gitu'</t>
  </si>
  <si>
    <t>lama bgt sampe tahun itu nikah nya umur berapa sama istri sah nyamasi muda bgt gitu</t>
  </si>
  <si>
    <t>['lama', 'bgt', 'sampe', 'tahun', 'itu', 'nikah', 'nya', 'umur', 'berapa', 'sama', 'istri', 'sah', 'nyamasi', 'muda', 'bgt', 'gitu']</t>
  </si>
  <si>
    <t>['lama', 'banget', 'sampai', 'tahun', 'itu', 'nikah', 'nya', 'umur', 'berapa', 'sama', 'istri', 'sah', 'nyamasi', 'muda', 'banget', 'begitu']</t>
  </si>
  <si>
    <t>['banget', 'nikah', 'nya', 'umur', 'istri', 'sah', 'nyamasi', 'muda', 'banget']</t>
  </si>
  <si>
    <t>banget nikah nya umur istri sah nyamasi muda banget</t>
  </si>
  <si>
    <t>nikah diusia muda itu ga gampang yaaaa )):</t>
  </si>
  <si>
    <t>nikah diusia muda itu ga gampang yaaaa</t>
  </si>
  <si>
    <t>['nikah', 'diusia', 'muda', 'itu', 'ga', 'gampang', 'yaaaa']</t>
  </si>
  <si>
    <t>['nikah', 'diusia', 'muda', 'itu', 'tidak', 'gampang', 'iya']</t>
  </si>
  <si>
    <t>['nikah', 'diusia', 'muda', 'gampang', 'iya']</t>
  </si>
  <si>
    <t>['nikah', 'usia', 'muda', 'gampang', 'iya']</t>
  </si>
  <si>
    <t>nikah usia muda gampang iya</t>
  </si>
  <si>
    <t>tiap temen yg bilang mau nikah muda, gue bakal ceritain soal ini dulu 🙏🏻</t>
  </si>
  <si>
    <t>tiap temen yg bilang mau nikah muda gue bakal ceritain soal ini dulu</t>
  </si>
  <si>
    <t>['tiap', 'temen', 'yg', 'bilang', 'mau', 'nikah', 'muda', 'gue', 'bakal', 'ceritain', 'soal', 'ini', 'dulu']</t>
  </si>
  <si>
    <t>['tiap', 'teman', 'yg', 'bilang', 'mau', 'nikah', 'muda', 'aku', 'bakal', 'ceritakan', 'soal', 'ini', 'dulu']</t>
  </si>
  <si>
    <t>['teman', 'bilang', 'nikah', 'muda', 'ceritakan']</t>
  </si>
  <si>
    <t>['teman', 'bilang', 'nikah', 'muda', 'cerita']</t>
  </si>
  <si>
    <t>teman bilang nikah muda cerita</t>
  </si>
  <si>
    <t>@akumoon_ oalaaaa aku kira kamu nikah muda kakk 😔😔😔🙏🏻🙏🏻🙏🏻</t>
  </si>
  <si>
    <t>oalaaaa aku kira kamu nikah muda kakk</t>
  </si>
  <si>
    <t>['oalaaaa', 'aku', 'kira', 'kamu', 'nikah', 'muda', 'kakk']</t>
  </si>
  <si>
    <t>['oalaaaa', 'aku', 'kira', 'kamu', 'nikah', 'muda', 'kakak']</t>
  </si>
  <si>
    <t>@convomf pantesan kakaknya wooyoung nikah muda wkwkw sering ditanyain pas lebaran</t>
  </si>
  <si>
    <t>pantesan kakaknya wooyoung nikah muda wkwkw sering ditanyain pas lebaran</t>
  </si>
  <si>
    <t>['pantesan', 'kakaknya', 'wooyoung', 'nikah', 'muda', 'wkwkw', 'sering', 'ditanyain', 'pas', 'lebaran']</t>
  </si>
  <si>
    <t>['pantas', 'kakaknya', 'wooyoung', 'nikah', 'muda', 'wkwkw', 'sering', 'ditanyakan', 'saat', 'lebaran']</t>
  </si>
  <si>
    <t>['kakaknya', 'wooyoung', 'nikah', 'muda', 'lebaran']</t>
  </si>
  <si>
    <t>['kakak', 'wooyoung', 'nikah', 'muda', 'lebaran']</t>
  </si>
  <si>
    <t>kakak wooyoung nikah muda lebaran</t>
  </si>
  <si>
    <t>@convomf Seketika bangga punya ortu yang malah anti klu anak nya cpt2 nikah ya walaupun gue masih kuliah sih 😭😭 tp mama udh blg ga ush cpt2 nikah nikmatin waktu muda</t>
  </si>
  <si>
    <t>@convomf seketika bangga punya ortu yang malah anti klu anak nya cpt2 nikah ya walaupun gue masih kuliah sih 😭😭 tp mama udh blg ga ush cpt2 nikah nikmatin waktu muda</t>
  </si>
  <si>
    <t>seketika bangga punya ortu yang malah anti klu anak nya cpt nikah ya walaupun gue masih kuliah sih tp mama udh blg ga ush cpt nikah nikmatin waktu muda</t>
  </si>
  <si>
    <t>['seketika', 'bangga', 'punya', 'ortu', 'yang', 'malah', 'anti', 'klu', 'anak', 'nya', 'cpt', 'nikah', 'ya', 'walaupun', 'gue', 'masih', 'kuliah', 'sih', 'tp', 'mama', 'udh', 'blg', 'ga', 'ush', 'cpt', 'nikah', 'nikmatin', 'waktu', 'muda']</t>
  </si>
  <si>
    <t>['seketika', 'bangga', 'punya', 'orangtua', 'yang', 'malah', 'anti', 'kalau', 'anak', 'nya', 'cepat', 'nikah', 'ya', 'walaupun', 'aku', 'masih', 'kuliah', 'sih', 'tapi', 'ibu', 'sudah', 'bilang', 'tidak', 'usah', 'cepat', 'nikah', 'menikmati', 'waktu', 'muda']</t>
  </si>
  <si>
    <t>['bangga', 'orangtua', 'anti', 'anak', 'nya', 'cepat', 'nikah', 'ya', 'kuliah', 'sih', 'bilang', 'cepat', 'nikah', 'menikmati', 'muda']</t>
  </si>
  <si>
    <t>['bangga', 'orangtua', 'anti', 'anak', 'nya', 'cepat', 'nikah', 'ya', 'kuliah', 'sih', 'bilang', 'cepat', 'nikah', 'nikmat', 'muda']</t>
  </si>
  <si>
    <t>bangga orangtua anti anak nya cepat nikah ya kuliah sih bilang cepat nikah nikmat muda</t>
  </si>
  <si>
    <t>capek ngelaprak, nikah muda kali ya..</t>
  </si>
  <si>
    <t>capek ngelaprak nikah muda kali ya</t>
  </si>
  <si>
    <t>['capek', 'ngelaprak', 'nikah', 'muda', 'kali', 'ya']</t>
  </si>
  <si>
    <t>['capek', 'ngelaprak', 'nikah', 'muda', 'sepertinya', 'ya']</t>
  </si>
  <si>
    <t>['capek', 'ngelaprak', 'nikah', 'muda', 'ya']</t>
  </si>
  <si>
    <t>capek ngelaprak nikah muda ya</t>
  </si>
  <si>
    <t>Iya weh, gak pengen nikah muda tp liat tomorrow with you jadi pengen😭 sama je hoon tapi 🤣🤣🤣</t>
  </si>
  <si>
    <t>iya weh, gak pengen nikah muda tp liat tomorrow with you jadi pengen😭 sama je hoon tapi 🤣🤣🤣</t>
  </si>
  <si>
    <t>iya weh gak pengen nikah muda tp liat tomorrow with you jadi pengen sama je hoon tapi</t>
  </si>
  <si>
    <t>['iya', 'weh', 'gak', 'pengen', 'nikah', 'muda', 'tp', 'liat', 'tomorrow', 'with', 'you', 'jadi', 'pengen', 'sama', 'je', 'hoon', 'tapi']</t>
  </si>
  <si>
    <t>['iya', 'weh', 'gak', 'ingin', 'nikah', 'muda', 'tapi', 'lihat', 'tomorrow', 'with', 'you', 'jadi', 'ingin', 'sama', 'saja', 'hoon', 'tapi']</t>
  </si>
  <si>
    <t>['iya', 'weh', 'gak', 'nikah', 'muda', 'lihat', 'tomorrow', 'with', 'you', 'hoon']</t>
  </si>
  <si>
    <t>iya weh gak nikah muda lihat tomorrow with you hoon</t>
  </si>
  <si>
    <t>Mom said: nanti klo dah kerja berkeluarga jangan lupain adeknya
Me: Santai lagian siapa juga yg keburu nikah, sek mau nikmatin sendiri dulu sampe kenyang, lagian masih muda, nikah bukan ajang cepetan, biarin aja nanti klo banyak omongan tetangga wkwk (*calonnya aja gk ada🥲)</t>
  </si>
  <si>
    <t>mom said: nanti klo dah kerja berkeluarga jangan lupain adeknya
me: santai lagian siapa juga yg keburu nikah, sek mau nikmatin sendiri dulu sampe kenyang, lagian masih muda, nikah bukan ajang cepetan, biarin aja nanti klo banyak omongan tetangga wkwk (*calonnya aja gk ada🥲)</t>
  </si>
  <si>
    <t>mom said nanti klo dah kerja berkeluarga jangan lupain adeknya me santai lagian siapa juga yg keburu nikah sek mau nikmatin sendiri dulu sampe kenyang lagian masih muda nikah bukan ajang cepetan biarin aja nanti klo banyak omongan tetangga wkwk calonnya aja gk ada</t>
  </si>
  <si>
    <t>['mom', 'said', 'nanti', 'klo', 'dah', 'kerja', 'berkeluarga', 'jangan', 'lupain', 'adeknya', 'me', 'santai', 'lagian', 'siapa', 'juga', 'yg', 'keburu', 'nikah', 'sek', 'mau', 'nikmatin', 'sendiri', 'dulu', 'sampe', 'kenyang', 'lagian', 'masih', 'muda', 'nikah', 'bukan', 'ajang', 'cepetan', 'biarin', 'aja', 'nanti', 'klo', 'banyak', 'omongan', 'tetangga', 'wkwk', 'calonnya', 'aja', 'gk', 'ada']</t>
  </si>
  <si>
    <t>['ibu', 'berkata', 'nanti', 'klo', 'sudah', 'kerja', 'berkeluarga', 'jangan', 'lupain', 'adeknya', 'me', 'santai', 'lagian', 'siapa', 'juga', 'yg', 'terburu', 'nikah', 'sek', 'mau', 'menikmati', 'sendiri', 'dulu', 'sampai', 'kenyang', 'lagian', 'masih', 'muda', 'nikah', 'bukan', 'ajang', 'segera', 'biarin', 'aja', 'nanti', 'klo', 'banyak', 'perkataan', 'tetangga', 'wkwk', 'calonnya', 'aja', 'tidak', 'ada']</t>
  </si>
  <si>
    <t>['klo', 'kerja', 'berkeluarga', 'lupain', 'adeknya', 'me', 'santai', 'terburu', 'nikah', 'sek', 'menikmati', 'kenyang', 'muda', 'nikah', 'ajang', 'biarin', 'aja', 'klo', 'perkataan', 'tetangga', 'calonnya', 'aja']</t>
  </si>
  <si>
    <t>['klo', 'kerja', 'keluarga', 'lupain', 'adeknya', 'me', 'santai', 'buru', 'nikah', 'sek', 'nikmat', 'kenyang', 'muda', 'nikah', 'ajang', 'biarin', 'aja', 'klo', 'kata', 'tetangga', 'calon', 'aja']</t>
  </si>
  <si>
    <t>klo kerja keluarga lupain adeknya me santai buru nikah sek nikmat kenyang muda nikah ajang biarin aja klo kata tetangga calon aja</t>
  </si>
  <si>
    <t>Orang-orang menyindir kita "wah di umur segini kamu belum nikah?" njir gampang sih memang berkata seperti itu, tapi mereka tidak pernah kasih tahu kita problematiknya pernikahan itu seperti apa. Mereka tidak pernah tahu seringkali saya hanya jadi tempat curhat pasutri muda.</t>
  </si>
  <si>
    <t>orang-orang menyindir kita "wah di umur segini kamu belum nikah?" njir gampang sih memang berkata seperti itu, tapi mereka tidak pernah kasih tahu kita problematiknya pernikahan itu seperti apa. mereka tidak pernah tahu seringkali saya hanya jadi tempat curhat pasutri muda.</t>
  </si>
  <si>
    <t>orangorang menyindir kita wah di umur segini kamu belum nikah njir gampang sih memang berkata seperti itu tapi mereka tidak pernah kasih tahu kita problematiknya pernikahan itu seperti apa mereka tidak pernah tahu seringkali saya hanya jadi tempat curhat pasutri muda</t>
  </si>
  <si>
    <t>['orangorang', 'menyindir', 'kita', 'wah', 'di', 'umur', 'segini', 'kamu', 'belum', 'nikah', 'njir', 'gampang', 'sih', 'memang', 'berkata', 'seperti', 'itu', 'tapi', 'mereka', 'tidak', 'pernah', 'kasih', 'tahu', 'kita', 'problematiknya', 'pernikahan', 'itu', 'seperti', 'apa', 'mereka', 'tidak', 'pernah', 'tahu', 'seringkali', 'saya', 'hanya', 'jadi', 'tempat', 'curhat', 'pasutri', 'muda']</t>
  </si>
  <si>
    <t>['orang', 'menyindir', 'kita', 'wah', 'di', 'umur', 'begini', 'kamu', 'belum', 'nikah', 'fuck', 'gampang', 'sih', 'memang', 'berkata', 'seperti', 'itu', 'tapi', 'mereka', 'tidak', 'pernah', 'kasih', 'tahu', 'kita', 'problematiknya', 'pernikahan', 'itu', 'seperti', 'apa', 'mereka', 'tidak', 'pernah', 'tahu', 'seringkali', 'saya', 'hanya', 'jadi', 'tempat', 'cerita', 'pasangan', 'muda']</t>
  </si>
  <si>
    <t>['orang', 'menyindir', 'umur', 'nikah', 'fuck', 'gampang', 'sih', 'kasih', 'problematiknya', 'pernikahan', 'seringkali', 'cerita', 'pasangan', 'muda']</t>
  </si>
  <si>
    <t>['orang', 'sindir', 'umur', 'nikah', 'fuck', 'gampang', 'sih', 'kasih', 'problematik', 'nikah', 'seringkali', 'cerita', 'pasang', 'muda']</t>
  </si>
  <si>
    <t>orang sindir umur nikah fuck gampang sih kasih problematik nikah seringkali cerita pasang muda</t>
  </si>
  <si>
    <t>kalo ga nikah muda ya mati muda</t>
  </si>
  <si>
    <t>['kalo', 'ga', 'nikah', 'muda', 'ya', 'mati', 'muda']</t>
  </si>
  <si>
    <t>['kalo', 'tidak', 'nikah', 'muda', 'ya', 'mati', 'muda']</t>
  </si>
  <si>
    <t>['kalo', 'nikah', 'muda', 'ya', 'mati', 'muda']</t>
  </si>
  <si>
    <t>kalo nikah muda ya mati muda</t>
  </si>
  <si>
    <t>@prophetofzorck Di daerahku ada yang nikah seumuran. sekelas juga waktu sd. Langgeng2 aja. Anak udah pada gede.
Matang finansial/mental, ya so so lah.. tergolong nikah muda</t>
  </si>
  <si>
    <t>@prophetofzorck di daerahku ada yang nikah seumuran. sekelas juga waktu sd. langgeng2 aja. anak udah pada gede.
matang finansial/mental, ya so so lah.. tergolong nikah muda</t>
  </si>
  <si>
    <t>di daerahku ada yang nikah seumuran sekelas juga waktu sd langgeng aja anak udah pada gede matang finansialmental ya so so lah tergolong nikah muda</t>
  </si>
  <si>
    <t>['di', 'daerahku', 'ada', 'yang', 'nikah', 'seumuran', 'sekelas', 'juga', 'waktu', 'sd', 'langgeng', 'aja', 'anak', 'udah', 'pada', 'gede', 'matang', 'finansialmental', 'ya', 'so', 'so', 'lah', 'tergolong', 'nikah', 'muda']</t>
  </si>
  <si>
    <t>['di', 'daerahku', 'ada', 'yang', 'nikah', 'seumuran', 'sekelas', 'juga', 'waktu', 'sd', 'langgeng', 'aja', 'anak', 'sudah', 'pada', 'besar', 'matang', 'finansialmental', 'ya', 'jadi', 'jadi', 'lah', 'tergolong', 'nikah', 'muda']</t>
  </si>
  <si>
    <t>['daerahku', 'nikah', 'seumuran', 'sekelas', 'sd', 'langgeng', 'aja', 'anak', 'matang', 'finansialmental', 'ya', 'tergolong', 'nikah', 'muda']</t>
  </si>
  <si>
    <t>['daerah', 'nikah', 'umur', 'kelas', 'sd', 'langgeng', 'aja', 'anak', 'matang', 'finansialmental', 'ya', 'golong', 'nikah', 'muda']</t>
  </si>
  <si>
    <t>daerah nikah umur kelas sd langgeng aja anak matang finansialmental ya golong nikah muda</t>
  </si>
  <si>
    <t>@AREAJULID Teman gw waktu SMP, tiap kali datang bulan hari pertama pasti nyerinya sampai pingsan.
Guru agama waktu SMP akhirnya nikah muda karena saking g bisa nahan sakit wkt haid, dan sama dokter disarankan harus menikah dl baru rasa sakitnya g akan separah itu.</t>
  </si>
  <si>
    <t>@areajulid teman gw waktu smp, tiap kali datang bulan hari pertama pasti nyerinya sampai pingsan.
guru agama waktu smp akhirnya nikah muda karena saking g bisa nahan sakit wkt haid, dan sama dokter disarankan harus menikah dl baru rasa sakitnya g akan separah itu.</t>
  </si>
  <si>
    <t>teman gw waktu smp tiap kali datang bulan hari pertama pasti nyerinya sampai pingsan guru agama waktu smp akhirnya nikah muda karena saking  bisa nahan sakit wkt haid dan sama dokter disarankan harus menikah dl baru rasa sakitnya  akan separah itu</t>
  </si>
  <si>
    <t>['teman', 'gw', 'waktu', 'smp', 'tiap', 'kali', 'datang', 'bulan', 'hari', 'pertama', 'pasti', 'nyerinya', 'sampai', 'pingsan', 'guru', 'agama', 'waktu', 'smp', 'akhirnya', 'nikah', 'muda', 'karena', 'saking', 'bisa', 'nahan', 'sakit', 'wkt', 'haid', 'dan', 'sama', 'dokter', 'disarankan', 'harus', 'menikah', 'dl', 'baru', 'rasa', 'sakitnya', 'akan', 'separah', 'itu']</t>
  </si>
  <si>
    <t>['teman', 'aku', 'waktu', 'sampai', 'tiap', 'sepertinya', 'datang', 'bulan', 'hari', 'pertama', 'pasti', 'nyerinya', 'sampai', 'pingsan', 'guru', 'agama', 'waktu', 'sampai', 'akhirnya', 'nikah', 'muda', 'karena', 'saking', 'bisa', 'nahan', 'sakit', 'waktu', 'haid', 'dan', 'sama', 'dokter', 'disarankan', 'harus', 'nikah', 'dahulu', 'baru', 'rasa', 'sakitnya', 'akan', 'separah', 'itu']</t>
  </si>
  <si>
    <t>['teman', 'nyerinya', 'pingsan', 'guru', 'agama', 'nikah', 'muda', 'saking', 'nahan', 'sakit', 'haid', 'dokter', 'disarankan', 'nikah', 'sakitnya', 'separah']</t>
  </si>
  <si>
    <t>['teman', 'nyeri', 'pingsan', 'guru', 'agama', 'nikah', 'muda', 'saking', 'nahan', 'sakit', 'haid', 'dokter', 'saran', 'nikah', 'sakit', 'parah']</t>
  </si>
  <si>
    <t>teman nyeri pingsan guru agama nikah muda saking nahan sakit haid dokter saran nikah sakit parah</t>
  </si>
  <si>
    <t>@finest212121 @Askrlfess Ya aku juga udh gak deket sama mereka alhamdulillah, yang satu udh kena sanksi sosial karena bikin ulah waktu kelas 6 SD yang bikin geger satu sekolahan, terus udh ada yang nikah, satu lagi nikah muda waktu SMP🌝</t>
  </si>
  <si>
    <t>@finest212121 @askrlfess ya aku juga udh gak deket sama mereka alhamdulillah, yang satu udh kena sanksi sosial karena bikin ulah waktu kelas 6 sd yang bikin geger satu sekolahan, terus udh ada yang nikah, satu lagi nikah muda waktu smp🌝</t>
  </si>
  <si>
    <t>ya aku juga udh gak deket sama mereka alhamdulillah yang satu udh kena sanksi sosial karena bikin ulah waktu kelas sd yang bikin geger satu sekolahan terus udh ada yang nikah satu lagi nikah muda waktu smp</t>
  </si>
  <si>
    <t>['ya', 'aku', 'juga', 'udh', 'gak', 'deket', 'sama', 'mereka', 'alhamdulillah', 'yang', 'satu', 'udh', 'kena', 'sanksi', 'sosial', 'karena', 'bikin', 'ulah', 'waktu', 'kelas', 'sd', 'yang', 'bikin', 'geger', 'satu', 'sekolahan', 'terus', 'udh', 'ada', 'yang', 'nikah', 'satu', 'lagi', 'nikah', 'muda', 'waktu', 'smp']</t>
  </si>
  <si>
    <t>['ya', 'aku', 'juga', 'sudah', 'gak', 'dekat', 'sama', 'mereka', 'alhamdulillah', 'yang', 'satu', 'sudah', 'kena', 'sanksi', 'sosial', 'karena', 'bikin', 'ulah', 'waktu', 'kelas', 'sd', 'yang', 'bikin', 'geger', 'satu', 'sekolahan', 'terus', 'sudah', 'ada', 'yang', 'nikah', 'satu', 'lagi', 'nikah', 'muda', 'waktu', 'sampai']</t>
  </si>
  <si>
    <t>['ya', 'gak', 'alhamdulillah', 'kena', 'sanksi', 'sosial', 'bikin', 'ulah', 'kelas', 'sd', 'bikin', 'geger', 'sekolahan', 'nikah', 'nikah', 'muda']</t>
  </si>
  <si>
    <t>['ya', 'gak', 'alhamdulillah', 'kena', 'sanksi', 'sosial', 'bikin', 'ulah', 'kelas', 'sd', 'bikin', 'geger', 'sekolah', 'nikah', 'nikah', 'muda']</t>
  </si>
  <si>
    <t>ya gak alhamdulillah kena sanksi sosial bikin ulah kelas sd bikin geger sekolah nikah nikah muda</t>
  </si>
  <si>
    <t>@prophetofzorck Yg laki2 lebih muda itu bang maksud ane. Kebanyakan nikah karena sekantor (3 orang kenalan) dan yg laki2 sudah matang pemikirannya</t>
  </si>
  <si>
    <t>@prophetofzorck yg laki2 lebih muda itu bang maksud ane. kebanyakan nikah karena sekantor (3 orang kenalan) dan yg laki2 sudah matang pemikirannya</t>
  </si>
  <si>
    <t>yg laki lebih muda itu bang maksud ane kebanyakan nikah karena sekantor orang kenalan dan yg laki sudah matang pemikirannya</t>
  </si>
  <si>
    <t>['yg', 'laki', 'lebih', 'muda', 'itu', 'bang', 'maksud', 'ane', 'kebanyakan', 'nikah', 'karena', 'sekantor', 'orang', 'kenalan', 'dan', 'yg', 'laki', 'sudah', 'matang', 'pemikirannya']</t>
  </si>
  <si>
    <t>['yg', 'laki', 'lebih', 'muda', 'itu', 'kakak', 'maksud', 'ane', 'kebanyakan', 'nikah', 'karena', 'sekantor', 'orang', 'kenalan', 'dan', 'yg', 'laki', 'sudah', 'matang', 'pemikirannya']</t>
  </si>
  <si>
    <t>['laki', 'muda', 'kakak', 'maksud', 'ane', 'kebanyakan', 'nikah', 'sekantor', 'orang', 'kenalan', 'laki', 'matang', 'pemikirannya']</t>
  </si>
  <si>
    <t>['laki', 'muda', 'kakak', 'maksud', 'ane', 'banyak', 'nikah', 'kantor', 'orang', 'kenal', 'laki', 'matang', 'pikir']</t>
  </si>
  <si>
    <t>laki muda kakak maksud ane banyak nikah kantor orang kenal laki matang pikir</t>
  </si>
  <si>
    <t>@prophetofzorck Biasanya dr pihak keluarga cowo menentang. Apalagi kalo keluarga cowonya kolot. Dan beda usianya jauh banget. Sedikit sekali disini yg nikah suami lebih muda. Setauku artis indonesia yg beda usianya lumayan n suami lebih muda itu alm suzana,ria irawan,inka christie,nabila syakib</t>
  </si>
  <si>
    <t>@prophetofzorck biasanya dr pihak keluarga cowo menentang. apalagi kalo keluarga cowonya kolot. dan beda usianya jauh banget. sedikit sekali disini yg nikah suami lebih muda. setauku artis indonesia yg beda usianya lumayan n suami lebih muda itu alm suzana,ria irawan,inka christie,nabila syakib</t>
  </si>
  <si>
    <t>biasanya dr pihak keluarga cowo menentang apalagi kalo keluarga cowonya kolot dan beda usianya jauh banget sedikit sekali disini yg nikah suami lebih muda setauku artis indonesia yg beda usianya lumayan  suami lebih muda itu alm suzanaria irawaninka christienabila syakib</t>
  </si>
  <si>
    <t>['biasanya', 'dr', 'pihak', 'keluarga', 'cowo', 'menentang', 'apalagi', 'kalo', 'keluarga', 'cowonya', 'kolot', 'dan', 'beda', 'usianya', 'jauh', 'banget', 'sedikit', 'sekali', 'disini', 'yg', 'nikah', 'suami', 'lebih', 'muda', 'setauku', 'artis', 'indonesia', 'yg', 'beda', 'usianya', 'lumayan', 'suami', 'lebih', 'muda', 'itu', 'alm', 'suzanaria', 'irawaninka', 'christienabila', 'syakib']</t>
  </si>
  <si>
    <t>['biasanya', 'dari', 'pihak', 'keluarga', 'cowok', 'menentang', 'apalagi', 'kalo', 'keluarga', 'cowoknya', 'kolot', 'dan', 'beda', 'usianya', 'jauh', 'banget', 'sedikit', 'sekali', 'disini', 'yg', 'nikah', 'suami', 'lebih', 'muda', 'setahuku', 'artis', 'indonesia', 'yg', 'beda', 'usianya', 'lumayan', 'suami', 'lebih', 'muda', 'itu', 'mendiang', 'suzanaria', 'irawaninka', 'christienabila', 'syakib']</t>
  </si>
  <si>
    <t>['keluarga', 'cowok', 'menentang', 'kalo', 'keluarga', 'cowoknya', 'kolot', 'beda', 'usianya', 'banget', 'nikah', 'suami', 'muda', 'setahuku', 'artis', 'indonesia', 'beda', 'usianya', 'lumayan', 'suami', 'muda', 'mendiang', 'suzanaria', 'irawaninka', 'christienabila', 'syakib']</t>
  </si>
  <si>
    <t>['keluarga', 'cowok', 'tentang', 'kalo', 'keluarga', 'cowok', 'kolot', 'beda', 'usia', 'banget', 'nikah', 'suami', 'muda', 'tahu', 'artis', 'indonesia', 'beda', 'usia', 'lumayan', 'suami', 'muda', 'mendiang', 'suzanaria', 'irawaninka', 'christienabila', 'syakib']</t>
  </si>
  <si>
    <t>keluarga cowok tentang kalo keluarga cowok kolot beda usia banget nikah suami muda tahu artis indonesia beda usia lumayan suami muda mendiang suzanaria irawaninka christienabila syakib</t>
  </si>
  <si>
    <t>Umur 25 tahun belum nikah : " Buruan nikah umur uda tua juga belum nikah nikah"
Umur 30 tahun uda meninggal : "Ya Allah ga nyangka banget padahal masih muda "</t>
  </si>
  <si>
    <t>umur 25 tahun belum nikah : " buruan nikah umur uda tua juga belum nikah nikah"
umur 30 tahun uda meninggal : "ya allah ga nyangka banget padahal masih muda "</t>
  </si>
  <si>
    <t>umur tahun belum nikah buruan nikah umur uda tua juga belum nikah nikah umur tahun uda meninggal ya allah ga nyangka banget padahal masih muda</t>
  </si>
  <si>
    <t>['umur', 'tahun', 'belum', 'nikah', 'buruan', 'nikah', 'umur', 'uda', 'tua', 'juga', 'belum', 'nikah', 'nikah', 'umur', 'tahun', 'uda', 'meninggal', 'ya', 'allah', 'ga', 'nyangka', 'banget', 'padahal', 'masih', 'muda']</t>
  </si>
  <si>
    <t>['umur', 'tahun', 'belum', 'nikah', 'segera', 'nikah', 'umur', 'sudah', 'tua', 'juga', 'belum', 'nikah', 'nikah', 'umur', 'tahun', 'sudah', 'meninggal', 'ya', 'allah', 'tidak', 'menyangka', 'banget', 'padahal', 'masih', 'muda']</t>
  </si>
  <si>
    <t>['umur', 'nikah', 'nikah', 'umur', 'tua', 'nikah', 'nikah', 'umur', 'meninggal', 'ya', 'allah', 'menyangka', 'banget', 'muda']</t>
  </si>
  <si>
    <t>['umur', 'nikah', 'nikah', 'umur', 'tua', 'nikah', 'nikah', 'umur', 'tinggal', 'ya', 'allah', 'sangka', 'banget', 'muda']</t>
  </si>
  <si>
    <t>umur nikah nikah umur tua nikah nikah umur tinggal ya allah sangka banget muda</t>
  </si>
  <si>
    <t>ortu w kaget, adek w kaget. ortu kaget sm cowoknya adek gue yg siap nikah muda, adek w kaget liat reaksi ortu yg biasanya always nyuruh nikah kalo ketauan pacaran wkwk 🤣</t>
  </si>
  <si>
    <t>ortu  kaget adek  kaget ortu kaget sm cowoknya adek gue yg siap nikah muda adek  kaget liat reaksi ortu yg biasanya always nyuruh nikah kalo ketauan pacaran wkwk</t>
  </si>
  <si>
    <t>['ortu', 'kaget', 'adek', 'kaget', 'ortu', 'kaget', 'sm', 'cowoknya', 'adek', 'gue', 'yg', 'siap', 'nikah', 'muda', 'adek', 'kaget', 'liat', 'reaksi', 'ortu', 'yg', 'biasanya', 'always', 'nyuruh', 'nikah', 'kalo', 'ketauan', 'pacaran', 'wkwk']</t>
  </si>
  <si>
    <t>['orangtua', 'kaget', 'adik', 'kaget', 'orangtua', 'kaget', 'sama', 'cowoknya', 'adik', 'aku', 'yg', 'siap', 'nikah', 'muda', 'adik', 'kaget', 'lihat', 'reaksi', 'orangtua', 'yg', 'biasanya', 'always', 'menyuruh', 'nikah', 'kalo', 'ketahuan', 'pacaran', 'wkwk']</t>
  </si>
  <si>
    <t>['orangtua', 'kaget', 'adik', 'kaget', 'orangtua', 'kaget', 'cowoknya', 'adik', 'nikah', 'muda', 'adik', 'kaget', 'lihat', 'reaksi', 'orangtua', 'always', 'menyuruh', 'nikah', 'kalo', 'ketahuan', 'pacaran']</t>
  </si>
  <si>
    <t>['orangtua', 'kaget', 'adik', 'kaget', 'orangtua', 'kaget', 'cowok', 'adik', 'nikah', 'muda', 'adik', 'kaget', 'lihat', 'reaksi', 'orangtua', 'always', 'suruh', 'nikah', 'kalo', 'tahu', 'pacar']</t>
  </si>
  <si>
    <t>orangtua kaget adik kaget orangtua kaget cowok adik nikah muda adik kaget lihat reaksi orangtua always suruh nikah kalo tahu pacar</t>
  </si>
  <si>
    <t>kalo cape itu istirahat nay bkn pengen nikah muda😞👎🏻</t>
  </si>
  <si>
    <t>kalo cape itu istirahat nay bkn pengen nikah muda</t>
  </si>
  <si>
    <t>['kalo', 'cape', 'itu', 'istirahat', 'nay', 'bkn', 'pengen', 'nikah', 'muda']</t>
  </si>
  <si>
    <t>['kalo', 'capek', 'itu', 'istirahat', 'nay', 'bukan', 'ingin', 'nikah', 'muda']</t>
  </si>
  <si>
    <t>['kalo', 'capek', 'istirahat', 'nay', 'nikah', 'muda']</t>
  </si>
  <si>
    <t>kalo capek istirahat nay nikah muda</t>
  </si>
  <si>
    <t>lbh iri ngeliat mrka yg dilantik jdi pns di usia muda daripada liat mrka yg nikah muda dan mesra²an sma pacarnya😓</t>
  </si>
  <si>
    <t>lbh iri ngeliat mrka yg dilantik jdi pns di usia muda daripada liat mrka yg nikah muda dan mesraan sma pacarnya</t>
  </si>
  <si>
    <t>['lbh', 'iri', 'ngeliat', 'mrka', 'yg', 'dilantik', 'jdi', 'pns', 'di', 'usia', 'muda', 'daripada', 'liat', 'mrka', 'yg', 'nikah', 'muda', 'dan', 'mesraan', 'sma', 'pacarnya']</t>
  </si>
  <si>
    <t>['lbh', 'dengki', 'melihat', 'mereka', 'yg', 'dilantik', 'jadi', 'pns', 'di', 'usia', 'muda', 'daripada', 'lihat', 'mereka', 'yg', 'nikah', 'muda', 'dan', 'mesraan', 'sama', 'pacarnya']</t>
  </si>
  <si>
    <t>['lbh', 'dengki', 'dilantik', 'pns', 'usia', 'muda', 'lihat', 'nikah', 'muda', 'mesraan', 'pacarnya']</t>
  </si>
  <si>
    <t>['lbh', 'dengki', 'lantik', 'pns', 'usia', 'muda', 'lihat', 'nikah', 'muda', 'mesra', 'pacar']</t>
  </si>
  <si>
    <t>lbh dengki lantik pns usia muda lihat nikah muda mesra pacar</t>
  </si>
  <si>
    <t>@lyfeofcup @pantalose @worksfess Masih muda kok kebanyakan bengaakk ya apa logika mau ga usah nikah
Padahal ciptaker udah bebas mengatur usia pekerja yang di tendang dan di keep</t>
  </si>
  <si>
    <t>@lyfeofcup @pantalose @worksfess masih muda kok kebanyakan bengaakk ya apa logika mau ga usah nikah
padahal ciptaker udah bebas mengatur usia pekerja yang di tendang dan di keep</t>
  </si>
  <si>
    <t>masih muda kok kebanyakan bengaakk ya apa logika mau ga usah nikah padahal ciptaker udah bebas mengatur usia pekerja yang di tendang dan di keep</t>
  </si>
  <si>
    <t>['masih', 'muda', 'kok', 'kebanyakan', 'bengaakk', 'ya', 'apa', 'logika', 'mau', 'ga', 'usah', 'nikah', 'padahal', 'ciptaker', 'udah', 'bebas', 'mengatur', 'usia', 'pekerja', 'yang', 'di', 'tendang', 'dan', 'di', 'keep']</t>
  </si>
  <si>
    <t>['masih', 'muda', 'kok', 'kebanyakan', 'bodoh', 'ya', 'apa', 'logika', 'mau', 'tidak', 'usah', 'nikah', 'padahal', 'ciptaker', 'sudah', 'bebas', 'mengatur', 'usia', 'pekerja', 'yang', 'di', 'tendang', 'dan', 'di', 'keep']</t>
  </si>
  <si>
    <t>['muda', 'kebanyakan', 'bodoh', 'ya', 'logika', 'nikah', 'ciptaker', 'bebas', 'mengatur', 'usia', 'pekerja', 'tendang', 'keep']</t>
  </si>
  <si>
    <t>['muda', 'banyak', 'bodoh', 'ya', 'logika', 'nikah', 'ciptaker', 'bebas', 'atur', 'usia', 'kerja', 'tendang', 'keep']</t>
  </si>
  <si>
    <t>muda banyak bodoh ya logika nikah ciptaker bebas atur usia kerja tendang keep</t>
  </si>
  <si>
    <t>@Y_ChikaJKT48 Nikah muda kah makanya jualan mulu?</t>
  </si>
  <si>
    <t>@y_chikajkt48 nikah muda kah makanya jualan mulu?</t>
  </si>
  <si>
    <t>chikajkt nikah muda kah makanya jualan mulu</t>
  </si>
  <si>
    <t>['chikajkt', 'nikah', 'muda', 'kah', 'makanya', 'jualan', 'mulu']</t>
  </si>
  <si>
    <t>['chikajkt', 'nikah', 'muda', 'kah', 'makanya', 'jualan', 'selalu']</t>
  </si>
  <si>
    <t>['chikajkt', 'nikah', 'muda', 'kah', 'jualan']</t>
  </si>
  <si>
    <t>['chikajkt', 'nikah', 'muda', 'kah', 'jual']</t>
  </si>
  <si>
    <t>chikajkt nikah muda kah jual</t>
  </si>
  <si>
    <t>@shinokzukaa49 Duh beb,amit2 aku godain laki tetangga yg gak ada apa2nya sama laki2 clientku🤣🤣🤣biasa beb dpn rumah ni emang smbng gak mau di bawah mau.a di atas gak mau di rendahin,anak.a bru nikah muda jd biasa labil cemburuan aku ktwa kok cmburu sama aku🤣🤣beda lefel</t>
  </si>
  <si>
    <t>@shinokzukaa49 duh beb,amit2 aku godain laki tetangga yg gak ada apa2nya sama laki2 clientku🤣🤣🤣biasa beb dpn rumah ni emang smbng gak mau di bawah mau.a di atas gak mau di rendahin,anak.a bru nikah muda jd biasa labil cemburuan aku ktwa kok cmburu sama aku🤣🤣beda lefel</t>
  </si>
  <si>
    <t>duh bebamit aku godain laki tetangga yg gak ada apanya sama laki clientkubiasa beb dpn rumah ni emang smbng gak mau di bawah maua di atas gak mau di rendahinanaka bru nikah muda jd biasa labil cemburuan aku ktwa kok cmburu sama akubeda lefel</t>
  </si>
  <si>
    <t>['duh', 'bebamit', 'aku', 'godain', 'laki', 'tetangga', 'yg', 'gak', 'ada', 'apanya', 'sama', 'laki', 'clientkubiasa', 'beb', 'dpn', 'rumah', 'ni', 'emang', 'smbng', 'gak', 'mau', 'di', 'bawah', 'maua', 'di', 'atas', 'gak', 'mau', 'di', 'rendahinanaka', 'bru', 'nikah', 'muda', 'jd', 'biasa', 'labil', 'cemburuan', 'aku', 'ktwa', 'kok', 'cmburu', 'sama', 'akubeda', 'lefel']</t>
  </si>
  <si>
    <t>['duh', 'bebamit', 'aku', 'menggoda', 'laki', 'tetangga', 'yg', 'gak', 'ada', 'apanya', 'sama', 'laki', 'pelanggan', 'beb', 'depan', 'rumah', 'ini', 'memang', 'sombong', 'gak', 'mau', 'di', 'bawah', 'ingin', 'di', 'atas', 'gak', 'mau', 'di', 'merendahkan', 'baru', 'nikah', 'muda', 'jd', 'biasa', 'labil', 'cemburuan', 'aku', 'ktwa', 'kok', 'cmburu', 'sama', 'akubeda', 'lefel']</t>
  </si>
  <si>
    <t>['bebamit', 'menggoda', 'laki', 'tetangga', 'gak', 'apanya', 'laki', 'pelanggan', 'beb', 'rumah', 'sombong', 'gak', 'gak', 'merendahkan', 'nikah', 'muda', 'jd', 'labil', 'cemburuan', 'ktwa', 'cmburu', 'akubeda', 'lefel']</t>
  </si>
  <si>
    <t>['bebamit', 'goda', 'laki', 'tetangga', 'gak', 'apa', 'laki', 'langgan', 'beb', 'rumah', 'sombong', 'gak', 'gak', 'rendah', 'nikah', 'muda', 'jd', 'labil', 'cemburu', 'ktwa', 'cmburu', 'akubeda', 'lefel']</t>
  </si>
  <si>
    <t>bebamit goda laki tetangga gak apa laki langgan beb rumah sombong gak gak rendah nikah muda jd labil cemburu ktwa cmburu akubeda lefel</t>
  </si>
  <si>
    <t>@tanyarlfes Normal masih mau nikmatin hidup sendiri pas masih muda, miris bgt liat tmn² gue yg udh nikah muka ada aja statusnya galau mulu</t>
  </si>
  <si>
    <t>@tanyarlfes normal masih mau nikmatin hidup sendiri pas masih muda, miris bgt liat tmn² gue yg udh nikah muka ada aja statusnya galau mulu</t>
  </si>
  <si>
    <t>normal masih mau nikmatin hidup sendiri pas masih muda miris bgt liat tmn gue yg udh nikah muka ada aja statusnya galau mulu</t>
  </si>
  <si>
    <t>['normal', 'masih', 'mau', 'nikmatin', 'hidup', 'sendiri', 'pas', 'masih', 'muda', 'miris', 'bgt', 'liat', 'tmn', 'gue', 'yg', 'udh', 'nikah', 'muka', 'ada', 'aja', 'statusnya', 'galau', 'mulu']</t>
  </si>
  <si>
    <t>['normal', 'masih', 'mau', 'menikmati', 'hidup', 'sendiri', 'saat', 'masih', 'muda', 'miris', 'banget', 'lihat', 'teman', 'aku', 'yg', 'sudah', 'nikah', 'muka', 'ada', 'aja', 'statusnya', 'galau', 'selalu']</t>
  </si>
  <si>
    <t>['normal', 'menikmati', 'hidup', 'muda', 'miris', 'banget', 'lihat', 'teman', 'nikah', 'muka', 'aja', 'statusnya', 'galau']</t>
  </si>
  <si>
    <t>['normal', 'nikmat', 'hidup', 'muda', 'miris', 'banget', 'lihat', 'teman', 'nikah', 'muka', 'aja', 'status', 'galau']</t>
  </si>
  <si>
    <t>normal nikmat hidup muda miris banget lihat teman nikah muka aja status galau</t>
  </si>
  <si>
    <t>@tanyarlfes Normal kok. Nikah kan bukan ajang dulu-duluan. Mau nikah muda atau nikah nanti, kembali ke diri masing2. Gapai hal yg kamu pengenin dulu aja selagi muda.</t>
  </si>
  <si>
    <t>@tanyarlfes normal kok. nikah kan bukan ajang dulu-duluan. mau nikah muda atau nikah nanti, kembali ke diri masing2. gapai hal yg kamu pengenin dulu aja selagi muda.</t>
  </si>
  <si>
    <t>normal kok nikah kan bukan ajang duluduluan mau nikah muda atau nikah nanti kembali ke diri masing gapai hal yg kamu pengenin dulu aja selagi muda</t>
  </si>
  <si>
    <t>['normal', 'kok', 'nikah', 'kan', 'bukan', 'ajang', 'duluduluan', 'mau', 'nikah', 'muda', 'atau', 'nikah', 'nanti', 'kembali', 'ke', 'diri', 'masing', 'gapai', 'hal', 'yg', 'kamu', 'pengenin', 'dulu', 'aja', 'selagi', 'muda']</t>
  </si>
  <si>
    <t>['normal', 'kok', 'nikah', 'kan', 'bukan', 'ajang', 'duluan', 'mau', 'nikah', 'muda', 'atau', 'nikah', 'nanti', 'kembali', 'ke', 'diri', 'masing', 'gapai', 'hal', 'yg', 'kamu', 'pengenin', 'dulu', 'aja', 'selagi', 'muda']</t>
  </si>
  <si>
    <t>['normal', 'nikah', 'ajang', 'duluan', 'nikah', 'muda', 'nikah', 'gapai', 'pengenin', 'aja', 'selagi', 'muda']</t>
  </si>
  <si>
    <t>normal nikah ajang duluan nikah muda nikah gapai pengenin aja selagi muda</t>
  </si>
  <si>
    <t>@kkukukkaka_ @oreozluv @tang__kira korea itu bener2 mengeneralisir kalau nikah muda itu ortunya immature ( walau majority bener), yang nikah muda anaknya baik2 aja juga banyak sih. tp emang korea yang s1 aja 70-80%an dari total penduduk. kayaknya kalau lulusan SMA doang gw mental breakdown disana.</t>
  </si>
  <si>
    <t>@kkukukkaka_ @oreozluv @tang__kira korea itu bener2 mengeneralisir kalau nikah muda itu ortunya immature ( walau majority bener), yang nikah muda anaknya baik2 aja juga banyak sih. tp emang korea yang s1 aja 70-80%an dari total penduduk. kayaknya kalau lulusan sma doang gw mental breakdown disana.</t>
  </si>
  <si>
    <t>kira korea itu bener mengeneralisir kalau nikah muda itu ortunya immature walau majority bener yang nikah muda anaknya baik aja juga banyak sih tp emang korea yang  aja an dari total penduduk kayaknya kalau lulusan sma doang gw mental breakdown disana</t>
  </si>
  <si>
    <t>['kira', 'korea', 'itu', 'bener', 'mengeneralisir', 'kalau', 'nikah', 'muda', 'itu', 'ortunya', 'immature', 'walau', 'majority', 'bener', 'yang', 'nikah', 'muda', 'anaknya', 'baik', 'aja', 'juga', 'banyak', 'sih', 'tp', 'emang', 'korea', 'yang', 'aja', 'an', 'dari', 'total', 'penduduk', 'kayaknya', 'kalau', 'lulusan', 'sma', 'doang', 'gw', 'mental', 'breakdown', 'disana']</t>
  </si>
  <si>
    <t>['kira', 'korea', 'itu', 'benar', 'mengeneralisir', 'kalau', 'nikah', 'muda', 'itu', 'orangtua', 'immature', 'walau', 'majority', 'benar', 'yang', 'nikah', 'muda', 'anaknya', 'baik', 'aja', 'juga', 'banyak', 'sih', 'tapi', 'memang', 'korea', 'yang', 'aja', 'an', 'dari', 'total', 'penduduk', 'kayaknya', 'kalau', 'lulusan', 'sama', 'hanya', 'aku', 'mental', 'breakdown', 'disana']</t>
  </si>
  <si>
    <t>['korea', 'mengeneralisir', 'nikah', 'muda', 'orangtua', 'immature', 'majority', 'nikah', 'muda', 'anaknya', 'aja', 'sih', 'korea', 'aja', 'an', 'total', 'penduduk', 'kayaknya', 'lulusan', 'mental', 'breakdown', 'disana']</t>
  </si>
  <si>
    <t>['korea', 'mengeneralisir', 'nikah', 'muda', 'orangtua', 'immature', 'majority', 'nikah', 'muda', 'anak', 'aja', 'sih', 'korea', 'aja', 'an', 'total', 'duduk', 'kayak', 'lulus', 'mental', 'breakdown', 'sana']</t>
  </si>
  <si>
    <t>korea mengeneralisir nikah muda orangtua immature majority nikah muda anak aja sih korea aja an total duduk kayak lulus mental breakdown sana</t>
  </si>
  <si>
    <t>Sedikit aku jelasin, B itu nenek” muda karna anaknya nikah dibawah umur dg perintah si B dan suaminya sendiri. B punya 2 cucu dan punya usaha sembako dirumah</t>
  </si>
  <si>
    <t>sedikit aku jelasin, b itu nenek” muda karna anaknya nikah dibawah umur dg perintah si b dan suaminya sendiri. b punya 2 cucu dan punya usaha sembako dirumah</t>
  </si>
  <si>
    <t>sedikit aku jelasin  itu nenek muda karna anaknya nikah dibawah umur dg perintah si  dan suaminya sendiri  punya cucu dan punya usaha sembako dirumah</t>
  </si>
  <si>
    <t>['sedikit', 'aku', 'jelasin', 'itu', 'nenek', 'muda', 'karna', 'anaknya', 'nikah', 'dibawah', 'umur', 'dg', 'perintah', 'si', 'dan', 'suaminya', 'sendiri', 'punya', 'cucu', 'dan', 'punya', 'usaha', 'sembako', 'dirumah']</t>
  </si>
  <si>
    <t>['sedikit', 'aku', 'jelaskan', 'itu', 'nenek', 'muda', 'karena', 'anaknya', 'nikah', 'dibawah', 'umur', 'dg', 'perintah', 'si', 'dan', 'suaminya', 'sendiri', 'punya', 'cucu', 'dan', 'punya', 'usaha', 'sembako', 'dirumah']</t>
  </si>
  <si>
    <t>['nenek', 'muda', 'anaknya', 'nikah', 'dibawah', 'umur', 'dg', 'perintah', 'si', 'suaminya', 'cucu', 'usaha', 'sembako', 'dirumah']</t>
  </si>
  <si>
    <t>['nenek', 'muda', 'anak', 'nikah', 'bawah', 'umur', 'dg', 'perintah', 'si', 'suami', 'cucu', 'usaha', 'sembako', 'rumah']</t>
  </si>
  <si>
    <t>nenek muda anak nikah bawah umur dg perintah si suami cucu usaha sembako rumah</t>
  </si>
  <si>
    <t>@torantula Eh jadi inget kasus di korea yg setelah 20 taon tbtb dapet surat di pengadilan buat kasih biaya hidup anaknya. Bingung padahal anaknya ada, taunya anak pas dia masih muda, anak hasil luar nikah.</t>
  </si>
  <si>
    <t>@torantula eh jadi inget kasus di korea yg setelah 20 taon tbtb dapet surat di pengadilan buat kasih biaya hidup anaknya. bingung padahal anaknya ada, taunya anak pas dia masih muda, anak hasil luar nikah.</t>
  </si>
  <si>
    <t>eh jadi inget kasus di korea yg setelah taon tbtb dapet surat di pengadilan buat kasih biaya hidup anaknya bingung padahal anaknya ada taunya anak pas dia masih muda anak hasil luar nikah</t>
  </si>
  <si>
    <t>['eh', 'jadi', 'inget', 'kasus', 'di', 'korea', 'yg', 'setelah', 'taon', 'tbtb', 'dapet', 'surat', 'di', 'pengadilan', 'buat', 'kasih', 'biaya', 'hidup', 'anaknya', 'bingung', 'padahal', 'anaknya', 'ada', 'taunya', 'anak', 'pas', 'dia', 'masih', 'muda', 'anak', 'hasil', 'luar', 'nikah']</t>
  </si>
  <si>
    <t>['malah', 'jadi', 'ingat', 'kasus', 'di', 'korea', 'yg', 'setelah', 'tahun', 'tibatiba', 'dapat', 'surat', 'di', 'pengadilan', 'buat', 'kasih', 'biaya', 'hidup', 'anaknya', 'bingung', 'padahal', 'anaknya', 'ada', 'tahunya', 'anak', 'saat', 'dia', 'masih', 'muda', 'anak', 'hasil', 'luar', 'nikah']</t>
  </si>
  <si>
    <t>['korea', 'tibatiba', 'surat', 'pengadilan', 'kasih', 'biaya', 'hidup', 'anaknya', 'bingung', 'anaknya', 'tahunya', 'anak', 'muda', 'anak', 'hasil', 'nikah']</t>
  </si>
  <si>
    <t>['korea', 'tibatiba', 'surat', 'adil', 'kasih', 'biaya', 'hidup', 'anak', 'bingung', 'anak', 'tahu', 'anak', 'muda', 'anak', 'hasil', 'nikah']</t>
  </si>
  <si>
    <t>korea tibatiba surat adil kasih biaya hidup anak bingung anak tahu anak muda anak hasil nikah</t>
  </si>
  <si>
    <t>@xxlovely24 Udah lama kak mereka nikah muda. Emang sering pasang surut aja soalnya lakiknya tsundere 🙏🏻</t>
  </si>
  <si>
    <t>@xxlovely24 udah lama kak mereka nikah muda. emang sering pasang surut aja soalnya lakiknya tsundere 🙏🏻</t>
  </si>
  <si>
    <t>udah lama kak mereka nikah muda emang sering pasang surut aja soalnya lakiknya tsundere</t>
  </si>
  <si>
    <t>['udah', 'lama', 'kak', 'mereka', 'nikah', 'muda', 'emang', 'sering', 'pasang', 'surut', 'aja', 'soalnya', 'lakiknya', 'tsundere']</t>
  </si>
  <si>
    <t>['sudah', 'lama', 'kakak', 'mereka', 'nikah', 'muda', 'memang', 'sering', 'pasang', 'surut', 'aja', 'soalnya', 'cowoknya', 'tsundere']</t>
  </si>
  <si>
    <t>['kakak', 'nikah', 'muda', 'pasang', 'surut', 'aja', 'cowoknya', 'tsundere']</t>
  </si>
  <si>
    <t>['kakak', 'nikah', 'muda', 'pasang', 'surut', 'aja', 'cowok', 'tsundere']</t>
  </si>
  <si>
    <t>kakak nikah muda pasang surut aja cowok tsundere</t>
  </si>
  <si>
    <t>@CNNIndonesia Bkn nikah mudahnye yg tingkatkan resiko kena kanker serviks tp berhubungan intimnye yg meningkatkan resiko kena kanker.kl nikah tanpa berhub intim ya kgk https://t.co/6BLtLL5tuW kl kgk nikah berhub intim sejak muda ya mslh bsr bs kena kanker serviks</t>
  </si>
  <si>
    <t>@cnnindonesia bkn nikah mudahnye yg tingkatkan resiko kena kanker serviks tp berhubungan intimnye yg meningkatkan resiko kena kanker.kl nikah tanpa berhub intim ya kgk https://t.co/6bltll5tuw kl kgk nikah berhub intim sejak muda ya mslh bsr bs kena kanker serviks</t>
  </si>
  <si>
    <t>bkn nikah mudahnye yg tingkatkan resiko kena kanker serviks tp berhubungan intimnye yg meningkatkan resiko kena kankerkl nikah tanpa berhub intim ya kgk kl kgk nikah berhub intim sejak muda ya mslh bsr bs kena kanker serviks</t>
  </si>
  <si>
    <t>['bkn', 'nikah', 'mudahnye', 'yg', 'tingkatkan', 'resiko', 'kena', 'kanker', 'serviks', 'tp', 'berhubungan', 'intimnye', 'yg', 'meningkatkan', 'resiko', 'kena', 'kankerkl', 'nikah', 'tanpa', 'berhub', 'intim', 'ya', 'kgk', 'kl', 'kgk', 'nikah', 'berhub', 'intim', 'sejak', 'muda', 'ya', 'mslh', 'bsr', 'bs', 'kena', 'kanker', 'serviks']</t>
  </si>
  <si>
    <t>['bukan', 'nikah', 'mudahnye', 'yg', 'tingkatkan', 'resiko', 'kena', 'kanker', 'serviks', 'tapi', 'berhubungan', 'intimnye', 'yg', 'meningkatkan', 'resiko', 'kena', 'kankerkl', 'nikah', 'tanpa', 'berhub', 'intim', 'ya', 'tidak', 'kalau', 'tidak', 'nikah', 'berhub', 'intim', 'sejak', 'muda', 'ya', 'masalah', 'bsr', 'bisa', 'kena', 'kanker', 'serviks']</t>
  </si>
  <si>
    <t>['nikah', 'mudahnye', 'tingkatkan', 'resiko', 'kena', 'kanker', 'serviks', 'berhubungan', 'intimnye', 'meningkatkan', 'resiko', 'kena', 'kankerkl', 'nikah', 'berhub', 'intim', 'ya', 'nikah', 'berhub', 'intim', 'muda', 'ya', 'bsr', 'kena', 'kanker', 'serviks']</t>
  </si>
  <si>
    <t>['nikah', 'mudahnye', 'tingkat', 'resiko', 'kena', 'kanker', 'serviks', 'hubung', 'intimnye', 'tingkat', 'resiko', 'kena', 'kankerkl', 'nikah', 'berhub', 'intim', 'ya', 'nikah', 'berhub', 'intim', 'muda', 'ya', 'bsr', 'kena', 'kanker', 'serviks']</t>
  </si>
  <si>
    <t>nikah mudahnye tingkat resiko kena kanker serviks hubung intimnye tingkat resiko kena kankerkl nikah berhub intim ya nikah berhub intim muda ya bsr kena kanker serviks</t>
  </si>
  <si>
    <t>@FathurVhandika Betul. Ngga sedikit juga yang bilang "Mumpung masih muda/belum nikah/punya anak, di puas puasin dulu jalan-jalan sendiri."</t>
  </si>
  <si>
    <t>@fathurvhandika betul. ngga sedikit juga yang bilang "mumpung masih muda/belum nikah/punya anak, di puas puasin dulu jalan-jalan sendiri."</t>
  </si>
  <si>
    <t>betul ngga sedikit juga yang bilang mumpung masih mudabelum nikahpunya anak di puas puasin dulu jalanjalan sendiri</t>
  </si>
  <si>
    <t>['betul', 'ngga', 'sedikit', 'juga', 'yang', 'bilang', 'mumpung', 'masih', 'mudabelum', 'nikahpunya', 'anak', 'di', 'puas', 'puasin', 'dulu', 'jalanjalan', 'sendiri']</t>
  </si>
  <si>
    <t>['betul', 'tidak', 'sedikit', 'juga', 'yang', 'bilang', 'mumpung', 'masih', 'muda', 'nikahpunya', 'anak', 'di', 'puas', 'puas', 'dulu', 'jalanjalan', 'sendiri']</t>
  </si>
  <si>
    <t>['bilang', 'mumpung', 'muda', 'nikahpunya', 'anak', 'puas', 'puas', 'jalanjalan']</t>
  </si>
  <si>
    <t>bilang mumpung muda nikahpunya anak puas puas jalanjalan</t>
  </si>
  <si>
    <t>@hampir_lelah @xicedmacchiatox @tanyarlfes Yeee gua ngingetin lu kontol, lu jadiin anak sebagai investasi makanya lu dulu kalo ga siap nikah gak usah nikah tolol, gua mah masi muda makanya gua lagi banyak stabilin ekonomi biar tar kalo nikah kga jadi kek lu pikirannya kolot, huh emang SDM rendah kek lu kga udah nikah</t>
  </si>
  <si>
    <t>@hampir_lelah @xicedmacchiatox @tanyarlfes yeee gua ngingetin lu kontol, lu jadiin anak sebagai investasi makanya lu dulu kalo ga siap nikah gak usah nikah tolol, gua mah masi muda makanya gua lagi banyak stabilin ekonomi biar tar kalo nikah kga jadi kek lu pikirannya kolot, huh emang sdm rendah kek lu kga udah nikah</t>
  </si>
  <si>
    <t>lelah yeee gua ngingetin lu kontol lu jadiin anak sebagai investasi makanya lu dulu kalo ga siap nikah gak usah nikah tolol gua mah masi muda makanya gua lagi banyak stabilin ekonomi biar tar kalo nikah kga jadi kek lu pikirannya kolot huh emang sdm rendah kek lu kga udah nikah</t>
  </si>
  <si>
    <t>['lelah', 'yeee', 'gua', 'ngingetin', 'lu', 'kontol', 'lu', 'jadiin', 'anak', 'sebagai', 'investasi', 'makanya', 'lu', 'dulu', 'kalo', 'ga', 'siap', 'nikah', 'gak', 'usah', 'nikah', 'tolol', 'gua', 'mah', 'masi', 'muda', 'makanya', 'gua', 'lagi', 'banyak', 'stabilin', 'ekonomi', 'biar', 'tar', 'kalo', 'nikah', 'kga', 'jadi', 'kek', 'lu', 'pikirannya', 'kolot', 'huh', 'emang', 'sdm', 'rendah', 'kek', 'lu', 'kga', 'udah', 'nikah']</t>
  </si>
  <si>
    <t>['lelah', 'ya', 'aku', 'ngingetin', 'kamu', 'penis', 'kamu', 'jadiin', 'anak', 'sebagai', 'investasi', 'makanya', 'kamu', 'dulu', 'kalo', 'tidak', 'siap', 'nikah', 'gak', 'usah', 'nikah', 'tolol', 'aku', 'mah', 'masih', 'muda', 'makanya', 'aku', 'lagi', 'banyak', 'stabilin', 'ekonomi', 'biar', 'nanti', 'kalo', 'nikah', 'tidak', 'jadi', 'seperti', 'kamu', 'pikirannya', 'kolot', 'huh', 'memang', 'sdm', 'rendah', 'seperti', 'kamu', 'tidak', 'sudah', 'nikah']</t>
  </si>
  <si>
    <t>['lelah', 'ya', 'ngingetin', 'penis', 'jadiin', 'anak', 'investasi', 'kalo', 'nikah', 'gak', 'nikah', 'tolol', 'mah', 'muda', 'stabilin', 'ekonomi', 'biar', 'kalo', 'nikah', 'pikirannya', 'kolot', 'huh', 'sdm', 'rendah', 'nikah']</t>
  </si>
  <si>
    <t>['lelah', 'ya', 'ngingetin', 'penis', 'jadiin', 'anak', 'investasi', 'kalo', 'nikah', 'gak', 'nikah', 'tolol', 'mah', 'muda', 'stabilin', 'ekonomi', 'biar', 'kalo', 'nikah', 'pikir', 'kolot', 'huh', 'sdm', 'rendah', 'nikah']</t>
  </si>
  <si>
    <t>lelah ya ngingetin penis jadiin anak investasi kalo nikah gak nikah tolol mah muda stabilin ekonomi biar kalo nikah pikir kolot huh sdm rendah nikah</t>
  </si>
  <si>
    <t>Sinoeng Ingatkan Bahaya Nikah Muda https://t.co/dIKFxuqXLI</t>
  </si>
  <si>
    <t>sinoeng ingatkan bahaya nikah muda https://t.co/dikfxuqxli</t>
  </si>
  <si>
    <t>sinoeng ingatkan bahaya nikah muda</t>
  </si>
  <si>
    <t>['sinoeng', 'ingatkan', 'bahaya', 'nikah', 'muda']</t>
  </si>
  <si>
    <t>['ingatkan', 'bahaya', 'nikah', 'muda']</t>
  </si>
  <si>
    <t>['ingat', 'bahaya', 'nikah', 'muda']</t>
  </si>
  <si>
    <t>ingat bahaya nikah muda</t>
  </si>
  <si>
    <t>@halcyonend Soale aku punya kerabat cewe yg habis SMP nikah, kehidupan rumah tanggane dah punya anak Yo adem ayem bahagia wae tapi aku Yo sering weruh juga kasus yg nikah muda belum genap setahun dah ada yg ribut terus pada kerja ke luar negeri, jadikan jalane hidup orang beda beda</t>
  </si>
  <si>
    <t>@halcyonend soale aku punya kerabat cewe yg habis smp nikah, kehidupan rumah tanggane dah punya anak yo adem ayem bahagia wae tapi aku yo sering weruh juga kasus yg nikah muda belum genap setahun dah ada yg ribut terus pada kerja ke luar negeri, jadikan jalane hidup orang beda beda</t>
  </si>
  <si>
    <t>soale aku punya kerabat cewe yg habis smp nikah kehidupan rumah tanggane dah punya anak yo adem ayem bahagia wae tapi aku yo sering weruh juga kasus yg nikah muda belum genap setahun dah ada yg ribut terus pada kerja ke luar negeri jadikan jalane hidup orang beda beda</t>
  </si>
  <si>
    <t>['soale', 'aku', 'punya', 'kerabat', 'cewe', 'yg', 'habis', 'smp', 'nikah', 'kehidupan', 'rumah', 'tanggane', 'dah', 'punya', 'anak', 'yo', 'adem', 'ayem', 'bahagia', 'wae', 'tapi', 'aku', 'yo', 'sering', 'weruh', 'juga', 'kasus', 'yg', 'nikah', 'muda', 'belum', 'genap', 'setahun', 'dah', 'ada', 'yg', 'ribut', 'terus', 'pada', 'kerja', 'ke', 'luar', 'negeri', 'jadikan', 'jalane', 'hidup', 'orang', 'beda', 'beda']</t>
  </si>
  <si>
    <t>['karena', 'aku', 'punya', 'kerabat', 'cewek', 'yg', 'habis', 'sampai', 'nikah', 'kehidupan', 'rumah', 'tangganya', 'sudah', 'punya', 'anak', 'ya', 'adem', 'tenang', 'bahagia', 'saja', 'tapi', 'aku', 'ya', 'sering', 'lihat', 'juga', 'kasus', 'yg', 'nikah', 'muda', 'belum', 'genap', 'setahun', 'sudah', 'ada', 'yg', 'ribut', 'terus', 'pada', 'kerja', 'ke', 'luar', 'negeri', 'jadikan', 'jalane', 'hidup', 'orang', 'beda', 'beda']</t>
  </si>
  <si>
    <t>['kerabat', 'cewek', 'habis', 'nikah', 'kehidupan', 'rumah', 'tangganya', 'anak', 'ya', 'adem', 'tenang', 'bahagia', 'ya', 'lihat', 'nikah', 'muda', 'genap', 'setahun', 'ribut', 'kerja', 'negeri', 'jadikan', 'jalane', 'hidup', 'orang', 'beda', 'beda']</t>
  </si>
  <si>
    <t>['kerabat', 'cewek', 'habis', 'nikah', 'hidup', 'rumah', 'tangga', 'anak', 'ya', 'adem', 'tenang', 'bahagia', 'ya', 'lihat', 'nikah', 'muda', 'genap', 'tahun', 'ribut', 'kerja', 'negeri', 'jadi', 'jalane', 'hidup', 'orang', 'beda', 'beda']</t>
  </si>
  <si>
    <t>kerabat cewek habis nikah hidup rumah tangga anak ya adem tenang bahagia ya lihat nikah muda genap tahun ribut kerja negeri jadi jalane hidup orang beda beda</t>
  </si>
  <si>
    <t>Nikah Muda Tingkatkan Risiko Kanker Serviks, Benarkah? https://t.co/014DLW3eAv</t>
  </si>
  <si>
    <t>nikah muda tingkatkan risiko kanker serviks, benarkah? https://t.co/014dlw3eav</t>
  </si>
  <si>
    <t>nikah muda tingkatkan risiko kanker serviks benarkah</t>
  </si>
  <si>
    <t>['nikah', 'muda', 'tingkatkan', 'risiko', 'kanker', 'serviks', 'benarkah']</t>
  </si>
  <si>
    <t>['nikah', 'muda', 'tingkatkan', 'resiko', 'kanker', 'serviks', 'benarkah']</t>
  </si>
  <si>
    <t>['nikah', 'muda', 'tingkatkan', 'resiko', 'kanker', 'serviks']</t>
  </si>
  <si>
    <t>['nikah', 'muda', 'tingkat', 'resiko', 'kanker', 'serviks']</t>
  </si>
  <si>
    <t>nikah muda tingkat resiko kanker serviks</t>
  </si>
  <si>
    <t>ni bener bener nikah muda aja kali yak astaghfirullah</t>
  </si>
  <si>
    <t>['ni', 'bener', 'bener', 'nikah', 'muda', 'aja', 'kali', 'yak', 'astaghfirullah']</t>
  </si>
  <si>
    <t>['ini', 'benar', 'benar', 'nikah', 'muda', 'aja', 'sepertinya', 'iya', 'astaghfirullah']</t>
  </si>
  <si>
    <t>['nikah', 'muda', 'aja', 'iya', 'astaghfirullah']</t>
  </si>
  <si>
    <t>nikah muda aja iya astaghfirullah</t>
  </si>
  <si>
    <t>@Askrlfess lu msh muda mending kuliah dulu, kerja dulu, ngapain ngeliatin org mulu. yg udh nikah jg blm tentu hidupnya lbh enak dr lu. nikah bkn prestasi nder.</t>
  </si>
  <si>
    <t>@askrlfess lu msh muda mending kuliah dulu, kerja dulu, ngapain ngeliatin org mulu. yg udh nikah jg blm tentu hidupnya lbh enak dr lu. nikah bkn prestasi nder.</t>
  </si>
  <si>
    <t>lu msh muda mending kuliah dulu kerja dulu ngapain ngeliatin org mulu yg udh nikah jg blm tentu hidupnya lbh enak dr lu nikah bkn prestasi nder</t>
  </si>
  <si>
    <t>['lu', 'msh', 'muda', 'mending', 'kuliah', 'dulu', 'kerja', 'dulu', 'ngapain', 'ngeliatin', 'org', 'mulu', 'yg', 'udh', 'nikah', 'jg', 'blm', 'tentu', 'hidupnya', 'lbh', 'enak', 'dr', 'lu', 'nikah', 'bkn', 'prestasi', 'nder']</t>
  </si>
  <si>
    <t>['kamu', 'masih', 'muda', 'mending', 'kuliah', 'dulu', 'kerja', 'dulu', 'kenapa', 'ngeliatin', 'orang', 'selalu', 'yg', 'sudah', 'nikah', 'juga', 'belum', 'tentu', 'hidupnya', 'lbh', 'enak', 'dari', 'kamu', 'nikah', 'bukan', 'prestasi', 'nder']</t>
  </si>
  <si>
    <t>['muda', 'mending', 'kuliah', 'kerja', 'ngeliatin', 'orang', 'nikah', 'hidupnya', 'lbh', 'enak', 'nikah', 'prestasi', 'nder']</t>
  </si>
  <si>
    <t>['muda', 'mending', 'kuliah', 'kerja', 'ngeliatin', 'orang', 'nikah', 'hidup', 'lbh', 'enak', 'nikah', 'prestasi', 'nder']</t>
  </si>
  <si>
    <t>muda mending kuliah kerja ngeliatin orang nikah hidup lbh enak nikah prestasi nder</t>
  </si>
  <si>
    <t>@Askrlfess wajar nder.. baru semester 2 ga usah buru2 santai aja
fokus kuliah dan 3th lg cari kerja senengin diri dulu, tp tujuan org beda2 kamu pengen nikah muda kalo udh siap semuanya fine, kalo abis kuliah mau nikah dulu gpp
tp jangan pengen nikah karena lingkungan yaa
yuk semangat✨</t>
  </si>
  <si>
    <t>@askrlfess wajar nder.. baru semester 2 ga usah buru2 santai aja
fokus kuliah dan 3th lg cari kerja senengin diri dulu, tp tujuan org beda2 kamu pengen nikah muda kalo udh siap semuanya fine, kalo abis kuliah mau nikah dulu gpp
tp jangan pengen nikah karena lingkungan yaa
yuk semangat✨</t>
  </si>
  <si>
    <t>wajar nder baru semester ga usah buru santai aja fokus kuliah dan th lg cari kerja senengin diri dulu tp tujuan org beda kamu pengen nikah muda kalo udh siap semuanya fine kalo abis kuliah mau nikah dulu gpp tp jangan pengen nikah karena lingkungan yaa yuk semangat</t>
  </si>
  <si>
    <t>['wajar', 'nder', 'baru', 'semester', 'ga', 'usah', 'buru', 'santai', 'aja', 'fokus', 'kuliah', 'dan', 'th', 'lg', 'cari', 'kerja', 'senengin', 'diri', 'dulu', 'tp', 'tujuan', 'org', 'beda', 'kamu', 'pengen', 'nikah', 'muda', 'kalo', 'udh', 'siap', 'semuanya', 'fine', 'kalo', 'abis', 'kuliah', 'mau', 'nikah', 'dulu', 'gpp', 'tp', 'jangan', 'pengen', 'nikah', 'karena', 'lingkungan', 'yaa', 'yuk', 'semangat']</t>
  </si>
  <si>
    <t>['wajar', 'nder', 'baru', 'semester', 'tidak', 'usah', 'buru', 'santai', 'aja', 'fokus', 'kuliah', 'dan', 'tahun', 'lagi', 'cari', 'kerja', 'senengin', 'diri', 'dulu', 'tapi', 'tujuan', 'orang', 'beda', 'kamu', 'ingin', 'nikah', 'muda', 'kalo', 'sudah', 'siap', 'semuanya', 'fine', 'kalo', 'habis', 'kuliah', 'mau', 'nikah', 'dulu', 'boleh', 'tapi', 'jangan', 'ingin', 'nikah', 'karena', 'lingkungan', 'iya', 'ayo', 'semangat']</t>
  </si>
  <si>
    <t>['wajar', 'nder', 'semester', 'buru', 'santai', 'aja', 'fokus', 'kuliah', 'cari', 'kerja', 'senengin', 'tujuan', 'orang', 'beda', 'nikah', 'muda', 'kalo', 'fine', 'kalo', 'habis', 'kuliah', 'nikah', 'nikah', 'lingkungan', 'iya', 'ayo', 'semangat']</t>
  </si>
  <si>
    <t>['wajar', 'nder', 'semester', 'buru', 'santai', 'aja', 'fokus', 'kuliah', 'cari', 'kerja', 'senengin', 'tuju', 'orang', 'beda', 'nikah', 'muda', 'kalo', 'fine', 'kalo', 'habis', 'kuliah', 'nikah', 'nikah', 'lingkung', 'iya', 'ayo', 'semangat']</t>
  </si>
  <si>
    <t>wajar nder semester buru santai aja fokus kuliah cari kerja senengin tuju orang beda nikah muda kalo fine kalo habis kuliah nikah nikah lingkung iya ayo semangat</t>
  </si>
  <si>
    <t>Aku umur 25 aja masih merasa muda dan blm saatnya nikah
Gimana ya kalo buru2 nikah tu takutnya ga siap aja gitu</t>
  </si>
  <si>
    <t>aku umur 25 aja masih merasa muda dan blm saatnya nikah
gimana ya kalo buru2 nikah tu takutnya ga siap aja gitu</t>
  </si>
  <si>
    <t>aku umur aja masih merasa muda dan blm saatnya nikah gimana ya kalo buru nikah tu takutnya ga siap aja gitu</t>
  </si>
  <si>
    <t>['aku', 'umur', 'aja', 'masih', 'merasa', 'muda', 'dan', 'blm', 'saatnya', 'nikah', 'gimana', 'ya', 'kalo', 'buru', 'nikah', 'tu', 'takutnya', 'ga', 'siap', 'aja', 'gitu']</t>
  </si>
  <si>
    <t>['aku', 'umur', 'aja', 'masih', 'merasa', 'muda', 'dan', 'belum', 'saatnya', 'nikah', 'bagaimana', 'ya', 'kalo', 'buru', 'nikah', 'itu', 'takutnya', 'tidak', 'siap', 'aja', 'begitu']</t>
  </si>
  <si>
    <t>['umur', 'aja', 'muda', 'nikah', 'ya', 'kalo', 'buru', 'nikah', 'takutnya', 'aja']</t>
  </si>
  <si>
    <t>['umur', 'aja', 'muda', 'nikah', 'ya', 'kalo', 'buru', 'nikah', 'takut', 'aja']</t>
  </si>
  <si>
    <t>umur aja muda nikah ya kalo buru nikah takut aja</t>
  </si>
  <si>
    <t>@Askrlfess Temen2 gw yg nikah muda pada ngeluh susah, anak banyak tp duit ga banyak. Akhirnya gitu daaah. intinya pada nyesel</t>
  </si>
  <si>
    <t>@askrlfess temen2 gw yg nikah muda pada ngeluh susah, anak banyak tp duit ga banyak. akhirnya gitu daaah. intinya pada nyesel</t>
  </si>
  <si>
    <t>temen gw yg nikah muda pada ngeluh susah anak banyak tp duit ga banyak akhirnya gitu daaah intinya pada nyesel</t>
  </si>
  <si>
    <t>['temen', 'gw', 'yg', 'nikah', 'muda', 'pada', 'ngeluh', 'susah', 'anak', 'banyak', 'tp', 'duit', 'ga', 'banyak', 'akhirnya', 'gitu', 'daaah', 'intinya', 'pada', 'nyesel']</t>
  </si>
  <si>
    <t>['teman', 'aku', 'yg', 'nikah', 'muda', 'pada', 'mengeluh', 'susah', 'anak', 'banyak', 'tapi', 'duit', 'tidak', 'banyak', 'akhirnya', 'begitu', 'sudah', 'intinya', 'pada', 'menyesal']</t>
  </si>
  <si>
    <t>['teman', 'nikah', 'muda', 'mengeluh', 'susah', 'anak', 'duit', 'intinya', 'menyesal']</t>
  </si>
  <si>
    <t>['teman', 'nikah', 'muda', 'keluh', 'susah', 'anak', 'duit', 'inti', 'sesal']</t>
  </si>
  <si>
    <t>teman nikah muda keluh susah anak duit inti sesal</t>
  </si>
  <si>
    <t>@Rssfff_1 sebenernya yg nikah muda pun banyak yg emosionalnya gak stabil, makanya banyak yg pada cerai juga akhirnya. kebanyakan yg nikah muda nih ya karena tuntutan lingkungan, mana di masyarakat kita kan berasa aib cewek umur 25 keatas belum nikah. makanya pd banyak yg pengen nikah muda.</t>
  </si>
  <si>
    <t>@rssfff_1 sebenernya yg nikah muda pun banyak yg emosionalnya gak stabil, makanya banyak yg pada cerai juga akhirnya. kebanyakan yg nikah muda nih ya karena tuntutan lingkungan, mana di masyarakat kita kan berasa aib cewek umur 25 keatas belum nikah. makanya pd banyak yg pengen nikah muda.</t>
  </si>
  <si>
    <t>sebenernya yg nikah muda pun banyak yg emosionalnya gak stabil makanya banyak yg pada cerai juga akhirnya kebanyakan yg nikah muda nih ya karena tuntutan lingkungan mana di masyarakat kita kan berasa aib cewek umur keatas belum nikah makanya pd banyak yg pengen nikah muda</t>
  </si>
  <si>
    <t>['sebenernya', 'yg', 'nikah', 'muda', 'pun', 'banyak', 'yg', 'emosionalnya', 'gak', 'stabil', 'makanya', 'banyak', 'yg', 'pada', 'cerai', 'juga', 'akhirnya', 'kebanyakan', 'yg', 'nikah', 'muda', 'nih', 'ya', 'karena', 'tuntutan', 'lingkungan', 'mana', 'di', 'masyarakat', 'kita', 'kan', 'berasa', 'aib', 'cewek', 'umur', 'keatas', 'belum', 'nikah', 'makanya', 'pd', 'banyak', 'yg', 'pengen', 'nikah', 'muda']</t>
  </si>
  <si>
    <t>['sebenarnya', 'yg', 'nikah', 'muda', 'pun', 'banyak', 'yg', 'emosionalnya', 'gak', 'stabil', 'makanya', 'banyak', 'yg', 'pada', 'cerai', 'juga', 'akhirnya', 'kebanyakan', 'yg', 'nikah', 'muda', 'nih', 'ya', 'karena', 'tuntutan', 'lingkungan', 'mana', 'di', 'masyarakat', 'kita', 'kan', 'rasa', 'aib', 'cewek', 'umur', 'keatas', 'belum', 'nikah', 'makanya', 'pada', 'banyak', 'yg', 'ingin', 'nikah', 'muda']</t>
  </si>
  <si>
    <t>['nikah', 'muda', 'emosionalnya', 'gak', 'stabil', 'cerai', 'kebanyakan', 'nikah', 'muda', 'nih', 'ya', 'tuntutan', 'lingkungan', 'masyarakat', 'aib', 'cewek', 'umur', 'keatas', 'nikah', 'nikah', 'muda']</t>
  </si>
  <si>
    <t>['nikah', 'muda', 'emosional', 'gak', 'stabil', 'cerai', 'banyak', 'nikah', 'muda', 'nih', 'ya', 'tuntut', 'lingkung', 'masyarakat', 'aib', 'cewek', 'umur', 'atas', 'nikah', 'nikah', 'muda']</t>
  </si>
  <si>
    <t>nikah muda emosional gak stabil cerai banyak nikah muda nih ya tuntut lingkung masyarakat aib cewek umur atas nikah nikah muda</t>
  </si>
  <si>
    <t>@Askrlfess Fokus sama karir dan pendidikan dulu nder. Tdk ada jaminan yg nikah muda akan selalu bahagia dgn pasangnya.</t>
  </si>
  <si>
    <t>@askrlfess fokus sama karir dan pendidikan dulu nder. tdk ada jaminan yg nikah muda akan selalu bahagia dgn pasangnya.</t>
  </si>
  <si>
    <t>fokus sama karir dan pendidikan dulu nder tdk ada jaminan yg nikah muda akan selalu bahagia dgn pasangnya</t>
  </si>
  <si>
    <t>['fokus', 'sama', 'karir', 'dan', 'pendidikan', 'dulu', 'nder', 'tdk', 'ada', 'jaminan', 'yg', 'nikah', 'muda', 'akan', 'selalu', 'bahagia', 'dgn', 'pasangnya']</t>
  </si>
  <si>
    <t>['fokus', 'sama', 'karier', 'dan', 'pendidikan', 'dulu', 'nder', 'tdk', 'ada', 'jaminan', 'yg', 'nikah', 'muda', 'akan', 'selalu', 'bahagia', 'dengan', 'pasangnya']</t>
  </si>
  <si>
    <t>['fokus', 'karier', 'pendidikan', 'nder', 'tdk', 'jaminan', 'nikah', 'muda', 'bahagia', 'pasangnya']</t>
  </si>
  <si>
    <t>['fokus', 'karier', 'didik', 'nder', 'tdk', 'jamin', 'nikah', 'muda', 'bahagia', 'pasang']</t>
  </si>
  <si>
    <t>fokus karier didik nder tdk jamin nikah muda bahagia pasang</t>
  </si>
  <si>
    <t>Mau ceritaaa, semalam aku mimpi lagi hamil muda pls ada yang tau artinya apa ya😭 pdhl di rl aku blum nikah dan gapernah hs. Tapii, pas mimpi gatau knp rasanya real banget, terharunya, senengnya, takutnya. Ternyata gitu ya rasanya kalo hamil🙂</t>
  </si>
  <si>
    <t>mau ceritaaa, semalam aku mimpi lagi hamil muda pls ada yang tau artinya apa ya😭 pdhl di rl aku blum nikah dan gapernah hs. tapii, pas mimpi gatau knp rasanya real banget, terharunya, senengnya, takutnya. ternyata gitu ya rasanya kalo hamil🙂</t>
  </si>
  <si>
    <t>mau ceritaaa semalam aku mimpi lagi hamil muda pls ada yang tau artinya apa ya pdhl di rl aku blum nikah dan gapernah hs tapii pas mimpi gatau knp rasanya real banget terharunya senengnya takutnya ternyata gitu ya rasanya kalo hamil</t>
  </si>
  <si>
    <t>['mau', 'ceritaaa', 'semalam', 'aku', 'mimpi', 'lagi', 'hamil', 'muda', 'pls', 'ada', 'yang', 'tau', 'artinya', 'apa', 'ya', 'pdhl', 'di', 'rl', 'aku', 'blum', 'nikah', 'dan', 'gapernah', 'hs', 'tapii', 'pas', 'mimpi', 'gatau', 'knp', 'rasanya', 'real', 'banget', 'terharunya', 'senengnya', 'takutnya', 'ternyata', 'gitu', 'ya', 'rasanya', 'kalo', 'hamil']</t>
  </si>
  <si>
    <t>['mau', 'cerita', 'semalam', 'aku', 'mimpi', 'lagi', 'hamil', 'muda', 'mohon', 'ada', 'yang', 'tau', 'artinya', 'apa', 'ya', 'padahal', 'di', 'rl', 'aku', 'belum', 'nikah', 'dan', 'gapernah', 'seks', 'tapi', 'saat', 'mimpi', 'gatau', 'kenapa', 'rasanya', 'nyata', 'banget', 'terharunya', 'senangnya', 'takutnya', 'ternyata', 'begitu', 'ya', 'rasanya', 'kalo', 'hamil']</t>
  </si>
  <si>
    <t>['cerita', 'semalam', 'mimpi', 'hamil', 'muda', 'mohon', 'tau', 'ya', 'rl', 'nikah', 'gapernah', 'seks', 'mimpi', 'gatau', 'nyata', 'banget', 'terharunya', 'senangnya', 'takutnya', 'ya', 'kalo', 'hamil']</t>
  </si>
  <si>
    <t>['cerita', 'malam', 'mimpi', 'hamil', 'muda', 'mohon', 'tau', 'ya', 'rl', 'nikah', 'gapernah', 'seks', 'mimpi', 'gatau', 'nyata', 'banget', 'haru', 'senang', 'takut', 'ya', 'kalo', 'hamil']</t>
  </si>
  <si>
    <t>cerita malam mimpi hamil muda mohon tau ya rl nikah gapernah seks mimpi gatau nyata banget haru senang takut ya kalo hamil</t>
  </si>
  <si>
    <t>@brilli_anddaaa Mungkin juga sehingga mengakibatkan gangguan pada kejiwaannya, hal tersebut dibuktikan dengan serangkaian kalimat yang dikirimkan melalui pesan pribadi berisi ancaman dan caci maki. Sayang sekali, orang ini terkenal baik di mata masyarakat padahal. Mana masih muda, belum nikah</t>
  </si>
  <si>
    <t>@brilli_anddaaa mungkin juga sehingga mengakibatkan gangguan pada kejiwaannya, hal tersebut dibuktikan dengan serangkaian kalimat yang dikirimkan melalui pesan pribadi berisi ancaman dan caci maki. sayang sekali, orang ini terkenal baik di mata masyarakat padahal. mana masih muda, belum nikah</t>
  </si>
  <si>
    <t>anddaaa mungkin juga sehingga mengakibatkan gangguan pada kejiwaannya hal tersebut dibuktikan dengan serangkaian kalimat yang dikirimkan melalui pesan pribadi berisi ancaman dan caci maki sayang sekali orang ini terkenal baik di mata masyarakat padahal mana masih muda belum nikah</t>
  </si>
  <si>
    <t>['anddaaa', 'mungkin', 'juga', 'sehingga', 'mengakibatkan', 'gangguan', 'pada', 'kejiwaannya', 'hal', 'tersebut', 'dibuktikan', 'dengan', 'serangkaian', 'kalimat', 'yang', 'dikirimkan', 'melalui', 'pesan', 'pribadi', 'berisi', 'ancaman', 'dan', 'caci', 'maki', 'sayang', 'sekali', 'orang', 'ini', 'terkenal', 'baik', 'di', 'mata', 'masyarakat', 'padahal', 'mana', 'masih', 'muda', 'belum', 'nikah']</t>
  </si>
  <si>
    <t>['kamu', 'mungkin', 'juga', 'sehingga', 'mengakibatkan', 'gangguan', 'pada', 'kejiwaannya', 'hal', 'tersebut', 'dibuktikan', 'dengan', 'serangkaian', 'kalimat', 'yang', 'dikirimkan', 'melalui', 'pesan', 'pribadi', 'berisi', 'ancaman', 'dan', 'caci', 'maki', 'sayang', 'sekali', 'orang', 'ini', 'terkenal', 'baik', 'di', 'mata', 'masyarakat', 'padahal', 'mana', 'masih', 'muda', 'belum', 'nikah']</t>
  </si>
  <si>
    <t>['mengakibatkan', 'gangguan', 'kejiwaannya', 'dibuktikan', 'serangkaian', 'kalimat', 'dikirimkan', 'pesan', 'pribadi', 'berisi', 'ancaman', 'caci', 'maki', 'sayang', 'orang', 'terkenal', 'mata', 'masyarakat', 'muda', 'nikah']</t>
  </si>
  <si>
    <t>['akibat', 'ganggu', 'jiwa', 'bukti', 'rangkai', 'kalimat', 'kirim', 'pesan', 'pribadi', 'isi', 'ancam', 'caci', 'maki', 'sayang', 'orang', 'kenal', 'mata', 'masyarakat', 'muda', 'nikah']</t>
  </si>
  <si>
    <t>akibat ganggu jiwa bukti rangkai kalimat kirim pesan pribadi isi ancam caci maki sayang orang kenal mata masyarakat muda nikah</t>
  </si>
  <si>
    <t>@nyonyakjw @tanyakanrl Manusia yg kaya gitu tu, kita ga pernah baik di pandang mereka, sebaik apapun kita tetap aja ada kurang di mata mereka, aku ngerasain gitu juga, aku nikah muda seminggu ngontrak tetangga pada nyeritain yg aneh aneh</t>
  </si>
  <si>
    <t>@nyonyakjw @tanyakanrl manusia yg kaya gitu tu, kita ga pernah baik di pandang mereka, sebaik apapun kita tetap aja ada kurang di mata mereka, aku ngerasain gitu juga, aku nikah muda seminggu ngontrak tetangga pada nyeritain yg aneh aneh</t>
  </si>
  <si>
    <t>manusia yg kaya gitu tu kita ga pernah baik di pandang mereka sebaik apapun kita tetap aja ada kurang di mata mereka aku ngerasain gitu juga aku nikah muda seminggu ngontrak tetangga pada nyeritain yg aneh aneh</t>
  </si>
  <si>
    <t>['manusia', 'yg', 'kaya', 'gitu', 'tu', 'kita', 'ga', 'pernah', 'baik', 'di', 'pandang', 'mereka', 'sebaik', 'apapun', 'kita', 'tetap', 'aja', 'ada', 'kurang', 'di', 'mata', 'mereka', 'aku', 'ngerasain', 'gitu', 'juga', 'aku', 'nikah', 'muda', 'seminggu', 'ngontrak', 'tetangga', 'pada', 'nyeritain', 'yg', 'aneh', 'aneh']</t>
  </si>
  <si>
    <t>['manusia', 'yg', 'kaya', 'begitu', 'itu', 'kita', 'tidak', 'pernah', 'baik', 'di', 'pandang', 'mereka', 'sebaik', 'apapun', 'kita', 'tetap', 'aja', 'ada', 'kurang', 'di', 'mata', 'mereka', 'aku', 'merasakan', 'begitu', 'juga', 'aku', 'nikah', 'muda', 'seminggu', 'ngontrak', 'tetangga', 'pada', 'nyeritain', 'yg', 'aneh', 'aneh']</t>
  </si>
  <si>
    <t>['manusia', 'kaya', 'pandang', 'apapun', 'aja', 'mata', 'merasakan', 'nikah', 'muda', 'seminggu', 'ngontrak', 'tetangga', 'nyeritain', 'aneh', 'aneh']</t>
  </si>
  <si>
    <t>['manusia', 'kaya', 'pandang', 'apa', 'aja', 'mata', 'rasa', 'nikah', 'muda', 'minggu', 'ngontrak', 'tetangga', 'nyeritain', 'aneh', 'aneh']</t>
  </si>
  <si>
    <t>manusia kaya pandang apa aja mata rasa nikah muda minggu ngontrak tetangga nyeritain aneh aneh</t>
  </si>
  <si>
    <t>@Askrlfess Wow, liat lu calon calon drop out nikah muda jual pop es, nanti gue beli kalo udah balik dari harvard dah</t>
  </si>
  <si>
    <t>@askrlfess wow, liat lu calon calon drop out nikah muda jual pop es, nanti gue beli kalo udah balik dari harvard dah</t>
  </si>
  <si>
    <t>wow liat lu calon calon drop out nikah muda jual pop es nanti gue beli kalo udah balik dari harvard dah</t>
  </si>
  <si>
    <t>['wow', 'liat', 'lu', 'calon', 'calon', 'drop', 'out', 'nikah', 'muda', 'jual', 'pop', 'es', 'nanti', 'gue', 'beli', 'kalo', 'udah', 'balik', 'dari', 'harvard', 'dah']</t>
  </si>
  <si>
    <t>['wow', 'lihat', 'kamu', 'calon', 'calon', 'drop', 'out', 'nikah', 'muda', 'jual', 'pop', 'ice', 'nanti', 'aku', 'beli', 'kalo', 'sudah', 'balik', 'dari', 'harvard', 'sudah']</t>
  </si>
  <si>
    <t>['wow', 'lihat', 'calon', 'calon', 'drop', 'out', 'nikah', 'muda', 'jual', 'pop', 'ice', 'beli', 'kalo', 'harvard']</t>
  </si>
  <si>
    <t>wow lihat calon calon drop out nikah muda jual pop ice beli kalo harvard</t>
  </si>
  <si>
    <t>Ada yang nikah muda,ada yang sukses muda,ada yang mati muda juga,aku termasuk mana tuhan?</t>
  </si>
  <si>
    <t>ada yang nikah muda,ada yang sukses muda,ada yang mati muda juga,aku termasuk mana tuhan?</t>
  </si>
  <si>
    <t>ada yang nikah mudaada yang sukses mudaada yang mati muda jugaaku termasuk mana tuhan</t>
  </si>
  <si>
    <t>['ada', 'yang', 'nikah', 'mudaada', 'yang', 'sukses', 'mudaada', 'yang', 'mati', 'muda', 'jugaaku', 'termasuk', 'mana', 'tuhan']</t>
  </si>
  <si>
    <t>['nikah', 'mudaada', 'sukses', 'mudaada', 'mati', 'muda', 'jugaaku', 'tuhan']</t>
  </si>
  <si>
    <t>nikah mudaada sukses mudaada mati muda jugaaku tuhan</t>
  </si>
  <si>
    <t>@tanyakanrl pengingat buat kaum lelaki, mau muslim ataupun non muslim, yg udah nikah ataupun belum menikah, yg kaya ataupun ga kaya, yg muda juga yg tua... https://t.co/o4hMRUlNjd</t>
  </si>
  <si>
    <t>@tanyakanrl pengingat buat kaum lelaki, mau muslim ataupun non muslim, yg udah nikah ataupun belum menikah, yg kaya ataupun ga kaya, yg muda juga yg tua... https://t.co/o4hmrulnjd</t>
  </si>
  <si>
    <t>pengingat buat kaum lelaki mau muslim ataupun non muslim yg udah nikah ataupun belum menikah yg kaya ataupun ga kaya yg muda juga yg tua</t>
  </si>
  <si>
    <t>['pengingat', 'buat', 'kaum', 'lelaki', 'mau', 'muslim', 'ataupun', 'non', 'muslim', 'yg', 'udah', 'nikah', 'ataupun', 'belum', 'menikah', 'yg', 'kaya', 'ataupun', 'ga', 'kaya', 'yg', 'muda', 'juga', 'yg', 'tua']</t>
  </si>
  <si>
    <t>['pengingat', 'buat', 'kaum', 'lelaki', 'mau', 'muslim', 'ataupun', 'non', 'muslim', 'yg', 'sudah', 'nikah', 'ataupun', 'belum', 'nikah', 'yg', 'kaya', 'ataupun', 'tidak', 'kaya', 'yg', 'muda', 'juga', 'yg', 'tua']</t>
  </si>
  <si>
    <t>['pengingat', 'kaum', 'lelaki', 'muslim', 'non', 'muslim', 'nikah', 'nikah', 'kaya', 'kaya', 'muda', 'tua']</t>
  </si>
  <si>
    <t>['ingat', 'kaum', 'lelaki', 'muslim', 'non', 'muslim', 'nikah', 'nikah', 'kaya', 'kaya', 'muda', 'tua']</t>
  </si>
  <si>
    <t>ingat kaum lelaki muslim non muslim nikah nikah kaya kaya muda tua</t>
  </si>
  <si>
    <t>Lo mau satu circle sama cewe" yg dh berumah tangga? Silahkan, tapi ya nikmati curhatan yg ga relate sama Lo yg blm nikah. Se circle sama cowo" yg dh nikah? Hati" geli sama bahasan kotor mreka. Se circle sama muda mudi tukang nongki? Lo gada jalan hidup ntar yg ada</t>
  </si>
  <si>
    <t>lo mau satu circle sama cewe" yg dh berumah tangga? silahkan, tapi ya nikmati curhatan yg ga relate sama lo yg blm nikah. se circle sama cowo" yg dh nikah? hati" geli sama bahasan kotor mreka. se circle sama muda mudi tukang nongki? lo gada jalan hidup ntar yg ada</t>
  </si>
  <si>
    <t>lo mau satu circle sama cewe yg dh berumah tangga silahkan tapi ya nikmati curhatan yg ga relate sama lo yg blm nikah se circle sama cowo yg dh nikah hati geli sama bahasan kotor mreka se circle sama muda mudi tukang nongki lo gada jalan hidup ntar yg ada</t>
  </si>
  <si>
    <t>['lo', 'mau', 'satu', 'circle', 'sama', 'cewe', 'yg', 'dh', 'berumah', 'tangga', 'silahkan', 'tapi', 'ya', 'nikmati', 'curhatan', 'yg', 'ga', 'relate', 'sama', 'lo', 'yg', 'blm', 'nikah', 'se', 'circle', 'sama', 'cowo', 'yg', 'dh', 'nikah', 'hati', 'geli', 'sama', 'bahasan', 'kotor', 'mreka', 'se', 'circle', 'sama', 'muda', 'mudi', 'tukang', 'nongki', 'lo', 'gada', 'jalan', 'hidup', 'ntar', 'yg', 'ada']</t>
  </si>
  <si>
    <t>['kamu', 'mau', 'satu', 'circle', 'sama', 'cewek', 'yg', 'sudah', 'berumah', 'tangga', 'silakan', 'tapi', 'ya', 'menikmati', 'cerita', 'yg', 'tidak', 'berkaitan', 'sama', 'kamu', 'yg', 'belum', 'nikah', 'se', 'circle', 'sama', 'cowok', 'yg', 'sudah', 'nikah', 'hati', 'geli', 'sama', 'bahasan', 'kotor', 'mereka', 'se', 'circle', 'sama', 'muda', 'muda', 'tukang', 'nongkrong', 'kamu', 'tidak', 'jalan', 'hidup', 'nanti', 'yg', 'ada']</t>
  </si>
  <si>
    <t>['circle', 'cewek', 'berumah', 'tangga', 'silakan', 'ya', 'menikmati', 'cerita', 'berkaitan', 'nikah', 'circle', 'cowok', 'nikah', 'hati', 'geli', 'bahasan', 'kotor', 'circle', 'muda', 'muda', 'tukang', 'nongkrong', 'jalan', 'hidup']</t>
  </si>
  <si>
    <t>['circle', 'cewek', 'rumah', 'tangga', 'sila', 'ya', 'nikmat', 'cerita', 'kait', 'nikah', 'circle', 'cowok', 'nikah', 'hati', 'geli', 'bahas', 'kotor', 'circle', 'muda', 'muda', 'tukang', 'nongkrong', 'jalan', 'hidup']</t>
  </si>
  <si>
    <t>circle cewek rumah tangga sila ya nikmat cerita kait nikah circle cowok nikah hati geli bahas kotor circle muda muda tukang nongkrong jalan hidup</t>
  </si>
  <si>
    <t>@convomfs Sayaaa. Saya gedeg liat orang nikah. Apalagi masih muda.
Kaya, apa ga punya cita2 yg lain? Apa udah dipikirin mateng2? Apa ga mau keliling2 dulu? Mau ke mana sih buru2 amat? Ga nikah, ga punya anak, masalah bgt emangnya?</t>
  </si>
  <si>
    <t>@convomfs sayaaa. saya gedeg liat orang nikah. apalagi masih muda.
kaya, apa ga punya cita2 yg lain? apa udah dipikirin mateng2? apa ga mau keliling2 dulu? mau ke mana sih buru2 amat? ga nikah, ga punya anak, masalah bgt emangnya?</t>
  </si>
  <si>
    <t>sayaaa saya gedeg liat orang nikah apalagi masih muda kaya apa ga punya cita yg lain apa udah dipikirin mateng apa ga mau keliling dulu mau ke mana sih buru amat ga nikah ga punya anak masalah bgt emangnya</t>
  </si>
  <si>
    <t>['sayaaa', 'saya', 'gedeg', 'liat', 'orang', 'nikah', 'apalagi', 'masih', 'muda', 'kaya', 'apa', 'ga', 'punya', 'cita', 'yg', 'lain', 'apa', 'udah', 'dipikirin', 'mateng', 'apa', 'ga', 'mau', 'keliling', 'dulu', 'mau', 'ke', 'mana', 'sih', 'buru', 'amat', 'ga', 'nikah', 'ga', 'punya', 'anak', 'masalah', 'bgt', 'emangnya']</t>
  </si>
  <si>
    <t>['sayaaa', 'saya', 'sebal', 'lihat', 'orang', 'nikah', 'apalagi', 'masih', 'muda', 'kaya', 'apa', 'tidak', 'punya', 'cita', 'yg', 'lain', 'apa', 'sudah', 'dipikirkan', 'matang', 'apa', 'tidak', 'mau', 'keliling', 'dulu', 'mau', 'ke', 'mana', 'sih', 'buru', 'amat', 'tidak', 'nikah', 'tidak', 'punya', 'anak', 'masalah', 'banget', 'memangnya']</t>
  </si>
  <si>
    <t>['sayaaa', 'sebal', 'lihat', 'orang', 'nikah', 'muda', 'kaya', 'cita', 'dipikirkan', 'matang', 'keliling', 'sih', 'buru', 'nikah', 'anak', 'banget', 'memangnya']</t>
  </si>
  <si>
    <t>['sayaaa', 'sebal', 'lihat', 'orang', 'nikah', 'muda', 'kaya', 'cita', 'pikir', 'matang', 'keliling', 'sih', 'buru', 'nikah', 'anak', 'banget', 'memang']</t>
  </si>
  <si>
    <t>sayaaa sebal lihat orang nikah muda kaya cita pikir matang keliling sih buru nikah anak banget memang</t>
  </si>
  <si>
    <t>@tanyarlfes asliii ngeliat pernikahan temen yg nikah muda kok bikin makin ga pengen</t>
  </si>
  <si>
    <t>asliii ngeliat pernikahan temen yg nikah muda kok bikin makin ga pengen</t>
  </si>
  <si>
    <t>['asliii', 'ngeliat', 'pernikahan', 'temen', 'yg', 'nikah', 'muda', 'kok', 'bikin', 'makin', 'ga', 'pengen']</t>
  </si>
  <si>
    <t>['asliii', 'melihat', 'pernikahan', 'teman', 'yg', 'nikah', 'muda', 'kok', 'bikin', 'makin', 'tidak', 'ingin']</t>
  </si>
  <si>
    <t>['asliii', 'pernikahan', 'teman', 'nikah', 'muda', 'bikin']</t>
  </si>
  <si>
    <t>['asliii', 'nikah', 'teman', 'nikah', 'muda', 'bikin']</t>
  </si>
  <si>
    <t>asliii nikah teman nikah muda bikin</t>
  </si>
  <si>
    <t>umur 17an pertanyaannya "kuliah dimana / jurusan apa" umur 20an "kapan lulus / udah kerja belum" umur 25an "kapan nikah / gaji berapa" wakakaka kasihan mana masi muda</t>
  </si>
  <si>
    <t>umur an pertanyaannya kuliah dimana jurusan apa umur an kapan lulus udah kerja belum umur an kapan nikah gaji berapa wakakaka kasihan mana masi muda</t>
  </si>
  <si>
    <t>['umur', 'an', 'pertanyaannya', 'kuliah', 'dimana', 'jurusan', 'apa', 'umur', 'an', 'kapan', 'lulus', 'udah', 'kerja', 'belum', 'umur', 'an', 'kapan', 'nikah', 'gaji', 'berapa', 'wakakaka', 'kasihan', 'mana', 'masi', 'muda']</t>
  </si>
  <si>
    <t>['umur', 'an', 'pertanyaannya', 'kuliah', 'dimana', 'jurusan', 'apa', 'umur', 'an', 'kapan', 'lulus', 'sudah', 'kerja', 'belum', 'umur', 'an', 'kapan', 'nikah', 'gaji', 'berapa', 'wakakaka', 'kasihan', 'mana', 'masih', 'muda']</t>
  </si>
  <si>
    <t>['umur', 'an', 'pertanyaannya', 'kuliah', 'dimana', 'jurusan', 'umur', 'an', 'lulus', 'kerja', 'umur', 'an', 'nikah', 'gaji', 'wakakaka', 'kasihan', 'muda']</t>
  </si>
  <si>
    <t>['umur', 'an', 'tanya', 'kuliah', 'mana', 'jurus', 'umur', 'an', 'lulus', 'kerja', 'umur', 'an', 'nikah', 'gaji', 'wakakaka', 'kasihan', 'muda']</t>
  </si>
  <si>
    <t>umur an tanya kuliah mana jurus umur an lulus kerja umur an nikah gaji wakakaka kasihan muda</t>
  </si>
  <si>
    <t>Mau jawab ini. 
Pernah banget, mana ketauan selingkuhnya pas 6 bulan lagi kita mau nikah. 
Gagal nikah muda karena itu. 
Ya lagian Kal, masih kuliah udah mau nikah aja lo!</t>
  </si>
  <si>
    <t>mau jawab ini. 
pernah banget, mana ketauan selingkuhnya pas 6 bulan lagi kita mau nikah. 
gagal nikah muda karena itu. 
ya lagian kal, masih kuliah udah mau nikah aja lo!</t>
  </si>
  <si>
    <t>mau jawab ini pernah banget mana ketauan selingkuhnya pas bulan lagi kita mau nikah gagal nikah muda karena itu ya lagian kal masih kuliah udah mau nikah aja lo</t>
  </si>
  <si>
    <t>['mau', 'jawab', 'ini', 'pernah', 'banget', 'mana', 'ketauan', 'selingkuhnya', 'pas', 'bulan', 'lagi', 'kita', 'mau', 'nikah', 'gagal', 'nikah', 'muda', 'karena', 'itu', 'ya', 'lagian', 'kal', 'masih', 'kuliah', 'udah', 'mau', 'nikah', 'aja', 'lo']</t>
  </si>
  <si>
    <t>['mau', 'jawab', 'ini', 'pernah', 'banget', 'mana', 'ketahuan', 'selingkuhnya', 'saat', 'bulan', 'lagi', 'kita', 'mau', 'nikah', 'gagal', 'nikah', 'muda', 'karena', 'itu', 'ya', 'lagian', 'kal', 'masih', 'kuliah', 'sudah', 'mau', 'nikah', 'aja', 'kamu']</t>
  </si>
  <si>
    <t>['banget', 'ketahuan', 'selingkuhnya', 'nikah', 'gagal', 'nikah', 'muda', 'ya', 'kal', 'kuliah', 'nikah', 'aja']</t>
  </si>
  <si>
    <t>['banget', 'tahu', 'selingkuh', 'nikah', 'gagal', 'nikah', 'muda', 'ya', 'kal', 'kuliah', 'nikah', 'aja']</t>
  </si>
  <si>
    <t>banget tahu selingkuh nikah gagal nikah muda ya kal kuliah nikah aja</t>
  </si>
  <si>
    <t>Kalo aku dulu nikah muda ( dibawah 25th) mungkin bakalan cari suami yg romantis tiap ada moment ngasi bunga dll</t>
  </si>
  <si>
    <t>kalo aku dulu nikah muda ( dibawah 25th) mungkin bakalan cari suami yg romantis tiap ada moment ngasi bunga dll</t>
  </si>
  <si>
    <t>kalo aku dulu nikah muda dibawah th mungkin bakalan cari suami yg romantis tiap ada moment ngasi bunga dll</t>
  </si>
  <si>
    <t>['kalo', 'aku', 'dulu', 'nikah', 'muda', 'dibawah', 'th', 'mungkin', 'bakalan', 'cari', 'suami', 'yg', 'romantis', 'tiap', 'ada', 'moment', 'ngasi', 'bunga', 'dll']</t>
  </si>
  <si>
    <t>['kalo', 'aku', 'dulu', 'nikah', 'muda', 'dibawah', 'tahun', 'mungkin', 'bakalan', 'cari', 'suami', 'yg', 'romantis', 'tiap', 'ada', 'momen', 'ngasi', 'bunga', 'dll']</t>
  </si>
  <si>
    <t>['kalo', 'nikah', 'muda', 'dibawah', 'cari', 'suami', 'romantis', 'momen', 'ngasi', 'bunga', 'dll']</t>
  </si>
  <si>
    <t>['kalo', 'nikah', 'muda', 'bawah', 'cari', 'suami', 'romantis', 'momen', 'ngasi', 'bunga', 'dll']</t>
  </si>
  <si>
    <t>kalo nikah muda bawah cari suami romantis momen ngasi bunga dll</t>
  </si>
  <si>
    <t>aku, ditengah gempuran lamaran dan nikah muda..</t>
  </si>
  <si>
    <t>aku ditengah gempuran lamaran dan nikah muda</t>
  </si>
  <si>
    <t>['aku', 'ditengah', 'gempuran', 'lamaran', 'dan', 'nikah', 'muda']</t>
  </si>
  <si>
    <t>['aku', 'ditengah', 'penggempuran', 'lamaran', 'dan', 'nikah', 'muda']</t>
  </si>
  <si>
    <t>['ditengah', 'penggempuran', 'lamaran', 'nikah', 'muda']</t>
  </si>
  <si>
    <t>['tengah', 'gempur', 'lamar', 'nikah', 'muda']</t>
  </si>
  <si>
    <t>tengah gempur lamar nikah muda</t>
  </si>
  <si>
    <t>@convomfs Gue☝, lagi mode pick me mikirnya "kok dia mau ya nikah muda? Kok dia baru kenal kok dah nikah aja? Emang apa enaknya nikah muda? Emang dia siap nanggung bebannya? Emang dia ga takut nyesel?" Gitu gitu deh</t>
  </si>
  <si>
    <t>@convomfs gue☝, lagi mode pick me mikirnya "kok dia mau ya nikah muda? kok dia baru kenal kok dah nikah aja? emang apa enaknya nikah muda? emang dia siap nanggung bebannya? emang dia ga takut nyesel?" gitu gitu deh</t>
  </si>
  <si>
    <t>gue lagi mode pick me mikirnya kok dia mau ya nikah muda kok dia baru kenal kok dah nikah aja emang apa enaknya nikah muda emang dia siap nanggung bebannya emang dia ga takut nyesel gitu gitu deh</t>
  </si>
  <si>
    <t>['gue', 'lagi', 'mode', 'pick', 'me', 'mikirnya', 'kok', 'dia', 'mau', 'ya', 'nikah', 'muda', 'kok', 'dia', 'baru', 'kenal', 'kok', 'dah', 'nikah', 'aja', 'emang', 'apa', 'enaknya', 'nikah', 'muda', 'emang', 'dia', 'siap', 'nanggung', 'bebannya', 'emang', 'dia', 'ga', 'takut', 'nyesel', 'gitu', 'gitu', 'deh']</t>
  </si>
  <si>
    <t>['aku', 'lagi', 'mode', 'pick', 'me', 'mikirnya', 'kok', 'dia', 'mau', 'ya', 'nikah', 'muda', 'kok', 'dia', 'baru', 'kenal', 'kok', 'sudah', 'nikah', 'aja', 'memang', 'apa', 'enaknya', 'nikah', 'muda', 'memang', 'dia', 'siap', 'tanggung', 'bebannya', 'memang', 'dia', 'tidak', 'takut', 'menyesal', 'begitu', 'begitu', 'deh']</t>
  </si>
  <si>
    <t>['mode', 'pick', 'me', 'mikirnya', 'ya', 'nikah', 'muda', 'kenal', 'nikah', 'aja', 'enaknya', 'nikah', 'muda', 'tanggung', 'bebannya', 'takut', 'menyesal', 'deh']</t>
  </si>
  <si>
    <t>['mode', 'pick', 'me', 'mikirnya', 'ya', 'nikah', 'muda', 'kenal', 'nikah', 'aja', 'enak', 'nikah', 'muda', 'tanggung', 'beban', 'takut', 'sesal', 'deh']</t>
  </si>
  <si>
    <t>mode pick me mikirnya ya nikah muda kenal nikah aja enak nikah muda tanggung beban takut sesal deh</t>
  </si>
  <si>
    <t>@tanyarlfes Gue jg 23 dan emak gue nyuruh main2 dulu nikmatin masa muda wkwkwk pokoknya gue ga boleh nikah dlm waktu dekat tp kalau emang udh jodohnya ya gimana lagi</t>
  </si>
  <si>
    <t>@tanyarlfes gue jg 23 dan emak gue nyuruh main2 dulu nikmatin masa muda wkwkwk pokoknya gue ga boleh nikah dlm waktu dekat tp kalau emang udh jodohnya ya gimana lagi</t>
  </si>
  <si>
    <t>gue jg dan emak gue nyuruh main dulu nikmatin masa muda wkwkwk pokoknya gue ga boleh nikah dlm waktu dekat tp kalau emang udh jodohnya ya gimana lagi</t>
  </si>
  <si>
    <t>['gue', 'jg', 'dan', 'emak', 'gue', 'nyuruh', 'main', 'dulu', 'nikmatin', 'masa', 'muda', 'wkwkwk', 'pokoknya', 'gue', 'ga', 'boleh', 'nikah', 'dlm', 'waktu', 'dekat', 'tp', 'kalau', 'emang', 'udh', 'jodohnya', 'ya', 'gimana', 'lagi']</t>
  </si>
  <si>
    <t>['aku', 'juga', 'dan', 'ibu', 'aku', 'menyuruh', 'main', 'dulu', 'menikmati', 'masa', 'muda', 'wkwkwk', 'pokoknya', 'aku', 'tidak', 'boleh', 'nikah', 'dlm', 'waktu', 'dekat', 'tapi', 'kalau', 'memang', 'sudah', 'jodohnya', 'ya', 'bagaimana', 'lagi']</t>
  </si>
  <si>
    <t>['menyuruh', 'main', 'menikmati', 'muda', 'wkwkwk', 'pokoknya', 'nikah', 'dlm', 'jodohnya', 'ya']</t>
  </si>
  <si>
    <t>['suruh', 'main', 'nikmat', 'muda', 'wkwkwk', 'pokok', 'nikah', 'dlm', 'jodoh', 'ya']</t>
  </si>
  <si>
    <t>suruh main nikmat muda wkwkwk pokok nikah dlm jodoh ya</t>
  </si>
  <si>
    <t>@AGlubiss @VICE_ID Anjg wkekwk, nikah muda bang terus mati syahid, gaada obat ituh 😁</t>
  </si>
  <si>
    <t>@aglubiss @vice_id anjg wkekwk, nikah muda bang terus mati syahid, gaada obat ituh 😁</t>
  </si>
  <si>
    <t>id anjg wkekwk nikah muda bang terus mati syahid gaada obat ituh</t>
  </si>
  <si>
    <t>['id', 'anjg', 'wkekwk', 'nikah', 'muda', 'bang', 'terus', 'mati', 'syahid', 'gaada', 'obat', 'ituh']</t>
  </si>
  <si>
    <t>['id', 'fuck', 'wkekwk', 'nikah', 'muda', 'kakak', 'terus', 'mati', 'syahid', 'gaada', 'obat', 'ituh']</t>
  </si>
  <si>
    <t>['id', 'fuck', 'nikah', 'muda', 'kakak', 'mati', 'syahid', 'gaada', 'obat', 'ituh']</t>
  </si>
  <si>
    <t>id fuck nikah muda kakak mati syahid gaada obat ituh</t>
  </si>
  <si>
    <t>@convomfs Aku masih tertarik untuk menikah, tp gak tertarik dengan "nikah muda".</t>
  </si>
  <si>
    <t>@convomfs aku masih tertarik untuk menikah, tp gak tertarik dengan "nikah muda".</t>
  </si>
  <si>
    <t>aku masih tertarik untuk menikah tp gak tertarik dengan nikah muda</t>
  </si>
  <si>
    <t>['aku', 'masih', 'tertarik', 'untuk', 'menikah', 'tp', 'gak', 'tertarik', 'dengan', 'nikah', 'muda']</t>
  </si>
  <si>
    <t>['aku', 'masih', 'tertarik', 'untuk', 'nikah', 'tapi', 'gak', 'tertarik', 'dengan', 'nikah', 'muda']</t>
  </si>
  <si>
    <t>['tertarik', 'nikah', 'gak', 'tertarik', 'nikah', 'muda']</t>
  </si>
  <si>
    <t>['tarik', 'nikah', 'gak', 'tarik', 'nikah', 'muda']</t>
  </si>
  <si>
    <t>tarik nikah gak tarik nikah muda</t>
  </si>
  <si>
    <t>nikah muda this, child free that, gw maunya mati muda</t>
  </si>
  <si>
    <t>nikah muda this child free that gw maunya mati muda</t>
  </si>
  <si>
    <t>['nikah', 'muda', 'this', 'child', 'free', 'that', 'gw', 'maunya', 'mati', 'muda']</t>
  </si>
  <si>
    <t>['nikah', 'muda', 'this', 'child', 'free', 'that', 'aku', 'mau', 'mati', 'muda']</t>
  </si>
  <si>
    <t>['nikah', 'muda', 'this', 'child', 'free', 'that', 'mati', 'muda']</t>
  </si>
  <si>
    <t>nikah muda this child free that mati muda</t>
  </si>
  <si>
    <t>Ibuku pny cerita, temennya ad yg ktm jodoh di KRL krn KRL dulu kan dempet/panas/gak aman bgt, kalo mau jln pasti rombongan gitu, nah biasanya anak2 muda/mahasiswa asal kota ini klo mau krl-an janjian dlu baru jalan.
Nah krn bbrp kali brg terus, akhirnya jd dket trs nikah ktnya🤣</t>
  </si>
  <si>
    <t>ibuku pny cerita, temennya ad yg ktm jodoh di krl krn krl dulu kan dempet/panas/gak aman bgt, kalo mau jln pasti rombongan gitu, nah biasanya anak2 muda/mahasiswa asal kota ini klo mau krl-an janjian dlu baru jalan.
nah krn bbrp kali brg terus, akhirnya jd dket trs nikah ktnya🤣</t>
  </si>
  <si>
    <t>ibuku pny cerita temennya ad yg ktm jodoh di krl krn krl dulu kan dempetpanasgak aman bgt kalo mau jln pasti rombongan gitu nah biasanya anak mudamahasiswa asal kota ini klo mau krlan janjian dlu baru jalan nah krn bbrp kali brg terus akhirnya jd dket trs nikah ktnya</t>
  </si>
  <si>
    <t>['ibuku', 'pny', 'cerita', 'temennya', 'ad', 'yg', 'ktm', 'jodoh', 'di', 'krl', 'krn', 'krl', 'dulu', 'kan', 'dempetpanasgak', 'aman', 'bgt', 'kalo', 'mau', 'jln', 'pasti', 'rombongan', 'gitu', 'nah', 'biasanya', 'anak', 'mudamahasiswa', 'asal', 'kota', 'ini', 'klo', 'mau', 'krlan', 'janjian', 'dlu', 'baru', 'jalan', 'nah', 'krn', 'bbrp', 'kali', 'brg', 'terus', 'akhirnya', 'jd', 'dket', 'trs', 'nikah', 'ktnya']</t>
  </si>
  <si>
    <t>['ibuku', 'punya', 'cerita', 'temannya', 'ada', 'yg', 'ktm', 'jodoh', 'di', 'kereta', 'krn', 'kereta', 'dulu', 'kan', 'sesak', 'aman', 'banget', 'kalo', 'mau', 'jalan', 'pasti', 'rombongan', 'begitu', 'nah', 'biasanya', 'anak', 'muda', 'asal', 'kota', 'ini', 'klo', 'mau', 'kereta', 'janjian', 'dahulu', 'baru', 'jalan', 'nah', 'krn', 'beberapa', 'sepertinya', 'brg', 'terus', 'akhirnya', 'jd', 'dekat', 'terus', 'nikah', 'katanya']</t>
  </si>
  <si>
    <t>['ibuku', 'cerita', 'temannya', 'ktm', 'jodoh', 'kereta', 'krn', 'kereta', 'sesak', 'aman', 'banget', 'kalo', 'jalan', 'rombongan', 'anak', 'muda', 'kota', 'klo', 'kereta', 'janjian', 'jalan', 'krn', 'brg', 'jd', 'nikah']</t>
  </si>
  <si>
    <t>['ibu', 'cerita', 'teman', 'ktm', 'jodoh', 'kereta', 'krn', 'kereta', 'sesak', 'aman', 'banget', 'kalo', 'jalan', 'rombong', 'anak', 'muda', 'kota', 'klo', 'kereta', 'janji', 'jalan', 'krn', 'brg', 'jd', 'nikah']</t>
  </si>
  <si>
    <t>ibu cerita teman ktm jodoh kereta krn kereta sesak aman banget kalo jalan rombong anak muda kota klo kereta janji jalan krn brg jd nikah</t>
  </si>
  <si>
    <t>"emg mengenal suami sblm menikah itu perlu bgt"
Ini catatan penting banget, krn aku juga dikasih tau gini. 
Tidak usah nikah kalau belum berdamai sama masa lalunya,kita kalau sudah nikah tentu sikap kita tidak akan selalu sama seperti saat masih muda. Pasti ada salah satu hal</t>
  </si>
  <si>
    <t>"emg mengenal suami sblm menikah itu perlu bgt"
ini catatan penting banget, krn aku juga dikasih tau gini. 
tidak usah nikah kalau belum berdamai sama masa lalunya,kita kalau sudah nikah tentu sikap kita tidak akan selalu sama seperti saat masih muda. pasti ada salah satu hal</t>
  </si>
  <si>
    <t>emg mengenal suami sblm menikah itu perlu bgt ini catatan penting banget krn aku juga dikasih tau gini tidak usah nikah kalau belum berdamai sama masa lalunyakita kalau sudah nikah tentu sikap kita tidak akan selalu sama seperti saat masih muda pasti ada salah satu hal</t>
  </si>
  <si>
    <t>['emg', 'mengenal', 'suami', 'sblm', 'menikah', 'itu', 'perlu', 'bgt', 'ini', 'catatan', 'penting', 'banget', 'krn', 'aku', 'juga', 'dikasih', 'tau', 'gini', 'tidak', 'usah', 'nikah', 'kalau', 'belum', 'berdamai', 'sama', 'masa', 'lalunyakita', 'kalau', 'sudah', 'nikah', 'tentu', 'sikap', 'kita', 'tidak', 'akan', 'selalu', 'sama', 'seperti', 'saat', 'masih', 'muda', 'pasti', 'ada', 'salah', 'satu', 'hal']</t>
  </si>
  <si>
    <t>['memang', 'mengenal', 'suami', 'sebelum', 'nikah', 'itu', 'perlu', 'banget', 'ini', 'catatan', 'penting', 'banget', 'krn', 'aku', 'juga', 'dikasih', 'tau', 'begini', 'tidak', 'usah', 'nikah', 'kalau', 'belum', 'berdamai', 'sama', 'masa', 'kita', 'kalau', 'sudah', 'nikah', 'tentu', 'sikap', 'kita', 'tidak', 'akan', 'selalu', 'sama', 'seperti', 'saat', 'masih', 'muda', 'pasti', 'ada', 'salah', 'satu', 'hal']</t>
  </si>
  <si>
    <t>['mengenal', 'suami', 'nikah', 'banget', 'catatan', 'banget', 'krn', 'dikasih', 'tau', 'nikah', 'berdamai', 'nikah', 'sikap', 'muda', 'salah']</t>
  </si>
  <si>
    <t>['kenal', 'suami', 'nikah', 'banget', 'catat', 'banget', 'krn', 'kasih', 'tau', 'nikah', 'damai', 'nikah', 'sikap', 'muda', 'salah']</t>
  </si>
  <si>
    <t>kenal suami nikah banget catat banget krn kasih tau nikah damai nikah sikap muda salah</t>
  </si>
  <si>
    <t>@FFOODFESS Panggilan Nyai
Nyai = panggilan buat cewe sunda (yg masih muda).
Nyai itu kata dasarnya cai = air, nyai diartikan membuat air. Jadi jaman dulu tu tradisinya cewe muda (yg belum nikah, dibawa suami) suka disuruh masak air.
Nyai = tukang masak air.
**bukan pantun</t>
  </si>
  <si>
    <t>@ffoodfess panggilan nyai
nyai = panggilan buat cewe sunda (yg masih muda).
nyai itu kata dasarnya cai = air, nyai diartikan membuat air. jadi jaman dulu tu tradisinya cewe muda (yg belum nikah, dibawa suami) suka disuruh masak air.
nyai = tukang masak air.
**bukan pantun</t>
  </si>
  <si>
    <t>panggilan nyai nyai panggilan buat cewe sunda yg masih muda nyai itu kata dasarnya cai air nyai diartikan membuat air jadi jaman dulu tu tradisinya cewe muda yg belum nikah dibawa suami suka disuruh masak air nyai tukang masak air bukan pantun</t>
  </si>
  <si>
    <t>['panggilan', 'nyai', 'nyai', 'panggilan', 'buat', 'cewe', 'sunda', 'yg', 'masih', 'muda', 'nyai', 'itu', 'kata', 'dasarnya', 'cai', 'air', 'nyai', 'diartikan', 'membuat', 'air', 'jadi', 'jaman', 'dulu', 'tu', 'tradisinya', 'cewe', 'muda', 'yg', 'belum', 'nikah', 'dibawa', 'suami', 'suka', 'disuruh', 'masak', 'air', 'nyai', 'tukang', 'masak', 'air', 'bukan', 'pantun']</t>
  </si>
  <si>
    <t>['panggilan', 'nyai', 'nyai', 'panggilan', 'buat', 'cewek', 'sunda', 'yg', 'masih', 'muda', 'nyai', 'itu', 'kata', 'dasarnya', 'cai', 'air', 'nyai', 'diartikan', 'membuat', 'air', 'jadi', 'zaman', 'dulu', 'itu', 'tradisinya', 'cewek', 'muda', 'yg', 'belum', 'nikah', 'dibawa', 'suami', 'suka', 'disuruh', 'masak', 'air', 'nyai', 'tukang', 'masak', 'air', 'bukan', 'pantun']</t>
  </si>
  <si>
    <t>['panggilan', 'panggilan', 'cewek', 'sunda', 'muda', 'dasarnya', 'air', 'diartikan', 'air', 'zaman', 'tradisinya', 'cewek', 'muda', 'nikah', 'dibawa', 'suami', 'suka', 'disuruh', 'masak', 'air', 'tukang', 'masak', 'air', 'pantun']</t>
  </si>
  <si>
    <t>['panggil', 'panggil', 'cewek', 'sunda', 'muda', 'dasar', 'air', 'arti', 'air', 'zaman', 'tradisi', 'cewek', 'muda', 'nikah', 'bawa', 'suami', 'suka', 'suruh', 'masak', 'air', 'tukang', 'masak', 'air', 'pantun']</t>
  </si>
  <si>
    <t>panggil panggil cewek sunda muda dasar air arti air zaman tradisi cewek muda nikah bawa suami suka suruh masak air tukang masak air pantun</t>
  </si>
  <si>
    <t>baca replay–an nya jadi ga mau nikah muda sebelum semua nya udah tercukupi baik materi maupun finansial.</t>
  </si>
  <si>
    <t>baca replayan nya jadi ga mau nikah muda sebelum semua nya udah tercukupi baik materi maupun finansial</t>
  </si>
  <si>
    <t>['baca', 'replayan', 'nya', 'jadi', 'ga', 'mau', 'nikah', 'muda', 'sebelum', 'semua', 'nya', 'udah', 'tercukupi', 'baik', 'materi', 'maupun', 'finansial']</t>
  </si>
  <si>
    <t>['baca', 'replayan', 'nya', 'jadi', 'tidak', 'mau', 'nikah', 'muda', 'sebelum', 'semua', 'nya', 'sudah', 'tercukupi', 'baik', 'materi', 'maupun', 'keuangan']</t>
  </si>
  <si>
    <t>['baca', 'replayan', 'nya', 'nikah', 'muda', 'nya', 'tercukupi', 'materi', 'keuangan']</t>
  </si>
  <si>
    <t>['baca', 'replayan', 'nya', 'nikah', 'muda', 'nya', 'cukup', 'materi', 'uang']</t>
  </si>
  <si>
    <t>baca replayan nya nikah muda nya cukup materi uang</t>
  </si>
  <si>
    <t>@tanyarlfes normal lah, aku malah mikirnya umur 25 aja masih muda. dipikiranku umur ideal buat nikah tu umur 30 tahun ke atas malah. tapi gatau sih ya, soalnya aku masih umur 20 🥹</t>
  </si>
  <si>
    <t>normal lah aku malah mikirnya umur aja masih muda dipikiranku umur ideal buat nikah tu umur tahun ke atas malah tapi gatau sih ya soalnya aku masih umur</t>
  </si>
  <si>
    <t>['normal', 'lah', 'aku', 'malah', 'mikirnya', 'umur', 'aja', 'masih', 'muda', 'dipikiranku', 'umur', 'ideal', 'buat', 'nikah', 'tu', 'umur', 'tahun', 'ke', 'atas', 'malah', 'tapi', 'gatau', 'sih', 'ya', 'soalnya', 'aku', 'masih', 'umur']</t>
  </si>
  <si>
    <t>['normal', 'lah', 'aku', 'malah', 'mikirnya', 'umur', 'aja', 'masih', 'muda', 'dipikiranku', 'umur', 'ideal', 'buat', 'nikah', 'itu', 'umur', 'tahun', 'ke', 'atas', 'malah', 'tapi', 'gatau', 'sih', 'ya', 'soalnya', 'aku', 'masih', 'umur']</t>
  </si>
  <si>
    <t>['normal', 'mikirnya', 'umur', 'aja', 'muda', 'dipikiranku', 'umur', 'ideal', 'nikah', 'umur', 'gatau', 'sih', 'ya', 'umur']</t>
  </si>
  <si>
    <t>['normal', 'mikirnya', 'umur', 'aja', 'muda', 'pikir', 'umur', 'ideal', 'nikah', 'umur', 'gatau', 'sih', 'ya', 'umur']</t>
  </si>
  <si>
    <t>normal mikirnya umur aja muda pikir umur ideal nikah umur gatau sih ya umur</t>
  </si>
  <si>
    <t>Klo ada apa" yang rugi tuh cuma kamu,dianya mah nggak akan dapet pengaruh gimana" dipikirin biaya sekolah berat" kamu malah begitu,kamu nggk ngehargai ayah yang kerja banting tulang buat kamu?kamu nggak mikirin masa depan,kayak begitu? Sekarang kamu liat tetangga" yang nikah muda</t>
  </si>
  <si>
    <t>klo ada apa" yang rugi tuh cuma kamu,dianya mah nggak akan dapet pengaruh gimana" dipikirin biaya sekolah berat" kamu malah begitu,kamu nggk ngehargai ayah yang kerja banting tulang buat kamu?kamu nggak mikirin masa depan,kayak begitu? sekarang kamu liat tetangga" yang nikah muda</t>
  </si>
  <si>
    <t>klo ada apa yang rugi tuh cuma kamudianya mah nggak akan dapet pengaruh gimana dipikirin biaya sekolah berat kamu malah begitukamu nggk ngehargai ayah yang kerja banting tulang buat kamukamu nggak mikirin masa depankayak begitu sekarang kamu liat tetangga yang nikah muda</t>
  </si>
  <si>
    <t>['klo', 'ada', 'apa', 'yang', 'rugi', 'tuh', 'cuma', 'kamudianya', 'mah', 'nggak', 'akan', 'dapet', 'pengaruh', 'gimana', 'dipikirin', 'biaya', 'sekolah', 'berat', 'kamu', 'malah', 'begitukamu', 'nggk', 'ngehargai', 'ayah', 'yang', 'kerja', 'banting', 'tulang', 'buat', 'kamukamu', 'nggak', 'mikirin', 'masa', 'depankayak', 'begitu', 'sekarang', 'kamu', 'liat', 'tetangga', 'yang', 'nikah', 'muda']</t>
  </si>
  <si>
    <t>['klo', 'ada', 'apa', 'yang', 'rugi', 'tuh', 'cuma', 'kamudianya', 'mah', 'tidak', 'akan', 'dapat', 'pengaruh', 'bagaimana', 'dipikirkan', 'biaya', 'sekolah', 'berat', 'kamu', 'malah', 'begitukamu', 'tidak', 'ngehargai', 'ayah', 'yang', 'kerja', 'banting', 'tulang', 'buat', 'kamu', 'tidak', 'memikirkan', 'masa', 'depankayak', 'begitu', 'sekarang', 'kamu', 'lihat', 'tetangga', 'yang', 'nikah', 'muda']</t>
  </si>
  <si>
    <t>['klo', 'rugi', 'tuh', 'kamudianya', 'mah', 'pengaruh', 'dipikirkan', 'biaya', 'sekolah', 'berat', 'begitukamu', 'ngehargai', 'ayah', 'kerja', 'banting', 'tulang', 'memikirkan', 'depankayak', 'lihat', 'tetangga', 'nikah', 'muda']</t>
  </si>
  <si>
    <t>['klo', 'rugi', 'tuh', 'kamudianya', 'mah', 'pengaruh', 'pikir', 'biaya', 'sekolah', 'berat', 'begitukamu', 'ngehargai', 'ayah', 'kerja', 'banting', 'tulang', 'pikir', 'depankayak', 'lihat', 'tetangga', 'nikah', 'muda']</t>
  </si>
  <si>
    <t>klo rugi tuh kamudianya mah pengaruh pikir biaya sekolah berat begitukamu ngehargai ayah kerja banting tulang pikir depankayak lihat tetangga nikah muda</t>
  </si>
  <si>
    <t>Oknum pejabat nikmatin uang pajak dengan bangun istana.
Politikus sibuk cari muka.
Guru ditindas.
Hasilnya, anak² sekarang bacok ngasal, SMP jadi bandar narkoba, ngajuin nikah muda karena hamil diluar nikah.
Dajjal udah nemuin tempat ideal utk turun 👹</t>
  </si>
  <si>
    <t>oknum pejabat nikmatin uang pajak dengan bangun istana.
politikus sibuk cari muka.
guru ditindas.
hasilnya, anak² sekarang bacok ngasal, smp jadi bandar narkoba, ngajuin nikah muda karena hamil diluar nikah.
dajjal udah nemuin tempat ideal utk turun 👹</t>
  </si>
  <si>
    <t>oknum pejabat nikmatin uang pajak dengan bangun istana politikus sibuk cari muka guru ditindas hasilnya anak sekarang bacok ngasal smp jadi bandar narkoba ngajuin nikah muda karena hamil diluar nikah dajjal udah nemuin tempat ideal utk turun</t>
  </si>
  <si>
    <t>['oknum', 'pejabat', 'nikmatin', 'uang', 'pajak', 'dengan', 'bangun', 'istana', 'politikus', 'sibuk', 'cari', 'muka', 'guru', 'ditindas', 'hasilnya', 'anak', 'sekarang', 'bacok', 'ngasal', 'smp', 'jadi', 'bandar', 'narkoba', 'ngajuin', 'nikah', 'muda', 'karena', 'hamil', 'diluar', 'nikah', 'dajjal', 'udah', 'nemuin', 'tempat', 'ideal', 'utk', 'turun']</t>
  </si>
  <si>
    <t>['oknum', 'pejabat', 'menikmati', 'uang', 'pajak', 'dengan', 'bangun', 'istana', 'politikus', 'sibuk', 'cari', 'muka', 'guru', 'ditindas', 'hasilnya', 'anak', 'sekarang', 'bacok', 'ngasal', 'sampai', 'jadi', 'bandar', 'narkoba', 'mengajukan', 'nikah', 'muda', 'karena', 'hamil', 'diluar', 'nikah', 'dajjal', 'sudah', 'menemukan', 'tempat', 'ideal', 'utk', 'turun']</t>
  </si>
  <si>
    <t>['oknum', 'pejabat', 'menikmati', 'uang', 'pajak', 'bangun', 'istana', 'politikus', 'sibuk', 'cari', 'muka', 'guru', 'ditindas', 'hasilnya', 'anak', 'bacok', 'ngasal', 'bandar', 'narkoba', 'mengajukan', 'nikah', 'muda', 'hamil', 'diluar', 'nikah', 'dajjal', 'menemukan', 'ideal', 'utk', 'turun']</t>
  </si>
  <si>
    <t>['oknum', 'jabat', 'nikmat', 'uang', 'pajak', 'bangun', 'istana', 'politikus', 'sibuk', 'cari', 'muka', 'guru', 'tindas', 'hasil', 'anak', 'bacok', 'ngasal', 'bandar', 'narkoba', 'aju', 'nikah', 'muda', 'hamil', 'luar', 'nikah', 'dajjal', 'temu', 'ideal', 'utk', 'turun']</t>
  </si>
  <si>
    <t>oknum jabat nikmat uang pajak bangun istana politikus sibuk cari muka guru tindas hasil anak bacok ngasal bandar narkoba aju nikah muda hamil luar nikah dajjal temu ideal utk turun</t>
  </si>
  <si>
    <t>setujuuuu, bbrp orang temen sering nanya kok belom nikah bla bla bla. emang sih mereka nikah muda, tapi isi keluarganya ribut mulu. ada juga yang udah cerai padahal baru nikah sebentar hmmm</t>
  </si>
  <si>
    <t>setujuuuu bbrp orang temen sering nanya kok belom nikah bla bla bla emang sih mereka nikah muda tapi isi keluarganya ribut mulu ada juga yang udah cerai padahal baru nikah sebentar hmmm</t>
  </si>
  <si>
    <t>['setujuuuu', 'bbrp', 'orang', 'temen', 'sering', 'nanya', 'kok', 'belom', 'nikah', 'bla', 'bla', 'bla', 'emang', 'sih', 'mereka', 'nikah', 'muda', 'tapi', 'isi', 'keluarganya', 'ribut', 'mulu', 'ada', 'juga', 'yang', 'udah', 'cerai', 'padahal', 'baru', 'nikah', 'sebentar', 'hmmm']</t>
  </si>
  <si>
    <t>['setujuuuu', 'beberapa', 'orang', 'teman', 'sering', 'bertanya', 'kok', 'belum', 'nikah', 'bla', 'bla', 'bla', 'memang', 'sih', 'mereka', 'nikah', 'muda', 'tapi', 'isi', 'keluarganya', 'ribut', 'selalu', 'ada', 'juga', 'yang', 'sudah', 'cerai', 'padahal', 'baru', 'nikah', 'sebentar', 'hmmm']</t>
  </si>
  <si>
    <t>['setujuuuu', 'orang', 'teman', 'nikah', 'bla', 'bla', 'bla', 'sih', 'nikah', 'muda', 'isi', 'keluarganya', 'ribut', 'cerai', 'nikah', 'sebentar', 'hmmm']</t>
  </si>
  <si>
    <t>['setujuuuu', 'orang', 'teman', 'nikah', 'bla', 'bla', 'bla', 'sih', 'nikah', 'muda', 'isi', 'keluarga', 'ribut', 'cerai', 'nikah', 'sebentar', 'hmmm']</t>
  </si>
  <si>
    <t>setujuuuu orang teman nikah bla bla bla sih nikah muda isi keluarga ribut cerai nikah sebentar hmmm</t>
  </si>
  <si>
    <t>@crimsunknight Siapa tau nikah muda !</t>
  </si>
  <si>
    <t>@crimsunknight siapa tau nikah muda !</t>
  </si>
  <si>
    <t>siapa tau nikah muda</t>
  </si>
  <si>
    <t>['siapa', 'tau', 'nikah', 'muda']</t>
  </si>
  <si>
    <t>@lovingreoo klo bisa sampe nikah+punya anak lucu ya dan sifatnya tidak sama kyk itoshi muda😞</t>
  </si>
  <si>
    <t>klo bisa sampe nikahpunya anak lucu ya dan sifatnya tidak sama kyk itoshi muda</t>
  </si>
  <si>
    <t>['klo', 'bisa', 'sampe', 'nikahpunya', 'anak', 'lucu', 'ya', 'dan', 'sifatnya', 'tidak', 'sama', 'kyk', 'itoshi', 'muda']</t>
  </si>
  <si>
    <t>['klo', 'bisa', 'sampai', 'nikahpunya', 'anak', 'lucu', 'ya', 'dan', 'sifatnya', 'tidak', 'sama', 'seperti', 'itoshi', 'muda']</t>
  </si>
  <si>
    <t>['klo', 'nikahpunya', 'anak', 'lucu', 'ya', 'sifatnya', 'itoshi', 'muda']</t>
  </si>
  <si>
    <t>['klo', 'nikahpunya', 'anak', 'lucu', 'ya', 'sifat', 'itoshi', 'muda']</t>
  </si>
  <si>
    <t>klo nikahpunya anak lucu ya sifat itoshi muda</t>
  </si>
  <si>
    <t>@alvinxjo beneerr. kadang suka bingung sama yg nikah muda, itu mereka modalnya nabung dari umur berapa ya 🤧</t>
  </si>
  <si>
    <t>beneerr kadang suka bingung sama yg nikah muda itu mereka modalnya nabung dari umur berapa ya</t>
  </si>
  <si>
    <t>['beneerr', 'kadang', 'suka', 'bingung', 'sama', 'yg', 'nikah', 'muda', 'itu', 'mereka', 'modalnya', 'nabung', 'dari', 'umur', 'berapa', 'ya']</t>
  </si>
  <si>
    <t>['benar', 'kadang', 'suka', 'bingung', 'sama', 'yg', 'nikah', 'muda', 'itu', 'mereka', 'modalnya', 'menabung', 'dari', 'umur', 'berapa', 'ya']</t>
  </si>
  <si>
    <t>['kadang', 'suka', 'bingung', 'nikah', 'muda', 'modalnya', 'menabung', 'umur', 'ya']</t>
  </si>
  <si>
    <t>['kadang', 'suka', 'bingung', 'nikah', 'muda', 'modal', 'tabung', 'umur', 'ya']</t>
  </si>
  <si>
    <t>kadang suka bingung nikah muda modal tabung umur ya</t>
  </si>
  <si>
    <t>@tanyarlfes aku dibawah 20 si tapiii aku sering nemu orang yg cerita kalo dia mau nikah muda around 21-22 gitu, terus aku kaya kaget aja apa ga kemudaan ya? tapi balik lagi si masing" orang mungkin emg udah siap, but di aku ga relate wkwk pengen bahagiain mama duls</t>
  </si>
  <si>
    <t>aku dibawah si tapiii aku sering nemu orang yg cerita kalo dia mau nikah muda around gitu terus aku kaya kaget aja apa ga kemudaan ya tapi balik lagi si masing orang mungkin emg udah siap but di aku ga relate wkwk pengen bahagiain mama duls</t>
  </si>
  <si>
    <t>['aku', 'dibawah', 'si', 'tapiii', 'aku', 'sering', 'nemu', 'orang', 'yg', 'cerita', 'kalo', 'dia', 'mau', 'nikah', 'muda', 'around', 'gitu', 'terus', 'aku', 'kaya', 'kaget', 'aja', 'apa', 'ga', 'kemudaan', 'ya', 'tapi', 'balik', 'lagi', 'si', 'masing', 'orang', 'mungkin', 'emg', 'udah', 'siap', 'but', 'di', 'aku', 'ga', 'relate', 'wkwk', 'pengen', 'bahagiain', 'mama', 'duls']</t>
  </si>
  <si>
    <t>['aku', 'dibawah', 'si', 'tapi', 'aku', 'sering', 'menemukan', 'orang', 'yg', 'cerita', 'kalo', 'dia', 'mau', 'nikah', 'muda', 'around', 'begitu', 'terus', 'aku', 'kaya', 'kaget', 'aja', 'apa', 'tidak', 'kemudaan', 'ya', 'tapi', 'balik', 'lagi', 'si', 'masing', 'orang', 'mungkin', 'memang', 'sudah', 'siap', 'but', 'di', 'aku', 'tidak', 'berkaitan', 'wkwk', 'ingin', 'bahagiakan', 'ibu', 'duls']</t>
  </si>
  <si>
    <t>['dibawah', 'si', 'menemukan', 'orang', 'cerita', 'kalo', 'nikah', 'muda', 'around', 'kaya', 'kaget', 'aja', 'kemudaan', 'ya', 'si', 'orang', 'but', 'berkaitan', 'bahagiakan', 'duls']</t>
  </si>
  <si>
    <t>['bawah', 'si', 'temu', 'orang', 'cerita', 'kalo', 'nikah', 'muda', 'around', 'kaya', 'kaget', 'aja', 'muda', 'ya', 'si', 'orang', 'but', 'kait', 'bahagia', 'duls']</t>
  </si>
  <si>
    <t>bawah si temu orang cerita kalo nikah muda around kaya kaget aja muda ya si orang but kait bahagia duls</t>
  </si>
  <si>
    <t>tiba tiba pgn nikah muda</t>
  </si>
  <si>
    <t>['tiba', 'tiba', 'pgn', 'nikah', 'muda']</t>
  </si>
  <si>
    <t>['tiba', 'tiba', 'ingin', 'nikah', 'muda']</t>
  </si>
  <si>
    <t>@deobitxxna Betul! Mana lagi yang pacaran tuh pamer banget buset,bbrp malah judge anakl K-Pop juga bilang "mending pacaran daripada kpop" iya tau,tapi situ pacarnya udh bener apa karena lu matre dah,heran sy! Syukur puji Tuhan ortuku open minded,dia malah nggak mau nikah usia muda,</t>
  </si>
  <si>
    <t>@deobitxxna betul! mana lagi yang pacaran tuh pamer banget buset,bbrp malah judge anakl k-pop juga bilang "mending pacaran daripada kpop" iya tau,tapi situ pacarnya udh bener apa karena lu matre dah,heran sy! syukur puji tuhan ortuku open minded,dia malah nggak mau nikah usia muda,</t>
  </si>
  <si>
    <t>betul mana lagi yang pacaran tuh pamer banget busetbbrp malah judge anakl kpop juga bilang mending pacaran daripada kpop iya tautapi situ pacarnya udh bener apa karena lu matre dahheran sy syukur puji tuhan ortuku open mindeddia malah nggak mau nikah usia muda</t>
  </si>
  <si>
    <t>['betul', 'mana', 'lagi', 'yang', 'pacaran', 'tuh', 'pamer', 'banget', 'busetbbrp', 'malah', 'judge', 'anakl', 'kpop', 'juga', 'bilang', 'mending', 'pacaran', 'daripada', 'kpop', 'iya', 'tautapi', 'situ', 'pacarnya', 'udh', 'bener', 'apa', 'karena', 'lu', 'matre', 'dahheran', 'sy', 'syukur', 'puji', 'tuhan', 'ortuku', 'open', 'mindeddia', 'malah', 'nggak', 'mau', 'nikah', 'usia', 'muda']</t>
  </si>
  <si>
    <t>['betul', 'mana', 'lagi', 'yang', 'pacaran', 'tuh', 'pamer', 'banget', 'busetbbrp', 'malah', 'hakim', 'anakl', 'kpop', 'juga', 'bilang', 'mending', 'pacaran', 'daripada', 'kpop', 'iya', 'tautapi', 'situ', 'pacarnya', 'sudah', 'benar', 'apa', 'karena', 'kamu', 'matre', 'dahheran', 'saya', 'syukur', 'puji', 'tuhan', 'orangtua', 'terbuka', 'mindeddia', 'malah', 'tidak', 'mau', 'nikah', 'usia', 'muda']</t>
  </si>
  <si>
    <t>['pacaran', 'tuh', 'pamer', 'banget', 'busetbbrp', 'hakim', 'anakl', 'kpop', 'bilang', 'mending', 'pacaran', 'kpop', 'iya', 'tautapi', 'situ', 'pacarnya', 'matre', 'dahheran', 'syukur', 'puji', 'tuhan', 'orangtua', 'terbuka', 'mindeddia', 'nikah', 'usia', 'muda']</t>
  </si>
  <si>
    <t>['pacar', 'tuh', 'pamer', 'banget', 'busetbbrp', 'hakim', 'anakl', 'kpop', 'bilang', 'mending', 'pacar', 'kpop', 'iya', 'tautapi', 'situ', 'pacar', 'matre', 'dahheran', 'syukur', 'puji', 'tuhan', 'orangtua', 'buka', 'mindeddia', 'nikah', 'usia', 'muda']</t>
  </si>
  <si>
    <t>pacar tuh pamer banget busetbbrp hakim anakl kpop bilang mending pacar kpop iya tautapi situ pacar matre dahheran syukur puji tuhan orangtua buka mindeddia nikah usia muda</t>
  </si>
  <si>
    <t>@ReceinAja nikah muda tapi udh kawin</t>
  </si>
  <si>
    <t>@receinaja nikah muda tapi udh kawin</t>
  </si>
  <si>
    <t>nikah muda tapi udh kawin</t>
  </si>
  <si>
    <t>['nikah', 'muda', 'tapi', 'udh', 'kawin']</t>
  </si>
  <si>
    <t>['nikah', 'muda', 'tapi', 'sudah', 'kawin']</t>
  </si>
  <si>
    <t>['nikah', 'muda', 'kawin']</t>
  </si>
  <si>
    <t>nikah muda kawin</t>
  </si>
  <si>
    <t>@Askrlfess sbnrnya akunya ngga sedih. tp sanak saudara yg mindset nya nikah muda dan suka bawel nanya2 hidup orang itu yg bikin risih.</t>
  </si>
  <si>
    <t>@askrlfess sbnrnya akunya ngga sedih. tp sanak saudara yg mindset nya nikah muda dan suka bawel nanya2 hidup orang itu yg bikin risih.</t>
  </si>
  <si>
    <t>sbnrnya akunya ngga sedih tp sanak saudara yg mindset nya nikah muda dan suka bawel nanya hidup orang itu yg bikin risih</t>
  </si>
  <si>
    <t>['sbnrnya', 'akunya', 'ngga', 'sedih', 'tp', 'sanak', 'saudara', 'yg', 'mindset', 'nya', 'nikah', 'muda', 'dan', 'suka', 'bawel', 'nanya', 'hidup', 'orang', 'itu', 'yg', 'bikin', 'risih']</t>
  </si>
  <si>
    <t>['sebenarnya', 'akunya', 'tidak', 'sedih', 'tapi', 'sanak', 'saudara', 'yg', 'pemikiran', 'nya', 'nikah', 'muda', 'dan', 'suka', 'cerewet', 'bertanya', 'hidup', 'orang', 'itu', 'yg', 'bikin', 'risih']</t>
  </si>
  <si>
    <t>['akunya', 'sedih', 'sanak', 'saudara', 'pemikiran', 'nya', 'nikah', 'muda', 'suka', 'cerewet', 'hidup', 'orang', 'bikin', 'risih']</t>
  </si>
  <si>
    <t>['aku', 'sedih', 'sanak', 'saudara', 'pikir', 'nya', 'nikah', 'muda', 'suka', 'cerewet', 'hidup', 'orang', 'bikin', 'risih']</t>
  </si>
  <si>
    <t>aku sedih sanak saudara pikir nya nikah muda suka cerewet hidup orang bikin risih</t>
  </si>
  <si>
    <t>@convomfs jangan rokok, jangan minum, jangan ngentot. ketiganya itu sumber berbagai masalah hidup lo.
gw hampir kepala 3 dan gue hidup bahagia fisik dan mental. tmn2 gw seusia gw yg udh punya anak, yg dulu nikah muda (ada yg hamil duluan) kebanyakan dr mereka udh mulai berantakan hidupnya</t>
  </si>
  <si>
    <t>jangan rokok jangan minum jangan ngentot ketiganya itu sumber berbagai masalah hidup lo gw hampir kepala dan gue hidup bahagia fisik dan mental tmn gw seusia gw yg udh punya anak yg dulu nikah muda ada yg hamil duluan kebanyakan dr mereka udh mulai berantakan hidupnya</t>
  </si>
  <si>
    <t>['jangan', 'rokok', 'jangan', 'minum', 'jangan', 'ngentot', 'ketiganya', 'itu', 'sumber', 'berbagai', 'masalah', 'hidup', 'lo', 'gw', 'hampir', 'kepala', 'dan', 'gue', 'hidup', 'bahagia', 'fisik', 'dan', 'mental', 'tmn', 'gw', 'seusia', 'gw', 'yg', 'udh', 'punya', 'anak', 'yg', 'dulu', 'nikah', 'muda', 'ada', 'yg', 'hamil', 'duluan', 'kebanyakan', 'dr', 'mereka', 'udh', 'mulai', 'berantakan', 'hidupnya']</t>
  </si>
  <si>
    <t>['jangan', 'rokok', 'jangan', 'minum', 'jangan', 'seks', 'ketiganya', 'itu', 'sumber', 'berbagai', 'masalah', 'hidup', 'kamu', 'aku', 'hampir', 'kepala', 'dan', 'aku', 'hidup', 'bahagia', 'fisik', 'dan', 'mental', 'teman', 'aku', 'seusia', 'aku', 'yg', 'sudah', 'punya', 'anak', 'yg', 'dulu', 'nikah', 'muda', 'ada', 'yg', 'hamil', 'duluan', 'kebanyakan', 'dari', 'mereka', 'sudah', 'mulai', 'berantakan', 'hidupnya']</t>
  </si>
  <si>
    <t>['rokok', 'minum', 'seks', 'ketiganya', 'sumber', 'hidup', 'kepala', 'hidup', 'bahagia', 'fisik', 'mental', 'teman', 'seusia', 'anak', 'nikah', 'muda', 'hamil', 'duluan', 'kebanyakan', 'berantakan', 'hidupnya']</t>
  </si>
  <si>
    <t>['rokok', 'minum', 'seks', 'tiga', 'sumber', 'hidup', 'kepala', 'hidup', 'bahagia', 'fisik', 'mental', 'teman', 'usia', 'anak', 'nikah', 'muda', 'hamil', 'duluan', 'banyak', 'beranta', 'hidup']</t>
  </si>
  <si>
    <t>rokok minum seks tiga sumber hidup kepala hidup bahagia fisik mental teman usia anak nikah muda hamil duluan banyak beranta hidup</t>
  </si>
  <si>
    <t>anjir hrskah gue cari suami nikah muda krn gua gapunya visi misi lain ngumpulin duit selain buat ngonser</t>
  </si>
  <si>
    <t>['anjir', 'hrskah', 'gue', 'cari', 'suami', 'nikah', 'muda', 'krn', 'gua', 'gapunya', 'visi', 'misi', 'lain', 'ngumpulin', 'duit', 'selain', 'buat', 'ngonser']</t>
  </si>
  <si>
    <t>['fuck', 'haruskah', 'aku', 'cari', 'suami', 'nikah', 'muda', 'krn', 'aku', 'gapunya', 'visi', 'misi', 'lain', 'mengumpulkan', 'duit', 'selain', 'buat', 'konser']</t>
  </si>
  <si>
    <t>['fuck', 'haruskah', 'cari', 'suami', 'nikah', 'muda', 'krn', 'gapunya', 'visi', 'misi', 'mengumpulkan', 'duit', 'konser']</t>
  </si>
  <si>
    <t>['fuck', 'harus', 'cari', 'suami', 'nikah', 'muda', 'krn', 'gapunya', 'visi', 'misi', 'kumpul', 'duit', 'konser']</t>
  </si>
  <si>
    <t>fuck harus cari suami nikah muda krn gapunya visi misi kumpul duit konser</t>
  </si>
  <si>
    <t>@hamdalah_asahi bukan nikah muda lagi, tpi nikah dini 😭</t>
  </si>
  <si>
    <t>asahi bukan nikah muda lagi tpi nikah dini</t>
  </si>
  <si>
    <t>['asahi', 'bukan', 'nikah', 'muda', 'lagi', 'tpi', 'nikah', 'dini']</t>
  </si>
  <si>
    <t>['asahi', 'bukan', 'nikah', 'muda', 'lagi', 'tapi', 'nikah', 'dini']</t>
  </si>
  <si>
    <t>['asahi', 'nikah', 'muda', 'nikah']</t>
  </si>
  <si>
    <t>['asah', 'nikah', 'muda', 'nikah']</t>
  </si>
  <si>
    <t>asah nikah muda nikah</t>
  </si>
  <si>
    <t>Senior pada bilang ini itu gara2 gue udh umur 23 katanya harus nikah maks umur 25 jelek kalo cewe lama2 lohh ini hidup gue kan ya? Yang katanya enak tau nikah muda wkwkw kenapa cewe kalo gapunya cowo skrng dipandang jelek bgt wkwkw</t>
  </si>
  <si>
    <t>senior pada bilang ini itu gara2 gue udh umur 23 katanya harus nikah maks umur 25 jelek kalo cewe lama2 lohh ini hidup gue kan ya? yang katanya enak tau nikah muda wkwkw kenapa cewe kalo gapunya cowo skrng dipandang jelek bgt wkwkw</t>
  </si>
  <si>
    <t>senior pada bilang ini itu gara gue udh umur katanya harus nikah maks umur jelek kalo cewe lama lohh ini hidup gue kan ya yang katanya enak tau nikah muda wkwkw kenapa cewe kalo gapunya cowo skrng dipandang jelek bgt wkwkw</t>
  </si>
  <si>
    <t>['senior', 'pada', 'bilang', 'ini', 'itu', 'gara', 'gue', 'udh', 'umur', 'katanya', 'harus', 'nikah', 'maks', 'umur', 'jelek', 'kalo', 'cewe', 'lama', 'lohh', 'ini', 'hidup', 'gue', 'kan', 'ya', 'yang', 'katanya', 'enak', 'tau', 'nikah', 'muda', 'wkwkw', 'kenapa', 'cewe', 'kalo', 'gapunya', 'cowo', 'skrng', 'dipandang', 'jelek', 'bgt', 'wkwkw']</t>
  </si>
  <si>
    <t>['senior', 'pada', 'bilang', 'ini', 'itu', 'karena', 'aku', 'sudah', 'umur', 'katanya', 'harus', 'nikah', 'maks', 'umur', 'jelek', 'kalo', 'cewek', 'lama', 'lohh', 'ini', 'hidup', 'aku', 'kan', 'ya', 'yang', 'katanya', 'enak', 'tau', 'nikah', 'muda', 'wkwkw', 'kenapa', 'cewek', 'kalo', 'gapunya', 'cowok', 'sekarang', 'dipandang', 'jelek', 'banget', 'wkwkw']</t>
  </si>
  <si>
    <t>['senior', 'bilang', 'umur', 'nikah', 'maks', 'umur', 'jelek', 'kalo', 'cewek', 'lohh', 'hidup', 'ya', 'enak', 'tau', 'nikah', 'muda', 'cewek', 'kalo', 'gapunya', 'cowok', 'dipandang', 'jelek', 'banget']</t>
  </si>
  <si>
    <t>['senior', 'bilang', 'umur', 'nikah', 'maks', 'umur', 'jelek', 'kalo', 'cewek', 'lohh', 'hidup', 'ya', 'enak', 'tau', 'nikah', 'muda', 'cewek', 'kalo', 'gapunya', 'cowok', 'pandang', 'jelek', 'banget']</t>
  </si>
  <si>
    <t>senior bilang umur nikah maks umur jelek kalo cewek lohh hidup ya enak tau nikah muda cewek kalo gapunya cowok pandang jelek banget</t>
  </si>
  <si>
    <t>Dulu waktu masih SMK gua ngebet banget mau nikah muda, tapi sekarang makin dewasa malah makin gk kepikiran buat kesana. Gapapakan ya? Gua juga baru umur segini ko. Lagi lost interest sama hal apapun, jadi sekarang banyakan yaudahnya</t>
  </si>
  <si>
    <t>dulu waktu masih smk gua ngebet banget mau nikah muda, tapi sekarang makin dewasa malah makin gk kepikiran buat kesana. gapapakan ya? gua juga baru umur segini ko. lagi lost interest sama hal apapun, jadi sekarang banyakan yaudahnya</t>
  </si>
  <si>
    <t>dulu waktu masih smk gua ngebet banget mau nikah muda tapi sekarang makin dewasa malah makin gk kepikiran buat kesana gapapakan ya gua juga baru umur segini ko lagi lost interest sama hal apapun jadi sekarang banyakan yaudahnya</t>
  </si>
  <si>
    <t>['dulu', 'waktu', 'masih', 'smk', 'gua', 'ngebet', 'banget', 'mau', 'nikah', 'muda', 'tapi', 'sekarang', 'makin', 'dewasa', 'malah', 'makin', 'gk', 'kepikiran', 'buat', 'kesana', 'gapapakan', 'ya', 'gua', 'juga', 'baru', 'umur', 'segini', 'ko', 'lagi', 'lost', 'interest', 'sama', 'hal', 'apapun', 'jadi', 'sekarang', 'banyakan', 'yaudahnya']</t>
  </si>
  <si>
    <t>['dulu', 'waktu', 'masih', 'smk', 'aku', 'ingin', 'banget', 'mau', 'nikah', 'muda', 'tapi', 'sekarang', 'makin', 'dewasa', 'malah', 'makin', 'tidak', 'kepikiran', 'buat', 'kesana', 'boleh', 'ya', 'aku', 'juga', 'baru', 'umur', 'begini', 'kok', 'lagi', 'lost', 'interest', 'sama', 'hal', 'apapun', 'jadi', 'sekarang', 'banyakan', 'yaudahnya']</t>
  </si>
  <si>
    <t>['smk', 'banget', 'nikah', 'muda', 'dewasa', 'kepikiran', 'kesana', 'ya', 'umur', 'lost', 'interest', 'apapun', 'banyakan', 'yaudahnya']</t>
  </si>
  <si>
    <t>['smk', 'banget', 'nikah', 'muda', 'dewasa', 'pikir', 'kesana', 'ya', 'umur', 'lost', 'interest', 'apa', 'banyak', 'yaudahnya']</t>
  </si>
  <si>
    <t>smk banget nikah muda dewasa pikir kesana ya umur lost interest apa banyak yaudahnya</t>
  </si>
  <si>
    <t>@jimnshiiii @sm4llkitten @sstellajeruk Maaf bgt tp aku jg setuju. Kalo dia disuruh bertanggung jawab menjalani perannya jg ya bisa ngeles suruh siapa dia dinikahin. Istrinya nikah di usia muda, dulu dia pasti blm paham konsekuensinya. Kalo sudah begini ya pihak keluarga laki2 sebaiknya ikut tanggung jawab.</t>
  </si>
  <si>
    <t>@jimnshiiii @sm4llkitten @sstellajeruk maaf bgt tp aku jg setuju. kalo dia disuruh bertanggung jawab menjalani perannya jg ya bisa ngeles suruh siapa dia dinikahin. istrinya nikah di usia muda, dulu dia pasti blm paham konsekuensinya. kalo sudah begini ya pihak keluarga laki2 sebaiknya ikut tanggung jawab.</t>
  </si>
  <si>
    <t>maaf bgt tp aku jg setuju kalo dia disuruh bertanggung jawab menjalani perannya jg ya bisa ngeles suruh siapa dia dinikahin istrinya nikah di usia muda dulu dia pasti blm paham konsekuensinya kalo sudah begini ya pihak keluarga laki sebaiknya ikut tanggung jawab</t>
  </si>
  <si>
    <t>['maaf', 'bgt', 'tp', 'aku', 'jg', 'setuju', 'kalo', 'dia', 'disuruh', 'bertanggung', 'jawab', 'menjalani', 'perannya', 'jg', 'ya', 'bisa', 'ngeles', 'suruh', 'siapa', 'dia', 'dinikahin', 'istrinya', 'nikah', 'di', 'usia', 'muda', 'dulu', 'dia', 'pasti', 'blm', 'paham', 'konsekuensinya', 'kalo', 'sudah', 'begini', 'ya', 'pihak', 'keluarga', 'laki', 'sebaiknya', 'ikut', 'tanggung', 'jawab']</t>
  </si>
  <si>
    <t>['maaf', 'banget', 'tapi', 'aku', 'juga', 'setuju', 'kalo', 'dia', 'disuruh', 'bertanggung', 'jawab', 'menjalankan', 'perannya', 'juga', 'ya', 'bisa', 'alibi', 'suruh', 'siapa', 'dia', 'dinikahkan', 'istrinya', 'nikah', 'di', 'usia', 'muda', 'dulu', 'dia', 'pasti', 'belum', 'paham', 'konsekuensinya', 'kalo', 'sudah', 'begini', 'ya', 'pihak', 'keluarga', 'laki', 'sebaiknya', 'ikut', 'tanggung', 'jawab']</t>
  </si>
  <si>
    <t>['maaf', 'banget', 'setuju', 'kalo', 'disuruh', 'bertanggung', 'menjalankan', 'perannya', 'ya', 'alibi', 'suruh', 'dinikahkan', 'istrinya', 'nikah', 'usia', 'muda', 'paham', 'konsekuensinya', 'kalo', 'ya', 'keluarga', 'laki', 'tanggung']</t>
  </si>
  <si>
    <t>['maaf', 'banget', 'tuju', 'kalo', 'suruh', 'tanggung', 'jalan', 'peran', 'ya', 'alibi', 'suruh', 'nikah', 'istri', 'nikah', 'usia', 'muda', 'paham', 'konsekuensi', 'kalo', 'ya', 'keluarga', 'laki', 'tanggung']</t>
  </si>
  <si>
    <t>maaf banget tuju kalo suruh tanggung jalan peran ya alibi suruh nikah istri nikah usia muda paham konsekuensi kalo ya keluarga laki tanggung</t>
  </si>
  <si>
    <t>@tanyarlfes Normal nder, di umur segitu pasti banyak mau dicapai, pengen menikmati masa muda. Karna masa muda juga gak bisa balik lagi kan. Aku aja kemungkinan nargetin nikah aja umur 27 atau 28 tahun</t>
  </si>
  <si>
    <t>@tanyarlfes normal nder, di umur segitu pasti banyak mau dicapai, pengen menikmati masa muda. karna masa muda juga gak bisa balik lagi kan. aku aja kemungkinan nargetin nikah aja umur 27 atau 28 tahun</t>
  </si>
  <si>
    <t>normal nder di umur segitu pasti banyak mau dicapai pengen menikmati masa muda karna masa muda juga gak bisa balik lagi kan aku aja kemungkinan nargetin nikah aja umur atau tahun</t>
  </si>
  <si>
    <t>['normal', 'nder', 'di', 'umur', 'segitu', 'pasti', 'banyak', 'mau', 'dicapai', 'pengen', 'menikmati', 'masa', 'muda', 'karna', 'masa', 'muda', 'juga', 'gak', 'bisa', 'balik', 'lagi', 'kan', 'aku', 'aja', 'kemungkinan', 'nargetin', 'nikah', 'aja', 'umur', 'atau', 'tahun']</t>
  </si>
  <si>
    <t>['normal', 'nder', 'di', 'umur', 'begitu', 'pasti', 'banyak', 'mau', 'dicapai', 'ingin', 'menikmati', 'masa', 'muda', 'karena', 'masa', 'muda', 'juga', 'gak', 'bisa', 'balik', 'lagi', 'kan', 'aku', 'aja', 'kemungkinan', 'target', 'nikah', 'aja', 'umur', 'atau', 'tahun']</t>
  </si>
  <si>
    <t>['normal', 'nder', 'umur', 'dicapai', 'menikmati', 'muda', 'muda', 'gak', 'aja', 'target', 'nikah', 'aja', 'umur']</t>
  </si>
  <si>
    <t>['normal', 'nder', 'umur', 'capai', 'nikmat', 'muda', 'muda', 'gak', 'aja', 'target', 'nikah', 'aja', 'umur']</t>
  </si>
  <si>
    <t>normal nder umur capai nikmat muda muda gak aja target nikah aja umur</t>
  </si>
  <si>
    <t>@Askrlfess jalanin aja dlu bisa kali yee tp klo u masi mampu skolah, plis skolah dlu kuliah dlu krna dri org2 deket ku yg cpt nikah, mreka blng buat jgn cpt2 dlu, nikmatin masa muda</t>
  </si>
  <si>
    <t>@askrlfess jalanin aja dlu bisa kali yee tp klo u masi mampu skolah, plis skolah dlu kuliah dlu krna dri org2 deket ku yg cpt nikah, mreka blng buat jgn cpt2 dlu, nikmatin masa muda</t>
  </si>
  <si>
    <t>jalanin aja dlu bisa kali yee tp klo  masi mampu skolah plis skolah dlu kuliah dlu krna dri org deket ku yg cpt nikah mreka blng buat jgn cpt dlu nikmatin masa muda</t>
  </si>
  <si>
    <t>['jalanin', 'aja', 'dlu', 'bisa', 'kali', 'yee', 'tp', 'klo', 'masi', 'mampu', 'skolah', 'plis', 'skolah', 'dlu', 'kuliah', 'dlu', 'krna', 'dri', 'org', 'deket', 'ku', 'yg', 'cpt', 'nikah', 'mreka', 'blng', 'buat', 'jgn', 'cpt', 'dlu', 'nikmatin', 'masa', 'muda']</t>
  </si>
  <si>
    <t>['jalankan', 'aja', 'dahulu', 'bisa', 'sepertinya', 'yee', 'tapi', 'klo', 'masih', 'mampu', 'skolah', 'mohon', 'skolah', 'dahulu', 'kuliah', 'dahulu', 'karena', 'dari', 'orang', 'dekat', 'aku', 'yg', 'cepat', 'nikah', 'mereka', 'blng', 'buat', 'jgn', 'cepat', 'dahulu', 'menikmati', 'masa', 'muda']</t>
  </si>
  <si>
    <t>['jalankan', 'aja', 'yee', 'klo', 'skolah', 'mohon', 'skolah', 'kuliah', 'orang', 'cepat', 'nikah', 'blng', 'jgn', 'cepat', 'menikmati', 'muda']</t>
  </si>
  <si>
    <t>['jalan', 'aja', 'yee', 'klo', 'skolah', 'mohon', 'skolah', 'kuliah', 'orang', 'cepat', 'nikah', 'blng', 'jgn', 'cepat', 'nikmat', 'muda']</t>
  </si>
  <si>
    <t>jalan aja yee klo skolah mohon skolah kuliah orang cepat nikah blng jgn cepat nikmat muda</t>
  </si>
  <si>
    <t>Nikah muda adalah cita2 yang ga kesampaian 😂</t>
  </si>
  <si>
    <t>nikah muda adalah cita2 yang ga kesampaian 😂</t>
  </si>
  <si>
    <t>nikah muda adalah cita yang ga kesampaian</t>
  </si>
  <si>
    <t>['nikah', 'muda', 'adalah', 'cita', 'yang', 'ga', 'kesampaian']</t>
  </si>
  <si>
    <t>['nikah', 'muda', 'adalah', 'cita', 'yang', 'tidak', 'kesampaian']</t>
  </si>
  <si>
    <t>['nikah', 'muda', 'cita']</t>
  </si>
  <si>
    <t>nikah muda cita</t>
  </si>
  <si>
    <t>klo gue nikah muda jgn kaget ya ak didesak hehe https://t.co/7kWPjZI5t5</t>
  </si>
  <si>
    <t>klo gue nikah muda jgn kaget ya ak didesak hehe https://t.co/7kwpjzi5t5</t>
  </si>
  <si>
    <t>klo gue nikah muda jgn kaget ya ak didesak hehe</t>
  </si>
  <si>
    <t>['klo', 'gue', 'nikah', 'muda', 'jgn', 'kaget', 'ya', 'ak', 'didesak', 'hehe']</t>
  </si>
  <si>
    <t>['klo', 'aku', 'nikah', 'muda', 'jgn', 'kaget', 'ya', 'aku', 'didesak', 'hehe']</t>
  </si>
  <si>
    <t>['klo', 'nikah', 'muda', 'jgn', 'kaget', 'ya', 'didesak', 'hehe']</t>
  </si>
  <si>
    <t>['klo', 'nikah', 'muda', 'jgn', 'kaget', 'ya', 'desak', 'hehe']</t>
  </si>
  <si>
    <t>klo nikah muda jgn kaget ya desak hehe</t>
  </si>
  <si>
    <t>Udah lama follow salah satu crazy r1chh Indo yang living abroad. Anw beliau gk begitu populer krna bkn selebritis gt. Follow dari blio blm nikah sampe udh punya anak, dan wow..
Keliatannya pas muda sangat2 western gaya hidupnya, tapi ilmu parentingnya gila bgt keren masuk logika</t>
  </si>
  <si>
    <t>udah lama follow salah satu crazy r1chh indo yang living abroad. anw beliau gk begitu populer krna bkn selebritis gt. follow dari blio blm nikah sampe udh punya anak, dan wow..
keliatannya pas muda sangat2 western gaya hidupnya, tapi ilmu parentingnya gila bgt keren masuk logika</t>
  </si>
  <si>
    <t>udah lama follow salah satu crazy rchh indo yang living abroad anw beliau gk begitu populer krna bkn selebritis gt follow dari blio blm nikah sampe udh punya anak dan wow keliatannya pas muda sangat western gaya hidupnya tapi ilmu parentingnya gila bgt keren masuk logika</t>
  </si>
  <si>
    <t>['udah', 'lama', 'follow', 'salah', 'satu', 'crazy', 'rchh', 'indo', 'yang', 'living', 'abroad', 'anw', 'beliau', 'gk', 'begitu', 'populer', 'krna', 'bkn', 'selebritis', 'gt', 'follow', 'dari', 'blio', 'blm', 'nikah', 'sampe', 'udh', 'punya', 'anak', 'dan', 'wow', 'keliatannya', 'pas', 'muda', 'sangat', 'western', 'gaya', 'hidupnya', 'tapi', 'ilmu', 'parentingnya', 'gila', 'bgt', 'keren', 'masuk', 'logika']</t>
  </si>
  <si>
    <t>['sudah', 'lama', 'follow', 'salah', 'satu', 'crazy', 'kaya', 'indonesia', 'yang', 'living', 'abroad', 'anw', 'beliau', 'tidak', 'begitu', 'populer', 'karena', 'bukan', 'selebritis', 'begitu', 'follow', 'dari', 'beliau', 'belum', 'nikah', 'sampai', 'sudah', 'punya', 'anak', 'dan', 'wow', 'kelihatannya', 'saat', 'muda', 'sangat', 'western', 'gaya', 'hidupnya', 'tapi', 'ilmu', 'asuhannya', 'gila', 'banget', 'keren', 'masuk', 'logika']</t>
  </si>
  <si>
    <t>['follow', 'salah', 'crazy', 'kaya', 'indonesia', 'living', 'abroad', 'beliau', 'populer', 'selebritis', 'follow', 'beliau', 'nikah', 'anak', 'wow', 'muda', 'western', 'gaya', 'hidupnya', 'ilmu', 'asuhannya', 'gila', 'banget', 'keren', 'masuk', 'logika']</t>
  </si>
  <si>
    <t>['follow', 'salah', 'crazy', 'kaya', 'indonesia', 'living', 'abroad', 'beliau', 'populer', 'selebritis', 'follow', 'beliau', 'nikah', 'anak', 'wow', 'muda', 'western', 'gaya', 'hidup', 'ilmu', 'asuh', 'gila', 'banget', 'keren', 'masuk', 'logika']</t>
  </si>
  <si>
    <t>follow salah crazy kaya indonesia living abroad beliau populer selebritis follow beliau nikah anak wow muda western gaya hidup ilmu asuh gila banget keren masuk logika</t>
  </si>
  <si>
    <t>@Heraloebss @KPAI_official generasi ngentot. Main nikah muda aja, beranak, terus cere, anaknya yang nanggung beban.</t>
  </si>
  <si>
    <t>@heraloebss @kpai_official generasi ngentot. main nikah muda aja, beranak, terus cere, anaknya yang nanggung beban.</t>
  </si>
  <si>
    <t>official generasi ngentot main nikah muda aja beranak terus cere anaknya yang nanggung beban</t>
  </si>
  <si>
    <t>['official', 'generasi', 'ngentot', 'main', 'nikah', 'muda', 'aja', 'beranak', 'terus', 'cere', 'anaknya', 'yang', 'nanggung', 'beban']</t>
  </si>
  <si>
    <t>['official', 'generasi', 'seks', 'main', 'nikah', 'muda', 'aja', 'beranak', 'terus', 'cerai', 'anaknya', 'yang', 'tanggung', 'beban']</t>
  </si>
  <si>
    <t>['official', 'generasi', 'seks', 'main', 'nikah', 'muda', 'aja', 'beranak', 'cerai', 'anaknya', 'tanggung', 'beban']</t>
  </si>
  <si>
    <t>['official', 'generasi', 'seks', 'main', 'nikah', 'muda', 'aja', 'anak', 'cerai', 'anak', 'tanggung', 'beban']</t>
  </si>
  <si>
    <t>official generasi seks main nikah muda aja anak cerai anak tanggung beban</t>
  </si>
  <si>
    <t>Aku agak iri sama tetangga, umur lebih muda 8 tahun dariku baru lulus kuliah, belum kerja udah bisa nikah. Mana mewah pestanya. Enak ya punya orang tua pengusaha dia tinggal lanjutin usahanya. Aku umur sakieu meni tihothat, hyg nikah tapi rumasa da can boga</t>
  </si>
  <si>
    <t>aku agak iri sama tetangga, umur lebih muda 8 tahun dariku baru lulus kuliah, belum kerja udah bisa nikah. mana mewah pestanya. enak ya punya orang tua pengusaha dia tinggal lanjutin usahanya. aku umur sakieu meni tihothat, hyg nikah tapi rumasa da can boga</t>
  </si>
  <si>
    <t>aku agak iri sama tetangga umur lebih muda tahun dariku baru lulus kuliah belum kerja udah bisa nikah mana mewah pestanya enak ya punya orang tua pengusaha dia tinggal lanjutin usahanya aku umur sakieu meni tihothat hyg nikah tapi rumasa da can boga</t>
  </si>
  <si>
    <t>['aku', 'agak', 'iri', 'sama', 'tetangga', 'umur', 'lebih', 'muda', 'tahun', 'dariku', 'baru', 'lulus', 'kuliah', 'belum', 'kerja', 'udah', 'bisa', 'nikah', 'mana', 'mewah', 'pestanya', 'enak', 'ya', 'punya', 'orang', 'tua', 'pengusaha', 'dia', 'tinggal', 'lanjutin', 'usahanya', 'aku', 'umur', 'sakieu', 'meni', 'tihothat', 'hyg', 'nikah', 'tapi', 'rumasa', 'da', 'can', 'boga']</t>
  </si>
  <si>
    <t>['aku', 'agak', 'dengki', 'sama', 'tetangga', 'umur', 'lebih', 'muda', 'tahun', 'dariku', 'baru', 'lulus', 'kuliah', 'belum', 'kerja', 'sudah', 'bisa', 'nikah', 'mana', 'mewah', 'pestanya', 'enak', 'ya', 'punya', 'orang', 'tua', 'pengusaha', 'dia', 'tinggal', 'lanjutin', 'usahanya', 'aku', 'umur', 'sakieu', 'nikah', 'tihothat', 'ingin', 'nikah', 'tapi', 'rumasa', 'da', 'can', 'boga']</t>
  </si>
  <si>
    <t>['dengki', 'tetangga', 'umur', 'muda', 'dariku', 'lulus', 'kuliah', 'kerja', 'nikah', 'mewah', 'pestanya', 'enak', 'ya', 'orang', 'tua', 'pengusaha', 'tinggal', 'lanjutin', 'usahanya', 'umur', 'sakieu', 'nikah', 'tihothat', 'nikah', 'rumasa', 'da', 'can']</t>
  </si>
  <si>
    <t>['dengki', 'tetangga', 'umur', 'muda', 'dari', 'lulus', 'kuliah', 'kerja', 'nikah', 'mewah', 'pesta', 'enak', 'ya', 'orang', 'tua', 'usaha', 'tinggal', 'lanjutin', 'usaha', 'umur', 'sakieu', 'nikah', 'tihothat', 'nikah', 'rumasa', 'da', 'can']</t>
  </si>
  <si>
    <t>dengki tetangga umur muda dari lulus kuliah kerja nikah mewah pesta enak ya orang tua usaha tinggal lanjutin usaha umur sakieu nikah tihothat nikah rumasa da can</t>
  </si>
  <si>
    <t>@hycacah 98 lagi menikmati serangan teman² yang nikah muda.</t>
  </si>
  <si>
    <t>lagi menikmati serangan teman yang nikah muda</t>
  </si>
  <si>
    <t>['lagi', 'menikmati', 'serangan', 'teman', 'yang', 'nikah', 'muda']</t>
  </si>
  <si>
    <t>['menikmati', 'serangan', 'teman', 'nikah', 'muda']</t>
  </si>
  <si>
    <t>['nikmat', 'serang', 'teman', 'nikah', 'muda']</t>
  </si>
  <si>
    <t>nikmat serang teman nikah muda</t>
  </si>
  <si>
    <t>@tanyarlfes Ya ngga papa ngga harus umur segitu udah nikah itu emang ngga harus yaa, kejar dulu apa yang elu pengen selama masih muda kembangin terus nyampe sukses diusia tua nanti 😊</t>
  </si>
  <si>
    <t>@tanyarlfes ya ngga papa ngga harus umur segitu udah nikah itu emang ngga harus yaa, kejar dulu apa yang elu pengen selama masih muda kembangin terus nyampe sukses diusia tua nanti 😊</t>
  </si>
  <si>
    <t>ya ngga papa ngga harus umur segitu udah nikah itu emang ngga harus yaa kejar dulu apa yang elu pengen selama masih muda kembangin terus nyampe sukses diusia tua nanti</t>
  </si>
  <si>
    <t>['ya', 'ngga', 'papa', 'ngga', 'harus', 'umur', 'segitu', 'udah', 'nikah', 'itu', 'emang', 'ngga', 'harus', 'yaa', 'kejar', 'dulu', 'apa', 'yang', 'elu', 'pengen', 'selama', 'masih', 'muda', 'kembangin', 'terus', 'nyampe', 'sukses', 'diusia', 'tua', 'nanti']</t>
  </si>
  <si>
    <t>['ya', 'tidak', 'papa', 'tidak', 'harus', 'umur', 'begitu', 'sudah', 'nikah', 'itu', 'memang', 'tidak', 'harus', 'iya', 'kejar', 'dulu', 'apa', 'yang', 'kamu', 'ingin', 'selama', 'masih', 'muda', 'kembangin', 'terus', 'sampai', 'sukses', 'diusia', 'tua', 'nanti']</t>
  </si>
  <si>
    <t>['ya', 'papa', 'umur', 'nikah', 'iya', 'kejar', 'muda', 'kembangin', 'sukses', 'diusia', 'tua']</t>
  </si>
  <si>
    <t>['ya', 'papa', 'umur', 'nikah', 'iya', 'kejar', 'muda', 'kembangin', 'sukses', 'usia', 'tua']</t>
  </si>
  <si>
    <t>ya papa umur nikah iya kejar muda kembangin sukses usia tua</t>
  </si>
  <si>
    <t>Shock- pasienku adalah tetanggaku dulu. 
Masalahnya doi udh nikah &amp;amp; punya baby, sedangkan aku masih ngurusin baby orang. :’)
Btw-nya lagi dia 3th lebih muda dr aku</t>
  </si>
  <si>
    <t>shock- pasienku adalah tetanggaku dulu. 
masalahnya doi udh nikah &amp;amp; punya baby, sedangkan aku masih ngurusin baby orang. :’)
btw-nya lagi dia 3th lebih muda dr aku</t>
  </si>
  <si>
    <t>shock pasienku adalah tetanggaku dulu masalahnya doi udh nikah amp punya baby sedangkan aku masih ngurusin baby orang btwnya lagi dia th lebih muda dr aku</t>
  </si>
  <si>
    <t>['shock', 'pasienku', 'adalah', 'tetanggaku', 'dulu', 'masalahnya', 'doi', 'udh', 'nikah', 'amp', 'punya', 'baby', 'sedangkan', 'aku', 'masih', 'ngurusin', 'baby', 'orang', 'btwnya', 'lagi', 'dia', 'th', 'lebih', 'muda', 'dr', 'aku']</t>
  </si>
  <si>
    <t>['shock', 'pasienku', 'adalah', 'tetanggaku', 'dulu', 'masalahnya', 'dia', 'sudah', 'nikah', 'amp', 'punya', 'baby', 'sedangkan', 'aku', 'masih', 'mengurusi', 'baby', 'orang', 'btwnya', 'lagi', 'dia', 'tahun', 'lebih', 'muda', 'dari', 'aku']</t>
  </si>
  <si>
    <t>['shock', 'pasienku', 'tetanggaku', 'nikah', 'amp', 'baby', 'mengurusi', 'baby', 'orang', 'btwnya', 'muda']</t>
  </si>
  <si>
    <t>['shock', 'pasien', 'tetangga', 'nikah', 'amp', 'baby', 'urus', 'baby', 'orang', 'btwnya', 'muda']</t>
  </si>
  <si>
    <t>shock pasien tetangga nikah amp baby urus baby orang btwnya muda</t>
  </si>
  <si>
    <t>@tanyarlfes temen2 gue yang nikah muda malah pada nyesel dan pengen balik jadi singel lagi,apalagi gue yang tiap hari dengerin masalah rumah tangga mereka makin buat gue takut nikah</t>
  </si>
  <si>
    <t>temen gue yang nikah muda malah pada nyesel dan pengen balik jadi singel lagiapalagi gue yang tiap hari dengerin masalah rumah tangga mereka makin buat gue takut nikah</t>
  </si>
  <si>
    <t>['temen', 'gue', 'yang', 'nikah', 'muda', 'malah', 'pada', 'nyesel', 'dan', 'pengen', 'balik', 'jadi', 'singel', 'lagiapalagi', 'gue', 'yang', 'tiap', 'hari', 'dengerin', 'masalah', 'rumah', 'tangga', 'mereka', 'makin', 'buat', 'gue', 'takut', 'nikah']</t>
  </si>
  <si>
    <t>['teman', 'aku', 'yang', 'nikah', 'muda', 'malah', 'pada', 'menyesal', 'dan', 'ingin', 'balik', 'jadi', 'singel', 'lagiapalagi', 'aku', 'yang', 'tiap', 'hari', 'dengarkan', 'masalah', 'rumah', 'tangga', 'mereka', 'makin', 'buat', 'aku', 'takut', 'nikah']</t>
  </si>
  <si>
    <t>['teman', 'nikah', 'muda', 'menyesal', 'singel', 'lagiapalagi', 'dengarkan', 'rumah', 'tangga', 'takut', 'nikah']</t>
  </si>
  <si>
    <t>['teman', 'nikah', 'muda', 'sesal', 'singel', 'lagiapalagi', 'dengar', 'rumah', 'tangga', 'takut', 'nikah']</t>
  </si>
  <si>
    <t>teman nikah muda sesal singel lagiapalagi dengar rumah tangga takut nikah</t>
  </si>
  <si>
    <t>@tanyarlfes Ego buat hidup muda dan bebas masih ada , padahal tetangga udah pada nyinyir , dulu target nikah umur 23 , skrng umur 23 target mundur jd 25 , Wallahu a'lam , jodoh gaada yg tau , sapa tau jodohku jungkook😱😄</t>
  </si>
  <si>
    <t>@tanyarlfes ego buat hidup muda dan bebas masih ada , padahal tetangga udah pada nyinyir , dulu target nikah umur 23 , skrng umur 23 target mundur jd 25 , wallahu a'lam , jodoh gaada yg tau , sapa tau jodohku jungkook😱😄</t>
  </si>
  <si>
    <t>ego buat hidup muda dan bebas masih ada padahal tetangga udah pada nyinyir dulu target nikah umur skrng umur target mundur jd wallahu alam jodoh gaada yg tau sapa tau jodohku jungkook</t>
  </si>
  <si>
    <t>['ego', 'buat', 'hidup', 'muda', 'dan', 'bebas', 'masih', 'ada', 'padahal', 'tetangga', 'udah', 'pada', 'nyinyir', 'dulu', 'target', 'nikah', 'umur', 'skrng', 'umur', 'target', 'mundur', 'jd', 'wallahu', 'alam', 'jodoh', 'gaada', 'yg', 'tau', 'sapa', 'tau', 'jodohku', 'jungkook']</t>
  </si>
  <si>
    <t>['ego', 'buat', 'hidup', 'muda', 'dan', 'bebas', 'masih', 'ada', 'padahal', 'tetangga', 'sudah', 'pada', 'sindir', 'dulu', 'target', 'nikah', 'umur', 'sekarang', 'umur', 'target', 'mundur', 'jd', 'wallahu', 'alam', 'jodoh', 'gaada', 'yg', 'tau', 'siapa', 'tau', 'jodohku', 'jungkook']</t>
  </si>
  <si>
    <t>['ego', 'hidup', 'muda', 'bebas', 'tetangga', 'sindir', 'target', 'nikah', 'umur', 'umur', 'target', 'mundur', 'jd', 'wallahu', 'alam', 'jodoh', 'gaada', 'tau', 'tau', 'jodohku', 'jungkook']</t>
  </si>
  <si>
    <t>['ego', 'hidup', 'muda', 'bebas', 'tetangga', 'sindir', 'target', 'nikah', 'umur', 'umur', 'target', 'mundur', 'jd', 'wallahu', 'alam', 'jodoh', 'gaada', 'tau', 'tau', 'jodoh', 'jungkook']</t>
  </si>
  <si>
    <t>ego hidup muda bebas tetangga sindir target nikah umur umur target mundur jd wallahu alam jodoh gaada tau tau jodoh jungkook</t>
  </si>
  <si>
    <t>@dea_riku Kaki tangan dingin tremor, gue blm nikah sih, sayang kalo mati muda 🙏🙏🙏</t>
  </si>
  <si>
    <t>@dea_riku kaki tangan dingin tremor, gue blm nikah sih, sayang kalo mati muda 🙏🙏🙏</t>
  </si>
  <si>
    <t>riku kaki tangan dingin tremor gue blm nikah sih sayang kalo mati muda</t>
  </si>
  <si>
    <t>['riku', 'kaki', 'tangan', 'dingin', 'tremor', 'gue', 'blm', 'nikah', 'sih', 'sayang', 'kalo', 'mati', 'muda']</t>
  </si>
  <si>
    <t>['riku', 'kaki', 'tangan', 'dingin', 'tremor', 'aku', 'belum', 'nikah', 'sih', 'sayang', 'kalo', 'mati', 'muda']</t>
  </si>
  <si>
    <t>['riku', 'kaki', 'tangan', 'dingin', 'tremor', 'nikah', 'sih', 'sayang', 'kalo', 'mati', 'muda']</t>
  </si>
  <si>
    <t>riku kaki tangan dingin tremor nikah sih sayang kalo mati muda</t>
  </si>
  <si>
    <t>Pas ngurus surat NA ditanya "apa mas yg membuat mas memutuskan nikah muda? Apa ndak pngn jalan2 main dulu liat dunia luar".
Brengosen kocomotonan meh telongpuloh ki muda seko ngendi batinku.</t>
  </si>
  <si>
    <t>pas ngurus surat na ditanya "apa mas yg membuat mas memutuskan nikah muda? apa ndak pngn jalan2 main dulu liat dunia luar".
brengosen kocomotonan meh telongpuloh ki muda seko ngendi batinku.</t>
  </si>
  <si>
    <t>pas ngurus surat na ditanya apa mas yg membuat mas memutuskan nikah muda apa ndak pngn jalan main dulu liat dunia luar brengosen kocomotonan meh telongpuloh ki muda seko ngendi batinku</t>
  </si>
  <si>
    <t>['pas', 'ngurus', 'surat', 'na', 'ditanya', 'apa', 'mas', 'yg', 'membuat', 'mas', 'memutuskan', 'nikah', 'muda', 'apa', 'ndak', 'pngn', 'jalan', 'main', 'dulu', 'liat', 'dunia', 'luar', 'brengosen', 'kocomotonan', 'meh', 'telongpuloh', 'ki', 'muda', 'seko', 'ngendi', 'batinku']</t>
  </si>
  <si>
    <t>['saat', 'merawat', 'surat', 'na', 'ditanya', 'apa', 'kakak', 'yg', 'membuat', 'kakak', 'memutuskan', 'nikah', 'muda', 'apa', 'tidak', 'ingin', 'jalan', 'main', 'dulu', 'lihat', 'dunia', 'luar', 'jenggot', 'kocomotonan', 'akan', 'tigapuluh', 'ini', 'muda', 'dari', 'dimana', 'batinku']</t>
  </si>
  <si>
    <t>['merawat', 'surat', 'na', 'kakak', 'kakak', 'memutuskan', 'nikah', 'muda', 'jalan', 'main', 'lihat', 'dunia', 'jenggot', 'kocomotonan', 'tigapuluh', 'muda', 'dimana', 'batinku']</t>
  </si>
  <si>
    <t>['rawat', 'surat', 'na', 'kakak', 'kakak', 'putus', 'nikah', 'muda', 'jalan', 'main', 'lihat', 'dunia', 'jenggot', 'kocomotonan', 'tigapuluh', 'muda', 'mana', 'batin']</t>
  </si>
  <si>
    <t>rawat surat na kakak kakak putus nikah muda jalan main lihat dunia jenggot kocomotonan tigapuluh muda mana batin</t>
  </si>
  <si>
    <t>Misal bapake nikah muda umur 22 weh, minimal saiki bapake umur 46-47, yo opo lo kok iso ngono😭 kui umuran bapakmu lo nder😭</t>
  </si>
  <si>
    <t>misal bapake nikah muda umur 22 weh, minimal saiki bapake umur 46-47, yo opo lo kok iso ngono😭 kui umuran bapakmu lo nder😭</t>
  </si>
  <si>
    <t>misal bapake nikah muda umur weh minimal saiki bapake umur yo opo lo kok iso ngono kui umuran bapakmu lo nder</t>
  </si>
  <si>
    <t>['misal', 'bapake', 'nikah', 'muda', 'umur', 'weh', 'minimal', 'saiki', 'bapake', 'umur', 'yo', 'opo', 'lo', 'kok', 'iso', 'ngono', 'kui', 'umuran', 'bapakmu', 'lo', 'nder']</t>
  </si>
  <si>
    <t>['misal', 'bapake', 'nikah', 'muda', 'umur', 'weh', 'minimal', 'saiki', 'bapake', 'umur', 'ya', 'opo', 'kamu', 'kok', 'iso', 'begitu', 'itu', 'umuran', 'bapakmu', 'kamu', 'nder']</t>
  </si>
  <si>
    <t>['bapake', 'nikah', 'muda', 'umur', 'weh', 'minimal', 'saiki', 'bapake', 'umur', 'ya', 'opo', 'iso', 'umuran', 'bapakmu', 'nder']</t>
  </si>
  <si>
    <t>['bapake', 'nikah', 'muda', 'umur', 'weh', 'minimal', 'saiki', 'bapake', 'umur', 'ya', 'opo', 'iso', 'umur', 'bapak', 'nder']</t>
  </si>
  <si>
    <t>bapake nikah muda umur weh minimal saiki bapake umur ya opo iso umur bapak nder</t>
  </si>
  <si>
    <t>@prophetofzorck Kalo kata gue sih karna fenomena nikah muda disini masih jadi yang terbesar</t>
  </si>
  <si>
    <t>@prophetofzorck kalo kata gue sih karna fenomena nikah muda disini masih jadi yang terbesar</t>
  </si>
  <si>
    <t>kalo kata gue sih karna fenomena nikah muda disini masih jadi yang terbesar</t>
  </si>
  <si>
    <t>['kalo', 'kata', 'gue', 'sih', 'karna', 'fenomena', 'nikah', 'muda', 'disini', 'masih', 'jadi', 'yang', 'terbesar']</t>
  </si>
  <si>
    <t>['kalo', 'kata', 'aku', 'sih', 'karena', 'fenomena', 'nikah', 'muda', 'disini', 'masih', 'jadi', 'yang', 'terbesar']</t>
  </si>
  <si>
    <t>['kalo', 'sih', 'fenomena', 'nikah', 'muda', 'terbesar']</t>
  </si>
  <si>
    <t>['kalo', 'sih', 'fenomena', 'nikah', 'muda', 'besar']</t>
  </si>
  <si>
    <t>kalo sih fenomena nikah muda besar</t>
  </si>
  <si>
    <t>@tanyarlfes You do you Nder. Mau nikah muda, nikah nanti, atau bahkan ga nikah, terserah kamu. Ga ada standar normal yg baku kok</t>
  </si>
  <si>
    <t>@tanyarlfes you do you nder. mau nikah muda, nikah nanti, atau bahkan ga nikah, terserah kamu. ga ada standar normal yg baku kok</t>
  </si>
  <si>
    <t>you do you nder mau nikah muda nikah nanti atau bahkan ga nikah terserah kamu ga ada standar normal yg baku kok</t>
  </si>
  <si>
    <t>['you', 'do', 'you', 'nder', 'mau', 'nikah', 'muda', 'nikah', 'nanti', 'atau', 'bahkan', 'ga', 'nikah', 'terserah', 'kamu', 'ga', 'ada', 'standar', 'normal', 'yg', 'baku', 'kok']</t>
  </si>
  <si>
    <t>['you', 'pada', 'you', 'nder', 'mau', 'nikah', 'muda', 'nikah', 'nanti', 'atau', 'bahkan', 'tidak', 'nikah', 'terserah', 'kamu', 'tidak', 'ada', 'standar', 'normal', 'yg', 'baku', 'kok']</t>
  </si>
  <si>
    <t>['you', 'you', 'nder', 'nikah', 'muda', 'nikah', 'nikah', 'terserah', 'standar', 'normal', 'baku']</t>
  </si>
  <si>
    <t>['you', 'you', 'nder', 'nikah', 'muda', 'nikah', 'nikah', 'serah', 'standar', 'normal', 'baku']</t>
  </si>
  <si>
    <t>you you nder nikah muda nikah nikah serah standar normal baku</t>
  </si>
  <si>
    <t>pesona om-om emang gapernah gagal tjuyyy 😭✊🏻
ini gua rela bgt nikah muda ama om-om, kalo om-om nya modelan beginiiiii 🙏🏻 https://t.co/OBKrYof7Hw</t>
  </si>
  <si>
    <t>pesona om-om emang gapernah gagal tjuyyy 😭✊🏻
ini gua rela bgt nikah muda ama om-om, kalo om-om nya modelan beginiiiii 🙏🏻 https://t.co/obkryof7hw</t>
  </si>
  <si>
    <t>pesona omom emang gapernah gagal tjuyyy ini gua rela bgt nikah muda ama omom kalo omom nya modelan beginiiiii</t>
  </si>
  <si>
    <t>['pesona', 'omom', 'emang', 'gapernah', 'gagal', 'tjuyyy', 'ini', 'gua', 'rela', 'bgt', 'nikah', 'muda', 'ama', 'omom', 'kalo', 'omom', 'nya', 'modelan', 'beginiiiii']</t>
  </si>
  <si>
    <t>['pesona', 'paman', 'memang', 'gapernah', 'gagal', 'tjuyyy', 'ini', 'aku', 'rela', 'banget', 'nikah', 'muda', 'sama', 'paman', 'kalo', 'paman', 'nya', 'modelan', 'beginiiiii']</t>
  </si>
  <si>
    <t>['pesona', 'paman', 'gapernah', 'gagal', 'rela', 'banget', 'nikah', 'muda', 'paman', 'kalo', 'paman', 'nya', 'modelan', 'beginiiiii']</t>
  </si>
  <si>
    <t>['pesona', 'paman', 'gapernah', 'gagal', 'rela', 'banget', 'nikah', 'muda', 'paman', 'kalo', 'paman', 'nya', 'model', 'beginiiiii']</t>
  </si>
  <si>
    <t>pesona paman gapernah gagal rela banget nikah muda paman kalo paman nya model beginiiiii</t>
  </si>
  <si>
    <t>@mamakmu__ @ryshaliha @worksfess Mungkin mbaknya msih muda jd ya bisa bikin planning bgitu,hak dia sih, ponakanku msih bocil dah nikah tnpa punya persiapan financial, kerja males2an punya anak gak di planning, anaknya bru 1th istrinya dah hamil lgi, pdhal anaknya ususnya bermasalah, ujung2nya nyusahin bulekku</t>
  </si>
  <si>
    <t>@mamakmu__ @ryshaliha @worksfess mungkin mbaknya msih muda jd ya bisa bikin planning bgitu,hak dia sih, ponakanku msih bocil dah nikah tnpa punya persiapan financial, kerja males2an punya anak gak di planning, anaknya bru 1th istrinya dah hamil lgi, pdhal anaknya ususnya bermasalah, ujung2nya nyusahin bulekku</t>
  </si>
  <si>
    <t>mungkin mbaknya msih muda jd ya bisa bikin planning bgituhak dia sih ponakanku msih bocil dah nikah tnpa punya persiapan financial kerja malesan punya anak gak di planning anaknya bru th istrinya dah hamil lgi pdhal anaknya ususnya bermasalah ujungnya nyusahin bulekku</t>
  </si>
  <si>
    <t>['mungkin', 'mbaknya', 'msih', 'muda', 'jd', 'ya', 'bisa', 'bikin', 'planning', 'bgituhak', 'dia', 'sih', 'ponakanku', 'msih', 'bocil', 'dah', 'nikah', 'tnpa', 'punya', 'persiapan', 'financial', 'kerja', 'malesan', 'punya', 'anak', 'gak', 'di', 'planning', 'anaknya', 'bru', 'th', 'istrinya', 'dah', 'hamil', 'lgi', 'pdhal', 'anaknya', 'ususnya', 'bermasalah', 'ujungnya', 'nyusahin', 'bulekku']</t>
  </si>
  <si>
    <t>['mungkin', 'mbaknya', 'masih', 'muda', 'jd', 'ya', 'bisa', 'bikin', 'perencanaan', 'begitu', 'dia', 'sih', 'ponakanku', 'masih', 'bocah', 'sudah', 'nikah', 'tanpa', 'punya', 'persiapan', 'keuangan', 'kerja', 'malesan', 'punya', 'anak', 'gak', 'di', 'perencanaan', 'anaknya', 'baru', 'tahun', 'istrinya', 'sudah', 'hamil', 'lagi', 'padahal', 'anaknya', 'ususnya', 'bermasalah', 'ujungnya', 'menyusahkan', 'bulekku']</t>
  </si>
  <si>
    <t>['mbaknya', 'muda', 'jd', 'ya', 'bikin', 'perencanaan', 'sih', 'ponakanku', 'bocah', 'nikah', 'persiapan', 'keuangan', 'kerja', 'malesan', 'anak', 'gak', 'perencanaan', 'anaknya', 'istrinya', 'hamil', 'anaknya', 'ususnya', 'bermasalah', 'ujungnya', 'menyusahkan', 'bulekku']</t>
  </si>
  <si>
    <t>['mbak', 'muda', 'jd', 'ya', 'bikin', 'rencana', 'sih', 'ponakan', 'bocah', 'nikah', 'siap', 'uang', 'kerja', 'malesan', 'anak', 'gak', 'rencana', 'anak', 'istri', 'hamil', 'anak', 'usus', 'masalah', 'ujung', 'susah', 'bulekku']</t>
  </si>
  <si>
    <t>mbak muda jd ya bikin rencana sih ponakan bocah nikah siap uang kerja malesan anak gak rencana anak istri hamil anak usus masalah ujung susah bulekku</t>
  </si>
  <si>
    <t>@lNoze Yakali nikah muda</t>
  </si>
  <si>
    <t>@lnoze yakali nikah muda</t>
  </si>
  <si>
    <t>yakali nikah muda</t>
  </si>
  <si>
    <t>['yakali', 'nikah', 'muda']</t>
  </si>
  <si>
    <t>['benarkah', 'nikah', 'muda']</t>
  </si>
  <si>
    <t>@sosmedkeras Kayaknya nikah muda dah</t>
  </si>
  <si>
    <t>@sosmedkeras kayaknya nikah muda dah</t>
  </si>
  <si>
    <t>kayaknya nikah muda dah</t>
  </si>
  <si>
    <t>['kayaknya', 'nikah', 'muda', 'dah']</t>
  </si>
  <si>
    <t>['kayaknya', 'nikah', 'muda', 'sudah']</t>
  </si>
  <si>
    <t>['kayaknya', 'nikah', 'muda']</t>
  </si>
  <si>
    <t>['kayak', 'nikah', 'muda']</t>
  </si>
  <si>
    <t>kayak nikah muda</t>
  </si>
  <si>
    <t>@ditaayu1905 Dajjal gausa dibahas lah. Gada yg bisa diharapin 😑
Masih kurang sakit apaa? 
Dan mslh cowo mah tenang ajaaa, lagian umur masih brp sih? Orang2 pada nikah muda noh umur 25 udah cere anak 1 ato ngga cuman jadi korban kdrt.
Fokus aja sm idup yg berkualitas, yakin deh pada antre</t>
  </si>
  <si>
    <t>@ditaayu1905 dajjal gausa dibahas lah. gada yg bisa diharapin 😑
masih kurang sakit apaa? 
dan mslh cowo mah tenang ajaaa, lagian umur masih brp sih? orang2 pada nikah muda noh umur 25 udah cere anak 1 ato ngga cuman jadi korban kdrt.
fokus aja sm idup yg berkualitas, yakin deh pada antre</t>
  </si>
  <si>
    <t>dajjal gausa dibahas lah gada yg bisa diharapin masih kurang sakit apaa dan mslh cowo mah tenang ajaaa lagian umur masih brp sih orang pada nikah muda noh umur udah cere anak ato ngga cuman jadi korban kdrt fokus aja sm idup yg berkualitas yakin deh pada antre</t>
  </si>
  <si>
    <t>['dajjal', 'gausa', 'dibahas', 'lah', 'gada', 'yg', 'bisa', 'diharapin', 'masih', 'kurang', 'sakit', 'apaa', 'dan', 'mslh', 'cowo', 'mah', 'tenang', 'ajaaa', 'lagian', 'umur', 'masih', 'brp', 'sih', 'orang', 'pada', 'nikah', 'muda', 'noh', 'umur', 'udah', 'cere', 'anak', 'ato', 'ngga', 'cuman', 'jadi', 'korban', 'kdrt', 'fokus', 'aja', 'sm', 'idup', 'yg', 'berkualitas', 'yakin', 'deh', 'pada', 'antre']</t>
  </si>
  <si>
    <t>['dajjal', 'jangan', 'dibahas', 'lah', 'tidak', 'yg', 'bisa', 'diharapin', 'masih', 'kurang', 'sakit', 'apaa', 'dan', 'masalah', 'cowok', 'mah', 'tenang', 'saja', 'lagian', 'umur', 'masih', 'berapa', 'sih', 'orang', 'pada', 'nikah', 'muda', 'itu', 'umur', 'sudah', 'cerai', 'anak', 'atau', 'tidak', 'hanya', 'jadi', 'korban', 'kekerasan', 'fokus', 'aja', 'sama', 'hidup', 'yg', 'berkualitas', 'yakin', 'deh', 'pada', 'antre']</t>
  </si>
  <si>
    <t>['dajjal', 'dibahas', 'diharapin', 'sakit', 'apaa', 'cowok', 'mah', 'tenang', 'umur', 'sih', 'orang', 'nikah', 'muda', 'umur', 'cerai', 'anak', 'korban', 'kekerasan', 'fokus', 'aja', 'hidup', 'berkualitas', 'deh', 'antre']</t>
  </si>
  <si>
    <t>['dajjal', 'bahas', 'diharapin', 'sakit', 'apaa', 'cowok', 'mah', 'tenang', 'umur', 'sih', 'orang', 'nikah', 'muda', 'umur', 'cerai', 'anak', 'korban', 'keras', 'fokus', 'aja', 'hidup', 'kualitas', 'deh', 'antre']</t>
  </si>
  <si>
    <t>dajjal bahas diharapin sakit apaa cowok mah tenang umur sih orang nikah muda umur cerai anak korban keras fokus aja hidup kualitas deh antre</t>
  </si>
  <si>
    <t>@hrdbacot Orangnya sih ngga punya twitter, dulu kerja di wiring harness mobil jepang, 2 atasan mbak2 masih muda dan belum nikah semua, ada dimana satu bulan full selalu lembur kerja ngejar target sebelum lebaran. Setiap selesai lembur selalu ngasih reward, selalu mengapresiasi hasil kerja</t>
  </si>
  <si>
    <t>@hrdbacot orangnya sih ngga punya twitter, dulu kerja di wiring harness mobil jepang, 2 atasan mbak2 masih muda dan belum nikah semua, ada dimana satu bulan full selalu lembur kerja ngejar target sebelum lebaran. setiap selesai lembur selalu ngasih reward, selalu mengapresiasi hasil kerja</t>
  </si>
  <si>
    <t>orangnya sih ngga punya twitter dulu kerja di wiring harness mobil jepang atasan mbak masih muda dan belum nikah semua ada dimana satu bulan full selalu lembur kerja ngejar target sebelum lebaran setiap selesai lembur selalu ngasih reward selalu mengapresiasi hasil kerja</t>
  </si>
  <si>
    <t>['orangnya', 'sih', 'ngga', 'punya', 'twitter', 'dulu', 'kerja', 'di', 'wiring', 'harness', 'mobil', 'jepang', 'atasan', 'mbak', 'masih', 'muda', 'dan', 'belum', 'nikah', 'semua', 'ada', 'dimana', 'satu', 'bulan', 'full', 'selalu', 'lembur', 'kerja', 'ngejar', 'target', 'sebelum', 'lebaran', 'setiap', 'selesai', 'lembur', 'selalu', 'ngasih', 'reward', 'selalu', 'mengapresiasi', 'hasil', 'kerja']</t>
  </si>
  <si>
    <t>['orangnya', 'sih', 'tidak', 'punya', 'twitter', 'dulu', 'kerja', 'di', 'wiring', 'harness', 'mobil', 'jepang', 'atasan', 'mbak', 'masih', 'muda', 'dan', 'belum', 'nikah', 'semua', 'ada', 'dimana', 'satu', 'bulan', 'full', 'selalu', 'lembur', 'kerja', 'mengejar', 'target', 'sebelum', 'lebaran', 'setiap', 'selesai', 'lembur', 'selalu', 'memberi', 'reward', 'selalu', 'mengapresiasi', 'hasil', 'kerja']</t>
  </si>
  <si>
    <t>['orangnya', 'sih', 'twitter', 'kerja', 'wiring', 'harness', 'mobil', 'jepang', 'atasan', 'mbak', 'muda', 'nikah', 'dimana', 'full', 'lembur', 'kerja', 'mengejar', 'target', 'lebaran', 'selesai', 'lembur', 'reward', 'mengapresiasi', 'hasil', 'kerja']</t>
  </si>
  <si>
    <t>['orang', 'sih', 'twitter', 'kerja', 'wiring', 'harness', 'mobil', 'jepang', 'atas', 'mbak', 'muda', 'nikah', 'mana', 'full', 'lembur', 'kerja', 'kejar', 'target', 'lebaran', 'selesai', 'lembur', 'reward', 'apresiasi', 'hasil', 'kerja']</t>
  </si>
  <si>
    <t>orang sih twitter kerja wiring harness mobil jepang atas mbak muda nikah mana full lembur kerja kejar target lebaran selesai lembur reward apresiasi hasil kerja</t>
  </si>
  <si>
    <t>@convomfs Maret 2021 dulu, denger kabar kalo mantan pacar tunangan sama cewe lain. Padahal sebelumnya doi bilang gak bakalan nikah muda. Yap mungkin maksud dia gak bakalan nikah muda sama gw, tapi kalo sama orang lain mah iya 🤣</t>
  </si>
  <si>
    <t>@convomfs maret 2021 dulu, denger kabar kalo mantan pacar tunangan sama cewe lain. padahal sebelumnya doi bilang gak bakalan nikah muda. yap mungkin maksud dia gak bakalan nikah muda sama gw, tapi kalo sama orang lain mah iya 🤣</t>
  </si>
  <si>
    <t>maret dulu denger kabar kalo mantan pacar tunangan sama cewe lain padahal sebelumnya doi bilang gak bakalan nikah muda yap mungkin maksud dia gak bakalan nikah muda sama gw tapi kalo sama orang lain mah iya</t>
  </si>
  <si>
    <t>['maret', 'dulu', 'denger', 'kabar', 'kalo', 'mantan', 'pacar', 'tunangan', 'sama', 'cewe', 'lain', 'padahal', 'sebelumnya', 'doi', 'bilang', 'gak', 'bakalan', 'nikah', 'muda', 'yap', 'mungkin', 'maksud', 'dia', 'gak', 'bakalan', 'nikah', 'muda', 'sama', 'gw', 'tapi', 'kalo', 'sama', 'orang', 'lain', 'mah', 'iya']</t>
  </si>
  <si>
    <t>['maret', 'dulu', 'denger', 'kabar', 'kalo', 'mantan', 'pacar', 'tunangan', 'sama', 'cewek', 'lain', 'padahal', 'sebelumnya', 'dia', 'bilang', 'gak', 'bakalan', 'nikah', 'muda', 'iya', 'mungkin', 'maksud', 'dia', 'gak', 'bakalan', 'nikah', 'muda', 'sama', 'aku', 'tapi', 'kalo', 'sama', 'orang', 'lain', 'mah', 'iya']</t>
  </si>
  <si>
    <t>['maret', 'denger', 'kabar', 'kalo', 'mantan', 'pacar', 'tunangan', 'cewek', 'bilang', 'gak', 'nikah', 'muda', 'iya', 'maksud', 'gak', 'nikah', 'muda', 'kalo', 'orang', 'mah', 'iya']</t>
  </si>
  <si>
    <t>['maret', 'denger', 'kabar', 'kalo', 'mantan', 'pacar', 'tunang', 'cewek', 'bilang', 'gak', 'nikah', 'muda', 'iya', 'maksud', 'gak', 'nikah', 'muda', 'kalo', 'orang', 'mah', 'iya']</t>
  </si>
  <si>
    <t>maret denger kabar kalo mantan pacar tunang cewek bilang gak nikah muda iya maksud gak nikah muda kalo orang mah iya</t>
  </si>
  <si>
    <t>@chanyeolnm Boleh, paling nanti kita langsung di kawinin kak. Emang kamu mau nikah muda?!</t>
  </si>
  <si>
    <t>@chanyeolnm boleh, paling nanti kita langsung di kawinin kak. emang kamu mau nikah muda?!</t>
  </si>
  <si>
    <t>boleh paling nanti kita langsung di kawinin kak emang kamu mau nikah muda</t>
  </si>
  <si>
    <t>['boleh', 'paling', 'nanti', 'kita', 'langsung', 'di', 'kawinin', 'kak', 'emang', 'kamu', 'mau', 'nikah', 'muda']</t>
  </si>
  <si>
    <t>['boleh', 'paling', 'nanti', 'kita', 'langsung', 'di', 'kawinin', 'kakak', 'memang', 'kamu', 'mau', 'nikah', 'muda']</t>
  </si>
  <si>
    <t>['langsung', 'kawinin', 'kakak', 'nikah', 'muda']</t>
  </si>
  <si>
    <t>langsung kawinin kakak nikah muda</t>
  </si>
  <si>
    <t>Mengejar setoran utk nikah muda gass</t>
  </si>
  <si>
    <t>mengejar setoran utk nikah muda gass</t>
  </si>
  <si>
    <t>['mengejar', 'setoran', 'utk', 'nikah', 'muda', 'gass']</t>
  </si>
  <si>
    <t>['mengejar', 'setoran', 'utk', 'nikah', 'muda', 'segerakan']</t>
  </si>
  <si>
    <t>['kejar', 'setor', 'utk', 'nikah', 'muda', 'segera']</t>
  </si>
  <si>
    <t>kejar setor utk nikah muda segera</t>
  </si>
  <si>
    <t>@mrsllxx @convomfs Kak kita seumuran 😭😭 masih muda kan ya iya kok orang 99% orang di gambar aja blm ada yg nikah 😭😩</t>
  </si>
  <si>
    <t>@mrsllxx @convomfs kak kita seumuran 😭😭 masih muda kan ya iya kok orang 99% orang di gambar aja blm ada yg nikah 😭😩</t>
  </si>
  <si>
    <t>kak kita seumuran masih muda kan ya iya kok orang orang di gambar aja blm ada yg nikah</t>
  </si>
  <si>
    <t>['kak', 'kita', 'seumuran', 'masih', 'muda', 'kan', 'ya', 'iya', 'kok', 'orang', 'orang', 'di', 'gambar', 'aja', 'blm', 'ada', 'yg', 'nikah']</t>
  </si>
  <si>
    <t>['kakak', 'kita', 'seumuran', 'masih', 'muda', 'kan', 'ya', 'iya', 'kok', 'orang', 'orang', 'di', 'gambar', 'aja', 'belum', 'ada', 'yg', 'nikah']</t>
  </si>
  <si>
    <t>['kakak', 'seumuran', 'muda', 'ya', 'iya', 'orang', 'orang', 'gambar', 'aja', 'nikah']</t>
  </si>
  <si>
    <t>['kakak', 'umur', 'muda', 'ya', 'iya', 'orang', 'orang', 'gambar', 'aja', 'nikah']</t>
  </si>
  <si>
    <t>kakak umur muda ya iya orang orang gambar aja nikah</t>
  </si>
  <si>
    <t>"kak hanss, maknae bears itu reyno? aku kira io" - Yang paling muda di geng Bears emang si Reyno. Dulu papinya io sama hugo kan hamidun barengan, nah barulah ga lama dari situ papinya Reyno nikah terus hamidun juga #tellhans  https://t.co/mjuGiNEZVx</t>
  </si>
  <si>
    <t>"kak hanss, maknae bears itu reyno? aku kira io" - yang paling muda di geng bears emang si reyno. dulu papinya io sama hugo kan hamidun barengan, nah barulah ga lama dari situ papinya reyno nikah terus hamidun juga #tellhans  https://t.co/mjuginezvx</t>
  </si>
  <si>
    <t>kak hanss maknae bears itu reyno aku kira io yang paling muda di geng bears emang si reyno dulu papinya io sama hugo kan hamidun barengan nah barulah ga lama dari situ papinya reyno nikah terus hamidun juga</t>
  </si>
  <si>
    <t>['kak', 'hanss', 'maknae', 'bears', 'itu', 'reyno', 'aku', 'kira', 'io', 'yang', 'paling', 'muda', 'di', 'geng', 'bears', 'emang', 'si', 'reyno', 'dulu', 'papinya', 'io', 'sama', 'hugo', 'kan', 'hamidun', 'barengan', 'nah', 'barulah', 'ga', 'lama', 'dari', 'situ', 'papinya', 'reyno', 'nikah', 'terus', 'hamidun', 'juga']</t>
  </si>
  <si>
    <t>['kakak', 'hanss', 'maknae', 'bears', 'itu', 'reyno', 'aku', 'kira', 'io', 'yang', 'paling', 'muda', 'di', 'geng', 'bears', 'memang', 'si', 'reyno', 'dulu', 'papinya', 'io', 'sama', 'hugo', 'kan', 'hamil', 'barengan', 'nah', 'barulah', 'tidak', 'lama', 'dari', 'situ', 'papinya', 'reyno', 'nikah', 'terus', 'hamil', 'juga']</t>
  </si>
  <si>
    <t>['kakak', 'maknae', 'bears', 'reyno', 'io', 'muda', 'geng', 'bears', 'si', 'reyno', 'papinya', 'io', 'hugo', 'hamil', 'barengan', 'barulah', 'situ', 'papinya', 'reyno', 'nikah', 'hamil']</t>
  </si>
  <si>
    <t>['kakak', 'maknae', 'bears', 'reyno', 'io', 'muda', 'geng', 'bears', 'si', 'reyno', 'papi', 'io', 'hugo', 'hamil', 'bareng', 'baru', 'situ', 'papi', 'reyno', 'nikah', 'hamil']</t>
  </si>
  <si>
    <t>kakak maknae bears reyno io muda geng bears si reyno papi io hugo hamil bareng baru situ papi reyno nikah hamil</t>
  </si>
  <si>
    <t>@prophetofzorck Kalau emg perempuan ngejarnya nikah muda kadang susah sih sm yg seumuran krn yg laki2 suka blm merasa mapan atau pantes, which is wajar. 
Kl gw pribadi prefer yg seumuran krn dari pola pikir bisa sejalan. Kl sm yg lbh tua (2th aja) suka ga nyambung.</t>
  </si>
  <si>
    <t>@prophetofzorck kalau emg perempuan ngejarnya nikah muda kadang susah sih sm yg seumuran krn yg laki2 suka blm merasa mapan atau pantes, which is wajar. 
kl gw pribadi prefer yg seumuran krn dari pola pikir bisa sejalan. kl sm yg lbh tua (2th aja) suka ga nyambung.</t>
  </si>
  <si>
    <t>kalau emg perempuan ngejarnya nikah muda kadang susah sih sm yg seumuran krn yg laki suka blm merasa mapan atau pantes which is wajar kl gw pribadi prefer yg seumuran krn dari pola pikir bisa sejalan kl sm yg lbh tua th aja suka ga nyambung</t>
  </si>
  <si>
    <t>['kalau', 'emg', 'perempuan', 'ngejarnya', 'nikah', 'muda', 'kadang', 'susah', 'sih', 'sm', 'yg', 'seumuran', 'krn', 'yg', 'laki', 'suka', 'blm', 'merasa', 'mapan', 'atau', 'pantes', 'which', 'is', 'wajar', 'kl', 'gw', 'pribadi', 'prefer', 'yg', 'seumuran', 'krn', 'dari', 'pola', 'pikir', 'bisa', 'sejalan', 'kl', 'sm', 'yg', 'lbh', 'tua', 'th', 'aja', 'suka', 'ga', 'nyambung']</t>
  </si>
  <si>
    <t>['kalau', 'memang', 'perempuan', 'ngejarnya', 'nikah', 'muda', 'kadang', 'susah', 'sih', 'sama', 'yg', 'seumuran', 'krn', 'yg', 'laki', 'suka', 'belum', 'merasa', 'mapan', 'atau', 'pantas', 'which', 'is', 'wajar', 'kalau', 'aku', 'pribadi', 'memilih', 'yg', 'seumuran', 'krn', 'dari', 'pola', 'pikir', 'bisa', 'sejalan', 'kalau', 'sama', 'yg', 'lbh', 'tua', 'tahun', 'aja', 'suka', 'tidak', 'bersambung']</t>
  </si>
  <si>
    <t>['perempuan', 'ngejarnya', 'nikah', 'muda', 'kadang', 'susah', 'sih', 'seumuran', 'krn', 'laki', 'suka', 'mapan', 'which', 'is', 'wajar', 'pribadi', 'memilih', 'seumuran', 'krn', 'pola', 'pikir', 'sejalan', 'lbh', 'tua', 'aja', 'suka', 'bersambung']</t>
  </si>
  <si>
    <t>['perempuan', 'ngejarnya', 'nikah', 'muda', 'kadang', 'susah', 'sih', 'umur', 'krn', 'laki', 'suka', 'mapan', 'which', 'is', 'wajar', 'pribadi', 'pilih', 'umur', 'krn', 'pola', 'pikir', 'jalan', 'lbh', 'tua', 'aja', 'suka', 'sambung']</t>
  </si>
  <si>
    <t>perempuan ngejarnya nikah muda kadang susah sih umur krn laki suka mapan which is wajar pribadi pilih umur krn pola pikir jalan lbh tua aja suka sambung</t>
  </si>
  <si>
    <t>@Askrlfess Bokap gue pas masih muda demen judi, sampe nikah dan punya anak dia masih demen judi. Gara2 ini rumah tangga hancur, anak ga dinafkahi sama sekali. Kalo lo mau lanjut dan nikah, pikir2 lagi nder.</t>
  </si>
  <si>
    <t>@askrlfess bokap gue pas masih muda demen judi, sampe nikah dan punya anak dia masih demen judi. gara2 ini rumah tangga hancur, anak ga dinafkahi sama sekali. kalo lo mau lanjut dan nikah, pikir2 lagi nder.</t>
  </si>
  <si>
    <t>bokap gue pas masih muda demen judi sampe nikah dan punya anak dia masih demen judi gara ini rumah tangga hancur anak ga dinafkahi sama sekali kalo lo mau lanjut dan nikah pikir lagi nder</t>
  </si>
  <si>
    <t>['bokap', 'gue', 'pas', 'masih', 'muda', 'demen', 'judi', 'sampe', 'nikah', 'dan', 'punya', 'anak', 'dia', 'masih', 'demen', 'judi', 'gara', 'ini', 'rumah', 'tangga', 'hancur', 'anak', 'ga', 'dinafkahi', 'sama', 'sekali', 'kalo', 'lo', 'mau', 'lanjut', 'dan', 'nikah', 'pikir', 'lagi', 'nder']</t>
  </si>
  <si>
    <t>['bapak', 'aku', 'saat', 'masih', 'muda', 'suka', 'judi', 'sampai', 'nikah', 'dan', 'punya', 'anak', 'dia', 'masih', 'suka', 'judi', 'karena', 'ini', 'rumah', 'tangga', 'hancur', 'anak', 'tidak', 'dinafkahi', 'sama', 'sekali', 'kalo', 'kamu', 'mau', 'lanjut', 'dan', 'nikah', 'pikir', 'lagi', 'nder']</t>
  </si>
  <si>
    <t>['muda', 'suka', 'judi', 'nikah', 'anak', 'suka', 'judi', 'rumah', 'tangga', 'hancur', 'anak', 'dinafkahi', 'kalo', 'nikah', 'pikir', 'nder']</t>
  </si>
  <si>
    <t>['muda', 'suka', 'judi', 'nikah', 'anak', 'suka', 'judi', 'rumah', 'tangga', 'hancur', 'anak', 'nafkah', 'kalo', 'nikah', 'pikir', 'nder']</t>
  </si>
  <si>
    <t>muda suka judi nikah anak suka judi rumah tangga hancur anak nafkah kalo nikah pikir nder</t>
  </si>
  <si>
    <t>bener banget emang, 20++ meninggal dibilang masih muda, tp kalo belum nikah, belum punya anak, katanya udah umurnya, masa belum?</t>
  </si>
  <si>
    <t>bener banget emang meninggal dibilang masih muda tp kalo belum nikah belum punya anak katanya udah umurnya masa belum</t>
  </si>
  <si>
    <t>['bener', 'banget', 'emang', 'meninggal', 'dibilang', 'masih', 'muda', 'tp', 'kalo', 'belum', 'nikah', 'belum', 'punya', 'anak', 'katanya', 'udah', 'umurnya', 'masa', 'belum']</t>
  </si>
  <si>
    <t>['benar', 'banget', 'memang', 'meninggal', 'dibilang', 'masih', 'muda', 'tapi', 'kalo', 'belum', 'nikah', 'belum', 'punya', 'anak', 'katanya', 'sudah', 'umurnya', 'masa', 'belum']</t>
  </si>
  <si>
    <t>['banget', 'meninggal', 'dibilang', 'muda', 'kalo', 'nikah', 'anak', 'umurnya']</t>
  </si>
  <si>
    <t>['banget', 'tinggal', 'bilang', 'muda', 'kalo', 'nikah', 'anak', 'umur']</t>
  </si>
  <si>
    <t>banget tinggal bilang muda kalo nikah anak umur</t>
  </si>
  <si>
    <t>@licatwenty Iya nikah ya tadi, kalo nikah itu masing² person itu punya tipe ideal pasangannya, jadi tergantung orang itu, biasanya mau duda atau janda atau bahkan lebih muda atau lebih tua itu selera masing²</t>
  </si>
  <si>
    <t>@licatwenty iya nikah ya tadi, kalo nikah itu masing² person itu punya tipe ideal pasangannya, jadi tergantung orang itu, biasanya mau duda atau janda atau bahkan lebih muda atau lebih tua itu selera masing²</t>
  </si>
  <si>
    <t>iya nikah ya tadi kalo nikah itu masing person itu punya tipe ideal pasangannya jadi tergantung orang itu biasanya mau duda atau janda atau bahkan lebih muda atau lebih tua itu selera masing</t>
  </si>
  <si>
    <t>['iya', 'nikah', 'ya', 'tadi', 'kalo', 'nikah', 'itu', 'masing', 'person', 'itu', 'punya', 'tipe', 'ideal', 'pasangannya', 'jadi', 'tergantung', 'orang', 'itu', 'biasanya', 'mau', 'duda', 'atau', 'janda', 'atau', 'bahkan', 'lebih', 'muda', 'atau', 'lebih', 'tua', 'itu', 'selera', 'masing']</t>
  </si>
  <si>
    <t>['iya', 'nikah', 'ya', 'kalo', 'nikah', 'person', 'tipe', 'ideal', 'pasangannya', 'tergantung', 'orang', 'duda', 'janda', 'muda', 'tua', 'selera']</t>
  </si>
  <si>
    <t>['iya', 'nikah', 'ya', 'kalo', 'nikah', 'person', 'tipe', 'ideal', 'pasang', 'gantung', 'orang', 'duda', 'janda', 'muda', 'tua', 'selera']</t>
  </si>
  <si>
    <t>iya nikah ya kalo nikah person tipe ideal pasang gantung orang duda janda muda tua selera</t>
  </si>
  <si>
    <t>@jesuishaa @AymanAlatas Aku sempet mikir, ayah bunda yg nikah dan punya anak udh umur aja, masih ada berantem nya, masih ga mulus2 bgt krn masih ada ego kan. Gmn kalo masih muda dan kurang dewasa? 
29th nikah aja, ayah bunda masih terus saling belajar utk memaklumi satu sama lain.. 
Nikah = belajar</t>
  </si>
  <si>
    <t>@jesuishaa @aymanalatas aku sempet mikir, ayah bunda yg nikah dan punya anak udh umur aja, masih ada berantem nya, masih ga mulus2 bgt krn masih ada ego kan. gmn kalo masih muda dan kurang dewasa? 
29th nikah aja, ayah bunda masih terus saling belajar utk memaklumi satu sama lain.. 
nikah = belajar</t>
  </si>
  <si>
    <t>aku sempet mikir ayah bunda yg nikah dan punya anak udh umur aja masih ada berantem nya masih ga mulus bgt krn masih ada ego kan gmn kalo masih muda dan kurang dewasa th nikah aja ayah bunda masih terus saling belajar utk memaklumi satu sama lain nikah belajar</t>
  </si>
  <si>
    <t>['aku', 'sempet', 'mikir', 'ayah', 'bunda', 'yg', 'nikah', 'dan', 'punya', 'anak', 'udh', 'umur', 'aja', 'masih', 'ada', 'berantem', 'nya', 'masih', 'ga', 'mulus', 'bgt', 'krn', 'masih', 'ada', 'ego', 'kan', 'gmn', 'kalo', 'masih', 'muda', 'dan', 'kurang', 'dewasa', 'th', 'nikah', 'aja', 'ayah', 'bunda', 'masih', 'terus', 'saling', 'belajar', 'utk', 'memaklumi', 'satu', 'sama', 'lain', 'nikah', 'belajar']</t>
  </si>
  <si>
    <t>['aku', 'sempat', 'berpikir', 'ayah', 'bunda', 'yg', 'nikah', 'dan', 'punya', 'anak', 'sudah', 'umur', 'aja', 'masih', 'ada', 'berkelahi', 'nya', 'masih', 'tidak', 'mulus', 'banget', 'krn', 'masih', 'ada', 'ego', 'kan', 'bagaimana', 'kalo', 'masih', 'muda', 'dan', 'kurang', 'dewasa', 'tahun', 'nikah', 'aja', 'ayah', 'bunda', 'masih', 'terus', 'saling', 'belajar', 'utk', 'memaklumi', 'satu', 'sama', 'lain', 'nikah', 'belajar']</t>
  </si>
  <si>
    <t>['berpikir', 'ayah', 'bunda', 'nikah', 'anak', 'umur', 'aja', 'berkelahi', 'nya', 'mulus', 'banget', 'krn', 'ego', 'kalo', 'muda', 'dewasa', 'nikah', 'aja', 'ayah', 'bunda', 'belajar', 'utk', 'memaklumi', 'nikah', 'belajar']</t>
  </si>
  <si>
    <t>['pikir', 'ayah', 'bunda', 'nikah', 'anak', 'umur', 'aja', 'kelah', 'nya', 'mulus', 'banget', 'krn', 'ego', 'kalo', 'muda', 'dewasa', 'nikah', 'aja', 'ayah', 'bunda', 'ajar', 'utk', 'maklum', 'nikah', 'ajar']</t>
  </si>
  <si>
    <t>pikir ayah bunda nikah anak umur aja kelah nya mulus banget krn ego kalo muda dewasa nikah aja ayah bunda ajar utk maklum nikah ajar</t>
  </si>
  <si>
    <t>Yg kamu panggil om om itu sudah ngfans dari 9tahun lalu. Ada yg SMP SMA. Di atas 25 kamu panggil om om, sejak kapan nikah sama tanten mu. Om am om.. 
Kamu mau abadi apa gimana hidupnya muda terus? https://t.co/6dK9P3Ld8q</t>
  </si>
  <si>
    <t>yg kamu panggil om om itu sudah ngfans dari 9tahun lalu. ada yg smp sma. di atas 25 kamu panggil om om, sejak kapan nikah sama tanten mu. om am om.. 
kamu mau abadi apa gimana hidupnya muda terus? https://t.co/6dk9p3ld8q</t>
  </si>
  <si>
    <t>yg kamu panggil om om itu sudah ngfans dari tahun lalu ada yg smp sma di atas kamu panggil om om sejak kapan nikah sama tanten mu om am om kamu mau abadi apa gimana hidupnya muda terus</t>
  </si>
  <si>
    <t>['yg', 'kamu', 'panggil', 'om', 'om', 'itu', 'sudah', 'ngfans', 'dari', 'tahun', 'lalu', 'ada', 'yg', 'smp', 'sma', 'di', 'atas', 'kamu', 'panggil', 'om', 'om', 'sejak', 'kapan', 'nikah', 'sama', 'tanten', 'mu', 'om', 'am', 'om', 'kamu', 'mau', 'abadi', 'apa', 'gimana', 'hidupnya', 'muda', 'terus']</t>
  </si>
  <si>
    <t>['yg', 'kamu', 'panggil', 'paman', 'paman', 'itu', 'sudah', 'mengagumi', 'dari', 'tahun', 'lalu', 'ada', 'yg', 'sampai', 'sama', 'di', 'atas', 'kamu', 'panggil', 'paman', 'paman', 'sejak', 'kapan', 'nikah', 'sama', 'tanten', 'kamu', 'paman', 'am', 'paman', 'kamu', 'mau', 'abadi', 'apa', 'bagaimana', 'hidupnya', 'muda', 'terus']</t>
  </si>
  <si>
    <t>['panggil', 'paman', 'paman', 'mengagumi', 'panggil', 'paman', 'paman', 'nikah', 'tanten', 'paman', 'paman', 'abadi', 'hidupnya', 'muda']</t>
  </si>
  <si>
    <t>['panggil', 'paman', 'paman', 'kagum', 'panggil', 'paman', 'paman', 'nikah', 'tanten', 'paman', 'paman', 'abadi', 'hidup', 'muda']</t>
  </si>
  <si>
    <t>panggil paman paman kagum panggil paman paman nikah tanten paman paman abadi hidup muda</t>
  </si>
  <si>
    <t>Gayakin nikah muda sama smster 8 anjrot 🤣🤣🤣</t>
  </si>
  <si>
    <t>gayakin nikah muda sama smster 8 anjrot 🤣🤣🤣</t>
  </si>
  <si>
    <t>gayakin nikah muda sama smster anjrot</t>
  </si>
  <si>
    <t>['gayakin', 'nikah', 'muda', 'sama', 'smster', 'anjrot']</t>
  </si>
  <si>
    <t>['ragu', 'nikah', 'muda', 'sama', 'semester', 'fuck']</t>
  </si>
  <si>
    <t>['ragu', 'nikah', 'muda', 'semester', 'fuck']</t>
  </si>
  <si>
    <t>ragu nikah muda semester fuck</t>
  </si>
  <si>
    <t>@lmhlhc @tanyarlfes Ya Allah ini mh msh exist smpe sekrng. Tiap lembur pasti nyanyi begini bedanya liriknya diganti "kerja lembur bagai kuda sampai lupa nikah muda" 😭</t>
  </si>
  <si>
    <t>@lmhlhc @tanyarlfes ya allah ini mh msh exist smpe sekrng. tiap lembur pasti nyanyi begini bedanya liriknya diganti "kerja lembur bagai kuda sampai lupa nikah muda" 😭</t>
  </si>
  <si>
    <t>ya allah ini mh msh exist smpe sekrng tiap lembur pasti nyanyi begini bedanya liriknya diganti kerja lembur bagai kuda sampai lupa nikah muda</t>
  </si>
  <si>
    <t>['ya', 'allah', 'ini', 'mh', 'msh', 'exist', 'smpe', 'sekrng', 'tiap', 'lembur', 'pasti', 'nyanyi', 'begini', 'bedanya', 'liriknya', 'diganti', 'kerja', 'lembur', 'bagai', 'kuda', 'sampai', 'lupa', 'nikah', 'muda']</t>
  </si>
  <si>
    <t>['ya', 'allah', 'ini', 'mh', 'masih', 'exist', 'sampai', 'sekarang', 'tiap', 'lembur', 'pasti', 'nyanyi', 'begini', 'bedanya', 'liriknya', 'diganti', 'kerja', 'lembur', 'bagai', 'kuda', 'sampai', 'lupa', 'nikah', 'muda']</t>
  </si>
  <si>
    <t>['ya', 'allah', 'exist', 'lembur', 'nyanyi', 'bedanya', 'liriknya', 'diganti', 'kerja', 'lembur', 'kuda', 'lupa', 'nikah', 'muda']</t>
  </si>
  <si>
    <t>['ya', 'allah', 'exist', 'lembur', 'nyanyi', 'beda', 'lirik', 'ganti', 'kerja', 'lembur', 'kuda', 'lupa', 'nikah', 'muda']</t>
  </si>
  <si>
    <t>ya allah exist lembur nyanyi beda lirik ganti kerja lembur kuda lupa nikah muda</t>
  </si>
  <si>
    <t>@FWBESS ih masih muda, jgn keburu nikah dulu:(</t>
  </si>
  <si>
    <t>@fwbess ih masih muda, jgn keburu nikah dulu:(</t>
  </si>
  <si>
    <t>ih masih muda jgn keburu nikah dulu</t>
  </si>
  <si>
    <t>['ih', 'masih', 'muda', 'jgn', 'keburu', 'nikah', 'dulu']</t>
  </si>
  <si>
    <t>['ih', 'masih', 'muda', 'jgn', 'terburu', 'nikah', 'dulu']</t>
  </si>
  <si>
    <t>['muda', 'jgn', 'terburu', 'nikah']</t>
  </si>
  <si>
    <t>['muda', 'jgn', 'buru', 'nikah']</t>
  </si>
  <si>
    <t>muda jgn buru nikah</t>
  </si>
  <si>
    <t>Td minta ttd pengesahan eh ditanya
"Mau pulang?"
"Ga pak, nanti"
"Mau lanjut S-2"
"Iya tp ga tahun ini"
"Mau kerja"
"Iya"
"Mau nikah?"
"Gaboleh"
"Emang udah ada calonnya?"
"Gaada"
bapaknya ketawa sampe ngakak bgt😭 anjir ga kuat, maksud saya tu saya gaboleh nikah muda pak😭</t>
  </si>
  <si>
    <t>td minta ttd pengesahan eh ditanya
"mau pulang?"
"ga pak, nanti"
"mau lanjut s-2"
"iya tp ga tahun ini"
"mau kerja"
"iya"
"mau nikah?"
"gaboleh"
"emang udah ada calonnya?"
"gaada"
bapaknya ketawa sampe ngakak bgt😭 anjir ga kuat, maksud saya tu saya gaboleh nikah muda pak😭</t>
  </si>
  <si>
    <t>td minta ttd pengesahan eh ditanya mau pulang ga pak nanti mau lanjut  iya tp ga tahun ini mau kerja iya mau nikah gaboleh emang udah ada calonnya gaada bapaknya ketawa sampe ngakak bgt anjir ga kuat maksud saya tu saya gaboleh nikah muda pak</t>
  </si>
  <si>
    <t>['td', 'minta', 'ttd', 'pengesahan', 'eh', 'ditanya', 'mau', 'pulang', 'ga', 'pak', 'nanti', 'mau', 'lanjut', 'iya', 'tp', 'ga', 'tahun', 'ini', 'mau', 'kerja', 'iya', 'mau', 'nikah', 'gaboleh', 'emang', 'udah', 'ada', 'calonnya', 'gaada', 'bapaknya', 'ketawa', 'sampe', 'ngakak', 'bgt', 'anjir', 'ga', 'kuat', 'maksud', 'saya', 'tu', 'saya', 'gaboleh', 'nikah', 'muda', 'pak']</t>
  </si>
  <si>
    <t>['tadi', 'minta', 'ttd', 'pengesahan', 'malah', 'ditanya', 'mau', 'pulang', 'tidak', 'pak', 'nanti', 'mau', 'lanjut', 'iya', 'tapi', 'tidak', 'tahun', 'ini', 'mau', 'kerja', 'iya', 'mau', 'nikah', 'gaboleh', 'memang', 'sudah', 'ada', 'calonnya', 'gaada', 'bapaknya', 'ketawa', 'sampai', 'tertawa', 'banget', 'fuck', 'tidak', 'kuat', 'maksud', 'saya', 'itu', 'saya', 'gaboleh', 'nikah', 'muda', 'pak']</t>
  </si>
  <si>
    <t>['ttd', 'pengesahan', 'pulang', 'iya', 'kerja', 'iya', 'nikah', 'gaboleh', 'calonnya', 'gaada', 'bapaknya', 'ketawa', 'tertawa', 'banget', 'fuck', 'kuat', 'maksud', 'gaboleh', 'nikah', 'muda']</t>
  </si>
  <si>
    <t>['ttd', 'kesah', 'pulang', 'iya', 'kerja', 'iya', 'nikah', 'gaboleh', 'calon', 'gaada', 'bapak', 'ketawa', 'tertawa', 'banget', 'fuck', 'kuat', 'maksud', 'gaboleh', 'nikah', 'muda']</t>
  </si>
  <si>
    <t>ttd kesah pulang iya kerja iya nikah gaboleh calon gaada bapak ketawa tertawa banget fuck kuat maksud gaboleh nikah muda</t>
  </si>
  <si>
    <t>liat emaknya ebra, kavi, jema, ucel kok bisa ya nikah muda dapet suami tajir. jd pengen 😳</t>
  </si>
  <si>
    <t>liat emaknya ebra kavi jema ucel kok bisa ya nikah muda dapet suami tajir jd pengen</t>
  </si>
  <si>
    <t>['liat', 'emaknya', 'ebra', 'kavi', 'jema', 'ucel', 'kok', 'bisa', 'ya', 'nikah', 'muda', 'dapet', 'suami', 'tajir', 'jd', 'pengen']</t>
  </si>
  <si>
    <t>['lihat', 'emaknya', 'ebra', 'kavi', 'jema', 'ucel', 'kok', 'bisa', 'ya', 'nikah', 'muda', 'dapat', 'suami', 'kaya', 'jd', 'ingin']</t>
  </si>
  <si>
    <t>['lihat', 'emaknya', 'ebra', 'kavi', 'jema', 'ucel', 'ya', 'nikah', 'muda', 'suami', 'kaya', 'jd']</t>
  </si>
  <si>
    <t>lihat emaknya ebra kavi jema ucel ya nikah muda suami kaya jd</t>
  </si>
  <si>
    <t>kok bisa ya nikah muda dapet suami ganteng tajir 🙂</t>
  </si>
  <si>
    <t>kok bisa ya nikah muda dapet suami ganteng tajir</t>
  </si>
  <si>
    <t>['kok', 'bisa', 'ya', 'nikah', 'muda', 'dapet', 'suami', 'ganteng', 'tajir']</t>
  </si>
  <si>
    <t>['kok', 'bisa', 'ya', 'nikah', 'muda', 'dapat', 'suami', 'ganteng', 'kaya']</t>
  </si>
  <si>
    <t>['ya', 'nikah', 'muda', 'suami', 'ganteng', 'kaya']</t>
  </si>
  <si>
    <t>ya nikah muda suami ganteng kaya</t>
  </si>
  <si>
    <t>Ini yg buat gw gamau nikah kl blm siap secara apapun. Pernikahan itu sekali seumur hidup,  lo nikah karna perlu dan sudah siap secara apapun bkn cuman finansial. Jangan nikah krn disuruh atau umurnya udh gak muda lagi</t>
  </si>
  <si>
    <t>ini yg buat gw gamau nikah kl blm siap secara apapun. pernikahan itu sekali seumur hidup,  lo nikah karna perlu dan sudah siap secara apapun bkn cuman finansial. jangan nikah krn disuruh atau umurnya udh gak muda lagi</t>
  </si>
  <si>
    <t>ini yg buat gw gamau nikah kl blm siap secara apapun pernikahan itu sekali seumur hidup lo nikah karna perlu dan sudah siap secara apapun bkn cuman finansial jangan nikah krn disuruh atau umurnya udh gak muda lagi</t>
  </si>
  <si>
    <t>['ini', 'yg', 'buat', 'gw', 'gamau', 'nikah', 'kl', 'blm', 'siap', 'secara', 'apapun', 'pernikahan', 'itu', 'sekali', 'seumur', 'hidup', 'lo', 'nikah', 'karna', 'perlu', 'dan', 'sudah', 'siap', 'secara', 'apapun', 'bkn', 'cuman', 'finansial', 'jangan', 'nikah', 'krn', 'disuruh', 'atau', 'umurnya', 'udh', 'gak', 'muda', 'lagi']</t>
  </si>
  <si>
    <t>['ini', 'yg', 'buat', 'aku', 'gamau', 'nikah', 'kalau', 'belum', 'siap', 'secara', 'apapun', 'pernikahan', 'itu', 'sekali', 'seumur', 'hidup', 'kamu', 'nikah', 'karena', 'perlu', 'dan', 'sudah', 'siap', 'secara', 'apapun', 'bukan', 'hanya', 'keuangan', 'jangan', 'nikah', 'krn', 'disuruh', 'atau', 'umurnya', 'sudah', 'gak', 'muda', 'lagi']</t>
  </si>
  <si>
    <t>['gamau', 'nikah', 'apapun', 'pernikahan', 'seumur', 'hidup', 'nikah', 'apapun', 'keuangan', 'nikah', 'krn', 'disuruh', 'umurnya', 'gak', 'muda']</t>
  </si>
  <si>
    <t>['gamau', 'nikah', 'apa', 'nikah', 'umur', 'hidup', 'nikah', 'apa', 'uang', 'nikah', 'krn', 'suruh', 'umur', 'gak', 'muda']</t>
  </si>
  <si>
    <t>gamau nikah apa nikah umur hidup nikah apa uang nikah krn suruh umur gak muda</t>
  </si>
  <si>
    <t>@AndyHuskyyy Makanya hal yg bodoh ketika wanita muda pamer2 aurat. Apalagi sampe terjun ke dunia pornografi.
Nanti tuanya pasti malu. Apalagi kalo punya anak. Mo ngomong gmn ke anak.
Jdi wanita tu normal2 bae. Pacaran ga perlu. Nikah yg perlu. Itu tujuan utama. Jgn fokus ke dapetin pacar</t>
  </si>
  <si>
    <t>@andyhuskyyy makanya hal yg bodoh ketika wanita muda pamer2 aurat. apalagi sampe terjun ke dunia pornografi.
nanti tuanya pasti malu. apalagi kalo punya anak. mo ngomong gmn ke anak.
jdi wanita tu normal2 bae. pacaran ga perlu. nikah yg perlu. itu tujuan utama. jgn fokus ke dapetin pacar</t>
  </si>
  <si>
    <t>makanya hal yg bodoh ketika wanita muda pamer aurat apalagi sampe terjun ke dunia pornografi nanti tuanya pasti malu apalagi kalo punya anak mo ngomong gmn ke anak jdi wanita tu normal bae pacaran ga perlu nikah yg perlu itu tujuan utama jgn fokus ke dapetin pacar</t>
  </si>
  <si>
    <t>['makanya', 'hal', 'yg', 'bodoh', 'ketika', 'wanita', 'muda', 'pamer', 'aurat', 'apalagi', 'sampe', 'terjun', 'ke', 'dunia', 'pornografi', 'nanti', 'tuanya', 'pasti', 'malu', 'apalagi', 'kalo', 'punya', 'anak', 'mo', 'ngomong', 'gmn', 'ke', 'anak', 'jdi', 'wanita', 'tu', 'normal', 'bae', 'pacaran', 'ga', 'perlu', 'nikah', 'yg', 'perlu', 'itu', 'tujuan', 'utama', 'jgn', 'fokus', 'ke', 'dapetin', 'pacar']</t>
  </si>
  <si>
    <t>['makanya', 'hal', 'yg', 'bodoh', 'ketika', 'wanita', 'muda', 'pamer', 'aurat', 'apalagi', 'sampai', 'terjun', 'ke', 'dunia', 'pornografi', 'nanti', 'tuanya', 'pasti', 'malu', 'apalagi', 'kalo', 'punya', 'anak', 'mau', 'berbicara', 'bagaimana', 'ke', 'anak', 'jadi', 'wanita', 'itu', 'normal', 'bae', 'pacaran', 'tidak', 'perlu', 'nikah', 'yg', 'perlu', 'itu', 'tujuan', 'utama', 'jgn', 'fokus', 'ke', 'dapetin', 'pacar']</t>
  </si>
  <si>
    <t>['bodoh', 'wanita', 'muda', 'pamer', 'aurat', 'terjun', 'dunia', 'pornografi', 'tuanya', 'malu', 'kalo', 'anak', 'berbicara', 'anak', 'wanita', 'normal', 'bae', 'pacaran', 'nikah', 'tujuan', 'utama', 'jgn', 'fokus', 'dapetin', 'pacar']</t>
  </si>
  <si>
    <t>['bodoh', 'wanita', 'muda', 'pamer', 'aurat', 'terjun', 'dunia', 'pornografi', 'tua', 'malu', 'kalo', 'anak', 'bicara', 'anak', 'wanita', 'normal', 'bae', 'pacar', 'nikah', 'tuju', 'utama', 'jgn', 'fokus', 'dapetin', 'pacar']</t>
  </si>
  <si>
    <t>bodoh wanita muda pamer aurat terjun dunia pornografi tua malu kalo anak bicara anak wanita normal bae pacar nikah tuju utama jgn fokus dapetin pacar</t>
  </si>
  <si>
    <t>Urungkan Niat Nikah Muda Usai Putus Cinta, Adhisty Zara: Aku Bucin https://t.co/bVIioolUi3</t>
  </si>
  <si>
    <t>urungkan niat nikah muda usai putus cinta, adhisty zara: aku bucin https://t.co/bviioolui3</t>
  </si>
  <si>
    <t>urungkan niat nikah muda usai putus cinta adhisty zara aku bucin</t>
  </si>
  <si>
    <t>['urungkan', 'niat', 'nikah', 'muda', 'usai', 'putus', 'cinta', 'adhisty', 'zara', 'aku', 'bucin']</t>
  </si>
  <si>
    <t>['urungkan', 'niat', 'nikah', 'muda', 'usai', 'putus', 'cinta', 'adhisty', 'zara', 'aku', 'cinta']</t>
  </si>
  <si>
    <t>['urungkan', 'niat', 'nikah', 'muda', 'putus', 'cinta', 'adhisty', 'zara', 'cinta']</t>
  </si>
  <si>
    <t>['urung', 'niat', 'nikah', 'muda', 'putus', 'cinta', 'adhisty', 'zara', 'cinta']</t>
  </si>
  <si>
    <t>urung niat nikah muda putus cinta adhisty zara cinta</t>
  </si>
  <si>
    <t>"widihh wisuda cepet cepet karna udah ada yang nungguin yaa"
kepikiran buat nikah muda aja gak loh, masih pengen sekolah sama fokus kerja duls 🤌 tapi takdir ga ada yang tauu</t>
  </si>
  <si>
    <t>widihh wisuda cepet cepet karna udah ada yang nungguin yaa kepikiran buat nikah muda aja gak loh masih pengen sekolah sama fokus kerja duls tapi takdir ga ada yang tauu</t>
  </si>
  <si>
    <t>['widihh', 'wisuda', 'cepet', 'cepet', 'karna', 'udah', 'ada', 'yang', 'nungguin', 'yaa', 'kepikiran', 'buat', 'nikah', 'muda', 'aja', 'gak', 'loh', 'masih', 'pengen', 'sekolah', 'sama', 'fokus', 'kerja', 'duls', 'tapi', 'takdir', 'ga', 'ada', 'yang', 'tauu']</t>
  </si>
  <si>
    <t>['widihh', 'wisuda', 'cepat', 'cepat', 'karena', 'sudah', 'ada', 'yang', 'menunggu', 'iya', 'kepikiran', 'buat', 'nikah', 'muda', 'aja', 'gak', 'loh', 'masih', 'ingin', 'sekolah', 'sama', 'fokus', 'kerja', 'duls', 'tapi', 'takdir', 'tidak', 'ada', 'yang', 'tahu']</t>
  </si>
  <si>
    <t>['wisuda', 'cepat', 'cepat', 'menunggu', 'iya', 'kepikiran', 'nikah', 'muda', 'aja', 'gak', 'loh', 'sekolah', 'fokus', 'kerja', 'duls', 'takdir']</t>
  </si>
  <si>
    <t>['wisuda', 'cepat', 'cepat', 'tunggu', 'iya', 'pikir', 'nikah', 'muda', 'aja', 'gak', 'loh', 'sekolah', 'fokus', 'kerja', 'duls', 'takdir']</t>
  </si>
  <si>
    <t>wisuda cepat cepat tunggu iya pikir nikah muda aja gak loh sekolah fokus kerja duls takdir</t>
  </si>
  <si>
    <t>2005 nikah muda? w takut mnkh anjrit 😔🙏🏻</t>
  </si>
  <si>
    <t>nikah muda  takut mnkh anjrit</t>
  </si>
  <si>
    <t>['nikah', 'muda', 'takut', 'mnkh', 'anjrit']</t>
  </si>
  <si>
    <t>['nikah', 'muda', 'takut', 'nikah', 'fuck']</t>
  </si>
  <si>
    <t>nikah muda takut nikah fuck</t>
  </si>
  <si>
    <t>@convomfs biasanya yg kek gini tu guru cewe yg masih muda, udh nikah, dan baru punya anak 1</t>
  </si>
  <si>
    <t>biasanya yg kek gini tu guru cewe yg masih muda udh nikah dan baru punya anak</t>
  </si>
  <si>
    <t>['biasanya', 'yg', 'kek', 'gini', 'tu', 'guru', 'cewe', 'yg', 'masih', 'muda', 'udh', 'nikah', 'dan', 'baru', 'punya', 'anak']</t>
  </si>
  <si>
    <t>['biasanya', 'yg', 'seperti', 'begini', 'itu', 'guru', 'cewek', 'yg', 'masih', 'muda', 'sudah', 'nikah', 'dan', 'baru', 'punya', 'anak']</t>
  </si>
  <si>
    <t>['guru', 'cewek', 'muda', 'nikah', 'anak']</t>
  </si>
  <si>
    <t>guru cewek muda nikah anak</t>
  </si>
  <si>
    <t>@codeeiine Nikah muda dong?</t>
  </si>
  <si>
    <t>@codeeiine nikah muda dong?</t>
  </si>
  <si>
    <t>nikah muda dong</t>
  </si>
  <si>
    <t>['nikah', 'muda', 'dong']</t>
  </si>
  <si>
    <t>@convomfs dulu gue baca wp pokoknya fc nya harus dia, karena paling gampang dibayangin. dia jadi ketos yang nikah muda cocok, jadi anak motor cocok, jadi anak berandalan cocok, jadi papah muda juga cocok 😭 dan sekarang wp gue isinya fc jaehyun semua 😭 time flies so fast bgt yak 😭</t>
  </si>
  <si>
    <t>dulu gue baca wp pokoknya fc nya harus dia karena paling gampang dibayangin dia jadi ketos yang nikah muda cocok jadi anak motor cocok jadi anak berandalan cocok jadi papah muda juga cocok dan sekarang wp gue isinya fc jaehyun semua time flies so fast bgt yak</t>
  </si>
  <si>
    <t>['dulu', 'gue', 'baca', 'wp', 'pokoknya', 'fc', 'nya', 'harus', 'dia', 'karena', 'paling', 'gampang', 'dibayangin', 'dia', 'jadi', 'ketos', 'yang', 'nikah', 'muda', 'cocok', 'jadi', 'anak', 'motor', 'cocok', 'jadi', 'anak', 'berandalan', 'cocok', 'jadi', 'papah', 'muda', 'juga', 'cocok', 'dan', 'sekarang', 'wp', 'gue', 'isinya', 'fc', 'jaehyun', 'semua', 'time', 'flies', 'so', 'fast', 'bgt', 'yak']</t>
  </si>
  <si>
    <t>['dulu', 'aku', 'baca', 'wp', 'pokoknya', 'fc', 'nya', 'harus', 'dia', 'karena', 'paling', 'gampang', 'dibayangin', 'dia', 'jadi', 'ketos', 'yang', 'nikah', 'muda', 'cocok', 'jadi', 'anak', 'motor', 'cocok', 'jadi', 'anak', 'berandalan', 'cocok', 'jadi', 'papah', 'muda', 'juga', 'cocok', 'dan', 'sekarang', 'wp', 'aku', 'isinya', 'fc', 'jaehyun', 'semua', 'time', 'flies', 'jadi', 'fast', 'banget', 'iya']</t>
  </si>
  <si>
    <t>['baca', 'wp', 'pokoknya', 'fc', 'nya', 'gampang', 'dibayangin', 'ketos', 'nikah', 'muda', 'cocok', 'anak', 'motor', 'cocok', 'anak', 'berandalan', 'cocok', 'papah', 'muda', 'cocok', 'wp', 'isinya', 'fc', 'jaehyun', 'time', 'flies', 'fast', 'banget', 'iya']</t>
  </si>
  <si>
    <t>['baca', 'wp', 'pokok', 'fc', 'nya', 'gampang', 'dibayangin', 'tos', 'nikah', 'muda', 'cocok', 'anak', 'motor', 'cocok', 'anak', 'berandal', 'cocok', 'papah', 'muda', 'cocok', 'wp', 'isi', 'fc', 'jaehyun', 'time', 'flies', 'fast', 'banget', 'iya']</t>
  </si>
  <si>
    <t>baca wp pokok fc nya gampang dibayangin tos nikah muda cocok anak motor cocok anak berandal cocok papah muda cocok wp isi fc jaehyun time flies fast banget iya</t>
  </si>
  <si>
    <t>@AndyHuskyyy Tetanggaku sebaliknya,pas masih muda istrinya gak terlalu terawat tapi pas udh nikah cantik banget. Ke salon bisa 4 kali sebulan,baju modis dan kelas yoga. Anak dibantu nanny,itu sih karena suaminya treat dia dengan baik.</t>
  </si>
  <si>
    <t>@andyhuskyyy tetanggaku sebaliknya,pas masih muda istrinya gak terlalu terawat tapi pas udh nikah cantik banget. ke salon bisa 4 kali sebulan,baju modis dan kelas yoga. anak dibantu nanny,itu sih karena suaminya treat dia dengan baik.</t>
  </si>
  <si>
    <t>tetanggaku sebaliknyapas masih muda istrinya gak terlalu terawat tapi pas udh nikah cantik banget ke salon bisa kali sebulanbaju modis dan kelas yoga anak dibantu nannyitu sih karena suaminya treat dia dengan baik</t>
  </si>
  <si>
    <t>['tetanggaku', 'sebaliknyapas', 'masih', 'muda', 'istrinya', 'gak', 'terlalu', 'terawat', 'tapi', 'pas', 'udh', 'nikah', 'cantik', 'banget', 'ke', 'salon', 'bisa', 'kali', 'sebulanbaju', 'modis', 'dan', 'kelas', 'yoga', 'anak', 'dibantu', 'nannyitu', 'sih', 'karena', 'suaminya', 'treat', 'dia', 'dengan', 'baik']</t>
  </si>
  <si>
    <t>['tetanggaku', 'sebaliknyapas', 'masih', 'muda', 'istrinya', 'gak', 'terlalu', 'terawat', 'tapi', 'saat', 'sudah', 'nikah', 'cantik', 'banget', 'ke', 'salon', 'bisa', 'sepertinya', 'sebulanbaju', 'modis', 'dan', 'kelas', 'yoga', 'anak', 'dibantu', 'nannyitu', 'sih', 'karena', 'suaminya', 'treat', 'dia', 'dengan', 'baik']</t>
  </si>
  <si>
    <t>['tetanggaku', 'sebaliknyapas', 'muda', 'istrinya', 'gak', 'terawat', 'nikah', 'cantik', 'banget', 'salon', 'sebulanbaju', 'modis', 'kelas', 'yoga', 'anak', 'dibantu', 'nannyitu', 'sih', 'suaminya', 'treat']</t>
  </si>
  <si>
    <t>['tetangga', 'sebaliknyapas', 'muda', 'istri', 'gak', 'awat', 'nikah', 'cantik', 'banget', 'salon', 'sebulanbaju', 'modis', 'kelas', 'yoga', 'anak', 'bantu', 'nannyitu', 'sih', 'suami', 'treat']</t>
  </si>
  <si>
    <t>tetangga sebaliknyapas muda istri gak awat nikah cantik banget salon sebulanbaju modis kelas yoga anak bantu nannyitu sih suami treat</t>
  </si>
  <si>
    <t>@tanyarlfes Wkwk. testimoni tmn2 gw yg dlu koar2 nikah muda pun skrg kehidupannya ya ampuuun . Emang nikah tuh enak diawal doang yah, pas udh pny anak ya udh deh, klo gabisa dijaga baik2 hubungannya yaaa 🥲😟 heehe</t>
  </si>
  <si>
    <t>@tanyarlfes wkwk. testimoni tmn2 gw yg dlu koar2 nikah muda pun skrg kehidupannya ya ampuuun . emang nikah tuh enak diawal doang yah, pas udh pny anak ya udh deh, klo gabisa dijaga baik2 hubungannya yaaa 🥲😟 heehe</t>
  </si>
  <si>
    <t>wkwk testimoni tmn gw yg dlu koar nikah muda pun skrg kehidupannya ya ampuuun emang nikah tuh enak diawal doang yah pas udh pny anak ya udh deh klo gabisa dijaga baik hubungannya yaaa heehe</t>
  </si>
  <si>
    <t>['wkwk', 'testimoni', 'tmn', 'gw', 'yg', 'dlu', 'koar', 'nikah', 'muda', 'pun', 'skrg', 'kehidupannya', 'ya', 'ampuuun', 'emang', 'nikah', 'tuh', 'enak', 'diawal', 'doang', 'yah', 'pas', 'udh', 'pny', 'anak', 'ya', 'udh', 'deh', 'klo', 'gabisa', 'dijaga', 'baik', 'hubungannya', 'yaaa', 'heehe']</t>
  </si>
  <si>
    <t>['wkwk', 'testimoni', 'teman', 'aku', 'yg', 'dahulu', 'koar', 'nikah', 'muda', 'pun', 'sekarang', 'kehidupannya', 'ya', 'ampuuun', 'memang', 'nikah', 'tuh', 'enak', 'diawal', 'hanya', 'yah', 'saat', 'sudah', 'punya', 'anak', 'ya', 'sudah', 'deh', 'klo', 'gabisa', 'dijaga', 'baik', 'hubungannya', 'iya', 'heehe']</t>
  </si>
  <si>
    <t>['testimoni', 'teman', 'koar', 'nikah', 'muda', 'kehidupannya', 'ya', 'ampuuun', 'nikah', 'tuh', 'enak', 'diawal', 'yah', 'anak', 'ya', 'deh', 'klo', 'gabisa', 'dijaga', 'hubungannya', 'iya', 'heehe']</t>
  </si>
  <si>
    <t>['testimoni', 'teman', 'koar', 'nikah', 'muda', 'hidup', 'ya', 'ampuuun', 'nikah', 'tuh', 'enak', 'awal', 'yah', 'anak', 'ya', 'deh', 'klo', 'gabisa', 'jaga', 'hubung', 'iya', 'heehe']</t>
  </si>
  <si>
    <t>testimoni teman koar nikah muda hidup ya ampuuun nikah tuh enak awal yah anak ya deh klo gabisa jaga hubung iya heehe</t>
  </si>
  <si>
    <t>@ReceinAja Aku 2004 kerja kak tpi temen²ku yg kelahiran 2003-2004 pada nikah muda semua</t>
  </si>
  <si>
    <t>@receinaja aku 2004 kerja kak tpi temen²ku yg kelahiran 2003-2004 pada nikah muda semua</t>
  </si>
  <si>
    <t>aku kerja kak tpi temenku yg kelahiran pada nikah muda semua</t>
  </si>
  <si>
    <t>['aku', 'kerja', 'kak', 'tpi', 'temenku', 'yg', 'kelahiran', 'pada', 'nikah', 'muda', 'semua']</t>
  </si>
  <si>
    <t>['aku', 'kerja', 'kakak', 'tapi', 'temenku', 'yg', 'kelahiran', 'pada', 'nikah', 'muda', 'semua']</t>
  </si>
  <si>
    <t>['kerja', 'kakak', 'temenku', 'kelahiran', 'nikah', 'muda']</t>
  </si>
  <si>
    <t>['kerja', 'kakak', 'temenku', 'lahir', 'nikah', 'muda']</t>
  </si>
  <si>
    <t>kerja kakak temenku lahir nikah muda</t>
  </si>
  <si>
    <t>@Arni_Girsang @txtdaribogor Kak setau gw emg orang sunda klo nikah muda" tpi skrang ngerembet ke seluruh jawa sih 🙄 klo dulu identik dgn sunda sekarang sama rata</t>
  </si>
  <si>
    <t>@arni_girsang @txtdaribogor kak setau gw emg orang sunda klo nikah muda" tpi skrang ngerembet ke seluruh jawa sih 🙄 klo dulu identik dgn sunda sekarang sama rata</t>
  </si>
  <si>
    <t>girsang kak setau gw emg orang sunda klo nikah muda tpi skrang ngerembet ke seluruh jawa sih klo dulu identik dgn sunda sekarang sama rata</t>
  </si>
  <si>
    <t>['girsang', 'kak', 'setau', 'gw', 'emg', 'orang', 'sunda', 'klo', 'nikah', 'muda', 'tpi', 'skrang', 'ngerembet', 'ke', 'seluruh', 'jawa', 'sih', 'klo', 'dulu', 'identik', 'dgn', 'sunda', 'sekarang', 'sama', 'rata']</t>
  </si>
  <si>
    <t>['girsang', 'kakak', 'setau', 'aku', 'memang', 'orang', 'sunda', 'klo', 'nikah', 'muda', 'tapi', 'sekarang', 'ngerembet', 'ke', 'seluruh', 'jawa', 'sih', 'klo', 'dulu', 'identik', 'dengan', 'sunda', 'sekarang', 'sama', 'rata']</t>
  </si>
  <si>
    <t>['girsang', 'kakak', 'setau', 'orang', 'sunda', 'klo', 'nikah', 'muda', 'ngerembet', 'jawa', 'sih', 'klo', 'identik', 'sunda']</t>
  </si>
  <si>
    <t>['girsang', 'kakak', 'tau', 'orang', 'sunda', 'klo', 'nikah', 'muda', 'ngerembet', 'jawa', 'sih', 'klo', 'identik', 'sunda']</t>
  </si>
  <si>
    <t>girsang kakak tau orang sunda klo nikah muda ngerembet jawa sih klo identik sunda</t>
  </si>
  <si>
    <t>nyatanya "kebanyakan" org yg nikah muda pd rawan cerai. Klo pun engga yg "finansial" nya ga stabil</t>
  </si>
  <si>
    <t>nyatanya "kebanyakan" org yg nikah muda pd rawan cerai. klo pun engga yg "finansial" nya ga stabil</t>
  </si>
  <si>
    <t>nyatanya kebanyakan org yg nikah muda pd rawan cerai klo pun engga yg finansial nya ga stabil</t>
  </si>
  <si>
    <t>['nyatanya', 'kebanyakan', 'org', 'yg', 'nikah', 'muda', 'pd', 'rawan', 'cerai', 'klo', 'pun', 'engga', 'yg', 'finansial', 'nya', 'ga', 'stabil']</t>
  </si>
  <si>
    <t>['nyatanya', 'kebanyakan', 'orang', 'yg', 'nikah', 'muda', 'pada', 'rawan', 'cerai', 'klo', 'pun', 'tidak', 'yg', 'keuangan', 'nya', 'tidak', 'stabil']</t>
  </si>
  <si>
    <t>['kebanyakan', 'orang', 'nikah', 'muda', 'rawan', 'cerai', 'klo', 'keuangan', 'nya', 'stabil']</t>
  </si>
  <si>
    <t>['banyak', 'orang', 'nikah', 'muda', 'rawan', 'cerai', 'klo', 'uang', 'nya', 'stabil']</t>
  </si>
  <si>
    <t>banyak orang nikah muda rawan cerai klo uang nya stabil</t>
  </si>
  <si>
    <t>NGAPAIN SIH ORG ORG KLO NIKAH MUDA MAH NIKAH MUDA GA PERLU KALI NGAJAK ORG LAIN BUAT NIKAH MUDA JUGA, KAYA FINANSIAL LU STABIL AJA</t>
  </si>
  <si>
    <t>ngapain sih org org klo nikah muda mah nikah muda ga perlu kali ngajak org lain buat nikah muda juga, kaya finansial lu stabil aja</t>
  </si>
  <si>
    <t>ngapain sih org org klo nikah muda mah nikah muda ga perlu kali ngajak org lain buat nikah muda juga kaya finansial lu stabil aja</t>
  </si>
  <si>
    <t>['ngapain', 'sih', 'org', 'org', 'klo', 'nikah', 'muda', 'mah', 'nikah', 'muda', 'ga', 'perlu', 'kali', 'ngajak', 'org', 'lain', 'buat', 'nikah', 'muda', 'juga', 'kaya', 'finansial', 'lu', 'stabil', 'aja']</t>
  </si>
  <si>
    <t>['kenapa', 'sih', 'orang', 'orang', 'klo', 'nikah', 'muda', 'mah', 'nikah', 'muda', 'tidak', 'perlu', 'sepertinya', 'mengajak', 'orang', 'lain', 'buat', 'nikah', 'muda', 'juga', 'kaya', 'keuangan', 'kamu', 'stabil', 'aja']</t>
  </si>
  <si>
    <t>['sih', 'orang', 'orang', 'klo', 'nikah', 'muda', 'mah', 'nikah', 'muda', 'mengajak', 'orang', 'nikah', 'muda', 'kaya', 'keuangan', 'stabil', 'aja']</t>
  </si>
  <si>
    <t>['sih', 'orang', 'orang', 'klo', 'nikah', 'muda', 'mah', 'nikah', 'muda', 'ajak', 'orang', 'nikah', 'muda', 'kaya', 'uang', 'stabil', 'aja']</t>
  </si>
  <si>
    <t>sih orang orang klo nikah muda mah nikah muda ajak orang nikah muda kaya uang stabil aja</t>
  </si>
  <si>
    <t>@Askrlfess udh tunangan, bntr lgi jg nikah, kurang"in main ml nya. kasian pacarmu anak muda.</t>
  </si>
  <si>
    <t>@askrlfess udh tunangan, bntr lgi jg nikah, kurang"in main ml nya. kasian pacarmu anak muda.</t>
  </si>
  <si>
    <t>udh tunangan bntr lgi jg nikah kurangin main ml nya kasian pacarmu anak muda</t>
  </si>
  <si>
    <t>['udh', 'tunangan', 'bntr', 'lgi', 'jg', 'nikah', 'kurangin', 'main', 'ml', 'nya', 'kasian', 'pacarmu', 'anak', 'muda']</t>
  </si>
  <si>
    <t>['sudah', 'tunangan', 'bentar', 'lagi', 'juga', 'nikah', 'kurangin', 'main', 'seks', 'nya', 'kasihan', 'pacarmu', 'anak', 'muda']</t>
  </si>
  <si>
    <t>['tunangan', 'bentar', 'nikah', 'kurangin', 'main', 'seks', 'nya', 'kasihan', 'pacarmu', 'anak', 'muda']</t>
  </si>
  <si>
    <t>['tunang', 'bentar', 'nikah', 'rangin', 'main', 'seks', 'nya', 'kasihan', 'pacar', 'anak', 'muda']</t>
  </si>
  <si>
    <t>tunang bentar nikah rangin main seks nya kasihan pacar anak muda</t>
  </si>
  <si>
    <t>@ReceinAja iye gua nikah muda ama cy</t>
  </si>
  <si>
    <t>@receinaja iye gua nikah muda ama cy</t>
  </si>
  <si>
    <t>iye gua nikah muda ama cy</t>
  </si>
  <si>
    <t>['iye', 'gua', 'nikah', 'muda', 'ama', 'cy']</t>
  </si>
  <si>
    <t>['iya', 'aku', 'nikah', 'muda', 'sama', 'cy']</t>
  </si>
  <si>
    <t>['iya', 'nikah', 'muda']</t>
  </si>
  <si>
    <t>iya nikah muda</t>
  </si>
  <si>
    <t>@tanyakanrl ya kalo pengen menikmati hidup ya kerja keras pas muda, bukan pas cape pen nikah trus punya anak trus anak nya suruh ganti rugi</t>
  </si>
  <si>
    <t>ya kalo pengen menikmati hidup ya kerja keras pas muda bukan pas cape pen nikah trus punya anak trus anak nya suruh ganti rugi</t>
  </si>
  <si>
    <t>['ya', 'kalo', 'pengen', 'menikmati', 'hidup', 'ya', 'kerja', 'keras', 'pas', 'muda', 'bukan', 'pas', 'cape', 'pen', 'nikah', 'trus', 'punya', 'anak', 'trus', 'anak', 'nya', 'suruh', 'ganti', 'rugi']</t>
  </si>
  <si>
    <t>['ya', 'kalo', 'ingin', 'menikmati', 'hidup', 'ya', 'kerja', 'keras', 'saat', 'muda', 'bukan', 'saat', 'capek', 'ingin', 'nikah', 'terus', 'punya', 'anak', 'terus', 'anak', 'nya', 'suruh', 'ganti', 'rugi']</t>
  </si>
  <si>
    <t>['ya', 'kalo', 'menikmati', 'hidup', 'ya', 'kerja', 'keras', 'muda', 'capek', 'nikah', 'anak', 'anak', 'nya', 'suruh', 'ganti', 'rugi']</t>
  </si>
  <si>
    <t>['ya', 'kalo', 'nikmat', 'hidup', 'ya', 'kerja', 'keras', 'muda', 'capek', 'nikah', 'anak', 'anak', 'nya', 'suruh', 'ganti', 'rugi']</t>
  </si>
  <si>
    <t>ya kalo nikmat hidup ya kerja keras muda capek nikah anak anak nya suruh ganti rugi</t>
  </si>
  <si>
    <t>masalah nikah sama punya anak tuh dibebanin ke perempuan terus ya. “jgn tua2 nanti susah punya anaknya, keburu tua”. cm bisa istighfar. menurutku jadi bahagia tuh lebih utama. kalo ada yg di usia muda, nikah, punya anak, dan bahagia ya i’m happy for u too. cm kan gasemuanya -</t>
  </si>
  <si>
    <t>masalah nikah sama punya anak tuh dibebanin ke perempuan terus ya jgn tua nanti susah punya anaknya keburu tua cm bisa istighfar menurutku jadi bahagia tuh lebih utama kalo ada yg di usia muda nikah punya anak dan bahagia ya im happy for  too cm kan gasemuanya</t>
  </si>
  <si>
    <t>['masalah', 'nikah', 'sama', 'punya', 'anak', 'tuh', 'dibebanin', 'ke', 'perempuan', 'terus', 'ya', 'jgn', 'tua', 'nanti', 'susah', 'punya', 'anaknya', 'keburu', 'tua', 'cm', 'bisa', 'istighfar', 'menurutku', 'jadi', 'bahagia', 'tuh', 'lebih', 'utama', 'kalo', 'ada', 'yg', 'di', 'usia', 'muda', 'nikah', 'punya', 'anak', 'dan', 'bahagia', 'ya', 'im', 'happy', 'for', 'too', 'cm', 'kan', 'gasemuanya']</t>
  </si>
  <si>
    <t>['masalah', 'nikah', 'sama', 'punya', 'anak', 'tuh', 'dibebanin', 'ke', 'perempuan', 'terus', 'ya', 'jgn', 'tua', 'nanti', 'susah', 'punya', 'anaknya', 'terburu', 'tua', 'Cuma', 'bisa', 'istighfar', 'menurutku', 'jadi', 'bahagia', 'tuh', 'lebih', 'utama', 'kalo', 'ada', 'yg', 'di', 'usia', 'muda', 'nikah', 'punya', 'anak', 'dan', 'bahagia', 'ya', 'im', 'bahagia', 'for', 'too', 'Cuma', 'kan', 'gasemuanya']</t>
  </si>
  <si>
    <t>['nikah', 'anak', 'tuh', 'dibebanin', 'perempuan', 'ya', 'jgn', 'tua', 'susah', 'anaknya', 'terburu', 'tua', 'Cuma', 'istighfar', 'menurutku', 'bahagia', 'tuh', 'utama', 'kalo', 'usia', 'muda', 'nikah', 'anak', 'bahagia', 'ya', 'im', 'bahagia', 'for', 'too', 'Cuma', 'gasemuanya']</t>
  </si>
  <si>
    <t>['nikah', 'anak', 'tuh', 'dibebanin', 'perempuan', 'ya', 'jgn', 'tua', 'susah', 'anak', 'buru', 'tua', 'cuma', 'istighfar', 'turut', 'bahagia', 'tuh', 'utama', 'kalo', 'usia', 'muda', 'nikah', 'anak', 'bahagia', 'ya', 'im', 'bahagia', 'for', 'too', 'cuma', 'gasemuanya']</t>
  </si>
  <si>
    <t>nikah anak tuh dibebanin perempuan ya jgn tua susah anak buru tua cuma istighfar turut bahagia tuh utama kalo usia muda nikah anak bahagia ya im bahagia for too cuma gasemuanya</t>
  </si>
  <si>
    <t>@iammmine Pada sadar gak sih waktu muda nya betingkah nya kayak apaan tau.  Kenapa setelah nikah begini amat 😭</t>
  </si>
  <si>
    <t>@iammmine pada sadar gak sih waktu muda nya betingkah nya kayak apaan tau.  kenapa setelah nikah begini amat 😭</t>
  </si>
  <si>
    <t>pada sadar gak sih waktu muda nya betingkah nya kayak apaan tau kenapa setelah nikah begini amat</t>
  </si>
  <si>
    <t>['pada', 'sadar', 'gak', 'sih', 'waktu', 'muda', 'nya', 'betingkah', 'nya', 'kayak', 'apaan', 'tau', 'kenapa', 'setelah', 'nikah', 'begini', 'amat']</t>
  </si>
  <si>
    <t>['pada', 'sadar', 'gak', 'sih', 'waktu', 'muda', 'nya', 'betingkah', 'nya', 'seperti', 'apaan', 'tau', 'kenapa', 'setelah', 'nikah', 'begini', 'amat']</t>
  </si>
  <si>
    <t>['sadar', 'gak', 'sih', 'muda', 'nya', 'betingkah', 'nya', 'tau', 'nikah']</t>
  </si>
  <si>
    <t>['sadar', 'gak', 'sih', 'muda', 'nya', 'beting', 'nya', 'tau', 'nikah']</t>
  </si>
  <si>
    <t>sadar gak sih muda nya beting nya tau nikah</t>
  </si>
  <si>
    <t>@worksfess Klo aku y (cewek) .....
- Selesai dulu sm masa muda. 
Kenapa penting sih ini buat aku? karena disaat sdh memutuskan nikah apalgi punya anak, (ternyata) kita sdh gak bs lg "me, myself n i" untuk segala hal. Apa yg kita lakukan, smua keputusan yg diambil pertimbangannya akan +</t>
  </si>
  <si>
    <t>@worksfess klo aku y (cewek) .....
- selesai dulu sm masa muda. 
kenapa penting sih ini buat aku? karena disaat sdh memutuskan nikah apalgi punya anak, (ternyata) kita sdh gak bs lg "me, myself n i" untuk segala hal. apa yg kita lakukan, smua keputusan yg diambil pertimbangannya akan +</t>
  </si>
  <si>
    <t>klo aku  cewek selesai dulu sm masa muda kenapa penting sih ini buat aku karena disaat sdh memutuskan nikah apalgi punya anak ternyata kita sdh gak bs lg me myself   untuk segala hal apa yg kita lakukan smua keputusan yg diambil pertimbangannya akan</t>
  </si>
  <si>
    <t>['klo', 'aku', 'cewek', 'selesai', 'dulu', 'sm', 'masa', 'muda', 'kenapa', 'penting', 'sih', 'ini', 'buat', 'aku', 'karena', 'disaat', 'sdh', 'memutuskan', 'nikah', 'apalgi', 'punya', 'anak', 'ternyata', 'kita', 'sdh', 'gak', 'bs', 'lg', 'me', 'myself', 'untuk', 'segala', 'hal', 'apa', 'yg', 'kita', 'lakukan', 'smua', 'keputusan', 'yg', 'diambil', 'pertimbangannya', 'akan']</t>
  </si>
  <si>
    <t>['klo', 'aku', 'cewek', 'selesai', 'dulu', 'sama', 'masa', 'muda', 'kenapa', 'penting', 'sih', 'ini', 'buat', 'aku', 'karena', 'disaat', 'sdh', 'memutuskan', 'nikah', 'apalagi', 'punya', 'anak', 'ternyata', 'kita', 'sdh', 'gak', 'bisa', 'lagi', 'me', 'myself', 'untuk', 'segala', 'hal', 'apa', 'yg', 'kita', 'lakukan', 'semua', 'keputusan', 'yg', 'diambil', 'pertimbangannya', 'akan']</t>
  </si>
  <si>
    <t>['klo', 'cewek', 'selesai', 'muda', 'sih', 'disaat', 'sdh', 'memutuskan', 'nikah', 'anak', 'sdh', 'gak', 'me', 'myself', 'lakukan', 'keputusan', 'diambil', 'pertimbangannya']</t>
  </si>
  <si>
    <t>['klo', 'cewek', 'selesai', 'muda', 'sih', 'saat', 'sdh', 'putus', 'nikah', 'anak', 'sdh', 'gak', 'me', 'myself', 'laku', 'putus', 'ambil', 'timbang']</t>
  </si>
  <si>
    <t>klo cewek selesai muda sih saat sdh putus nikah anak sdh gak me myself laku putus ambil timbang</t>
  </si>
  <si>
    <t>@ilovemeyysun @Arni_Girsang @txtdaribogor Soal nikah muda udah 3x kawin cerai emg bener bukan di bogor doang, tapi dimana" juga banyak (biasanya orangnya pendidikan &amp;amp; ekonominya rendah)..
Tapi tawuran jg gak cuma di kabupaten, Lah gw dulu SMP di bogor kota, anak"nya dijemur &amp;amp; ditabokin guru di Lapangan gara" tawuran..</t>
  </si>
  <si>
    <t>@ilovemeyysun @arni_girsang @txtdaribogor soal nikah muda udah 3x kawin cerai emg bener bukan di bogor doang, tapi dimana" juga banyak (biasanya orangnya pendidikan &amp;amp; ekonominya rendah)..
tapi tawuran jg gak cuma di kabupaten, lah gw dulu smp di bogor kota, anak"nya dijemur &amp;amp; ditabokin guru di lapangan gara" tawuran..</t>
  </si>
  <si>
    <t>girsang soal nikah muda udah  kawin cerai emg bener bukan di bogor doang tapi dimana juga banyak biasanya orangnya pendidikan amp ekonominya rendah tapi tawuran jg gak cuma di kabupaten lah gw dulu smp di bogor kota anaknya dijemur amp ditabokin guru di lapangan gara tawuran</t>
  </si>
  <si>
    <t>['girsang', 'soal', 'nikah', 'muda', 'udah', 'kawin', 'cerai', 'emg', 'bener', 'bukan', 'di', 'bogor', 'doang', 'tapi', 'dimana', 'juga', 'banyak', 'biasanya', 'orangnya', 'pendidikan', 'amp', 'ekonominya', 'rendah', 'tapi', 'tawuran', 'jg', 'gak', 'cuma', 'di', 'kabupaten', 'lah', 'gw', 'dulu', 'smp', 'di', 'bogor', 'kota', 'anaknya', 'dijemur', 'amp', 'ditabokin', 'guru', 'di', 'lapangan', 'gara', 'tawuran']</t>
  </si>
  <si>
    <t>['girsang', 'soal', 'nikah', 'muda', 'sudah', 'kawin', 'cerai', 'memang', 'benar', 'bukan', 'di', 'bogor', 'hanya', 'tapi', 'dimana', 'juga', 'banyak', 'biasanya', 'orangnya', 'pendidikan', 'amp', 'ekonominya', 'rendah', 'tapi', 'tawuran', 'juga', 'gak', 'cuma', 'di', 'kabupaten', 'lah', 'aku', 'dulu', 'sampai', 'di', 'bogor', 'kota', 'anaknya', 'dijemur', 'amp', 'dipukul', 'guru', 'di', 'lapangan', 'karena', 'tawuran']</t>
  </si>
  <si>
    <t>['girsang', 'nikah', 'muda', 'kawin', 'cerai', 'bogor', 'dimana', 'orangnya', 'pendidikan', 'amp', 'ekonominya', 'rendah', 'tawuran', 'gak', 'kabupaten', 'bogor', 'kota', 'anaknya', 'dijemur', 'amp', 'dipukul', 'guru', 'lapangan', 'tawuran']</t>
  </si>
  <si>
    <t>['girsang', 'nikah', 'muda', 'kawin', 'cerai', 'bogor', 'mana', 'orang', 'didik', 'amp', 'ekonomi', 'rendah', 'tawur', 'gak', 'kabupaten', 'bogor', 'kota', 'anak', 'jemur', 'amp', 'pukul', 'guru', 'lapang', 'tawur']</t>
  </si>
  <si>
    <t>girsang nikah muda kawin cerai bogor mana orang didik amp ekonomi rendah tawur gak kabupaten bogor kota anak jemur amp pukul guru lapang tawur</t>
  </si>
  <si>
    <t>@tumisoseng @AymanAlatas Emang harus digituin kan nder. Krn kalo mau diperpanjang, yg komen ga akan bs jawab. Nikah muda blm tentu bs dapetin apa aja yg udh diraih sm org yg blm nikah. walau kemungkinan besar semua bisa tapi, soal berbagi hidup serta tanggung jawab porsinya aja sudah beda</t>
  </si>
  <si>
    <t>@tumisoseng @aymanalatas emang harus digituin kan nder. krn kalo mau diperpanjang, yg komen ga akan bs jawab. nikah muda blm tentu bs dapetin apa aja yg udh diraih sm org yg blm nikah. walau kemungkinan besar semua bisa tapi, soal berbagi hidup serta tanggung jawab porsinya aja sudah beda</t>
  </si>
  <si>
    <t>emang harus digituin kan nder krn kalo mau diperpanjang yg komen ga akan bs jawab nikah muda blm tentu bs dapetin apa aja yg udh diraih sm org yg blm nikah walau kemungkinan besar semua bisa tapi soal berbagi hidup serta tanggung jawab porsinya aja sudah beda</t>
  </si>
  <si>
    <t>['emang', 'harus', 'digituin', 'kan', 'nder', 'krn', 'kalo', 'mau', 'diperpanjang', 'yg', 'komen', 'ga', 'akan', 'bs', 'jawab', 'nikah', 'muda', 'blm', 'tentu', 'bs', 'dapetin', 'apa', 'aja', 'yg', 'udh', 'diraih', 'sm', 'org', 'yg', 'blm', 'nikah', 'walau', 'kemungkinan', 'besar', 'semua', 'bisa', 'tapi', 'soal', 'berbagi', 'hidup', 'serta', 'tanggung', 'jawab', 'porsinya', 'aja', 'sudah', 'beda']</t>
  </si>
  <si>
    <t>['memang', 'harus', 'diperlakukan', 'kan', 'nder', 'krn', 'kalo', 'mau', 'diperpanjang', 'yg', 'komen', 'tidak', 'akan', 'bisa', 'jawab', 'nikah', 'muda', 'belum', 'tentu', 'bisa', 'dapetin', 'apa', 'aja', 'yg', 'sudah', 'diraih', 'sama', 'orang', 'yg', 'belum', 'nikah', 'walau', 'kemungkinan', 'besar', 'semua', 'bisa', 'tapi', 'soal', 'berbagi', 'hidup', 'serta', 'tanggung', 'jawab', 'porsinya', 'aja', 'sudah', 'beda']</t>
  </si>
  <si>
    <t>['diperlakukan', 'nder', 'krn', 'kalo', 'diperpanjang', 'komen', 'nikah', 'muda', 'dapetin', 'aja', 'diraih', 'orang', 'nikah', 'berbagi', 'hidup', 'tanggung', 'porsinya', 'aja', 'beda']</t>
  </si>
  <si>
    <t>['laku', 'nder', 'krn', 'kalo', 'panjang', 'komen', 'nikah', 'muda', 'dapetin', 'aja', 'raih', 'orang', 'nikah', 'bagi', 'hidup', 'tanggung', 'porsi', 'aja', 'beda']</t>
  </si>
  <si>
    <t>laku nder krn kalo panjang komen nikah muda dapetin aja raih orang nikah bagi hidup tanggung porsi aja beda</t>
  </si>
  <si>
    <t>@kthvierx @AymanAlatas Pantesan aja adek ipar sy udh nikah ukur 21, pdhl mnurut sy itu masih muda. Tp ya gitu kyknya krna di desa, jd umur sgtu wajar aja. Pdhal dia baru aja merintid karir, agak sayang dan kasian.</t>
  </si>
  <si>
    <t>@kthvierx @aymanalatas pantesan aja adek ipar sy udh nikah ukur 21, pdhl mnurut sy itu masih muda. tp ya gitu kyknya krna di desa, jd umur sgtu wajar aja. pdhal dia baru aja merintid karir, agak sayang dan kasian.</t>
  </si>
  <si>
    <t>pantesan aja adek ipar sy udh nikah ukur pdhl mnurut sy itu masih muda tp ya gitu kyknya krna di desa jd umur sgtu wajar aja pdhal dia baru aja merintid karir agak sayang dan kasian</t>
  </si>
  <si>
    <t>['pantesan', 'aja', 'adek', 'ipar', 'sy', 'udh', 'nikah', 'ukur', 'pdhl', 'mnurut', 'sy', 'itu', 'masih', 'muda', 'tp', 'ya', 'gitu', 'kyknya', 'krna', 'di', 'desa', 'jd', 'umur', 'sgtu', 'wajar', 'aja', 'pdhal', 'dia', 'baru', 'aja', 'merintid', 'karir', 'agak', 'sayang', 'dan', 'kasian']</t>
  </si>
  <si>
    <t>['pantas', 'aja', 'adik', 'ipar', 'saya', 'sudah', 'nikah', 'ukur', 'padahal', 'mnurut', 'saya', 'itu', 'masih', 'muda', 'tapi', 'ya', 'begitu', 'sepertinya', 'karena', 'di', 'desa', 'jd', 'umur', 'begitu', 'wajar', 'aja', 'padahal', 'dia', 'baru', 'aja', 'merintid', 'karier', 'agak', 'sayang', 'dan', 'kasihan']</t>
  </si>
  <si>
    <t>['aja', 'adik', 'ipar', 'nikah', 'ukur', 'mnurut', 'muda', 'ya', 'desa', 'jd', 'umur', 'wajar', 'aja', 'aja', 'merintid', 'karier', 'sayang', 'kasihan']</t>
  </si>
  <si>
    <t>aja adik ipar nikah ukur mnurut muda ya desa jd umur wajar aja aja merintid karier sayang kasihan</t>
  </si>
  <si>
    <t>@ReceinAja Apa itu nikah muda? Sejenis makanan kah? 🤔 https://t.co/vwETy9azzB</t>
  </si>
  <si>
    <t>@receinaja apa itu nikah muda? sejenis makanan kah? 🤔 https://t.co/vwety9azzb</t>
  </si>
  <si>
    <t>apa itu nikah muda sejenis makanan kah</t>
  </si>
  <si>
    <t>['apa', 'itu', 'nikah', 'muda', 'sejenis', 'makanan', 'kah']</t>
  </si>
  <si>
    <t>['nikah', 'muda', 'sejenis', 'makanan', 'kah']</t>
  </si>
  <si>
    <t>['nikah', 'muda', 'jenis', 'makan', 'kah']</t>
  </si>
  <si>
    <t>nikah muda jenis makan kah</t>
  </si>
  <si>
    <t>Keinget si ibu umur 21 thn dengan 3 anak dan menikah 2 kali, gue iseng nanya "buk, tips dong biar dapet cowo, ibu masih muda aja udh 2 kali nikah, sy jomblo dari lahir mau juga dong" kirain dia bakal sedih atau marah gue gtuin, taunya bahagia jir 😭😭</t>
  </si>
  <si>
    <t>keinget si ibu umur 21 thn dengan 3 anak dan menikah 2 kali, gue iseng nanya "buk, tips dong biar dapet cowo, ibu masih muda aja udh 2 kali nikah, sy jomblo dari lahir mau juga dong" kirain dia bakal sedih atau marah gue gtuin, taunya bahagia jir 😭😭</t>
  </si>
  <si>
    <t>keinget si ibu umur thn dengan anak dan menikah kali gue iseng nanya buk tips dong biar dapet cowo ibu masih muda aja udh kali nikah sy jomblo dari lahir mau juga dong kirain dia bakal sedih atau marah gue gtuin taunya bahagia jir</t>
  </si>
  <si>
    <t>['keinget', 'si', 'ibu', 'umur', 'thn', 'dengan', 'anak', 'dan', 'menikah', 'kali', 'gue', 'iseng', 'nanya', 'buk', 'tips', 'dong', 'biar', 'dapet', 'cowo', 'ibu', 'masih', 'muda', 'aja', 'udh', 'kali', 'nikah', 'sy', 'jomblo', 'dari', 'lahir', 'mau', 'juga', 'dong', 'kirain', 'dia', 'bakal', 'sedih', 'atau', 'marah', 'gue', 'gtuin', 'taunya', 'bahagia', 'jir']</t>
  </si>
  <si>
    <t>['teringat', 'si', 'ibu', 'umur', 'tahun', 'dengan', 'anak', 'dan', 'nikah', 'sepertinya', 'aku', 'bercanda', 'bertanya', 'buk', 'tips', 'dong', 'biar', 'dapat', 'cowok', 'ibu', 'masih', 'muda', 'aja', 'sudah', 'sepertinya', 'nikah', 'saya', 'lajang', 'dari', 'lahir', 'mau', 'juga', 'dong', 'kira', 'dia', 'bakal', 'sedih', 'atau', 'marah', 'aku', 'gtuin', 'tahunya', 'bahagia', 'fuck']</t>
  </si>
  <si>
    <t>['si', 'umur', 'anak', 'nikah', 'bercanda', 'buk', 'tips', 'biar', 'cowok', 'muda', 'aja', 'nikah', 'lajang', 'lahir', 'sedih', 'marah', 'gtuin', 'tahunya', 'bahagia', 'fuck']</t>
  </si>
  <si>
    <t>['si', 'umur', 'anak', 'nikah', 'canda', 'buk', 'tips', 'biar', 'cowok', 'muda', 'aja', 'nikah', 'lajang', 'lahir', 'sedih', 'marah', 'gtuin', 'tahu', 'bahagia', 'fuck']</t>
  </si>
  <si>
    <t>si umur anak nikah canda buk tips biar cowok muda aja nikah lajang lahir sedih marah gtuin tahu bahagia fuck</t>
  </si>
  <si>
    <t>Eeeee biadap… anak hang pun badan lebih kurang aku jaa.. gagah anak hang menikah muda, aku tak nikah gi… meluat laaaaa mulut cam lancau</t>
  </si>
  <si>
    <t>eeeee biadap… anak hang pun badan lebih kurang aku jaa.. gagah anak hang menikah muda, aku tak nikah gi… meluat laaaaa mulut cam lancau</t>
  </si>
  <si>
    <t>eeeee biadap anak hang pun badan lebih kurang aku jaa gagah anak hang menikah muda aku tak nikah gi meluat laaaaa mulut cam lancau</t>
  </si>
  <si>
    <t>['eeeee', 'biadap', 'anak', 'hang', 'pun', 'badan', 'lebih', 'kurang', 'aku', 'jaa', 'gagah', 'anak', 'hang', 'menikah', 'muda', 'aku', 'tak', 'nikah', 'gi', 'meluat', 'laaaaa', 'mulut', 'cam', 'lancau']</t>
  </si>
  <si>
    <t>['eeeee', 'biadab', 'anak', 'hang', 'pun', 'badan', 'lebih', 'kurang', 'aku', 'saja', 'gagah', 'anak', 'hang', 'nikah', 'muda', 'aku', 'tak', 'nikah', 'gi', 'meluat', 'laaaaa', 'mulut', 'cam', 'lancau']</t>
  </si>
  <si>
    <t>['biadab', 'anak', 'hang', 'badan', 'gagah', 'anak', 'hang', 'nikah', 'muda', 'nikah', 'meluat', 'mulut']</t>
  </si>
  <si>
    <t>['biadab', 'anak', 'hang', 'badan', 'gagah', 'anak', 'hang', 'nikah', 'muda', 'nikah', 'luat', 'mulut']</t>
  </si>
  <si>
    <t>biadab anak hang badan gagah anak hang nikah muda nikah luat mulut</t>
  </si>
  <si>
    <t>@convomfs Tanggung jawab, sabar dan satu lagi yg gak kdrt ke anak+istri. Alhamdulillah dapat suami yg disebutin sama ibu walaupun nikah muda banyak labil nya ya semoga aja gak kyk ibu yg cerai sama ayah grgr kdrt</t>
  </si>
  <si>
    <t>@convomfs tanggung jawab, sabar dan satu lagi yg gak kdrt ke anak+istri. alhamdulillah dapat suami yg disebutin sama ibu walaupun nikah muda banyak labil nya ya semoga aja gak kyk ibu yg cerai sama ayah grgr kdrt</t>
  </si>
  <si>
    <t>tanggung jawab sabar dan satu lagi yg gak kdrt ke anakistri alhamdulillah dapat suami yg disebutin sama ibu walaupun nikah muda banyak labil nya ya semoga aja gak kyk ibu yg cerai sama ayah grgr kdrt</t>
  </si>
  <si>
    <t>['tanggung', 'jawab', 'sabar', 'dan', 'satu', 'lagi', 'yg', 'gak', 'kdrt', 'ke', 'anakistri', 'alhamdulillah', 'dapat', 'suami', 'yg', 'disebutin', 'sama', 'ibu', 'walaupun', 'nikah', 'muda', 'banyak', 'labil', 'nya', 'ya', 'semoga', 'aja', 'gak', 'kyk', 'ibu', 'yg', 'cerai', 'sama', 'ayah', 'grgr', 'kdrt']</t>
  </si>
  <si>
    <t>['tanggung', 'jawab', 'sabar', 'dan', 'satu', 'lagi', 'yg', 'gak', 'kekerasan', 'ke', 'keluarga', 'alhamdulillah', 'dapat', 'suami', 'yg', 'disebutin', 'sama', 'ibu', 'walaupun', 'nikah', 'muda', 'banyak', 'labil', 'nya', 'ya', 'semoga', 'aja', 'gak', 'seperti', 'ibu', 'yg', 'cerai', 'sama', 'ayah', 'karena', 'kekerasan']</t>
  </si>
  <si>
    <t>['tanggung', 'sabar', 'gak', 'kekerasan', 'keluarga', 'alhamdulillah', 'suami', 'disebutin', 'nikah', 'muda', 'labil', 'nya', 'ya', 'semoga', 'aja', 'gak', 'cerai', 'ayah', 'kekerasan']</t>
  </si>
  <si>
    <t>['tanggung', 'sabar', 'gak', 'keras', 'keluarga', 'alhamdulillah', 'suami', 'disebutin', 'nikah', 'muda', 'labil', 'nya', 'ya', 'moga', 'aja', 'gak', 'cerai', 'ayah', 'keras']</t>
  </si>
  <si>
    <t>tanggung sabar gak keras keluarga alhamdulillah suami disebutin nikah muda labil nya ya moga aja gak cerai ayah keras</t>
  </si>
  <si>
    <t>@convomfs Nder jadi ortu tuh kunci nya sabar, sabar liat rumah berantakan, sabar liat tingkah laku anak yg absurd, sabar klo tiap malem begadang sendirian karna ibuku juga gitu buktinya nikah muda sabar aja tapi dibilangin klo cari suami harus pinter jangan yg males klo bantu istri</t>
  </si>
  <si>
    <t>@convomfs nder jadi ortu tuh kunci nya sabar, sabar liat rumah berantakan, sabar liat tingkah laku anak yg absurd, sabar klo tiap malem begadang sendirian karna ibuku juga gitu buktinya nikah muda sabar aja tapi dibilangin klo cari suami harus pinter jangan yg males klo bantu istri</t>
  </si>
  <si>
    <t>nder jadi ortu tuh kunci nya sabar sabar liat rumah berantakan sabar liat tingkah laku anak yg absurd sabar klo tiap malem begadang sendirian karna ibuku juga gitu buktinya nikah muda sabar aja tapi dibilangin klo cari suami harus pinter jangan yg males klo bantu istri</t>
  </si>
  <si>
    <t>['nder', 'jadi', 'ortu', 'tuh', 'kunci', 'nya', 'sabar', 'sabar', 'liat', 'rumah', 'berantakan', 'sabar', 'liat', 'tingkah', 'laku', 'anak', 'yg', 'absurd', 'sabar', 'klo', 'tiap', 'malem', 'begadang', 'sendirian', 'karna', 'ibuku', 'juga', 'gitu', 'buktinya', 'nikah', 'muda', 'sabar', 'aja', 'tapi', 'dibilangin', 'klo', 'cari', 'suami', 'harus', 'pinter', 'jangan', 'yg', 'males', 'klo', 'bantu', 'istri']</t>
  </si>
  <si>
    <t>['nder', 'jadi', 'orangtua', 'tuh', 'kunci', 'nya', 'sabar', 'sabar', 'lihat', 'rumah', 'berantakan', 'sabar', 'lihat', 'tingkah', 'laris', 'anak', 'yg', 'absurd', 'sabar', 'klo', 'tiap', 'malem', 'begadang', 'sendirian', 'karena', 'ibuku', 'juga', 'begitu', 'buktinya', 'nikah', 'muda', 'sabar', 'aja', 'tapi', 'dibilangkan', 'klo', 'cari', 'suami', 'harus', 'pintar', 'jangan', 'yg', 'malas', 'klo', 'bantu', 'istri']</t>
  </si>
  <si>
    <t>['nder', 'orangtua', 'tuh', 'kunci', 'nya', 'sabar', 'sabar', 'lihat', 'rumah', 'berantakan', 'sabar', 'lihat', 'tingkah', 'laris', 'anak', 'absurd', 'sabar', 'klo', 'malem', 'begadang', 'ibuku', 'buktinya', 'nikah', 'muda', 'sabar', 'aja', 'dibilangkan', 'klo', 'cari', 'suami', 'pintar', 'malas', 'klo', 'bantu', 'istri']</t>
  </si>
  <si>
    <t>['nder', 'orangtua', 'tuh', 'kunci', 'nya', 'sabar', 'sabar', 'lihat', 'rumah', 'beranta', 'sabar', 'lihat', 'tingkah', 'laris', 'anak', 'absurd', 'sabar', 'klo', 'malem', 'begadang', 'ibu', 'bukti', 'nikah', 'muda', 'sabar', 'aja', 'bilang', 'klo', 'cari', 'suami', 'pintar', 'malas', 'klo', 'bantu', 'istri']</t>
  </si>
  <si>
    <t>nder orangtua tuh kunci nya sabar sabar lihat rumah beranta sabar lihat tingkah laris anak absurd sabar klo malem begadang ibu bukti nikah muda sabar aja bilang klo cari suami pintar malas klo bantu istri</t>
  </si>
  <si>
    <t>@mlbbfess Bener ngapain kuliah. mending ngegame biar gadapet ijazah, ga kerja, ga nikah, ga ada duit buat makan, mati muda 👍</t>
  </si>
  <si>
    <t>@mlbbfess bener ngapain kuliah. mending ngegame biar gadapet ijazah, ga kerja, ga nikah, ga ada duit buat makan, mati muda 👍</t>
  </si>
  <si>
    <t>bener ngapain kuliah mending ngegame biar gadapet ijazah ga kerja ga nikah ga ada duit buat makan mati muda</t>
  </si>
  <si>
    <t>['bener', 'ngapain', 'kuliah', 'mending', 'ngegame', 'biar', 'gadapet', 'ijazah', 'ga', 'kerja', 'ga', 'nikah', 'ga', 'ada', 'duit', 'buat', 'makan', 'mati', 'muda']</t>
  </si>
  <si>
    <t>['benar', 'kenapa', 'kuliah', 'mending', 'ngegame', 'biar', 'gadapet', 'ijazah', 'tidak', 'kerja', 'tidak', 'nikah', 'tidak', 'ada', 'duit', 'buat', 'makan', 'mati', 'muda']</t>
  </si>
  <si>
    <t>['kuliah', 'mending', 'ngegame', 'biar', 'gadapet', 'ijazah', 'kerja', 'nikah', 'duit', 'makan', 'mati', 'muda']</t>
  </si>
  <si>
    <t>kuliah mending ngegame biar gadapet ijazah kerja nikah duit makan mati muda</t>
  </si>
  <si>
    <t>@ReceinAja boro² mikiri nikah muda, w masi bengong gmn caranya lulus ptn😭😭😭</t>
  </si>
  <si>
    <t>@receinaja boro² mikiri nikah muda, w masi bengong gmn caranya lulus ptn😭😭😭</t>
  </si>
  <si>
    <t>boro mikiri nikah muda  masi bengong gmn caranya lulus ptn</t>
  </si>
  <si>
    <t>['boro', 'mikiri', 'nikah', 'muda', 'masi', 'bengong', 'gmn', 'caranya', 'lulus', 'ptn']</t>
  </si>
  <si>
    <t>['jangankan', 'memikirkan', 'nikah', 'muda', 'masih', 'bengong', 'bagaimana', 'caranya', 'lulus', 'ptn']</t>
  </si>
  <si>
    <t>['memikirkan', 'nikah', 'muda', 'bengong', 'lulus', 'ptn']</t>
  </si>
  <si>
    <t>['pikir', 'nikah', 'muda', 'bengong', 'lulus', 'ptn']</t>
  </si>
  <si>
    <t>pikir nikah muda bengong lulus ptn</t>
  </si>
  <si>
    <t>@satleroks @JPFBASE Aku ngerating lebih rendah dari itu, tp masalahku bukan di nikah mudanya naruto sih, lebih ke romensnya yang tambah jelek (naruto baru sadar perasaannya gara2 kena genjutsu??)… ya gpp sih nikah muda kalo misal masih dapet misi dll sayangnya ga diceritain.. pdhl aku suka nrhn</t>
  </si>
  <si>
    <t>@satleroks @jpfbase aku ngerating lebih rendah dari itu, tp masalahku bukan di nikah mudanya naruto sih, lebih ke romensnya yang tambah jelek (naruto baru sadar perasaannya gara2 kena genjutsu??)… ya gpp sih nikah muda kalo misal masih dapet misi dll sayangnya ga diceritain.. pdhl aku suka nrhn</t>
  </si>
  <si>
    <t>aku ngerating lebih rendah dari itu tp masalahku bukan di nikah mudanya naruto sih lebih ke romensnya yang tambah jelek naruto baru sadar perasaannya gara kena genjutsu ya gpp sih nikah muda kalo misal masih dapet misi dll sayangnya ga diceritain pdhl aku suka nrhn</t>
  </si>
  <si>
    <t>['aku', 'ngerating', 'lebih', 'rendah', 'dari', 'itu', 'tp', 'masalahku', 'bukan', 'di', 'nikah', 'mudanya', 'naruto', 'sih', 'lebih', 'ke', 'romensnya', 'yang', 'tambah', 'jelek', 'naruto', 'baru', 'sadar', 'perasaannya', 'gara', 'kena', 'genjutsu', 'ya', 'gpp', 'sih', 'nikah', 'muda', 'kalo', 'misal', 'masih', 'dapet', 'misi', 'dll', 'sayangnya', 'ga', 'diceritain', 'pdhl', 'aku', 'suka', 'nrhn']</t>
  </si>
  <si>
    <t>['aku', 'ngerating', 'lebih', 'rendah', 'dari', 'itu', 'tapi', 'masalahku', 'bukan', 'di', 'nikah', 'mudanya', 'naruto', 'sih', 'lebih', 'ke', 'romensnya', 'yang', 'tambah', 'jelek', 'naruto', 'baru', 'sadar', 'perasaannya', 'karena', 'kena', 'genjutsu', 'ya', 'boleh', 'sih', 'nikah', 'muda', 'kalo', 'misal', 'masih', 'dapat', 'misi', 'dll', 'sayangnya', 'tidak', 'diceritakan', 'padahal', 'aku', 'suka', 'nrhn']</t>
  </si>
  <si>
    <t>['ngerating', 'rendah', 'masalahku', 'nikah', 'mudanya', 'naruto', 'sih', 'romensnya', 'jelek', 'naruto', 'sadar', 'perasaannya', 'kena', 'genjutsu', 'ya', 'sih', 'nikah', 'muda', 'kalo', 'misi', 'dll', 'sayangnya', 'diceritakan', 'suka', 'nrhn']</t>
  </si>
  <si>
    <t>['ngerating', 'rendah', 'masalah', 'nikah', 'muda', 'naruto', 'sih', 'romensnya', 'jelek', 'naruto', 'sadar', 'asa', 'kena', 'genjutsu', 'ya', 'sih', 'nikah', 'muda', 'kalo', 'misi', 'dll', 'sayang', 'cerita', 'suka', 'nrhn']</t>
  </si>
  <si>
    <t>ngerating rendah masalah nikah muda naruto sih romensnya jelek naruto sadar asa kena genjutsu ya sih nikah muda kalo misi dll sayang cerita suka nrhn</t>
  </si>
  <si>
    <t>Terutama nenek gue, belio bener² ga ngebolehin cucu²nya nikah muda. Disuruh pada sekolah dulu, karir dulu, malah disuruh pada merantau krn katanya biar nambah wawasan, pengalaman dan relasi.</t>
  </si>
  <si>
    <t>terutama nenek gue, belio bener² ga ngebolehin cucu²nya nikah muda. disuruh pada sekolah dulu, karir dulu, malah disuruh pada merantau krn katanya biar nambah wawasan, pengalaman dan relasi.</t>
  </si>
  <si>
    <t>terutama nenek gue belio bener ga ngebolehin cucunya nikah muda disuruh pada sekolah dulu karir dulu malah disuruh pada merantau krn katanya biar nambah wawasan pengalaman dan relasi</t>
  </si>
  <si>
    <t>['terutama', 'nenek', 'gue', 'belio', 'bener', 'ga', 'ngebolehin', 'cucunya', 'nikah', 'muda', 'disuruh', 'pada', 'sekolah', 'dulu', 'karir', 'dulu', 'malah', 'disuruh', 'pada', 'merantau', 'krn', 'katanya', 'biar', 'nambah', 'wawasan', 'pengalaman', 'dan', 'relasi']</t>
  </si>
  <si>
    <t>['terutama', 'nenek', 'aku', 'beliau', 'benar', 'tidak', 'membolehkan', 'cucunya', 'nikah', 'muda', 'disuruh', 'pada', 'sekolah', 'dulu', 'karier', 'dulu', 'malah', 'disuruh', 'pada', 'merantau', 'krn', 'katanya', 'biar', 'bertambah', 'wawasan', 'pengalaman', 'dan', 'relasi']</t>
  </si>
  <si>
    <t>['nenek', 'beliau', 'membolehkan', 'cucunya', 'nikah', 'muda', 'disuruh', 'sekolah', 'karier', 'disuruh', 'merantau', 'krn', 'biar', 'bertambah', 'wawasan', 'pengalaman', 'relasi']</t>
  </si>
  <si>
    <t>['nenek', 'beliau', 'boleh', 'cucu', 'nikah', 'muda', 'suruh', 'sekolah', 'karier', 'suruh', 'rantau', 'krn', 'biar', 'tambah', 'wawas', 'alam', 'relasi']</t>
  </si>
  <si>
    <t>nenek beliau boleh cucu nikah muda suruh sekolah karier suruh rantau krn biar tambah wawas alam relasi</t>
  </si>
  <si>
    <t>@ReceinAja banyak nikah muda tp aku ketemu jodohnya aja blm😁😁😁</t>
  </si>
  <si>
    <t>@receinaja banyak nikah muda tp aku ketemu jodohnya aja blm😁😁😁</t>
  </si>
  <si>
    <t>banyak nikah muda tp aku ketemu jodohnya aja blm</t>
  </si>
  <si>
    <t>['banyak', 'nikah', 'muda', 'tp', 'aku', 'ketemu', 'jodohnya', 'aja', 'blm']</t>
  </si>
  <si>
    <t>['banyak', 'nikah', 'muda', 'tapi', 'aku', 'bertemu', 'jodohnya', 'aja', 'belum']</t>
  </si>
  <si>
    <t>['nikah', 'muda', 'bertemu', 'jodohnya', 'aja']</t>
  </si>
  <si>
    <t>['nikah', 'muda', 'temu', 'jodoh', 'aja']</t>
  </si>
  <si>
    <t>nikah muda temu jodoh aja</t>
  </si>
  <si>
    <t>@nmjyhmintk @AymanAlatas Kmrin rewang di nikahannya ponakan, petugas pencatat nikahnya masih keluarga sendiri semuanya. Pas ngumpul semua lihatin aku yg masih sendiri pdhl udh paling senior umurnya 🥲
Ponakanku yg belum nikah jaraknya 13 th lebh muda dari aku semuanya. Berasa jd kapten single ladies</t>
  </si>
  <si>
    <t>@nmjyhmintk @aymanalatas kmrin rewang di nikahannya ponakan, petugas pencatat nikahnya masih keluarga sendiri semuanya. pas ngumpul semua lihatin aku yg masih sendiri pdhl udh paling senior umurnya 🥲
ponakanku yg belum nikah jaraknya 13 th lebh muda dari aku semuanya. berasa jd kapten single ladies</t>
  </si>
  <si>
    <t>kmrin rewang di nikahannya ponakan petugas pencatat nikahnya masih keluarga sendiri semuanya pas ngumpul semua lihatin aku yg masih sendiri pdhl udh paling senior umurnya ponakanku yg belum nikah jaraknya th lebh muda dari aku semuanya berasa jd kapten single ladies</t>
  </si>
  <si>
    <t>['kmrin', 'rewang', 'di', 'nikahannya', 'ponakan', 'petugas', 'pencatat', 'nikahnya', 'masih', 'keluarga', 'sendiri', 'semuanya', 'pas', 'ngumpul', 'semua', 'lihatin', 'aku', 'yg', 'masih', 'sendiri', 'pdhl', 'udh', 'paling', 'senior', 'umurnya', 'ponakanku', 'yg', 'belum', 'nikah', 'jaraknya', 'th', 'lebh', 'muda', 'dari', 'aku', 'semuanya', 'berasa', 'jd', 'kapten', 'single', 'ladies']</t>
  </si>
  <si>
    <t>['kemarin', 'rewang', 'di', 'nikahannya', 'ponakan', 'petugas', 'pencatat', 'nikahnya', 'masih', 'keluarga', 'sendiri', 'semuanya', 'saat', 'berkumpul', 'semua', 'lihatin', 'aku', 'yg', 'masih', 'sendiri', 'padahal', 'sudah', 'paling', 'senior', 'umurnya', 'ponakanku', 'yg', 'belum', 'nikah', 'jaraknya', 'tahun', 'lebh', 'muda', 'dari', 'aku', 'semuanya', 'rasa', 'jd', 'kapten', 'lajang', 'ladies']</t>
  </si>
  <si>
    <t>['kemarin', 'rewang', 'nikahannya', 'ponakan', 'petugas', 'pencatat', 'nikahnya', 'keluarga', 'berkumpul', 'lihatin', 'senior', 'umurnya', 'ponakanku', 'nikah', 'jaraknya', 'lebh', 'muda', 'jd', 'kapten', 'lajang', 'ladies']</t>
  </si>
  <si>
    <t>['kemarin', 'rewang', 'nikah', 'ponakan', 'tugas', 'catat', 'nikah', 'keluarga', 'kumpul', 'lihatin', 'senior', 'umur', 'ponakan', 'nikah', 'jarak', 'lebh', 'muda', 'jd', 'kapten', 'lajang', 'ladies']</t>
  </si>
  <si>
    <t>kemarin rewang nikah ponakan tugas catat nikah keluarga kumpul lihatin senior umur ponakan nikah jarak lebh muda jd kapten lajang ladies</t>
  </si>
  <si>
    <t>@tanyarlfes Padahal ya aku sama anaknya gak ada komunikasi intens aku juga gak minat nikah muda, aku berdoa selalu biar gak jodoh walau ortuku bilang gak mungkin maksa aku, tapi mamanya si cowok itu maksa sampe udah nanya mas kawin mau berapa dll. Pas itu aku berdoa sama Tuhan</t>
  </si>
  <si>
    <t>@tanyarlfes padahal ya aku sama anaknya gak ada komunikasi intens aku juga gak minat nikah muda, aku berdoa selalu biar gak jodoh walau ortuku bilang gak mungkin maksa aku, tapi mamanya si cowok itu maksa sampe udah nanya mas kawin mau berapa dll. pas itu aku berdoa sama tuhan</t>
  </si>
  <si>
    <t>padahal ya aku sama anaknya gak ada komunikasi intens aku juga gak minat nikah muda aku berdoa selalu biar gak jodoh walau ortuku bilang gak mungkin maksa aku tapi mamanya si cowok itu maksa sampe udah nanya mas kawin mau berapa dll pas itu aku berdoa sama tuhan</t>
  </si>
  <si>
    <t>['padahal', 'ya', 'aku', 'sama', 'anaknya', 'gak', 'ada', 'komunikasi', 'intens', 'aku', 'juga', 'gak', 'minat', 'nikah', 'muda', 'aku', 'berdoa', 'selalu', 'biar', 'gak', 'jodoh', 'walau', 'ortuku', 'bilang', 'gak', 'mungkin', 'maksa', 'aku', 'tapi', 'mamanya', 'si', 'cowok', 'itu', 'maksa', 'sampe', 'udah', 'nanya', 'mas', 'kawin', 'mau', 'berapa', 'dll', 'pas', 'itu', 'aku', 'berdoa', 'sama', 'tuhan']</t>
  </si>
  <si>
    <t>['padahal', 'ya', 'aku', 'sama', 'anaknya', 'gak', 'ada', 'komunikasi', 'intens', 'aku', 'juga', 'gak', 'minat', 'nikah', 'muda', 'aku', 'berdoa', 'selalu', 'biar', 'gak', 'jodoh', 'walau', 'orangtua', 'bilang', 'gak', 'mungkin', 'maksa', 'aku', 'tapi', 'ibunya', 'si', 'cowok', 'itu', 'maksa', 'sampai', 'sudah', 'bertanya', 'kakak', 'kawin', 'mau', 'berapa', 'dll', 'saat', 'itu', 'aku', 'berdoa', 'sama', 'tuhan']</t>
  </si>
  <si>
    <t>['ya', 'anaknya', 'gak', 'komunikasi', 'intens', 'gak', 'minat', 'nikah', 'muda', 'berdoa', 'biar', 'gak', 'jodoh', 'orangtua', 'bilang', 'gak', 'maksa', 'ibunya', 'si', 'cowok', 'maksa', 'kakak', 'kawin', 'dll', 'berdoa', 'tuhan']</t>
  </si>
  <si>
    <t>['ya', 'anak', 'gak', 'komunikasi', 'intens', 'gak', 'minat', 'nikah', 'muda', 'doa', 'biar', 'gak', 'jodoh', 'orangtua', 'bilang', 'gak', 'maksa', 'ibu', 'si', 'cowok', 'maksa', 'kakak', 'kawin', 'dll', 'doa', 'tuhan']</t>
  </si>
  <si>
    <t>ya anak gak komunikasi intens gak minat nikah muda doa biar gak jodoh orangtua bilang gak maksa ibu si cowok maksa kakak kawin dll doa tuhan</t>
  </si>
  <si>
    <t>@Arni_Girsang @txtdaribogor Prinsip muda mudi skrng yg penting nikah dulu punya anak dulu, rejeki mah ada aja 🥴 pdhl lebih dr sekedar rejeki</t>
  </si>
  <si>
    <t>@arni_girsang @txtdaribogor prinsip muda mudi skrng yg penting nikah dulu punya anak dulu, rejeki mah ada aja 🥴 pdhl lebih dr sekedar rejeki</t>
  </si>
  <si>
    <t>girsang prinsip muda mudi skrng yg penting nikah dulu punya anak dulu rejeki mah ada aja pdhl lebih dr sekedar rejeki</t>
  </si>
  <si>
    <t>['girsang', 'prinsip', 'muda', 'mudi', 'skrng', 'yg', 'penting', 'nikah', 'dulu', 'punya', 'anak', 'dulu', 'rejeki', 'mah', 'ada', 'aja', 'pdhl', 'lebih', 'dr', 'sekedar', 'rejeki']</t>
  </si>
  <si>
    <t>['girsang', 'prinsip', 'muda', 'muda', 'sekarang', 'yg', 'penting', 'nikah', 'dulu', 'punya', 'anak', 'dulu', 'rezeki', 'mah', 'ada', 'aja', 'padahal', 'lebih', 'dari', 'sekedar', 'rezeki']</t>
  </si>
  <si>
    <t>['girsang', 'prinsip', 'muda', 'muda', 'nikah', 'anak', 'rezeki', 'mah', 'aja', 'sekedar', 'rezeki']</t>
  </si>
  <si>
    <t>['girsang', 'prinsip', 'muda', 'muda', 'nikah', 'anak', 'rezeki', 'mah', 'aja', 'dar', 'rezeki']</t>
  </si>
  <si>
    <t>girsang prinsip muda muda nikah anak rezeki mah aja dar rezeki</t>
  </si>
  <si>
    <t>@nonblok_ Kata orang bijak, masa muda selesai pada saat akad nikah dan selepasnya sudah meninggal, terkubur dan lebur.</t>
  </si>
  <si>
    <t>@nonblok_ kata orang bijak, masa muda selesai pada saat akad nikah dan selepasnya sudah meninggal, terkubur dan lebur.</t>
  </si>
  <si>
    <t>kata orang bijak masa muda selesai pada saat akad nikah dan selepasnya sudah meninggal terkubur dan lebur</t>
  </si>
  <si>
    <t>['kata', 'orang', 'bijak', 'masa', 'muda', 'selesai', 'pada', 'saat', 'akad', 'nikah', 'dan', 'selepasnya', 'sudah', 'meninggal', 'terkubur', 'dan', 'lebur']</t>
  </si>
  <si>
    <t>['orang', 'bijak', 'muda', 'selesai', 'akad', 'nikah', 'selepasnya', 'meninggal', 'terkubur', 'lebur']</t>
  </si>
  <si>
    <t>['orang', 'bijak', 'muda', 'selesai', 'akad', 'nikah', 'lepas', 'tinggal', 'kubur', 'lebur']</t>
  </si>
  <si>
    <t>orang bijak muda selesai akad nikah lepas tinggal kubur lebur</t>
  </si>
  <si>
    <t>Salah satu goals diumur yg udah tua ini, selain pengen ketemu ayang gue yg di korea, gue jg pengen bgt cepet2 ketemu jodoh gue. Pengen ngerasain konseran bareeng, boleh gak si(?) Gue ga ngebet pengen nikah muda. Tapi setidaknya ketemu dan menjalin hubungan aja udah cukup buat gue</t>
  </si>
  <si>
    <t>salah satu goals diumur yg udah tua ini, selain pengen ketemu ayang gue yg di korea, gue jg pengen bgt cepet2 ketemu jodoh gue. pengen ngerasain konseran bareeng, boleh gak si(?) gue ga ngebet pengen nikah muda. tapi setidaknya ketemu dan menjalin hubungan aja udah cukup buat gue</t>
  </si>
  <si>
    <t>salah satu goals diumur yg udah tua ini selain pengen ketemu ayang gue yg di korea gue jg pengen bgt cepet ketemu jodoh gue pengen ngerasain konseran bareeng boleh gak si gue ga ngebet pengen nikah muda tapi setidaknya ketemu dan menjalin hubungan aja udah cukup buat gue</t>
  </si>
  <si>
    <t>['salah', 'satu', 'goals', 'diumur', 'yg', 'udah', 'tua', 'ini', 'selain', 'pengen', 'ketemu', 'ayang', 'gue', 'yg', 'di', 'korea', 'gue', 'jg', 'pengen', 'bgt', 'cepet', 'ketemu', 'jodoh', 'gue', 'pengen', 'ngerasain', 'konseran', 'bareeng', 'boleh', 'gak', 'si', 'gue', 'ga', 'ngebet', 'pengen', 'nikah', 'muda', 'tapi', 'setidaknya', 'ketemu', 'dan', 'menjalin', 'hubungan', 'aja', 'udah', 'cukup', 'buat', 'gue']</t>
  </si>
  <si>
    <t>['salah', 'satu', 'tujuan', 'diumur', 'yg', 'sudah', 'tua', 'ini', 'selain', 'ingin', 'bertemu', 'sayang', 'aku', 'yg', 'di', 'korea', 'aku', 'juga', 'ingin', 'banget', 'cepat', 'bertemu', 'jodoh', 'aku', 'ingin', 'merasakan', 'konseran', 'bareeng', 'boleh', 'gak', 'si', 'aku', 'tidak', 'ingin', 'ingin', 'nikah', 'muda', 'tapi', 'setidaknya', 'bertemu', 'dan', 'menjalin', 'hubungan', 'aja', 'sudah', 'cukup', 'buat', 'aku']</t>
  </si>
  <si>
    <t>['salah', 'tujuan', 'diumur', 'tua', 'bertemu', 'sayang', 'korea', 'banget', 'cepat', 'bertemu', 'jodoh', 'merasakan', 'konseran', 'bareeng', 'gak', 'si', 'nikah', 'muda', 'bertemu', 'menjalin', 'hubungan', 'aja']</t>
  </si>
  <si>
    <t>['salah', 'tuju', 'umur', 'tua', 'temu', 'sayang', 'korea', 'banget', 'cepat', 'temu', 'jodoh', 'rasa', 'konser', 'bareeng', 'gak', 'si', 'nikah', 'muda', 'temu', 'jalin', 'hubung', 'aja']</t>
  </si>
  <si>
    <t>salah tuju umur tua temu sayang korea banget cepat temu jodoh rasa konser bareeng gak si nikah muda temu jalin hubung aja</t>
  </si>
  <si>
    <t>@alltoowlle @raamnrn @Askrlfess tanteku juga pernah nasehatin aku begini nih, puas"in dulu masa muda mu selagi masih sendiri mau kemana aja bebas karna kalo udh nikah punya tanggung jawab lain, juga harus seizin suami</t>
  </si>
  <si>
    <t>@alltoowlle @raamnrn @askrlfess tanteku juga pernah nasehatin aku begini nih, puas"in dulu masa muda mu selagi masih sendiri mau kemana aja bebas karna kalo udh nikah punya tanggung jawab lain, juga harus seizin suami</t>
  </si>
  <si>
    <t>tanteku juga pernah nasehatin aku begini nih puasin dulu masa muda mu selagi masih sendiri mau kemana aja bebas karna kalo udh nikah punya tanggung jawab lain juga harus seizin suami</t>
  </si>
  <si>
    <t>['tanteku', 'juga', 'pernah', 'nasehatin', 'aku', 'begini', 'nih', 'puasin', 'dulu', 'masa', 'muda', 'mu', 'selagi', 'masih', 'sendiri', 'mau', 'kemana', 'aja', 'bebas', 'karna', 'kalo', 'udh', 'nikah', 'punya', 'tanggung', 'jawab', 'lain', 'juga', 'harus', 'seizin', 'suami']</t>
  </si>
  <si>
    <t>['tanteku', 'juga', 'pernah', 'nasehatin', 'aku', 'begini', 'nih', 'puas', 'dulu', 'masa', 'muda', 'kamu', 'selagi', 'masih', 'sendiri', 'mau', 'kemana', 'aja', 'bebas', 'karena', 'kalo', 'sudah', 'nikah', 'punya', 'tanggung', 'jawab', 'lain', 'juga', 'harus', 'seizin', 'suami']</t>
  </si>
  <si>
    <t>['tanteku', 'nasehatin', 'nih', 'puas', 'muda', 'selagi', 'kemana', 'aja', 'bebas', 'kalo', 'nikah', 'tanggung', 'seizin', 'suami']</t>
  </si>
  <si>
    <t>['tante', 'nasehatin', 'nih', 'puas', 'muda', 'selagi', 'mana', 'aja', 'bebas', 'kalo', 'nikah', 'tanggung', 'izin', 'suami']</t>
  </si>
  <si>
    <t>tante nasehatin nih puas muda selagi mana aja bebas kalo nikah tanggung izin suami</t>
  </si>
  <si>
    <t>@ReceinAja ndase ngebayangin nikah muda, ini aja gue lagi memandang laptop dengan kepasrahan akan biologi</t>
  </si>
  <si>
    <t>@receinaja ndase ngebayangin nikah muda, ini aja gue lagi memandang laptop dengan kepasrahan akan biologi</t>
  </si>
  <si>
    <t>ndase ngebayangin nikah muda ini aja gue lagi memandang laptop dengan kepasrahan akan biologi</t>
  </si>
  <si>
    <t>['ndase', 'ngebayangin', 'nikah', 'muda', 'ini', 'aja', 'gue', 'lagi', 'memandang', 'laptop', 'dengan', 'kepasrahan', 'akan', 'biologi']</t>
  </si>
  <si>
    <t>['bodoh', 'ngebayangin', 'nikah', 'muda', 'ini', 'aja', 'aku', 'lagi', 'memandang', 'laptop', 'dengan', 'kepasrahan', 'akan', 'biologi']</t>
  </si>
  <si>
    <t>['bodoh', 'ngebayangin', 'nikah', 'muda', 'aja', 'memandang', 'laptop', 'kepasrahan', 'biologi']</t>
  </si>
  <si>
    <t>['bodoh', 'ngebayangin', 'nikah', 'muda', 'aja', 'pandang', 'laptop', 'pasrah', 'biologi']</t>
  </si>
  <si>
    <t>bodoh ngebayangin nikah muda aja pandang laptop pasrah biologi</t>
  </si>
  <si>
    <t>mama mau nikah muda</t>
  </si>
  <si>
    <t>['mama', 'mau', 'nikah', 'muda']</t>
  </si>
  <si>
    <t>['ibu', 'mau', 'nikah', 'muda']</t>
  </si>
  <si>
    <t>jadi takut tiba-tiba ditanya, apa enaknya setelah nikah muda? dengan yg sebenernya banyaknya jawaban penyesalan, dan yaudah mau gimanapun udah kejadian. tp tetep aja, nikah muda sebenernya banyak enaknya.</t>
  </si>
  <si>
    <t>jadi takut tibatiba ditanya apa enaknya setelah nikah muda dengan yg sebenernya banyaknya jawaban penyesalan dan yaudah mau gimanapun udah kejadian tp tetep aja nikah muda sebenernya banyak enaknya</t>
  </si>
  <si>
    <t>['jadi', 'takut', 'tibatiba', 'ditanya', 'apa', 'enaknya', 'setelah', 'nikah', 'muda', 'dengan', 'yg', 'sebenernya', 'banyaknya', 'jawaban', 'penyesalan', 'dan', 'yaudah', 'mau', 'gimanapun', 'udah', 'kejadian', 'tp', 'tetep', 'aja', 'nikah', 'muda', 'sebenernya', 'banyak', 'enaknya']</t>
  </si>
  <si>
    <t>['jadi', 'takut', 'tibatiba', 'ditanya', 'apa', 'enaknya', 'setelah', 'nikah', 'muda', 'dengan', 'yg', 'sebenarnya', 'banyaknya', 'jawaban', 'penyesalan', 'dan', 'yaudah', 'mau', 'gimanapun', 'sudah', 'kejadian', 'tapi', 'tetap', 'aja', 'nikah', 'muda', 'sebenarnya', 'banyak', 'enaknya']</t>
  </si>
  <si>
    <t>['takut', 'tibatiba', 'enaknya', 'nikah', 'muda', 'banyaknya', 'penyesalan', 'yaudah', 'gimanapun', 'kejadian', 'aja', 'nikah', 'muda', 'enaknya']</t>
  </si>
  <si>
    <t>['takut', 'tibatiba', 'enak', 'nikah', 'muda', 'banyak', 'sesal', 'yaudah', 'gimanapun', 'jadi', 'aja', 'nikah', 'muda', 'enak']</t>
  </si>
  <si>
    <t>takut tibatiba enak nikah muda banyak sesal yaudah gimanapun jadi aja nikah muda enak</t>
  </si>
  <si>
    <t>"Liat tuh, suaminya (istri) pak ajax masih cantik banget, awet muda banget, kayak nikah sama gadis aja ya" kata bawahannya ajax yg lagi sibuk gosip tuch</t>
  </si>
  <si>
    <t>"liat tuh, suaminya (istri) pak ajax masih cantik banget, awet muda banget, kayak nikah sama gadis aja ya" kata bawahannya ajax yg lagi sibuk gosip tuch</t>
  </si>
  <si>
    <t>liat tuh suaminya istri pak ajax masih cantik banget awet muda banget kayak nikah sama gadis aja ya kata bawahannya ajax yg lagi sibuk gosip tuch</t>
  </si>
  <si>
    <t>['liat', 'tuh', 'suaminya', 'istri', 'pak', 'ajax', 'masih', 'cantik', 'banget', 'awet', 'muda', 'banget', 'kayak', 'nikah', 'sama', 'gadis', 'aja', 'ya', 'kata', 'bawahannya', 'ajax', 'yg', 'lagi', 'sibuk', 'gosip', 'tuch']</t>
  </si>
  <si>
    <t>['lihat', 'tuh', 'suaminya', 'istri', 'pak', 'saja', 'masih', 'cantik', 'banget', 'awet', 'muda', 'banget', 'seperti', 'nikah', 'sama', 'gadis', 'aja', 'ya', 'kata', 'bawahannya', 'saja', 'yg', 'lagi', 'sibuk', 'gosip', 'tuch']</t>
  </si>
  <si>
    <t>['lihat', 'tuh', 'suaminya', 'istri', 'cantik', 'banget', 'awet', 'muda', 'banget', 'nikah', 'gadis', 'aja', 'ya', 'bawahannya', 'sibuk', 'gosip']</t>
  </si>
  <si>
    <t>['lihat', 'tuh', 'suami', 'istri', 'cantik', 'banget', 'awet', 'muda', 'banget', 'nikah', 'gadis', 'aja', 'ya', 'bawah', 'sibuk', 'gosip']</t>
  </si>
  <si>
    <t>lihat tuh suami istri cantik banget awet muda banget nikah gadis aja ya bawah sibuk gosip</t>
  </si>
  <si>
    <t>@Dhimasprymbd @hrdbacot @aguto_kun Umur 22 lulus kuliah, kerja, umur 25 punya usaha, umur 26 nikah. Rencana anak muda ga?</t>
  </si>
  <si>
    <t>@dhimasprymbd @hrdbacot @aguto_kun umur 22 lulus kuliah, kerja, umur 25 punya usaha, umur 26 nikah. rencana anak muda ga?</t>
  </si>
  <si>
    <t>kun umur lulus kuliah kerja umur punya usaha umur nikah rencana anak muda ga</t>
  </si>
  <si>
    <t>['kun', 'umur', 'lulus', 'kuliah', 'kerja', 'umur', 'punya', 'usaha', 'umur', 'nikah', 'rencana', 'anak', 'muda', 'ga']</t>
  </si>
  <si>
    <t>['kun', 'umur', 'lulus', 'kuliah', 'kerja', 'umur', 'punya', 'usaha', 'umur', 'nikah', 'rencana', 'anak', 'muda', 'tidak']</t>
  </si>
  <si>
    <t>['umur', 'lulus', 'kuliah', 'kerja', 'umur', 'usaha', 'umur', 'nikah', 'rencana', 'anak', 'muda']</t>
  </si>
  <si>
    <t>umur lulus kuliah kerja umur usaha umur nikah rencana anak muda</t>
  </si>
  <si>
    <t>gpp kok diumur 20an ini blm punya pacar....ga kebelet nikah juga dan ga minat nikah muda juga.. :) orang² mau ngomong unainu itaitu juga bodoamat wleee xixixixi..</t>
  </si>
  <si>
    <t>gpp kok diumur an ini blm punya pacarga kebelet nikah juga dan ga minat nikah muda juga orang mau ngomong unainu itaitu juga bodoamat wleee xixixixi</t>
  </si>
  <si>
    <t>['gpp', 'kok', 'diumur', 'an', 'ini', 'blm', 'punya', 'pacarga', 'kebelet', 'nikah', 'juga', 'dan', 'ga', 'minat', 'nikah', 'muda', 'juga', 'orang', 'mau', 'ngomong', 'unainu', 'itaitu', 'juga', 'bodoamat', 'wleee', 'xixixixi']</t>
  </si>
  <si>
    <t>['boleh', 'kok', 'diumur', 'an', 'ini', 'belum', 'punya', 'pacarga', 'kebelet', 'nikah', 'juga', 'dan', 'tidak', 'minat', 'nikah', 'muda', 'juga', 'orang', 'mau', 'berbicara', 'unainu', 'itaitu', 'juga', 'bodoamat', 'wleee', 'xixixixi']</t>
  </si>
  <si>
    <t>['diumur', 'an', 'pacarga', 'kebelet', 'nikah', 'minat', 'nikah', 'muda', 'orang', 'berbicara', 'unainu', 'itaitu', 'bodoamat', 'wleee', 'xixixixi']</t>
  </si>
  <si>
    <t>['umur', 'an', 'pacarga', 'kebelet', 'nikah', 'minat', 'nikah', 'muda', 'orang', 'bicara', 'unainu', 'itaitu', 'bodoamat', 'wleee', 'xixixixi']</t>
  </si>
  <si>
    <t>umur an pacarga kebelet nikah minat nikah muda orang bicara unainu itaitu bodoamat wleee xixixixi</t>
  </si>
  <si>
    <t>Setuju Dok.
Ibuku selalu bilang: “kamu masih muda jangan terlalu buru-buru untuk nikah, raih aja dulu apa yang kamu inginkan saat ini.”</t>
  </si>
  <si>
    <t>setuju dok.
ibuku selalu bilang: “kamu masih muda jangan terlalu buru-buru untuk nikah, raih aja dulu apa yang kamu inginkan saat ini.”</t>
  </si>
  <si>
    <t>setuju dok ibuku selalu bilang kamu masih muda jangan terlalu buruburu untuk nikah raih aja dulu apa yang kamu inginkan saat ini</t>
  </si>
  <si>
    <t>['setuju', 'dok', 'ibuku', 'selalu', 'bilang', 'kamu', 'masih', 'muda', 'jangan', 'terlalu', 'buruburu', 'untuk', 'nikah', 'raih', 'aja', 'dulu', 'apa', 'yang', 'kamu', 'inginkan', 'saat', 'ini']</t>
  </si>
  <si>
    <t>['setuju', 'dok', 'ibuku', 'selalu', 'bilang', 'kamu', 'masih', 'muda', 'jangan', 'terlalu', 'terburu', 'untuk', 'nikah', 'raih', 'aja', 'dulu', 'apa', 'yang', 'kamu', 'inginkan', 'saat', 'ini']</t>
  </si>
  <si>
    <t>['setuju', 'dok', 'ibuku', 'bilang', 'muda', 'terburu', 'nikah', 'raih', 'aja']</t>
  </si>
  <si>
    <t>['tuju', 'dok', 'ibu', 'bilang', 'muda', 'buru', 'nikah', 'raih', 'aja']</t>
  </si>
  <si>
    <t>tuju dok ibu bilang muda buru nikah raih aja</t>
  </si>
  <si>
    <t>Saat temen temen banyak yg abis lebaran pada nikah, aku sibuk mikirin mau liburan kemana nanti. Gapapa masih muda juga 🤪</t>
  </si>
  <si>
    <t>saat temen temen banyak yg abis lebaran pada nikah, aku sibuk mikirin mau liburan kemana nanti. gapapa masih muda juga 🤪</t>
  </si>
  <si>
    <t>saat temen temen banyak yg abis lebaran pada nikah aku sibuk mikirin mau liburan kemana nanti gapapa masih muda juga</t>
  </si>
  <si>
    <t>['saat', 'temen', 'temen', 'banyak', 'yg', 'abis', 'lebaran', 'pada', 'nikah', 'aku', 'sibuk', 'mikirin', 'mau', 'liburan', 'kemana', 'nanti', 'gapapa', 'masih', 'muda', 'juga']</t>
  </si>
  <si>
    <t>['saat', 'teman', 'teman', 'banyak', 'yg', 'habis', 'lebaran', 'pada', 'nikah', 'aku', 'sibuk', 'memikirkan', 'mau', 'liburan', 'kemana', 'nanti', 'boleh', 'masih', 'muda', 'juga']</t>
  </si>
  <si>
    <t>['teman', 'teman', 'habis', 'lebaran', 'nikah', 'sibuk', 'memikirkan', 'liburan', 'kemana', 'muda']</t>
  </si>
  <si>
    <t>['teman', 'teman', 'habis', 'lebaran', 'nikah', 'sibuk', 'pikir', 'libur', 'mana', 'muda']</t>
  </si>
  <si>
    <t>teman teman habis lebaran nikah sibuk pikir libur mana muda</t>
  </si>
  <si>
    <t>@18fesss Aku ga sampe bertahun² pacaran sih, cuma udah niat mau nikah abis lebaran tp gajadi. Dan emg agak berat rasanya harus cari lagi, mana umur udah ga muda 🥲 tp lebih baik melepaskan drpd nikah sama org yg salah</t>
  </si>
  <si>
    <t>@18fesss aku ga sampe bertahun² pacaran sih, cuma udah niat mau nikah abis lebaran tp gajadi. dan emg agak berat rasanya harus cari lagi, mana umur udah ga muda 🥲 tp lebih baik melepaskan drpd nikah sama org yg salah</t>
  </si>
  <si>
    <t>aku ga sampe bertahun pacaran sih cuma udah niat mau nikah abis lebaran tp gajadi dan emg agak berat rasanya harus cari lagi mana umur udah ga muda tp lebih baik melepaskan drpd nikah sama org yg salah</t>
  </si>
  <si>
    <t>['aku', 'ga', 'sampe', 'bertahun', 'pacaran', 'sih', 'cuma', 'udah', 'niat', 'mau', 'nikah', 'abis', 'lebaran', 'tp', 'gajadi', 'dan', 'emg', 'agak', 'berat', 'rasanya', 'harus', 'cari', 'lagi', 'mana', 'umur', 'udah', 'ga', 'muda', 'tp', 'lebih', 'baik', 'melepaskan', 'drpd', 'nikah', 'sama', 'org', 'yg', 'salah']</t>
  </si>
  <si>
    <t>['aku', 'tidak', 'sampai', 'bertahun', 'pacaran', 'sih', 'cuma', 'sudah', 'niat', 'mau', 'nikah', 'habis', 'lebaran', 'tapi', 'batal', 'dan', 'memang', 'agak', 'berat', 'rasanya', 'harus', 'cari', 'lagi', 'mana', 'umur', 'sudah', 'tidak', 'muda', 'tapi', 'lebih', 'baik', 'melepaskan', 'daripada', 'nikah', 'sama', 'orang', 'yg', 'salah']</t>
  </si>
  <si>
    <t>['bertahun', 'pacaran', 'sih', 'niat', 'nikah', 'habis', 'lebaran', 'batal', 'berat', 'cari', 'umur', 'muda', 'melepaskan', 'nikah', 'orang', 'salah']</t>
  </si>
  <si>
    <t>['tahun', 'pacar', 'sih', 'niat', 'nikah', 'habis', 'lebaran', 'batal', 'berat', 'cari', 'umur', 'muda', 'lepas', 'nikah', 'orang', 'salah']</t>
  </si>
  <si>
    <t>tahun pacar sih niat nikah habis lebaran batal berat cari umur muda lepas nikah orang salah</t>
  </si>
  <si>
    <t>@juyeonbersahaja pasangan muda baru nikah 1 bulan tuh</t>
  </si>
  <si>
    <t>pasangan muda baru nikah bulan tuh</t>
  </si>
  <si>
    <t>['pasangan', 'muda', 'baru', 'nikah', 'bulan', 'tuh']</t>
  </si>
  <si>
    <t>['pasangan', 'muda', 'nikah', 'tuh']</t>
  </si>
  <si>
    <t>['pasang', 'muda', 'nikah', 'tuh']</t>
  </si>
  <si>
    <t>pasang muda nikah tuh</t>
  </si>
  <si>
    <t>@ruwnala @sbyfess Aman pol. Malah skg liat anak2 2000an udah nikah tuh kyk heran knp bisa kepikiran nikah umur segitu karna muda banget. Masih banyak banget yg bisa kalian explore</t>
  </si>
  <si>
    <t>@ruwnala @sbyfess aman pol. malah skg liat anak2 2000an udah nikah tuh kyk heran knp bisa kepikiran nikah umur segitu karna muda banget. masih banyak banget yg bisa kalian explore</t>
  </si>
  <si>
    <t>aman pol malah skg liat anak an udah nikah tuh kyk heran knp bisa kepikiran nikah umur segitu karna muda banget masih banyak banget yg bisa kalian explore</t>
  </si>
  <si>
    <t>['aman', 'pol', 'malah', 'skg', 'liat', 'anak', 'an', 'udah', 'nikah', 'tuh', 'kyk', 'heran', 'knp', 'bisa', 'kepikiran', 'nikah', 'umur', 'segitu', 'karna', 'muda', 'banget', 'masih', 'banyak', 'banget', 'yg', 'bisa', 'kalian', 'explore']</t>
  </si>
  <si>
    <t>['aman', 'sangat', 'malah', 'sekarang', 'lihat', 'anak', 'an', 'sudah', 'nikah', 'tuh', 'seperti', 'heran', 'kenapa', 'bisa', 'kepikiran', 'nikah', 'umur', 'begitu', 'karena', 'muda', 'banget', 'masih', 'banyak', 'banget', 'yg', 'bisa', 'kalian', 'explore']</t>
  </si>
  <si>
    <t>['aman', 'lihat', 'anak', 'an', 'nikah', 'tuh', 'heran', 'kepikiran', 'nikah', 'umur', 'muda', 'banget', 'banget', 'explore']</t>
  </si>
  <si>
    <t>['aman', 'lihat', 'anak', 'an', 'nikah', 'tuh', 'heran', 'pikir', 'nikah', 'umur', 'muda', 'banget', 'banget', 'explore']</t>
  </si>
  <si>
    <t>aman lihat anak an nikah tuh heran pikir nikah umur muda banget banget explore</t>
  </si>
  <si>
    <t>@tanyakanrl Jangan dikira nikah gampang kamu masih muda umur 22 tuh bisa cari apa yang belum kamu gapai loh ini saran aja sih nikah tuh bukan siap aja tapi mental kamu siap belum? Saat umur kamu nanti ngurus rumah dan main harus izin sedangkan temen temen kamu bebas main ngasih uang harus -</t>
  </si>
  <si>
    <t>@tanyakanrl jangan dikira nikah gampang kamu masih muda umur 22 tuh bisa cari apa yang belum kamu gapai loh ini saran aja sih nikah tuh bukan siap aja tapi mental kamu siap belum? saat umur kamu nanti ngurus rumah dan main harus izin sedangkan temen temen kamu bebas main ngasih uang harus -</t>
  </si>
  <si>
    <t>jangan dikira nikah gampang kamu masih muda umur tuh bisa cari apa yang belum kamu gapai loh ini saran aja sih nikah tuh bukan siap aja tapi mental kamu siap belum saat umur kamu nanti ngurus rumah dan main harus izin sedangkan temen temen kamu bebas main ngasih uang harus</t>
  </si>
  <si>
    <t>['jangan', 'dikira', 'nikah', 'gampang', 'kamu', 'masih', 'muda', 'umur', 'tuh', 'bisa', 'cari', 'apa', 'yang', 'belum', 'kamu', 'gapai', 'loh', 'ini', 'saran', 'aja', 'sih', 'nikah', 'tuh', 'bukan', 'siap', 'aja', 'tapi', 'mental', 'kamu', 'siap', 'belum', 'saat', 'umur', 'kamu', 'nanti', 'ngurus', 'rumah', 'dan', 'main', 'harus', 'izin', 'sedangkan', 'temen', 'temen', 'kamu', 'bebas', 'main', 'ngasih', 'uang', 'harus']</t>
  </si>
  <si>
    <t>['jangan', 'dikira', 'nikah', 'gampang', 'kamu', 'masih', 'muda', 'umur', 'tuh', 'bisa', 'cari', 'apa', 'yang', 'belum', 'kamu', 'gapai', 'loh', 'ini', 'saran', 'aja', 'sih', 'nikah', 'tuh', 'bukan', 'siap', 'aja', 'tapi', 'mental', 'kamu', 'siap', 'belum', 'saat', 'umur', 'kamu', 'nanti', 'merawat', 'rumah', 'dan', 'main', 'harus', 'izin', 'sedangkan', 'teman', 'teman', 'kamu', 'bebas', 'main', 'memberi', 'uang', 'harus']</t>
  </si>
  <si>
    <t>['nikah', 'gampang', 'muda', 'umur', 'tuh', 'cari', 'gapai', 'loh', 'saran', 'aja', 'sih', 'nikah', 'tuh', 'aja', 'mental', 'umur', 'merawat', 'rumah', 'main', 'izin', 'teman', 'teman', 'bebas', 'main', 'uang']</t>
  </si>
  <si>
    <t>['nikah', 'gampang', 'muda', 'umur', 'tuh', 'cari', 'gapai', 'loh', 'saran', 'aja', 'sih', 'nikah', 'tuh', 'aja', 'mental', 'umur', 'rawat', 'rumah', 'main', 'izin', 'teman', 'teman', 'bebas', 'main', 'uang']</t>
  </si>
  <si>
    <t>nikah gampang muda umur tuh cari gapai loh saran aja sih nikah tuh aja mental umur rawat rumah main izin teman teman bebas main uang</t>
  </si>
  <si>
    <t>@AymanAlatas Bersyukur punya keluarga yg supportive. Ngga menuntut buat nikah cepet cepet, malahan mereka cenderung mendukung buat kejar cita-cita dan nikmatin masa muda dulu. Tapi apa justru yg ribet nanya kapan nikah malah tetangga wkwkw</t>
  </si>
  <si>
    <t>@aymanalatas bersyukur punya keluarga yg supportive. ngga menuntut buat nikah cepet cepet, malahan mereka cenderung mendukung buat kejar cita-cita dan nikmatin masa muda dulu. tapi apa justru yg ribet nanya kapan nikah malah tetangga wkwkw</t>
  </si>
  <si>
    <t>bersyukur punya keluarga yg supportive ngga menuntut buat nikah cepet cepet malahan mereka cenderung mendukung buat kejar citacita dan nikmatin masa muda dulu tapi apa justru yg ribet nanya kapan nikah malah tetangga wkwkw</t>
  </si>
  <si>
    <t>['bersyukur', 'punya', 'keluarga', 'yg', 'supportive', 'ngga', 'menuntut', 'buat', 'nikah', 'cepet', 'cepet', 'malahan', 'mereka', 'cenderung', 'mendukung', 'buat', 'kejar', 'citacita', 'dan', 'nikmatin', 'masa', 'muda', 'dulu', 'tapi', 'apa', 'justru', 'yg', 'ribet', 'nanya', 'kapan', 'nikah', 'malah', 'tetangga', 'wkwkw']</t>
  </si>
  <si>
    <t>['bersyukur', 'punya', 'keluarga', 'yg', 'supportive', 'tidak', 'menuntut', 'buat', 'nikah', 'cepat', 'cepat', 'malahan', 'mereka', 'cenderung', 'mendukung', 'buat', 'kejar', 'impian', 'dan', 'menikmati', 'masa', 'muda', 'dulu', 'tapi', 'apa', 'justru', 'yg', 'rumit', 'bertanya', 'kapan', 'nikah', 'malah', 'tetangga', 'wkwkw']</t>
  </si>
  <si>
    <t>['bersyukur', 'keluarga', 'supportive', 'menuntut', 'nikah', 'cepat', 'cepat', 'cenderung', 'mendukung', 'kejar', 'impian', 'menikmati', 'muda', 'rumit', 'nikah', 'tetangga']</t>
  </si>
  <si>
    <t>['syukur', 'keluarga', 'supportive', 'tuntut', 'nikah', 'cepat', 'cepat', 'cenderung', 'dukung', 'kejar', 'impi', 'nikmat', 'muda', 'rumit', 'nikah', 'tetangga']</t>
  </si>
  <si>
    <t>syukur keluarga supportive tuntut nikah cepat cepat cenderung dukung kejar impi nikmat muda rumit nikah tetangga</t>
  </si>
  <si>
    <t>@sculofz nikah muda kali itu</t>
  </si>
  <si>
    <t>nikah muda kali itu</t>
  </si>
  <si>
    <t>['nikah', 'muda', 'kali', 'itu']</t>
  </si>
  <si>
    <t>['nikah', 'muda', 'sepertinya', 'itu']</t>
  </si>
  <si>
    <t>@wintercream7 @Askrlfess Jangan nikah cepet cepet. Nikmatin masa muda kamu, puasin. 
Puasin se-puas puasnya, selesaiin diri kamu dulu. 
Capai apa yg ingin kamu capai, kejar.</t>
  </si>
  <si>
    <t>@wintercream7 @askrlfess jangan nikah cepet cepet. nikmatin masa muda kamu, puasin. 
puasin se-puas puasnya, selesaiin diri kamu dulu. 
capai apa yg ingin kamu capai, kejar.</t>
  </si>
  <si>
    <t>jangan nikah cepet cepet nikmatin masa muda kamu puasin puasin sepuas puasnya selesaiin diri kamu dulu capai apa yg ingin kamu capai kejar</t>
  </si>
  <si>
    <t>['jangan', 'nikah', 'cepet', 'cepet', 'nikmatin', 'masa', 'muda', 'kamu', 'puasin', 'puasin', 'sepuas', 'puasnya', 'selesaiin', 'diri', 'kamu', 'dulu', 'capai', 'apa', 'yg', 'ingin', 'kamu', 'capai', 'kejar']</t>
  </si>
  <si>
    <t>['jangan', 'nikah', 'cepat', 'cepat', 'menikmati', 'masa', 'muda', 'kamu', 'puas', 'puas', 'sepuas', 'puasnya', 'selesaiin', 'diri', 'kamu', 'dulu', 'capai', 'apa', 'yg', 'ingin', 'kamu', 'capai', 'kejar']</t>
  </si>
  <si>
    <t>['nikah', 'cepat', 'cepat', 'menikmati', 'muda', 'puas', 'puas', 'sepuas', 'puasnya', 'selesaiin', 'capai', 'capai', 'kejar']</t>
  </si>
  <si>
    <t>['nikah', 'cepat', 'cepat', 'nikmat', 'muda', 'puas', 'puas', 'puas', 'puas', 'selesaiin', 'capai', 'capai', 'kejar']</t>
  </si>
  <si>
    <t>nikah cepat cepat nikmat muda puas puas puas puas selesaiin capai capai kejar</t>
  </si>
  <si>
    <t>Selalu excited kalo cerita ama temen-temen yang udah nikah pasti jawabannya bijak
Cocok untuk anak muda kaya gua lul</t>
  </si>
  <si>
    <t>selalu excited kalo cerita ama temen-temen yang udah nikah pasti jawabannya bijak
cocok untuk anak muda kaya gua lul</t>
  </si>
  <si>
    <t>selalu excited kalo cerita ama tementemen yang udah nikah pasti jawabannya bijak cocok untuk anak muda kaya gua lul</t>
  </si>
  <si>
    <t>['selalu', 'excited', 'kalo', 'cerita', 'ama', 'tementemen', 'yang', 'udah', 'nikah', 'pasti', 'jawabannya', 'bijak', 'cocok', 'untuk', 'anak', 'muda', 'kaya', 'gua', 'lul']</t>
  </si>
  <si>
    <t>['selalu', 'excited', 'kalo', 'cerita', 'sama', 'tementemen', 'yang', 'sudah', 'nikah', 'pasti', 'jawabannya', 'bijak', 'cocok', 'untuk', 'anak', 'muda', 'kaya', 'aku', 'lul']</t>
  </si>
  <si>
    <t>['excited', 'kalo', 'cerita', 'tementemen', 'nikah', 'jawabannya', 'bijak', 'cocok', 'anak', 'muda', 'kaya', 'lul']</t>
  </si>
  <si>
    <t>['excited', 'kalo', 'cerita', 'tementemen', 'nikah', 'jawab', 'bijak', 'cocok', 'anak', 'muda', 'kaya', 'lul']</t>
  </si>
  <si>
    <t>excited kalo cerita tementemen nikah jawab bijak cocok anak muda kaya lul</t>
  </si>
  <si>
    <t>Di usia skrng bwakannya klau g pngen di lamar ya di nikahi tp giliran ada yg srius mau ngjakin nikah mulai blg msih kecil blm siap nikah muda wkwk tp ntr klau dah cpek Ama keadaan gtu2 LG jawabannya wkwk</t>
  </si>
  <si>
    <t>di usia skrng bwakannya klau g pngen di lamar ya di nikahi tp giliran ada yg srius mau ngjakin nikah mulai blg msih kecil blm siap nikah muda wkwk tp ntr klau dah cpek ama keadaan gtu2 lg jawabannya wkwk</t>
  </si>
  <si>
    <t>di usia skrng bwakannya klau  pngen di lamar ya di nikahi tp giliran ada yg srius mau ngjakin nikah mulai blg msih kecil blm siap nikah muda wkwk tp ntr klau dah cpek ama keadaan gtu lg jawabannya wkwk</t>
  </si>
  <si>
    <t>['di', 'usia', 'skrng', 'bwakannya', 'klau', 'pngen', 'di', 'lamar', 'ya', 'di', 'nikahi', 'tp', 'giliran', 'ada', 'yg', 'srius', 'mau', 'ngjakin', 'nikah', 'mulai', 'blg', 'msih', 'kecil', 'blm', 'siap', 'nikah', 'muda', 'wkwk', 'tp', 'ntr', 'klau', 'dah', 'cpek', 'ama', 'keadaan', 'gtu', 'lg', 'jawabannya', 'wkwk']</t>
  </si>
  <si>
    <t>['di', 'usia', 'sekarang', 'bawaannya', 'kalau', 'ingin', 'di', 'lamar', 'ya', 'di', 'nikahi', 'tapi', 'giliran', 'ada', 'yg', 'srius', 'mau', 'mengajak', 'nikah', 'mulai', 'bilang', 'masih', 'kecil', 'belum', 'siap', 'nikah', 'muda', 'wkwk', 'tapi', 'nanti', 'kalau', 'sudah', 'capek', 'sama', 'keadaan', 'begitu', 'lagi', 'jawabannya', 'wkwk']</t>
  </si>
  <si>
    <t>['usia', 'bawaannya', 'lamar', 'ya', 'nikahi', 'giliran', 'srius', 'mengajak', 'nikah', 'bilang', 'nikah', 'muda', 'capek', 'jawabannya']</t>
  </si>
  <si>
    <t>['usia', 'bawa', 'lamar', 'ya', 'nikah', 'gilir', 'srius', 'ajak', 'nikah', 'bilang', 'nikah', 'muda', 'capek', 'jawab']</t>
  </si>
  <si>
    <t>usia bawa lamar ya nikah gilir srius ajak nikah bilang nikah muda capek jawab</t>
  </si>
  <si>
    <t>@vantaeluvly @Askrlfess Masi trlalu muda buat menikah. Senang2lah dulu. Kerja, travelling, bantu ortu. Lakukan apa yg blum kamu lakukan. Kalo ada cowok yg ngajak nikah, teliti dulu gmana dia. Jangan sampai kelak kamu ngrasa nikah sama orang yg salah. Upgrade diri dulu, buat bekal masa tua.</t>
  </si>
  <si>
    <t>@vantaeluvly @askrlfess masi trlalu muda buat menikah. senang2lah dulu. kerja, travelling, bantu ortu. lakukan apa yg blum kamu lakukan. kalo ada cowok yg ngajak nikah, teliti dulu gmana dia. jangan sampai kelak kamu ngrasa nikah sama orang yg salah. upgrade diri dulu, buat bekal masa tua.</t>
  </si>
  <si>
    <t>masi trlalu muda buat menikah senanglah dulu kerja travelling bantu ortu lakukan apa yg blum kamu lakukan kalo ada cowok yg ngajak nikah teliti dulu gmana dia jangan sampai kelak kamu ngrasa nikah sama orang yg salah upgrade diri dulu buat bekal masa tua</t>
  </si>
  <si>
    <t>['masi', 'trlalu', 'muda', 'buat', 'menikah', 'senanglah', 'dulu', 'kerja', 'travelling', 'bantu', 'ortu', 'lakukan', 'apa', 'yg', 'blum', 'kamu', 'lakukan', 'kalo', 'ada', 'cowok', 'yg', 'ngajak', 'nikah', 'teliti', 'dulu', 'gmana', 'dia', 'jangan', 'sampai', 'kelak', 'kamu', 'ngrasa', 'nikah', 'sama', 'orang', 'yg', 'salah', 'upgrade', 'diri', 'dulu', 'buat', 'bekal', 'masa', 'tua']</t>
  </si>
  <si>
    <t>['masih', 'terlalu', 'muda', 'buat', 'nikah', 'senanglah', 'dulu', 'kerja', 'pergi', 'bantu', 'orangtua', 'lakukan', 'apa', 'yg', 'belum', 'kamu', 'lakukan', 'kalo', 'ada', 'cowok', 'yg', 'mengajak', 'nikah', 'teliti', 'dulu', 'gmana', 'dia', 'jangan', 'sampai', 'kelak', 'kamu', 'ngrasa', 'nikah', 'sama', 'orang', 'yg', 'salah', 'upgrade', 'diri', 'dulu', 'buat', 'bekal', 'masa', 'tua']</t>
  </si>
  <si>
    <t>['muda', 'nikah', 'senanglah', 'kerja', 'pergi', 'bantu', 'orangtua', 'lakukan', 'lakukan', 'kalo', 'cowok', 'mengajak', 'nikah', 'teliti', 'gmana', 'kelak', 'ngrasa', 'nikah', 'orang', 'salah', 'upgrade', 'bekal', 'tua']</t>
  </si>
  <si>
    <t>['muda', 'nikah', 'senang', 'kerja', 'pergi', 'bantu', 'orangtua', 'laku', 'laku', 'kalo', 'cowok', 'ajak', 'nikah', 'teliti', 'gmana', 'kelak', 'ngrasa', 'nikah', 'orang', 'salah', 'upgrade', 'bekal', 'tua']</t>
  </si>
  <si>
    <t>muda nikah senang kerja pergi bantu orangtua laku laku kalo cowok ajak nikah teliti gmana kelak ngrasa nikah orang salah upgrade bekal tua</t>
  </si>
  <si>
    <t>Menikah ga harus buru-buru, ngebet nikah muda. Selama ini liat banyak bgt dengan nyata hiruk pikuk pernikahan beda2. Jadi makin mikir buat mantep dulu secara keseluruhan bukan cuma sekedar sah dan menjadikan menikah adalah titik kesuksesan wanita🙅🏼‍♀️🙅🏼‍♀️🙅🏼‍♀️</t>
  </si>
  <si>
    <t>menikah ga harus buru-buru, ngebet nikah muda. selama ini liat banyak bgt dengan nyata hiruk pikuk pernikahan beda2. jadi makin mikir buat mantep dulu secara keseluruhan bukan cuma sekedar sah dan menjadikan menikah adalah titik kesuksesan wanita🙅🏼‍♀️🙅🏼‍♀️🙅🏼‍♀️</t>
  </si>
  <si>
    <t>menikah ga harus buruburu ngebet nikah muda selama ini liat banyak bgt dengan nyata hiruk pikuk pernikahan beda jadi makin mikir buat mantep dulu secara keseluruhan bukan cuma sekedar sah dan menjadikan menikah adalah titik kesuksesan wanita</t>
  </si>
  <si>
    <t>['menikah', 'ga', 'harus', 'buruburu', 'ngebet', 'nikah', 'muda', 'selama', 'ini', 'liat', 'banyak', 'bgt', 'dengan', 'nyata', 'hiruk', 'pikuk', 'pernikahan', 'beda', 'jadi', 'makin', 'mikir', 'buat', 'mantep', 'dulu', 'secara', 'keseluruhan', 'bukan', 'cuma', 'sekedar', 'sah', 'dan', 'menjadikan', 'menikah', 'adalah', 'titik', 'kesuksesan', 'wanita']</t>
  </si>
  <si>
    <t>['nikah', 'tidak', 'harus', 'terburu', 'ingin', 'nikah', 'muda', 'selama', 'ini', 'lihat', 'banyak', 'banget', 'dengan', 'nyata', 'hiruk', 'pikuk', 'pernikahan', 'beda', 'jadi', 'makin', 'berpikir', 'buat', 'mantap', 'dulu', 'secara', 'keseluruhan', 'bukan', 'cuma', 'sekedar', 'sah', 'dan', 'menjadikan', 'nikah', 'adalah', 'titik', 'kesuksesan', 'wanita']</t>
  </si>
  <si>
    <t>['nikah', 'terburu', 'nikah', 'muda', 'lihat', 'banget', 'nyata', 'hiruk', 'pikuk', 'pernikahan', 'beda', 'berpikir', 'mantap', 'sekedar', 'sah', 'menjadikan', 'nikah', 'titik', 'kesuksesan', 'wanita']</t>
  </si>
  <si>
    <t>['nikah', 'buru', 'nikah', 'muda', 'lihat', 'banget', 'nyata', 'hiruk', 'pikuk', 'nikah', 'beda', 'pikir', 'mantap', 'dar', 'sah', 'jadi', 'nikah', 'titik', 'sukses', 'wanita']</t>
  </si>
  <si>
    <t>nikah buru nikah muda lihat banget nyata hiruk pikuk nikah beda pikir mantap dar sah jadi nikah titik sukses wanita</t>
  </si>
  <si>
    <t>Kalo capek itu istirahat bukannya bilang gamau nikah dan pgn mati muda ke ortu</t>
  </si>
  <si>
    <t>kalo capek itu istirahat bukannya bilang gamau nikah dan pgn mati muda ke ortu</t>
  </si>
  <si>
    <t>['kalo', 'capek', 'itu', 'istirahat', 'bukannya', 'bilang', 'gamau', 'nikah', 'dan', 'pgn', 'mati', 'muda', 'ke', 'ortu']</t>
  </si>
  <si>
    <t>['kalo', 'capek', 'itu', 'istirahat', 'bukannya', 'bilang', 'gamau', 'nikah', 'dan', 'ingin', 'mati', 'muda', 'ke', 'orangtua']</t>
  </si>
  <si>
    <t>['kalo', 'capek', 'istirahat', 'bilang', 'gamau', 'nikah', 'mati', 'muda', 'orangtua']</t>
  </si>
  <si>
    <t>kalo capek istirahat bilang gamau nikah mati muda orangtua</t>
  </si>
  <si>
    <t>Uhhhh... Pengen nikah ya Allah 
#pengennikah #nikahmuda #jodoh #pernikahan</t>
  </si>
  <si>
    <t>uhhhh... pengen nikah ya allah 
#pengennikah #nikahmuda #jodoh #pernikahan</t>
  </si>
  <si>
    <t>uhhhh pengen nikah ya allah</t>
  </si>
  <si>
    <t>['uhhhh', 'pengen', 'nikah', 'ya', 'allah']</t>
  </si>
  <si>
    <t>['uhhhh', 'ingin', 'nikah', 'ya', 'allah']</t>
  </si>
  <si>
    <t>['nikah', 'ya', 'allah']</t>
  </si>
  <si>
    <t>nikah ya allah</t>
  </si>
  <si>
    <t>Dlu pas kls 9 seneng bngt di kls ada tmn  nge wp bareng soalnya waktu kls 7 dan 8 tmn2 pada gk baca wp😭 tiap hari ngereog bahas cogan wp trs saling rekomendasiin cerita, dari yg tntng anak sekolah, chicklit(?), 18+ yg cowonya mafia2, nikah muda, pesantren, bnyk bngt</t>
  </si>
  <si>
    <t>dlu pas kls 9 seneng bngt di kls ada tmn  nge wp bareng soalnya waktu kls 7 dan 8 tmn2 pada gk baca wp😭 tiap hari ngereog bahas cogan wp trs saling rekomendasiin cerita, dari yg tntng anak sekolah, chicklit(?), 18+ yg cowonya mafia2, nikah muda, pesantren, bnyk bngt</t>
  </si>
  <si>
    <t>dlu pas kls seneng bngt di kls ada tmn nge wp bareng soalnya waktu kls dan tmn pada gk baca wp tiap hari ngereog bahas cogan wp trs saling rekomendasiin cerita dari yg tntng anak sekolah chicklit yg cowonya mafia nikah muda pesantren bnyk bngt</t>
  </si>
  <si>
    <t>['dlu', 'pas', 'kls', 'seneng', 'bngt', 'di', 'kls', 'ada', 'tmn', 'nge', 'wp', 'bareng', 'soalnya', 'waktu', 'kls', 'dan', 'tmn', 'pada', 'gk', 'baca', 'wp', 'tiap', 'hari', 'ngereog', 'bahas', 'cogan', 'wp', 'trs', 'saling', 'rekomendasiin', 'cerita', 'dari', 'yg', 'tntng', 'anak', 'sekolah', 'chicklit', 'yg', 'cowonya', 'mafia', 'nikah', 'muda', 'pesantren', 'bnyk', 'bngt']</t>
  </si>
  <si>
    <t>['dahulu', 'saat', 'kelas', 'senang', 'banget', 'di', 'kelas', 'ada', 'teman', 'nge', 'wp', 'bareng', 'soalnya', 'waktu', 'kelas', 'dan', 'teman', 'pada', 'tidak', 'baca', 'wp', 'tiap', 'hari', 'ngereog', 'bahas', 'ganteng', 'wp', 'terus', 'saling', 'rekomendasiin', 'cerita', 'dari', 'yg', 'tntng', 'anak', 'sekolah', 'chicklit', 'yg', 'cowoknya', 'mafia', 'nikah', 'muda', 'pesantren', 'banyak', 'banget']</t>
  </si>
  <si>
    <t>['kelas', 'senang', 'banget', 'kelas', 'teman', 'nge', 'wp', 'bareng', 'kelas', 'teman', 'baca', 'wp', 'ngereog', 'bahas', 'ganteng', 'wp', 'rekomendasiin', 'cerita', 'tntng', 'anak', 'sekolah', 'chicklit', 'cowoknya', 'mafia', 'nikah', 'muda', 'pesantren', 'banget']</t>
  </si>
  <si>
    <t>['kelas', 'senang', 'banget', 'kelas', 'teman', 'nge', 'wp', 'bareng', 'kelas', 'teman', 'baca', 'wp', 'ngereog', 'bahas', 'ganteng', 'wp', 'rekomendasiin', 'cerita', 'tntng', 'anak', 'sekolah', 'chicklit', 'cowok', 'mafia', 'nikah', 'muda', 'pesantren', 'banget']</t>
  </si>
  <si>
    <t>kelas senang banget kelas teman nge wp bareng kelas teman baca wp ngereog bahas ganteng wp rekomendasiin cerita tntng anak sekolah chicklit cowok mafia nikah muda pesantren banget</t>
  </si>
  <si>
    <t>@sbyfess Versi ank jaman now m ank jaman old kykny bkal tdk sepemikiran, liat"dlu sih..
Klo msh muda mauny havefun breng, tp klo udh dewasa pemikiran ny yaa psti nyari nyambungny, lg musim kok knal virtual n nyambung smpe nikah 😉👍</t>
  </si>
  <si>
    <t>@sbyfess versi ank jaman now m ank jaman old kykny bkal tdk sepemikiran, liat"dlu sih..
klo msh muda mauny havefun breng, tp klo udh dewasa pemikiran ny yaa psti nyari nyambungny, lg musim kok knal virtual n nyambung smpe nikah 😉👍</t>
  </si>
  <si>
    <t>versi ank jaman now  ank jaman old kykny bkal tdk sepemikiran liatdlu sih klo msh muda mauny havefun breng tp klo udh dewasa pemikiran ny yaa psti nyari nyambungny lg musim kok knal virtual  nyambung smpe nikah</t>
  </si>
  <si>
    <t>['versi', 'ank', 'jaman', 'now', 'ank', 'jaman', 'old', 'kykny', 'bkal', 'tdk', 'sepemikiran', 'liatdlu', 'sih', 'klo', 'msh', 'muda', 'mauny', 'havefun', 'breng', 'tp', 'klo', 'udh', 'dewasa', 'pemikiran', 'ny', 'yaa', 'psti', 'nyari', 'nyambungny', 'lg', 'musim', 'kok', 'knal', 'virtual', 'nyambung', 'smpe', 'nikah']</t>
  </si>
  <si>
    <t>['versi', 'anak', 'zaman', 'sekarang', 'anak', 'zaman', 'old', 'sepertinya', 'akan', 'tdk', 'sepemikiran', 'lihat', 'sih', 'klo', 'masih', 'muda', 'mau', 'senang', 'breng', 'tapi', 'klo', 'sudah', 'dewasa', 'pemikiran', 'ny', 'iya', 'pasti', 'mencari', 'nyambungny', 'lagi', 'musim', 'kok', 'kenal', 'virtual', 'bersambung', 'sampai', 'nikah']</t>
  </si>
  <si>
    <t>['versi', 'anak', 'zaman', 'anak', 'zaman', 'old', 'tdk', 'sepemikiran', 'lihat', 'sih', 'klo', 'muda', 'senang', 'breng', 'klo', 'dewasa', 'pemikiran', 'ny', 'iya', 'mencari', 'nyambungny', 'musim', 'kenal', 'virtual', 'bersambung', 'nikah']</t>
  </si>
  <si>
    <t>['versi', 'anak', 'zaman', 'anak', 'zaman', 'old', 'tdk', 'pikir', 'lihat', 'sih', 'klo', 'muda', 'senang', 'breng', 'klo', 'dewasa', 'pikir', 'ny', 'iya', 'cari', 'nyambungny', 'musim', 'kenal', 'virtual', 'sambung', 'nikah']</t>
  </si>
  <si>
    <t>versi anak zaman anak zaman old tdk pikir lihat sih klo muda senang breng klo dewasa pikir ny iya cari nyambungny musim kenal virtual sambung nikah</t>
  </si>
  <si>
    <t>Ngomong sama orang "sini" diumur 23-25 agak aneh kalo belum nikah apalagi belum punya anak. 
Ngomong sama orang batak nikah di umur 25-27 dibilang nikah muda. 
😕</t>
  </si>
  <si>
    <t>ngomong sama orang "sini" diumur 23-25 agak aneh kalo belum nikah apalagi belum punya anak. 
ngomong sama orang batak nikah di umur 25-27 dibilang nikah muda. 
😕</t>
  </si>
  <si>
    <t>ngomong sama orang sini diumur agak aneh kalo belum nikah apalagi belum punya anak ngomong sama orang batak nikah di umur dibilang nikah muda</t>
  </si>
  <si>
    <t>['ngomong', 'sama', 'orang', 'sini', 'diumur', 'agak', 'aneh', 'kalo', 'belum', 'nikah', 'apalagi', 'belum', 'punya', 'anak', 'ngomong', 'sama', 'orang', 'batak', 'nikah', 'di', 'umur', 'dibilang', 'nikah', 'muda']</t>
  </si>
  <si>
    <t>['berbicara', 'sama', 'orang', 'sini', 'diumur', 'agak', 'aneh', 'kalo', 'belum', 'nikah', 'apalagi', 'belum', 'punya', 'anak', 'berbicara', 'sama', 'orang', 'batak', 'nikah', 'di', 'umur', 'dibilang', 'nikah', 'muda']</t>
  </si>
  <si>
    <t>['berbicara', 'orang', 'diumur', 'aneh', 'kalo', 'nikah', 'anak', 'berbicara', 'orang', 'batak', 'nikah', 'umur', 'dibilang', 'nikah', 'muda']</t>
  </si>
  <si>
    <t>['bicara', 'orang', 'umur', 'aneh', 'kalo', 'nikah', 'anak', 'bicara', 'orang', 'batak', 'nikah', 'umur', 'bilang', 'nikah', 'muda']</t>
  </si>
  <si>
    <t>bicara orang umur aneh kalo nikah anak bicara orang batak nikah umur bilang nikah muda</t>
  </si>
  <si>
    <t>BTW INI LUCU. tadi nyokap bokap  cerita tentang anak temennya masih muda tapi udah nikah. Terus gue ditanyain, "Jadi kamu gimana?"</t>
  </si>
  <si>
    <t>btw ini lucu. tadi nyokap bokap  cerita tentang anak temennya masih muda tapi udah nikah. terus gue ditanyain, "jadi kamu gimana?"</t>
  </si>
  <si>
    <t>btw ini lucu tadi nyokap bokap cerita tentang anak temennya masih muda tapi udah nikah terus gue ditanyain jadi kamu gimana</t>
  </si>
  <si>
    <t>['btw', 'ini', 'lucu', 'tadi', 'nyokap', 'bokap', 'cerita', 'tentang', 'anak', 'temennya', 'masih', 'muda', 'tapi', 'udah', 'nikah', 'terus', 'gue', 'ditanyain', 'jadi', 'kamu', 'gimana']</t>
  </si>
  <si>
    <t>['btw', 'ini', 'lucu', 'tadi', 'ibu', 'bapak', 'cerita', 'tentang', 'anak', 'temannya', 'masih', 'muda', 'tapi', 'sudah', 'nikah', 'terus', 'aku', 'ditanyakan', 'jadi', 'kamu', 'bagaimana']</t>
  </si>
  <si>
    <t>['btw', 'lucu', 'cerita', 'anak', 'temannya', 'muda', 'nikah']</t>
  </si>
  <si>
    <t>['btw', 'lucu', 'cerita', 'anak', 'teman', 'muda', 'nikah']</t>
  </si>
  <si>
    <t>btw lucu cerita anak teman muda nikah</t>
  </si>
  <si>
    <t>@itshabori apalagi di jp banyak fiction yg meromantisasi hub guru muda - murid atau apa. apalagi di indo jaman dulu jg gitu. banyak yg masih usia sd/smp nikah sama yg jauh lebih tua. aku kurang suka kl fiction harus diributin, kalau fiction ya g akan mencerminkan dunia nyata jg</t>
  </si>
  <si>
    <t>apalagi di jp banyak fiction yg meromantisasi hub guru muda murid atau apa apalagi di indo jaman dulu jg gitu banyak yg masih usia sdsmp nikah sama yg jauh lebih tua aku kurang suka kl fiction harus diributin kalau fiction ya  akan mencerminkan dunia nyata jg</t>
  </si>
  <si>
    <t>['apalagi', 'di', 'jp', 'banyak', 'fiction', 'yg', 'meromantisasi', 'hub', 'guru', 'muda', 'murid', 'atau', 'apa', 'apalagi', 'di', 'indo', 'jaman', 'dulu', 'jg', 'gitu', 'banyak', 'yg', 'masih', 'usia', 'sdsmp', 'nikah', 'sama', 'yg', 'jauh', 'lebih', 'tua', 'aku', 'kurang', 'suka', 'kl', 'fiction', 'harus', 'diributin', 'kalau', 'fiction', 'ya', 'akan', 'mencerminkan', 'dunia', 'nyata', 'jg']</t>
  </si>
  <si>
    <t>['apalagi', 'di', 'jp', 'banyak', 'fiction', 'yg', 'meromantisasi', 'hubungan', 'guru', 'muda', 'murid', 'atau', 'apa', 'apalagi', 'di', 'indonesia', 'zaman', 'dulu', 'juga', 'begitu', 'banyak', 'yg', 'masih', 'usia', 'sdsmp', 'nikah', 'sama', 'yg', 'jauh', 'lebih', 'tua', 'aku', 'kurang', 'suka', 'kalau', 'fiction', 'harus', 'diributin', 'kalau', 'fiction', 'ya', 'akan', 'mencerminkan', 'dunia', 'nyata', 'juga']</t>
  </si>
  <si>
    <t>['jp', 'fiction', 'meromantisasi', 'hubungan', 'guru', 'muda', 'murid', 'indonesia', 'zaman', 'usia', 'sdsmp', 'nikah', 'tua', 'suka', 'fiction', 'diributin', 'fiction', 'ya', 'mencerminkan', 'dunia', 'nyata']</t>
  </si>
  <si>
    <t>['jp', 'fiction', 'meromantisasi', 'hubung', 'guru', 'muda', 'murid', 'indonesia', 'zaman', 'usia', 'sdsmp', 'nikah', 'tua', 'suka', 'fiction', 'diributin', 'fiction', 'ya', 'cermin', 'dunia', 'nyata']</t>
  </si>
  <si>
    <t>jp fiction meromantisasi hubung guru muda murid indonesia zaman usia sdsmp nikah tua suka fiction diributin fiction ya cermin dunia nyata</t>
  </si>
  <si>
    <t>@fakeakunlala @Askrlfess Tolak aja kak. Lagian masih muda ngapain sih buru2 nikah? 
Kalau gak nyambung tuh habis nikah lalu mau ngapain?</t>
  </si>
  <si>
    <t>@fakeakunlala @askrlfess tolak aja kak. lagian masih muda ngapain sih buru2 nikah? 
kalau gak nyambung tuh habis nikah lalu mau ngapain?</t>
  </si>
  <si>
    <t>tolak aja kak lagian masih muda ngapain sih buru nikah kalau gak nyambung tuh habis nikah lalu mau ngapain</t>
  </si>
  <si>
    <t>['tolak', 'aja', 'kak', 'lagian', 'masih', 'muda', 'ngapain', 'sih', 'buru', 'nikah', 'kalau', 'gak', 'nyambung', 'tuh', 'habis', 'nikah', 'lalu', 'mau', 'ngapain']</t>
  </si>
  <si>
    <t>['tolak', 'aja', 'kakak', 'lagian', 'masih', 'muda', 'kenapa', 'sih', 'buru', 'nikah', 'kalau', 'gak', 'bersambung', 'tuh', 'habis', 'nikah', 'lalu', 'mau', 'kenapa']</t>
  </si>
  <si>
    <t>['tolak', 'aja', 'kakak', 'muda', 'sih', 'buru', 'nikah', 'gak', 'bersambung', 'tuh', 'habis', 'nikah']</t>
  </si>
  <si>
    <t>['tolak', 'aja', 'kakak', 'muda', 'sih', 'buru', 'nikah', 'gak', 'sambung', 'tuh', 'habis', 'nikah']</t>
  </si>
  <si>
    <t>tolak aja kakak muda sih buru nikah gak sambung tuh habis nikah</t>
  </si>
  <si>
    <t>Kunci awet muda mah bukan child free tp nikah sama komedian yaaa kyknya... yaAllah.. 🤣🤣🤣🤣🤣🤣🤣</t>
  </si>
  <si>
    <t>kunci awet muda mah bukan child free tp nikah sama komedian yaaa kyknya... yaallah.. 🤣🤣🤣🤣🤣🤣🤣</t>
  </si>
  <si>
    <t>kunci awet muda mah bukan child free tp nikah sama komedian yaaa kyknya yaallah</t>
  </si>
  <si>
    <t>['kunci', 'awet', 'muda', 'mah', 'bukan', 'child', 'free', 'tp', 'nikah', 'sama', 'komedian', 'yaaa', 'kyknya', 'yaallah']</t>
  </si>
  <si>
    <t>['kunci', 'awet', 'muda', 'mah', 'bukan', 'child', 'free', 'tapi', 'nikah', 'sama', 'komedian', 'iya', 'sepertinya', 'allah']</t>
  </si>
  <si>
    <t>['kunci', 'awet', 'muda', 'mah', 'child', 'free', 'nikah', 'komedian', 'iya', 'allah']</t>
  </si>
  <si>
    <t>kunci awet muda mah child free nikah komedian iya allah</t>
  </si>
  <si>
    <t>Di kasih sama Dek Izumi, hahaha
Mau manggil Mas tapi dia lebih muda dari aku, 24 tahun. But, sekarang dia udah nikah sih.
Tapi dia baik banget, kasih hadiah lucu-lucu begini ke kenshuusei. 😁 Tapi kenapa punya ku Daisy ya? https://t.co/QyNZwNaqU4</t>
  </si>
  <si>
    <t>di kasih sama dek izumi, hahaha
mau manggil mas tapi dia lebih muda dari aku, 24 tahun. but, sekarang dia udah nikah sih.
tapi dia baik banget, kasih hadiah lucu-lucu begini ke kenshuusei. 😁 tapi kenapa punya ku daisy ya? https://t.co/qynzwnaqu4</t>
  </si>
  <si>
    <t>di kasih sama dek izumi hahaha mau manggil mas tapi dia lebih muda dari aku tahun but sekarang dia udah nikah sih tapi dia baik banget kasih hadiah luculucu begini ke kenshuusei tapi kenapa punya ku daisy ya</t>
  </si>
  <si>
    <t>['di', 'kasih', 'sama', 'dek', 'izumi', 'hahaha', 'mau', 'manggil', 'mas', 'tapi', 'dia', 'lebih', 'muda', 'dari', 'aku', 'tahun', 'but', 'sekarang', 'dia', 'udah', 'nikah', 'sih', 'tapi', 'dia', 'baik', 'banget', 'kasih', 'hadiah', 'luculucu', 'begini', 'ke', 'kenshuusei', 'tapi', 'kenapa', 'punya', 'ku', 'daisy', 'ya']</t>
  </si>
  <si>
    <t>['di', 'kasih', 'sama', 'adik', 'izumi', 'hahaha', 'mau', 'memanggil', 'kakak', 'tapi', 'dia', 'lebih', 'muda', 'dari', 'aku', 'tahun', 'but', 'sekarang', 'dia', 'sudah', 'nikah', 'sih', 'tapi', 'dia', 'baik', 'banget', 'kasih', 'hadiah', 'lucu', 'begini', 'ke', 'kenshuusei', 'tapi', 'kenapa', 'punya', 'aku', 'daisy', 'ya']</t>
  </si>
  <si>
    <t>['kasih', 'adik', 'izumi', 'hahaha', 'memanggil', 'kakak', 'muda', 'but', 'nikah', 'sih', 'banget', 'kasih', 'hadiah', 'lucu', 'kenshuusei', 'daisy', 'ya']</t>
  </si>
  <si>
    <t>['kasih', 'adik', 'izumi', 'hahaha', 'panggil', 'kakak', 'muda', 'but', 'nikah', 'sih', 'banget', 'kasih', 'hadiah', 'lucu', 'kenshuusei', 'daisy', 'ya']</t>
  </si>
  <si>
    <t>kasih adik izumi hahaha panggil kakak muda but nikah sih banget kasih hadiah lucu kenshuusei daisy ya</t>
  </si>
  <si>
    <t>@voaeyage @tanyakanrl Waduh makku jaman muda kerja duitnya buat sekolahin adeknya, trus abis nikah kerja jd guru yg duit g seberapa itu  buat sekolah aku sama adek itu masih kekurangan banget , abis aku sama adek pada kerja ortuku bru bisa renov rumah, tp mama marah klo blg beban soalnyamereka syang</t>
  </si>
  <si>
    <t>@voaeyage @tanyakanrl waduh makku jaman muda kerja duitnya buat sekolahin adeknya, trus abis nikah kerja jd guru yg duit g seberapa itu  buat sekolah aku sama adek itu masih kekurangan banget , abis aku sama adek pada kerja ortuku bru bisa renov rumah, tp mama marah klo blg beban soalnyamereka syang</t>
  </si>
  <si>
    <t>waduh makku jaman muda kerja duitnya buat sekolahin adeknya trus abis nikah kerja jd guru yg duit  seberapa itu buat sekolah aku sama adek itu masih kekurangan banget abis aku sama adek pada kerja ortuku bru bisa renov rumah tp mama marah klo blg beban soalnyamereka syang</t>
  </si>
  <si>
    <t>['waduh', 'makku', 'jaman', 'muda', 'kerja', 'duitnya', 'buat', 'sekolahin', 'adeknya', 'trus', 'abis', 'nikah', 'kerja', 'jd', 'guru', 'yg', 'duit', 'seberapa', 'itu', 'buat', 'sekolah', 'aku', 'sama', 'adek', 'itu', 'masih', 'kekurangan', 'banget', 'abis', 'aku', 'sama', 'adek', 'pada', 'kerja', 'ortuku', 'bru', 'bisa', 'renov', 'rumah', 'tp', 'mama', 'marah', 'klo', 'blg', 'beban', 'soalnyamereka', 'syang']</t>
  </si>
  <si>
    <t>['waduh', 'ibuku', 'zaman', 'muda', 'kerja', 'duitnya', 'buat', 'sekolahkan', 'adeknya', 'terus', 'habis', 'nikah', 'kerja', 'jd', 'guru', 'yg', 'duit', 'seberapa', 'itu', 'buat', 'sekolah', 'aku', 'sama', 'adik', 'itu', 'masih', 'kekurangan', 'banget', 'habis', 'aku', 'sama', 'adik', 'pada', 'kerja', 'orangtua', 'baru', 'bisa', 'renov', 'rumah', 'tapi', 'ibu', 'marah', 'klo', 'bilang', 'beban', 'soalnyamereka', 'syang']</t>
  </si>
  <si>
    <t>['ibuku', 'zaman', 'muda', 'kerja', 'duitnya', 'sekolahkan', 'adeknya', 'habis', 'nikah', 'kerja', 'jd', 'guru', 'duit', 'sekolah', 'adik', 'kekurangan', 'banget', 'habis', 'adik', 'kerja', 'orangtua', 'renov', 'rumah', 'marah', 'klo', 'bilang', 'beban', 'soalnyamereka', 'syang']</t>
  </si>
  <si>
    <t>['ibu', 'zaman', 'muda', 'kerja', 'duit', 'sekolah', 'adeknya', 'habis', 'nikah', 'kerja', 'jd', 'guru', 'duit', 'sekolah', 'adik', 'kurang', 'banget', 'habis', 'adik', 'kerja', 'orangtua', 'renov', 'rumah', 'marah', 'klo', 'bilang', 'beban', 'soalnyamereka', 'syang']</t>
  </si>
  <si>
    <t>ibu zaman muda kerja duit sekolah adeknya habis nikah kerja jd guru duit sekolah adik kurang banget habis adik kerja orangtua renov rumah marah klo bilang beban soalnyamereka syang</t>
  </si>
  <si>
    <t>@moviemenfes Anime series sih. Clannad after stories. Disadarkan sama struggle Tomoya. Lu boleh terkenal pas SMA, tapi semua itu gada guna pas lu udah terjun di masyarakat. Belom lagi struggle kalo lu nikah muda. Best anime ever.</t>
  </si>
  <si>
    <t>@moviemenfes anime series sih. clannad after stories. disadarkan sama struggle tomoya. lu boleh terkenal pas sma, tapi semua itu gada guna pas lu udah terjun di masyarakat. belom lagi struggle kalo lu nikah muda. best anime ever.</t>
  </si>
  <si>
    <t>anime series sih clannad after stories disadarkan sama struggle tomoya lu boleh terkenal pas sma tapi semua itu gada guna pas lu udah terjun di masyarakat belom lagi struggle kalo lu nikah muda best anime ever</t>
  </si>
  <si>
    <t>['anime', 'series', 'sih', 'clannad', 'after', 'stories', 'disadarkan', 'sama', 'struggle', 'tomoya', 'lu', 'boleh', 'terkenal', 'pas', 'sma', 'tapi', 'semua', 'itu', 'gada', 'guna', 'pas', 'lu', 'udah', 'terjun', 'di', 'masyarakat', 'belom', 'lagi', 'struggle', 'kalo', 'lu', 'nikah', 'muda', 'best', 'anime', 'ever']</t>
  </si>
  <si>
    <t>['anime', 'series', 'sih', 'clannad', 'after', 'stories', 'disadarkan', 'sama', 'struggle', 'tomoya', 'kamu', 'boleh', 'terkenal', 'saat', 'sama', 'tapi', 'semua', 'itu', 'tidak', 'guna', 'saat', 'kamu', 'sudah', 'terjun', 'di', 'masyarakat', 'belum', 'lagi', 'struggle', 'kalo', 'kamu', 'nikah', 'muda', 'best', 'anime', 'ever']</t>
  </si>
  <si>
    <t>['anime', 'series', 'sih', 'clannad', 'after', 'stories', 'disadarkan', 'struggle', 'tomoya', 'terkenal', 'terjun', 'masyarakat', 'struggle', 'kalo', 'nikah', 'muda', 'best', 'anime', 'ever']</t>
  </si>
  <si>
    <t>['anime', 'series', 'sih', 'clannad', 'after', 'stories', 'sadar', 'struggle', 'tomoya', 'kenal', 'terjun', 'masyarakat', 'struggle', 'kalo', 'nikah', 'muda', 'best', 'anime', 'ever']</t>
  </si>
  <si>
    <t>anime series sih clannad after stories sadar struggle tomoya kenal terjun masyarakat struggle kalo nikah muda best anime ever</t>
  </si>
  <si>
    <t>Di usia segini jadi era gempuran nikah muda, punya mobil diusia belia , sudah bangun rumah dan lainnya. pejuang rupiah sebagai perintis harus kuat nabung semoga tahun depan Bikin Jadi Beneran bisa mewujudkan salah satunya. 🙏🙏</t>
  </si>
  <si>
    <t>di usia segini jadi era gempuran nikah muda, punya mobil diusia belia , sudah bangun rumah dan lainnya. pejuang rupiah sebagai perintis harus kuat nabung semoga tahun depan bikin jadi beneran bisa mewujudkan salah satunya. 🙏🙏</t>
  </si>
  <si>
    <t>di usia segini jadi era gempuran nikah muda punya mobil diusia belia sudah bangun rumah dan lainnya pejuang rupiah sebagai perintis harus kuat nabung semoga tahun depan bikin jadi beneran bisa mewujudkan salah satunya</t>
  </si>
  <si>
    <t>['di', 'usia', 'segini', 'jadi', 'era', 'gempuran', 'nikah', 'muda', 'punya', 'mobil', 'diusia', 'belia', 'sudah', 'bangun', 'rumah', 'dan', 'lainnya', 'pejuang', 'rupiah', 'sebagai', 'perintis', 'harus', 'kuat', 'nabung', 'semoga', 'tahun', 'depan', 'bikin', 'jadi', 'beneran', 'bisa', 'mewujudkan', 'salah', 'satunya']</t>
  </si>
  <si>
    <t>['di', 'usia', 'begini', 'jadi', 'era', 'penggempuran', 'nikah', 'muda', 'punya', 'mobil', 'diusia', 'belia', 'sudah', 'bangun', 'rumah', 'dan', 'lainnya', 'pejuang', 'rupiah', 'sebagai', 'perintis', 'harus', 'kuat', 'menabung', 'semoga', 'tahun', 'depan', 'bikin', 'jadi', 'benar', 'bisa', 'mewujudkan', 'salah', 'satunya']</t>
  </si>
  <si>
    <t>['usia', 'era', 'penggempuran', 'nikah', 'muda', 'mobil', 'diusia', 'belia', 'bangun', 'rumah', 'pejuang', 'rupiah', 'perintis', 'kuat', 'menabung', 'semoga', 'bikin', 'mewujudkan', 'salah', 'satunya']</t>
  </si>
  <si>
    <t>['usia', 'era', 'gempur', 'nikah', 'muda', 'mobil', 'usia', 'belia', 'bangun', 'rumah', 'juang', 'rupiah', 'rintis', 'kuat', 'tabung', 'moga', 'bikin', 'wujud', 'salah', 'satu']</t>
  </si>
  <si>
    <t>usia era gempur nikah muda mobil usia belia bangun rumah juang rupiah rintis kuat tabung moga bikin wujud salah satu</t>
  </si>
  <si>
    <t>@JPFBASE Naruto the last maksa bgt 5/10msh kecewa sm naruto yg lbh milih nikah d usia muda drpd nerusin petualanganny utk menuju jd hokage gue kira naruto blm/gada kpkiran buat nikah tp msh bs d terima kok krn gue jg suka hinata tp ya gtu msh pngn liat petualangan naruto selepas jd phlwan</t>
  </si>
  <si>
    <t>@jpfbase naruto the last maksa bgt 5/10msh kecewa sm naruto yg lbh milih nikah d usia muda drpd nerusin petualanganny utk menuju jd hokage gue kira naruto blm/gada kpkiran buat nikah tp msh bs d terima kok krn gue jg suka hinata tp ya gtu msh pngn liat petualangan naruto selepas jd phlwan</t>
  </si>
  <si>
    <t>naruto the last maksa bgt msh kecewa sm naruto yg lbh milih nikah  usia muda drpd nerusin petualanganny utk menuju jd hokage gue kira naruto blmgada kpkiran buat nikah tp msh bs  terima kok krn gue jg suka hinata tp ya gtu msh pngn liat petualangan naruto selepas jd phlwan</t>
  </si>
  <si>
    <t>['naruto', 'the', 'last', 'maksa', 'bgt', 'msh', 'kecewa', 'sm', 'naruto', 'yg', 'lbh', 'milih', 'nikah', 'usia', 'muda', 'drpd', 'nerusin', 'petualanganny', 'utk', 'menuju', 'jd', 'hokage', 'gue', 'kira', 'naruto', 'blmgada', 'kpkiran', 'buat', 'nikah', 'tp', 'msh', 'bs', 'terima', 'kok', 'krn', 'gue', 'jg', 'suka', 'hinata', 'tp', 'ya', 'gtu', 'msh', 'pngn', 'liat', 'petualangan', 'naruto', 'selepas', 'jd', 'phlwan']</t>
  </si>
  <si>
    <t>['naruto', 'the', 'last', 'maksa', 'banget', 'masih', 'kecewa', 'sama', 'naruto', 'yg', 'lbh', 'memilih', 'nikah', 'usia', 'muda', 'daripada', 'nerusin', 'petualanganny', 'utk', 'menuju', 'jd', 'hokage', 'aku', 'kira', 'naruto', 'blmgada', 'kpkiran', 'buat', 'nikah', 'tapi', 'masih', 'bisa', 'terima', 'kok', 'krn', 'aku', 'juga', 'suka', 'hinata', 'tapi', 'ya', 'begitu', 'masih', 'ingin', 'lihat', 'petualangan', 'naruto', 'selepas', 'jd', 'phlwan']</t>
  </si>
  <si>
    <t>['naruto', 'the', 'last', 'maksa', 'banget', 'kecewa', 'naruto', 'lbh', 'memilih', 'nikah', 'usia', 'muda', 'nerusin', 'petualanganny', 'utk', 'jd', 'hokage', 'naruto', 'blmgada', 'kpkiran', 'nikah', 'terima', 'krn', 'suka', 'hinata', 'ya', 'lihat', 'petualangan', 'naruto', 'selepas', 'jd', 'phlwan']</t>
  </si>
  <si>
    <t>['naruto', 'the', 'last', 'maksa', 'banget', 'kecewa', 'naruto', 'lbh', 'pilih', 'nikah', 'usia', 'muda', 'nerusin', 'petualanganny', 'utk', 'jd', 'hokage', 'naruto', 'blmgada', 'kpkiran', 'nikah', 'terima', 'krn', 'suka', 'hinata', 'ya', 'lihat', 'tualang', 'naruto', 'lepas', 'jd', 'phlwan']</t>
  </si>
  <si>
    <t>naruto the last maksa banget kecewa naruto lbh pilih nikah usia muda nerusin petualanganny utk jd hokage naruto blmgada kpkiran nikah terima krn suka hinata ya lihat tualang naruto lepas jd phlwan</t>
  </si>
  <si>
    <t>@sbyfess enakan nikah nanti apa muda?</t>
  </si>
  <si>
    <t>enakan nikah nanti apa muda</t>
  </si>
  <si>
    <t>['enakan', 'nikah', 'nanti', 'apa', 'muda']</t>
  </si>
  <si>
    <t>['enakan', 'nikah', 'muda']</t>
  </si>
  <si>
    <t>Setelah trending beberapa saat lalu tentang Nikah di KUA, ini pendapat mereka.
Ada 36% anak muda yang ingin coba. Kalian juga ga? https://t.co/tbEeLg7zXw</t>
  </si>
  <si>
    <t>setelah trending beberapa saat lalu tentang nikah di kua, ini pendapat mereka.
ada 36% anak muda yang ingin coba. kalian juga ga? https://t.co/tbeelg7zxw</t>
  </si>
  <si>
    <t>setelah trending beberapa saat lalu tentang nikah di kua ini pendapat mereka ada anak muda yang ingin coba kalian juga ga</t>
  </si>
  <si>
    <t>['setelah', 'trending', 'beberapa', 'saat', 'lalu', 'tentang', 'nikah', 'di', 'kua', 'ini', 'pendapat', 'mereka', 'ada', 'anak', 'muda', 'yang', 'ingin', 'coba', 'kalian', 'juga', 'ga']</t>
  </si>
  <si>
    <t>['setelah', 'trending', 'beberapa', 'saat', 'lalu', 'tentang', 'nikah', 'di', 'kua', 'ini', 'pendapat', 'mereka', 'ada', 'anak', 'muda', 'yang', 'ingin', 'coba', 'kalian', 'juga', 'tidak']</t>
  </si>
  <si>
    <t>['trending', 'nikah', 'kua', 'pendapat', 'anak', 'muda', 'coba']</t>
  </si>
  <si>
    <t>['trending', 'nikah', 'kua', 'dapat', 'anak', 'muda', 'coba']</t>
  </si>
  <si>
    <t>trending nikah kua dapat anak muda coba</t>
  </si>
  <si>
    <t>@bayu_joo siap2 beli rumah nih buat modal nikah apalagi skrg ada cicilan kredit lewat #BCAExpoversary tentunya sangat memudahkan kita semua apalagi pasangan muda</t>
  </si>
  <si>
    <t>@bayu_joo siap2 beli rumah nih buat modal nikah apalagi skrg ada cicilan kredit lewat #bcaexpoversary tentunya sangat memudahkan kita semua apalagi pasangan muda</t>
  </si>
  <si>
    <t>joo siap beli rumah nih buat modal nikah apalagi skrg ada cicilan kredit lewat tentunya sangat memudahkan kita semua apalagi pasangan muda</t>
  </si>
  <si>
    <t>['joo', 'siap', 'beli', 'rumah', 'nih', 'buat', 'modal', 'nikah', 'apalagi', 'skrg', 'ada', 'cicilan', 'kredit', 'lewat', 'tentunya', 'sangat', 'memudahkan', 'kita', 'semua', 'apalagi', 'pasangan', 'muda']</t>
  </si>
  <si>
    <t>['joo', 'siap', 'beli', 'rumah', 'nih', 'buat', 'modal', 'nikah', 'apalagi', 'sekarang', 'ada', 'cicilan', 'kredit', 'lewat', 'tentunya', 'sangat', 'memudahkan', 'kita', 'semua', 'apalagi', 'pasangan', 'muda']</t>
  </si>
  <si>
    <t>['joo', 'beli', 'rumah', 'nih', 'modal', 'nikah', 'cicilan', 'kredit', 'memudahkan', 'pasangan', 'muda']</t>
  </si>
  <si>
    <t>['joo', 'beli', 'rumah', 'nih', 'modal', 'nikah', 'cicil', 'kredit', 'mudah', 'pasang', 'muda']</t>
  </si>
  <si>
    <t>joo beli rumah nih modal nikah cicil kredit mudah pasang muda</t>
  </si>
  <si>
    <t>@gypsophiIe ⠀⠀⠀
Siap nikah muda, yang?
⠀⠀⠀</t>
  </si>
  <si>
    <t>@gypsophiie ⠀⠀⠀
siap nikah muda, yang?
⠀⠀⠀</t>
  </si>
  <si>
    <t>siap nikah muda yang</t>
  </si>
  <si>
    <t>['siap', 'nikah', 'muda', 'yang']</t>
  </si>
  <si>
    <t>@MZRRDP @Askrlfess Kata orang yg belom nikah. Ngaco, ini mah omongan om tante yg udah nikah puluhan tahun udah got things figured out jd suka entitled. Buat yg muda muda masih belajar mana ada nyuruh orang cepet nikah, hoax.</t>
  </si>
  <si>
    <t>@mzrrdp @askrlfess kata orang yg belom nikah. ngaco, ini mah omongan om tante yg udah nikah puluhan tahun udah got things figured out jd suka entitled. buat yg muda muda masih belajar mana ada nyuruh orang cepet nikah, hoax.</t>
  </si>
  <si>
    <t>kata orang yg belom nikah ngaco ini mah omongan om tante yg udah nikah puluhan tahun udah got things figured out jd suka entitled buat yg muda muda masih belajar mana ada nyuruh orang cepet nikah hoax</t>
  </si>
  <si>
    <t>['kata', 'orang', 'yg', 'belom', 'nikah', 'ngaco', 'ini', 'mah', 'omongan', 'om', 'tante', 'yg', 'udah', 'nikah', 'puluhan', 'tahun', 'udah', 'got', 'things', 'figured', 'out', 'jd', 'suka', 'entitled', 'buat', 'yg', 'muda', 'muda', 'masih', 'belajar', 'mana', 'ada', 'nyuruh', 'orang', 'cepet', 'nikah', 'hoax']</t>
  </si>
  <si>
    <t>['kata', 'orang', 'yg', 'belum', 'nikah', 'konyol', 'ini', 'mah', 'perkataan', 'paman', 'tante', 'yg', 'sudah', 'nikah', 'puluhan', 'tahun', 'sudah', 'got', 'things', 'figured', 'out', 'jd', 'suka', 'entitled', 'buat', 'yg', 'muda', 'muda', 'masih', 'belajar', 'mana', 'ada', 'menyuruh', 'orang', 'cepat', 'nikah', 'hoax']</t>
  </si>
  <si>
    <t>['orang', 'nikah', 'konyol', 'mah', 'perkataan', 'paman', 'tante', 'nikah', 'puluhan', 'got', 'things', 'figured', 'out', 'jd', 'suka', 'entitled', 'muda', 'muda', 'belajar', 'menyuruh', 'orang', 'cepat', 'nikah', 'hoax']</t>
  </si>
  <si>
    <t>['orang', 'nikah', 'konyol', 'mah', 'kata', 'paman', 'tante', 'nikah', 'puluh', 'got', 'things', 'figured', 'out', 'jd', 'suka', 'entitled', 'muda', 'muda', 'ajar', 'suruh', 'orang', 'cepat', 'nikah', 'hoax']</t>
  </si>
  <si>
    <t>orang nikah konyol mah kata paman tante nikah puluh got things figured out jd suka entitled muda muda ajar suruh orang cepat nikah hoax</t>
  </si>
  <si>
    <t>@PewartaKavin nikah muda kan bisa bangg!!</t>
  </si>
  <si>
    <t>@pewartakavin nikah muda kan bisa bangg!!</t>
  </si>
  <si>
    <t>nikah muda kan bisa bangg</t>
  </si>
  <si>
    <t>['nikah', 'muda', 'kan', 'bisa', 'bangg']</t>
  </si>
  <si>
    <t>['nikah', 'muda', 'bangg']</t>
  </si>
  <si>
    <t>nikah muda bangg</t>
  </si>
  <si>
    <t>@gladisaul @sbyfess Ada enak dan ngga enaknya. Tapi saranku, mending jangan nikah muda hehe</t>
  </si>
  <si>
    <t>@gladisaul @sbyfess ada enak dan ngga enaknya. tapi saranku, mending jangan nikah muda hehe</t>
  </si>
  <si>
    <t>ada enak dan ngga enaknya tapi saranku mending jangan nikah muda hehe</t>
  </si>
  <si>
    <t>['ada', 'enak', 'dan', 'ngga', 'enaknya', 'tapi', 'saranku', 'mending', 'jangan', 'nikah', 'muda', 'hehe']</t>
  </si>
  <si>
    <t>['ada', 'enak', 'dan', 'tidak', 'enaknya', 'tapi', 'saranku', 'mending', 'jangan', 'nikah', 'muda', 'hehe']</t>
  </si>
  <si>
    <t>['enak', 'enaknya', 'saranku', 'mending', 'nikah', 'muda', 'hehe']</t>
  </si>
  <si>
    <t>['enak', 'enak', 'saran', 'mending', 'nikah', 'muda', 'hehe']</t>
  </si>
  <si>
    <t>enak enak saran mending nikah muda hehe</t>
  </si>
  <si>
    <t>@sosmedkeras NiKaH mUdA 🥴. Eh suaminya dah tua, tapi utak tak ada 😂😂</t>
  </si>
  <si>
    <t>@sosmedkeras nikah muda 🥴. eh suaminya dah tua, tapi utak tak ada 😂😂</t>
  </si>
  <si>
    <t>nikah muda eh suaminya dah tua tapi utak tak ada</t>
  </si>
  <si>
    <t>['nikah', 'muda', 'eh', 'suaminya', 'dah', 'tua', 'tapi', 'utak', 'tak', 'ada']</t>
  </si>
  <si>
    <t>['nikah', 'muda', 'malah', 'suaminya', 'sudah', 'tua', 'tapi', 'utak', 'tak', 'ada']</t>
  </si>
  <si>
    <t>['nikah', 'muda', 'suaminya', 'tua', 'utak']</t>
  </si>
  <si>
    <t>['nikah', 'muda', 'suami', 'tua', 'utak']</t>
  </si>
  <si>
    <t>nikah muda suami tua utak</t>
  </si>
  <si>
    <t>@tanyakanrl Siap nikah muda alesannya banyak anak banyak rejeki, kok anaknya udh lahir malah dijadiin investasi?
CHUAKSSSS</t>
  </si>
  <si>
    <t>@tanyakanrl siap nikah muda alesannya banyak anak banyak rejeki, kok anaknya udh lahir malah dijadiin investasi?
chuakssss</t>
  </si>
  <si>
    <t>siap nikah muda alesannya banyak anak banyak rejeki kok anaknya udh lahir malah dijadiin investasi chuakssss</t>
  </si>
  <si>
    <t>['siap', 'nikah', 'muda', 'alesannya', 'banyak', 'anak', 'banyak', 'rejeki', 'kok', 'anaknya', 'udh', 'lahir', 'malah', 'dijadiin', 'investasi', 'chuakssss']</t>
  </si>
  <si>
    <t>['siap', 'nikah', 'muda', 'alasannya', 'banyak', 'anak', 'banyak', 'rezeki', 'kok', 'anaknya', 'sudah', 'lahir', 'malah', 'dijadikan', 'investasi', 'chuakssss']</t>
  </si>
  <si>
    <t>['nikah', 'muda', 'alasannya', 'anak', 'rezeki', 'anaknya', 'lahir', 'dijadikan', 'investasi']</t>
  </si>
  <si>
    <t>['nikah', 'muda', 'alas', 'anak', 'rezeki', 'anak', 'lahir', 'jadi', 'investasi']</t>
  </si>
  <si>
    <t>nikah muda alas anak rezeki anak lahir jadi investasi</t>
  </si>
  <si>
    <t>@alpokatmentega @OHMYV3NUS Umur 25 kalo belum nikah diitung tua, tapi kalo mati di umur 25 diitung muda.</t>
  </si>
  <si>
    <t>@alpokatmentega @ohmyv3nus umur 25 kalo belum nikah diitung tua, tapi kalo mati di umur 25 diitung muda.</t>
  </si>
  <si>
    <t>umur kalo belum nikah diitung tua tapi kalo mati di umur diitung muda</t>
  </si>
  <si>
    <t>['umur', 'kalo', 'belum', 'nikah', 'diitung', 'tua', 'tapi', 'kalo', 'mati', 'di', 'umur', 'diitung', 'muda']</t>
  </si>
  <si>
    <t>['umur', 'kalo', 'nikah', 'diitung', 'tua', 'kalo', 'mati', 'umur', 'diitung', 'muda']</t>
  </si>
  <si>
    <t>umur kalo nikah diitung tua kalo mati umur diitung muda</t>
  </si>
  <si>
    <t>penyebab w gak bisa nikah muda:</t>
  </si>
  <si>
    <t>penyebab  gak bisa nikah muda</t>
  </si>
  <si>
    <t>['penyebab', 'gak', 'bisa', 'nikah', 'muda']</t>
  </si>
  <si>
    <t>['penyebab', 'gak', 'nikah', 'muda']</t>
  </si>
  <si>
    <t>['sebab', 'gak', 'nikah', 'muda']</t>
  </si>
  <si>
    <t>sebab gak nikah muda</t>
  </si>
  <si>
    <t>@AymanAlatas Alhamdulillah bgt mama dan kakak2 ku juga gini. Support bgt buat aku fokus ke masa depan aku. Karir dll. Nikmatin masa muda. Pokoknya ga yang di buru2in disuruh cepet nikah. Really so grateful ❤️</t>
  </si>
  <si>
    <t>@aymanalatas alhamdulillah bgt mama dan kakak2 ku juga gini. support bgt buat aku fokus ke masa depan aku. karir dll. nikmatin masa muda. pokoknya ga yang di buru2in disuruh cepet nikah. really so grateful ❤️</t>
  </si>
  <si>
    <t>alhamdulillah bgt mama dan kakak ku juga gini support bgt buat aku fokus ke masa depan aku karir dll nikmatin masa muda pokoknya ga yang di buruin disuruh cepet nikah really so grateful</t>
  </si>
  <si>
    <t>['alhamdulillah', 'bgt', 'mama', 'dan', 'kakak', 'ku', 'juga', 'gini', 'support', 'bgt', 'buat', 'aku', 'fokus', 'ke', 'masa', 'depan', 'aku', 'karir', 'dll', 'nikmatin', 'masa', 'muda', 'pokoknya', 'ga', 'yang', 'di', 'buruin', 'disuruh', 'cepet', 'nikah', 'really', 'so', 'grateful']</t>
  </si>
  <si>
    <t>['alhamdulillah', 'banget', 'ibu', 'dan', 'kakak', 'aku', 'juga', 'begini', 'dukungan', 'banget', 'buat', 'aku', 'fokus', 'ke', 'masa', 'depan', 'aku', 'karier', 'dll', 'menikmati', 'masa', 'muda', 'pokoknya', 'tidak', 'yang', 'di', 'buruin', 'disuruh', 'cepat', 'nikah', 'really', 'jadi', 'grateful']</t>
  </si>
  <si>
    <t>['alhamdulillah', 'banget', 'kakak', 'dukungan', 'banget', 'fokus', 'karier', 'dll', 'menikmati', 'muda', 'pokoknya', 'buruin', 'disuruh', 'cepat', 'nikah', 'really', 'grateful']</t>
  </si>
  <si>
    <t>['alhamdulillah', 'banget', 'kakak', 'dukung', 'banget', 'fokus', 'karier', 'dll', 'nikmat', 'muda', 'pokok', 'buruin', 'suruh', 'cepat', 'nikah', 'really', 'grateful']</t>
  </si>
  <si>
    <t>alhamdulillah banget kakak dukung banget fokus karier dll nikmat muda pokok buruin suruh cepat nikah really grateful</t>
  </si>
  <si>
    <t>@yourhayroyn Di kampung biasanya nikah muda dijodohin</t>
  </si>
  <si>
    <t>@yourhayroyn di kampung biasanya nikah muda dijodohin</t>
  </si>
  <si>
    <t>di kampung biasanya nikah muda dijodohin</t>
  </si>
  <si>
    <t>['di', 'kampung', 'biasanya', 'nikah', 'muda', 'dijodohin']</t>
  </si>
  <si>
    <t>['di', 'kampung', 'biasanya', 'nikah', 'muda', 'dijodohkan']</t>
  </si>
  <si>
    <t>['kampung', 'nikah', 'muda', 'dijodohkan']</t>
  </si>
  <si>
    <t>['kampung', 'nikah', 'muda', 'jodoh']</t>
  </si>
  <si>
    <t>kampung nikah muda jodoh</t>
  </si>
  <si>
    <t>@Askrlfess Yang nikah muda kalian nabungnya dari kapan? Sd kah?</t>
  </si>
  <si>
    <t>@askrlfess yang nikah muda kalian nabungnya dari kapan? sd kah?</t>
  </si>
  <si>
    <t>yang nikah muda kalian nabungnya dari kapan sd kah</t>
  </si>
  <si>
    <t>['yang', 'nikah', 'muda', 'kalian', 'nabungnya', 'dari', 'kapan', 'sd', 'kah']</t>
  </si>
  <si>
    <t>['nikah', 'muda', 'nabungnya', 'sd', 'kah']</t>
  </si>
  <si>
    <t>nikah muda nabungnya sd kah</t>
  </si>
  <si>
    <t>oiyaa tp org² pada bisa nikah muda duitnya dari mana yaa</t>
  </si>
  <si>
    <t>oiyaa tp org pada bisa nikah muda duitnya dari mana yaa</t>
  </si>
  <si>
    <t>['oiyaa', 'tp', 'org', 'pada', 'bisa', 'nikah', 'muda', 'duitnya', 'dari', 'mana', 'yaa']</t>
  </si>
  <si>
    <t>['oiyaa', 'tapi', 'orang', 'pada', 'bisa', 'nikah', 'muda', 'duitnya', 'dari', 'mana', 'iya']</t>
  </si>
  <si>
    <t>['orang', 'nikah', 'muda', 'duitnya', 'iya']</t>
  </si>
  <si>
    <t>['orang', 'nikah', 'muda', 'duit', 'iya']</t>
  </si>
  <si>
    <t>orang nikah muda duit iya</t>
  </si>
  <si>
    <t>Kenapa ya org" yg nikah muda tuh selalu seolah olah minta disenggol,giliran disenggol balik malah bilang "kan jalan hidup org beda beda" ya itu tau trs kenapa ngomong mulu hadeuhhhh gk semua sih tapi kebanyakan nya gitu</t>
  </si>
  <si>
    <t>kenapa ya org" yg nikah muda tuh selalu seolah olah minta disenggol,giliran disenggol balik malah bilang "kan jalan hidup org beda beda" ya itu tau trs kenapa ngomong mulu hadeuhhhh gk semua sih tapi kebanyakan nya gitu</t>
  </si>
  <si>
    <t>kenapa ya org yg nikah muda tuh selalu seolah olah minta disenggolgiliran disenggol balik malah bilang kan jalan hidup org beda beda ya itu tau trs kenapa ngomong mulu hadeuhhhh gk semua sih tapi kebanyakan nya gitu</t>
  </si>
  <si>
    <t>['kenapa', 'ya', 'org', 'yg', 'nikah', 'muda', 'tuh', 'selalu', 'seolah', 'olah', 'minta', 'disenggolgiliran', 'disenggol', 'balik', 'malah', 'bilang', 'kan', 'jalan', 'hidup', 'org', 'beda', 'beda', 'ya', 'itu', 'tau', 'trs', 'kenapa', 'ngomong', 'mulu', 'hadeuhhhh', 'gk', 'semua', 'sih', 'tapi', 'kebanyakan', 'nya', 'gitu']</t>
  </si>
  <si>
    <t>['kenapa', 'ya', 'orang', 'yg', 'nikah', 'muda', 'tuh', 'selalu', 'seolah', 'olah', 'minta', 'disenggol', 'disenggol', 'balik', 'malah', 'bilang', 'kan', 'jalan', 'hidup', 'orang', 'beda', 'beda', 'ya', 'itu', 'tau', 'terus', 'kenapa', 'berbicara', 'selalu', 'hadeuhhhh', 'tidak', 'semua', 'sih', 'tapi', 'kebanyakan', 'nya', 'begitu']</t>
  </si>
  <si>
    <t>['ya', 'orang', 'nikah', 'muda', 'tuh', 'olah', 'disenggol', 'disenggol', 'bilang', 'jalan', 'hidup', 'orang', 'beda', 'beda', 'ya', 'tau', 'berbicara', 'sih', 'kebanyakan', 'nya']</t>
  </si>
  <si>
    <t>['ya', 'orang', 'nikah', 'muda', 'tuh', 'olah', 'senggol', 'senggol', 'bilang', 'jalan', 'hidup', 'orang', 'beda', 'beda', 'ya', 'tau', 'bicara', 'sih', 'banyak', 'nya']</t>
  </si>
  <si>
    <t>ya orang nikah muda tuh olah senggol senggol bilang jalan hidup orang beda beda ya tau bicara sih banyak nya</t>
  </si>
  <si>
    <t>@sbyfess nikah muda enak ga si?</t>
  </si>
  <si>
    <t>nikah muda enak ga si</t>
  </si>
  <si>
    <t>['nikah', 'muda', 'enak', 'ga', 'si']</t>
  </si>
  <si>
    <t>['nikah', 'muda', 'enak', 'tidak', 'si']</t>
  </si>
  <si>
    <t>@senang @Askrlfess sebelum nikah masih muda, setelah nikah jadi inget umur wkwkwkwwk</t>
  </si>
  <si>
    <t>@senang @askrlfess sebelum nikah masih muda, setelah nikah jadi inget umur wkwkwkwwk</t>
  </si>
  <si>
    <t>sebelum nikah masih muda setelah nikah jadi inget umur wkwkwkwwk</t>
  </si>
  <si>
    <t>['sebelum', 'nikah', 'masih', 'muda', 'setelah', 'nikah', 'jadi', 'inget', 'umur', 'wkwkwkwwk']</t>
  </si>
  <si>
    <t>['sebelum', 'nikah', 'masih', 'muda', 'setelah', 'nikah', 'jadi', 'ingat', 'umur', 'wkwkwkwwk']</t>
  </si>
  <si>
    <t>['nikah', 'muda', 'nikah', 'umur']</t>
  </si>
  <si>
    <t>nikah muda nikah umur</t>
  </si>
  <si>
    <t>@khania_hanifah Dulu mikirnya yg indah2 kyk pingin bgt nikah muda. Sekarang liat banyak kasus rumah tangga jadi takut hehehee
Takut tp gk sampai pingin selamanya sendiri, mungkin masih ingin perbaiki diri dulu supaya bisa dapat cermin yang baik pula
Semoga ya Allah, tahun depan aamiin</t>
  </si>
  <si>
    <t>@khania_hanifah dulu mikirnya yg indah2 kyk pingin bgt nikah muda. sekarang liat banyak kasus rumah tangga jadi takut hehehee
takut tp gk sampai pingin selamanya sendiri, mungkin masih ingin perbaiki diri dulu supaya bisa dapat cermin yang baik pula
semoga ya allah, tahun depan aamiin</t>
  </si>
  <si>
    <t>hanifah dulu mikirnya yg indah kyk pingin bgt nikah muda sekarang liat banyak kasus rumah tangga jadi takut hehehee takut tp gk sampai pingin selamanya sendiri mungkin masih ingin perbaiki diri dulu supaya bisa dapat cermin yang baik pula semoga ya allah tahun depan aamiin</t>
  </si>
  <si>
    <t>['hanifah', 'dulu', 'mikirnya', 'yg', 'indah', 'kyk', 'pingin', 'bgt', 'nikah', 'muda', 'sekarang', 'liat', 'banyak', 'kasus', 'rumah', 'tangga', 'jadi', 'takut', 'hehehee', 'takut', 'tp', 'gk', 'sampai', 'pingin', 'selamanya', 'sendiri', 'mungkin', 'masih', 'ingin', 'perbaiki', 'diri', 'dulu', 'supaya', 'bisa', 'dapat', 'cermin', 'yang', 'baik', 'pula', 'semoga', 'ya', 'allah', 'tahun', 'depan', 'aamiin']</t>
  </si>
  <si>
    <t>['hanifah', 'dulu', 'mikirnya', 'yg', 'indah', 'seperti', 'ingin', 'banget', 'nikah', 'muda', 'sekarang', 'lihat', 'banyak', 'kasus', 'rumah', 'tangga', 'jadi', 'takut', 'hehehee', 'takut', 'tapi', 'tidak', 'sampai', 'ingin', 'selamanya', 'sendiri', 'mungkin', 'masih', 'ingin', 'perbaiki', 'diri', 'dulu', 'supaya', 'bisa', 'dapat', 'cermin', 'yang', 'baik', 'pula', 'semoga', 'ya', 'allah', 'tahun', 'depan', 'amin']</t>
  </si>
  <si>
    <t>['hanifah', 'mikirnya', 'indah', 'banget', 'nikah', 'muda', 'lihat', 'rumah', 'tangga', 'takut', 'takut', 'perbaiki', 'cermin', 'semoga', 'ya', 'allah', 'amin']</t>
  </si>
  <si>
    <t>['hanifah', 'mikirnya', 'indah', 'banget', 'nikah', 'muda', 'lihat', 'rumah', 'tangga', 'takut', 'takut', 'baik', 'cermin', 'moga', 'ya', 'allah', 'amin']</t>
  </si>
  <si>
    <t>hanifah mikirnya indah banget nikah muda lihat rumah tangga takut takut baik cermin moga ya allah amin</t>
  </si>
  <si>
    <t>dear teman-teman seumuranku ataupun yg lebi muda dr ak,
klen klo mo nikah yauda go ahead gausa pke nanya kpn nyusul blablabla. klo km nikah karna lg 'trend' dan merasa 'dituntut' oleh keaadan sekitar yauda si itu urusan km. ak masi ingin menikmati mumetnya skripsian hehehhe</t>
  </si>
  <si>
    <t>dear temanteman seumuranku ataupun yg lebi muda dr ak klen klo mo nikah yauda go ahead gausa pke nanya kpn nyusul blablabla klo km nikah karna lg trend dan merasa dituntut oleh keaadan sekitar yauda si itu urusan km ak masi ingin menikmati mumetnya skripsian hehehhe</t>
  </si>
  <si>
    <t>['dear', 'temanteman', 'seumuranku', 'ataupun', 'yg', 'lebi', 'muda', 'dr', 'ak', 'klen', 'klo', 'mo', 'nikah', 'yauda', 'go', 'ahead', 'gausa', 'pke', 'nanya', 'kpn', 'nyusul', 'blablabla', 'klo', 'km', 'nikah', 'karna', 'lg', 'trend', 'dan', 'merasa', 'dituntut', 'oleh', 'keaadan', 'sekitar', 'yauda', 'si', 'itu', 'urusan', 'km', 'ak', 'masi', 'ingin', 'menikmati', 'mumetnya', 'skripsian', 'hehehhe']</t>
  </si>
  <si>
    <t>['dear', 'teman', 'seumuranku', 'ataupun', 'yg', 'lebih', 'muda', 'dari', 'aku', 'kalian', 'klo', 'mau', 'nikah', 'oke', 'go', 'ahead', 'jangan', 'pakai', 'bertanya', 'kapan', 'menyusul', 'blablabla', 'klo', 'kamu', 'nikah', 'karena', 'lagi', 'tren', 'dan', 'merasa', 'dituntut', 'oleh', 'keaadan', 'sekitar', 'oke', 'si', 'itu', 'urusan', 'kamu', 'aku', 'masih', 'ingin', 'menikmati', 'mumetnya', 'skripsian', 'hehehhe']</t>
  </si>
  <si>
    <t>['dear', 'teman', 'seumuranku', 'muda', 'klo', 'nikah', 'oke', 'go', 'ahead', 'pakai', 'menyusul', 'blablabla', 'klo', 'nikah', 'tren', 'dituntut', 'keaadan', 'oke', 'si', 'urusan', 'menikmati', 'mumetnya', 'skripsian', 'hehehhe']</t>
  </si>
  <si>
    <t>['dear', 'teman', 'umur', 'muda', 'klo', 'nikah', 'oke', 'go', 'ahead', 'pakai', 'susul', 'blablabla', 'klo', 'nikah', 'tren', 'tuntut', 'keaadan', 'oke', 'si', 'urus', 'nikmat', 'mumet', 'skripsi', 'hehehhe']</t>
  </si>
  <si>
    <t>dear teman umur muda klo nikah oke go ahead pakai susul blablabla klo nikah tren tuntut keaadan oke si urus nikmat mumet skripsi hehehhe</t>
  </si>
  <si>
    <t>@Askrlfess Kancaku muni nikah muda i penak to,lakok takon loker nk aku lak yo imut</t>
  </si>
  <si>
    <t>@askrlfess kancaku muni nikah muda i penak to,lakok takon loker nk aku lak yo imut</t>
  </si>
  <si>
    <t>kancaku muni nikah muda  penak tolakok takon loker nk aku lak yo imut</t>
  </si>
  <si>
    <t>['kancaku', 'muni', 'nikah', 'muda', 'penak', 'tolakok', 'takon', 'loker', 'nk', 'aku', 'lak', 'yo', 'imut']</t>
  </si>
  <si>
    <t>['temanku', 'bilang', 'nikah', 'muda', 'enak', 'tolakok', 'tanya', 'lowongan', 'nk', 'aku', 'lak', 'ya', 'imut']</t>
  </si>
  <si>
    <t>['temanku', 'bilang', 'nikah', 'muda', 'enak', 'tolakok', 'lowongan', 'ya', 'imut']</t>
  </si>
  <si>
    <t>['teman', 'bilang', 'nikah', 'muda', 'enak', 'tolakok', 'lowong', 'ya', 'imut']</t>
  </si>
  <si>
    <t>teman bilang nikah muda enak tolakok lowong ya imut</t>
  </si>
  <si>
    <t>@CobaCobaID20 Gkmw ada mamanya... aku bukan mama kalian, aku oneesan.. ku blom nikah ueue ku masi muda QwQ</t>
  </si>
  <si>
    <t>@cobacobaid20 gkmw ada mamanya... aku bukan mama kalian, aku oneesan.. ku blom nikah ueue ku masi muda qwq</t>
  </si>
  <si>
    <t>gkmw ada mamanya aku bukan mama kalian aku oneesan ku blom nikah ueue ku masi muda qwq</t>
  </si>
  <si>
    <t>['gkmw', 'ada', 'mamanya', 'aku', 'bukan', 'mama', 'kalian', 'aku', 'oneesan', 'ku', 'blom', 'nikah', 'ueue', 'ku', 'masi', 'muda', 'qwq']</t>
  </si>
  <si>
    <t>['gamau', 'ada', 'ibunya', 'aku', 'bukan', 'ibu', 'kalian', 'aku', 'oneesan', 'aku', 'belum', 'nikah', 'seks', 'aku', 'masih', 'muda', 'qwq']</t>
  </si>
  <si>
    <t>['gamau', 'ibunya', 'nikah', 'seks', 'muda']</t>
  </si>
  <si>
    <t>['gamau', 'ibu', 'nikah', 'seks', 'muda']</t>
  </si>
  <si>
    <t>gamau ibu nikah seks muda</t>
  </si>
  <si>
    <t>Ibu-ibu bergosip ngitungin kalender kesuburan cuma buat mastiin kalo pasutri gak hamil di luar nikah aja udh aneh. Ini masih pada muda ngatain pasangan mandul, childfree. Sampah banget. Society kita kayaknya emang agak susah maju, ya. Salah mulu, kebanyakan standar.</t>
  </si>
  <si>
    <t>ibu-ibu bergosip ngitungin kalender kesuburan cuma buat mastiin kalo pasutri gak hamil di luar nikah aja udh aneh. ini masih pada muda ngatain pasangan mandul, childfree. sampah banget. society kita kayaknya emang agak susah maju, ya. salah mulu, kebanyakan standar.</t>
  </si>
  <si>
    <t>ibuibu bergosip ngitungin kalender kesuburan cuma buat mastiin kalo pasutri gak hamil di luar nikah aja udh aneh ini masih pada muda ngatain pasangan mandul childfree sampah banget society kita kayaknya emang agak susah maju ya salah mulu kebanyakan standar</t>
  </si>
  <si>
    <t>['ibuibu', 'bergosip', 'ngitungin', 'kalender', 'kesuburan', 'cuma', 'buat', 'mastiin', 'kalo', 'pasutri', 'gak', 'hamil', 'di', 'luar', 'nikah', 'aja', 'udh', 'aneh', 'ini', 'masih', 'pada', 'muda', 'ngatain', 'pasangan', 'mandul', 'childfree', 'sampah', 'banget', 'society', 'kita', 'kayaknya', 'emang', 'agak', 'susah', 'maju', 'ya', 'salah', 'mulu', 'kebanyakan', 'standar']</t>
  </si>
  <si>
    <t>['ibu', 'bergosip', 'ngitungin', 'kalender', 'kesuburan', 'cuma', 'buat', 'memastikan', 'kalo', 'pasangan', 'gak', 'hamil', 'di', 'luar', 'nikah', 'aja', 'sudah', 'aneh', 'ini', 'masih', 'pada', 'muda', 'membicarakan', 'pasangan', 'mandul', 'childfree', 'sampah', 'banget', 'society', 'kita', 'kayaknya', 'memang', 'agak', 'susah', 'maju', 'ya', 'salah', 'selalu', 'kebanyakan', 'standar']</t>
  </si>
  <si>
    <t>['bergosip', 'ngitungin', 'kalender', 'kesuburan', 'kalo', 'pasangan', 'gak', 'hamil', 'nikah', 'aja', 'aneh', 'muda', 'membicarakan', 'pasangan', 'mandul', 'childfree', 'sampah', 'banget', 'society', 'kayaknya', 'susah', 'maju', 'ya', 'salah', 'kebanyakan', 'standar']</t>
  </si>
  <si>
    <t>['gosip', 'ngitungin', 'kalender', 'subur', 'kalo', 'pasang', 'gak', 'hamil', 'nikah', 'aja', 'aneh', 'muda', 'bicara', 'pasang', 'mandul', 'childfree', 'sampah', 'banget', 'society', 'kayak', 'susah', 'maju', 'ya', 'salah', 'banyak', 'standar']</t>
  </si>
  <si>
    <t>gosip ngitungin kalender subur kalo pasang gak hamil nikah aja aneh muda bicara pasang mandul childfree sampah banget society kayak susah maju ya salah banyak standar</t>
  </si>
  <si>
    <t>cewe2 nyesel nikah muda pas tau tabiat asli suami kek mana. siapa suruh lu nikah pake target umur. paling gedeg sama org2 yg ultimatum cowonya buat ready nikah di tanggal tertentu trus kalo ga bisa, mau gamau putus. nikah bukan kompetisi anjir!?</t>
  </si>
  <si>
    <t>cewe nyesel nikah muda pas tau tabiat asli suami kek mana siapa suruh lu nikah pake target umur paling gedeg sama org yg ultimatum cowonya buat ready nikah di tanggal tertentu trus kalo ga bisa mau gamau putus nikah bukan kompetisi anjir</t>
  </si>
  <si>
    <t>['cewe', 'nyesel', 'nikah', 'muda', 'pas', 'tau', 'tabiat', 'asli', 'suami', 'kek', 'mana', 'siapa', 'suruh', 'lu', 'nikah', 'pake', 'target', 'umur', 'paling', 'gedeg', 'sama', 'org', 'yg', 'ultimatum', 'cowonya', 'buat', 'ready', 'nikah', 'di', 'tanggal', 'tertentu', 'trus', 'kalo', 'ga', 'bisa', 'mau', 'gamau', 'putus', 'nikah', 'bukan', 'kompetisi', 'anjir']</t>
  </si>
  <si>
    <t>['cewek', 'menyesal', 'nikah', 'muda', 'saat', 'tau', 'tabiat', 'asli', 'suami', 'seperti', 'mana', 'siapa', 'suruh', 'kamu', 'nikah', 'pakai', 'target', 'umur', 'paling', 'sebal', 'sama', 'orang', 'yg', 'ultimatum', 'cowoknya', 'buat', 'tersedia', 'nikah', 'di', 'tanggal', 'tertentu', 'terus', 'kalo', 'tidak', 'bisa', 'mau', 'gamau', 'putus', 'nikah', 'bukan', 'kompetisi', 'fuck']</t>
  </si>
  <si>
    <t>['cewek', 'menyesal', 'nikah', 'muda', 'tau', 'tabiat', 'asli', 'suami', 'suruh', 'nikah', 'pakai', 'target', 'umur', 'sebal', 'orang', 'ultimatum', 'cowoknya', 'tersedia', 'nikah', 'tanggal', 'kalo', 'gamau', 'putus', 'nikah', 'kompetisi', 'fuck']</t>
  </si>
  <si>
    <t>['cewek', 'sesal', 'nikah', 'muda', 'tau', 'tabiat', 'asli', 'suami', 'suruh', 'nikah', 'pakai', 'target', 'umur', 'sebal', 'orang', 'ultimatum', 'cowok', 'sedia', 'nikah', 'tanggal', 'kalo', 'gamau', 'putus', 'nikah', 'kompetisi', 'fuck']</t>
  </si>
  <si>
    <t>cewek sesal nikah muda tau tabiat asli suami suruh nikah pakai target umur sebal orang ultimatum cowok sedia nikah tanggal kalo gamau putus nikah kompetisi fuck</t>
  </si>
  <si>
    <t>we serem bgt bru bangun gue udh di wanti² buat nikah umur 25-26, trs gpp gap umur jauh asal ga yg lebih muda 🙂</t>
  </si>
  <si>
    <t>we serem bgt bru bangun gue udh di wanti buat nikah umur trs gpp gap umur jauh asal ga yg lebih muda</t>
  </si>
  <si>
    <t>['we', 'serem', 'bgt', 'bru', 'bangun', 'gue', 'udh', 'di', 'wanti', 'buat', 'nikah', 'umur', 'trs', 'gpp', 'gap', 'umur', 'jauh', 'asal', 'ga', 'yg', 'lebih', 'muda']</t>
  </si>
  <si>
    <t>['we', 'menakutkan', 'banget', 'baru', 'bangun', 'aku', 'sudah', 'di', 'sungguh', 'buat', 'nikah', 'umur', 'terus', 'boleh', 'celah', 'umur', 'jauh', 'asal', 'tidak', 'yg', 'lebih', 'muda']</t>
  </si>
  <si>
    <t>['we', 'menakutkan', 'banget', 'bangun', 'sungguh', 'nikah', 'umur', 'celah', 'umur', 'muda']</t>
  </si>
  <si>
    <t>['we', 'takut', 'banget', 'bangun', 'sungguh', 'nikah', 'umur', 'celah', 'umur', 'muda']</t>
  </si>
  <si>
    <t>we takut banget bangun sungguh nikah umur celah umur muda</t>
  </si>
  <si>
    <t>@tanyarlfes jadi inget sodara yg nikah muda ditambah blm siap mental dan finansial bilang gini alasan dia nikah "takut keblablasan, rejeki bisa dicari pas nikah" alasan yg goblog bngt, akhirnya kerjaannya minjem duit mulu, masi ada jiwa2 muda mau main tp kehalang anak, nyusahin ortu dia jg</t>
  </si>
  <si>
    <t>jadi inget sodara yg nikah muda ditambah blm siap mental dan finansial bilang gini alasan dia nikah takut keblablasan rejeki bisa dicari pas nikah alasan yg goblog bngt akhirnya kerjaannya minjem duit mulu masi ada jiwa muda mau main tp kehalang anak nyusahin ortu dia jg</t>
  </si>
  <si>
    <t>['jadi', 'inget', 'sodara', 'yg', 'nikah', 'muda', 'ditambah', 'blm', 'siap', 'mental', 'dan', 'finansial', 'bilang', 'gini', 'alasan', 'dia', 'nikah', 'takut', 'keblablasan', 'rejeki', 'bisa', 'dicari', 'pas', 'nikah', 'alasan', 'yg', 'goblog', 'bngt', 'akhirnya', 'kerjaannya', 'minjem', 'duit', 'mulu', 'masi', 'ada', 'jiwa', 'muda', 'mau', 'main', 'tp', 'kehalang', 'anak', 'nyusahin', 'ortu', 'dia', 'jg']</t>
  </si>
  <si>
    <t>['jadi', 'ingat', 'saudara', 'yg', 'nikah', 'muda', 'ditambah', 'belum', 'siap', 'mental', 'dan', 'keuangan', 'bilang', 'begini', 'alasan', 'dia', 'nikah', 'takut', 'keblablasan', 'rezeki', 'bisa', 'dicari', 'saat', 'nikah', 'alasan', 'yg', 'goblog', 'banget', 'akhirnya', 'kerjaannya', 'meminjam', 'duit', 'selalu', 'masih', 'ada', 'jiwa', 'muda', 'mau', 'main', 'tapi', 'kehalang', 'anak', 'menyusahkan', 'orangtua', 'dia', 'juga']</t>
  </si>
  <si>
    <t>['saudara', 'nikah', 'muda', 'ditambah', 'mental', 'keuangan', 'bilang', 'alasan', 'nikah', 'takut', 'keblablasan', 'rezeki', 'dicari', 'nikah', 'alasan', 'goblog', 'banget', 'kerjaannya', 'meminjam', 'duit', 'jiwa', 'muda', 'main', 'kehalang', 'anak', 'menyusahkan', 'orangtua']</t>
  </si>
  <si>
    <t>['saudara', 'nikah', 'muda', 'tambah', 'mental', 'uang', 'bilang', 'alas', 'nikah', 'takut', 'keblablasan', 'rezeki', 'cari', 'nikah', 'alas', 'goblog', 'banget', 'kerja', 'pinjam', 'duit', 'jiwa', 'muda', 'main', 'halang', 'anak', 'susah', 'orangtua']</t>
  </si>
  <si>
    <t>saudara nikah muda tambah mental uang bilang alas nikah takut keblablasan rezeki cari nikah alas goblog banget kerja pinjam duit jiwa muda main halang anak susah orangtua</t>
  </si>
  <si>
    <t>@pikawlucky @Askrlfess JANGAN NDER JANGAN PLISSS
Keluarga ku berantakan, aku pengen keluar dari keluargaku dengan nikah muda. Tapi ga seperti yg ku kira.. Jujur malah makin berat beban pikiranku
Jangan pokoknya jangan, nikah itu gak maen maen</t>
  </si>
  <si>
    <t>@pikawlucky @askrlfess jangan nder jangan plisss
keluarga ku berantakan, aku pengen keluar dari keluargaku dengan nikah muda. tapi ga seperti yg ku kira.. jujur malah makin berat beban pikiranku
jangan pokoknya jangan, nikah itu gak maen maen</t>
  </si>
  <si>
    <t>jangan nder jangan plisss keluarga ku berantakan aku pengen keluar dari keluargaku dengan nikah muda tapi ga seperti yg ku kira jujur malah makin berat beban pikiranku jangan pokoknya jangan nikah itu gak maen maen</t>
  </si>
  <si>
    <t>['jangan', 'nder', 'jangan', 'plisss', 'keluarga', 'ku', 'berantakan', 'aku', 'pengen', 'keluar', 'dari', 'keluargaku', 'dengan', 'nikah', 'muda', 'tapi', 'ga', 'seperti', 'yg', 'ku', 'kira', 'jujur', 'malah', 'makin', 'berat', 'beban', 'pikiranku', 'jangan', 'pokoknya', 'jangan', 'nikah', 'itu', 'gak', 'maen', 'maen']</t>
  </si>
  <si>
    <t>['jangan', 'nder', 'jangan', 'mohon', 'keluarga', 'aku', 'berantakan', 'aku', 'ingin', 'keluar', 'dari', 'keluargaku', 'dengan', 'nikah', 'muda', 'tapi', 'tidak', 'seperti', 'yg', 'aku', 'kira', 'jujur', 'malah', 'makin', 'berat', 'beban', 'pikiranku', 'jangan', 'pokoknya', 'jangan', 'nikah', 'itu', 'gak', 'main', 'main']</t>
  </si>
  <si>
    <t>['nder', 'mohon', 'keluarga', 'berantakan', 'keluargaku', 'nikah', 'muda', 'jujur', 'berat', 'beban', 'pikiranku', 'pokoknya', 'nikah', 'gak', 'main', 'main']</t>
  </si>
  <si>
    <t>['nder', 'mohon', 'keluarga', 'beranta', 'keluarga', 'nikah', 'muda', 'jujur', 'berat', 'beban', 'pikir', 'pokok', 'nikah', 'gak', 'main', 'main']</t>
  </si>
  <si>
    <t>nder mohon keluarga beranta keluarga nikah muda jujur berat beban pikir pokok nikah gak main main</t>
  </si>
  <si>
    <t>@Askrlfess Yg nikah usia muda, acara gede gitu duitnya nabung berapa lama?</t>
  </si>
  <si>
    <t>@askrlfess yg nikah usia muda, acara gede gitu duitnya nabung berapa lama?</t>
  </si>
  <si>
    <t>yg nikah usia muda acara gede gitu duitnya nabung berapa lama</t>
  </si>
  <si>
    <t>['yg', 'nikah', 'usia', 'muda', 'acara', 'gede', 'gitu', 'duitnya', 'nabung', 'berapa', 'lama']</t>
  </si>
  <si>
    <t>['yg', 'nikah', 'usia', 'muda', 'acara', 'besar', 'begitu', 'duitnya', 'menabung', 'berapa', 'lama']</t>
  </si>
  <si>
    <t>['nikah', 'usia', 'muda', 'acara', 'duitnya', 'menabung']</t>
  </si>
  <si>
    <t>['nikah', 'usia', 'muda', 'acara', 'duit', 'tabung']</t>
  </si>
  <si>
    <t>nikah usia muda acara duit tabung</t>
  </si>
  <si>
    <t>@Askrlfess Solusi ingin nikah muda tapi udah tua?🥲</t>
  </si>
  <si>
    <t>@askrlfess solusi ingin nikah muda tapi udah tua?🥲</t>
  </si>
  <si>
    <t>solusi ingin nikah muda tapi udah tua</t>
  </si>
  <si>
    <t>['solusi', 'ingin', 'nikah', 'muda', 'tapi', 'udah', 'tua']</t>
  </si>
  <si>
    <t>['solusi', 'ingin', 'nikah', 'muda', 'tapi', 'sudah', 'tua']</t>
  </si>
  <si>
    <t>['solusi', 'nikah', 'muda', 'tua']</t>
  </si>
  <si>
    <t>solusi nikah muda tua</t>
  </si>
  <si>
    <t>Gen Z ga tertarik nikah muda kali ya?</t>
  </si>
  <si>
    <t>gen z ga tertarik nikah muda kali ya?</t>
  </si>
  <si>
    <t>gen  ga tertarik nikah muda kali ya</t>
  </si>
  <si>
    <t>['gen', 'ga', 'tertarik', 'nikah', 'muda', 'kali', 'ya']</t>
  </si>
  <si>
    <t>['generasi', 'tidak', 'tertarik', 'nikah', 'muda', 'sepertinya', 'ya']</t>
  </si>
  <si>
    <t>['generasi', 'tertarik', 'nikah', 'muda', 'ya']</t>
  </si>
  <si>
    <t>['generasi', 'tarik', 'nikah', 'muda', 'ya']</t>
  </si>
  <si>
    <t>generasi tarik nikah muda ya</t>
  </si>
  <si>
    <t>demi gua mending nikah muda ❤️‍🩹 https://t.co/2MuFBqUA2g</t>
  </si>
  <si>
    <t>demi gua mending nikah muda ❤️‍🩹 https://t.co/2mufbqua2g</t>
  </si>
  <si>
    <t>demi gua mending nikah muda</t>
  </si>
  <si>
    <t>['demi', 'gua', 'mending', 'nikah', 'muda']</t>
  </si>
  <si>
    <t>['demi', 'aku', 'mending', 'nikah', 'muda']</t>
  </si>
  <si>
    <t>['mending', 'nikah', 'muda']</t>
  </si>
  <si>
    <t>mending nikah muda</t>
  </si>
  <si>
    <t>Adhisty Zara mudah bucin saat jatuh cinta, tapi ogah nikah muda
#CelebritiesDotID #InfoCelebTerkini 
https://t.co/gESDChbkjN</t>
  </si>
  <si>
    <t>adhisty zara mudah bucin saat jatuh cinta, tapi ogah nikah muda
#celebritiesdotid #infocelebterkini 
https://t.co/gesdchbkjn</t>
  </si>
  <si>
    <t>adhisty zara mudah bucin saat jatuh cinta tapi ogah nikah muda</t>
  </si>
  <si>
    <t>['adhisty', 'zara', 'mudah', 'bucin', 'saat', 'jatuh', 'cinta', 'tapi', 'ogah', 'nikah', 'muda']</t>
  </si>
  <si>
    <t>['adhisty', 'zara', 'mudah', 'cinta', 'saat', 'jatuh', 'cinta', 'tapi', 'gamau', 'nikah', 'muda']</t>
  </si>
  <si>
    <t>['adhisty', 'zara', 'mudah', 'cinta', 'jatuh', 'cinta', 'gamau', 'nikah', 'muda']</t>
  </si>
  <si>
    <t>adhisty zara mudah cinta jatuh cinta gamau nikah muda</t>
  </si>
  <si>
    <t>Apalagi kalau udah nyenggol wanita lain yang irt atau nikah muda,</t>
  </si>
  <si>
    <t>apalagi kalau udah nyenggol wanita lain yang irt atau nikah muda,</t>
  </si>
  <si>
    <t>apalagi kalau udah nyenggol wanita lain yang irt atau nikah muda</t>
  </si>
  <si>
    <t>['apalagi', 'kalau', 'udah', 'nyenggol', 'wanita', 'lain', 'yang', 'irt', 'atau', 'nikah', 'muda']</t>
  </si>
  <si>
    <t>['apalagi', 'kalau', 'sudah', 'senggol', 'wanita', 'lain', 'yang', 'irt', 'atau', 'nikah', 'muda']</t>
  </si>
  <si>
    <t>['senggol', 'wanita', 'irt', 'nikah', 'muda']</t>
  </si>
  <si>
    <t>senggol wanita irt nikah muda</t>
  </si>
  <si>
    <t>@Kiedyooo @Askrlfess NORMAL ANJIR. alhamdulillah bgt gw hidup di lingkungan yg gak banyak “kapan nikah dll” karna tetangga gw aja nikahnya pada umur 30 keatas. bahkan yg 35 aja ada kok yg blm nikah. gw nikah 27th aja ngrasa nikah muda anjir.</t>
  </si>
  <si>
    <t>@kiedyooo @askrlfess normal anjir. alhamdulillah bgt gw hidup di lingkungan yg gak banyak “kapan nikah dll” karna tetangga gw aja nikahnya pada umur 30 keatas. bahkan yg 35 aja ada kok yg blm nikah. gw nikah 27th aja ngrasa nikah muda anjir.</t>
  </si>
  <si>
    <t>normal anjir alhamdulillah bgt gw hidup di lingkungan yg gak banyak kapan nikah dll karna tetangga gw aja nikahnya pada umur keatas bahkan yg aja ada kok yg blm nikah gw nikah th aja ngrasa nikah muda anjir</t>
  </si>
  <si>
    <t>['normal', 'anjir', 'alhamdulillah', 'bgt', 'gw', 'hidup', 'di', 'lingkungan', 'yg', 'gak', 'banyak', 'kapan', 'nikah', 'dll', 'karna', 'tetangga', 'gw', 'aja', 'nikahnya', 'pada', 'umur', 'keatas', 'bahkan', 'yg', 'aja', 'ada', 'kok', 'yg', 'blm', 'nikah', 'gw', 'nikah', 'th', 'aja', 'ngrasa', 'nikah', 'muda', 'anjir']</t>
  </si>
  <si>
    <t>['normal', 'fuck', 'alhamdulillah', 'banget', 'aku', 'hidup', 'di', 'lingkungan', 'yg', 'gak', 'banyak', 'kapan', 'nikah', 'dll', 'karena', 'tetangga', 'aku', 'aja', 'nikahnya', 'pada', 'umur', 'keatas', 'bahkan', 'yg', 'aja', 'ada', 'kok', 'yg', 'belum', 'nikah', 'aku', 'nikah', 'tahun', 'aja', 'ngrasa', 'nikah', 'muda', 'fuck']</t>
  </si>
  <si>
    <t>['normal', 'fuck', 'alhamdulillah', 'banget', 'hidup', 'lingkungan', 'gak', 'nikah', 'dll', 'tetangga', 'aja', 'nikahnya', 'umur', 'keatas', 'aja', 'nikah', 'nikah', 'aja', 'ngrasa', 'nikah', 'muda', 'fuck']</t>
  </si>
  <si>
    <t>['normal', 'fuck', 'alhamdulillah', 'banget', 'hidup', 'lingkung', 'gak', 'nikah', 'dll', 'tetangga', 'aja', 'nikah', 'umur', 'atas', 'aja', 'nikah', 'nikah', 'aja', 'ngrasa', 'nikah', 'muda', 'fuck']</t>
  </si>
  <si>
    <t>normal fuck alhamdulillah banget hidup lingkung gak nikah dll tetangga aja nikah umur atas aja nikah nikah aja ngrasa nikah muda fuck</t>
  </si>
  <si>
    <t>nikah aja kelen semua, aku masi fokus nyari yg tjakep muda kaya 7 turunan</t>
  </si>
  <si>
    <t>nikah aja kelen semua aku masi fokus nyari yg tjakep muda kaya turunan</t>
  </si>
  <si>
    <t>['nikah', 'aja', 'kelen', 'semua', 'aku', 'masi', 'fokus', 'nyari', 'yg', 'tjakep', 'muda', 'kaya', 'turunan']</t>
  </si>
  <si>
    <t>['nikah', 'aja', 'kalian', 'semua', 'aku', 'masih', 'fokus', 'mencari', 'yg', 'cakep', 'muda', 'kaya', 'turunan']</t>
  </si>
  <si>
    <t>['nikah', 'aja', 'fokus', 'mencari', 'cakep', 'muda', 'kaya', 'turunan']</t>
  </si>
  <si>
    <t>['nikah', 'aja', 'fokus', 'cari', 'cakep', 'muda', 'kaya', 'turun']</t>
  </si>
  <si>
    <t>nikah aja fokus cari cakep muda kaya turun</t>
  </si>
  <si>
    <t>GOOD DAY INDONESIA : Survei Terbaru Ungkap Karier Jadi Alasan Utama Gen Z Dan Milenial Ogah Nikah Muda</t>
  </si>
  <si>
    <t>good day indonesia : survei terbaru ungkap karier jadi alasan utama gen z dan milenial ogah nikah muda</t>
  </si>
  <si>
    <t>good day indonesia survei terbaru ungkap karier jadi alasan utama gen  dan milenial ogah nikah muda</t>
  </si>
  <si>
    <t>['good', 'day', 'indonesia', 'survei', 'terbaru', 'ungkap', 'karier', 'jadi', 'alasan', 'utama', 'gen', 'dan', 'milenial', 'ogah', 'nikah', 'muda']</t>
  </si>
  <si>
    <t>['good', 'day', 'indonesia', 'survei', 'terbaru', 'ungkap', 'karier', 'jadi', 'alasan', 'utama', 'generasi', 'dan', 'milenial', 'gamau', 'nikah', 'muda']</t>
  </si>
  <si>
    <t>['good', 'day', 'indonesia', 'survei', 'terbaru', 'karier', 'alasan', 'utama', 'generasi', 'milenial', 'gamau', 'nikah', 'muda']</t>
  </si>
  <si>
    <t>['good', 'day', 'indonesia', 'survei', 'baru', 'karier', 'alas', 'utama', 'generasi', 'milenial', 'gamau', 'nikah', 'muda']</t>
  </si>
  <si>
    <t>good day indonesia survei baru karier alas utama generasi milenial gamau nikah muda</t>
  </si>
  <si>
    <t>@kegblgnunfaedh Solusinya ya nikah muda, kata orang</t>
  </si>
  <si>
    <t>@kegblgnunfaedh solusinya ya nikah muda, kata orang</t>
  </si>
  <si>
    <t>solusinya ya nikah muda kata orang</t>
  </si>
  <si>
    <t>['solusinya', 'ya', 'nikah', 'muda', 'kata', 'orang']</t>
  </si>
  <si>
    <t>['solusinya', 'ya', 'nikah', 'muda', 'orang']</t>
  </si>
  <si>
    <t>['solusi', 'ya', 'nikah', 'muda', 'orang']</t>
  </si>
  <si>
    <t>solusi ya nikah muda orang</t>
  </si>
  <si>
    <t>siap lapor, batal rencana nikah muda😔☝️ https://t.co/pYttx6K6Uj</t>
  </si>
  <si>
    <t>siap lapor, batal rencana nikah muda😔☝️ https://t.co/pyttx6k6uj</t>
  </si>
  <si>
    <t>siap lapor batal rencana nikah muda</t>
  </si>
  <si>
    <t>['siap', 'lapor', 'batal', 'rencana', 'nikah', 'muda']</t>
  </si>
  <si>
    <t>['lapor', 'batal', 'rencana', 'nikah', 'muda']</t>
  </si>
  <si>
    <t>lapor batal rencana nikah muda</t>
  </si>
  <si>
    <t>@ngetwitdisini @Askrlfess Ih aku tidak pernah memburu2i untuk menikah. Santai ajaa. Yg udah nikah muda kaya aku aja blm dikasih anak :'))</t>
  </si>
  <si>
    <t>@ngetwitdisini @askrlfess ih aku tidak pernah memburu2i untuk menikah. santai ajaa. yg udah nikah muda kaya aku aja blm dikasih anak :'))</t>
  </si>
  <si>
    <t>ih aku tidak pernah memburui untuk menikah santai ajaa yg udah nikah muda kaya aku aja blm dikasih anak</t>
  </si>
  <si>
    <t>['ih', 'aku', 'tidak', 'pernah', 'memburui', 'untuk', 'menikah', 'santai', 'ajaa', 'yg', 'udah', 'nikah', 'muda', 'kaya', 'aku', 'aja', 'blm', 'dikasih', 'anak']</t>
  </si>
  <si>
    <t>['ih', 'aku', 'tidak', 'pernah', 'memburui', 'untuk', 'nikah', 'santai', 'saja', 'yg', 'sudah', 'nikah', 'muda', 'kaya', 'aku', 'aja', 'belum', 'dikasih', 'anak']</t>
  </si>
  <si>
    <t>['memburui', 'nikah', 'santai', 'nikah', 'muda', 'kaya', 'aja', 'dikasih', 'anak']</t>
  </si>
  <si>
    <t>['buru', 'nikah', 'santai', 'nikah', 'muda', 'kaya', 'aja', 'kasih', 'anak']</t>
  </si>
  <si>
    <t>buru nikah santai nikah muda kaya aja kasih anak</t>
  </si>
  <si>
    <t>@tanyarlfes Mungkin ini salah 1 paktor muda mudi jepang gak nikah.. mungkin..</t>
  </si>
  <si>
    <t>@tanyarlfes mungkin ini salah 1 paktor muda mudi jepang gak nikah.. mungkin..</t>
  </si>
  <si>
    <t>mungkin ini salah paktor muda mudi jepang gak nikah mungkin</t>
  </si>
  <si>
    <t>['mungkin', 'ini', 'salah', 'paktor', 'muda', 'mudi', 'jepang', 'gak', 'nikah', 'mungkin']</t>
  </si>
  <si>
    <t>['mungkin', 'ini', 'salah', 'faktor', 'muda', 'muda', 'jepang', 'gak', 'nikah', 'mungkin']</t>
  </si>
  <si>
    <t>['salah', 'faktor', 'muda', 'muda', 'jepang', 'gak', 'nikah']</t>
  </si>
  <si>
    <t>salah faktor muda muda jepang gak nikah</t>
  </si>
  <si>
    <t>@tanyarlfes Ada juga kok pernikahan yang baik, contohnya orang tuaku. Mereka walaupun udah 19 tahun nikah tapi masih suka gombal-gombalan kaya anak muda. Terus masalah finansial mereka bagi bagi, soalnya semuanya kerja. Nanti abis pulang kerja mereka ngobrong bareng berdua.</t>
  </si>
  <si>
    <t>@tanyarlfes ada juga kok pernikahan yang baik, contohnya orang tuaku. mereka walaupun udah 19 tahun nikah tapi masih suka gombal-gombalan kaya anak muda. terus masalah finansial mereka bagi bagi, soalnya semuanya kerja. nanti abis pulang kerja mereka ngobrong bareng berdua.</t>
  </si>
  <si>
    <t>ada juga kok pernikahan yang baik contohnya orang tuaku mereka walaupun udah tahun nikah tapi masih suka gombalgombalan kaya anak muda terus masalah finansial mereka bagi bagi soalnya semuanya kerja nanti abis pulang kerja mereka ngobrong bareng berdua</t>
  </si>
  <si>
    <t>['ada', 'juga', 'kok', 'pernikahan', 'yang', 'baik', 'contohnya', 'orang', 'tuaku', 'mereka', 'walaupun', 'udah', 'tahun', 'nikah', 'tapi', 'masih', 'suka', 'gombalgombalan', 'kaya', 'anak', 'muda', 'terus', 'masalah', 'finansial', 'mereka', 'bagi', 'bagi', 'soalnya', 'semuanya', 'kerja', 'nanti', 'abis', 'pulang', 'kerja', 'mereka', 'ngobrong', 'bareng', 'berdua']</t>
  </si>
  <si>
    <t>['ada', 'juga', 'kok', 'pernikahan', 'yang', 'baik', 'contohnya', 'orang', 'tuaku', 'mereka', 'walaupun', 'sudah', 'tahun', 'nikah', 'tapi', 'masih', 'suka', 'rayuan', 'kaya', 'anak', 'muda', 'terus', 'masalah', 'keuangan', 'mereka', 'bagi', 'bagi', 'soalnya', 'semuanya', 'kerja', 'nanti', 'habis', 'pulang', 'kerja', 'mereka', 'obrol', 'bareng', 'berdua']</t>
  </si>
  <si>
    <t>['pernikahan', 'contohnya', 'orang', 'tuaku', 'nikah', 'suka', 'rayuan', 'kaya', 'anak', 'muda', 'keuangan', 'kerja', 'habis', 'pulang', 'kerja', 'obrol', 'bareng', 'berdua']</t>
  </si>
  <si>
    <t>['nikah', 'contoh', 'orang', 'tua', 'nikah', 'suka', 'rayu', 'kaya', 'anak', 'muda', 'uang', 'kerja', 'habis', 'pulang', 'kerja', 'obrol', 'bareng', 'dua']</t>
  </si>
  <si>
    <t>nikah contoh orang tua nikah suka rayu kaya anak muda uang kerja habis pulang kerja obrol bareng dua</t>
  </si>
  <si>
    <t>@rizqi8938 @masihkupantau @iprijatna @kegblgnunfaedh Saya komen post ini
Agama yg blg nikah itu ibadah. 
Lbh baik nikah drpd zina. 
Akhirnya byk org nikah muda yg ptg asal nikah aja, finance, mental blom siap, ga ngerti cara urus anak. Ga paham parenting. Miskin. Anak dr kecil udh berkeliaran d luar. Kesel! Tp d sekitar byk bgt</t>
  </si>
  <si>
    <t>@rizqi8938 @masihkupantau @iprijatna @kegblgnunfaedh saya komen post ini
agama yg blg nikah itu ibadah. 
lbh baik nikah drpd zina. 
akhirnya byk org nikah muda yg ptg asal nikah aja, finance, mental blom siap, ga ngerti cara urus anak. ga paham parenting. miskin. anak dr kecil udh berkeliaran d luar. kesel! tp d sekitar byk bgt</t>
  </si>
  <si>
    <t>saya komen post ini agama yg blg nikah itu ibadah lbh baik nikah drpd zina akhirnya byk org nikah muda yg ptg asal nikah aja finance mental blom siap ga ngerti cara urus anak ga paham parenting miskin anak dr kecil udh berkeliaran  luar kesel tp  sekitar byk bgt</t>
  </si>
  <si>
    <t>['saya', 'komen', 'post', 'ini', 'agama', 'yg', 'blg', 'nikah', 'itu', 'ibadah', 'lbh', 'baik', 'nikah', 'drpd', 'zina', 'akhirnya', 'byk', 'org', 'nikah', 'muda', 'yg', 'ptg', 'asal', 'nikah', 'aja', 'finance', 'mental', 'blom', 'siap', 'ga', 'ngerti', 'cara', 'urus', 'anak', 'ga', 'paham', 'parenting', 'miskin', 'anak', 'dr', 'kecil', 'udh', 'berkeliaran', 'luar', 'kesel', 'tp', 'sekitar', 'byk', 'bgt']</t>
  </si>
  <si>
    <t>['saya', 'komen', 'post', 'ini', 'agama', 'yg', 'bilang', 'nikah', 'itu', 'ibadah', 'lbh', 'baik', 'nikah', 'daripada', 'zina', 'akhirnya', 'banyak', 'orang', 'nikah', 'muda', 'yg', 'ptg', 'asal', 'nikah', 'aja', 'finance', 'mental', 'belum', 'siap', 'tidak', 'paham', 'cara', 'atur', 'anak', 'tidak', 'paham', 'mengasuh', 'miskin', 'anak', 'dari', 'kecil', 'sudah', 'berkeliaran', 'luar', 'kesal', 'tapi', 'sekitar', 'banyak', 'banget']</t>
  </si>
  <si>
    <t>['komen', 'post', 'agama', 'bilang', 'nikah', 'ibadah', 'lbh', 'nikah', 'zina', 'orang', 'nikah', 'muda', 'ptg', 'nikah', 'aja', 'finance', 'mental', 'paham', 'atur', 'anak', 'paham', 'mengasuh', 'miskin', 'anak', 'berkeliaran', 'kesal', 'banget']</t>
  </si>
  <si>
    <t>['komen', 'post', 'agama', 'bilang', 'nikah', 'ibadah', 'lbh', 'nikah', 'zina', 'orang', 'nikah', 'muda', 'ptg', 'nikah', 'aja', 'finance', 'mental', 'paham', 'atur', 'anak', 'paham', 'asuh', 'miskin', 'anak', 'liar', 'kesal', 'banget']</t>
  </si>
  <si>
    <t>komen post agama bilang nikah ibadah lbh nikah zina orang nikah muda ptg nikah aja finance mental paham atur anak paham asuh miskin anak liar kesal banget</t>
  </si>
  <si>
    <t>@sunflouwerrr @Askrlfess Malah nyesel g nikah muda. Telat,, ntar udah masuk fase jompo malah msh ngebiayaain anak.</t>
  </si>
  <si>
    <t>@sunflouwerrr @askrlfess malah nyesel g nikah muda. telat,, ntar udah masuk fase jompo malah msh ngebiayaain anak.</t>
  </si>
  <si>
    <t>malah nyesel  nikah muda telat ntar udah masuk fase jompo malah msh ngebiayaain anak</t>
  </si>
  <si>
    <t>['malah', 'nyesel', 'nikah', 'muda', 'telat', 'ntar', 'udah', 'masuk', 'fase', 'jompo', 'malah', 'msh', 'ngebiayaain', 'anak']</t>
  </si>
  <si>
    <t>['malah', 'menyesal', 'nikah', 'muda', 'telat', 'nanti', 'sudah', 'masuk', 'fase', 'jompo', 'malah', 'masih', 'ngebiayaain', 'anak']</t>
  </si>
  <si>
    <t>['menyesal', 'nikah', 'muda', 'telat', 'masuk', 'fase', 'jompo', 'ngebiayaain', 'anak']</t>
  </si>
  <si>
    <t>['sesal', 'nikah', 'muda', 'telat', 'masuk', 'fase', 'jompo', 'ngebiayaain', 'anak']</t>
  </si>
  <si>
    <t>sesal nikah muda telat masuk fase jompo ngebiayaain anak</t>
  </si>
  <si>
    <t>Bukan anti nikah, lumayan bersyukur di umur skrg walaupun gak muda lg sih, karna ini gue jd lebih extra mempersiapkan diri, mental dll drpd ada kata menyesal keluar dr mulut 🥹🥹🫠🫠 nikah hanya sekali seumur hidup gak bs probation dulu 🫣🫣</t>
  </si>
  <si>
    <t>bukan anti nikah, lumayan bersyukur di umur skrg walaupun gak muda lg sih, karna ini gue jd lebih extra mempersiapkan diri, mental dll drpd ada kata menyesal keluar dr mulut 🥹🥹🫠🫠 nikah hanya sekali seumur hidup gak bs probation dulu 🫣🫣</t>
  </si>
  <si>
    <t>bukan anti nikah lumayan bersyukur di umur skrg walaupun gak muda lg sih karna ini gue jd lebih extra mempersiapkan diri mental dll drpd ada kata menyesal keluar dr mulut nikah hanya sekali seumur hidup gak bs probation dulu</t>
  </si>
  <si>
    <t>['bukan', 'anti', 'nikah', 'lumayan', 'bersyukur', 'di', 'umur', 'skrg', 'walaupun', 'gak', 'muda', 'lg', 'sih', 'karna', 'ini', 'gue', 'jd', 'lebih', 'extra', 'mempersiapkan', 'diri', 'mental', 'dll', 'drpd', 'ada', 'kata', 'menyesal', 'keluar', 'dr', 'mulut', 'nikah', 'hanya', 'sekali', 'seumur', 'hidup', 'gak', 'bs', 'probation', 'dulu']</t>
  </si>
  <si>
    <t>['bukan', 'anti', 'nikah', 'lumayan', 'bersyukur', 'di', 'umur', 'sekarang', 'walaupun', 'gak', 'muda', 'lagi', 'sih', 'karena', 'ini', 'aku', 'jd', 'lebih', 'extra', 'mempersiapkan', 'diri', 'mental', 'dll', 'daripada', 'ada', 'kata', 'menyesal', 'keluar', 'dari', 'mulut', 'nikah', 'hanya', 'sekali', 'seumur', 'hidup', 'gak', 'bisa', 'probation', 'dulu']</t>
  </si>
  <si>
    <t>['anti', 'nikah', 'lumayan', 'bersyukur', 'umur', 'gak', 'muda', 'sih', 'jd', 'extra', 'mental', 'dll', 'menyesal', 'mulut', 'nikah', 'seumur', 'hidup', 'gak', 'probation']</t>
  </si>
  <si>
    <t>['anti', 'nikah', 'lumayan', 'syukur', 'umur', 'gak', 'muda', 'sih', 'jd', 'extra', 'mental', 'dll', 'sesal', 'mulut', 'nikah', 'umur', 'hidup', 'gak', 'probation']</t>
  </si>
  <si>
    <t>anti nikah lumayan syukur umur gak muda sih jd extra mental dll sesal mulut nikah umur hidup gak probation</t>
  </si>
  <si>
    <t>Sumpah lagi gedeg banget.
Jadi sebut aja si O, dia "janda" nikah muda terus ditinggal suami karna gamau ngurus anaknya
Oke awalnya gw kasian dong karna dia "janda", tapi makin gw kenal makin kesini. Ni orang emang ada anehnya yg bikin bbrp temennya risih buat peduli sama dia</t>
  </si>
  <si>
    <t>sumpah lagi gedeg banget.
jadi sebut aja si o, dia "janda" nikah muda terus ditinggal suami karna gamau ngurus anaknya
oke awalnya gw kasian dong karna dia "janda", tapi makin gw kenal makin kesini. ni orang emang ada anehnya yg bikin bbrp temennya risih buat peduli sama dia</t>
  </si>
  <si>
    <t>sumpah lagi gedeg banget jadi sebut aja si  dia janda nikah muda terus ditinggal suami karna gamau ngurus anaknya oke awalnya gw kasian dong karna dia janda tapi makin gw kenal makin kesini ni orang emang ada anehnya yg bikin bbrp temennya risih buat peduli sama dia</t>
  </si>
  <si>
    <t>['sumpah', 'lagi', 'gedeg', 'banget', 'jadi', 'sebut', 'aja', 'si', 'dia', 'janda', 'nikah', 'muda', 'terus', 'ditinggal', 'suami', 'karna', 'gamau', 'ngurus', 'anaknya', 'oke', 'awalnya', 'gw', 'kasian', 'dong', 'karna', 'dia', 'janda', 'tapi', 'makin', 'gw', 'kenal', 'makin', 'kesini', 'ni', 'orang', 'emang', 'ada', 'anehnya', 'yg', 'bikin', 'bbrp', 'temennya', 'risih', 'buat', 'peduli', 'sama', 'dia']</t>
  </si>
  <si>
    <t>['sumpah', 'lagi', 'sebal', 'banget', 'jadi', 'sebut', 'aja', 'si', 'dia', 'janda', 'nikah', 'muda', 'terus', 'ditinggal', 'suami', 'karena', 'gamau', 'merawat', 'anaknya', 'oke', 'awalnya', 'aku', 'kasihan', 'dong', 'karena', 'dia', 'janda', 'tapi', 'makin', 'aku', 'kenal', 'makin', 'kesini', 'ini', 'orang', 'memang', 'ada', 'anehnya', 'yg', 'bikin', 'beberapa', 'temannya', 'risih', 'buat', 'peduli', 'sama', 'dia']</t>
  </si>
  <si>
    <t>['sumpah', 'sebal', 'banget', 'aja', 'si', 'janda', 'nikah', 'muda', 'ditinggal', 'suami', 'gamau', 'merawat', 'anaknya', 'oke', 'kasihan', 'janda', 'kenal', 'kesini', 'orang', 'anehnya', 'bikin', 'temannya', 'risih', 'peduli']</t>
  </si>
  <si>
    <t>['sumpah', 'sebal', 'banget', 'aja', 'si', 'janda', 'nikah', 'muda', 'tinggal', 'suami', 'gamau', 'rawat', 'anak', 'oke', 'kasihan', 'janda', 'kenal', 'kesini', 'orang', 'aneh', 'bikin', 'teman', 'risih', 'peduli']</t>
  </si>
  <si>
    <t>sumpah sebal banget aja si janda nikah muda tinggal suami gamau rawat anak oke kasihan janda kenal kesini orang aneh bikin teman risih peduli</t>
  </si>
  <si>
    <t>Ketemu sama pasangan muda yg masih pacaran dan pengen bgt cepet nikah.
Eeehmmm belum tau aja mereka seribet apa setelahnya😁🤭. Buat para perempuan yg blm nikah, santai aja, nikah bukan perlombaan.</t>
  </si>
  <si>
    <t>ketemu sama pasangan muda yg masih pacaran dan pengen bgt cepet nikah.
eeehmmm belum tau aja mereka seribet apa setelahnya😁🤭. buat para perempuan yg blm nikah, santai aja, nikah bukan perlombaan.</t>
  </si>
  <si>
    <t>ketemu sama pasangan muda yg masih pacaran dan pengen bgt cepet nikah eeehmmm belum tau aja mereka seribet apa setelahnya buat para perempuan yg blm nikah santai aja nikah bukan perlombaan</t>
  </si>
  <si>
    <t>['ketemu', 'sama', 'pasangan', 'muda', 'yg', 'masih', 'pacaran', 'dan', 'pengen', 'bgt', 'cepet', 'nikah', 'eeehmmm', 'belum', 'tau', 'aja', 'mereka', 'seribet', 'apa', 'setelahnya', 'buat', 'para', 'perempuan', 'yg', 'blm', 'nikah', 'santai', 'aja', 'nikah', 'bukan', 'perlombaan']</t>
  </si>
  <si>
    <t>['bertemu', 'sama', 'pasangan', 'muda', 'yg', 'masih', 'pacaran', 'dan', 'ingin', 'banget', 'cepat', 'nikah', 'eeehmmm', 'belum', 'tau', 'aja', 'mereka', 'seribet', 'apa', 'setelahnya', 'buat', 'para', 'perempuan', 'yg', 'belum', 'nikah', 'santai', 'aja', 'nikah', 'bukan', 'perlombaan']</t>
  </si>
  <si>
    <t>['bertemu', 'pasangan', 'muda', 'pacaran', 'banget', 'cepat', 'nikah', 'tau', 'aja', 'seribet', 'setelahnya', 'perempuan', 'nikah', 'santai', 'aja', 'nikah', 'perlombaan']</t>
  </si>
  <si>
    <t>['temu', 'pasang', 'muda', 'pacar', 'banget', 'cepat', 'nikah', 'tau', 'aja', 'seribet', 'telah', 'perempuan', 'nikah', 'santai', 'aja', 'nikah', 'lomba']</t>
  </si>
  <si>
    <t>temu pasang muda pacar banget cepat nikah tau aja seribet telah perempuan nikah santai aja nikah lomba</t>
  </si>
  <si>
    <t>@dontlockhsw masih, tapi jadinya tuh ibunya kayak nyuruh anaknya jangan sampe putus gitu
anaknya masih muda emang jelas gakkan dibolehin nikah dulu</t>
  </si>
  <si>
    <t>masih tapi jadinya tuh ibunya kayak nyuruh anaknya jangan sampe putus gitu anaknya masih muda emang jelas gakkan dibolehin nikah dulu</t>
  </si>
  <si>
    <t>['masih', 'tapi', 'jadinya', 'tuh', 'ibunya', 'kayak', 'nyuruh', 'anaknya', 'jangan', 'sampe', 'putus', 'gitu', 'anaknya', 'masih', 'muda', 'emang', 'jelas', 'gakkan', 'dibolehin', 'nikah', 'dulu']</t>
  </si>
  <si>
    <t>['masih', 'tapi', 'jadinya', 'tuh', 'ibunya', 'seperti', 'menyuruh', 'anaknya', 'jangan', 'sampai', 'putus', 'begitu', 'anaknya', 'masih', 'muda', 'memang', 'jelas', 'gakkan', 'diizinkan', 'nikah', 'dulu']</t>
  </si>
  <si>
    <t>['tuh', 'ibunya', 'menyuruh', 'anaknya', 'putus', 'anaknya', 'muda', 'gakkan', 'diizinkan', 'nikah']</t>
  </si>
  <si>
    <t>['tuh', 'ibu', 'suruh', 'anak', 'putus', 'anak', 'muda', 'gakkan', 'izin', 'nikah']</t>
  </si>
  <si>
    <t>tuh ibu suruh anak putus anak muda gakkan izin nikah</t>
  </si>
  <si>
    <t>@Norraamoon_ @Askrlfess skincare dan olahraga, banyak yg nikah muda tapi setelah nikah malah kliatan tua. setelah nikah self esteem harus tetap di boost dg fisik dan rupa yg terawat.</t>
  </si>
  <si>
    <t>@norraamoon_ @askrlfess skincare dan olahraga, banyak yg nikah muda tapi setelah nikah malah kliatan tua. setelah nikah self esteem harus tetap di boost dg fisik dan rupa yg terawat.</t>
  </si>
  <si>
    <t>skincare dan olahraga banyak yg nikah muda tapi setelah nikah malah kliatan tua setelah nikah self esteem harus tetap di boost dg fisik dan rupa yg terawat</t>
  </si>
  <si>
    <t>['skincare', 'dan', 'olahraga', 'banyak', 'yg', 'nikah', 'muda', 'tapi', 'setelah', 'nikah', 'malah', 'kliatan', 'tua', 'setelah', 'nikah', 'self', 'esteem', 'harus', 'tetap', 'di', 'boost', 'dg', 'fisik', 'dan', 'rupa', 'yg', 'terawat']</t>
  </si>
  <si>
    <t>['skincare', 'olahraga', 'nikah', 'muda', 'nikah', 'kliatan', 'tua', 'nikah', 'self', 'esteem', 'boost', 'dg', 'fisik', 'rupa', 'terawat']</t>
  </si>
  <si>
    <t>['skincare', 'olahraga', 'nikah', 'muda', 'nikah', 'kliatan', 'tua', 'nikah', 'self', 'esteem', 'boost', 'dg', 'fisik', 'rupa', 'awat']</t>
  </si>
  <si>
    <t>skincare olahraga nikah muda nikah kliatan tua nikah self esteem boost dg fisik rupa awat</t>
  </si>
  <si>
    <t>@Askrlfess Kenapa ya, kadang suka denger dua hal yg berbeda dari yg udah nikah.
Yg satu bilang 
"cepetan nikah, udah cukup umur ko, ngapain lama² kalo udah ada pasangan mah gas aja, keburu tua"
Yg satu lagi bilang
"Gausah terburu², nikmatin aja dulu masa muda, puas²in kerja, main dll".</t>
  </si>
  <si>
    <t>@askrlfess kenapa ya, kadang suka denger dua hal yg berbeda dari yg udah nikah.
yg satu bilang 
"cepetan nikah, udah cukup umur ko, ngapain lama² kalo udah ada pasangan mah gas aja, keburu tua"
yg satu lagi bilang
"gausah terburu², nikmatin aja dulu masa muda, puas²in kerja, main dll".</t>
  </si>
  <si>
    <t>kenapa ya kadang suka denger dua hal yg berbeda dari yg udah nikah yg satu bilang cepetan nikah udah cukup umur ko ngapain lama kalo udah ada pasangan mah gas aja keburu tua yg satu lagi bilang gausah terburu nikmatin aja dulu masa muda puasin kerja main dll</t>
  </si>
  <si>
    <t>['kenapa', 'ya', 'kadang', 'suka', 'denger', 'dua', 'hal', 'yg', 'berbeda', 'dari', 'yg', 'udah', 'nikah', 'yg', 'satu', 'bilang', 'cepetan', 'nikah', 'udah', 'cukup', 'umur', 'ko', 'ngapain', 'lama', 'kalo', 'udah', 'ada', 'pasangan', 'mah', 'gas', 'aja', 'keburu', 'tua', 'yg', 'satu', 'lagi', 'bilang', 'gausah', 'terburu', 'nikmatin', 'aja', 'dulu', 'masa', 'muda', 'puasin', 'kerja', 'main', 'dll']</t>
  </si>
  <si>
    <t>['kenapa', 'ya', 'kadang', 'suka', 'denger', 'dua', 'hal', 'yg', 'berbeda', 'dari', 'yg', 'sudah', 'nikah', 'yg', 'satu', 'bilang', 'segera', 'nikah', 'sudah', 'cukup', 'umur', 'kok', 'kenapa', 'lama', 'kalo', 'sudah', 'ada', 'pasangan', 'mah', 'ayo', 'aja', 'terburu', 'tua', 'yg', 'satu', 'lagi', 'bilang', 'jangan', 'terburu', 'menikmati', 'aja', 'dulu', 'masa', 'muda', 'puas', 'kerja', 'main', 'dll']</t>
  </si>
  <si>
    <t>['ya', 'kadang', 'suka', 'denger', 'berbeda', 'nikah', 'bilang', 'nikah', 'umur', 'kalo', 'pasangan', 'mah', 'ayo', 'aja', 'terburu', 'tua', 'bilang', 'terburu', 'menikmati', 'aja', 'muda', 'puas', 'kerja', 'main', 'dll']</t>
  </si>
  <si>
    <t>['ya', 'kadang', 'suka', 'denger', 'beda', 'nikah', 'bilang', 'nikah', 'umur', 'kalo', 'pasang', 'mah', 'ayo', 'aja', 'buru', 'tua', 'bilang', 'buru', 'nikmat', 'aja', 'muda', 'puas', 'kerja', 'main', 'dll']</t>
  </si>
  <si>
    <t>ya kadang suka denger beda nikah bilang nikah umur kalo pasang mah ayo aja buru tua bilang buru nikmat aja muda puas kerja main dll</t>
  </si>
  <si>
    <t>@xiaoting2dc Knapa msih muda sdh mager,,,, gmana mau sukses nikah cerai kayak mmi,,,</t>
  </si>
  <si>
    <t>@xiaoting2dc knapa msih muda sdh mager,,,, gmana mau sukses nikah cerai kayak mmi,,,</t>
  </si>
  <si>
    <t>knapa msih muda sdh mager gmana mau sukses nikah cerai kayak mmi</t>
  </si>
  <si>
    <t>['knapa', 'msih', 'muda', 'sdh', 'mager', 'gmana', 'mau', 'sukses', 'nikah', 'cerai', 'kayak', 'mmi']</t>
  </si>
  <si>
    <t>['kenapa', 'masih', 'muda', 'sdh', 'malas', 'gmana', 'mau', 'sukses', 'nikah', 'cerai', 'seperti', 'mmi']</t>
  </si>
  <si>
    <t>['muda', 'sdh', 'malas', 'gmana', 'sukses', 'nikah', 'cerai', 'mmi']</t>
  </si>
  <si>
    <t>muda sdh malas gmana sukses nikah cerai mmi</t>
  </si>
  <si>
    <t>@SUNDA_FESS Alasan tidak mau nikah muda?</t>
  </si>
  <si>
    <t>@sunda_fess alasan tidak mau nikah muda?</t>
  </si>
  <si>
    <t>fess alasan tidak mau nikah muda</t>
  </si>
  <si>
    <t>['fess', 'alasan', 'tidak', 'mau', 'nikah', 'muda']</t>
  </si>
  <si>
    <t>['fess', 'alasan', 'nikah', 'muda']</t>
  </si>
  <si>
    <t>['fess', 'alas', 'nikah', 'muda']</t>
  </si>
  <si>
    <t>fess alas nikah muda</t>
  </si>
  <si>
    <t>@18fesss Gua yg pny tmn suka ngewe dri SMA&amp;amp;gonta ganti pasangan tanpa kondom, berakhir meninggal. Masa dpn lu msh panjang. Jgn hanya krn kenikmatan sesaat, semua kesenangan lu di masa muda terenggut&amp;amp;mati sia2. Udeh nikmatin sewajarnya. Lebih enak klo udh bnr2 siap&amp;amp;matang buat nikah.</t>
  </si>
  <si>
    <t>@18fesss gua yg pny tmn suka ngewe dri sma&amp;amp;gonta ganti pasangan tanpa kondom, berakhir meninggal. masa dpn lu msh panjang. jgn hanya krn kenikmatan sesaat, semua kesenangan lu di masa muda terenggut&amp;amp;mati sia2. udeh nikmatin sewajarnya. lebih enak klo udh bnr2 siap&amp;amp;matang buat nikah.</t>
  </si>
  <si>
    <t>gua yg pny tmn suka ngewe dri smaampgonta ganti pasangan tanpa kondom berakhir meninggal masa dpn lu msh panjang jgn hanya krn kenikmatan sesaat semua kesenangan lu di masa muda terenggutampmati sia udeh nikmatin sewajarnya lebih enak klo udh bnr siapampmatang buat nikah</t>
  </si>
  <si>
    <t>['gua', 'yg', 'pny', 'tmn', 'suka', 'ngewe', 'dri', 'smaampgonta', 'ganti', 'pasangan', 'tanpa', 'kondom', 'berakhir', 'meninggal', 'masa', 'dpn', 'lu', 'msh', 'panjang', 'jgn', 'hanya', 'krn', 'kenikmatan', 'sesaat', 'semua', 'kesenangan', 'lu', 'di', 'masa', 'muda', 'terenggutampmati', 'sia', 'udeh', 'nikmatin', 'sewajarnya', 'lebih', 'enak', 'klo', 'udh', 'bnr', 'siapampmatang', 'buat', 'nikah']</t>
  </si>
  <si>
    <t>['aku', 'yg', 'punya', 'teman', 'suka', 'seks', 'dari', 'ganti', 'ganti', 'pasangan', 'tanpa', 'kondom', 'berakhir', 'meninggal', 'masa', 'depan', 'kamu', 'masih', 'panjang', 'jgn', 'hanya', 'krn', 'kenikmatan', 'sesaat', 'semua', 'kesenangan', 'kamu', 'di', 'masa', 'muda', 'terenggut', 'kamu', 'udeh', 'menikmati', 'sewajarnya', 'lebih', 'enak', 'klo', 'sudah', 'benar', 'siapampmatang', 'buat', 'nikah']</t>
  </si>
  <si>
    <t>['teman', 'suka', 'seks', 'ganti', 'ganti', 'pasangan', 'kondom', 'meninggal', 'jgn', 'krn', 'kenikmatan', 'kesenangan', 'muda', 'terenggut', 'udeh', 'menikmati', 'sewajarnya', 'enak', 'klo', 'siapampmatang', 'nikah']</t>
  </si>
  <si>
    <t>['teman', 'suka', 'seks', 'ganti', 'ganti', 'pasang', 'kondom', 'tinggal', 'jgn', 'krn', 'nikmat', 'senang', 'muda', 'renggut', 'udeh', 'nikmat', 'wajar', 'enak', 'klo', 'siapampmatang', 'nikah']</t>
  </si>
  <si>
    <t>teman suka seks ganti ganti pasang kondom tinggal jgn krn nikmat senang muda renggut udeh nikmat wajar enak klo siapampmatang nikah</t>
  </si>
  <si>
    <t>Shanbin ayo nikah, aku siap nikah muda, jadi jodohku aja yuk</t>
  </si>
  <si>
    <t>shanbin ayo nikah, aku siap nikah muda, jadi jodohku aja yuk</t>
  </si>
  <si>
    <t>shanbin ayo nikah aku siap nikah muda jadi jodohku aja yuk</t>
  </si>
  <si>
    <t>['shanbin', 'ayo', 'nikah', 'aku', 'siap', 'nikah', 'muda', 'jadi', 'jodohku', 'aja', 'yuk']</t>
  </si>
  <si>
    <t>['shanbin', 'ayo', 'nikah', 'aku', 'siap', 'nikah', 'muda', 'jadi', 'jodohku', 'aja', 'ayo']</t>
  </si>
  <si>
    <t>['shanbin', 'ayo', 'nikah', 'nikah', 'muda', 'jodohku', 'aja', 'ayo']</t>
  </si>
  <si>
    <t>['shanbin', 'ayo', 'nikah', 'nikah', 'muda', 'jodoh', 'aja', 'ayo']</t>
  </si>
  <si>
    <t>shanbin ayo nikah nikah muda jodoh aja ayo</t>
  </si>
  <si>
    <t>aku lupa niwa itu udah punya istri yah..? duh krn dia digambarin kaya masih muda aku kira hc dia se ayato gitu kepala klan yg blm nikah /heh
tp ini sedih banget. plg gabisa deh aku sm cerita kabukimono krn nyeseknya msh smp sini. makanya aku jarang gbr kabukimono...</t>
  </si>
  <si>
    <t>aku lupa niwa itu udah punya istri yah duh krn dia digambarin kaya masih muda aku kira hc dia se ayato gitu kepala klan yg blm nikah heh tp ini sedih banget plg gabisa deh aku sm cerita kabukimono krn nyeseknya msh smp sini makanya aku jarang gbr kabukimono</t>
  </si>
  <si>
    <t>['aku', 'lupa', 'niwa', 'itu', 'udah', 'punya', 'istri', 'yah', 'duh', 'krn', 'dia', 'digambarin', 'kaya', 'masih', 'muda', 'aku', 'kira', 'hc', 'dia', 'se', 'ayato', 'gitu', 'kepala', 'klan', 'yg', 'blm', 'nikah', 'heh', 'tp', 'ini', 'sedih', 'banget', 'plg', 'gabisa', 'deh', 'aku', 'sm', 'cerita', 'kabukimono', 'krn', 'nyeseknya', 'msh', 'smp', 'sini', 'makanya', 'aku', 'jarang', 'gbr', 'kabukimono']</t>
  </si>
  <si>
    <t>['aku', 'lupa', 'niwa', 'itu', 'sudah', 'punya', 'istri', 'yah', 'duh', 'krn', 'dia', 'digambarin', 'kaya', 'masih', 'muda', 'aku', 'kira', 'hc', 'dia', 'se', 'ayato', 'begitu', 'kepala', 'klan', 'yg', 'belum', 'nikah', 'heh', 'tapi', 'ini', 'sedih', 'banget', 'paling', 'gabisa', 'deh', 'aku', 'sama', 'cerita', 'kabukimono', 'krn', 'nyeseknya', 'masih', 'sampai', 'sini', 'makanya', 'aku', 'jarang', 'gbr', 'kabukimono']</t>
  </si>
  <si>
    <t>['lupa', 'niwa', 'istri', 'yah', 'krn', 'digambarin', 'kaya', 'muda', 'hc', 'ayato', 'kepala', 'klan', 'nikah', 'sedih', 'banget', 'gabisa', 'deh', 'cerita', 'kabukimono', 'krn', 'nyeseknya', 'jarang', 'gbr', 'kabukimono']</t>
  </si>
  <si>
    <t>lupa niwa istri yah krn digambarin kaya muda hc ayato kepala klan nikah sedih banget gabisa deh cerita kabukimono krn nyeseknya jarang gbr kabukimono</t>
  </si>
  <si>
    <t>trs blio bilang sempet stres karna nikah muda yan notabene baru lulus esempe👁️👄👁️ mana tinggal bareng mertua yang mertuanya juga bikin doi nambah stres. harus sesiap itu mentalnya kalo berumah tangga ceunah</t>
  </si>
  <si>
    <t>trs blio bilang sempet stres karna nikah muda yan notabene baru lulus esempe mana tinggal bareng mertua yang mertuanya juga bikin doi nambah stres harus sesiap itu mentalnya kalo berumah tangga ceunah</t>
  </si>
  <si>
    <t>['trs', 'blio', 'bilang', 'sempet', 'stres', 'karna', 'nikah', 'muda', 'yan', 'notabene', 'baru', 'lulus', 'esempe', 'mana', 'tinggal', 'bareng', 'mertua', 'yang', 'mertuanya', 'juga', 'bikin', 'doi', 'nambah', 'stres', 'harus', 'sesiap', 'itu', 'mentalnya', 'kalo', 'berumah', 'tangga', 'ceunah']</t>
  </si>
  <si>
    <t>['terus', 'beliau', 'bilang', 'sempat', 'stres', 'karena', 'nikah', 'muda', 'yan', 'notabene', 'baru', 'lulus', 'esempe', 'mana', 'tinggal', 'bareng', 'mertua', 'yang', 'mertuanya', 'juga', 'bikin', 'dia', 'bertambah', 'stres', 'harus', 'siap', 'itu', 'mentalnya', 'kalo', 'berumah', 'tangga', 'ceunah']</t>
  </si>
  <si>
    <t>['beliau', 'bilang', 'stres', 'nikah', 'muda', 'yan', 'notabene', 'lulus', 'esempe', 'tinggal', 'bareng', 'mertua', 'mertuanya', 'bikin', 'bertambah', 'stres', 'mentalnya', 'kalo', 'berumah', 'tangga', 'ceunah']</t>
  </si>
  <si>
    <t>['beliau', 'bilang', 'stres', 'nikah', 'muda', 'yan', 'notabene', 'lulus', 'esempe', 'tinggal', 'bareng', 'mertua', 'mertua', 'bikin', 'tambah', 'stres', 'mental', 'kalo', 'rumah', 'tangga', 'ceunah']</t>
  </si>
  <si>
    <t>beliau bilang stres nikah muda yan notabene lulus esempe tinggal bareng mertua mertua bikin tambah stres mental kalo rumah tangga ceunah</t>
  </si>
  <si>
    <t>@prophetofzorck Ada benernya jg. Yg seumuran nikah itu dan apalagi msh muda, biasanya "terpaksa" atau org tua dr cowoknya punya finansial yg cukup buat bantuin biaya nikah dan seterusnya. Saya beda 13th sm istri, krna gk "terpaksa" dan bukan dr org tua yg berada.</t>
  </si>
  <si>
    <t>@prophetofzorck ada benernya jg. yg seumuran nikah itu dan apalagi msh muda, biasanya "terpaksa" atau org tua dr cowoknya punya finansial yg cukup buat bantuin biaya nikah dan seterusnya. saya beda 13th sm istri, krna gk "terpaksa" dan bukan dr org tua yg berada.</t>
  </si>
  <si>
    <t>ada benernya jg yg seumuran nikah itu dan apalagi msh muda biasanya terpaksa atau org tua dr cowoknya punya finansial yg cukup buat bantuin biaya nikah dan seterusnya saya beda th sm istri krna gk terpaksa dan bukan dr org tua yg berada</t>
  </si>
  <si>
    <t>['ada', 'benernya', 'jg', 'yg', 'seumuran', 'nikah', 'itu', 'dan', 'apalagi', 'msh', 'muda', 'biasanya', 'terpaksa', 'atau', 'org', 'tua', 'dr', 'cowoknya', 'punya', 'finansial', 'yg', 'cukup', 'buat', 'bantuin', 'biaya', 'nikah', 'dan', 'seterusnya', 'saya', 'beda', 'th', 'sm', 'istri', 'krna', 'gk', 'terpaksa', 'dan', 'bukan', 'dr', 'org', 'tua', 'yg', 'berada']</t>
  </si>
  <si>
    <t>['ada', 'benernya', 'juga', 'yg', 'seumuran', 'nikah', 'itu', 'dan', 'apalagi', 'masih', 'muda', 'biasanya', 'terpaksa', 'atau', 'orang', 'tua', 'dari', 'cowoknya', 'punya', 'keuangan', 'yg', 'cukup', 'buat', 'membantu', 'biaya', 'nikah', 'dan', 'seterusnya', 'saya', 'beda', 'tahun', 'sama', 'istri', 'karena', 'tidak', 'terpaksa', 'dan', 'bukan', 'dari', 'orang', 'tua', 'yg', 'berada']</t>
  </si>
  <si>
    <t>['benernya', 'seumuran', 'nikah', 'muda', 'terpaksa', 'orang', 'tua', 'cowoknya', 'keuangan', 'membantu', 'biaya', 'nikah', 'beda', 'istri', 'terpaksa', 'orang', 'tua']</t>
  </si>
  <si>
    <t>['benernya', 'umur', 'nikah', 'muda', 'paksa', 'orang', 'tua', 'cowok', 'uang', 'bantu', 'biaya', 'nikah', 'beda', 'istri', 'paksa', 'orang', 'tua']</t>
  </si>
  <si>
    <t>benernya umur nikah muda paksa orang tua cowok uang bantu biaya nikah beda istri paksa orang tua</t>
  </si>
  <si>
    <t>Kalo meninggal umur segini dibilang kasian masih muda, kalo belum nikah umur segini kasian udah tua.😔😔😔 https://t.co/nTeMQJSvkj</t>
  </si>
  <si>
    <t>kalo meninggal umur segini dibilang kasian masih muda, kalo belum nikah umur segini kasian udah tua.😔😔😔 https://t.co/ntemqjsvkj</t>
  </si>
  <si>
    <t>kalo meninggal umur segini dibilang kasian masih muda kalo belum nikah umur segini kasian udah tua</t>
  </si>
  <si>
    <t>['kalo', 'meninggal', 'umur', 'segini', 'dibilang', 'kasian', 'masih', 'muda', 'kalo', 'belum', 'nikah', 'umur', 'segini', 'kasian', 'udah', 'tua']</t>
  </si>
  <si>
    <t>['kalo', 'meninggal', 'umur', 'begini', 'dibilang', 'kasihan', 'masih', 'muda', 'kalo', 'belum', 'nikah', 'umur', 'begini', 'kasihan', 'sudah', 'tua']</t>
  </si>
  <si>
    <t>['kalo', 'meninggal', 'umur', 'dibilang', 'kasihan', 'muda', 'kalo', 'nikah', 'umur', 'kasihan', 'tua']</t>
  </si>
  <si>
    <t>['kalo', 'tinggal', 'umur', 'bilang', 'kasihan', 'muda', 'kalo', 'nikah', 'umur', 'kasihan', 'tua']</t>
  </si>
  <si>
    <t>kalo tinggal umur bilang kasihan muda kalo nikah umur kasihan tua</t>
  </si>
  <si>
    <t>Mau nikah sama tuan muda na jaemin🥹🥹🥹</t>
  </si>
  <si>
    <t>mau nikah sama tuan muda na jaemin🥹🥹🥹</t>
  </si>
  <si>
    <t>mau nikah sama tuan muda na jaemin</t>
  </si>
  <si>
    <t>['mau', 'nikah', 'sama', 'tuan', 'muda', 'na', 'jaemin']</t>
  </si>
  <si>
    <t>['nikah', 'tuan', 'muda', 'na', 'jaemin']</t>
  </si>
  <si>
    <t>nikah tuan muda na jaemin</t>
  </si>
  <si>
    <t>@yoqasetiawan @sosmedkeras Bukannya indonesia juga gitu? Khususnya dari jawa sih. Org jawa yg di daerah saya pada nikah muda umur 17 udh punya tiga anak 😂</t>
  </si>
  <si>
    <t>@yoqasetiawan @sosmedkeras bukannya indonesia juga gitu? khususnya dari jawa sih. org jawa yg di daerah saya pada nikah muda umur 17 udh punya tiga anak 😂</t>
  </si>
  <si>
    <t>bukannya indonesia juga gitu khususnya dari jawa sih org jawa yg di daerah saya pada nikah muda umur udh punya tiga anak</t>
  </si>
  <si>
    <t>['bukannya', 'indonesia', 'juga', 'gitu', 'khususnya', 'dari', 'jawa', 'sih', 'org', 'jawa', 'yg', 'di', 'daerah', 'saya', 'pada', 'nikah', 'muda', 'umur', 'udh', 'punya', 'tiga', 'anak']</t>
  </si>
  <si>
    <t>['bukannya', 'indonesia', 'juga', 'begitu', 'khususnya', 'dari', 'jawa', 'sih', 'orang', 'jawa', 'yg', 'di', 'daerah', 'saya', 'pada', 'nikah', 'muda', 'umur', 'sudah', 'punya', 'tiga', 'anak']</t>
  </si>
  <si>
    <t>['indonesia', 'jawa', 'sih', 'orang', 'jawa', 'daerah', 'nikah', 'muda', 'umur', 'anak']</t>
  </si>
  <si>
    <t>indonesia jawa sih orang jawa daerah nikah muda umur anak</t>
  </si>
  <si>
    <t>Mengaku Ogah Nikah, Ini 6 Potret Cantik Nafa Urbach yang Disebut Seperti Bidadari: Nafa Urbach merupakan artis Indonesia yang populer pada 2000-an. Walaupun usianya sudah tak muda lagi, akan tetapi Nafa masih terlihat cantik menawan. https://t.co/BbJtlOopUA</t>
  </si>
  <si>
    <t>mengaku ogah nikah, ini 6 potret cantik nafa urbach yang disebut seperti bidadari: nafa urbach merupakan artis indonesia yang populer pada 2000-an. walaupun usianya sudah tak muda lagi, akan tetapi nafa masih terlihat cantik menawan. https://t.co/bbjtloopua</t>
  </si>
  <si>
    <t>mengaku ogah nikah ini potret cantik nafa urbach yang disebut seperti bidadari nafa urbach merupakan artis indonesia yang populer pada an walaupun usianya sudah tak muda lagi akan tetapi nafa masih terlihat cantik menawan</t>
  </si>
  <si>
    <t>['mengaku', 'ogah', 'nikah', 'ini', 'potret', 'cantik', 'nafa', 'urbach', 'yang', 'disebut', 'seperti', 'bidadari', 'nafa', 'urbach', 'merupakan', 'artis', 'indonesia', 'yang', 'populer', 'pada', 'an', 'walaupun', 'usianya', 'sudah', 'tak', 'muda', 'lagi', 'akan', 'tetapi', 'nafa', 'masih', 'terlihat', 'cantik', 'menawan']</t>
  </si>
  <si>
    <t>['mengaku', 'gamau', 'nikah', 'ini', 'potret', 'cantik', 'nafa', 'urbach', 'yang', 'disebut', 'seperti', 'bidadari', 'nafa', 'urbach', 'merupakan', 'artis', 'indonesia', 'yang', 'populer', 'pada', 'an', 'walaupun', 'usianya', 'sudah', 'tak', 'muda', 'lagi', 'akan', 'tetapi', 'nafa', 'masih', 'terlihat', 'cantik', 'menawan']</t>
  </si>
  <si>
    <t>['mengaku', 'gamau', 'nikah', 'potret', 'cantik', 'nafa', 'urbach', 'bidadari', 'nafa', 'urbach', 'artis', 'indonesia', 'populer', 'an', 'usianya', 'muda', 'nafa', 'cantik', 'menawan']</t>
  </si>
  <si>
    <t>['aku', 'gamau', 'nikah', 'potret', 'cantik', 'nafa', 'urbach', 'bidadari', 'nafa', 'urbach', 'artis', 'indonesia', 'populer', 'an', 'usia', 'muda', 'nafa', 'cantik', 'tawan']</t>
  </si>
  <si>
    <t>aku gamau nikah potret cantik nafa urbach bidadari nafa urbach artis indonesia populer an usia muda nafa cantik tawan</t>
  </si>
  <si>
    <t>@hnfnisarm Beli boneka panda di kasih anting , cita cita nikah muda eh ko di ghosting ,,, gimana bestie @rendptr</t>
  </si>
  <si>
    <t>@hnfnisarm beli boneka panda di kasih anting , cita cita nikah muda eh ko di ghosting ,,, gimana bestie @rendptr</t>
  </si>
  <si>
    <t>beli boneka panda di kasih anting cita cita nikah muda eh ko di ghosting gimana bestie</t>
  </si>
  <si>
    <t>['beli', 'boneka', 'panda', 'di', 'kasih', 'anting', 'cita', 'cita', 'nikah', 'muda', 'eh', 'ko', 'di', 'ghosting', 'gimana', 'bestie']</t>
  </si>
  <si>
    <t>['beli', 'boneka', 'panda', 'di', 'kasih', 'anting', 'cita', 'cita', 'nikah', 'muda', 'malah', 'kok', 'di', 'ghosting', 'bagaimana', 'sahabat']</t>
  </si>
  <si>
    <t>['beli', 'boneka', 'panda', 'kasih', 'anting', 'cita', 'cita', 'nikah', 'muda', 'ghosting', 'sahabat']</t>
  </si>
  <si>
    <t>beli boneka panda kasih anting cita cita nikah muda ghosting sahabat</t>
  </si>
  <si>
    <t>@tanyakanrl bang bang, klo nikah muda terus jualan pop ice apa bisa disebut sukses juga kh?</t>
  </si>
  <si>
    <t>bang bang klo nikah muda terus jualan pop ice apa bisa disebut sukses juga kh</t>
  </si>
  <si>
    <t>['bang', 'bang', 'klo', 'nikah', 'muda', 'terus', 'jualan', 'pop', 'ice', 'apa', 'bisa', 'disebut', 'sukses', 'juga', 'kh']</t>
  </si>
  <si>
    <t>['kakak', 'kakak', 'klo', 'nikah', 'muda', 'terus', 'jualan', 'pop', 'ice', 'apa', 'bisa', 'disebut', 'sukses', 'juga', 'kh']</t>
  </si>
  <si>
    <t>['kakak', 'kakak', 'klo', 'nikah', 'muda', 'jualan', 'pop', 'ice', 'sukses', 'kh']</t>
  </si>
  <si>
    <t>['kakak', 'kakak', 'klo', 'nikah', 'muda', 'jual', 'pop', 'ice', 'sukses', 'kh']</t>
  </si>
  <si>
    <t>kakak kakak klo nikah muda jual pop ice sukses kh</t>
  </si>
  <si>
    <t>@Askrlfess women only
kenapa mau nikah diusia muda? (&amp;gt;25 thn) beneran nanya soalnya udh ditanyain mulu ih w masih kuliahhhhhh😭</t>
  </si>
  <si>
    <t>@askrlfess women only
kenapa mau nikah diusia muda? (&amp;gt;25 thn) beneran nanya soalnya udh ditanyain mulu ih w masih kuliahhhhhh😭</t>
  </si>
  <si>
    <t>women only kenapa mau nikah diusia muda gt thn beneran nanya soalnya udh ditanyain mulu ih  masih kuliahhhhhh</t>
  </si>
  <si>
    <t>['women', 'only', 'kenapa', 'mau', 'nikah', 'diusia', 'muda', 'gt', 'thn', 'beneran', 'nanya', 'soalnya', 'udh', 'ditanyain', 'mulu', 'ih', 'masih', 'kuliahhhhhh']</t>
  </si>
  <si>
    <t>['women', 'only', 'kenapa', 'mau', 'nikah', 'diusia', 'muda', 'begitu', 'tahun', 'benar', 'bertanya', 'soalnya', 'sudah', 'ditanyakan', 'selalu', 'ih', 'masih', 'kuliah']</t>
  </si>
  <si>
    <t>['women', 'only', 'nikah', 'diusia', 'muda', 'kuliah']</t>
  </si>
  <si>
    <t>['women', 'only', 'nikah', 'usia', 'muda', 'kuliah']</t>
  </si>
  <si>
    <t>women only nikah usia muda kuliah</t>
  </si>
  <si>
    <t>simplenya gini:
ada orang yang cita-citanya nikah muda, ada yang mau bahagiain orang tua dulu, ada yang mau kejar gelar dulu, ada yang mau puasin masa muda dulu, ada yang mau jadi rich ounty dulu, ada yang bahkan ga tertarik untuk punya hubungan ..</t>
  </si>
  <si>
    <t>simplenya gini ada orang yang citacitanya nikah muda ada yang mau bahagiain orang tua dulu ada yang mau kejar gelar dulu ada yang mau puasin masa muda dulu ada yang mau jadi rich ounty dulu ada yang bahkan ga tertarik untuk punya hubungan</t>
  </si>
  <si>
    <t>['simplenya', 'gini', 'ada', 'orang', 'yang', 'citacitanya', 'nikah', 'muda', 'ada', 'yang', 'mau', 'bahagiain', 'orang', 'tua', 'dulu', 'ada', 'yang', 'mau', 'kejar', 'gelar', 'dulu', 'ada', 'yang', 'mau', 'puasin', 'masa', 'muda', 'dulu', 'ada', 'yang', 'mau', 'jadi', 'rich', 'ounty', 'dulu', 'ada', 'yang', 'bahkan', 'ga', 'tertarik', 'untuk', 'punya', 'hubungan']</t>
  </si>
  <si>
    <t>['sederhana', 'begini', 'ada', 'orang', 'yang', 'citacitanya', 'nikah', 'muda', 'ada', 'yang', 'mau', 'bahagiakan', 'orang', 'tua', 'dulu', 'ada', 'yang', 'mau', 'kejar', 'gelar', 'dulu', 'ada', 'yang', 'mau', 'puas', 'masa', 'muda', 'dulu', 'ada', 'yang', 'mau', 'jadi', 'rich', 'ounty', 'dulu', 'ada', 'yang', 'bahkan', 'tidak', 'tertarik', 'untuk', 'punya', 'hubungan']</t>
  </si>
  <si>
    <t>['sederhana', 'orang', 'citacitanya', 'nikah', 'muda', 'bahagiakan', 'orang', 'tua', 'kejar', 'gelar', 'puas', 'muda', 'rich', 'ounty', 'tertarik', 'hubungan']</t>
  </si>
  <si>
    <t>['sederhana', 'orang', 'citacitanya', 'nikah', 'muda', 'bahagia', 'orang', 'tua', 'kejar', 'gelar', 'puas', 'muda', 'rich', 'ounty', 'tarik', 'hubung']</t>
  </si>
  <si>
    <t>sederhana orang citacitanya nikah muda bahagia orang tua kejar gelar puas muda rich ounty tarik hubung</t>
  </si>
  <si>
    <t>@Kiedyooo @Askrlfess Orang punya garis start masing2
Pun juga finishnya
Ada yang nikah pas masa tua
Ada pula yang ydah meninggal pas umur masih  muda
Jadi aku kira umur bukan jadi masalah untuk hal yang berbau takdir</t>
  </si>
  <si>
    <t>@kiedyooo @askrlfess orang punya garis start masing2
pun juga finishnya
ada yang nikah pas masa tua
ada pula yang ydah meninggal pas umur masih  muda
jadi aku kira umur bukan jadi masalah untuk hal yang berbau takdir</t>
  </si>
  <si>
    <t>orang punya garis start masing pun juga finishnya ada yang nikah pas masa tua ada pula yang ydah meninggal pas umur masih muda jadi aku kira umur bukan jadi masalah untuk hal yang berbau takdir</t>
  </si>
  <si>
    <t>['orang', 'punya', 'garis', 'start', 'masing', 'pun', 'juga', 'finishnya', 'ada', 'yang', 'nikah', 'pas', 'masa', 'tua', 'ada', 'pula', 'yang', 'ydah', 'meninggal', 'pas', 'umur', 'masih', 'muda', 'jadi', 'aku', 'kira', 'umur', 'bukan', 'jadi', 'masalah', 'untuk', 'hal', 'yang', 'berbau', 'takdir']</t>
  </si>
  <si>
    <t>['orang', 'punya', 'garis', 'start', 'masing', 'pun', 'juga', 'finishnya', 'ada', 'yang', 'nikah', 'saat', 'masa', 'tua', 'ada', 'pula', 'yang', 'ydah', 'meninggal', 'saat', 'umur', 'masih', 'muda', 'jadi', 'aku', 'kira', 'umur', 'bukan', 'jadi', 'masalah', 'untuk', 'hal', 'yang', 'berbau', 'takdir']</t>
  </si>
  <si>
    <t>['orang', 'garis', 'start', 'finishnya', 'nikah', 'tua', 'ydah', 'meninggal', 'umur', 'muda', 'umur', 'berbau', 'takdir']</t>
  </si>
  <si>
    <t>['orang', 'garis', 'start', 'finishnya', 'nikah', 'tua', 'ydah', 'tinggal', 'umur', 'muda', 'umur', 'bau', 'takdir']</t>
  </si>
  <si>
    <t>orang garis start finishnya nikah tua ydah tinggal umur muda umur bau takdir</t>
  </si>
  <si>
    <t>ladies tolong dengar ini !!
nikah muda boleh, nikah diumur 30/40 an juga boleh, atau ngga mau nikah juga boleh. mau kuliah dulu boleh, kejar karir dulu boleh, nikah sambil kuliah boleh, kuliah sambil kerja juga boleh..
tau ngga, kenapa semuanya boleh??</t>
  </si>
  <si>
    <t>ladies tolong dengar ini nikah muda boleh nikah diumur an juga boleh atau ngga mau nikah juga boleh mau kuliah dulu boleh kejar karir dulu boleh nikah sambil kuliah boleh kuliah sambil kerja juga boleh tau ngga kenapa semuanya boleh</t>
  </si>
  <si>
    <t>['ladies', 'tolong', 'dengar', 'ini', 'nikah', 'muda', 'boleh', 'nikah', 'diumur', 'an', 'juga', 'boleh', 'atau', 'ngga', 'mau', 'nikah', 'juga', 'boleh', 'mau', 'kuliah', 'dulu', 'boleh', 'kejar', 'karir', 'dulu', 'boleh', 'nikah', 'sambil', 'kuliah', 'boleh', 'kuliah', 'sambil', 'kerja', 'juga', 'boleh', 'tau', 'ngga', 'kenapa', 'semuanya', 'boleh']</t>
  </si>
  <si>
    <t>['ladies', 'tolong', 'dengar', 'ini', 'nikah', 'muda', 'boleh', 'nikah', 'diumur', 'an', 'juga', 'boleh', 'atau', 'tidak', 'mau', 'nikah', 'juga', 'boleh', 'mau', 'kuliah', 'dulu', 'boleh', 'kejar', 'karier', 'dulu', 'boleh', 'nikah', 'sambil', 'kuliah', 'boleh', 'kuliah', 'sambil', 'kerja', 'juga', 'boleh', 'tau', 'tidak', 'kenapa', 'semuanya', 'boleh']</t>
  </si>
  <si>
    <t>['ladies', 'tolong', 'dengar', 'nikah', 'muda', 'nikah', 'diumur', 'an', 'nikah', 'kuliah', 'kejar', 'karier', 'nikah', 'kuliah', 'kuliah', 'kerja', 'tau']</t>
  </si>
  <si>
    <t>['ladies', 'tolong', 'dengar', 'nikah', 'muda', 'nikah', 'umur', 'an', 'nikah', 'kuliah', 'kejar', 'karier', 'nikah', 'kuliah', 'kuliah', 'kerja', 'tau']</t>
  </si>
  <si>
    <t>ladies tolong dengar nikah muda nikah umur an nikah kuliah kejar karier nikah kuliah kuliah kerja tau</t>
  </si>
  <si>
    <t>@utmman Sama wkwk
Ngeliat banyak temen yg udah nikah, malah ada yg lebih muda dari gue and I am like howww</t>
  </si>
  <si>
    <t>@utmman sama wkwk
ngeliat banyak temen yg udah nikah, malah ada yg lebih muda dari gue and i am like howww</t>
  </si>
  <si>
    <t>sama wkwk ngeliat banyak temen yg udah nikah malah ada yg lebih muda dari gue and  am like howww</t>
  </si>
  <si>
    <t>['sama', 'wkwk', 'ngeliat', 'banyak', 'temen', 'yg', 'udah', 'nikah', 'malah', 'ada', 'yg', 'lebih', 'muda', 'dari', 'gue', 'and', 'am', 'like', 'howww']</t>
  </si>
  <si>
    <t>['sama', 'wkwk', 'melihat', 'banyak', 'teman', 'yg', 'sudah', 'nikah', 'malah', 'ada', 'yg', 'lebih', 'muda', 'dari', 'aku', 'and', 'am', 'like', 'bagaimana']</t>
  </si>
  <si>
    <t>['teman', 'nikah', 'muda', 'and', 'like']</t>
  </si>
  <si>
    <t>teman nikah muda and like</t>
  </si>
  <si>
    <t>@vantaeluvly @Askrlfess Silahkan nikmati masa muda mu dulu dek. Biar nanti pas udah nikah, gk ada penyesalan kalo masih mau main² sama temen² gitu. Nikmati juga masa² sama ortu, soalnya gatau kan kalo nikah apa masih bisa tinggal deketan atw enggak sama ortu.</t>
  </si>
  <si>
    <t>@vantaeluvly @askrlfess silahkan nikmati masa muda mu dulu dek. biar nanti pas udah nikah, gk ada penyesalan kalo masih mau main² sama temen² gitu. nikmati juga masa² sama ortu, soalnya gatau kan kalo nikah apa masih bisa tinggal deketan atw enggak sama ortu.</t>
  </si>
  <si>
    <t>silahkan nikmati masa muda mu dulu dek biar nanti pas udah nikah gk ada penyesalan kalo masih mau main sama temen gitu nikmati juga masa sama ortu soalnya gatau kan kalo nikah apa masih bisa tinggal deketan atw enggak sama ortu</t>
  </si>
  <si>
    <t>['silahkan', 'nikmati', 'masa', 'muda', 'mu', 'dulu', 'dek', 'biar', 'nanti', 'pas', 'udah', 'nikah', 'gk', 'ada', 'penyesalan', 'kalo', 'masih', 'mau', 'main', 'sama', 'temen', 'gitu', 'nikmati', 'juga', 'masa', 'sama', 'ortu', 'soalnya', 'gatau', 'kan', 'kalo', 'nikah', 'apa', 'masih', 'bisa', 'tinggal', 'deketan', 'atw', 'enggak', 'sama', 'ortu']</t>
  </si>
  <si>
    <t>['silakan', 'menikmati', 'masa', 'muda', 'kamu', 'dulu', 'adik', 'biar', 'nanti', 'saat', 'sudah', 'nikah', 'tidak', 'ada', 'penyesalan', 'kalo', 'masih', 'mau', 'main', 'sama', 'teman', 'begitu', 'menikmati', 'juga', 'masa', 'sama', 'orangtua', 'soalnya', 'gatau', 'kan', 'kalo', 'nikah', 'apa', 'masih', 'bisa', 'tinggal', 'deketan', 'atau', 'enggak', 'sama', 'orangtua']</t>
  </si>
  <si>
    <t>['silakan', 'menikmati', 'muda', 'adik', 'biar', 'nikah', 'penyesalan', 'kalo', 'main', 'teman', 'menikmati', 'orangtua', 'gatau', 'kalo', 'nikah', 'tinggal', 'deketan', 'orangtua']</t>
  </si>
  <si>
    <t>['sila', 'nikmat', 'muda', 'adik', 'biar', 'nikah', 'sesal', 'kalo', 'main', 'teman', 'nikmat', 'orangtua', 'gatau', 'kalo', 'nikah', 'tinggal', 'deketan', 'orangtua']</t>
  </si>
  <si>
    <t>sila nikmat muda adik biar nikah sesal kalo main teman nikmat orangtua gatau kalo nikah tinggal deketan orangtua</t>
  </si>
  <si>
    <t>@jogmfs Coba lewat pasangan mintol cariin foto2 lama bumer, bikin kolase yg bagus waktu beliau masih muda sampe hari2 bahagia termasuk pas kalian nikah. Nanti sisain space kosong 1. Buat nempatin foto pas ultah tahun ini</t>
  </si>
  <si>
    <t>@jogmfs coba lewat pasangan mintol cariin foto2 lama bumer, bikin kolase yg bagus waktu beliau masih muda sampe hari2 bahagia termasuk pas kalian nikah. nanti sisain space kosong 1. buat nempatin foto pas ultah tahun ini</t>
  </si>
  <si>
    <t>coba lewat pasangan mintol cariin foto lama bumer bikin kolase yg bagus waktu beliau masih muda sampe hari bahagia termasuk pas kalian nikah nanti sisain space kosong buat nempatin foto pas ultah tahun ini</t>
  </si>
  <si>
    <t>['coba', 'lewat', 'pasangan', 'mintol', 'cariin', 'foto', 'lama', 'bumer', 'bikin', 'kolase', 'yg', 'bagus', 'waktu', 'beliau', 'masih', 'muda', 'sampe', 'hari', 'bahagia', 'termasuk', 'pas', 'kalian', 'nikah', 'nanti', 'sisain', 'space', 'kosong', 'buat', 'nempatin', 'foto', 'pas', 'ultah', 'tahun', 'ini']</t>
  </si>
  <si>
    <t>['coba', 'lewat', 'pasangan', 'mintol', 'cariin', 'foto', 'lama', 'bumer', 'bikin', 'kolase', 'yg', 'bagus', 'waktu', 'beliau', 'masih', 'muda', 'sampai', 'hari', 'bahagia', 'termasuk', 'saat', 'kalian', 'nikah', 'nanti', 'sisain', 'space', 'kosong', 'buat', 'nempatin', 'foto', 'saat', 'ultah', 'tahun', 'ini']</t>
  </si>
  <si>
    <t>['coba', 'pasangan', 'mintol', 'cariin', 'foto', 'bumer', 'bikin', 'kolase', 'bagus', 'beliau', 'muda', 'bahagia', 'nikah', 'sisain', 'space', 'kosong', 'nempatin', 'foto', 'ultah']</t>
  </si>
  <si>
    <t>['coba', 'pasang', 'mintol', 'cariin', 'foto', 'bumer', 'bikin', 'kolase', 'bagus', 'beliau', 'muda', 'bahagia', 'nikah', 'sisain', 'space', 'kosong', 'nempatin', 'foto', 'ultah']</t>
  </si>
  <si>
    <t>coba pasang mintol cariin foto bumer bikin kolase bagus beliau muda bahagia nikah sisain space kosong nempatin foto ultah</t>
  </si>
  <si>
    <t>@utdfocusid Pemain muda di Eropa nih kebanyakan udh punya anak di umur belasan tapi kok performanya bisa gacor ya sedangkan di indo kalau udh nikah performa menurun. Aneh juga kalau dipikir-pikir</t>
  </si>
  <si>
    <t>@utdfocusid pemain muda di eropa nih kebanyakan udh punya anak di umur belasan tapi kok performanya bisa gacor ya sedangkan di indo kalau udh nikah performa menurun. aneh juga kalau dipikir-pikir</t>
  </si>
  <si>
    <t>pemain muda di eropa nih kebanyakan udh punya anak di umur belasan tapi kok performanya bisa gacor ya sedangkan di indo kalau udh nikah performa menurun aneh juga kalau dipikirpikir</t>
  </si>
  <si>
    <t>['pemain', 'muda', 'di', 'eropa', 'nih', 'kebanyakan', 'udh', 'punya', 'anak', 'di', 'umur', 'belasan', 'tapi', 'kok', 'performanya', 'bisa', 'gacor', 'ya', 'sedangkan', 'di', 'indo', 'kalau', 'udh', 'nikah', 'performa', 'menurun', 'aneh', 'juga', 'kalau', 'dipikirpikir']</t>
  </si>
  <si>
    <t>['pemain', 'muda', 'di', 'eropa', 'nih', 'kebanyakan', 'sudah', 'punya', 'anak', 'di', 'umur', 'remaja', 'tapi', 'kok', 'performanya', 'bisa', 'gacor', 'ya', 'sedangkan', 'di', 'indonesia', 'kalau', 'sudah', 'nikah', 'performa', 'menurun', 'aneh', 'juga', 'kalau', 'dipikirpikir']</t>
  </si>
  <si>
    <t>['pemain', 'muda', 'eropa', 'nih', 'kebanyakan', 'anak', 'umur', 'remaja', 'performanya', 'gacor', 'ya', 'indonesia', 'nikah', 'performa', 'menurun', 'aneh', 'dipikirpikir']</t>
  </si>
  <si>
    <t>['main', 'muda', 'eropa', 'nih', 'banyak', 'anak', 'umur', 'remaja', 'performa', 'gacor', 'ya', 'indonesia', 'nikah', 'performa', 'turun', 'aneh', 'dipikirpikir']</t>
  </si>
  <si>
    <t>main muda eropa nih banyak anak umur remaja performa gacor ya indonesia nikah performa turun aneh dipikirpikir</t>
  </si>
  <si>
    <t>@tanyakanrl Yang nikah muda .. Itu ngumpulin duitnya pas SD kah ?</t>
  </si>
  <si>
    <t>@tanyakanrl yang nikah muda .. itu ngumpulin duitnya pas sd kah ?</t>
  </si>
  <si>
    <t>yang nikah muda itu ngumpulin duitnya pas sd kah</t>
  </si>
  <si>
    <t>['yang', 'nikah', 'muda', 'itu', 'ngumpulin', 'duitnya', 'pas', 'sd', 'kah']</t>
  </si>
  <si>
    <t>['yang', 'nikah', 'muda', 'itu', 'mengumpulkan', 'duitnya', 'saat', 'sd', 'kah']</t>
  </si>
  <si>
    <t>['nikah', 'muda', 'mengumpulkan', 'duitnya', 'sd', 'kah']</t>
  </si>
  <si>
    <t>['nikah', 'muda', 'kumpul', 'duit', 'sd', 'kah']</t>
  </si>
  <si>
    <t>nikah muda kumpul duit sd kah</t>
  </si>
  <si>
    <t>@tanyakanrl Apa enaknya nikah muda dibawah umur 25tahun?</t>
  </si>
  <si>
    <t>@tanyakanrl apa enaknya nikah muda dibawah umur 25tahun?</t>
  </si>
  <si>
    <t>apa enaknya nikah muda dibawah umur tahun</t>
  </si>
  <si>
    <t>['apa', 'enaknya', 'nikah', 'muda', 'dibawah', 'umur', 'tahun']</t>
  </si>
  <si>
    <t>['enaknya', 'nikah', 'muda', 'dibawah', 'umur']</t>
  </si>
  <si>
    <t>['enak', 'nikah', 'muda', 'bawah', 'umur']</t>
  </si>
  <si>
    <t>enak nikah muda bawah umur</t>
  </si>
  <si>
    <t>they said: "mau nikah muda, gakan pacaran sebelum nikah, mau taaruf, gak sholat deh dosa blablabla" then dari masih sekolah sampe lulus, punya pacar tuh, jadi omongan gakan pacaran sebelum nikah tuh gimana?</t>
  </si>
  <si>
    <t>they said mau nikah muda gakan pacaran sebelum nikah mau taaruf gak sholat deh dosa blablabla then dari masih sekolah sampe lulus punya pacar tuh jadi omongan gakan pacaran sebelum nikah tuh gimana</t>
  </si>
  <si>
    <t>['they', 'said', 'mau', 'nikah', 'muda', 'gakan', 'pacaran', 'sebelum', 'nikah', 'mau', 'taaruf', 'gak', 'sholat', 'deh', 'dosa', 'blablabla', 'then', 'dari', 'masih', 'sekolah', 'sampe', 'lulus', 'punya', 'pacar', 'tuh', 'jadi', 'omongan', 'gakan', 'pacaran', 'sebelum', 'nikah', 'tuh', 'gimana']</t>
  </si>
  <si>
    <t>['they', 'berkata', 'mau', 'nikah', 'muda', 'tidak', 'pacaran', 'sebelum', 'nikah', 'mau', 'taaruf', 'gak', 'salat', 'deh', 'dosa', 'blablabla', 'then', 'dari', 'masih', 'sekolah', 'sampai', 'lulus', 'punya', 'pacar', 'tuh', 'jadi', 'perkataan', 'tidak', 'pacaran', 'sebelum', 'nikah', 'tuh', 'bagaimana']</t>
  </si>
  <si>
    <t>['they', 'nikah', 'muda', 'pacaran', 'nikah', 'taaruf', 'gak', 'salat', 'deh', 'dosa', 'blablabla', 'then', 'sekolah', 'lulus', 'pacar', 'tuh', 'perkataan', 'pacaran', 'nikah', 'tuh']</t>
  </si>
  <si>
    <t>['they', 'nikah', 'muda', 'pacar', 'nikah', 'taaruf', 'gak', 'salat', 'deh', 'dosa', 'blablabla', 'then', 'sekolah', 'lulus', 'pacar', 'tuh', 'kata', 'pacar', 'nikah', 'tuh']</t>
  </si>
  <si>
    <t>they nikah muda pacar nikah taaruf gak salat deh dosa blablabla then sekolah lulus pacar tuh kata pacar nikah tuh</t>
  </si>
  <si>
    <t>@tanyakanrl Nikah itu harus bgt sama org yg satu frekuensi sm kamu. 
Nikah itu harus siap segala hal, mental, fisik, keuangan.
Usia km masih muda jugaaaa.. fokus dulu sm pencapaian kalian berdua yaaa. Semangat</t>
  </si>
  <si>
    <t>@tanyakanrl nikah itu harus bgt sama org yg satu frekuensi sm kamu. 
nikah itu harus siap segala hal, mental, fisik, keuangan.
usia km masih muda jugaaaa.. fokus dulu sm pencapaian kalian berdua yaaa. semangat</t>
  </si>
  <si>
    <t>nikah itu harus bgt sama org yg satu frekuensi sm kamu nikah itu harus siap segala hal mental fisik keuangan usia km masih muda jugaaaa fokus dulu sm pencapaian kalian berdua yaaa semangat</t>
  </si>
  <si>
    <t>['nikah', 'itu', 'harus', 'bgt', 'sama', 'org', 'yg', 'satu', 'frekuensi', 'sm', 'kamu', 'nikah', 'itu', 'harus', 'siap', 'segala', 'hal', 'mental', 'fisik', 'keuangan', 'usia', 'km', 'masih', 'muda', 'jugaaaa', 'fokus', 'dulu', 'sm', 'pencapaian', 'kalian', 'berdua', 'yaaa', 'semangat']</t>
  </si>
  <si>
    <t>['nikah', 'itu', 'harus', 'banget', 'sama', 'orang', 'yg', 'satu', 'frekuensi', 'sama', 'kamu', 'nikah', 'itu', 'harus', 'siap', 'segala', 'hal', 'mental', 'fisik', 'keuangan', 'usia', 'kamu', 'masih', 'muda', 'jugaaaa', 'fokus', 'dulu', 'sama', 'pencapaian', 'kalian', 'berdua', 'iya', 'semangat']</t>
  </si>
  <si>
    <t>['nikah', 'banget', 'orang', 'frekuensi', 'nikah', 'mental', 'fisik', 'keuangan', 'usia', 'muda', 'jugaaaa', 'fokus', 'pencapaian', 'berdua', 'iya', 'semangat']</t>
  </si>
  <si>
    <t>['nikah', 'banget', 'orang', 'frekuensi', 'nikah', 'mental', 'fisik', 'uang', 'usia', 'muda', 'jugaaaa', 'fokus', 'capai', 'dua', 'iya', 'semangat']</t>
  </si>
  <si>
    <t>nikah banget orang frekuensi nikah mental fisik uang usia muda jugaaaa fokus capai dua iya semangat</t>
  </si>
  <si>
    <t>Banyaknya problem perzinaan dan kasus hamil di luar nikah membuktikan bahwa liberalisme pergaulan telah nyata merusak generasi muda. Jadi bukan karena radikalisme yang selama ini jadi isu dagangan.
Seharusya makin sadar bahwa kita harus kembali pada aturan pergaulan Islam.</t>
  </si>
  <si>
    <t>banyaknya problem perzinaan dan kasus hamil di luar nikah membuktikan bahwa liberalisme pergaulan telah nyata merusak generasi muda. jadi bukan karena radikalisme yang selama ini jadi isu dagangan.
seharusya makin sadar bahwa kita harus kembali pada aturan pergaulan islam.</t>
  </si>
  <si>
    <t>banyaknya problem perzinaan dan kasus hamil di luar nikah membuktikan bahwa liberalisme pergaulan telah nyata merusak generasi muda jadi bukan karena radikalisme yang selama ini jadi isu dagangan seharusya makin sadar bahwa kita harus kembali pada aturan pergaulan islam</t>
  </si>
  <si>
    <t>['banyaknya', 'problem', 'perzinaan', 'dan', 'kasus', 'hamil', 'di', 'luar', 'nikah', 'membuktikan', 'bahwa', 'liberalisme', 'pergaulan', 'telah', 'nyata', 'merusak', 'generasi', 'muda', 'jadi', 'bukan', 'karena', 'radikalisme', 'yang', 'selama', 'ini', 'jadi', 'isu', 'dagangan', 'seharusya', 'makin', 'sadar', 'bahwa', 'kita', 'harus', 'kembali', 'pada', 'aturan', 'pergaulan', 'islam']</t>
  </si>
  <si>
    <t>['banyaknya', 'problem', 'perzinaan', 'hamil', 'nikah', 'membuktikan', 'liberalisme', 'pergaulan', 'nyata', 'merusak', 'generasi', 'muda', 'radikalisme', 'isu', 'dagangan', 'seharusya', 'sadar', 'aturan', 'pergaulan', 'islam']</t>
  </si>
  <si>
    <t>['banyak', 'problem', 'zina', 'hamil', 'nikah', 'bukti', 'liberalisme', 'gaul', 'nyata', 'rusak', 'generasi', 'muda', 'radikalisme', 'isu', 'dagang', 'seharusya', 'sadar', 'atur', 'gaul', 'islam']</t>
  </si>
  <si>
    <t>banyak problem zina hamil nikah bukti liberalisme gaul nyata rusak generasi muda radikalisme isu dagang seharusya sadar atur gaul islam</t>
  </si>
  <si>
    <t>nikah, biar masa muda nya dinikmatin sama2, ups and downs nya bakalan jadi bahan cerita yg enak kalo lagi ngopi berdua pas usia udah masup 40s.</t>
  </si>
  <si>
    <t xml:space="preserve">nikah biar masa muda nya dinikmatin sama ups and downs nya bakalan jadi bahan cerita yg enak kalo lagi ngopi berdua pas usia udah masup </t>
  </si>
  <si>
    <t>['nikah', 'biar', 'masa', 'muda', 'nya', 'dinikmatin', 'sama', 'ups', 'and', 'downs', 'nya', 'bakalan', 'jadi', 'bahan', 'cerita', 'yg', 'enak', 'kalo', 'lagi', 'ngopi', 'berdua', 'pas', 'usia', 'udah', 'masup']</t>
  </si>
  <si>
    <t>['nikah', 'biar', 'masa', 'muda', 'nya', 'dinikmatin', 'sama', 'ups', 'and', 'downs', 'nya', 'bakalan', 'jadi', 'bahan', 'cerita', 'yg', 'enak', 'kalo', 'lagi', 'ngopi', 'berdua', 'saat', 'usia', 'sudah', 'masup']</t>
  </si>
  <si>
    <t>['nikah', 'biar', 'muda', 'nya', 'dinikmatin', 'ups', 'and', 'downs', 'nya', 'bahan', 'cerita', 'enak', 'kalo', 'ngopi', 'berdua', 'usia', 'masup']</t>
  </si>
  <si>
    <t>['nikah', 'biar', 'muda', 'nya', 'dinikmatin', 'ups', 'and', 'downs', 'nya', 'bahan', 'cerita', 'enak', 'kalo', 'ngopi', 'dua', 'usia', 'masup']</t>
  </si>
  <si>
    <t>nikah biar muda nya dinikmatin ups and downs nya bahan cerita enak kalo ngopi dua usia masup</t>
  </si>
  <si>
    <t>@rbyj4ne @tanyakanrl 22 aku udh nikah nder, alhamdulillah juga lagi menikmati masa muda</t>
  </si>
  <si>
    <t>aku udh nikah nder alhamdulillah juga lagi menikmati masa muda</t>
  </si>
  <si>
    <t>['aku', 'udh', 'nikah', 'nder', 'alhamdulillah', 'juga', 'lagi', 'menikmati', 'masa', 'muda']</t>
  </si>
  <si>
    <t>['aku', 'sudah', 'nikah', 'nder', 'alhamdulillah', 'juga', 'lagi', 'menikmati', 'masa', 'muda']</t>
  </si>
  <si>
    <t>['nikah', 'nder', 'alhamdulillah', 'menikmati', 'muda']</t>
  </si>
  <si>
    <t>['nikah', 'nder', 'alhamdulillah', 'nikmat', 'muda']</t>
  </si>
  <si>
    <t>nikah nder alhamdulillah nikmat muda</t>
  </si>
  <si>
    <t>orang orang dpt duit dr mana ya kok bisa nikah muda:’)</t>
  </si>
  <si>
    <t>orang orang dpt duit dr mana ya kok bisa nikah muda</t>
  </si>
  <si>
    <t>['orang', 'orang', 'dpt', 'duit', 'dr', 'mana', 'ya', 'kok', 'bisa', 'nikah', 'muda']</t>
  </si>
  <si>
    <t>['orang', 'orang', 'dapat', 'duit', 'dari', 'mana', 'ya', 'kok', 'bisa', 'nikah', 'muda']</t>
  </si>
  <si>
    <t>['orang', 'orang', 'duit', 'ya', 'nikah', 'muda']</t>
  </si>
  <si>
    <t>orang orang duit ya nikah muda</t>
  </si>
  <si>
    <t>Binus! Worth it gak ya skripsi sambil nikah? Sender posisinya beda 10 tahun sama pacar, tapi sender ragu soalnya takut menyia-nyiakan masa muda. Posisi pacar sender emang baik dan jadi pnutan sama suka bimbing sender cuman sender agak kurang srek sama ortunya:(</t>
  </si>
  <si>
    <t>binus! worth it gak ya skripsi sambil nikah? sender posisinya beda 10 tahun sama pacar, tapi sender ragu soalnya takut menyia-nyiakan masa muda. posisi pacar sender emang baik dan jadi pnutan sama suka bimbing sender cuman sender agak kurang srek sama ortunya:(</t>
  </si>
  <si>
    <t>binus worth it gak ya skripsi sambil nikah sender posisinya beda tahun sama pacar tapi sender ragu soalnya takut menyianyiakan masa muda posisi pacar sender emang baik dan jadi pnutan sama suka bimbing sender cuman sender agak kurang srek sama ortunya</t>
  </si>
  <si>
    <t>['binus', 'worth', 'it', 'gak', 'ya', 'skripsi', 'sambil', 'nikah', 'sender', 'posisinya', 'beda', 'tahun', 'sama', 'pacar', 'tapi', 'sender', 'ragu', 'soalnya', 'takut', 'menyianyiakan', 'masa', 'muda', 'posisi', 'pacar', 'sender', 'emang', 'baik', 'dan', 'jadi', 'pnutan', 'sama', 'suka', 'bimbing', 'sender', 'cuman', 'sender', 'agak', 'kurang', 'srek', 'sama', 'ortunya']</t>
  </si>
  <si>
    <t>['binus', 'worth', 'it', 'gak', 'ya', 'skripsi', 'sambil', 'nikah', 'pengirim', 'posisinya', 'beda', 'tahun', 'sama', 'pacar', 'tapi', 'pengirim', 'ragu', 'soalnya', 'takut', 'menyianyiakan', 'masa', 'muda', 'posisi', 'pacar', 'pengirim', 'memang', 'baik', 'dan', 'jadi', 'pnutan', 'sama', 'suka', 'bimbing', 'pengirim', 'hanya', 'pengirim', 'agak', 'kurang', 'srek', 'sama', 'orangtua']</t>
  </si>
  <si>
    <t>['binus', 'worth', 'it', 'gak', 'ya', 'skripsi', 'nikah', 'pengirim', 'posisinya', 'beda', 'pacar', 'pengirim', 'ragu', 'takut', 'menyianyiakan', 'muda', 'posisi', 'pacar', 'pengirim', 'pnutan', 'suka', 'bimbing', 'pengirim', 'pengirim', 'srek', 'orangtua']</t>
  </si>
  <si>
    <t>['bus', 'worth', 'it', 'gak', 'ya', 'skripsi', 'nikah', 'kirim', 'posisi', 'beda', 'pacar', 'kirim', 'ragu', 'takut', 'menyianyiakan', 'muda', 'posisi', 'pacar', 'kirim', 'pnutan', 'suka', 'bimbing', 'kirim', 'kirim', 'srek', 'orangtua']</t>
  </si>
  <si>
    <t>bus worth it gak ya skripsi nikah kirim posisi beda pacar kirim ragu takut menyianyiakan muda posisi pacar kirim pnutan suka bimbing kirim kirim srek orangtua</t>
  </si>
  <si>
    <t>@idextratime Parah ini nikah masih muda😂 Nanti ujung-ujungnya Jualan Seblak, COD Jualan di WA, terus jastip makanan lagi De.😂</t>
  </si>
  <si>
    <t>@idextratime parah ini nikah masih muda😂 nanti ujung-ujungnya jualan seblak, cod jualan di wa, terus jastip makanan lagi de.😂</t>
  </si>
  <si>
    <t>parah ini nikah masih muda nanti ujungujungnya jualan seblak cod jualan di wa terus jastip makanan lagi de</t>
  </si>
  <si>
    <t>['parah', 'ini', 'nikah', 'masih', 'muda', 'nanti', 'ujungujungnya', 'jualan', 'seblak', 'cod', 'jualan', 'di', 'wa', 'terus', 'jastip', 'makanan', 'lagi', 'de']</t>
  </si>
  <si>
    <t>['parah', 'ini', 'nikah', 'masih', 'muda', 'nanti', 'akhirnya', 'jualan', 'seblak', 'cod', 'jualan', 'di', 'wa', 'terus', 'jastip', 'makanan', 'lagi', 'adik']</t>
  </si>
  <si>
    <t>['parah', 'nikah', 'muda', 'jualan', 'seblak', 'cod', 'jualan', 'wa', 'jastip', 'makanan', 'adik']</t>
  </si>
  <si>
    <t>['parah', 'nikah', 'muda', 'jual', 'seblak', 'cod', 'jual', 'wa', 'jastip', 'makan', 'adik']</t>
  </si>
  <si>
    <t>parah nikah muda jual seblak cod jual wa jastip makan adik</t>
  </si>
  <si>
    <t>9. Org madura erat dengan emas dan hewan ternak. Karena tabungan kami bukan cuma berbentuk uang di bank tp emas dan hewan ternak itu td 😄
10. Banyak anak banyak rejeki (related sama nikah muda)</t>
  </si>
  <si>
    <t>9. org madura erat dengan emas dan hewan ternak. karena tabungan kami bukan cuma berbentuk uang di bank tp emas dan hewan ternak itu td 😄
10. banyak anak banyak rejeki (related sama nikah muda)</t>
  </si>
  <si>
    <t>org madura erat dengan emas dan hewan ternak karena tabungan kami bukan cuma berbentuk uang di bank tp emas dan hewan ternak itu td banyak anak banyak rejeki related sama nikah muda</t>
  </si>
  <si>
    <t>['org', 'madura', 'erat', 'dengan', 'emas', 'dan', 'hewan', 'ternak', 'karena', 'tabungan', 'kami', 'bukan', 'cuma', 'berbentuk', 'uang', 'di', 'bank', 'tp', 'emas', 'dan', 'hewan', 'ternak', 'itu', 'td', 'banyak', 'anak', 'banyak', 'rejeki', 'related', 'sama', 'nikah', 'muda']</t>
  </si>
  <si>
    <t>['orang', 'madura', 'erat', 'dengan', 'emas', 'dan', 'hewan', 'ternak', 'karena', 'tabungan', 'kami', 'bukan', 'cuma', 'berbentuk', 'uang', 'di', 'bank', 'tapi', 'emas', 'dan', 'hewan', 'ternak', 'itu', 'tadi', 'banyak', 'anak', 'banyak', 'rezeki', 'related', 'sama', 'nikah', 'muda']</t>
  </si>
  <si>
    <t>['orang', 'madura', 'erat', 'emas', 'hewan', 'ternak', 'tabungan', 'berbentuk', 'uang', 'bank', 'emas', 'hewan', 'ternak', 'anak', 'rezeki', 'related', 'nikah', 'muda']</t>
  </si>
  <si>
    <t>['orang', 'madura', 'erat', 'emas', 'hewan', 'ternak', 'tabung', 'bentuk', 'uang', 'bank', 'emas', 'hewan', 'ternak', 'anak', 'rezeki', 'related', 'nikah', 'muda']</t>
  </si>
  <si>
    <t>orang madura erat emas hewan ternak tabung bentuk uang bank emas hewan ternak anak rezeki related nikah muda</t>
  </si>
  <si>
    <t>@meswhyri @ApipWeghorst @snownsunshine99 @idextratime Phil Foden aja itu sudah punya anak dia nikah muda</t>
  </si>
  <si>
    <t>@meswhyri @apipweghorst @snownsunshine99 @idextratime phil foden aja itu sudah punya anak dia nikah muda</t>
  </si>
  <si>
    <t>phil foden aja itu sudah punya anak dia nikah muda</t>
  </si>
  <si>
    <t>['phil', 'foden', 'aja', 'itu', 'sudah', 'punya', 'anak', 'dia', 'nikah', 'muda']</t>
  </si>
  <si>
    <t>['phil', 'foden', 'aja', 'anak', 'nikah', 'muda']</t>
  </si>
  <si>
    <t>phil foden aja anak nikah muda</t>
  </si>
  <si>
    <t>Teman SMA saya udah banyak yang nikah sementara saya masih kuliah semester 6 dan itupun masih dibiayai sama orangtua. Dan muncul pertanyaan dikepala saya, kok bisa sih orang nikah muda ya? terus biayai anak orang. Padahal nikah itu bukan hal yang mudah dan butuh banyak biaya.</t>
  </si>
  <si>
    <t>teman sma saya udah banyak yang nikah sementara saya masih kuliah semester 6 dan itupun masih dibiayai sama orangtua. dan muncul pertanyaan dikepala saya, kok bisa sih orang nikah muda ya? terus biayai anak orang. padahal nikah itu bukan hal yang mudah dan butuh banyak biaya.</t>
  </si>
  <si>
    <t>teman sma saya udah banyak yang nikah sementara saya masih kuliah semester dan itupun masih dibiayai sama orangtua dan muncul pertanyaan dikepala saya kok bisa sih orang nikah muda ya terus biayai anak orang padahal nikah itu bukan hal yang mudah dan butuh banyak biaya</t>
  </si>
  <si>
    <t>['teman', 'sma', 'saya', 'udah', 'banyak', 'yang', 'nikah', 'sementara', 'saya', 'masih', 'kuliah', 'semester', 'dan', 'itupun', 'masih', 'dibiayai', 'sama', 'orangtua', 'dan', 'muncul', 'pertanyaan', 'dikepala', 'saya', 'kok', 'bisa', 'sih', 'orang', 'nikah', 'muda', 'ya', 'terus', 'biayai', 'anak', 'orang', 'padahal', 'nikah', 'itu', 'bukan', 'hal', 'yang', 'mudah', 'dan', 'butuh', 'banyak', 'biaya']</t>
  </si>
  <si>
    <t>['teman', 'sama', 'saya', 'sudah', 'banyak', 'yang', 'nikah', 'sementara', 'saya', 'masih', 'kuliah', 'semester', 'dan', 'itu', 'masih', 'dibayar', 'sama', 'orangtua', 'dan', 'muncul', 'pertanyaan', 'dikepala', 'saya', 'kok', 'bisa', 'sih', 'orang', 'nikah', 'muda', 'ya', 'terus', 'biayai', 'anak', 'orang', 'padahal', 'nikah', 'itu', 'bukan', 'hal', 'yang', 'mudah', 'dan', 'butuh', 'banyak', 'biaya']</t>
  </si>
  <si>
    <t>['teman', 'nikah', 'kuliah', 'semester', 'dibayar', 'orangtua', 'muncul', 'dikepala', 'sih', 'orang', 'nikah', 'muda', 'ya', 'biayai', 'anak', 'orang', 'nikah', 'mudah', 'butuh', 'biaya']</t>
  </si>
  <si>
    <t>['teman', 'nikah', 'kuliah', 'semester', 'bayar', 'orangtua', 'muncul', 'kepala', 'sih', 'orang', 'nikah', 'muda', 'ya', 'biaya', 'anak', 'orang', 'nikah', 'mudah', 'butuh', 'biaya']</t>
  </si>
  <si>
    <t>teman nikah kuliah semester bayar orangtua muncul kepala sih orang nikah muda ya biaya anak orang nikah mudah butuh biaya</t>
  </si>
  <si>
    <t>@suchilarious @tanyakanrl Nikah muda mah gk salah, yg salah tuh blm siap mental &amp;amp; finansial tp nafsu mau nikah.</t>
  </si>
  <si>
    <t>@suchilarious @tanyakanrl nikah muda mah gk salah, yg salah tuh blm siap mental &amp;amp; finansial tp nafsu mau nikah.</t>
  </si>
  <si>
    <t>nikah muda mah gk salah yg salah tuh blm siap mental amp finansial tp nafsu mau nikah</t>
  </si>
  <si>
    <t>['nikah', 'muda', 'mah', 'gk', 'salah', 'yg', 'salah', 'tuh', 'blm', 'siap', 'mental', 'amp', 'finansial', 'tp', 'nafsu', 'mau', 'nikah']</t>
  </si>
  <si>
    <t>['nikah', 'muda', 'mah', 'tidak', 'salah', 'yg', 'salah', 'tuh', 'belum', 'siap', 'mental', 'amp', 'keuangan', 'tapi', 'nafsu', 'mau', 'nikah']</t>
  </si>
  <si>
    <t>['nikah', 'muda', 'mah', 'salah', 'salah', 'tuh', 'mental', 'amp', 'keuangan', 'nafsu', 'nikah']</t>
  </si>
  <si>
    <t>['nikah', 'muda', 'mah', 'salah', 'salah', 'tuh', 'mental', 'amp', 'uang', 'nafsu', 'nikah']</t>
  </si>
  <si>
    <t>nikah muda mah salah salah tuh mental amp uang nafsu nikah</t>
  </si>
  <si>
    <t>Orang orang yang nikah muda itu
nabungnya dari SD apa dari bayi?</t>
  </si>
  <si>
    <t>orang orang yang nikah muda itu
nabungnya dari sd apa dari bayi?</t>
  </si>
  <si>
    <t>orang orang yang nikah muda itu nabungnya dari sd apa dari bayi</t>
  </si>
  <si>
    <t>['orang', 'orang', 'yang', 'nikah', 'muda', 'itu', 'nabungnya', 'dari', 'sd', 'apa', 'dari', 'bayi']</t>
  </si>
  <si>
    <t>['orang', 'orang', 'nikah', 'muda', 'nabungnya', 'sd', 'bayi']</t>
  </si>
  <si>
    <t>orang orang nikah muda nabungnya sd bayi</t>
  </si>
  <si>
    <t>Anyink nikah muda lebih bagus??? TAU GITU UMUR 10 TAUN GUE NIKAH SAMA SASUKE AJA BLOON!! Kolot banget njir pemikiran nya kocak pisan😂</t>
  </si>
  <si>
    <t>anyink nikah muda lebih bagus??? tau gitu umur 10 taun gue nikah sama sasuke aja bloon!! kolot banget njir pemikiran nya kocak pisan😂</t>
  </si>
  <si>
    <t>anyink nikah muda lebih bagus tau gitu umur taun gue nikah sama sasuke aja bloon kolot banget njir pemikiran nya kocak pisan</t>
  </si>
  <si>
    <t>['anyink', 'nikah', 'muda', 'lebih', 'bagus', 'tau', 'gitu', 'umur', 'taun', 'gue', 'nikah', 'sama', 'sasuke', 'aja', 'bloon', 'kolot', 'banget', 'njir', 'pemikiran', 'nya', 'kocak', 'pisan']</t>
  </si>
  <si>
    <t>['anyink', 'nikah', 'muda', 'lebih', 'bagus', 'tau', 'begitu', 'umur', 'tahun', 'aku', 'nikah', 'sama', 'sasuke', 'aja', 'bloon', 'kolot', 'banget', 'fuck', 'pemikiran', 'nya', 'lucu', 'sangat']</t>
  </si>
  <si>
    <t>['anyink', 'nikah', 'muda', 'bagus', 'tau', 'umur', 'nikah', 'sasuke', 'aja', 'bloon', 'kolot', 'banget', 'fuck', 'pemikiran', 'nya', 'lucu']</t>
  </si>
  <si>
    <t>['anyink', 'nikah', 'muda', 'bagus', 'tau', 'umur', 'nikah', 'sasuke', 'aja', 'bloon', 'kolot', 'banget', 'fuck', 'pikir', 'nya', 'lucu']</t>
  </si>
  <si>
    <t>anyink nikah muda bagus tau umur nikah sasuke aja bloon kolot banget fuck pikir nya lucu</t>
  </si>
  <si>
    <t>Wkwk jadi inget dlu waktu masi sekolah cita-citanya pen nikah muda wkwk</t>
  </si>
  <si>
    <t>wkwk jadi inget dlu waktu masi sekolah cita-citanya pen nikah muda wkwk</t>
  </si>
  <si>
    <t>wkwk jadi inget dlu waktu masi sekolah citacitanya pen nikah muda wkwk</t>
  </si>
  <si>
    <t>['wkwk', 'jadi', 'inget', 'dlu', 'waktu', 'masi', 'sekolah', 'citacitanya', 'pen', 'nikah', 'muda', 'wkwk']</t>
  </si>
  <si>
    <t>['wkwk', 'jadi', 'ingat', 'dahulu', 'waktu', 'masih', 'sekolah', 'citacitanya', 'ingin', 'nikah', 'muda', 'wkwk']</t>
  </si>
  <si>
    <t>['sekolah', 'citacitanya', 'nikah', 'muda']</t>
  </si>
  <si>
    <t>sekolah citacitanya nikah muda</t>
  </si>
  <si>
    <t>@idextratime alhamdulillah nikah muda akhi</t>
  </si>
  <si>
    <t>alhamdulillah nikah muda akhi</t>
  </si>
  <si>
    <t>['alhamdulillah', 'nikah', 'muda', 'akhi']</t>
  </si>
  <si>
    <t>['alhamdulillah', 'nikah', 'muda', 'akh']</t>
  </si>
  <si>
    <t>alhamdulillah nikah muda akh</t>
  </si>
  <si>
    <t>liat rep disini jd makin nikah muda:"))</t>
  </si>
  <si>
    <t>liat rep disini jd makin nikah muda</t>
  </si>
  <si>
    <t>['liat', 'rep', 'disini', 'jd', 'makin', 'nikah', 'muda']</t>
  </si>
  <si>
    <t>['lihat', 'rep', 'disini', 'jd', 'makin', 'nikah', 'muda']</t>
  </si>
  <si>
    <t>['lihat', 'rep', 'jd', 'nikah', 'muda']</t>
  </si>
  <si>
    <t>lihat rep jd nikah muda</t>
  </si>
  <si>
    <t>org pada nikah muda dapet duit darimana si</t>
  </si>
  <si>
    <t>['org', 'pada', 'nikah', 'muda', 'dapet', 'duit', 'darimana', 'si']</t>
  </si>
  <si>
    <t>['orang', 'pada', 'nikah', 'muda', 'dapat', 'duit', 'darimana', 'si']</t>
  </si>
  <si>
    <t>['orang', 'nikah', 'muda', 'duit', 'darimana', 'si']</t>
  </si>
  <si>
    <t>orang nikah muda duit darimana si</t>
  </si>
  <si>
    <t>lah garnacho punya anak juga kaga apa-apa, umur 18 tahun udah masuk klub gede dan  gaji juga gede.
daripada nikah muda tapi miskin keuangan malah ripuh hadehhh</t>
  </si>
  <si>
    <t>lah garnacho punya anak juga kaga apaapa umur tahun udah masuk klub gede dan gaji juga gede daripada nikah muda tapi miskin keuangan malah ripuh hadehhh</t>
  </si>
  <si>
    <t>['lah', 'garnacho', 'punya', 'anak', 'juga', 'kaga', 'apaapa', 'umur', 'tahun', 'udah', 'masuk', 'klub', 'gede', 'dan', 'gaji', 'juga', 'gede', 'daripada', 'nikah', 'muda', 'tapi', 'miskin', 'keuangan', 'malah', 'ripuh', 'hadehhh']</t>
  </si>
  <si>
    <t>['lah', 'garnacho', 'punya', 'anak', 'juga', 'tidak', 'apaapa', 'umur', 'tahun', 'sudah', 'masuk', 'klub', 'besar', 'dan', 'gaji', 'juga', 'besar', 'daripada', 'nikah', 'muda', 'tapi', 'miskin', 'keuangan', 'malah', 'ripuh', 'hadehhh']</t>
  </si>
  <si>
    <t>['garnacho', 'anak', 'apaapa', 'umur', 'masuk', 'klub', 'gaji', 'nikah', 'muda', 'miskin', 'keuangan', 'ripuh', 'hadehhh']</t>
  </si>
  <si>
    <t>['garnacho', 'anak', 'apaapa', 'umur', 'masuk', 'klub', 'gaji', 'nikah', 'muda', 'miskin', 'uang', 'ripuh', 'hadehhh']</t>
  </si>
  <si>
    <t>garnacho anak apaapa umur masuk klub gaji nikah muda miskin uang ripuh hadehhh</t>
  </si>
  <si>
    <t>@suchilarious @tanyakanrl Gak salah, asal siap mental, siap ngurus anak kl tiba² dikasih rejeki anak, lebih ke siap apa gak bakal repot ngurus anak sih, kl belom ada anak mah masih enjoy kl nikah muda 😂😂</t>
  </si>
  <si>
    <t>@suchilarious @tanyakanrl gak salah, asal siap mental, siap ngurus anak kl tiba² dikasih rejeki anak, lebih ke siap apa gak bakal repot ngurus anak sih, kl belom ada anak mah masih enjoy kl nikah muda 😂😂</t>
  </si>
  <si>
    <t>gak salah asal siap mental siap ngurus anak kl tiba dikasih rejeki anak lebih ke siap apa gak bakal repot ngurus anak sih kl belom ada anak mah masih enjoy kl nikah muda</t>
  </si>
  <si>
    <t>['gak', 'salah', 'asal', 'siap', 'mental', 'siap', 'ngurus', 'anak', 'kl', 'tiba', 'dikasih', 'rejeki', 'anak', 'lebih', 'ke', 'siap', 'apa', 'gak', 'bakal', 'repot', 'ngurus', 'anak', 'sih', 'kl', 'belom', 'ada', 'anak', 'mah', 'masih', 'enjoy', 'kl', 'nikah', 'muda']</t>
  </si>
  <si>
    <t>['gak', 'salah', 'asal', 'siap', 'mental', 'siap', 'merawat', 'anak', 'kalau', 'tiba', 'dikasih', 'rezeki', 'anak', 'lebih', 'ke', 'siap', 'apa', 'gak', 'bakal', 'repot', 'merawat', 'anak', 'sih', 'kalau', 'belum', 'ada', 'anak', 'mah', 'masih', 'enjoy', 'kalau', 'nikah', 'muda']</t>
  </si>
  <si>
    <t>['gak', 'salah', 'mental', 'merawat', 'anak', 'dikasih', 'rezeki', 'anak', 'gak', 'repot', 'merawat', 'anak', 'sih', 'anak', 'mah', 'enjoy', 'nikah', 'muda']</t>
  </si>
  <si>
    <t>['gak', 'salah', 'mental', 'rawat', 'anak', 'kasih', 'rezeki', 'anak', 'gak', 'repot', 'rawat', 'anak', 'sih', 'anak', 'mah', 'enjoy', 'nikah', 'muda']</t>
  </si>
  <si>
    <t>gak salah mental rawat anak kasih rezeki anak gak repot rawat anak sih anak mah enjoy nikah muda</t>
  </si>
  <si>
    <t>Ya, kurangnya sumber daya manusia yang pola pikirnya masih menurut orang lama, dipikir menikah adalah salah satu solusi. Gue gak masalah sih nikah muda, tapi kalo misalnya ekonomi belom stabil ya sama aja, malah nambah stress sendiri.</t>
  </si>
  <si>
    <t>ya, kurangnya sumber daya manusia yang pola pikirnya masih menurut orang lama, dipikir menikah adalah salah satu solusi. gue gak masalah sih nikah muda, tapi kalo misalnya ekonomi belom stabil ya sama aja, malah nambah stress sendiri.</t>
  </si>
  <si>
    <t>ya kurangnya sumber daya manusia yang pola pikirnya masih menurut orang lama dipikir menikah adalah salah satu solusi gue gak masalah sih nikah muda tapi kalo misalnya ekonomi belom stabil ya sama aja malah nambah stress sendiri</t>
  </si>
  <si>
    <t>['ya', 'kurangnya', 'sumber', 'daya', 'manusia', 'yang', 'pola', 'pikirnya', 'masih', 'menurut', 'orang', 'lama', 'dipikir', 'menikah', 'adalah', 'salah', 'satu', 'solusi', 'gue', 'gak', 'masalah', 'sih', 'nikah', 'muda', 'tapi', 'kalo', 'misalnya', 'ekonomi', 'belom', 'stabil', 'ya', 'sama', 'aja', 'malah', 'nambah', 'stress', 'sendiri']</t>
  </si>
  <si>
    <t>['ya', 'kurangnya', 'sumber', 'daya', 'manusia', 'yang', 'pola', 'pikirnya', 'masih', 'menurut', 'orang', 'lama', 'dipikir', 'nikah', 'adalah', 'salah', 'satu', 'solusi', 'aku', 'gak', 'masalah', 'sih', 'nikah', 'muda', 'tapi', 'kalo', 'misalnya', 'ekonomi', 'belum', 'stabil', 'ya', 'sama', 'aja', 'malah', 'bertambah', 'stres', 'sendiri']</t>
  </si>
  <si>
    <t>['ya', 'kurangnya', 'sumber', 'daya', 'manusia', 'pola', 'pikirnya', 'orang', 'dipikir', 'nikah', 'salah', 'solusi', 'gak', 'sih', 'nikah', 'muda', 'kalo', 'ekonomi', 'stabil', 'ya', 'aja', 'bertambah', 'stres']</t>
  </si>
  <si>
    <t>['ya', 'kurang', 'sumber', 'daya', 'manusia', 'pola', 'pikir', 'orang', 'pikir', 'nikah', 'salah', 'solusi', 'gak', 'sih', 'nikah', 'muda', 'kalo', 'ekonomi', 'stabil', 'ya', 'aja', 'tambah', 'stres']</t>
  </si>
  <si>
    <t>ya kurang sumber daya manusia pola pikir orang pikir nikah salah solusi gak sih nikah muda kalo ekonomi stabil ya aja tambah stres</t>
  </si>
  <si>
    <t>@nctjhon kamu kalo bilang belum mau nikah gimana, misal mau niti karir atau pendidikan lagi gituuu, umur 25 juga masih muda</t>
  </si>
  <si>
    <t>kamu kalo bilang belum mau nikah gimana misal mau niti karir atau pendidikan lagi gituuu umur juga masih muda</t>
  </si>
  <si>
    <t>['kamu', 'kalo', 'bilang', 'belum', 'mau', 'nikah', 'gimana', 'misal', 'mau', 'niti', 'karir', 'atau', 'pendidikan', 'lagi', 'gituuu', 'umur', 'juga', 'masih', 'muda']</t>
  </si>
  <si>
    <t>['kamu', 'kalo', 'bilang', 'belum', 'mau', 'nikah', 'bagaimana', 'misal', 'mau', 'niti', 'karier', 'atau', 'pendidikan', 'lagi', 'gituuu', 'umur', 'juga', 'masih', 'muda']</t>
  </si>
  <si>
    <t>['kalo', 'bilang', 'nikah', 'niti', 'karier', 'pendidikan', 'gituuu', 'umur', 'muda']</t>
  </si>
  <si>
    <t>['kalo', 'bilang', 'nikah', 'niti', 'karier', 'didik', 'gituuu', 'umur', 'muda']</t>
  </si>
  <si>
    <t>kalo bilang nikah niti karier didik gituuu umur muda</t>
  </si>
  <si>
    <t>@suchilarious @tanyakanrl sebenernya ga salah. cumaaaaaaaa lebih baik diundur dulu kalau emg ada keinginan nikah muda. survive dulu sm kehidupan karna waktu dah nikah nanti itu ada hal2 yg ga akan bisa dilakuin apalagi kalau km cewe</t>
  </si>
  <si>
    <t>sebenernya ga salah cumaaaaaaaa lebih baik diundur dulu kalau emg ada keinginan nikah muda survive dulu sm kehidupan karna waktu dah nikah nanti itu ada hal yg ga akan bisa dilakuin apalagi kalau km cewe</t>
  </si>
  <si>
    <t>['sebenernya', 'ga', 'salah', 'cumaaaaaaaa', 'lebih', 'baik', 'diundur', 'dulu', 'kalau', 'emg', 'ada', 'keinginan', 'nikah', 'muda', 'survive', 'dulu', 'sm', 'kehidupan', 'karna', 'waktu', 'dah', 'nikah', 'nanti', 'itu', 'ada', 'hal', 'yg', 'ga', 'akan', 'bisa', 'dilakuin', 'apalagi', 'kalau', 'km', 'cewe']</t>
  </si>
  <si>
    <t>['sebenarnya', 'tidak', 'salah', 'cumaaaaaaaa', 'lebih', 'baik', 'diundur', 'dulu', 'kalau', 'memang', 'ada', 'keinginan', 'nikah', 'muda', 'survive', 'dulu', 'sama', 'kehidupan', 'karena', 'waktu', 'sudah', 'nikah', 'nanti', 'itu', 'ada', 'hal', 'yg', 'tidak', 'akan', 'bisa', 'dilakukan', 'apalagi', 'kalau', 'kamu', 'cewek']</t>
  </si>
  <si>
    <t>['salah', 'cumaaaaaaaa', 'diundur', 'nikah', 'muda', 'survive', 'kehidupan', 'nikah', 'cewek']</t>
  </si>
  <si>
    <t>['salah', 'cumaaaaaaaa', 'undur', 'nikah', 'muda', 'survive', 'hidup', 'nikah', 'cewek']</t>
  </si>
  <si>
    <t>salah cumaaaaaaaa undur nikah muda survive hidup nikah cewek</t>
  </si>
  <si>
    <t>"nikah muda lebih bagus daripada di tunda-tunda" 
Adalah kalimat klise yg jujur paling d benci wkwkwk</t>
  </si>
  <si>
    <t>"nikah muda lebih bagus daripada di tunda-tunda" 
adalah kalimat klise yg jujur paling d benci wkwkwk</t>
  </si>
  <si>
    <t>nikah muda lebih bagus daripada di tundatunda adalah kalimat klise yg jujur paling  benci wkwkwk</t>
  </si>
  <si>
    <t>['nikah', 'muda', 'lebih', 'bagus', 'daripada', 'di', 'tundatunda', 'adalah', 'kalimat', 'klise', 'yg', 'jujur', 'paling', 'benci', 'wkwkwk']</t>
  </si>
  <si>
    <t>['nikah', 'muda', 'bagus', 'tundatunda', 'kalimat', 'klise', 'jujur', 'benci', 'wkwkwk']</t>
  </si>
  <si>
    <t>nikah muda bagus tundatunda kalimat klise jujur benci wkwkwk</t>
  </si>
  <si>
    <t>orang” nikah pada muda” amat deh</t>
  </si>
  <si>
    <t>orang nikah pada muda amat deh</t>
  </si>
  <si>
    <t>['orang', 'nikah', 'pada', 'muda', 'amat', 'deh']</t>
  </si>
  <si>
    <t>['orang', 'nikah', 'muda', 'deh']</t>
  </si>
  <si>
    <t>orang nikah muda deh</t>
  </si>
  <si>
    <t>@suchilarious @tanyakanrl Ga ada patokan umur sih menurutku, yg penting siap secara mental sama finansial. Aku nikah umur 26 tapi nyesel kenapa gak lebih muda. Karena ga munafik dehh di umur sekarang ini tubuh rasanya jompo bgt. Apalagi cewe yg melewati proses kehamilan dan melahirkan. Itu yg aku alami ya</t>
  </si>
  <si>
    <t>@suchilarious @tanyakanrl ga ada patokan umur sih menurutku, yg penting siap secara mental sama finansial. aku nikah umur 26 tapi nyesel kenapa gak lebih muda. karena ga munafik dehh di umur sekarang ini tubuh rasanya jompo bgt. apalagi cewe yg melewati proses kehamilan dan melahirkan. itu yg aku alami ya</t>
  </si>
  <si>
    <t>ga ada patokan umur sih menurutku yg penting siap secara mental sama finansial aku nikah umur tapi nyesel kenapa gak lebih muda karena ga munafik dehh di umur sekarang ini tubuh rasanya jompo bgt apalagi cewe yg melewati proses kehamilan dan melahirkan itu yg aku alami ya</t>
  </si>
  <si>
    <t>['ga', 'ada', 'patokan', 'umur', 'sih', 'menurutku', 'yg', 'penting', 'siap', 'secara', 'mental', 'sama', 'finansial', 'aku', 'nikah', 'umur', 'tapi', 'nyesel', 'kenapa', 'gak', 'lebih', 'muda', 'karena', 'ga', 'munafik', 'dehh', 'di', 'umur', 'sekarang', 'ini', 'tubuh', 'rasanya', 'jompo', 'bgt', 'apalagi', 'cewe', 'yg', 'melewati', 'proses', 'kehamilan', 'dan', 'melahirkan', 'itu', 'yg', 'aku', 'alami', 'ya']</t>
  </si>
  <si>
    <t>['tidak', 'ada', 'patokan', 'umur', 'sih', 'menurutku', 'yg', 'penting', 'siap', 'secara', 'mental', 'sama', 'keuangan', 'aku', 'nikah', 'umur', 'tapi', 'menyesal', 'kenapa', 'gak', 'lebih', 'muda', 'karena', 'tidak', 'munafik', 'dehh', 'di', 'umur', 'sekarang', 'ini', 'tubuh', 'rasanya', 'jompo', 'banget', 'apalagi', 'cewek', 'yg', 'melewati', 'proses', 'kehamilan', 'dan', 'melahirkan', 'itu', 'yg', 'aku', 'alami', 'ya']</t>
  </si>
  <si>
    <t>['patokan', 'umur', 'sih', 'menurutku', 'mental', 'keuangan', 'nikah', 'umur', 'menyesal', 'gak', 'muda', 'munafik', 'dehh', 'umur', 'tubuh', 'jompo', 'banget', 'cewek', 'melewati', 'proses', 'kehamilan', 'melahirkan', 'alami', 'ya']</t>
  </si>
  <si>
    <t>['patok', 'umur', 'sih', 'turut', 'mental', 'uang', 'nikah', 'umur', 'sesal', 'gak', 'muda', 'munafik', 'dehh', 'umur', 'tubuh', 'jompo', 'banget', 'cewek', 'lewat', 'proses', 'hamil', 'lahir', 'alami', 'ya']</t>
  </si>
  <si>
    <t>patok umur sih turut mental uang nikah umur sesal gak muda munafik dehh umur tubuh jompo banget cewek lewat proses hamil lahir alami ya</t>
  </si>
  <si>
    <t>@gusbaster87 Muda, beda, dan berani. Pasti adenya pas kumpul keluarga ditanya kapan nikah. Awokawokawok</t>
  </si>
  <si>
    <t>@gusbaster87 muda, beda, dan berani. pasti adenya pas kumpul keluarga ditanya kapan nikah. awokawokawok</t>
  </si>
  <si>
    <t>muda beda dan berani pasti adenya pas kumpul keluarga ditanya kapan nikah awokawokawok</t>
  </si>
  <si>
    <t>['muda', 'beda', 'dan', 'berani', 'pasti', 'adenya', 'pas', 'kumpul', 'keluarga', 'ditanya', 'kapan', 'nikah', 'awokawokawok']</t>
  </si>
  <si>
    <t>['muda', 'beda', 'dan', 'berani', 'pasti', 'adenya', 'saat', 'kumpul', 'keluarga', 'ditanya', 'kapan', 'nikah', 'awokawokawok']</t>
  </si>
  <si>
    <t>['muda', 'beda', 'berani', 'adenya', 'kumpul', 'keluarga', 'nikah', 'awokawokawok']</t>
  </si>
  <si>
    <t>muda beda berani adenya kumpul keluarga nikah awokawokawok</t>
  </si>
  <si>
    <t>Kok rang orang pada bisa nikah muda siii</t>
  </si>
  <si>
    <t>kok rang orang pada bisa nikah muda siii</t>
  </si>
  <si>
    <t>['kok', 'rang', 'orang', 'pada', 'bisa', 'nikah', 'muda', 'siii']</t>
  </si>
  <si>
    <t>['kok', 'rang', 'orang', 'pada', 'bisa', 'nikah', 'muda', 'sih']</t>
  </si>
  <si>
    <t>['rang', 'orang', 'nikah', 'muda', 'sih']</t>
  </si>
  <si>
    <t>rang orang nikah muda sih</t>
  </si>
  <si>
    <t>@tanyakanrl ini aku masih muda si wrwrwr belum mau nikah tapi kaya penasaran aja gitu kok orang orang bisa berani buat nikah dan ga takut sama yang namanya pernikahannn</t>
  </si>
  <si>
    <t>ini aku masih muda si wrwrwr belum mau nikah tapi kaya penasaran aja gitu kok orang orang bisa berani buat nikah dan ga takut sama yang namanya pernikahannn</t>
  </si>
  <si>
    <t>['ini', 'aku', 'masih', 'muda', 'si', 'wrwrwr', 'belum', 'mau', 'nikah', 'tapi', 'kaya', 'penasaran', 'aja', 'gitu', 'kok', 'orang', 'orang', 'bisa', 'berani', 'buat', 'nikah', 'dan', 'ga', 'takut', 'sama', 'yang', 'namanya', 'pernikahannn']</t>
  </si>
  <si>
    <t>['ini', 'aku', 'masih', 'muda', 'si', 'wrwrwr', 'belum', 'mau', 'nikah', 'tapi', 'kaya', 'penasaran', 'aja', 'begitu', 'kok', 'orang', 'orang', 'bisa', 'berani', 'buat', 'nikah', 'dan', 'tidak', 'takut', 'sama', 'yang', 'namanya', 'pernikahannn']</t>
  </si>
  <si>
    <t>['muda', 'si', 'wrwrwr', 'nikah', 'kaya', 'penasaran', 'aja', 'orang', 'orang', 'berani', 'nikah', 'takut', 'namanya', 'pernikahannn']</t>
  </si>
  <si>
    <t>['muda', 'si', 'wrwrwr', 'nikah', 'kaya', 'penasaran', 'aja', 'orang', 'orang', 'berani', 'nikah', 'takut', 'nama', 'pernikahannn']</t>
  </si>
  <si>
    <t>muda si wrwrwr nikah kaya penasaran aja orang orang berani nikah takut nama pernikahannn</t>
  </si>
  <si>
    <t>Andaikan saja hidupku seperti di AU romance fluff....capek kuliah, nyambat di Twitter pengen nikah sama om muda kaya raya yang hartanya gak habis-habis, eh seminggu kemudian jodohnya dateng sesuai yg diinginkan, terus nikah, dan happy end 😭👊👊👊👊</t>
  </si>
  <si>
    <t>andaikan saja hidupku seperti di au romance fluff....capek kuliah, nyambat di twitter pengen nikah sama om muda kaya raya yang hartanya gak habis-habis, eh seminggu kemudian jodohnya dateng sesuai yg diinginkan, terus nikah, dan happy end 😭👊👊👊👊</t>
  </si>
  <si>
    <t>andaikan saja hidupku seperti di au romance fluffcapek kuliah nyambat di twitter pengen nikah sama om muda kaya raya yang hartanya gak habishabis eh seminggu kemudian jodohnya dateng sesuai yg diinginkan terus nikah dan happy end</t>
  </si>
  <si>
    <t>['andaikan', 'saja', 'hidupku', 'seperti', 'di', 'au', 'romance', 'fluffcapek', 'kuliah', 'nyambat', 'di', 'twitter', 'pengen', 'nikah', 'sama', 'om', 'muda', 'kaya', 'raya', 'yang', 'hartanya', 'gak', 'habishabis', 'eh', 'seminggu', 'kemudian', 'jodohnya', 'dateng', 'sesuai', 'yg', 'diinginkan', 'terus', 'nikah', 'dan', 'happy', 'end']</t>
  </si>
  <si>
    <t>['andaikan', 'saja', 'hidupku', 'seperti', 'di', 'aku', 'percintaan', 'fluffcapek', 'kuliah', 'nyambat', 'di', 'twitter', 'ingin', 'nikah', 'sama', 'paman', 'muda', 'kaya', 'raya', 'yang', 'hartanya', 'gak', 'habishabis', 'malah', 'seminggu', 'kemudian', 'jodohnya', 'datang', 'sesuai', 'yg', 'diinginkan', 'terus', 'nikah', 'dan', 'bahagia', 'end']</t>
  </si>
  <si>
    <t>['andaikan', 'hidupku', 'percintaan', 'fluffcapek', 'kuliah', 'nyambat', 'twitter', 'nikah', 'paman', 'muda', 'kaya', 'raya', 'hartanya', 'gak', 'habishabis', 'seminggu', 'jodohnya', 'sesuai', 'nikah', 'bahagia', 'end']</t>
  </si>
  <si>
    <t>['andai', 'hidup', 'cinta', 'fluffcapek', 'kuliah', 'nyambat', 'twitter', 'nikah', 'paman', 'muda', 'kaya', 'raya', 'harta', 'gak', 'habishabis', 'minggu', 'jodoh', 'sesuai', 'nikah', 'bahagia', 'end']</t>
  </si>
  <si>
    <t>andai hidup cinta fluffcapek kuliah nyambat twitter nikah paman muda kaya raya harta gak habishabis minggu jodoh sesuai nikah bahagia end</t>
  </si>
  <si>
    <t>Heran, kok orang-orang pada mau sihhh nikah muda  🗿🥴</t>
  </si>
  <si>
    <t>heran, kok orang-orang pada mau sihhh nikah muda  🗿🥴</t>
  </si>
  <si>
    <t>heran kok orangorang pada mau sihhh nikah muda</t>
  </si>
  <si>
    <t>['heran', 'kok', 'orangorang', 'pada', 'mau', 'sihhh', 'nikah', 'muda']</t>
  </si>
  <si>
    <t>['heran', 'kok', 'orang', 'pada', 'mau', 'sihhh', 'nikah', 'muda']</t>
  </si>
  <si>
    <t>['heran', 'orang', 'sihhh', 'nikah', 'muda']</t>
  </si>
  <si>
    <t>heran orang sihhh nikah muda</t>
  </si>
  <si>
    <t>@sofiamarahmarah @tanyarlfes Sama bgt. Ketika punya trauma akan keluarga disitu timbul rasa gak niat nikah di umur muda, apalagi kalo udah double sbgai figur tulang punggung. Duh serasa nambah beban, pdhl nikah itu 2 figur ya bukan 1 figur, tp entahlah, rasanya terlalu tidak siap utk mnghdapi pernikahan</t>
  </si>
  <si>
    <t>@sofiamarahmarah @tanyarlfes sama bgt. ketika punya trauma akan keluarga disitu timbul rasa gak niat nikah di umur muda, apalagi kalo udah double sbgai figur tulang punggung. duh serasa nambah beban, pdhl nikah itu 2 figur ya bukan 1 figur, tp entahlah, rasanya terlalu tidak siap utk mnghdapi pernikahan</t>
  </si>
  <si>
    <t>sama bgt ketika punya trauma akan keluarga disitu timbul rasa gak niat nikah di umur muda apalagi kalo udah double sbgai figur tulang punggung duh serasa nambah beban pdhl nikah itu figur ya bukan figur tp entahlah rasanya terlalu tidak siap utk mnghdapi pernikahan</t>
  </si>
  <si>
    <t>['sama', 'bgt', 'ketika', 'punya', 'trauma', 'akan', 'keluarga', 'disitu', 'timbul', 'rasa', 'gak', 'niat', 'nikah', 'di', 'umur', 'muda', 'apalagi', 'kalo', 'udah', 'double', 'sbgai', 'figur', 'tulang', 'punggung', 'duh', 'serasa', 'nambah', 'beban', 'pdhl', 'nikah', 'itu', 'figur', 'ya', 'bukan', 'figur', 'tp', 'entahlah', 'rasanya', 'terlalu', 'tidak', 'siap', 'utk', 'mnghdapi', 'pernikahan']</t>
  </si>
  <si>
    <t>['sama', 'banget', 'ketika', 'punya', 'trauma', 'akan', 'keluarga', 'disitu', 'timbul', 'rasa', 'gak', 'niat', 'nikah', 'di', 'umur', 'muda', 'apalagi', 'kalo', 'sudah', 'double', 'sbgai', 'figur', 'tulang', 'punggung', 'duh', 'rasa', 'bertambah', 'beban', 'padahal', 'nikah', 'itu', 'figur', 'ya', 'bukan', 'figur', 'tapi', 'entahlah', 'rasanya', 'terlalu', 'tidak', 'siap', 'utk', 'mnghdapi', 'pernikahan']</t>
  </si>
  <si>
    <t>['banget', 'trauma', 'keluarga', 'disitu', 'timbul', 'gak', 'niat', 'nikah', 'umur', 'muda', 'kalo', 'double', 'sbgai', 'figur', 'tulang', 'punggung', 'bertambah', 'beban', 'nikah', 'figur', 'ya', 'figur', 'utk', 'mnghdapi', 'pernikahan']</t>
  </si>
  <si>
    <t>['banget', 'trauma', 'keluarga', 'situ', 'timbul', 'gak', 'niat', 'nikah', 'umur', 'muda', 'kalo', 'double', 'sbgai', 'figur', 'tulang', 'punggung', 'tambah', 'beban', 'nikah', 'figur', 'ya', 'figur', 'utk', 'mnghdapi', 'nikah']</t>
  </si>
  <si>
    <t>banget trauma keluarga situ timbul gak niat nikah umur muda kalo double sbgai figur tulang punggung tambah beban nikah figur ya figur utk mnghdapi nikah</t>
  </si>
  <si>
    <t>@sbyfess Persoalan sebenarnya bukan nikah muda atau tua, tapi siap apa enggak. Yang nikah umur 30 juga belum tentu matang pemikirannya. Maka yang jadi PR, bagaimana agar anak itu matang secara mental, finansial dan spiritual sebelum nikah. Bukan cuma fisik dan umur.</t>
  </si>
  <si>
    <t>@sbyfess persoalan sebenarnya bukan nikah muda atau tua, tapi siap apa enggak. yang nikah umur 30 juga belum tentu matang pemikirannya. maka yang jadi pr, bagaimana agar anak itu matang secara mental, finansial dan spiritual sebelum nikah. bukan cuma fisik dan umur.</t>
  </si>
  <si>
    <t>persoalan sebenarnya bukan nikah muda atau tua tapi siap apa enggak yang nikah umur juga belum tentu matang pemikirannya maka yang jadi pr bagaimana agar anak itu matang secara mental finansial dan spiritual sebelum nikah bukan cuma fisik dan umur</t>
  </si>
  <si>
    <t>['persoalan', 'sebenarnya', 'bukan', 'nikah', 'muda', 'atau', 'tua', 'tapi', 'siap', 'apa', 'enggak', 'yang', 'nikah', 'umur', 'juga', 'belum', 'tentu', 'matang', 'pemikirannya', 'maka', 'yang', 'jadi', 'pr', 'bagaimana', 'agar', 'anak', 'itu', 'matang', 'secara', 'mental', 'finansial', 'dan', 'spiritual', 'sebelum', 'nikah', 'bukan', 'cuma', 'fisik', 'dan', 'umur']</t>
  </si>
  <si>
    <t>['persoalan', 'sebenarnya', 'bukan', 'nikah', 'muda', 'atau', 'tua', 'tapi', 'siap', 'apa', 'enggak', 'yang', 'nikah', 'umur', 'juga', 'belum', 'tentu', 'matang', 'pemikirannya', 'maka', 'yang', 'jadi', 'pr', 'bagaimana', 'agar', 'anak', 'itu', 'matang', 'secara', 'mental', 'keuangan', 'dan', 'spiritual', 'sebelum', 'nikah', 'bukan', 'cuma', 'fisik', 'dan', 'umur']</t>
  </si>
  <si>
    <t>['nikah', 'muda', 'tua', 'nikah', 'umur', 'matang', 'pemikirannya', 'pr', 'anak', 'matang', 'mental', 'keuangan', 'spiritual', 'nikah', 'fisik', 'umur']</t>
  </si>
  <si>
    <t>['nikah', 'muda', 'tua', 'nikah', 'umur', 'matang', 'pikir', 'pr', 'anak', 'matang', 'mental', 'uang', 'spiritual', 'nikah', 'fisik', 'umur']</t>
  </si>
  <si>
    <t>nikah muda tua nikah umur matang pikir pr anak matang mental uang spiritual nikah fisik umur</t>
  </si>
  <si>
    <t>Pernah ngerasa temen-temenku kek mau pergi padahal mereka cuma nikah. Mereka masih ada di sini, meski udah ngga sebebas dulu waktu muda. Kenapa cuma gitu aja aku bisa seemosional ini??? https://t.co/Tzcb37unBx</t>
  </si>
  <si>
    <t>pernah ngerasa temen-temenku kek mau pergi padahal mereka cuma nikah. mereka masih ada di sini, meski udah ngga sebebas dulu waktu muda. kenapa cuma gitu aja aku bisa seemosional ini??? https://t.co/tzcb37unbx</t>
  </si>
  <si>
    <t>pernah ngerasa tementemenku kek mau pergi padahal mereka cuma nikah mereka masih ada di sini meski udah ngga sebebas dulu waktu muda kenapa cuma gitu aja aku bisa seemosional ini</t>
  </si>
  <si>
    <t>['pernah', 'ngerasa', 'tementemenku', 'kek', 'mau', 'pergi', 'padahal', 'mereka', 'cuma', 'nikah', 'mereka', 'masih', 'ada', 'di', 'sini', 'meski', 'udah', 'ngga', 'sebebas', 'dulu', 'waktu', 'muda', 'kenapa', 'cuma', 'gitu', 'aja', 'aku', 'bisa', 'seemosional', 'ini']</t>
  </si>
  <si>
    <t>['pernah', 'merasakan', 'teman', 'seperti', 'mau', 'pergi', 'padahal', 'mereka', 'cuma', 'nikah', 'mereka', 'masih', 'ada', 'di', 'sini', 'meski', 'sudah', 'tidak', 'sebebas', 'dulu', 'waktu', 'muda', 'kenapa', 'cuma', 'begitu', 'aja', 'aku', 'bisa', 'seemosional', 'ini']</t>
  </si>
  <si>
    <t>['merasakan', 'teman', 'pergi', 'nikah', 'sebebas', 'muda', 'aja', 'seemosional']</t>
  </si>
  <si>
    <t>['rasa', 'teman', 'pergi', 'nikah', 'bebas', 'muda', 'aja', 'emosional']</t>
  </si>
  <si>
    <t>rasa teman pergi nikah bebas muda aja emosional</t>
  </si>
  <si>
    <t>@Faizin93299774 @tanyakanrl Gue malah nyaranin adek gue jangan nikah, dia udah 25thn tapi dia jg masih mau nikmatin masa muda.a
Gak ngerti deh org2 yang nyuruh nikah, gue pribadi mikirnya nikah tu bukan solusi</t>
  </si>
  <si>
    <t>@faizin93299774 @tanyakanrl gue malah nyaranin adek gue jangan nikah, dia udah 25thn tapi dia jg masih mau nikmatin masa muda.a
gak ngerti deh org2 yang nyuruh nikah, gue pribadi mikirnya nikah tu bukan solusi</t>
  </si>
  <si>
    <t>gue malah nyaranin adek gue jangan nikah dia udah thn tapi dia jg masih mau nikmatin masa mudaa gak ngerti deh org yang nyuruh nikah gue pribadi mikirnya nikah tu bukan solusi</t>
  </si>
  <si>
    <t>['gue', 'malah', 'nyaranin', 'adek', 'gue', 'jangan', 'nikah', 'dia', 'udah', 'thn', 'tapi', 'dia', 'jg', 'masih', 'mau', 'nikmatin', 'masa', 'mudaa', 'gak', 'ngerti', 'deh', 'org', 'yang', 'nyuruh', 'nikah', 'gue', 'pribadi', 'mikirnya', 'nikah', 'tu', 'bukan', 'solusi']</t>
  </si>
  <si>
    <t>['aku', 'malah', 'nyaranin', 'adik', 'aku', 'jangan', 'nikah', 'dia', 'sudah', 'tahun', 'tapi', 'dia', 'juga', 'masih', 'mau', 'menikmati', 'masa', 'mudaa', 'gak', 'paham', 'deh', 'orang', 'yang', 'menyuruh', 'nikah', 'aku', 'pribadi', 'mikirnya', 'nikah', 'itu', 'bukan', 'solusi']</t>
  </si>
  <si>
    <t>['nyaranin', 'adik', 'nikah', 'menikmati', 'mudaa', 'gak', 'paham', 'deh', 'orang', 'menyuruh', 'nikah', 'pribadi', 'mikirnya', 'nikah', 'solusi']</t>
  </si>
  <si>
    <t>['nyaranin', 'adik', 'nikah', 'nikmat', 'mudaa', 'gak', 'paham', 'deh', 'orang', 'suruh', 'nikah', 'pribadi', 'mikirnya', 'nikah', 'solusi']</t>
  </si>
  <si>
    <t>nyaranin adik nikah nikmat mudaa gak paham deh orang suruh nikah pribadi mikirnya nikah solusi</t>
  </si>
  <si>
    <t>@rbyj4ne @tanyakanrl Nikmatin masa muda klo belum ada jodohnya. Klo udh ada jodohnya ya nikah aja, biar nikmatin masa muda sm pasangan</t>
  </si>
  <si>
    <t>@rbyj4ne @tanyakanrl nikmatin masa muda klo belum ada jodohnya. klo udh ada jodohnya ya nikah aja, biar nikmatin masa muda sm pasangan</t>
  </si>
  <si>
    <t>nikmatin masa muda klo belum ada jodohnya klo udh ada jodohnya ya nikah aja biar nikmatin masa muda sm pasangan</t>
  </si>
  <si>
    <t>['nikmatin', 'masa', 'muda', 'klo', 'belum', 'ada', 'jodohnya', 'klo', 'udh', 'ada', 'jodohnya', 'ya', 'nikah', 'aja', 'biar', 'nikmatin', 'masa', 'muda', 'sm', 'pasangan']</t>
  </si>
  <si>
    <t>['menikmati', 'masa', 'muda', 'klo', 'belum', 'ada', 'jodohnya', 'klo', 'sudah', 'ada', 'jodohnya', 'ya', 'nikah', 'aja', 'biar', 'menikmati', 'masa', 'muda', 'sama', 'pasangan']</t>
  </si>
  <si>
    <t>['menikmati', 'muda', 'klo', 'jodohnya', 'klo', 'jodohnya', 'ya', 'nikah', 'aja', 'biar', 'menikmati', 'muda', 'pasangan']</t>
  </si>
  <si>
    <t>['nikmat', 'muda', 'klo', 'jodoh', 'klo', 'jodoh', 'ya', 'nikah', 'aja', 'biar', 'nikmat', 'muda', 'pasang']</t>
  </si>
  <si>
    <t>nikmat muda klo jodoh klo jodoh ya nikah aja biar nikmat muda pasang</t>
  </si>
  <si>
    <t>@suchilarious @tanyakanrl Ga ada patokan. Impianku emg nikah di usia muda, alhamdulillah di usia 20th nikah.</t>
  </si>
  <si>
    <t>@suchilarious @tanyakanrl ga ada patokan. impianku emg nikah di usia muda, alhamdulillah di usia 20th nikah.</t>
  </si>
  <si>
    <t>ga ada patokan impianku emg nikah di usia muda alhamdulillah di usia th nikah</t>
  </si>
  <si>
    <t>['ga', 'ada', 'patokan', 'impianku', 'emg', 'nikah', 'di', 'usia', 'muda', 'alhamdulillah', 'di', 'usia', 'th', 'nikah']</t>
  </si>
  <si>
    <t>['tidak', 'ada', 'patokan', 'impianku', 'memang', 'nikah', 'di', 'usia', 'muda', 'alhamdulillah', 'di', 'usia', 'tahun', 'nikah']</t>
  </si>
  <si>
    <t>['patokan', 'impianku', 'nikah', 'usia', 'muda', 'alhamdulillah', 'usia', 'nikah']</t>
  </si>
  <si>
    <t>['patok', 'impi', 'nikah', 'usia', 'muda', 'alhamdulillah', 'usia', 'nikah']</t>
  </si>
  <si>
    <t>patok impi nikah usia muda alhamdulillah usia nikah</t>
  </si>
  <si>
    <t>Nikmati masa muda dlu sih, istri jg suka kgn masa2 dia sblm nikah</t>
  </si>
  <si>
    <t>nikmati masa muda dlu sih, istri jg suka kgn masa2 dia sblm nikah</t>
  </si>
  <si>
    <t>nikmati masa muda dlu sih istri jg suka kgn masa dia sblm nikah</t>
  </si>
  <si>
    <t>['nikmati', 'masa', 'muda', 'dlu', 'sih', 'istri', 'jg', 'suka', 'kgn', 'masa', 'dia', 'sblm', 'nikah']</t>
  </si>
  <si>
    <t>['menikmati', 'masa', 'muda', 'dahulu', 'sih', 'istri', 'juga', 'suka', 'kgn', 'masa', 'dia', 'sebelum', 'nikah']</t>
  </si>
  <si>
    <t>['menikmati', 'muda', 'sih', 'istri', 'suka', 'kgn', 'nikah']</t>
  </si>
  <si>
    <t>['nikmat', 'muda', 'sih', 'istri', 'suka', 'kgn', 'nikah']</t>
  </si>
  <si>
    <t>nikmat muda sih istri suka kgn nikah</t>
  </si>
  <si>
    <t>Nikah muda pun gua jabanin kalo yang ngajak itu Isagi Yoichi/Fushiguro Megumi/Miya Osamu</t>
  </si>
  <si>
    <t>nikah muda pun gua jabanin kalo yang ngajak itu isagi yoichi/fushiguro megumi/miya osamu</t>
  </si>
  <si>
    <t>nikah muda pun gua jabanin kalo yang ngajak itu isagi yoichifushiguro megumimiya osamu</t>
  </si>
  <si>
    <t>['nikah', 'muda', 'pun', 'gua', 'jabanin', 'kalo', 'yang', 'ngajak', 'itu', 'isagi', 'yoichifushiguro', 'megumimiya', 'osamu']</t>
  </si>
  <si>
    <t>['nikah', 'muda', 'pun', 'aku', 'jabanin', 'kalo', 'yang', 'mengajak', 'itu', 'isagi', 'yoichifushiguro', 'megumimiya', 'osamu']</t>
  </si>
  <si>
    <t>['nikah', 'muda', 'jabanin', 'kalo', 'mengajak', 'isagi', 'yoichifushiguro', 'megumimiya', 'osamu']</t>
  </si>
  <si>
    <t>['nikah', 'muda', 'jabanin', 'kalo', 'ajak', 'isagi', 'yoichifushiguro', 'megumimiya', 'osamu']</t>
  </si>
  <si>
    <t>nikah muda jabanin kalo ajak isagi yoichifushiguro megumimiya osamu</t>
  </si>
  <si>
    <t>sepupu gue yg lebih muda 1 bulan mau nikah,,,,,,,</t>
  </si>
  <si>
    <t>sepupu gue yg lebih muda bulan mau nikah</t>
  </si>
  <si>
    <t>['sepupu', 'gue', 'yg', 'lebih', 'muda', 'bulan', 'mau', 'nikah']</t>
  </si>
  <si>
    <t>['sepupu', 'aku', 'yg', 'lebih', 'muda', 'bulan', 'mau', 'nikah']</t>
  </si>
  <si>
    <t>['sepupu', 'muda', 'nikah']</t>
  </si>
  <si>
    <t>sepupu muda nikah</t>
  </si>
  <si>
    <t>Roda kehidupan memang berputar,  tetapi akibat dari  nikah muda itu  yg terkena dampknya adalah anak tesebut. Bisa di lihat dengan realiti disekitar.</t>
  </si>
  <si>
    <t>roda kehidupan memang berputar,  tetapi akibat dari  nikah muda itu  yg terkena dampknya adalah anak tesebut. bisa di lihat dengan realiti disekitar.</t>
  </si>
  <si>
    <t>roda kehidupan memang berputar tetapi akibat dari nikah muda itu yg terkena dampknya adalah anak tesebut bisa di lihat dengan realiti disekitar</t>
  </si>
  <si>
    <t>['roda', 'kehidupan', 'memang', 'berputar', 'tetapi', 'akibat', 'dari', 'nikah', 'muda', 'itu', 'yg', 'terkena', 'dampknya', 'adalah', 'anak', 'tesebut', 'bisa', 'di', 'lihat', 'dengan', 'realiti', 'disekitar']</t>
  </si>
  <si>
    <t>['roda', 'kehidupan', 'berputar', 'akibat', 'nikah', 'muda', 'terkena', 'dampknya', 'anak', 'tesebut', 'lihat', 'realiti', 'disekitar']</t>
  </si>
  <si>
    <t>['roda', 'hidup', 'putar', 'akibat', 'nikah', 'muda', 'kena', 'dampknya', 'anak', 'tesebut', 'lihat', 'realiti', 'sekitar']</t>
  </si>
  <si>
    <t>roda hidup putar akibat nikah muda kena dampknya anak tesebut lihat realiti sekitar</t>
  </si>
  <si>
    <t>@hwanraeland Nikah ama taerae dijamin awet muda, tiap pagi dapet senyum dia mulu 😭😭😭 https://t.co/LxaAHPHikW</t>
  </si>
  <si>
    <t>@hwanraeland nikah ama taerae dijamin awet muda, tiap pagi dapet senyum dia mulu 😭😭😭 https://t.co/lxaahphikw</t>
  </si>
  <si>
    <t>nikah ama taerae dijamin awet muda tiap pagi dapet senyum dia mulu</t>
  </si>
  <si>
    <t>['nikah', 'ama', 'taerae', 'dijamin', 'awet', 'muda', 'tiap', 'pagi', 'dapet', 'senyum', 'dia', 'mulu']</t>
  </si>
  <si>
    <t>['nikah', 'sama', 'taerae', 'dijamin', 'awet', 'muda', 'tiap', 'pagi', 'dapat', 'senyum', 'dia', 'selalu']</t>
  </si>
  <si>
    <t>['nikah', 'taerae', 'dijamin', 'awet', 'muda', 'pagi', 'senyum']</t>
  </si>
  <si>
    <t>['nikah', 'taerae', 'jamin', 'awet', 'muda', 'pagi', 'senyum']</t>
  </si>
  <si>
    <t>nikah taerae jamin awet muda pagi senyum</t>
  </si>
  <si>
    <t>@tanyakanrl Gw gk pernah tinggal di kota
Anak desa tok. 
Pemikirannya masih awam bgt, anak perempuan percuma jdi sarjana toh ujung2nya didapur, klo gk kuliah ya ujung2nya nikah muda, kalo pacaran trus takutnya bla bla bla. 
Lapangan pekerjaan sulit 
Batasan untuk anak perempuan terlalu byk</t>
  </si>
  <si>
    <t>@tanyakanrl gw gk pernah tinggal di kota
anak desa tok. 
pemikirannya masih awam bgt, anak perempuan percuma jdi sarjana toh ujung2nya didapur, klo gk kuliah ya ujung2nya nikah muda, kalo pacaran trus takutnya bla bla bla. 
lapangan pekerjaan sulit 
batasan untuk anak perempuan terlalu byk</t>
  </si>
  <si>
    <t>gw gk pernah tinggal di kota anak desa tok pemikirannya masih awam bgt anak perempuan percuma jdi sarjana toh ujungnya didapur klo gk kuliah ya ujungnya nikah muda kalo pacaran trus takutnya bla bla bla lapangan pekerjaan sulit batasan untuk anak perempuan terlalu byk</t>
  </si>
  <si>
    <t>['gw', 'gk', 'pernah', 'tinggal', 'di', 'kota', 'anak', 'desa', 'tok', 'pemikirannya', 'masih', 'awam', 'bgt', 'anak', 'perempuan', 'percuma', 'jdi', 'sarjana', 'toh', 'ujungnya', 'didapur', 'klo', 'gk', 'kuliah', 'ya', 'ujungnya', 'nikah', 'muda', 'kalo', 'pacaran', 'trus', 'takutnya', 'bla', 'bla', 'bla', 'lapangan', 'pekerjaan', 'sulit', 'batasan', 'untuk', 'anak', 'perempuan', 'terlalu', 'byk']</t>
  </si>
  <si>
    <t>['aku', 'tidak', 'pernah', 'tinggal', 'di', 'kota', 'anak', 'desa', 'tok', 'pemikirannya', 'masih', 'awam', 'banget', 'anak', 'perempuan', 'percuma', 'jadi', 'sarjana', 'toh', 'ujungnya', 'didapur', 'klo', 'tidak', 'kuliah', 'ya', 'ujungnya', 'nikah', 'muda', 'kalo', 'pacaran', 'terus', 'takutnya', 'bla', 'bla', 'bla', 'lapangan', 'pekerjaan', 'sulit', 'batasan', 'untuk', 'anak', 'perempuan', 'terlalu', 'banyak']</t>
  </si>
  <si>
    <t>['tinggal', 'kota', 'anak', 'desa', 'tok', 'pemikirannya', 'awam', 'banget', 'anak', 'perempuan', 'sarjana', 'ujungnya', 'didapur', 'klo', 'kuliah', 'ya', 'ujungnya', 'nikah', 'muda', 'kalo', 'pacaran', 'takutnya', 'bla', 'bla', 'bla', 'lapangan', 'pekerjaan', 'sulit', 'batasan', 'anak', 'perempuan']</t>
  </si>
  <si>
    <t>['tinggal', 'kota', 'anak', 'desa', 'tok', 'pikir', 'awam', 'banget', 'anak', 'perempuan', 'sarjana', 'ujung', 'dapur', 'klo', 'kuliah', 'ya', 'ujung', 'nikah', 'muda', 'kalo', 'pacar', 'takut', 'bla', 'bla', 'bla', 'lapang', 'kerja', 'sulit', 'batas', 'anak', 'perempuan']</t>
  </si>
  <si>
    <t>tinggal kota anak desa tok pikir awam banget anak perempuan sarjana ujung dapur klo kuliah ya ujung nikah muda kalo pacar takut bla bla bla lapang kerja sulit batas anak perempuan</t>
  </si>
  <si>
    <t>@tanyakanrl Nikah muda kuliah semester 6 hasil cuan dari bitcoin sisanya buat ngontrak rumah, beli motor cuan dari ethereum, beli mobil cuan dari solana, beli rumah cuan dari aptos, beli kebun kelapa sawit hasil cuan dari optimism dan arbitrum, thanks crypto</t>
  </si>
  <si>
    <t>@tanyakanrl nikah muda kuliah semester 6 hasil cuan dari bitcoin sisanya buat ngontrak rumah, beli motor cuan dari ethereum, beli mobil cuan dari solana, beli rumah cuan dari aptos, beli kebun kelapa sawit hasil cuan dari optimism dan arbitrum, thanks crypto</t>
  </si>
  <si>
    <t>nikah muda kuliah semester hasil cuan dari bitcoin sisanya buat ngontrak rumah beli motor cuan dari ethereum beli mobil cuan dari solana beli rumah cuan dari aptos beli kebun kelapa sawit hasil cuan dari optimism dan arbitrum thanks crypto</t>
  </si>
  <si>
    <t>['nikah', 'muda', 'kuliah', 'semester', 'hasil', 'cuan', 'dari', 'bitcoin', 'sisanya', 'buat', 'ngontrak', 'rumah', 'beli', 'motor', 'cuan', 'dari', 'ethereum', 'beli', 'mobil', 'cuan', 'dari', 'solana', 'beli', 'rumah', 'cuan', 'dari', 'aptos', 'beli', 'kebun', 'kelapa', 'sawit', 'hasil', 'cuan', 'dari', 'optimism', 'dan', 'arbitrum', 'thanks', 'crypto']</t>
  </si>
  <si>
    <t>['nikah', 'muda', 'kuliah', 'semester', 'hasil', 'cuan', 'dari', 'bitcoin', 'sisanya', 'buat', 'ngontrak', 'rumah', 'beli', 'motor', 'cuan', 'dari', 'ethereum', 'beli', 'mobil', 'cuan', 'dari', 'solana', 'beli', 'rumah', 'cuan', 'dari', 'aptos', 'beli', 'kebun', 'kelapa', 'sawit', 'hasil', 'cuan', 'dari', 'optimism', 'dan', 'arbitrum', 'terimakasih', 'crypto']</t>
  </si>
  <si>
    <t>['nikah', 'muda', 'kuliah', 'semester', 'hasil', 'cuan', 'bitcoin', 'sisanya', 'ngontrak', 'rumah', 'beli', 'motor', 'cuan', 'ethereum', 'beli', 'mobil', 'cuan', 'solana', 'beli', 'rumah', 'cuan', 'aptos', 'beli', 'kebun', 'kelapa', 'sawit', 'hasil', 'cuan', 'optimism', 'arbitrum', 'terimakasih', 'crypto']</t>
  </si>
  <si>
    <t>['nikah', 'muda', 'kuliah', 'semester', 'hasil', 'cuan', 'bitcoin', 'sisa', 'ngontrak', 'rumah', 'beli', 'motor', 'cuan', 'ethereum', 'beli', 'mobil', 'cuan', 'solana', 'beli', 'rumah', 'cuan', 'aptos', 'beli', 'kebun', 'kelapa', 'sawit', 'hasil', 'cuan', 'optimism', 'arbitrum', 'terimakasih', 'crypto']</t>
  </si>
  <si>
    <t>nikah muda kuliah semester hasil cuan bitcoin sisa ngontrak rumah beli motor cuan ethereum beli mobil cuan solana beli rumah cuan aptos beli kebun kelapa sawit hasil cuan optimism arbitrum terimakasih crypto</t>
  </si>
  <si>
    <t>@suchilarious @tanyakanrl Sebenernya nikah yg salah itu nikah dini, tp ya gmn y alesanya nikah muda apa dulu? Bahkan umur ideal untuk nikah aja belum tentu rumah tangganya ideal</t>
  </si>
  <si>
    <t>@suchilarious @tanyakanrl sebenernya nikah yg salah itu nikah dini, tp ya gmn y alesanya nikah muda apa dulu? bahkan umur ideal untuk nikah aja belum tentu rumah tangganya ideal</t>
  </si>
  <si>
    <t>sebenernya nikah yg salah itu nikah dini tp ya gmn  alesanya nikah muda apa dulu bahkan umur ideal untuk nikah aja belum tentu rumah tangganya ideal</t>
  </si>
  <si>
    <t>['sebenernya', 'nikah', 'yg', 'salah', 'itu', 'nikah', 'dini', 'tp', 'ya', 'gmn', 'alesanya', 'nikah', 'muda', 'apa', 'dulu', 'bahkan', 'umur', 'ideal', 'untuk', 'nikah', 'aja', 'belum', 'tentu', 'rumah', 'tangganya', 'ideal']</t>
  </si>
  <si>
    <t>['sebenarnya', 'nikah', 'yg', 'salah', 'itu', 'nikah', 'dini', 'tapi', 'ya', 'bagaimana', 'alesanya', 'nikah', 'muda', 'apa', 'dulu', 'bahkan', 'umur', 'ideal', 'untuk', 'nikah', 'aja', 'belum', 'tentu', 'rumah', 'tangganya', 'ideal']</t>
  </si>
  <si>
    <t>['nikah', 'salah', 'nikah', 'ya', 'alesanya', 'nikah', 'muda', 'umur', 'ideal', 'nikah', 'aja', 'rumah', 'tangganya', 'ideal']</t>
  </si>
  <si>
    <t>['nikah', 'salah', 'nikah', 'ya', 'alesanya', 'nikah', 'muda', 'umur', 'ideal', 'nikah', 'aja', 'rumah', 'tangga', 'ideal']</t>
  </si>
  <si>
    <t>nikah salah nikah ya alesanya nikah muda umur ideal nikah aja rumah tangga ideal</t>
  </si>
  <si>
    <t>Keinginan untuk menikah di usia muda tiba tiba hilang dan udah ngga mau kepikiran mau nikah muda</t>
  </si>
  <si>
    <t>keinginan untuk menikah di usia muda tiba tiba hilang dan udah ngga mau kepikiran mau nikah muda</t>
  </si>
  <si>
    <t>['keinginan', 'untuk', 'menikah', 'di', 'usia', 'muda', 'tiba', 'tiba', 'hilang', 'dan', 'udah', 'ngga', 'mau', 'kepikiran', 'mau', 'nikah', 'muda']</t>
  </si>
  <si>
    <t>['keinginan', 'untuk', 'nikah', 'di', 'usia', 'muda', 'tiba', 'tiba', 'hilang', 'dan', 'sudah', 'tidak', 'mau', 'kepikiran', 'mau', 'nikah', 'muda']</t>
  </si>
  <si>
    <t>['nikah', 'usia', 'muda', 'hilang', 'kepikiran', 'nikah', 'muda']</t>
  </si>
  <si>
    <t>['nikah', 'usia', 'muda', 'hilang', 'pikir', 'nikah', 'muda']</t>
  </si>
  <si>
    <t>nikah usia muda hilang pikir nikah muda</t>
  </si>
  <si>
    <t>aku anak perempuan tertua, dulu pernah pengen nikah muda aja kalo udah lulus dari pesantren. tapi gak boleh sama ibuk. disuruh cari pengalaman dulu, kayak kerja atau lanjut sekolah lagi.
sekarang udah tau caranya nyari duit, kebablasan gak pengen nikah. sampe hrs di suruh-suruh</t>
  </si>
  <si>
    <t>aku anak perempuan tertua dulu pernah pengen nikah muda aja kalo udah lulus dari pesantren tapi gak boleh sama ibuk disuruh cari pengalaman dulu kayak kerja atau lanjut sekolah lagi sekarang udah tau caranya nyari duit kebablasan gak pengen nikah sampe hrs di suruhsuruh</t>
  </si>
  <si>
    <t>['aku', 'anak', 'perempuan', 'tertua', 'dulu', 'pernah', 'pengen', 'nikah', 'muda', 'aja', 'kalo', 'udah', 'lulus', 'dari', 'pesantren', 'tapi', 'gak', 'boleh', 'sama', 'ibuk', 'disuruh', 'cari', 'pengalaman', 'dulu', 'kayak', 'kerja', 'atau', 'lanjut', 'sekolah', 'lagi', 'sekarang', 'udah', 'tau', 'caranya', 'nyari', 'duit', 'kebablasan', 'gak', 'pengen', 'nikah', 'sampe', 'hrs', 'di', 'suruhsuruh']</t>
  </si>
  <si>
    <t>['aku', 'anak', 'perempuan', 'tertua', 'dulu', 'pernah', 'ingin', 'nikah', 'muda', 'aja', 'kalo', 'sudah', 'lulus', 'dari', 'pesantren', 'tapi', 'gak', 'boleh', 'sama', 'ibu', 'disuruh', 'cari', 'pengalaman', 'dulu', 'seperti', 'kerja', 'atau', 'lanjut', 'sekolah', 'lagi', 'sekarang', 'sudah', 'tau', 'caranya', 'mencari', 'duit', 'kebablasan', 'gak', 'ingin', 'nikah', 'sampai', 'harus', 'di', 'suruhsuruh']</t>
  </si>
  <si>
    <t>['anak', 'perempuan', 'tertua', 'nikah', 'muda', 'aja', 'kalo', 'lulus', 'pesantren', 'gak', 'disuruh', 'cari', 'pengalaman', 'kerja', 'sekolah', 'tau', 'mencari', 'duit', 'kebablasan', 'gak', 'nikah', 'suruhsuruh']</t>
  </si>
  <si>
    <t>['anak', 'perempuan', 'tua', 'nikah', 'muda', 'aja', 'kalo', 'lulus', 'pesantren', 'gak', 'suruh', 'cari', 'alam', 'kerja', 'sekolah', 'tau', 'cari', 'duit', 'bablas', 'gak', 'nikah', 'suruhsuruh']</t>
  </si>
  <si>
    <t>anak perempuan tua nikah muda aja kalo lulus pesantren gak suruh cari alam kerja sekolah tau cari duit bablas gak nikah suruhsuruh</t>
  </si>
  <si>
    <t>@Si_B0OLang @tanyakanrl Bahagianya berbeda. Kebahagiaan masa muda kebanyakan hilang pas udah nikah, tapi pas nikah gantinya dapat kebahagiaan yg gak pernah dirasain sebelumnya 😅
(dan sama2 ada gak bahagianya)</t>
  </si>
  <si>
    <t>@si_b0olang @tanyakanrl bahagianya berbeda. kebahagiaan masa muda kebanyakan hilang pas udah nikah, tapi pas nikah gantinya dapat kebahagiaan yg gak pernah dirasain sebelumnya 😅
(dan sama2 ada gak bahagianya)</t>
  </si>
  <si>
    <t>bolang bahagianya berbeda kebahagiaan masa muda kebanyakan hilang pas udah nikah tapi pas nikah gantinya dapat kebahagiaan yg gak pernah dirasain sebelumnya dan sama ada gak bahagianya</t>
  </si>
  <si>
    <t>['bolang', 'bahagianya', 'berbeda', 'kebahagiaan', 'masa', 'muda', 'kebanyakan', 'hilang', 'pas', 'udah', 'nikah', 'tapi', 'pas', 'nikah', 'gantinya', 'dapat', 'kebahagiaan', 'yg', 'gak', 'pernah', 'dirasain', 'sebelumnya', 'dan', 'sama', 'ada', 'gak', 'bahagianya']</t>
  </si>
  <si>
    <t>['bolang', 'bahagianya', 'berbeda', 'kebahagiaan', 'masa', 'muda', 'kebanyakan', 'hilang', 'saat', 'sudah', 'nikah', 'tapi', 'saat', 'nikah', 'gantinya', 'dapat', 'kebahagiaan', 'yg', 'gak', 'pernah', 'dirasain', 'sebelumnya', 'dan', 'sama', 'ada', 'gak', 'bahagianya']</t>
  </si>
  <si>
    <t>['bolang', 'bahagianya', 'berbeda', 'kebahagiaan', 'muda', 'kebanyakan', 'hilang', 'nikah', 'nikah', 'gantinya', 'kebahagiaan', 'gak', 'dirasain', 'gak', 'bahagianya']</t>
  </si>
  <si>
    <t>['bolang', 'bahagia', 'beda', 'bahagia', 'muda', 'banyak', 'hilang', 'nikah', 'nikah', 'ganti', 'bahagia', 'gak', 'dirasain', 'gak', 'bahagia']</t>
  </si>
  <si>
    <t>bolang bahagia beda bahagia muda banyak hilang nikah nikah ganti bahagia gak dirasain gak bahagia</t>
  </si>
  <si>
    <t>@riliv_app Akuuu...
Yang sejak awal pengen nikah di usia 28 tahun.
Ga pernah ingin nikah muda.</t>
  </si>
  <si>
    <t>@riliv_app akuuu...
yang sejak awal pengen nikah di usia 28 tahun.
ga pernah ingin nikah muda.</t>
  </si>
  <si>
    <t>app akuuu yang sejak awal pengen nikah di usia tahun ga pernah ingin nikah muda</t>
  </si>
  <si>
    <t>['app', 'akuuu', 'yang', 'sejak', 'awal', 'pengen', 'nikah', 'di', 'usia', 'tahun', 'ga', 'pernah', 'ingin', 'nikah', 'muda']</t>
  </si>
  <si>
    <t>['app', 'aku', 'yang', 'sejak', 'awal', 'ingin', 'nikah', 'di', 'usia', 'tahun', 'tidak', 'pernah', 'ingin', 'nikah', 'muda']</t>
  </si>
  <si>
    <t>['app', 'nikah', 'usia', 'nikah', 'muda']</t>
  </si>
  <si>
    <t>app nikah usia nikah muda</t>
  </si>
  <si>
    <t>Gamau kerjaaaaaaaaa,mau nikah aja sama tuan muda jeon jungkook🥺</t>
  </si>
  <si>
    <t>gamau kerjaaaaaaaaa,mau nikah aja sama tuan muda jeon jungkook🥺</t>
  </si>
  <si>
    <t>gamau kerjaaaaaaaaamau nikah aja sama tuan muda jeon jungkook</t>
  </si>
  <si>
    <t>['gamau', 'kerjaaaaaaaaamau', 'nikah', 'aja', 'sama', 'tuan', 'muda', 'jeon', 'jungkook']</t>
  </si>
  <si>
    <t>['gamau', 'kerjaaaaaaaaamau', 'nikah', 'aja', 'tuan', 'muda', 'jeon', 'jungkook']</t>
  </si>
  <si>
    <t>gamau kerjaaaaaaaaamau nikah aja tuan muda jeon jungkook</t>
  </si>
  <si>
    <t>kapal lain klo ada momen kaya pacaran, markmin sendiri yg vibesnya pasusu nikah muda(pusinh)</t>
  </si>
  <si>
    <t>kapal lain klo ada momen kaya pacaran markmin sendiri yg vibesnya pasusu nikah mudapusinh</t>
  </si>
  <si>
    <t>['kapal', 'lain', 'klo', 'ada', 'momen', 'kaya', 'pacaran', 'markmin', 'sendiri', 'yg', 'vibesnya', 'pasusu', 'nikah', 'mudapusinh']</t>
  </si>
  <si>
    <t>['kapal', 'klo', 'momen', 'kaya', 'pacaran', 'markmin', 'vibesnya', 'pasusu', 'nikah', 'mudapusinh']</t>
  </si>
  <si>
    <t>['kapal', 'klo', 'momen', 'kaya', 'pacar', 'markmin', 'vibesnya', 'pasusu', 'nikah', 'mudapusinh']</t>
  </si>
  <si>
    <t>kapal klo momen kaya pacar markmin vibesnya pasusu nikah mudapusinh</t>
  </si>
  <si>
    <t>Td ngantar undangan nikah temenku, aku minta temenin adekku. Trus adekku nglihat mukanya temen2ku dan gapercaya kalau aku seumuran sm mreka, karena katanya mereka mukanya kayak ibu2 😭. Berarti adekku nglihat aku msih awet muda, seneng banget deh 🤣</t>
  </si>
  <si>
    <t>td ngantar undangan nikah temenku, aku minta temenin adekku. trus adekku nglihat mukanya temen2ku dan gapercaya kalau aku seumuran sm mreka, karena katanya mereka mukanya kayak ibu2 😭. berarti adekku nglihat aku msih awet muda, seneng banget deh 🤣</t>
  </si>
  <si>
    <t>td ngantar undangan nikah temenku aku minta temenin adekku trus adekku nglihat mukanya temenku dan gapercaya kalau aku seumuran sm mreka karena katanya mereka mukanya kayak ibu berarti adekku nglihat aku msih awet muda seneng banget deh</t>
  </si>
  <si>
    <t>['td', 'ngantar', 'undangan', 'nikah', 'temenku', 'aku', 'minta', 'temenin', 'adekku', 'trus', 'adekku', 'nglihat', 'mukanya', 'temenku', 'dan', 'gapercaya', 'kalau', 'aku', 'seumuran', 'sm', 'mreka', 'karena', 'katanya', 'mereka', 'mukanya', 'kayak', 'ibu', 'berarti', 'adekku', 'nglihat', 'aku', 'msih', 'awet', 'muda', 'seneng', 'banget', 'deh']</t>
  </si>
  <si>
    <t>['tadi', 'ngantar', 'undangan', 'nikah', 'temenku', 'aku', 'minta', 'temenin', 'adikku', 'terus', 'adikku', 'nglihat', 'mukanya', 'temenku', 'dan', 'gapercaya', 'kalau', 'aku', 'seumuran', 'sama', 'mereka', 'karena', 'katanya', 'mereka', 'mukanya', 'seperti', 'ibu', 'berarti', 'adikku', 'nglihat', 'aku', 'masih', 'awet', 'muda', 'senang', 'banget', 'deh']</t>
  </si>
  <si>
    <t>['ngantar', 'undangan', 'nikah', 'temenku', 'temenin', 'adikku', 'adikku', 'nglihat', 'mukanya', 'temenku', 'gapercaya', 'seumuran', 'mukanya', 'adikku', 'nglihat', 'awet', 'muda', 'senang', 'banget', 'deh']</t>
  </si>
  <si>
    <t>['ngantar', 'undang', 'nikah', 'temenku', 'temenin', 'adik', 'adik', 'nglihat', 'muka', 'temenku', 'gapercaya', 'umur', 'muka', 'adik', 'nglihat', 'awet', 'muda', 'senang', 'banget', 'deh']</t>
  </si>
  <si>
    <t>ngantar undang nikah temenku temenin adik adik nglihat muka temenku gapercaya umur muka adik nglihat awet muda senang banget deh</t>
  </si>
  <si>
    <t>@tanyakanrl Lebih bagus nikah muda atau nikah tapi udah matang?</t>
  </si>
  <si>
    <t>@tanyakanrl lebih bagus nikah muda atau nikah tapi udah matang?</t>
  </si>
  <si>
    <t>lebih bagus nikah muda atau nikah tapi udah matang</t>
  </si>
  <si>
    <t>['lebih', 'bagus', 'nikah', 'muda', 'atau', 'nikah', 'tapi', 'udah', 'matang']</t>
  </si>
  <si>
    <t>['lebih', 'bagus', 'nikah', 'muda', 'atau', 'nikah', 'tapi', 'sudah', 'matang']</t>
  </si>
  <si>
    <t>['bagus', 'nikah', 'muda', 'nikah', 'matang']</t>
  </si>
  <si>
    <t>bagus nikah muda nikah matang</t>
  </si>
  <si>
    <t>@sbyfess ga ngerti gue jg, dikampung gue bocah baru dapet ktp dah nikah udah gt org sekampung bangga. nah gue nikah usia 24 aja dah dikatain perawan tua, padahal gue nikah termasuk diusia muda💔</t>
  </si>
  <si>
    <t>ga ngerti gue jg dikampung gue bocah baru dapet ktp dah nikah udah gt org sekampung bangga nah gue nikah usia aja dah dikatain perawan tua padahal gue nikah termasuk diusia muda</t>
  </si>
  <si>
    <t>['ga', 'ngerti', 'gue', 'jg', 'dikampung', 'gue', 'bocah', 'baru', 'dapet', 'ktp', 'dah', 'nikah', 'udah', 'gt', 'org', 'sekampung', 'bangga', 'nah', 'gue', 'nikah', 'usia', 'aja', 'dah', 'dikatain', 'perawan', 'tua', 'padahal', 'gue', 'nikah', 'termasuk', 'diusia', 'muda']</t>
  </si>
  <si>
    <t>['tidak', 'paham', 'aku', 'juga', 'dikampung', 'aku', 'anak', 'baru', 'dapat', 'ktp', 'sudah', 'nikah', 'sudah', 'begitu', 'orang', 'sekampung', 'bangga', 'nah', 'aku', 'nikah', 'usia', 'aja', 'sudah', 'dikatakan', 'perawan', 'tua', 'padahal', 'aku', 'nikah', 'termasuk', 'diusia', 'muda']</t>
  </si>
  <si>
    <t>['paham', 'dikampung', 'anak', 'ktp', 'nikah', 'orang', 'sekampung', 'bangga', 'nikah', 'usia', 'aja', 'perawan', 'tua', 'nikah', 'diusia', 'muda']</t>
  </si>
  <si>
    <t>['paham', 'kampung', 'anak', 'ktp', 'nikah', 'orang', 'kampung', 'bangga', 'nikah', 'usia', 'aja', 'perawan', 'tua', 'nikah', 'usia', 'muda']</t>
  </si>
  <si>
    <t>paham kampung anak ktp nikah orang kampung bangga nikah usia aja perawan tua nikah usia muda</t>
  </si>
  <si>
    <t>ㅤㅤㅤㅤ
ㅤㅤㅤㅤ
Sukak🥲 sempat kepikiran nikah muda tapi belum ada jodoh
ㅤㅤㅤㅤ
ㅤㅤㅤㅤ</t>
  </si>
  <si>
    <t>ㅤㅤㅤㅤ
ㅤㅤㅤㅤ
sukak🥲 sempat kepikiran nikah muda tapi belum ada jodoh
ㅤㅤㅤㅤ
ㅤㅤㅤㅤ</t>
  </si>
  <si>
    <t>sukak sempat kepikiran nikah muda tapi belum ada jodoh</t>
  </si>
  <si>
    <t>['sukak', 'sempat', 'kepikiran', 'nikah', 'muda', 'tapi', 'belum', 'ada', 'jodoh']</t>
  </si>
  <si>
    <t>['sukak', 'kepikiran', 'nikah', 'muda', 'jodoh']</t>
  </si>
  <si>
    <t>['sukak', 'pikir', 'nikah', 'muda', 'jodoh']</t>
  </si>
  <si>
    <t>sukak pikir nikah muda jodoh</t>
  </si>
  <si>
    <t>@tanyakanrl Klo kita ga punya temen alias sirkel, worth it ga sih nikah?
Mksdnya jaman skrg 'keliatannya' pasangan muda mudi itu kek seneng nongki" gtu.. sdngkan gua sendiri kerja pulang tidur..</t>
  </si>
  <si>
    <t>@tanyakanrl klo kita ga punya temen alias sirkel, worth it ga sih nikah?
mksdnya jaman skrg 'keliatannya' pasangan muda mudi itu kek seneng nongki" gtu.. sdngkan gua sendiri kerja pulang tidur..</t>
  </si>
  <si>
    <t>klo kita ga punya temen alias sirkel worth it ga sih nikah mksdnya jaman skrg keliatannya pasangan muda mudi itu kek seneng nongki gtu sdngkan gua sendiri kerja pulang tidur</t>
  </si>
  <si>
    <t>['klo', 'kita', 'ga', 'punya', 'temen', 'alias', 'sirkel', 'worth', 'it', 'ga', 'sih', 'nikah', 'mksdnya', 'jaman', 'skrg', 'keliatannya', 'pasangan', 'muda', 'mudi', 'itu', 'kek', 'seneng', 'nongki', 'gtu', 'sdngkan', 'gua', 'sendiri', 'kerja', 'pulang', 'tidur']</t>
  </si>
  <si>
    <t>['klo', 'kita', 'tidak', 'punya', 'teman', 'alias', 'sirkel', 'worth', 'it', 'tidak', 'sih', 'nikah', 'maksudnya', 'zaman', 'sekarang', 'kelihatannya', 'pasangan', 'muda', 'muda', 'itu', 'seperti', 'senang', 'nongkrong', 'begitu', 'sdngkan', 'aku', 'sendiri', 'kerja', 'pulang', 'tidur']</t>
  </si>
  <si>
    <t>['klo', 'teman', 'alias', 'sirkel', 'worth', 'it', 'sih', 'nikah', 'maksudnya', 'zaman', 'pasangan', 'muda', 'muda', 'senang', 'nongkrong', 'sdngkan', 'kerja', 'pulang', 'tidur']</t>
  </si>
  <si>
    <t>['klo', 'teman', 'alias', 'sirkel', 'worth', 'it', 'sih', 'nikah', 'maksud', 'zaman', 'pasang', 'muda', 'muda', 'senang', 'nongkrong', 'sdngkan', 'kerja', 'pulang', 'tidur']</t>
  </si>
  <si>
    <t>klo teman alias sirkel worth it sih nikah maksud zaman pasang muda muda senang nongkrong sdngkan kerja pulang tidur</t>
  </si>
  <si>
    <t>@Yunkiminyoon Umur dah nak masuk 40 ni ada orang tanya belajar kat mana lagi. Dah nikah ke belum. Maybe belum ada anak lagi jadi seri tu awet muda lagi 😁 Done claim 🤣🤣🤣</t>
  </si>
  <si>
    <t>@yunkiminyoon umur dah nak masuk 40 ni ada orang tanya belajar kat mana lagi. dah nikah ke belum. maybe belum ada anak lagi jadi seri tu awet muda lagi 😁 done claim 🤣🤣🤣</t>
  </si>
  <si>
    <t>umur dah nak masuk ni ada orang tanya belajar kat mana lagi dah nikah ke belum maybe belum ada anak lagi jadi seri tu awet muda lagi done claim</t>
  </si>
  <si>
    <t>['umur', 'dah', 'nak', 'masuk', 'ni', 'ada', 'orang', 'tanya', 'belajar', 'kat', 'mana', 'lagi', 'dah', 'nikah', 'ke', 'belum', 'maybe', 'belum', 'ada', 'anak', 'lagi', 'jadi', 'seri', 'tu', 'awet', 'muda', 'lagi', 'done', 'claim']</t>
  </si>
  <si>
    <t>['umur', 'sudah', 'anak', 'masuk', 'ini', 'ada', 'orang', 'tanya', 'belajar', 'kat', 'mana', 'lagi', 'sudah', 'nikah', 'ke', 'belum', 'mungkin', 'belum', 'ada', 'anak', 'lagi', 'jadi', 'seri', 'itu', 'awet', 'muda', 'lagi', 'done', 'claim']</t>
  </si>
  <si>
    <t>['umur', 'anak', 'masuk', 'orang', 'belajar', 'kat', 'nikah', 'anak', 'seri', 'awet', 'muda', 'done', 'claim']</t>
  </si>
  <si>
    <t>['umur', 'anak', 'masuk', 'orang', 'ajar', 'kat', 'nikah', 'anak', 'seri', 'awet', 'muda', 'done', 'claim']</t>
  </si>
  <si>
    <t>umur anak masuk orang ajar kat nikah anak seri awet muda done claim</t>
  </si>
  <si>
    <t>capek flirting pengen nikah muda</t>
  </si>
  <si>
    <t>['capek', 'flirting', 'pengen', 'nikah', 'muda']</t>
  </si>
  <si>
    <t>['capek', 'flirting', 'ingin', 'nikah', 'muda']</t>
  </si>
  <si>
    <t>['capek', 'flirting', 'nikah', 'muda']</t>
  </si>
  <si>
    <t>capek flirting nikah muda</t>
  </si>
  <si>
    <t>@carolluvers @tanyakanrl lebih muda atau beda 1tahun lebih tua gpp. kalo lebih tua 2tahun keatas takut diburu2 nikah</t>
  </si>
  <si>
    <t>lebih muda atau beda tahun lebih tua gpp kalo lebih tua tahun keatas takut diburu nikah</t>
  </si>
  <si>
    <t>['lebih', 'muda', 'atau', 'beda', 'tahun', 'lebih', 'tua', 'gpp', 'kalo', 'lebih', 'tua', 'tahun', 'keatas', 'takut', 'diburu', 'nikah']</t>
  </si>
  <si>
    <t>['lebih', 'muda', 'atau', 'beda', 'tahun', 'lebih', 'tua', 'boleh', 'kalo', 'lebih', 'tua', 'tahun', 'keatas', 'takut', 'diburu', 'nikah']</t>
  </si>
  <si>
    <t>['muda', 'beda', 'tua', 'kalo', 'tua', 'keatas', 'takut', 'diburu', 'nikah']</t>
  </si>
  <si>
    <t>['muda', 'beda', 'tua', 'kalo', 'tua', 'atas', 'takut', 'buru', 'nikah']</t>
  </si>
  <si>
    <t>muda beda tua kalo tua atas takut buru nikah</t>
  </si>
  <si>
    <t>Eh aku mau cerita, 
Bbrp waktu lalu aku mimpi nikah untuk kesekian kali entah part keberapa..
Aku gatau, tapi baru ngeh aja. Sebelum mimpi itu aku bilang kalo gamau nikah muda wkwk dalam hati sebenernya pengen bilang buat nunda juga. 
Taunya malah kebawa mimpi</t>
  </si>
  <si>
    <t>eh aku mau cerita, 
bbrp waktu lalu aku mimpi nikah untuk kesekian kali entah part keberapa..
aku gatau, tapi baru ngeh aja. sebelum mimpi itu aku bilang kalo gamau nikah muda wkwk dalam hati sebenernya pengen bilang buat nunda juga. 
taunya malah kebawa mimpi</t>
  </si>
  <si>
    <t>eh aku mau cerita bbrp waktu lalu aku mimpi nikah untuk kesekian kali entah part keberapa aku gatau tapi baru ngeh aja sebelum mimpi itu aku bilang kalo gamau nikah muda wkwk dalam hati sebenernya pengen bilang buat nunda juga taunya malah kebawa mimpi</t>
  </si>
  <si>
    <t>['eh', 'aku', 'mau', 'cerita', 'bbrp', 'waktu', 'lalu', 'aku', 'mimpi', 'nikah', 'untuk', 'kesekian', 'kali', 'entah', 'part', 'keberapa', 'aku', 'gatau', 'tapi', 'baru', 'ngeh', 'aja', 'sebelum', 'mimpi', 'itu', 'aku', 'bilang', 'kalo', 'gamau', 'nikah', 'muda', 'wkwk', 'dalam', 'hati', 'sebenernya', 'pengen', 'bilang', 'buat', 'nunda', 'juga', 'taunya', 'malah', 'kebawa', 'mimpi']</t>
  </si>
  <si>
    <t>['malah', 'aku', 'mau', 'cerita', 'beberapa', 'waktu', 'lalu', 'aku', 'mimpi', 'nikah', 'untuk', 'beberapa', 'sepertinya', 'entah', 'part', 'keberapa', 'aku', 'gatau', 'tapi', 'baru', 'ngeh', 'aja', 'sebelum', 'mimpi', 'itu', 'aku', 'bilang', 'kalo', 'gamau', 'nikah', 'muda', 'wkwk', 'dalam', 'hati', 'sebenarnya', 'ingin', 'bilang', 'buat', 'menunda', 'juga', 'tahunya', 'malah', 'kebawa', 'mimpi']</t>
  </si>
  <si>
    <t>['cerita', 'mimpi', 'nikah', 'part', 'keberapa', 'gatau', 'ngeh', 'aja', 'mimpi', 'bilang', 'kalo', 'gamau', 'nikah', 'muda', 'hati', 'bilang', 'menunda', 'tahunya', 'kebawa', 'mimpi']</t>
  </si>
  <si>
    <t>['cerita', 'mimpi', 'nikah', 'part', 'berapa', 'gatau', 'ngeh', 'aja', 'mimpi', 'bilang', 'kalo', 'gamau', 'nikah', 'muda', 'hati', 'bilang', 'tunda', 'tahu', 'bawa', 'mimpi']</t>
  </si>
  <si>
    <t>cerita mimpi nikah part berapa gatau ngeh aja mimpi bilang kalo gamau nikah muda hati bilang tunda tahu bawa mimpi</t>
  </si>
  <si>
    <t>1. Jalani hidup sesuai kemauan gue
2. Jadi muda kaya raya
3. Nikah sama Jennie 😊</t>
  </si>
  <si>
    <t>1. jalani hidup sesuai kemauan gue
2. jadi muda kaya raya
3. nikah sama jennie 😊</t>
  </si>
  <si>
    <t>jalani hidup sesuai kemauan gue jadi muda kaya raya nikah sama jennie</t>
  </si>
  <si>
    <t>['jalani', 'hidup', 'sesuai', 'kemauan', 'gue', 'jadi', 'muda', 'kaya', 'raya', 'nikah', 'sama', 'jennie']</t>
  </si>
  <si>
    <t>['jalani', 'hidup', 'sesuai', 'kemauan', 'aku', 'jadi', 'muda', 'kaya', 'raya', 'nikah', 'sama', 'jennie']</t>
  </si>
  <si>
    <t>['jalani', 'hidup', 'sesuai', 'kemauan', 'muda', 'kaya', 'raya', 'nikah', 'jennie']</t>
  </si>
  <si>
    <t>['jalan', 'hidup', 'sesuai', 'mau', 'muda', 'kaya', 'raya', 'nikah', 'jennie']</t>
  </si>
  <si>
    <t>jalan hidup sesuai mau muda kaya raya nikah jennie</t>
  </si>
  <si>
    <t>@eatsleepwalk1 tpi w pernah denger opini, klo hiburan sexual tu hiburan termurah maknya banyak masyarakat golongan kebawah sering nikah muda, ato punya banyak anak</t>
  </si>
  <si>
    <t>tpi  pernah denger opini klo hiburan sexual tu hiburan termurah maknya banyak masyarakat golongan kebawah sering nikah muda ato punya banyak anak</t>
  </si>
  <si>
    <t>['tpi', 'pernah', 'denger', 'opini', 'klo', 'hiburan', 'sexual', 'tu', 'hiburan', 'termurah', 'maknya', 'banyak', 'masyarakat', 'golongan', 'kebawah', 'sering', 'nikah', 'muda', 'ato', 'punya', 'banyak', 'anak']</t>
  </si>
  <si>
    <t>['tapi', 'pernah', 'denger', 'opini', 'klo', 'hiburan', 'sexual', 'itu', 'hiburan', 'termurah', 'maknya', 'banyak', 'masyarakat', 'golongan', 'kebawah', 'sering', 'nikah', 'muda', 'atau', 'punya', 'banyak', 'anak']</t>
  </si>
  <si>
    <t>['denger', 'opini', 'klo', 'hiburan', 'sexual', 'hiburan', 'termurah', 'maknya', 'masyarakat', 'golongan', 'kebawah', 'nikah', 'muda', 'anak']</t>
  </si>
  <si>
    <t>['denger', 'opini', 'klo', 'hibur', 'sexual', 'hibur', 'murah', 'maknya', 'masyarakat', 'golong', 'bawah', 'nikah', 'muda', 'anak']</t>
  </si>
  <si>
    <t>denger opini klo hibur sexual hibur murah maknya masyarakat golong bawah nikah muda anak</t>
  </si>
  <si>
    <t>Sbnrnya apa yg mereka expect dari "nikah muda"?</t>
  </si>
  <si>
    <t>sbnrnya apa yg mereka expect dari "nikah muda"?</t>
  </si>
  <si>
    <t>sbnrnya apa yg mereka expect dari nikah muda</t>
  </si>
  <si>
    <t>['sbnrnya', 'apa', 'yg', 'mereka', 'expect', 'dari', 'nikah', 'muda']</t>
  </si>
  <si>
    <t>['sebenarnya', 'apa', 'yg', 'mereka', 'expect', 'dari', 'nikah', 'muda']</t>
  </si>
  <si>
    <t>['expect', 'nikah', 'muda']</t>
  </si>
  <si>
    <t>expect nikah muda</t>
  </si>
  <si>
    <t>@kaesangp Makanya jangan nikah muda mas🙏</t>
  </si>
  <si>
    <t>@kaesangp makanya jangan nikah muda mas🙏</t>
  </si>
  <si>
    <t>makanya jangan nikah muda mas</t>
  </si>
  <si>
    <t>['makanya', 'jangan', 'nikah', 'muda', 'mas']</t>
  </si>
  <si>
    <t>['makanya', 'jangan', 'nikah', 'muda', 'kakak']</t>
  </si>
  <si>
    <t>Kemarin² sempat nolak karena belum siap di usia ku terlalu muda akhirnya dia nikah duluan. Sekarang blm siap lagi karena karir masih panjang dan ingin menstabilkan ekonomi, setidaknya kelak berkeluarga tidak ngotot² amat soal ekonomi 🥲</t>
  </si>
  <si>
    <t>kemarin² sempat nolak karena belum siap di usia ku terlalu muda akhirnya dia nikah duluan. sekarang blm siap lagi karena karir masih panjang dan ingin menstabilkan ekonomi, setidaknya kelak berkeluarga tidak ngotot² amat soal ekonomi 🥲</t>
  </si>
  <si>
    <t>kemarin sempat nolak karena belum siap di usia ku terlalu muda akhirnya dia nikah duluan sekarang blm siap lagi karena karir masih panjang dan ingin menstabilkan ekonomi setidaknya kelak berkeluarga tidak ngotot amat soal ekonomi</t>
  </si>
  <si>
    <t>['kemarin', 'sempat', 'nolak', 'karena', 'belum', 'siap', 'di', 'usia', 'ku', 'terlalu', 'muda', 'akhirnya', 'dia', 'nikah', 'duluan', 'sekarang', 'blm', 'siap', 'lagi', 'karena', 'karir', 'masih', 'panjang', 'dan', 'ingin', 'menstabilkan', 'ekonomi', 'setidaknya', 'kelak', 'berkeluarga', 'tidak', 'ngotot', 'amat', 'soal', 'ekonomi']</t>
  </si>
  <si>
    <t>['kemarin', 'sempat', 'menolak', 'karena', 'belum', 'siap', 'di', 'usia', 'aku', 'terlalu', 'muda', 'akhirnya', 'dia', 'nikah', 'duluan', 'sekarang', 'belum', 'siap', 'lagi', 'karena', 'karier', 'masih', 'panjang', 'dan', 'ingin', 'menstabilkan', 'ekonomi', 'setidaknya', 'kelak', 'berkeluarga', 'tidak', 'ingin', 'amat', 'soal', 'ekonomi']</t>
  </si>
  <si>
    <t>['kemarin', 'menolak', 'usia', 'muda', 'nikah', 'duluan', 'karier', 'menstabilkan', 'ekonomi', 'kelak', 'berkeluarga', 'ekonomi']</t>
  </si>
  <si>
    <t>['kemarin', 'tolak', 'usia', 'muda', 'nikah', 'duluan', 'karier', 'stabil', 'ekonomi', 'kelak', 'keluarga', 'ekonomi']</t>
  </si>
  <si>
    <t>kemarin tolak usia muda nikah duluan karier stabil ekonomi kelak keluarga ekonomi</t>
  </si>
  <si>
    <t>Kl aku si lebih ke culture shock di daerah kuliah ku ini, banyak anak" yang nikah muda dan sangat wajar di sini n aku sangat" kaget</t>
  </si>
  <si>
    <t>kl aku si lebih ke culture shock di daerah kuliah ku ini, banyak anak" yang nikah muda dan sangat wajar di sini n aku sangat" kaget</t>
  </si>
  <si>
    <t>kl aku si lebih ke culture shock di daerah kuliah ku ini banyak anak yang nikah muda dan sangat wajar di sini  aku sangat kaget</t>
  </si>
  <si>
    <t>['kl', 'aku', 'si', 'lebih', 'ke', 'culture', 'shock', 'di', 'daerah', 'kuliah', 'ku', 'ini', 'banyak', 'anak', 'yang', 'nikah', 'muda', 'dan', 'sangat', 'wajar', 'di', 'sini', 'aku', 'sangat', 'kaget']</t>
  </si>
  <si>
    <t>['kalau', 'aku', 'si', 'lebih', 'ke', 'budaya', 'shock', 'di', 'daerah', 'kuliah', 'aku', 'ini', 'banyak', 'anak', 'yang', 'nikah', 'muda', 'dan', 'sangat', 'wajar', 'di', 'sini', 'aku', 'sangat', 'kaget']</t>
  </si>
  <si>
    <t>['si', 'budaya', 'shock', 'daerah', 'kuliah', 'anak', 'nikah', 'muda', 'wajar', 'kaget']</t>
  </si>
  <si>
    <t>si budaya shock daerah kuliah anak nikah muda wajar kaget</t>
  </si>
  <si>
    <t>@tanyakanrl adem banget, hampir sedaerah sodaraan, keluarga aku aman nggak ada yang suruh nikah soalnya nikah pada umur 30-an ehe 🧍‍♀️🧍‍♀️ lagian aku juga masih muda juga sih 🕳️👩‍🦯</t>
  </si>
  <si>
    <t>adem banget hampir sedaerah sodaraan keluarga aku aman nggak ada yang suruh nikah soalnya nikah pada umur an ehe lagian aku juga masih muda juga sih</t>
  </si>
  <si>
    <t>['adem', 'banget', 'hampir', 'sedaerah', 'sodaraan', 'keluarga', 'aku', 'aman', 'nggak', 'ada', 'yang', 'suruh', 'nikah', 'soalnya', 'nikah', 'pada', 'umur', 'an', 'ehe', 'lagian', 'aku', 'juga', 'masih', 'muda', 'juga', 'sih']</t>
  </si>
  <si>
    <t>['adem', 'banget', 'hampir', 'sedaerah', 'sodaraan', 'keluarga', 'aku', 'aman', 'tidak', 'ada', 'yang', 'suruh', 'nikah', 'soalnya', 'nikah', 'pada', 'umur', 'an', 'ehe', 'lagian', 'aku', 'juga', 'masih', 'muda', 'juga', 'sih']</t>
  </si>
  <si>
    <t>['adem', 'banget', 'sedaerah', 'sodaraan', 'keluarga', 'aman', 'suruh', 'nikah', 'nikah', 'umur', 'an', 'ehe', 'muda', 'sih']</t>
  </si>
  <si>
    <t>['adem', 'banget', 'daerah', 'sodaraan', 'keluarga', 'aman', 'suruh', 'nikah', 'nikah', 'umur', 'an', 'ehe', 'muda', 'sih']</t>
  </si>
  <si>
    <t>adem banget daerah sodaraan keluarga aman suruh nikah nikah umur an ehe muda sih</t>
  </si>
  <si>
    <t>Gue tadi diskusi sama temen gue, lagi bahas bahas tweet sbyfess yg ngirim mfs nikah muda. Menurut kalian gimana? https://t.co/BuvbiYo2dV</t>
  </si>
  <si>
    <t>gue tadi diskusi sama temen gue, lagi bahas bahas tweet sbyfess yg ngirim mfs nikah muda. menurut kalian gimana? https://t.co/buvbiyo2dv</t>
  </si>
  <si>
    <t>gue tadi diskusi sama temen gue lagi bahas bahas tweet sbyfess yg ngirim mfs nikah muda menurut kalian gimana</t>
  </si>
  <si>
    <t>['gue', 'tadi', 'diskusi', 'sama', 'temen', 'gue', 'lagi', 'bahas', 'bahas', 'tweet', 'sbyfess', 'yg', 'ngirim', 'mfs', 'nikah', 'muda', 'menurut', 'kalian', 'gimana']</t>
  </si>
  <si>
    <t>['aku', 'tadi', 'diskusi', 'sama', 'teman', 'aku', 'lagi', 'bahas', 'bahas', 'tweet', 'sbyfess', 'yg', 'mengirim', 'mfs', 'nikah', 'muda', 'menurut', 'kalian', 'bagaimana']</t>
  </si>
  <si>
    <t>['diskusi', 'teman', 'bahas', 'bahas', 'tweet', 'sbyfess', 'mengirim', 'mfs', 'nikah', 'muda']</t>
  </si>
  <si>
    <t>['diskusi', 'teman', 'bahas', 'bahas', 'tweet', 'sbyfess', 'kirim', 'mfs', 'nikah', 'muda']</t>
  </si>
  <si>
    <t>diskusi teman bahas bahas tweet sbyfess kirim mfs nikah muda</t>
  </si>
  <si>
    <t>Anjir gue males bgt kalo udah bahas calon suami calon suami, iyeee nanti gue juga bakal nikah gak tau kapan pokoknya gue nikah. Dah diem aje lu gue juga baru 24 tahun, masih muda nih monmaap 🙏🏻</t>
  </si>
  <si>
    <t>anjir gue males bgt kalo udah bahas calon suami calon suami, iyeee nanti gue juga bakal nikah gak tau kapan pokoknya gue nikah. dah diem aje lu gue juga baru 24 tahun, masih muda nih monmaap 🙏🏻</t>
  </si>
  <si>
    <t>anjir gue males bgt kalo udah bahas calon suami calon suami iyeee nanti gue juga bakal nikah gak tau kapan pokoknya gue nikah dah diem aje lu gue juga baru tahun masih muda nih monmaap</t>
  </si>
  <si>
    <t>['anjir', 'gue', 'males', 'bgt', 'kalo', 'udah', 'bahas', 'calon', 'suami', 'calon', 'suami', 'iyeee', 'nanti', 'gue', 'juga', 'bakal', 'nikah', 'gak', 'tau', 'kapan', 'pokoknya', 'gue', 'nikah', 'dah', 'diem', 'aje', 'lu', 'gue', 'juga', 'baru', 'tahun', 'masih', 'muda', 'nih', 'monmaap']</t>
  </si>
  <si>
    <t>['fuck', 'aku', 'malas', 'banget', 'kalo', 'sudah', 'bahas', 'calon', 'suami', 'calon', 'suami', 'iyeee', 'nanti', 'aku', 'juga', 'bakal', 'nikah', 'gak', 'tau', 'kapan', 'pokoknya', 'aku', 'nikah', 'sudah', 'diam', 'aje', 'kamu', 'aku', 'juga', 'baru', 'tahun', 'masih', 'muda', 'nih', 'maaf']</t>
  </si>
  <si>
    <t>['fuck', 'malas', 'banget', 'kalo', 'bahas', 'calon', 'suami', 'calon', 'suami', 'iyeee', 'nikah', 'gak', 'tau', 'pokoknya', 'nikah', 'diam', 'aje', 'muda', 'nih', 'maaf']</t>
  </si>
  <si>
    <t>['fuck', 'malas', 'banget', 'kalo', 'bahas', 'calon', 'suami', 'calon', 'suami', 'iyeee', 'nikah', 'gak', 'tau', 'pokok', 'nikah', 'diam', 'aje', 'muda', 'nih', 'maaf']</t>
  </si>
  <si>
    <t>fuck malas banget kalo bahas calon suami calon suami iyeee nikah gak tau pokok nikah diam aje muda nih maaf</t>
  </si>
  <si>
    <t>Cemas bgt, umur udah ga muda lagi mana ditanyain keluarga kapan nikah, belum lagi kapan punya rumah huft, untung aja ada solusi, pake KPR #Danamon ga cemas lagi deh , jadi bisa semangat buat punya rumah sendiri #DanamonLawanCemasFinansial cek https://t.co/L4SWWNCphG</t>
  </si>
  <si>
    <t>cemas bgt, umur udah ga muda lagi mana ditanyain keluarga kapan nikah, belum lagi kapan punya rumah huft, untung aja ada solusi, pake kpr #danamon ga cemas lagi deh , jadi bisa semangat buat punya rumah sendiri #danamonlawancemasfinansial cek https://t.co/l4swwncphg</t>
  </si>
  <si>
    <t>cemas bgt umur udah ga muda lagi mana ditanyain keluarga kapan nikah belum lagi kapan punya rumah huft untung aja ada solusi pake kpr ga cemas lagi deh jadi bisa semangat buat punya rumah sendiri cek</t>
  </si>
  <si>
    <t>['cemas', 'bgt', 'umur', 'udah', 'ga', 'muda', 'lagi', 'mana', 'ditanyain', 'keluarga', 'kapan', 'nikah', 'belum', 'lagi', 'kapan', 'punya', 'rumah', 'huft', 'untung', 'aja', 'ada', 'solusi', 'pake', 'kpr', 'ga', 'cemas', 'lagi', 'deh', 'jadi', 'bisa', 'semangat', 'buat', 'punya', 'rumah', 'sendiri', 'cek']</t>
  </si>
  <si>
    <t>['cemas', 'banget', 'umur', 'sudah', 'tidak', 'muda', 'lagi', 'mana', 'ditanyakan', 'keluarga', 'kapan', 'nikah', 'belum', 'lagi', 'kapan', 'punya', 'rumah', 'huft', 'untung', 'aja', 'ada', 'solusi', 'pakai', 'kpr', 'tidak', 'cemas', 'lagi', 'deh', 'jadi', 'bisa', 'semangat', 'buat', 'punya', 'rumah', 'sendiri', 'cek']</t>
  </si>
  <si>
    <t>['cemas', 'banget', 'umur', 'muda', 'keluarga', 'nikah', 'rumah', 'untung', 'aja', 'solusi', 'pakai', 'kpr', 'cemas', 'deh', 'semangat', 'rumah', 'cek']</t>
  </si>
  <si>
    <t>cemas banget umur muda keluarga nikah rumah untung aja solusi pakai kpr cemas deh semangat rumah cek</t>
  </si>
  <si>
    <t>@ddilady @tanyakanrl 1. alhamdullilah cukup, istilah nya masa2 muda atau sebelum nikah sudah di rasain dan di lakuin semua
2. when u meet the right person u just feel it, beneran deh. gabisa di jelasin. karena aku ngerasain sendiri. rasanya ZING!🤩
3. back to point no. 2</t>
  </si>
  <si>
    <t>@ddilady @tanyakanrl 1. alhamdullilah cukup, istilah nya masa2 muda atau sebelum nikah sudah di rasain dan di lakuin semua
2. when u meet the right person u just feel it, beneran deh. gabisa di jelasin. karena aku ngerasain sendiri. rasanya zing!🤩
3. back to point no. 2</t>
  </si>
  <si>
    <t>alhamdullilah cukup istilah nya masa muda atau sebelum nikah sudah di rasain dan di lakuin semua when  meet the right person  just feel it beneran deh gabisa di jelasin karena aku ngerasain sendiri rasanya zing back to point no</t>
  </si>
  <si>
    <t>['alhamdullilah', 'cukup', 'istilah', 'nya', 'masa', 'muda', 'atau', 'sebelum', 'nikah', 'sudah', 'di', 'rasain', 'dan', 'di', 'lakuin', 'semua', 'when', 'meet', 'the', 'right', 'person', 'just', 'feel', 'it', 'beneran', 'deh', 'gabisa', 'di', 'jelasin', 'karena', 'aku', 'ngerasain', 'sendiri', 'rasanya', 'zing', 'back', 'to', 'point', 'no']</t>
  </si>
  <si>
    <t>['alhamdullilah', 'cukup', 'istilah', 'nya', 'masa', 'muda', 'atau', 'sebelum', 'nikah', 'sudah', 'di', 'rasakan', 'dan', 'di', 'lakukan', 'semua', 'when', 'meet', 'the', 'right', 'person', 'just', 'feel', 'it', 'benar', 'deh', 'gabisa', 'di', 'jelaskan', 'karena', 'aku', 'merasakan', 'sendiri', 'rasanya', 'zing', 'back', 'to', 'point', 'no']</t>
  </si>
  <si>
    <t>['alhamdullilah', 'istilah', 'nya', 'muda', 'nikah', 'rasakan', 'lakukan', 'when', 'meet', 'the', 'right', 'person', 'just', 'feel', 'it', 'deh', 'gabisa', 'merasakan', 'zing', 'back', 'to', 'point', 'no']</t>
  </si>
  <si>
    <t>['alhamdullilah', 'istilah', 'nya', 'muda', 'nikah', 'rasa', 'laku', 'when', 'meet', 'the', 'right', 'person', 'just', 'feel', 'it', 'deh', 'gabisa', 'rasa', 'zing', 'back', 'to', 'point', 'no']</t>
  </si>
  <si>
    <t>alhamdullilah istilah nya muda nikah rasa laku when meet the right person just feel it deh gabisa rasa zing back to point no</t>
  </si>
  <si>
    <t>@trickyinvestor Ji Ho blg andaikan dia jd binatang, dia bkal milih siput, soalnya siput kemana2 bersama rumahnya yg tak bisa direnggut oleh siapapn. Btw, dia udh pny apart yg dia cicil tp ditempatin sma adk cwonya yg mlah nikah muda ggra mba</t>
  </si>
  <si>
    <t>@trickyinvestor ji ho blg andaikan dia jd binatang, dia bkal milih siput, soalnya siput kemana2 bersama rumahnya yg tak bisa direnggut oleh siapapn. btw, dia udh pny apart yg dia cicil tp ditempatin sma adk cwonya yg mlah nikah muda ggra mba</t>
  </si>
  <si>
    <t>ji ho blg andaikan dia jd binatang dia bkal milih siput soalnya siput kemana bersama rumahnya yg tak bisa direnggut oleh siapapn btw dia udh pny apart yg dia cicil tp ditempatin sma adk cwonya yg mlah nikah muda ggra mba</t>
  </si>
  <si>
    <t>['ji', 'ho', 'blg', 'andaikan', 'dia', 'jd', 'binatang', 'dia', 'bkal', 'milih', 'siput', 'soalnya', 'siput', 'kemana', 'bersama', 'rumahnya', 'yg', 'tak', 'bisa', 'direnggut', 'oleh', 'siapapn', 'btw', 'dia', 'udh', 'pny', 'apart', 'yg', 'dia', 'cicil', 'tp', 'ditempatin', 'sma', 'adk', 'cwonya', 'yg', 'mlah', 'nikah', 'muda', 'ggra', 'mba']</t>
  </si>
  <si>
    <t>['ji', 'ho', 'bilang', 'andaikan', 'dia', 'jd', 'binatang', 'dia', 'akan', 'memilih', 'siput', 'soalnya', 'siput', 'kemana', 'bersama', 'rumahnya', 'yg', 'tak', 'bisa', 'direnggut', 'oleh', 'siapapn', 'btw', 'dia', 'sudah', 'punya', 'apart', 'yg', 'dia', 'cicil', 'tapi', 'ditempatin', 'sama', 'adk', 'cwonya', 'yg', 'malah', 'nikah', 'muda', 'ggra', 'mbak']</t>
  </si>
  <si>
    <t>['ji', 'ho', 'bilang', 'andaikan', 'jd', 'binatang', 'memilih', 'siput', 'siput', 'kemana', 'rumahnya', 'direnggut', 'siapapn', 'btw', 'apart', 'cicil', 'ditempatin', 'adk', 'cwonya', 'nikah', 'muda', 'ggra', 'mbak']</t>
  </si>
  <si>
    <t>['ji', 'ho', 'bilang', 'andai', 'jd', 'binatang', 'pilih', 'siput', 'siput', 'mana', 'rumah', 'renggut', 'siapapn', 'btw', 'apart', 'cicil', 'ditempatin', 'adk', 'cwonya', 'nikah', 'muda', 'ggra', 'mbak']</t>
  </si>
  <si>
    <t>ji ho bilang andai jd binatang pilih siput siput mana rumah renggut siapapn btw apart cicil ditempatin adk cwonya nikah muda ggra mbak</t>
  </si>
  <si>
    <t>@dijajahdewek @tanyakanrl Jgn nikah muda, pls nikah itu ibadah yg bwrat</t>
  </si>
  <si>
    <t>@dijajahdewek @tanyakanrl jgn nikah muda, pls nikah itu ibadah yg bwrat</t>
  </si>
  <si>
    <t>jgn nikah muda pls nikah itu ibadah yg bwrat</t>
  </si>
  <si>
    <t>['jgn', 'nikah', 'muda', 'pls', 'nikah', 'itu', 'ibadah', 'yg', 'bwrat']</t>
  </si>
  <si>
    <t>['jgn', 'nikah', 'muda', 'mohon', 'nikah', 'itu', 'ibadah', 'yg', 'bwrat']</t>
  </si>
  <si>
    <t>['jgn', 'nikah', 'muda', 'mohon', 'nikah', 'ibadah', 'bwrat']</t>
  </si>
  <si>
    <t>jgn nikah muda mohon nikah ibadah bwrat</t>
  </si>
  <si>
    <t>@BaseBDG yang nikah muda nabungnya dari kapan?</t>
  </si>
  <si>
    <t>@basebdg yang nikah muda nabungnya dari kapan?</t>
  </si>
  <si>
    <t>yang nikah muda nabungnya dari kapan</t>
  </si>
  <si>
    <t>['yang', 'nikah', 'muda', 'nabungnya', 'dari', 'kapan']</t>
  </si>
  <si>
    <t>['nikah', 'muda', 'nabungnya']</t>
  </si>
  <si>
    <t>nikah muda nabungnya</t>
  </si>
  <si>
    <t>@tanyakanrl tp emng kasian si, sepupu ku nikah muda, umurnya jg masi pada muda, cowo nya pulang kerja masi bisa pergi main lagi, sepupu ku di rumah sama anaknya, kdng anaknya rewel nangis trs gamau tidur :((</t>
  </si>
  <si>
    <t>tp emng kasian si sepupu ku nikah muda umurnya jg masi pada muda cowo nya pulang kerja masi bisa pergi main lagi sepupu ku di rumah sama anaknya kdng anaknya rewel nangis trs gamau tidur</t>
  </si>
  <si>
    <t>['tp', 'emng', 'kasian', 'si', 'sepupu', 'ku', 'nikah', 'muda', 'umurnya', 'jg', 'masi', 'pada', 'muda', 'cowo', 'nya', 'pulang', 'kerja', 'masi', 'bisa', 'pergi', 'main', 'lagi', 'sepupu', 'ku', 'di', 'rumah', 'sama', 'anaknya', 'kdng', 'anaknya', 'rewel', 'nangis', 'trs', 'gamau', 'tidur']</t>
  </si>
  <si>
    <t>['tapi', 'memang', 'kasihan', 'si', 'sepupu', 'aku', 'nikah', 'muda', 'umurnya', 'juga', 'masih', 'pada', 'muda', 'cowok', 'nya', 'pulang', 'kerja', 'masih', 'bisa', 'pergi', 'main', 'lagi', 'sepupu', 'aku', 'di', 'rumah', 'sama', 'anaknya', 'kdng', 'anaknya', 'rewel', 'nangis', 'terus', 'gamau', 'tidur']</t>
  </si>
  <si>
    <t>['kasihan', 'si', 'sepupu', 'nikah', 'muda', 'umurnya', 'muda', 'cowok', 'nya', 'pulang', 'kerja', 'pergi', 'main', 'sepupu', 'rumah', 'anaknya', 'kdng', 'anaknya', 'rewel', 'nangis', 'gamau', 'tidur']</t>
  </si>
  <si>
    <t>['kasihan', 'si', 'sepupu', 'nikah', 'muda', 'umur', 'muda', 'cowok', 'nya', 'pulang', 'kerja', 'pergi', 'main', 'sepupu', 'rumah', 'anak', 'kdng', 'anak', 'rewel', 'nang', 'gamau', 'tidur']</t>
  </si>
  <si>
    <t>kasihan si sepupu nikah muda umur muda cowok nya pulang kerja pergi main sepupu rumah anak kdng anak rewel nang gamau tidur</t>
  </si>
  <si>
    <t>@tanyakanrl nikah muda enak gak ya, suhu? hehe</t>
  </si>
  <si>
    <t>nikah muda enak gak ya suhu hehe</t>
  </si>
  <si>
    <t>['nikah', 'muda', 'enak', 'gak', 'ya', 'suhu', 'hehe']</t>
  </si>
  <si>
    <t>@rbyj4ne @tanyakanrl Nikmati usia muda, kalau udah puas baru nikah. Soalnya kalau udah nikah apalagi punya anak jd banyak batasan gabisa ini itu dengan bebas 🥹</t>
  </si>
  <si>
    <t>@rbyj4ne @tanyakanrl nikmati usia muda, kalau udah puas baru nikah. soalnya kalau udah nikah apalagi punya anak jd banyak batasan gabisa ini itu dengan bebas 🥹</t>
  </si>
  <si>
    <t>nikmati usia muda kalau udah puas baru nikah soalnya kalau udah nikah apalagi punya anak jd banyak batasan gabisa ini itu dengan bebas</t>
  </si>
  <si>
    <t>['nikmati', 'usia', 'muda', 'kalau', 'udah', 'puas', 'baru', 'nikah', 'soalnya', 'kalau', 'udah', 'nikah', 'apalagi', 'punya', 'anak', 'jd', 'banyak', 'batasan', 'gabisa', 'ini', 'itu', 'dengan', 'bebas']</t>
  </si>
  <si>
    <t>['menikmati', 'usia', 'muda', 'kalau', 'sudah', 'puas', 'baru', 'nikah', 'soalnya', 'kalau', 'sudah', 'nikah', 'apalagi', 'punya', 'anak', 'jd', 'banyak', 'batasan', 'gabisa', 'ini', 'itu', 'dengan', 'bebas']</t>
  </si>
  <si>
    <t>['menikmati', 'usia', 'muda', 'puas', 'nikah', 'nikah', 'anak', 'jd', 'batasan', 'gabisa', 'bebas']</t>
  </si>
  <si>
    <t>['nikmat', 'usia', 'muda', 'puas', 'nikah', 'nikah', 'anak', 'jd', 'batas', 'gabisa', 'bebas']</t>
  </si>
  <si>
    <t>nikmat usia muda puas nikah nikah anak jd batas gabisa bebas</t>
  </si>
  <si>
    <t>@rbyj4ne @tanyakanrl Nikmatin masa muda nder.. jgn buru2 nikah ini emak2 anak 2 yg ngomong</t>
  </si>
  <si>
    <t>@rbyj4ne @tanyakanrl nikmatin masa muda nder.. jgn buru2 nikah ini emak2 anak 2 yg ngomong</t>
  </si>
  <si>
    <t>nikmatin masa muda nder jgn buru nikah ini emak anak yg ngomong</t>
  </si>
  <si>
    <t>['nikmatin', 'masa', 'muda', 'nder', 'jgn', 'buru', 'nikah', 'ini', 'emak', 'anak', 'yg', 'ngomong']</t>
  </si>
  <si>
    <t>['menikmati', 'masa', 'muda', 'nder', 'jgn', 'buru', 'nikah', 'ini', 'ibu', 'anak', 'yg', 'berbicara']</t>
  </si>
  <si>
    <t>['menikmati', 'muda', 'nder', 'jgn', 'buru', 'nikah', 'anak', 'berbicara']</t>
  </si>
  <si>
    <t>['nikmat', 'muda', 'nder', 'jgn', 'buru', 'nikah', 'anak', 'bicara']</t>
  </si>
  <si>
    <t>nikmat muda nder jgn buru nikah anak bicara</t>
  </si>
  <si>
    <t>@tanyakanrl Izin bertanya 🙏
1. Kalian yang nikah muda gimana bahagia apa tidak? Dan yg nikah sudah berumur gimana?
2. Sebelum nikah, apakah calon kita harus bener2 dapet restu dari kedua org tua kita? Seandainya ayah gk ngizinin, tapi ibu kasih izin, itu gimana?</t>
  </si>
  <si>
    <t>@tanyakanrl izin bertanya 🙏
1. kalian yang nikah muda gimana bahagia apa tidak? dan yg nikah sudah berumur gimana?
2. sebelum nikah, apakah calon kita harus bener2 dapet restu dari kedua org tua kita? seandainya ayah gk ngizinin, tapi ibu kasih izin, itu gimana?</t>
  </si>
  <si>
    <t>izin bertanya kalian yang nikah muda gimana bahagia apa tidak dan yg nikah sudah berumur gimana sebelum nikah apakah calon kita harus bener dapet restu dari kedua org tua kita seandainya ayah gk ngizinin tapi ibu kasih izin itu gimana</t>
  </si>
  <si>
    <t>['izin', 'bertanya', 'kalian', 'yang', 'nikah', 'muda', 'gimana', 'bahagia', 'apa', 'tidak', 'dan', 'yg', 'nikah', 'sudah', 'berumur', 'gimana', 'sebelum', 'nikah', 'apakah', 'calon', 'kita', 'harus', 'bener', 'dapet', 'restu', 'dari', 'kedua', 'org', 'tua', 'kita', 'seandainya', 'ayah', 'gk', 'ngizinin', 'tapi', 'ibu', 'kasih', 'izin', 'itu', 'gimana']</t>
  </si>
  <si>
    <t>['izin', 'bertanya', 'kalian', 'yang', 'nikah', 'muda', 'bagaimana', 'bahagia', 'apa', 'tidak', 'dan', 'yg', 'nikah', 'sudah', 'berumur', 'bagaimana', 'sebelum', 'nikah', 'apakah', 'calon', 'kita', 'harus', 'benar', 'dapat', 'restu', 'dari', 'kedua', 'orang', 'tua', 'kita', 'seandainya', 'ayah', 'tidak', 'mengizinkan', 'tapi', 'ibu', 'kasih', 'izin', 'itu', 'bagaimana']</t>
  </si>
  <si>
    <t>['izin', 'nikah', 'muda', 'bahagia', 'nikah', 'berumur', 'nikah', 'calon', 'restu', 'orang', 'tua', 'seandainya', 'ayah', 'mengizinkan', 'kasih', 'izin']</t>
  </si>
  <si>
    <t>['izin', 'nikah', 'muda', 'bahagia', 'nikah', 'umur', 'nikah', 'calon', 'restu', 'orang', 'tua', 'anda', 'ayah', 'izin', 'kasih', 'izin']</t>
  </si>
  <si>
    <t>izin nikah muda bahagia nikah umur nikah calon restu orang tua anda ayah izin kasih izin</t>
  </si>
  <si>
    <t>@rbyj4ne @tanyakanrl Kalo udah punya calon yg oke ya mending nikah aja 😁 kalo masih ragu mending nikmatin masa muda</t>
  </si>
  <si>
    <t>@rbyj4ne @tanyakanrl kalo udah punya calon yg oke ya mending nikah aja 😁 kalo masih ragu mending nikmatin masa muda</t>
  </si>
  <si>
    <t>kalo udah punya calon yg oke ya mending nikah aja kalo masih ragu mending nikmatin masa muda</t>
  </si>
  <si>
    <t>['kalo', 'udah', 'punya', 'calon', 'yg', 'oke', 'ya', 'mending', 'nikah', 'aja', 'kalo', 'masih', 'ragu', 'mending', 'nikmatin', 'masa', 'muda']</t>
  </si>
  <si>
    <t>['kalo', 'sudah', 'punya', 'calon', 'yg', 'oke', 'ya', 'mending', 'nikah', 'aja', 'kalo', 'masih', 'ragu', 'mending', 'menikmati', 'masa', 'muda']</t>
  </si>
  <si>
    <t>['kalo', 'calon', 'oke', 'ya', 'mending', 'nikah', 'aja', 'kalo', 'ragu', 'mending', 'menikmati', 'muda']</t>
  </si>
  <si>
    <t>['kalo', 'calon', 'oke', 'ya', 'mending', 'nikah', 'aja', 'kalo', 'ragu', 'mending', 'nikmat', 'muda']</t>
  </si>
  <si>
    <t>kalo calon oke ya mending nikah aja kalo ragu mending nikmat muda</t>
  </si>
  <si>
    <t>@tanyakanrl Kalian ko bisa nikah di usia muda? Nabung utk pernikahan berapa lama?</t>
  </si>
  <si>
    <t>@tanyakanrl kalian ko bisa nikah di usia muda? nabung utk pernikahan berapa lama?</t>
  </si>
  <si>
    <t>kalian ko bisa nikah di usia muda nabung utk pernikahan berapa lama</t>
  </si>
  <si>
    <t>['kalian', 'ko', 'bisa', 'nikah', 'di', 'usia', 'muda', 'nabung', 'utk', 'pernikahan', 'berapa', 'lama']</t>
  </si>
  <si>
    <t>['kalian', 'kok', 'bisa', 'nikah', 'di', 'usia', 'muda', 'menabung', 'utk', 'pernikahan', 'berapa', 'lama']</t>
  </si>
  <si>
    <t>['nikah', 'usia', 'muda', 'menabung', 'utk', 'pernikahan']</t>
  </si>
  <si>
    <t>['nikah', 'usia', 'muda', 'tabung', 'utk', 'nikah']</t>
  </si>
  <si>
    <t>nikah usia muda tabung utk nikah</t>
  </si>
  <si>
    <t>@rbyj4ne @tanyakanrl Nikmati masa muda. Real testi dari aku yang dulu nikah muda</t>
  </si>
  <si>
    <t>@rbyj4ne @tanyakanrl nikmati masa muda. real testi dari aku yang dulu nikah muda</t>
  </si>
  <si>
    <t>nikmati masa muda real testi dari aku yang dulu nikah muda</t>
  </si>
  <si>
    <t>['nikmati', 'masa', 'muda', 'real', 'testi', 'dari', 'aku', 'yang', 'dulu', 'nikah', 'muda']</t>
  </si>
  <si>
    <t>['menikmati', 'masa', 'muda', 'nyata', 'testi', 'dari', 'aku', 'yang', 'dulu', 'nikah', 'muda']</t>
  </si>
  <si>
    <t>['menikmati', 'muda', 'nyata', 'testi', 'nikah', 'muda']</t>
  </si>
  <si>
    <t>['nikmat', 'muda', 'nyata', 'testi', 'nikah', 'muda']</t>
  </si>
  <si>
    <t>nikmat muda nyata testi nikah muda</t>
  </si>
  <si>
    <t>@ppeyoung Ini sperti kesukaan kita smua 😂 ukenya yg rmbut merah itu. Semua karakternya dewa immortal jadi mukanya awet muda smua, tp yg rmbut merah tuh aslinya dah nikah dan dah pnya anak 1, dan smua org naksir dia termasuk anaknya kakaknya dia yg namanya Horus.</t>
  </si>
  <si>
    <t>@ppeyoung ini sperti kesukaan kita smua 😂 ukenya yg rmbut merah itu. semua karakternya dewa immortal jadi mukanya awet muda smua, tp yg rmbut merah tuh aslinya dah nikah dan dah pnya anak 1, dan smua org naksir dia termasuk anaknya kakaknya dia yg namanya horus.</t>
  </si>
  <si>
    <t>ini sperti kesukaan kita smua ukenya yg rmbut merah itu semua karakternya dewa immortal jadi mukanya awet muda smua tp yg rmbut merah tuh aslinya dah nikah dan dah pnya anak dan smua org naksir dia termasuk anaknya kakaknya dia yg namanya horus</t>
  </si>
  <si>
    <t>['ini', 'sperti', 'kesukaan', 'kita', 'smua', 'ukenya', 'yg', 'rmbut', 'merah', 'itu', 'semua', 'karakternya', 'dewa', 'immortal', 'jadi', 'mukanya', 'awet', 'muda', 'smua', 'tp', 'yg', 'rmbut', 'merah', 'tuh', 'aslinya', 'dah', 'nikah', 'dan', 'dah', 'pnya', 'anak', 'dan', 'smua', 'org', 'naksir', 'dia', 'termasuk', 'anaknya', 'kakaknya', 'dia', 'yg', 'namanya', 'horus']</t>
  </si>
  <si>
    <t>['ini', 'sperti', 'kesukaan', 'kita', 'semua', 'ukenya', 'yg', 'rmbut', 'merah', 'itu', 'semua', 'karakternya', 'dewa', 'immortal', 'jadi', 'mukanya', 'awet', 'muda', 'semua', 'tapi', 'yg', 'rmbut', 'merah', 'tuh', 'aslinya', 'sudah', 'nikah', 'dan', 'sudah', 'punya', 'anak', 'dan', 'semua', 'orang', 'naksir', 'dia', 'termasuk', 'anaknya', 'kakaknya', 'dia', 'yg', 'namanya', 'horus']</t>
  </si>
  <si>
    <t>['sperti', 'kesukaan', 'ukenya', 'rmbut', 'merah', 'karakternya', 'dewa', 'immortal', 'mukanya', 'awet', 'muda', 'rmbut', 'merah', 'tuh', 'aslinya', 'nikah', 'anak', 'orang', 'naksir', 'anaknya', 'kakaknya', 'namanya', 'horus']</t>
  </si>
  <si>
    <t>['sperti', 'suka', 'ukenya', 'rmbut', 'merah', 'karakter', 'dewa', 'immortal', 'muka', 'awet', 'muda', 'rmbut', 'merah', 'tuh', 'asli', 'nikah', 'anak', 'orang', 'naksir', 'anak', 'kakak', 'nama', 'horus']</t>
  </si>
  <si>
    <t>sperti suka ukenya rmbut merah karakter dewa immortal muka awet muda rmbut merah tuh asli nikah anak orang naksir anak kakak nama horus</t>
  </si>
  <si>
    <t>@tanyakanrl nikah muda salah gasi?</t>
  </si>
  <si>
    <t>nikah muda salah gasi</t>
  </si>
  <si>
    <t>['nikah', 'muda', 'salah', 'gasi']</t>
  </si>
  <si>
    <t>['nikah', 'muda', 'salah', 'gas']</t>
  </si>
  <si>
    <t>nikah muda salah gas</t>
  </si>
  <si>
    <t>lebih muda atau sepantaran
kalo sama yg lebih tua takut digupuhi nikah wkwk</t>
  </si>
  <si>
    <t>lebih muda atau sepantaran kalo sama yg lebih tua takut digupuhi nikah wkwk</t>
  </si>
  <si>
    <t>['lebih', 'muda', 'atau', 'sepantaran', 'kalo', 'sama', 'yg', 'lebih', 'tua', 'takut', 'digupuhi', 'nikah', 'wkwk']</t>
  </si>
  <si>
    <t>['muda', 'sepantaran', 'kalo', 'tua', 'takut', 'digupuhi', 'nikah']</t>
  </si>
  <si>
    <t>['muda', 'pantar', 'kalo', 'tua', 'takut', 'digupuhi', 'nikah']</t>
  </si>
  <si>
    <t>muda pantar kalo tua takut digupuhi nikah</t>
  </si>
  <si>
    <t>@Quercusrubra_ @sbyfess Dah gitu alasannya, nikah muda, biar nanti berasa adek kakak pas anaknya udh remaja. 
.
Orang takut banget keliatan tua ya 😂😂😂😂😂 menolak tua banget</t>
  </si>
  <si>
    <t>@quercusrubra_ @sbyfess dah gitu alasannya, nikah muda, biar nanti berasa adek kakak pas anaknya udh remaja. 
.
orang takut banget keliatan tua ya 😂😂😂😂😂 menolak tua banget</t>
  </si>
  <si>
    <t>dah gitu alasannya nikah muda biar nanti berasa adek kakak pas anaknya udh remaja orang takut banget keliatan tua ya menolak tua banget</t>
  </si>
  <si>
    <t>['dah', 'gitu', 'alasannya', 'nikah', 'muda', 'biar', 'nanti', 'berasa', 'adek', 'kakak', 'pas', 'anaknya', 'udh', 'remaja', 'orang', 'takut', 'banget', 'keliatan', 'tua', 'ya', 'menolak', 'tua', 'banget']</t>
  </si>
  <si>
    <t>['sudah', 'begitu', 'alasannya', 'nikah', 'muda', 'biar', 'nanti', 'rasa', 'adik', 'kakak', 'saat', 'anaknya', 'sudah', 'remaja', 'orang', 'takut', 'banget', 'terlihat', 'tua', 'ya', 'menolak', 'tua', 'banget']</t>
  </si>
  <si>
    <t>['alasannya', 'nikah', 'muda', 'biar', 'adik', 'kakak', 'anaknya', 'remaja', 'orang', 'takut', 'banget', 'tua', 'ya', 'menolak', 'tua', 'banget']</t>
  </si>
  <si>
    <t>['alas', 'nikah', 'muda', 'biar', 'adik', 'kakak', 'anak', 'remaja', 'orang', 'takut', 'banget', 'tua', 'ya', 'tolak', 'tua', 'banget']</t>
  </si>
  <si>
    <t>alas nikah muda biar adik kakak anak remaja orang takut banget tua ya tolak tua banget</t>
  </si>
  <si>
    <t>@tanyakanrl Apa yg buat kalian yakin buat mutusin nikah? Apalagi buat temen² yg mungkin kata orang² "masih terlalu muda"</t>
  </si>
  <si>
    <t>@tanyakanrl apa yg buat kalian yakin buat mutusin nikah? apalagi buat temen² yg mungkin kata orang² "masih terlalu muda"</t>
  </si>
  <si>
    <t>apa yg buat kalian yakin buat mutusin nikah apalagi buat temen yg mungkin kata orang masih terlalu muda</t>
  </si>
  <si>
    <t>['apa', 'yg', 'buat', 'kalian', 'yakin', 'buat', 'mutusin', 'nikah', 'apalagi', 'buat', 'temen', 'yg', 'mungkin', 'kata', 'orang', 'masih', 'terlalu', 'muda']</t>
  </si>
  <si>
    <t>['apa', 'yg', 'buat', 'kalian', 'yakin', 'buat', 'memutuskan', 'nikah', 'apalagi', 'buat', 'teman', 'yg', 'mungkin', 'kata', 'orang', 'masih', 'terlalu', 'muda']</t>
  </si>
  <si>
    <t>['memutuskan', 'nikah', 'teman', 'orang', 'muda']</t>
  </si>
  <si>
    <t>['putus', 'nikah', 'teman', 'orang', 'muda']</t>
  </si>
  <si>
    <t>putus nikah teman orang muda</t>
  </si>
  <si>
    <t>@halpi_andi @tanyakanrl Aku udah 13 tahun nikah tak sekalipun mengucap itu ke adik adik yg lebih muda..</t>
  </si>
  <si>
    <t>@halpi_andi @tanyakanrl aku udah 13 tahun nikah tak sekalipun mengucap itu ke adik adik yg lebih muda..</t>
  </si>
  <si>
    <t>andi aku udah tahun nikah tak sekalipun mengucap itu ke adik adik yg lebih muda</t>
  </si>
  <si>
    <t>['andi', 'aku', 'udah', 'tahun', 'nikah', 'tak', 'sekalipun', 'mengucap', 'itu', 'ke', 'adik', 'adik', 'yg', 'lebih', 'muda']</t>
  </si>
  <si>
    <t>['andi', 'aku', 'sudah', 'tahun', 'nikah', 'tak', 'sekalipun', 'mengucap', 'itu', 'ke', 'adik', 'adik', 'yg', 'lebih', 'muda']</t>
  </si>
  <si>
    <t>['andi', 'nikah', 'mengucap', 'adik', 'adik', 'muda']</t>
  </si>
  <si>
    <t>['andi', 'nikah', 'ucap', 'adik', 'adik', 'muda']</t>
  </si>
  <si>
    <t>andi nikah ucap adik adik muda</t>
  </si>
  <si>
    <t>@priqvacy Nikah muda</t>
  </si>
  <si>
    <t>@priqvacy nikah muda</t>
  </si>
  <si>
    <t>@pemeriksa @bobopresto @kegblgnunfaedh Bukan julid bang, tapi ini fakta.
Mereka yg nikah muda blm siap segala hal termasuk finansial.
Mau kerja skill kaga ada, akhirnya cuma bisa datang pop ice tanpa ada pekerjaan lainnya.
Mau dihitung pake urusan dunia/akhirat, jualan pop ice ga bakal nutup kekurangan biaya sih 🙂</t>
  </si>
  <si>
    <t>@pemeriksa @bobopresto @kegblgnunfaedh bukan julid bang, tapi ini fakta.
mereka yg nikah muda blm siap segala hal termasuk finansial.
mau kerja skill kaga ada, akhirnya cuma bisa datang pop ice tanpa ada pekerjaan lainnya.
mau dihitung pake urusan dunia/akhirat, jualan pop ice ga bakal nutup kekurangan biaya sih 🙂</t>
  </si>
  <si>
    <t>bukan julid bang tapi ini fakta mereka yg nikah muda blm siap segala hal termasuk finansial mau kerja skill kaga ada akhirnya cuma bisa datang pop ice tanpa ada pekerjaan lainnya mau dihitung pake urusan duniaakhirat jualan pop ice ga bakal nutup kekurangan biaya sih</t>
  </si>
  <si>
    <t>['bukan', 'julid', 'bang', 'tapi', 'ini', 'fakta', 'mereka', 'yg', 'nikah', 'muda', 'blm', 'siap', 'segala', 'hal', 'termasuk', 'finansial', 'mau', 'kerja', 'skill', 'kaga', 'ada', 'akhirnya', 'cuma', 'bisa', 'datang', 'pop', 'ice', 'tanpa', 'ada', 'pekerjaan', 'lainnya', 'mau', 'dihitung', 'pake', 'urusan', 'duniaakhirat', 'jualan', 'pop', 'ice', 'ga', 'bakal', 'nutup', 'kekurangan', 'biaya', 'sih']</t>
  </si>
  <si>
    <t>['bukan', 'dengki', 'kakak', 'tapi', 'ini', 'fakta', 'mereka', 'yg', 'nikah', 'muda', 'belum', 'siap', 'segala', 'hal', 'termasuk', 'keuangan', 'mau', 'kerja', 'kemampuan', 'tidak', 'ada', 'akhirnya', 'cuma', 'bisa', 'datang', 'pop', 'ice', 'tanpa', 'ada', 'pekerjaan', 'lainnya', 'mau', 'dihitung', 'pakai', 'urusan', 'duniaakhirat', 'jualan', 'pop', 'ice', 'tidak', 'bakal', 'nutup', 'kekurangan', 'biaya', 'sih']</t>
  </si>
  <si>
    <t>['dengki', 'kakak', 'fakta', 'nikah', 'muda', 'keuangan', 'kerja', 'kemampuan', 'pop', 'ice', 'pekerjaan', 'dihitung', 'pakai', 'urusan', 'duniaakhirat', 'jualan', 'pop', 'ice', 'nutup', 'kekurangan', 'biaya', 'sih']</t>
  </si>
  <si>
    <t>['dengki', 'kakak', 'fakta', 'nikah', 'muda', 'uang', 'kerja', 'mampu', 'pop', 'ice', 'kerja', 'hitung', 'pakai', 'urus', 'duniaakhirat', 'jual', 'pop', 'ice', 'nutup', 'kurang', 'biaya', 'sih']</t>
  </si>
  <si>
    <t>dengki kakak fakta nikah muda uang kerja mampu pop ice kerja hitung pakai urus duniaakhirat jual pop ice nutup kurang biaya sih</t>
  </si>
  <si>
    <t>@tanyakanrl Ko bisa ambil keputusan menikah di usia muda? Apa alasan kalian nikah muda?</t>
  </si>
  <si>
    <t>@tanyakanrl ko bisa ambil keputusan menikah di usia muda? apa alasan kalian nikah muda?</t>
  </si>
  <si>
    <t>ko bisa ambil keputusan menikah di usia muda apa alasan kalian nikah muda</t>
  </si>
  <si>
    <t>['ko', 'bisa', 'ambil', 'keputusan', 'menikah', 'di', 'usia', 'muda', 'apa', 'alasan', 'kalian', 'nikah', 'muda']</t>
  </si>
  <si>
    <t>['kok', 'bisa', 'ambil', 'keputusan', 'nikah', 'di', 'usia', 'muda', 'apa', 'alasan', 'kalian', 'nikah', 'muda']</t>
  </si>
  <si>
    <t>['ambil', 'keputusan', 'nikah', 'usia', 'muda', 'alasan', 'nikah', 'muda']</t>
  </si>
  <si>
    <t>['ambil', 'putus', 'nikah', 'usia', 'muda', 'alas', 'nikah', 'muda']</t>
  </si>
  <si>
    <t>ambil putus nikah usia muda alas nikah muda</t>
  </si>
  <si>
    <t>Gamau nikah, kalo maupun paling pas agak tua aja, toh gak mau nikah muda kalo ketemu pin
Plan A nya gamau nikah https://t.co/tUoJaNZXW3</t>
  </si>
  <si>
    <t>gamau nikah, kalo maupun paling pas agak tua aja, toh gak mau nikah muda kalo ketemu pin
plan a nya gamau nikah https://t.co/tuojanzxw3</t>
  </si>
  <si>
    <t>gamau nikah kalo maupun paling pas agak tua aja toh gak mau nikah muda kalo ketemu pin plan  nya gamau nikah</t>
  </si>
  <si>
    <t>['gamau', 'nikah', 'kalo', 'maupun', 'paling', 'pas', 'agak', 'tua', 'aja', 'toh', 'gak', 'mau', 'nikah', 'muda', 'kalo', 'ketemu', 'pin', 'plan', 'nya', 'gamau', 'nikah']</t>
  </si>
  <si>
    <t>['gamau', 'nikah', 'kalo', 'maupun', 'paling', 'saat', 'agak', 'tua', 'aja', 'toh', 'gak', 'mau', 'nikah', 'muda', 'kalo', 'bertemu', 'pin', 'plan', 'nya', 'gamau', 'nikah']</t>
  </si>
  <si>
    <t>['gamau', 'nikah', 'kalo', 'tua', 'aja', 'gak', 'nikah', 'muda', 'kalo', 'bertemu', 'pin', 'plan', 'nya', 'gamau', 'nikah']</t>
  </si>
  <si>
    <t>['gamau', 'nikah', 'kalo', 'tua', 'aja', 'gak', 'nikah', 'muda', 'kalo', 'temu', 'pin', 'plan', 'nya', 'gamau', 'nikah']</t>
  </si>
  <si>
    <t>gamau nikah kalo tua aja gak nikah muda kalo temu pin plan nya gamau nikah</t>
  </si>
  <si>
    <t>@tanyakanrl orang orang desa pendidikan sampe sd/SMP aja udah cukup, karna sekolah nya jauh, jd lulus SD aja udah langsung kerja, malah masih menganut paham nikah muda, umur belasan udah nikah, temen sma ku rumahnya di desa, baru kelas 1 sma, milih berhenti karna ada yg ngelamar, trus nikah</t>
  </si>
  <si>
    <t>@tanyakanrl orang orang desa pendidikan sampe sd/smp aja udah cukup, karna sekolah nya jauh, jd lulus sd aja udah langsung kerja, malah masih menganut paham nikah muda, umur belasan udah nikah, temen sma ku rumahnya di desa, baru kelas 1 sma, milih berhenti karna ada yg ngelamar, trus nikah</t>
  </si>
  <si>
    <t>orang orang desa pendidikan sampe sdsmp aja udah cukup karna sekolah nya jauh jd lulus sd aja udah langsung kerja malah masih menganut paham nikah muda umur belasan udah nikah temen sma ku rumahnya di desa baru kelas sma milih berhenti karna ada yg ngelamar trus nikah</t>
  </si>
  <si>
    <t>['orang', 'orang', 'desa', 'pendidikan', 'sampe', 'sdsmp', 'aja', 'udah', 'cukup', 'karna', 'sekolah', 'nya', 'jauh', 'jd', 'lulus', 'sd', 'aja', 'udah', 'langsung', 'kerja', 'malah', 'masih', 'menganut', 'paham', 'nikah', 'muda', 'umur', 'belasan', 'udah', 'nikah', 'temen', 'sma', 'ku', 'rumahnya', 'di', 'desa', 'baru', 'kelas', 'sma', 'milih', 'berhenti', 'karna', 'ada', 'yg', 'ngelamar', 'trus', 'nikah']</t>
  </si>
  <si>
    <t>['orang', 'orang', 'desa', 'pendidikan', 'sampai', 'sdsmp', 'aja', 'sudah', 'cukup', 'karena', 'sekolah', 'nya', 'jauh', 'jd', 'lulus', 'sd', 'aja', 'sudah', 'langsung', 'kerja', 'malah', 'masih', 'menganut', 'paham', 'nikah', 'muda', 'umur', 'remaja', 'sudah', 'nikah', 'teman', 'sama', 'aku', 'rumahnya', 'di', 'desa', 'baru', 'kelas', 'sama', 'memilih', 'berhenti', 'karena', 'ada', 'yg', 'melamar', 'terus', 'nikah']</t>
  </si>
  <si>
    <t>['orang', 'orang', 'desa', 'pendidikan', 'sdsmp', 'aja', 'sekolah', 'nya', 'jd', 'lulus', 'sd', 'aja', 'langsung', 'kerja', 'menganut', 'paham', 'nikah', 'muda', 'umur', 'remaja', 'nikah', 'teman', 'rumahnya', 'desa', 'kelas', 'memilih', 'berhenti', 'melamar', 'nikah']</t>
  </si>
  <si>
    <t>['orang', 'orang', 'desa', 'didik', 'sdsmp', 'aja', 'sekolah', 'nya', 'jd', 'lulus', 'sd', 'aja', 'langsung', 'kerja', 'anut', 'paham', 'nikah', 'muda', 'umur', 'remaja', 'nikah', 'teman', 'rumah', 'desa', 'kelas', 'pilih', 'henti', 'lamar', 'nikah']</t>
  </si>
  <si>
    <t>orang orang desa didik sdsmp aja sekolah nya jd lulus sd aja langsung kerja anut paham nikah muda umur remaja nikah teman rumah desa kelas pilih henti lamar nikah</t>
  </si>
  <si>
    <t>Cewek muda yang ayahnya baru meninggal, sebaiknya jangan buru-buru disuruh nikah.</t>
  </si>
  <si>
    <t>cewek muda yang ayahnya baru meninggal, sebaiknya jangan buru-buru disuruh nikah.</t>
  </si>
  <si>
    <t>cewek muda yang ayahnya baru meninggal sebaiknya jangan buruburu disuruh nikah</t>
  </si>
  <si>
    <t>['cewek', 'muda', 'yang', 'ayahnya', 'baru', 'meninggal', 'sebaiknya', 'jangan', 'buruburu', 'disuruh', 'nikah']</t>
  </si>
  <si>
    <t>['cewek', 'muda', 'yang', 'ayahnya', 'baru', 'meninggal', 'sebaiknya', 'jangan', 'terburu', 'disuruh', 'nikah']</t>
  </si>
  <si>
    <t>['cewek', 'muda', 'ayahnya', 'meninggal', 'terburu', 'disuruh', 'nikah']</t>
  </si>
  <si>
    <t>['cewek', 'muda', 'ayah', 'tinggal', 'buru', 'suruh', 'nikah']</t>
  </si>
  <si>
    <t>cewek muda ayah tinggal buru suruh nikah</t>
  </si>
  <si>
    <t>@jenojaemin835 Tan…. Ku kira akun2 gini tuh anak smp/sma gt ga nyangka trnyata seumuran kkku yg udh nikah, hrsnya kepala 3 udh tau salah dan benar… dan sexualizing cwo yg 7 tahun lebih muda dari kamu😀… takut bgt jujur
Jgn diulang ya tante…</t>
  </si>
  <si>
    <t>@jenojaemin835 tan…. ku kira akun2 gini tuh anak smp/sma gt ga nyangka trnyata seumuran kkku yg udh nikah, hrsnya kepala 3 udh tau salah dan benar… dan sexualizing cwo yg 7 tahun lebih muda dari kamu😀… takut bgt jujur
jgn diulang ya tante…</t>
  </si>
  <si>
    <t>tan ku kira akun gini tuh anak smpsma gt ga nyangka trnyata seumuran kkku yg udh nikah hrsnya kepala udh tau salah dan benar dan sexualizing cwo yg tahun lebih muda dari kamu takut bgt jujur jgn diulang ya tante</t>
  </si>
  <si>
    <t>['tan', 'ku', 'kira', 'akun', 'gini', 'tuh', 'anak', 'smpsma', 'gt', 'ga', 'nyangka', 'trnyata', 'seumuran', 'kkku', 'yg', 'udh', 'nikah', 'hrsnya', 'kepala', 'udh', 'tau', 'salah', 'dan', 'benar', 'dan', 'sexualizing', 'cwo', 'yg', 'tahun', 'lebih', 'muda', 'dari', 'kamu', 'takut', 'bgt', 'jujur', 'jgn', 'diulang', 'ya', 'tante']</t>
  </si>
  <si>
    <t>['tan', 'aku', 'kira', 'akun', 'begini', 'tuh', 'anak', 'smpsma', 'begitu', 'tidak', 'menyangka', 'trnyata', 'seumuran', 'kkku', 'yg', 'sudah', 'nikah', 'hrsnya', 'kepala', 'sudah', 'tau', 'salah', 'dan', 'benar', 'dan', 'sexualizing', 'cowok', 'yg', 'tahun', 'lebih', 'muda', 'dari', 'kamu', 'takut', 'banget', 'jujur', 'jgn', 'diulang', 'ya', 'tante']</t>
  </si>
  <si>
    <t>['tan', 'akun', 'tuh', 'anak', 'smpsma', 'menyangka', 'trnyata', 'seumuran', 'kkku', 'nikah', 'hrsnya', 'kepala', 'tau', 'salah', 'sexualizing', 'cowok', 'muda', 'takut', 'banget', 'jujur', 'jgn', 'diulang', 'ya', 'tante']</t>
  </si>
  <si>
    <t>['tan', 'akun', 'tuh', 'anak', 'smpsma', 'sangka', 'trnyata', 'umur', 'kkku', 'nikah', 'hrsnya', 'kepala', 'tau', 'salah', 'sexualizing', 'cowok', 'muda', 'takut', 'banget', 'jujur', 'jgn', 'ulang', 'ya', 'tante']</t>
  </si>
  <si>
    <t>tan akun tuh anak smpsma sangka trnyata umur kkku nikah hrsnya kepala tau salah sexualizing cowok muda takut banget jujur jgn ulang ya tante</t>
  </si>
  <si>
    <t>yaAllah aku dan kaka ku kena marah akibat gada yg mo nikah. 
COK AKU MASIH MO 20 TAHUN YAALLAH. Nasib di lingkungan nikah muda hedeuh</t>
  </si>
  <si>
    <t>yaallah aku dan kaka ku kena marah akibat gada yg mo nikah. 
cok aku masih mo 20 tahun yaallah. nasib di lingkungan nikah muda hedeuh</t>
  </si>
  <si>
    <t>yaallah aku dan kaka ku kena marah akibat gada yg mo nikah cok aku masih mo tahun yaallah nasib di lingkungan nikah muda hedeuh</t>
  </si>
  <si>
    <t>['yaallah', 'aku', 'dan', 'kaka', 'ku', 'kena', 'marah', 'akibat', 'gada', 'yg', 'mo', 'nikah', 'cok', 'aku', 'masih', 'mo', 'tahun', 'yaallah', 'nasib', 'di', 'lingkungan', 'nikah', 'muda', 'hedeuh']</t>
  </si>
  <si>
    <t>['allah', 'aku', 'dan', 'kakak', 'aku', 'kena', 'marah', 'akibat', 'tidak', 'yg', 'mau', 'nikah', 'cok', 'aku', 'masih', 'mau', 'tahun', 'allah', 'nasib', 'di', 'lingkungan', 'nikah', 'muda', 'hedeuh']</t>
  </si>
  <si>
    <t>['allah', 'kakak', 'kena', 'marah', 'akibat', 'nikah', 'cok', 'allah', 'nasib', 'lingkungan', 'nikah', 'muda', 'hedeuh']</t>
  </si>
  <si>
    <t>['allah', 'kakak', 'kena', 'marah', 'akibat', 'nikah', 'cok', 'allah', 'nasib', 'lingkung', 'nikah', 'muda', 'hedeuh']</t>
  </si>
  <si>
    <t>allah kakak kena marah akibat nikah cok allah nasib lingkung nikah muda hedeuh</t>
  </si>
  <si>
    <t>@moodcursing Gw udh siap nikah muda☝🏼😔</t>
  </si>
  <si>
    <t>@moodcursing gw udh siap nikah muda☝🏼😔</t>
  </si>
  <si>
    <t>gw udh siap nikah muda</t>
  </si>
  <si>
    <t>['gw', 'udh', 'siap', 'nikah', 'muda']</t>
  </si>
  <si>
    <t>['aku', 'sudah', 'siap', 'nikah', 'muda']</t>
  </si>
  <si>
    <t>Ga ngerti hebatnya Ganjar apaan😔. Aku sih pengennya Ahok, tapi kan ga mungkin yah. Dahlah cinak, cere sama bininya, nikah lagi sama daun muda, mulut macem sampah, mantan napi pula🙄🙄🙄…</t>
  </si>
  <si>
    <t>ga ngerti hebatnya ganjar apaan😔. aku sih pengennya ahok, tapi kan ga mungkin yah. dahlah cinak, cere sama bininya, nikah lagi sama daun muda, mulut macem sampah, mantan napi pula🙄🙄🙄…</t>
  </si>
  <si>
    <t>ga ngerti hebatnya ganjar apaan aku sih pengennya ahok tapi kan ga mungkin yah dahlah cinak cere sama bininya nikah lagi sama daun muda mulut macem sampah mantan napi pula</t>
  </si>
  <si>
    <t>['ga', 'ngerti', 'hebatnya', 'ganjar', 'apaan', 'aku', 'sih', 'pengennya', 'ahok', 'tapi', 'kan', 'ga', 'mungkin', 'yah', 'dahlah', 'cinak', 'cere', 'sama', 'bininya', 'nikah', 'lagi', 'sama', 'daun', 'muda', 'mulut', 'macem', 'sampah', 'mantan', 'napi', 'pula']</t>
  </si>
  <si>
    <t>['tidak', 'paham', 'hebatnya', 'ganjar', 'apaan', 'aku', 'sih', 'inginnya', 'ahok', 'tapi', 'kan', 'tidak', 'mungkin', 'yah', 'sudah', 'cinak', 'cerai', 'sama', 'istrinya', 'nikah', 'lagi', 'sama', 'daun', 'muda', 'mulut', 'macam', 'sampah', 'mantan', 'napi', 'pula']</t>
  </si>
  <si>
    <t>['paham', 'hebatnya', 'ganjar', 'sih', 'inginnya', 'ahok', 'yah', 'cinak', 'cerai', 'istrinya', 'nikah', 'daun', 'muda', 'mulut', 'sampah', 'mantan', 'napi']</t>
  </si>
  <si>
    <t>['paham', 'hebat', 'ganjar', 'sih', 'ingin', 'ahok', 'yah', 'cak', 'cerai', 'istri', 'nikah', 'daun', 'muda', 'mulut', 'sampah', 'mantan', 'napi']</t>
  </si>
  <si>
    <t>paham hebat ganjar sih ingin ahok yah cak cerai istri nikah daun muda mulut sampah mantan napi</t>
  </si>
  <si>
    <t>@tanyakanrl nikah umur 14-19 tp klo jd janda kok bangga 😂 nikah muda tp pendidikan masih rendah trus ga punya penghasilan knp bangga?menikah itu nasib bukan prestasi, lu sukses pendidikan tinggi itu baru prestasi</t>
  </si>
  <si>
    <t>nikah umur tp klo jd janda kok bangga nikah muda tp pendidikan masih rendah trus ga punya penghasilan knp banggamenikah itu nasib bukan prestasi lu sukses pendidikan tinggi itu baru prestasi</t>
  </si>
  <si>
    <t>['nikah', 'umur', 'tp', 'klo', 'jd', 'janda', 'kok', 'bangga', 'nikah', 'muda', 'tp', 'pendidikan', 'masih', 'rendah', 'trus', 'ga', 'punya', 'penghasilan', 'knp', 'banggamenikah', 'itu', 'nasib', 'bukan', 'prestasi', 'lu', 'sukses', 'pendidikan', 'tinggi', 'itu', 'baru', 'prestasi']</t>
  </si>
  <si>
    <t>['nikah', 'umur', 'tapi', 'klo', 'jd', 'janda', 'kok', 'bangga', 'nikah', 'muda', 'tapi', 'pendidikan', 'masih', 'rendah', 'terus', 'tidak', 'punya', 'penghasilan', 'kenapa', 'banggamenikah', 'itu', 'nasib', 'bukan', 'prestasi', 'kamu', 'sukses', 'pendidikan', 'tinggi', 'itu', 'baru', 'prestasi']</t>
  </si>
  <si>
    <t>['nikah', 'umur', 'klo', 'jd', 'janda', 'bangga', 'nikah', 'muda', 'pendidikan', 'rendah', 'penghasilan', 'banggamenikah', 'nasib', 'prestasi', 'sukses', 'pendidikan', 'prestasi']</t>
  </si>
  <si>
    <t>['nikah', 'umur', 'klo', 'jd', 'janda', 'bangga', 'nikah', 'muda', 'didik', 'rendah', 'hasil', 'banggamenikah', 'nasib', 'prestasi', 'sukses', 'didik', 'prestasi']</t>
  </si>
  <si>
    <t>nikah umur klo jd janda bangga nikah muda didik rendah hasil banggamenikah nasib prestasi sukses didik prestasi</t>
  </si>
  <si>
    <t>@tanyakanrl Dukanya tinggal di desa cuma satu yang bikin gue risih :
-Budaya nikah muda
Seterah lu punya standar nikah diumur brp mau 14 kek 19 kek tp bisa ga yg umurnya kek 25 an gausah dibilang perawan tua😂 nikah bukan krn ga laku, tp krn ngejar pendidikan dan karir lohh</t>
  </si>
  <si>
    <t>@tanyakanrl dukanya tinggal di desa cuma satu yang bikin gue risih :
-budaya nikah muda
seterah lu punya standar nikah diumur brp mau 14 kek 19 kek tp bisa ga yg umurnya kek 25 an gausah dibilang perawan tua😂 nikah bukan krn ga laku, tp krn ngejar pendidikan dan karir lohh</t>
  </si>
  <si>
    <t>dukanya tinggal di desa cuma satu yang bikin gue risih budaya nikah muda seterah lu punya standar nikah diumur brp mau kek kek tp bisa ga yg umurnya kek an gausah dibilang perawan tua nikah bukan krn ga laku tp krn ngejar pendidikan dan karir lohh</t>
  </si>
  <si>
    <t>['dukanya', 'tinggal', 'di', 'desa', 'cuma', 'satu', 'yang', 'bikin', 'gue', 'risih', 'budaya', 'nikah', 'muda', 'seterah', 'lu', 'punya', 'standar', 'nikah', 'diumur', 'brp', 'mau', 'kek', 'kek', 'tp', 'bisa', 'ga', 'yg', 'umurnya', 'kek', 'an', 'gausah', 'dibilang', 'perawan', 'tua', 'nikah', 'bukan', 'krn', 'ga', 'laku', 'tp', 'krn', 'ngejar', 'pendidikan', 'dan', 'karir', 'lohh']</t>
  </si>
  <si>
    <t>['dukanya', 'tinggal', 'di', 'desa', 'cuma', 'satu', 'yang', 'bikin', 'aku', 'risih', 'budaya', 'nikah', 'muda', 'seterah', 'kamu', 'punya', 'standar', 'nikah', 'diumur', 'berapa', 'mau', 'seperti', 'seperti', 'tapi', 'bisa', 'tidak', 'yg', 'umurnya', 'seperti', 'an', 'jangan', 'dibilang', 'perawan', 'tua', 'nikah', 'bukan', 'krn', 'tidak', 'laris', 'tapi', 'krn', 'mengejar', 'pendidikan', 'dan', 'karier', 'lohh']</t>
  </si>
  <si>
    <t>['dukanya', 'tinggal', 'desa', 'bikin', 'risih', 'budaya', 'nikah', 'muda', 'seterah', 'standar', 'nikah', 'diumur', 'umurnya', 'an', 'dibilang', 'perawan', 'tua', 'nikah', 'krn', 'laris', 'krn', 'mengejar', 'pendidikan', 'karier', 'lohh']</t>
  </si>
  <si>
    <t>['duka', 'tinggal', 'desa', 'bikin', 'risih', 'budaya', 'nikah', 'muda', 'seterah', 'standar', 'nikah', 'umur', 'umur', 'an', 'bilang', 'perawan', 'tua', 'nikah', 'krn', 'laris', 'krn', 'kejar', 'didik', 'karier', 'lohh']</t>
  </si>
  <si>
    <t>duka tinggal desa bikin risih budaya nikah muda seterah standar nikah umur umur an bilang perawan tua nikah krn laris krn kejar didik karier lohh</t>
  </si>
  <si>
    <t>Dulu pernah nyeletuk liat anak muda seumuran udah bisa punya rumah "kok bisa ya orang-orang punya rumah?" Alhamdulillah sekarang kesampaian. Ada aja rejeki yang datang entah dari mana.
Saatnya sekarang nyeletuk "Kok bisa ya orang-orang pada nikah?"
🤣</t>
  </si>
  <si>
    <t>dulu pernah nyeletuk liat anak muda seumuran udah bisa punya rumah "kok bisa ya orang-orang punya rumah?" alhamdulillah sekarang kesampaian. ada aja rejeki yang datang entah dari mana.
saatnya sekarang nyeletuk "kok bisa ya orang-orang pada nikah?"
🤣</t>
  </si>
  <si>
    <t>dulu pernah nyeletuk liat anak muda seumuran udah bisa punya rumah kok bisa ya orangorang punya rumah alhamdulillah sekarang kesampaian ada aja rejeki yang datang entah dari mana saatnya sekarang nyeletuk kok bisa ya orangorang pada nikah</t>
  </si>
  <si>
    <t>['dulu', 'pernah', 'nyeletuk', 'liat', 'anak', 'muda', 'seumuran', 'udah', 'bisa', 'punya', 'rumah', 'kok', 'bisa', 'ya', 'orangorang', 'punya', 'rumah', 'alhamdulillah', 'sekarang', 'kesampaian', 'ada', 'aja', 'rejeki', 'yang', 'datang', 'entah', 'dari', 'mana', 'saatnya', 'sekarang', 'nyeletuk', 'kok', 'bisa', 'ya', 'orangorang', 'pada', 'nikah']</t>
  </si>
  <si>
    <t>['dulu', 'pernah', 'bilang', 'lihat', 'anak', 'muda', 'seumuran', 'sudah', 'bisa', 'punya', 'rumah', 'kok', 'bisa', 'ya', 'orang', 'punya', 'rumah', 'alhamdulillah', 'sekarang', 'kesampaian', 'ada', 'aja', 'rezeki', 'yang', 'datang', 'entah', 'dari', 'mana', 'saatnya', 'sekarang', 'bilang', 'kok', 'bisa', 'ya', 'orang', 'pada', 'nikah']</t>
  </si>
  <si>
    <t>['bilang', 'lihat', 'anak', 'muda', 'seumuran', 'rumah', 'ya', 'orang', 'rumah', 'alhamdulillah', 'aja', 'rezeki', 'bilang', 'ya', 'orang', 'nikah']</t>
  </si>
  <si>
    <t>['bilang', 'lihat', 'anak', 'muda', 'umur', 'rumah', 'ya', 'orang', 'rumah', 'alhamdulillah', 'aja', 'rezeki', 'bilang', 'ya', 'orang', 'nikah']</t>
  </si>
  <si>
    <t>bilang lihat anak muda umur rumah ya orang rumah alhamdulillah aja rezeki bilang ya orang nikah</t>
  </si>
  <si>
    <t>gw ga kepikiran untuk nikah muda</t>
  </si>
  <si>
    <t>['gw', 'ga', 'kepikiran', 'untuk', 'nikah', 'muda']</t>
  </si>
  <si>
    <t>['aku', 'tidak', 'kepikiran', 'untuk', 'nikah', 'muda']</t>
  </si>
  <si>
    <t>['kepikiran', 'nikah', 'muda']</t>
  </si>
  <si>
    <t>['pikir', 'nikah', 'muda']</t>
  </si>
  <si>
    <t>pikir nikah muda</t>
  </si>
  <si>
    <t>Banyak yg bilang: Cewek semakin tua, lebih neriman siapa aja yg mau sama dia buat nikah. Kriteria nya udah gak sebanyak pas muda. 
Kayanya gak berlaku sama aku sih. Di usia mid-30s, i don't even have any interest of getting married... unless with him.</t>
  </si>
  <si>
    <t>banyak yg bilang: cewek semakin tua, lebih neriman siapa aja yg mau sama dia buat nikah. kriteria nya udah gak sebanyak pas muda. 
kayanya gak berlaku sama aku sih. di usia mid-30s, i don't even have any interest of getting married... unless with him.</t>
  </si>
  <si>
    <t>banyak yg bilang cewek semakin tua lebih neriman siapa aja yg mau sama dia buat nikah kriteria nya udah gak sebanyak pas muda kayanya gak berlaku sama aku sih di usia mids  dont even have any interest of getting married unless with him</t>
  </si>
  <si>
    <t>['banyak', 'yg', 'bilang', 'cewek', 'semakin', 'tua', 'lebih', 'neriman', 'siapa', 'aja', 'yg', 'mau', 'sama', 'dia', 'buat', 'nikah', 'kriteria', 'nya', 'udah', 'gak', 'sebanyak', 'pas', 'muda', 'kayanya', 'gak', 'berlaku', 'sama', 'aku', 'sih', 'di', 'usia', 'mids', 'dont', 'even', 'have', 'any', 'interest', 'of', 'getting', 'married', 'unless', 'with', 'him']</t>
  </si>
  <si>
    <t>['banyak', 'yg', 'bilang', 'cewek', 'semakin', 'tua', 'lebih', 'neriman', 'siapa', 'aja', 'yg', 'mau', 'sama', 'dia', 'buat', 'nikah', 'kriteria', 'nya', 'sudah', 'gak', 'sebanyak', 'saat', 'muda', 'sepertinya', 'gak', 'berlaku', 'sama', 'aku', 'sih', 'di', 'usia', 'mids', 'jangan', 'bahkan', 'have', 'any', 'interest', 'of', 'getting', 'nikah', 'unless', 'with', 'him']</t>
  </si>
  <si>
    <t>['bilang', 'cewek', 'tua', 'neriman', 'aja', 'nikah', 'kriteria', 'nya', 'gak', 'muda', 'gak', 'berlaku', 'sih', 'usia', 'mids', 'have', 'any', 'interest', 'of', 'getting', 'nikah', 'unless', 'with', 'him']</t>
  </si>
  <si>
    <t>['bilang', 'cewek', 'tua', 'neriman', 'aja', 'nikah', 'kriteria', 'nya', 'gak', 'muda', 'gak', 'laku', 'sih', 'usia', 'mids', 'have', 'any', 'interest', 'of', 'getting', 'nikah', 'unless', 'with', 'him']</t>
  </si>
  <si>
    <t>bilang cewek tua neriman aja nikah kriteria nya gak muda gak laku sih usia mids have any interest of getting nikah unless with him</t>
  </si>
  <si>
    <t>@SumoNdut @sojuuxv @sbyfess Hamil muda juga banyak resikonya apalagi dibawah 20 kemungkinan belum legal bisa aja soalnya gw lulus sma juga umur 19, tapi gak tau juga nih bocah masih smp/sma hitungannya. Nikah dek gak cuman bangun pagi langsung indah dunia yang ada mikir anak orang mau dikasih makan apa.</t>
  </si>
  <si>
    <t>@sumondut @sojuuxv @sbyfess hamil muda juga banyak resikonya apalagi dibawah 20 kemungkinan belum legal bisa aja soalnya gw lulus sma juga umur 19, tapi gak tau juga nih bocah masih smp/sma hitungannya. nikah dek gak cuman bangun pagi langsung indah dunia yang ada mikir anak orang mau dikasih makan apa.</t>
  </si>
  <si>
    <t>hamil muda juga banyak resikonya apalagi dibawah kemungkinan belum legal bisa aja soalnya gw lulus sma juga umur tapi gak tau juga nih bocah masih smpsma hitungannya nikah dek gak cuman bangun pagi langsung indah dunia yang ada mikir anak orang mau dikasih makan apa</t>
  </si>
  <si>
    <t>['hamil', 'muda', 'juga', 'banyak', 'resikonya', 'apalagi', 'dibawah', 'kemungkinan', 'belum', 'legal', 'bisa', 'aja', 'soalnya', 'gw', 'lulus', 'sma', 'juga', 'umur', 'tapi', 'gak', 'tau', 'juga', 'nih', 'bocah', 'masih', 'smpsma', 'hitungannya', 'nikah', 'dek', 'gak', 'cuman', 'bangun', 'pagi', 'langsung', 'indah', 'dunia', 'yang', 'ada', 'mikir', 'anak', 'orang', 'mau', 'dikasih', 'makan', 'apa']</t>
  </si>
  <si>
    <t>['hamil', 'muda', 'juga', 'banyak', 'resikonya', 'apalagi', 'dibawah', 'kemungkinan', 'belum', 'legal', 'bisa', 'aja', 'soalnya', 'aku', 'lulus', 'sama', 'juga', 'umur', 'tapi', 'gak', 'tau', 'juga', 'nih', 'anak', 'masih', 'smpsma', 'hitungannya', 'nikah', 'adik', 'gak', 'hanya', 'bangun', 'pagi', 'langsung', 'indah', 'dunia', 'yang', 'ada', 'berpikir', 'anak', 'orang', 'mau', 'dikasih', 'makan', 'apa']</t>
  </si>
  <si>
    <t>['hamil', 'muda', 'resikonya', 'dibawah', 'legal', 'aja', 'lulus', 'umur', 'gak', 'tau', 'nih', 'anak', 'smpsma', 'hitungannya', 'nikah', 'adik', 'gak', 'bangun', 'pagi', 'langsung', 'indah', 'dunia', 'berpikir', 'anak', 'orang', 'dikasih', 'makan']</t>
  </si>
  <si>
    <t>['hamil', 'muda', 'resiko', 'bawah', 'legal', 'aja', 'lulus', 'umur', 'gak', 'tau', 'nih', 'anak', 'smpsma', 'hitung', 'nikah', 'adik', 'gak', 'bangun', 'pagi', 'langsung', 'indah', 'dunia', 'pikir', 'anak', 'orang', 'kasih', 'makan']</t>
  </si>
  <si>
    <t>hamil muda resiko bawah legal aja lulus umur gak tau nih anak smpsma hitung nikah adik gak bangun pagi langsung indah dunia pikir anak orang kasih makan</t>
  </si>
  <si>
    <t>karena mindset turun temurun+lingkungan menurut w, ini bkn soal tradisi sih, tradisi mgkn bisa gk dilakukan klo ga punya mindset yg sama. Tradisi bkn mengarah ke budaya si klo nikah muda mah lebih ke sesuatu yg dilakukan dri orang tua ke anak and repeat💀</t>
  </si>
  <si>
    <t>karena mindset turun temurun+lingkungan menurut w, ini bkn soal tradisi sih, tradisi mgkn bisa gk dilakukan klo ga punya mindset yg sama. tradisi bkn mengarah ke budaya si klo nikah muda mah lebih ke sesuatu yg dilakukan dri orang tua ke anak and repeat💀</t>
  </si>
  <si>
    <t>karena mindset turun temurunlingkungan menurut  ini bkn soal tradisi sih tradisi mgkn bisa gk dilakukan klo ga punya mindset yg sama tradisi bkn mengarah ke budaya si klo nikah muda mah lebih ke sesuatu yg dilakukan dri orang tua ke anak and repeat</t>
  </si>
  <si>
    <t>['karena', 'mindset', 'turun', 'temurunlingkungan', 'menurut', 'ini', 'bkn', 'soal', 'tradisi', 'sih', 'tradisi', 'mgkn', 'bisa', 'gk', 'dilakukan', 'klo', 'ga', 'punya', 'mindset', 'yg', 'sama', 'tradisi', 'bkn', 'mengarah', 'ke', 'budaya', 'si', 'klo', 'nikah', 'muda', 'mah', 'lebih', 'ke', 'sesuatu', 'yg', 'dilakukan', 'dri', 'orang', 'tua', 'ke', 'anak', 'and', 'repeat']</t>
  </si>
  <si>
    <t>['karena', 'pemikiran', 'turun', 'temurunlingkungan', 'menurut', 'ini', 'bukan', 'soal', 'tradisi', 'sih', 'tradisi', 'mungkin', 'bisa', 'tidak', 'dilakukan', 'klo', 'tidak', 'punya', 'pemikiran', 'yg', 'sama', 'tradisi', 'bukan', 'mengarah', 'ke', 'budaya', 'si', 'klo', 'nikah', 'muda', 'mah', 'lebih', 'ke', 'sesuatu', 'yg', 'dilakukan', 'dari', 'orang', 'tua', 'ke', 'anak', 'and', 'repeat']</t>
  </si>
  <si>
    <t>['pemikiran', 'turun', 'temurunlingkungan', 'tradisi', 'sih', 'tradisi', 'klo', 'pemikiran', 'tradisi', 'mengarah', 'budaya', 'si', 'klo', 'nikah', 'muda', 'mah', 'orang', 'tua', 'anak', 'and', 'repeat']</t>
  </si>
  <si>
    <t>['pikir', 'turun', 'temurunlingkungan', 'tradisi', 'sih', 'tradisi', 'klo', 'pikir', 'tradisi', 'arah', 'budaya', 'si', 'klo', 'nikah', 'muda', 'mah', 'orang', 'tua', 'anak', 'and', 'repeat']</t>
  </si>
  <si>
    <t>pikir turun temurunlingkungan tradisi sih tradisi klo pikir tradisi arah budaya si klo nikah muda mah orang tua anak and repeat</t>
  </si>
  <si>
    <t>@18fesss Sama umur udah 27, temen &amp;amp; sodara udah pada nikah aku doang yg jomblo pengen kerja di luar kota tapi gak di ijinin, kadang pengen mati muda ajalah 🫠</t>
  </si>
  <si>
    <t>@18fesss sama umur udah 27, temen &amp;amp; sodara udah pada nikah aku doang yg jomblo pengen kerja di luar kota tapi gak di ijinin, kadang pengen mati muda ajalah 🫠</t>
  </si>
  <si>
    <t>sama umur udah temen amp sodara udah pada nikah aku doang yg jomblo pengen kerja di luar kota tapi gak di ijinin kadang pengen mati muda ajalah</t>
  </si>
  <si>
    <t>['sama', 'umur', 'udah', 'temen', 'amp', 'sodara', 'udah', 'pada', 'nikah', 'aku', 'doang', 'yg', 'jomblo', 'pengen', 'kerja', 'di', 'luar', 'kota', 'tapi', 'gak', 'di', 'ijinin', 'kadang', 'pengen', 'mati', 'muda', 'ajalah']</t>
  </si>
  <si>
    <t>['sama', 'umur', 'sudah', 'teman', 'amp', 'saudara', 'sudah', 'pada', 'nikah', 'aku', 'hanya', 'yg', 'lajang', 'ingin', 'kerja', 'di', 'luar', 'kota', 'tapi', 'gak', 'di', 'ijinin', 'kadang', 'ingin', 'mati', 'muda', 'saja']</t>
  </si>
  <si>
    <t>['umur', 'teman', 'amp', 'saudara', 'nikah', 'lajang', 'kerja', 'kota', 'gak', 'ijinin', 'kadang', 'mati', 'muda']</t>
  </si>
  <si>
    <t>umur teman amp saudara nikah lajang kerja kota gak ijinin kadang mati muda</t>
  </si>
  <si>
    <t>Aku cukup puas sama endingnya dan sangat merekomendasikan untuk baca novel ini. Banyak pelajaran yang bisa diambil, apalagi buat bocah-bocah yang hobi mengkhayal nikah muda. Sini aku tampar dengan realita. 
Kalau di akhir cerita Ponky dijadiin pakan lele, aku kasih 5/5 ⭐️</t>
  </si>
  <si>
    <t>aku cukup puas sama endingnya dan sangat merekomendasikan untuk baca novel ini. banyak pelajaran yang bisa diambil, apalagi buat bocah-bocah yang hobi mengkhayal nikah muda. sini aku tampar dengan realita. 
kalau di akhir cerita ponky dijadiin pakan lele, aku kasih 5/5 ⭐️</t>
  </si>
  <si>
    <t>aku cukup puas sama endingnya dan sangat merekomendasikan untuk baca novel ini banyak pelajaran yang bisa diambil apalagi buat bocahbocah yang hobi mengkhayal nikah muda sini aku tampar dengan realita kalau di akhir cerita ponky dijadiin pakan lele aku kasih</t>
  </si>
  <si>
    <t>['aku', 'cukup', 'puas', 'sama', 'endingnya', 'dan', 'sangat', 'merekomendasikan', 'untuk', 'baca', 'novel', 'ini', 'banyak', 'pelajaran', 'yang', 'bisa', 'diambil', 'apalagi', 'buat', 'bocahbocah', 'yang', 'hobi', 'mengkhayal', 'nikah', 'muda', 'sini', 'aku', 'tampar', 'dengan', 'realita', 'kalau', 'di', 'akhir', 'cerita', 'ponky', 'dijadiin', 'pakan', 'lele', 'aku', 'kasih']</t>
  </si>
  <si>
    <t>['aku', 'cukup', 'puas', 'sama', 'endingnya', 'dan', 'sangat', 'merekomendasikan', 'untuk', 'baca', 'novel', 'ini', 'banyak', 'pelajaran', 'yang', 'bisa', 'diambil', 'apalagi', 'buat', 'bocahbocah', 'yang', 'hobi', 'mengkhayal', 'nikah', 'muda', 'sini', 'aku', 'tampar', 'dengan', 'realita', 'kalau', 'di', 'akhir', 'cerita', 'ponky', 'dijadikan', 'pakan', 'lele', 'aku', 'kasih']</t>
  </si>
  <si>
    <t>['puas', 'endingnya', 'merekomendasikan', 'baca', 'novel', 'pelajaran', 'diambil', 'bocahbocah', 'hobi', 'mengkhayal', 'nikah', 'muda', 'tampar', 'realita', 'cerita', 'ponky', 'dijadikan', 'pakan', 'lele', 'kasih']</t>
  </si>
  <si>
    <t>['puas', 'endingnya', 'rekomendasi', 'baca', 'novel', 'ajar', 'ambil', 'bocahbocah', 'hobi', 'khayal', 'nikah', 'muda', 'tampar', 'realita', 'cerita', 'ponky', 'jadi', 'pakan', 'lele', 'kasih']</t>
  </si>
  <si>
    <t>puas endingnya rekomendasi baca novel ajar ambil bocahbocah hobi khayal nikah muda tampar realita cerita ponky jadi pakan lele kasih</t>
  </si>
  <si>
    <t>Gimana ya caranya ikhlas sama org yg usia muda udah berkecukupan (dan somehow udh nikah) dibantu emakbabe sedangkan gw harus ngasih kiriman ke adekorg tua (dan nunda nikah) ???
Gaji dua digit ga ada artinya kalo begini mah🥀🥀</t>
  </si>
  <si>
    <t>gimana ya caranya ikhlas sama org yg usia muda udah berkecukupan (dan somehow udh nikah) dibantu emakbabe sedangkan gw harus ngasih kiriman ke adekorg tua (dan nunda nikah) ???
gaji dua digit ga ada artinya kalo begini mah🥀🥀</t>
  </si>
  <si>
    <t>gimana ya caranya ikhlas sama org yg usia muda udah berkecukupan dan somehow udh nikah dibantu emakbabe sedangkan gw harus ngasih kiriman ke adekorg tua dan nunda nikah gaji dua digit ga ada artinya kalo begini mah</t>
  </si>
  <si>
    <t>['gimana', 'ya', 'caranya', 'ikhlas', 'sama', 'org', 'yg', 'usia', 'muda', 'udah', 'berkecukupan', 'dan', 'somehow', 'udh', 'nikah', 'dibantu', 'emakbabe', 'sedangkan', 'gw', 'harus', 'ngasih', 'kiriman', 'ke', 'adekorg', 'tua', 'dan', 'nunda', 'nikah', 'gaji', 'dua', 'digit', 'ga', 'ada', 'artinya', 'kalo', 'begini', 'mah']</t>
  </si>
  <si>
    <t>['bagaimana', 'ya', 'caranya', 'ikhlas', 'sama', 'orang', 'yg', 'usia', 'muda', 'sudah', 'berkecukupan', 'dan', 'somehow', 'sudah', 'nikah', 'dibantu', 'emakbabe', 'sedangkan', 'aku', 'harus', 'memberi', 'kiriman', 'ke', 'adekorg', 'tua', 'dan', 'menunda', 'nikah', 'gaji', 'dua', 'digit', 'tidak', 'ada', 'artinya', 'kalo', 'begini', 'mah']</t>
  </si>
  <si>
    <t>['ya', 'ikhlas', 'orang', 'usia', 'muda', 'berkecukupan', 'somehow', 'nikah', 'dibantu', 'emakbabe', 'kiriman', 'adekorg', 'tua', 'menunda', 'nikah', 'gaji', 'digit', 'kalo', 'mah']</t>
  </si>
  <si>
    <t>['ya', 'ikhlas', 'orang', 'usia', 'muda', 'cukup', 'somehow', 'nikah', 'bantu', 'emakbabe', 'kirim', 'adekorg', 'tua', 'tunda', 'nikah', 'gaji', 'digit', 'kalo', 'mah']</t>
  </si>
  <si>
    <t>ya ikhlas orang usia muda cukup somehow nikah bantu emakbabe kirim adekorg tua tunda nikah gaji digit kalo mah</t>
  </si>
  <si>
    <t>@tanyakanrl Berdasarkan pengalaman pribadi 
+ hawanya enak, asri teduh
+ Bahan makan/makanan jadi murah2
+ Viewnya cantik2
- tetangga yg sukaaaa pol urusin hidup orang
- apa2 hrs mikir "nnt dipandangan org gmn?"
- nyuruh nikah muda mulu</t>
  </si>
  <si>
    <t>@tanyakanrl berdasarkan pengalaman pribadi 
+ hawanya enak, asri teduh
+ bahan makan/makanan jadi murah2
+ viewnya cantik2
- tetangga yg sukaaaa pol urusin hidup orang
- apa2 hrs mikir "nnt dipandangan org gmn?"
- nyuruh nikah muda mulu</t>
  </si>
  <si>
    <t>berdasarkan pengalaman pribadi hawanya enak asri teduh bahan makanmakanan jadi murah viewnya cantik tetangga yg sukaaaa pol urusin hidup orang apa hrs mikir nnt dipandangan org gmn nyuruh nikah muda mulu</t>
  </si>
  <si>
    <t>['berdasarkan', 'pengalaman', 'pribadi', 'hawanya', 'enak', 'asri', 'teduh', 'bahan', 'makanmakanan', 'jadi', 'murah', 'viewnya', 'cantik', 'tetangga', 'yg', 'sukaaaa', 'pol', 'urusin', 'hidup', 'orang', 'apa', 'hrs', 'mikir', 'nnt', 'dipandangan', 'org', 'gmn', 'nyuruh', 'nikah', 'muda', 'mulu']</t>
  </si>
  <si>
    <t>['berdasarkan', 'pengalaman', 'pribadi', 'hawanya', 'enak', 'asri', 'teduh', 'bahan', 'makanmakanan', 'jadi', 'murah', 'viewnya', 'cantik', 'tetangga', 'yg', 'sukaaaa', 'sangat', 'mengurus', 'hidup', 'orang', 'apa', 'harus', 'berpikir', 'nanti', 'dipandangan', 'orang', 'bagaimana', 'menyuruh', 'nikah', 'muda', 'selalu']</t>
  </si>
  <si>
    <t>['berdasarkan', 'pengalaman', 'pribadi', 'hawanya', 'enak', 'asri', 'teduh', 'bahan', 'makanmakanan', 'murah', 'viewnya', 'cantik', 'tetangga', 'sukaaaa', 'mengurus', 'hidup', 'orang', 'berpikir', 'dipandangan', 'orang', 'menyuruh', 'nikah', 'muda']</t>
  </si>
  <si>
    <t>['dasar', 'alam', 'pribadi', 'hawa', 'enak', 'asri', 'teduh', 'bahan', 'makanmakanan', 'murah', 'viewnya', 'cantik', 'tetangga', 'sukaaaa', 'urus', 'hidup', 'orang', 'pikir', 'pandang', 'orang', 'suruh', 'nikah', 'muda']</t>
  </si>
  <si>
    <t>dasar alam pribadi hawa enak asri teduh bahan makanmakanan murah viewnya cantik tetangga sukaaaa urus hidup orang pikir pandang orang suruh nikah muda</t>
  </si>
  <si>
    <t>nikah? no, mati muda sounds better</t>
  </si>
  <si>
    <t>nikah no mati muda sounds better</t>
  </si>
  <si>
    <t>['nikah', 'no', 'mati', 'muda', 'sounds', 'better']</t>
  </si>
  <si>
    <t>@Askrlfess "Biar ada yang urus" kalo gk bisa urus diri sendiri mending mati muda aja, gk usah nyusahin orang lain berkedok nikah. Kerjaan rumah sampai ngurus anak gk bantu, tpi klo gk beres marah. Gk bisa bayangin harus seumur hidup sama yg begini 😭</t>
  </si>
  <si>
    <t>@askrlfess "biar ada yang urus" kalo gk bisa urus diri sendiri mending mati muda aja, gk usah nyusahin orang lain berkedok nikah. kerjaan rumah sampai ngurus anak gk bantu, tpi klo gk beres marah. gk bisa bayangin harus seumur hidup sama yg begini 😭</t>
  </si>
  <si>
    <t>biar ada yang urus kalo gk bisa urus diri sendiri mending mati muda aja gk usah nyusahin orang lain berkedok nikah kerjaan rumah sampai ngurus anak gk bantu tpi klo gk beres marah gk bisa bayangin harus seumur hidup sama yg begini</t>
  </si>
  <si>
    <t>['biar', 'ada', 'yang', 'urus', 'kalo', 'gk', 'bisa', 'urus', 'diri', 'sendiri', 'mending', 'mati', 'muda', 'aja', 'gk', 'usah', 'nyusahin', 'orang', 'lain', 'berkedok', 'nikah', 'kerjaan', 'rumah', 'sampai', 'ngurus', 'anak', 'gk', 'bantu', 'tpi', 'klo', 'gk', 'beres', 'marah', 'gk', 'bisa', 'bayangin', 'harus', 'seumur', 'hidup', 'sama', 'yg', 'begini']</t>
  </si>
  <si>
    <t>['biar', 'ada', 'yang', 'atur', 'kalo', 'tidak', 'bisa', 'atur', 'diri', 'sendiri', 'mending', 'mati', 'muda', 'aja', 'tidak', 'usah', 'menyusahkan', 'orang', 'lain', 'berkedok', 'nikah', 'kerjaan', 'rumah', 'sampai', 'merawat', 'anak', 'tidak', 'bantu', 'tapi', 'klo', 'tidak', 'beres', 'marah', 'tidak', 'bisa', 'bayang', 'harus', 'seumur', 'hidup', 'sama', 'yg', 'begini']</t>
  </si>
  <si>
    <t>['biar', 'atur', 'kalo', 'atur', 'mending', 'mati', 'muda', 'aja', 'menyusahkan', 'orang', 'berkedok', 'nikah', 'kerjaan', 'rumah', 'merawat', 'anak', 'bantu', 'klo', 'beres', 'marah', 'bayang', 'seumur', 'hidup']</t>
  </si>
  <si>
    <t>['biar', 'atur', 'kalo', 'atur', 'mending', 'mati', 'muda', 'aja', 'susah', 'orang', 'kedok', 'nikah', 'kerja', 'rumah', 'rawat', 'anak', 'bantu', 'klo', 'beres', 'marah', 'bayang', 'umur', 'hidup']</t>
  </si>
  <si>
    <t>biar atur kalo atur mending mati muda aja susah orang kedok nikah kerja rumah rawat anak bantu klo beres marah bayang umur hidup</t>
  </si>
  <si>
    <t>karena istilahnya ada suaminya (om ku) yg mau ngurus dia ntah dari kasi sayang dan ekonomi.😿 sedih sih cuman ya gimana pasti orang yang nikah muda karena alesan gitu pengen juga buat sekolah sama seperti kita.</t>
  </si>
  <si>
    <t>karena istilahnya ada suaminya om ku yg mau ngurus dia ntah dari kasi sayang dan ekonomi sedih sih cuman ya gimana pasti orang yang nikah muda karena alesan gitu pengen juga buat sekolah sama seperti kita</t>
  </si>
  <si>
    <t>['karena', 'istilahnya', 'ada', 'suaminya', 'om', 'ku', 'yg', 'mau', 'ngurus', 'dia', 'ntah', 'dari', 'kasi', 'sayang', 'dan', 'ekonomi', 'sedih', 'sih', 'cuman', 'ya', 'gimana', 'pasti', 'orang', 'yang', 'nikah', 'muda', 'karena', 'alesan', 'gitu', 'pengen', 'juga', 'buat', 'sekolah', 'sama', 'seperti', 'kita']</t>
  </si>
  <si>
    <t>['karena', 'istilahnya', 'ada', 'suaminya', 'paman', 'aku', 'yg', 'mau', 'merawat', 'dia', 'ntah', 'dari', 'kasi', 'sayang', 'dan', 'ekonomi', 'sedih', 'sih', 'hanya', 'ya', 'bagaimana', 'pasti', 'orang', 'yang', 'nikah', 'muda', 'karena', 'alasan', 'begitu', 'ingin', 'juga', 'buat', 'sekolah', 'sama', 'seperti', 'kita']</t>
  </si>
  <si>
    <t>['istilahnya', 'suaminya', 'paman', 'merawat', 'ntah', 'kasi', 'sayang', 'ekonomi', 'sedih', 'sih', 'ya', 'orang', 'nikah', 'muda', 'alasan', 'sekolah']</t>
  </si>
  <si>
    <t>['istilah', 'suami', 'paman', 'rawat', 'ntah', 'kasi', 'sayang', 'ekonomi', 'sedih', 'sih', 'ya', 'orang', 'nikah', 'muda', 'alas', 'sekolah']</t>
  </si>
  <si>
    <t>istilah suami paman rawat ntah kasi sayang ekonomi sedih sih ya orang nikah muda alas sekolah</t>
  </si>
  <si>
    <t>Kemaren w dikasih bunga pengantin sama uu, gatau niatnya apa tapi biasanya biar ketularan cepet nikah, weeh w gamau ya nikah deket2 ini masi muda jugaa. Tpi emg sii klo di kampung keknya umur segini dah tua klo lom nikah soalnya disana pada nikah umur belasan</t>
  </si>
  <si>
    <t>kemaren w dikasih bunga pengantin sama uu, gatau niatnya apa tapi biasanya biar ketularan cepet nikah, weeh w gamau ya nikah deket2 ini masi muda jugaa. tpi emg sii klo di kampung keknya umur segini dah tua klo lom nikah soalnya disana pada nikah umur belasan</t>
  </si>
  <si>
    <t>kemaren  dikasih bunga pengantin sama uu gatau niatnya apa tapi biasanya biar ketularan cepet nikah weeh  gamau ya nikah deket ini masi muda jugaa tpi emg sii klo di kampung keknya umur segini dah tua klo lom nikah soalnya disana pada nikah umur belasan</t>
  </si>
  <si>
    <t>['kemaren', 'dikasih', 'bunga', 'pengantin', 'sama', 'uu', 'gatau', 'niatnya', 'apa', 'tapi', 'biasanya', 'biar', 'ketularan', 'cepet', 'nikah', 'weeh', 'gamau', 'ya', 'nikah', 'deket', 'ini', 'masi', 'muda', 'jugaa', 'tpi', 'emg', 'sii', 'klo', 'di', 'kampung', 'keknya', 'umur', 'segini', 'dah', 'tua', 'klo', 'lom', 'nikah', 'soalnya', 'disana', 'pada', 'nikah', 'umur', 'belasan']</t>
  </si>
  <si>
    <t>['kemarin', 'dikasih', 'bunga', 'pengantin', 'sama', 'uu', 'gatau', 'niatnya', 'apa', 'tapi', 'biasanya', 'biar', 'ketularan', 'cepat', 'nikah', 'weeh', 'gamau', 'ya', 'nikah', 'dekat', 'ini', 'masih', 'muda', 'jugaa', 'tapi', 'memang', 'sii', 'klo', 'di', 'kampung', 'sepertinya', 'umur', 'begini', 'sudah', 'tua', 'klo', 'belum', 'nikah', 'soalnya', 'disana', 'pada', 'nikah', 'umur', 'remaja']</t>
  </si>
  <si>
    <t>['kemarin', 'dikasih', 'bunga', 'pengantin', 'uu', 'gatau', 'niatnya', 'biar', 'ketularan', 'cepat', 'nikah', 'weeh', 'gamau', 'ya', 'nikah', 'muda', 'jugaa', 'sii', 'klo', 'kampung', 'umur', 'tua', 'klo', 'nikah', 'disana', 'nikah', 'umur', 'remaja']</t>
  </si>
  <si>
    <t>['kemarin', 'kasih', 'bunga', 'pengantin', 'uu', 'gatau', 'niat', 'biar', 'tular', 'cepat', 'nikah', 'weeh', 'gamau', 'ya', 'nikah', 'muda', 'jugaa', 'sii', 'klo', 'kampung', 'umur', 'tua', 'klo', 'nikah', 'sana', 'nikah', 'umur', 'remaja']</t>
  </si>
  <si>
    <t>kemarin kasih bunga pengantin uu gatau niat biar tular cepat nikah weeh gamau ya nikah muda jugaa sii klo kampung umur tua klo nikah sana nikah umur remaja</t>
  </si>
  <si>
    <t>Gatau gue mau ngomongin ginian ke siapa. Temen temen gue org tuanya masih muda, ga ngerantau, ada yg udh nikah jg. Jd kayak….mereka kayanya gabakal relate sm apa yg gue rasain.</t>
  </si>
  <si>
    <t>gatau gue mau ngomongin ginian ke siapa. temen temen gue org tuanya masih muda, ga ngerantau, ada yg udh nikah jg. jd kayak….mereka kayanya gabakal relate sm apa yg gue rasain.</t>
  </si>
  <si>
    <t>gatau gue mau ngomongin ginian ke siapa temen temen gue org tuanya masih muda ga ngerantau ada yg udh nikah jg jd kayakmereka kayanya gabakal relate sm apa yg gue rasain</t>
  </si>
  <si>
    <t>['gatau', 'gue', 'mau', 'ngomongin', 'ginian', 'ke', 'siapa', 'temen', 'temen', 'gue', 'org', 'tuanya', 'masih', 'muda', 'ga', 'ngerantau', 'ada', 'yg', 'udh', 'nikah', 'jg', 'jd', 'kayakmereka', 'kayanya', 'gabakal', 'relate', 'sm', 'apa', 'yg', 'gue', 'rasain']</t>
  </si>
  <si>
    <t>['gatau', 'aku', 'mau', 'membicarakan', 'begini', 'ke', 'siapa', 'teman', 'teman', 'aku', 'orang', 'tuanya', 'masih', 'muda', 'tidak', 'merantau', 'ada', 'yg', 'sudah', 'nikah', 'juga', 'jd', 'kayakmereka', 'sepertinya', 'tidak', 'berkaitan', 'sama', 'apa', 'yg', 'aku', 'rasakan']</t>
  </si>
  <si>
    <t>['gatau', 'membicarakan', 'teman', 'teman', 'orang', 'tuanya', 'muda', 'merantau', 'nikah', 'jd', 'kayakmereka', 'berkaitan', 'rasakan']</t>
  </si>
  <si>
    <t>['gatau', 'bicara', 'teman', 'teman', 'orang', 'tua', 'muda', 'rantau', 'nikah', 'jd', 'kayakmereka', 'kait', 'rasa']</t>
  </si>
  <si>
    <t>gatau bicara teman teman orang tua muda rantau nikah jd kayakmereka kait rasa</t>
  </si>
  <si>
    <t>@sbyfess Rata anak2 muda yg stay dikampung si nder  1 cnth nyata gue punya keponakan adik dan kakak, si kakak krj di jkt dan si adik krj dikampung dan si adik nya ini skrg ud nikah ud pny anak sdgkn si kakak msh fokus di karir, pas sia adik izin nikah ud dikash nasehatpun ga mempan</t>
  </si>
  <si>
    <t>@sbyfess rata anak2 muda yg stay dikampung si nder  1 cnth nyata gue punya keponakan adik dan kakak, si kakak krj di jkt dan si adik krj dikampung dan si adik nya ini skrg ud nikah ud pny anak sdgkn si kakak msh fokus di karir, pas sia adik izin nikah ud dikash nasehatpun ga mempan</t>
  </si>
  <si>
    <t>rata anak muda yg stay dikampung si nder cnth nyata gue punya keponakan adik dan kakak si kakak krj di jkt dan si adik krj dikampung dan si adik nya ini skrg ud nikah ud pny anak sdgkn si kakak msh fokus di karir pas sia adik izin nikah ud dikash nasehatpun ga mempan</t>
  </si>
  <si>
    <t>['rata', 'anak', 'muda', 'yg', 'stay', 'dikampung', 'si', 'nder', 'cnth', 'nyata', 'gue', 'punya', 'keponakan', 'adik', 'dan', 'kakak', 'si', 'kakak', 'krj', 'di', 'jkt', 'dan', 'si', 'adik', 'krj', 'dikampung', 'dan', 'si', 'adik', 'nya', 'ini', 'skrg', 'ud', 'nikah', 'ud', 'pny', 'anak', 'sdgkn', 'si', 'kakak', 'msh', 'fokus', 'di', 'karir', 'pas', 'sia', 'adik', 'izin', 'nikah', 'ud', 'dikash', 'nasehatpun', 'ga', 'mempan']</t>
  </si>
  <si>
    <t>['rata', 'anak', 'muda', 'yg', 'stay', 'dikampung', 'si', 'nder', 'contoh', 'nyata', 'aku', 'punya', 'keponakan', 'adik', 'dan', 'kakak', 'si', 'kakak', 'kerja', 'di', 'jakarta', 'dan', 'si', 'adik', 'kerja', 'dikampung', 'dan', 'si', 'adik', 'nya', 'ini', 'sekarang', 'sudah', 'nikah', 'sudah', 'punya', 'anak', 'sedangkan', 'si', 'kakak', 'masih', 'fokus', 'di', 'karier', 'saat', 'kamu', 'adik', 'izin', 'nikah', 'sudah', 'dikash', 'nasehatpun', 'tidak', 'mempan']</t>
  </si>
  <si>
    <t>['anak', 'muda', 'stay', 'dikampung', 'si', 'nder', 'contoh', 'nyata', 'keponakan', 'adik', 'kakak', 'si', 'kakak', 'kerja', 'jakarta', 'si', 'adik', 'kerja', 'dikampung', 'si', 'adik', 'nya', 'nikah', 'anak', 'si', 'kakak', 'fokus', 'karier', 'adik', 'izin', 'nikah', 'dikash', 'nasehatpun', 'mempan']</t>
  </si>
  <si>
    <t>['anak', 'muda', 'stay', 'kampung', 'si', 'nder', 'contoh', 'nyata', 'keponakan', 'adik', 'kakak', 'si', 'kakak', 'kerja', 'jakarta', 'si', 'adik', 'kerja', 'kampung', 'si', 'adik', 'nya', 'nikah', 'anak', 'si', 'kakak', 'fokus', 'karier', 'adik', 'izin', 'nikah', 'dikash', 'nasehat', 'mempan']</t>
  </si>
  <si>
    <t>anak muda stay kampung si nder contoh nyata keponakan adik kakak si kakak kerja jakarta si adik kerja kampung si adik nya nikah anak si kakak fokus karier adik izin nikah dikash nasehat mempan</t>
  </si>
  <si>
    <t>Masih gak paham kenapa orang hujat jualan pop ice atau basreng? Itu kan cara orang mencari nafkah ya dan halal. Kalau korelasinya sama nikah muda tanpa kestabilan ekonomi, daripada hujat mending riset yuk, survey deh ada berapa persen orang jualan itu yang nikah muda.</t>
  </si>
  <si>
    <t>masih gak paham kenapa orang hujat jualan pop ice atau basreng? itu kan cara orang mencari nafkah ya dan halal. kalau korelasinya sama nikah muda tanpa kestabilan ekonomi, daripada hujat mending riset yuk, survey deh ada berapa persen orang jualan itu yang nikah muda.</t>
  </si>
  <si>
    <t>masih gak paham kenapa orang hujat jualan pop ice atau basreng itu kan cara orang mencari nafkah ya dan halal kalau korelasinya sama nikah muda tanpa kestabilan ekonomi daripada hujat mending riset yuk survey deh ada berapa persen orang jualan itu yang nikah muda</t>
  </si>
  <si>
    <t>['masih', 'gak', 'paham', 'kenapa', 'orang', 'hujat', 'jualan', 'pop', 'ice', 'atau', 'basreng', 'itu', 'kan', 'cara', 'orang', 'mencari', 'nafkah', 'ya', 'dan', 'halal', 'kalau', 'korelasinya', 'sama', 'nikah', 'muda', 'tanpa', 'kestabilan', 'ekonomi', 'daripada', 'hujat', 'mending', 'riset', 'yuk', 'survey', 'deh', 'ada', 'berapa', 'persen', 'orang', 'jualan', 'itu', 'yang', 'nikah', 'muda']</t>
  </si>
  <si>
    <t>['masih', 'gak', 'paham', 'kenapa', 'orang', 'hina', 'jualan', 'pop', 'ice', 'atau', 'basreng', 'itu', 'kan', 'cara', 'orang', 'mencari', 'nafkah', 'ya', 'dan', 'halal', 'kalau', 'korelasinya', 'sama', 'nikah', 'muda', 'tanpa', 'kestabilan', 'ekonomi', 'daripada', 'hina', 'mending', 'riset', 'ayo', 'survey', 'deh', 'ada', 'berapa', 'persen', 'orang', 'jualan', 'itu', 'yang', 'nikah', 'muda']</t>
  </si>
  <si>
    <t>['gak', 'paham', 'orang', 'hina', 'jualan', 'pop', 'ice', 'basreng', 'orang', 'mencari', 'nafkah', 'ya', 'halal', 'korelasinya', 'nikah', 'muda', 'kestabilan', 'ekonomi', 'hina', 'mending', 'riset', 'ayo', 'survey', 'deh', 'persen', 'orang', 'jualan', 'nikah', 'muda']</t>
  </si>
  <si>
    <t>['gak', 'paham', 'orang', 'hina', 'jual', 'pop', 'ice', 'basreng', 'orang', 'cari', 'nafkah', 'ya', 'halal', 'korelasi', 'nikah', 'muda', 'stabil', 'ekonomi', 'hina', 'mending', 'riset', 'ayo', 'survey', 'deh', 'persen', 'orang', 'jual', 'nikah', 'muda']</t>
  </si>
  <si>
    <t>gak paham orang hina jual pop ice basreng orang cari nafkah ya halal korelasi nikah muda stabil ekonomi hina mending riset ayo survey deh persen orang jual nikah muda</t>
  </si>
  <si>
    <t>@jangansokkerass apakah ini alasan untuk nikah muda?</t>
  </si>
  <si>
    <t>apakah ini alasan untuk nikah muda</t>
  </si>
  <si>
    <t>['apakah', 'ini', 'alasan', 'untuk', 'nikah', 'muda']</t>
  </si>
  <si>
    <t>['alasan', 'nikah', 'muda']</t>
  </si>
  <si>
    <t>['alas', 'nikah', 'muda']</t>
  </si>
  <si>
    <t>alas nikah muda</t>
  </si>
  <si>
    <t>Pas lebaran kemaren kaget karena dikasih tau ama sodara ada yg nikah padahal masih kecik and umurnya lebih muda dari w</t>
  </si>
  <si>
    <t>pas lebaran kemaren kaget karena dikasih tau ama sodara ada yg nikah padahal masih kecik and umurnya lebih muda dari w</t>
  </si>
  <si>
    <t xml:space="preserve">pas lebaran kemaren kaget karena dikasih tau ama sodara ada yg nikah padahal masih kecik and umurnya lebih muda dari </t>
  </si>
  <si>
    <t>['pas', 'lebaran', 'kemaren', 'kaget', 'karena', 'dikasih', 'tau', 'ama', 'sodara', 'ada', 'yg', 'nikah', 'padahal', 'masih', 'kecik', 'and', 'umurnya', 'lebih', 'muda', 'dari']</t>
  </si>
  <si>
    <t>['saat', 'lebaran', 'kemarin', 'kaget', 'karena', 'dikasih', 'tau', 'sama', 'saudara', 'ada', 'yg', 'nikah', 'padahal', 'masih', 'kecik', 'and', 'umurnya', 'lebih', 'muda', 'dari']</t>
  </si>
  <si>
    <t>['lebaran', 'kemarin', 'kaget', 'dikasih', 'tau', 'saudara', 'nikah', 'kecik', 'and', 'umurnya', 'muda']</t>
  </si>
  <si>
    <t>['lebaran', 'kemarin', 'kaget', 'kasih', 'tau', 'saudara', 'nikah', 'kecik', 'and', 'umur', 'muda']</t>
  </si>
  <si>
    <t>lebaran kemarin kaget kasih tau saudara nikah kecik and umur muda</t>
  </si>
  <si>
    <t>Walah, masih umur muda takutnya ngga nikah sama dia.</t>
  </si>
  <si>
    <t>walah, masih umur muda takutnya ngga nikah sama dia.</t>
  </si>
  <si>
    <t>walah masih umur muda takutnya ngga nikah sama dia</t>
  </si>
  <si>
    <t>['walah', 'masih', 'umur', 'muda', 'takutnya', 'ngga', 'nikah', 'sama', 'dia']</t>
  </si>
  <si>
    <t>['walah', 'masih', 'umur', 'muda', 'takutnya', 'tidak', 'nikah', 'sama', 'dia']</t>
  </si>
  <si>
    <t>['umur', 'muda', 'takutnya', 'nikah']</t>
  </si>
  <si>
    <t>['umur', 'muda', 'takut', 'nikah']</t>
  </si>
  <si>
    <t>umur muda takut nikah</t>
  </si>
  <si>
    <t>Pada doyan nikah muda ye🙏🤙🤓</t>
  </si>
  <si>
    <t>pada doyan nikah muda ye🙏🤙🤓</t>
  </si>
  <si>
    <t>pada doyan nikah muda ye</t>
  </si>
  <si>
    <t>['pada', 'doyan', 'nikah', 'muda', 'ye']</t>
  </si>
  <si>
    <t>['pada', 'suka', 'nikah', 'muda', 'ya']</t>
  </si>
  <si>
    <t>['suka', 'nikah', 'muda', 'ya']</t>
  </si>
  <si>
    <t>suka nikah muda ya</t>
  </si>
  <si>
    <t>barusan ada pasutri muda, istrinya mirip bgt bu atalia, trs ngeliatin dan nyamperin trs nanya2 kan “mas kenapa main sendiri”, yaudah dijawab aja “iya ni lg refreshing, abis ditinggal nikah kmrn2”, trs lgsg lah si pasutri ini kaget abis itu nyemangatin “udh mas jgn kepikiran,</t>
  </si>
  <si>
    <t>barusan ada pasutri muda istrinya mirip bgt bu atalia trs ngeliatin dan nyamperin trs nanya kan mas kenapa main sendiri yaudah dijawab aja iya ni lg refreshing abis ditinggal nikah kmrn trs lgsg lah si pasutri ini kaget abis itu nyemangatin udh mas jgn kepikiran</t>
  </si>
  <si>
    <t>['barusan', 'ada', 'pasutri', 'muda', 'istrinya', 'mirip', 'bgt', 'bu', 'atalia', 'trs', 'ngeliatin', 'dan', 'nyamperin', 'trs', 'nanya', 'kan', 'mas', 'kenapa', 'main', 'sendiri', 'yaudah', 'dijawab', 'aja', 'iya', 'ni', 'lg', 'refreshing', 'abis', 'ditinggal', 'nikah', 'kmrn', 'trs', 'lgsg', 'lah', 'si', 'pasutri', 'ini', 'kaget', 'abis', 'itu', 'nyemangatin', 'udh', 'mas', 'jgn', 'kepikiran']</t>
  </si>
  <si>
    <t>['barusan', 'ada', 'pasangan', 'muda', 'istrinya', 'mirip', 'banget', 'bu', 'atalia', 'terus', 'ngeliatin', 'dan', 'nyamperin', 'terus', 'bertanya', 'kan', 'kakak', 'kenapa', 'main', 'sendiri', 'yaudah', 'dijawab', 'aja', 'iya', 'ini', 'lagi', 'refreshing', 'habis', 'ditinggal', 'nikah', 'kemarin', 'terus', 'langsung', 'lah', 'si', 'pasangan', 'ini', 'kaget', 'habis', 'itu', 'nyemangatin', 'sudah', 'kakak', 'jgn', 'kepikiran']</t>
  </si>
  <si>
    <t>['barusan', 'pasangan', 'muda', 'istrinya', 'banget', 'bu', 'atalia', 'ngeliatin', 'nyamperin', 'kakak', 'main', 'yaudah', 'aja', 'iya', 'refreshing', 'habis', 'ditinggal', 'nikah', 'kemarin', 'langsung', 'si', 'pasangan', 'kaget', 'habis', 'nyemangatin', 'kakak', 'jgn', 'kepikiran']</t>
  </si>
  <si>
    <t>['barusan', 'pasang', 'muda', 'istri', 'banget', 'bu', 'atalia', 'ngeliatin', 'nyamperin', 'kakak', 'main', 'yaudah', 'aja', 'iya', 'refreshing', 'habis', 'tinggal', 'nikah', 'kemarin', 'langsung', 'si', 'pasang', 'kaget', 'habis', 'nyemangatin', 'kakak', 'jgn', 'pikir']</t>
  </si>
  <si>
    <t>barusan pasang muda istri banget bu atalia ngeliatin nyamperin kakak main yaudah aja iya refreshing habis tinggal nikah kemarin langsung si pasang kaget habis nyemangatin kakak jgn pikir</t>
  </si>
  <si>
    <t>Yg muda badan bagus pacaran lama dari nol, teteuup sedih bru 3 thun nikah, lakiny dah tak sayang. Kardussss</t>
  </si>
  <si>
    <t>yg muda badan bagus pacaran lama dari nol, teteuup sedih bru 3 thun nikah, lakiny dah tak sayang. kardussss</t>
  </si>
  <si>
    <t>yg muda badan bagus pacaran lama dari nol teteuup sedih bru thun nikah lakiny dah tak sayang kardussss</t>
  </si>
  <si>
    <t>['yg', 'muda', 'badan', 'bagus', 'pacaran', 'lama', 'dari', 'nol', 'teteuup', 'sedih', 'bru', 'thun', 'nikah', 'lakiny', 'dah', 'tak', 'sayang', 'kardussss']</t>
  </si>
  <si>
    <t>['yg', 'muda', 'badan', 'bagus', 'pacaran', 'lama', 'dari', 'nol', 'teteuup', 'sedih', 'baru', 'tahun', 'nikah', 'lakiny', 'sudah', 'tak', 'sayang', 'kardussss']</t>
  </si>
  <si>
    <t>['muda', 'badan', 'bagus', 'pacaran', 'nol', 'teteuup', 'sedih', 'nikah', 'lakiny', 'sayang', 'kardussss']</t>
  </si>
  <si>
    <t>['muda', 'badan', 'bagus', 'pacar', 'nol', 'teteuup', 'sedih', 'nikah', 'lakiny', 'sayang', 'kardussss']</t>
  </si>
  <si>
    <t>muda badan bagus pacar nol teteuup sedih nikah lakiny sayang kardussss</t>
  </si>
  <si>
    <t>@riliv_app bener rasanya gelisah, nikah muda tp adek2 masi sekolah malahan gue pengen nya adek2 gue bisa lebih sukses dr kakak nya</t>
  </si>
  <si>
    <t>app bener rasanya gelisah nikah muda tp adek masi sekolah malahan gue pengen nya adek gue bisa lebih sukses dr kakak nya</t>
  </si>
  <si>
    <t>['app', 'bener', 'rasanya', 'gelisah', 'nikah', 'muda', 'tp', 'adek', 'masi', 'sekolah', 'malahan', 'gue', 'pengen', 'nya', 'adek', 'gue', 'bisa', 'lebih', 'sukses', 'dr', 'kakak', 'nya']</t>
  </si>
  <si>
    <t>['app', 'benar', 'rasanya', 'gelisah', 'nikah', 'muda', 'tapi', 'adik', 'masih', 'sekolah', 'malahan', 'aku', 'ingin', 'nya', 'adik', 'aku', 'bisa', 'lebih', 'sukses', 'dari', 'kakak', 'nya']</t>
  </si>
  <si>
    <t>['app', 'gelisah', 'nikah', 'muda', 'adik', 'sekolah', 'nya', 'adik', 'sukses', 'kakak', 'nya']</t>
  </si>
  <si>
    <t>app gelisah nikah muda adik sekolah nya adik sukses kakak nya</t>
  </si>
  <si>
    <t>@sbyfess aku punya tmn nikah muda, dia bilang pingin ngelepas masa2 susahnya dengan menikah, biar bisa kerja, cape sekolah, anaknya sekarang udah 3, dia gak kerja, suaminya buruh pasar dan dia gatau itu awal stunting sama kemiskinan struktural, kadang kasian tapi itu udah pilihan dia</t>
  </si>
  <si>
    <t>aku punya tmn nikah muda dia bilang pingin ngelepas masa susahnya dengan menikah biar bisa kerja cape sekolah anaknya sekarang udah dia gak kerja suaminya buruh pasar dan dia gatau itu awal stunting sama kemiskinan struktural kadang kasian tapi itu udah pilihan dia</t>
  </si>
  <si>
    <t>['aku', 'punya', 'tmn', 'nikah', 'muda', 'dia', 'bilang', 'pingin', 'ngelepas', 'masa', 'susahnya', 'dengan', 'menikah', 'biar', 'bisa', 'kerja', 'cape', 'sekolah', 'anaknya', 'sekarang', 'udah', 'dia', 'gak', 'kerja', 'suaminya', 'buruh', 'pasar', 'dan', 'dia', 'gatau', 'itu', 'awal', 'stunting', 'sama', 'kemiskinan', 'struktural', 'kadang', 'kasian', 'tapi', 'itu', 'udah', 'pilihan', 'dia']</t>
  </si>
  <si>
    <t>['aku', 'punya', 'teman', 'nikah', 'muda', 'dia', 'bilang', 'ingin', 'ngelepas', 'masa', 'susahnya', 'dengan', 'nikah', 'biar', 'bisa', 'kerja', 'capek', 'sekolah', 'anaknya', 'sekarang', 'sudah', 'dia', 'gak', 'kerja', 'suaminya', 'buruh', 'pasar', 'dan', 'dia', 'gatau', 'itu', 'awal', 'stunting', 'sama', 'kemiskinan', 'struktural', 'kadang', 'kasihan', 'tapi', 'itu', 'sudah', 'pilihan', 'dia']</t>
  </si>
  <si>
    <t>['teman', 'nikah', 'muda', 'bilang', 'ngelepas', 'susahnya', 'nikah', 'biar', 'kerja', 'capek', 'sekolah', 'anaknya', 'gak', 'kerja', 'suaminya', 'buruh', 'pasar', 'gatau', 'stunting', 'kemiskinan', 'struktural', 'kadang', 'kasihan', 'pilihan']</t>
  </si>
  <si>
    <t>['teman', 'nikah', 'muda', 'bilang', 'ngelepas', 'susah', 'nikah', 'biar', 'kerja', 'capek', 'sekolah', 'anak', 'gak', 'kerja', 'suami', 'buruh', 'pasar', 'gatau', 'stunting', 'miskin', 'struktural', 'kadang', 'kasihan', 'pilih']</t>
  </si>
  <si>
    <t>teman nikah muda bilang ngelepas susah nikah biar kerja capek sekolah anak gak kerja suami buruh pasar gatau stunting miskin struktural kadang kasihan pilih</t>
  </si>
  <si>
    <t>@cikijadul @sbyfess Bener bgt. Bokap gue punya ponakan (gue panggil om) nah si om ini punya anak cowo yg tumbuh di lingkungan gt.. Pas tinggal di sana, grgr liat temennya nikah, dia fomo mau nikah muda. Akhirnya disuruh pindah ke Jkt, disuru nyari temen dan kegiatan di sini. Akhirnya berubah pikiran</t>
  </si>
  <si>
    <t>@cikijadul @sbyfess bener bgt. bokap gue punya ponakan (gue panggil om) nah si om ini punya anak cowo yg tumbuh di lingkungan gt.. pas tinggal di sana, grgr liat temennya nikah, dia fomo mau nikah muda. akhirnya disuruh pindah ke jkt, disuru nyari temen dan kegiatan di sini. akhirnya berubah pikiran</t>
  </si>
  <si>
    <t>bener bgt bokap gue punya ponakan gue panggil om nah si om ini punya anak cowo yg tumbuh di lingkungan gt pas tinggal di sana grgr liat temennya nikah dia fomo mau nikah muda akhirnya disuruh pindah ke jkt disuru nyari temen dan kegiatan di sini akhirnya berubah pikiran</t>
  </si>
  <si>
    <t>['bener', 'bgt', 'bokap', 'gue', 'punya', 'ponakan', 'gue', 'panggil', 'om', 'nah', 'si', 'om', 'ini', 'punya', 'anak', 'cowo', 'yg', 'tumbuh', 'di', 'lingkungan', 'gt', 'pas', 'tinggal', 'di', 'sana', 'grgr', 'liat', 'temennya', 'nikah', 'dia', 'fomo', 'mau', 'nikah', 'muda', 'akhirnya', 'disuruh', 'pindah', 'ke', 'jkt', 'disuru', 'nyari', 'temen', 'dan', 'kegiatan', 'di', 'sini', 'akhirnya', 'berubah', 'pikiran']</t>
  </si>
  <si>
    <t>['benar', 'banget', 'bapak', 'aku', 'punya', 'ponakan', 'aku', 'panggil', 'paman', 'nah', 'si', 'paman', 'ini', 'punya', 'anak', 'cowok', 'yg', 'tumbuh', 'di', 'lingkungan', 'begitu', 'saat', 'tinggal', 'di', 'sana', 'karena', 'lihat', 'temannya', 'nikah', 'dia', 'cemas', 'mau', 'nikah', 'muda', 'akhirnya', 'disuruh', 'pindah', 'ke', 'jakarta', 'disuru', 'mencari', 'teman', 'dan', 'kegiatan', 'di', 'sini', 'akhirnya', 'berubah', 'pikiran']</t>
  </si>
  <si>
    <t>['banget', 'ponakan', 'panggil', 'paman', 'si', 'paman', 'anak', 'cowok', 'tumbuh', 'lingkungan', 'tinggal', 'lihat', 'temannya', 'nikah', 'cemas', 'nikah', 'muda', 'disuruh', 'pindah', 'jakarta', 'disuru', 'mencari', 'teman', 'kegiatan', 'berubah', 'pikiran']</t>
  </si>
  <si>
    <t>['banget', 'ponakan', 'panggil', 'paman', 'si', 'paman', 'anak', 'cowok', 'tumbuh', 'lingkung', 'tinggal', 'lihat', 'teman', 'nikah', 'cemas', 'nikah', 'muda', 'suruh', 'pindah', 'jakarta', 'disuru', 'cari', 'teman', 'giat', 'ubah', 'pikir']</t>
  </si>
  <si>
    <t>banget ponakan panggil paman si paman anak cowok tumbuh lingkung tinggal lihat teman nikah cemas nikah muda suruh pindah jakarta disuru cari teman giat ubah pikir</t>
  </si>
  <si>
    <t>Pepatah bilang "Jangan lihat siapa yang mengatakan, tapi lihatlah apa yang dikatakan." 
Ya gimana ya masih bocil kya aku gini dimintain solusi buat yg mau nikah muda. Ya alasan utama mereka tanyanya ke sya ya karna udh ngalami/nikah muda juga. 😅 https://t.co/DuIqLZ2W6z</t>
  </si>
  <si>
    <t>pepatah bilang "jangan lihat siapa yang mengatakan, tapi lihatlah apa yang dikatakan." 
ya gimana ya masih bocil kya aku gini dimintain solusi buat yg mau nikah muda. ya alasan utama mereka tanyanya ke sya ya karna udh ngalami/nikah muda juga. 😅 https://t.co/duiqlz2w6z</t>
  </si>
  <si>
    <t>pepatah bilang jangan lihat siapa yang mengatakan tapi lihatlah apa yang dikatakan ya gimana ya masih bocil kya aku gini dimintain solusi buat yg mau nikah muda ya alasan utama mereka tanyanya ke sya ya karna udh ngalaminikah muda juga</t>
  </si>
  <si>
    <t>['pepatah', 'bilang', 'jangan', 'lihat', 'siapa', 'yang', 'mengatakan', 'tapi', 'lihatlah', 'apa', 'yang', 'dikatakan', 'ya', 'gimana', 'ya', 'masih', 'bocil', 'kya', 'aku', 'gini', 'dimintain', 'solusi', 'buat', 'yg', 'mau', 'nikah', 'muda', 'ya', 'alasan', 'utama', 'mereka', 'tanyanya', 'ke', 'sya', 'ya', 'karna', 'udh', 'ngalaminikah', 'muda', 'juga']</t>
  </si>
  <si>
    <t>['pepatah', 'bilang', 'jangan', 'lihat', 'siapa', 'yang', 'mengatakan', 'tapi', 'lihatlah', 'apa', 'yang', 'dikatakan', 'ya', 'bagaimana', 'ya', 'masih', 'bocah', 'kya', 'aku', 'begini', 'dimintain', 'solusi', 'buat', 'yg', 'mau', 'nikah', 'muda', 'ya', 'alasan', 'utama', 'mereka', 'tanyanya', 'ke', 'aku', 'ya', 'karena', 'sudah', 'ngalaminikah', 'muda', 'juga']</t>
  </si>
  <si>
    <t>['pepatah', 'bilang', 'lihat', 'lihatlah', 'ya', 'ya', 'bocah', 'kya', 'dimintain', 'solusi', 'nikah', 'muda', 'ya', 'alasan', 'utama', 'ya', 'ngalaminikah', 'muda']</t>
  </si>
  <si>
    <t>['pepatah', 'bilang', 'lihat', 'lihat', 'ya', 'ya', 'bocah', 'kya', 'dimintain', 'solusi', 'nikah', 'muda', 'ya', 'alas', 'utama', 'ya', 'ngalaminikah', 'muda']</t>
  </si>
  <si>
    <t>pepatah bilang lihat lihat ya ya bocah kya dimintain solusi nikah muda ya alas utama ya ngalaminikah muda</t>
  </si>
  <si>
    <t>Teman mainku sekarang bocil2 8th lebih muda dariku. Yang seumuran sudah pada nikah. https://t.co/4MtoNSuZeN</t>
  </si>
  <si>
    <t>teman mainku sekarang bocil2 8th lebih muda dariku. yang seumuran sudah pada nikah. https://t.co/4mtonsuzen</t>
  </si>
  <si>
    <t>teman mainku sekarang bocil th lebih muda dariku yang seumuran sudah pada nikah</t>
  </si>
  <si>
    <t>['teman', 'mainku', 'sekarang', 'bocil', 'th', 'lebih', 'muda', 'dariku', 'yang', 'seumuran', 'sudah', 'pada', 'nikah']</t>
  </si>
  <si>
    <t>['teman', 'mainku', 'sekarang', 'bocah', 'tahun', 'lebih', 'muda', 'dariku', 'yang', 'seumuran', 'sudah', 'pada', 'nikah']</t>
  </si>
  <si>
    <t>['teman', 'mainku', 'bocah', 'muda', 'dariku', 'seumuran', 'nikah']</t>
  </si>
  <si>
    <t>['teman', 'main', 'bocah', 'muda', 'dari', 'umur', 'nikah']</t>
  </si>
  <si>
    <t>teman main bocah muda dari umur nikah</t>
  </si>
  <si>
    <t>Belum kepikiran kalo skrng,dulu waktu kuliah pgn nikah muda sekitar 25-27 kalo skrng udha lewat dan blm siap kwwk</t>
  </si>
  <si>
    <t>belum kepikiran kalo skrng,dulu waktu kuliah pgn nikah muda sekitar 25-27 kalo skrng udha lewat dan blm siap kwwk</t>
  </si>
  <si>
    <t>belum kepikiran kalo skrngdulu waktu kuliah pgn nikah muda sekitar kalo skrng udha lewat dan blm siap kwwk</t>
  </si>
  <si>
    <t>['belum', 'kepikiran', 'kalo', 'skrngdulu', 'waktu', 'kuliah', 'pgn', 'nikah', 'muda', 'sekitar', 'kalo', 'skrng', 'udha', 'lewat', 'dan', 'blm', 'siap', 'kwwk']</t>
  </si>
  <si>
    <t>['belum', 'kepikiran', 'kalo', 'skrngdulu', 'waktu', 'kuliah', 'ingin', 'nikah', 'muda', 'sekitar', 'kalo', 'sekarang', 'sudah', 'lewat', 'dan', 'belum', 'siap', 'kwwk']</t>
  </si>
  <si>
    <t>['kepikiran', 'kalo', 'skrngdulu', 'kuliah', 'nikah', 'muda', 'kalo', 'kwwk']</t>
  </si>
  <si>
    <t>['pikir', 'kalo', 'skrngdulu', 'kuliah', 'nikah', 'muda', 'kalo', 'kwwk']</t>
  </si>
  <si>
    <t>pikir kalo skrngdulu kuliah nikah muda kalo kwwk</t>
  </si>
  <si>
    <t>@Dellaciousss @ponakanluth @kegblgnunfaedh Nah itu dia, si monyet gampang aja bilang nikah muda karena san*e. Otak dangkal</t>
  </si>
  <si>
    <t>@dellaciousss @ponakanluth @kegblgnunfaedh nah itu dia, si monyet gampang aja bilang nikah muda karena san*e. otak dangkal</t>
  </si>
  <si>
    <t>nah itu dia si monyet gampang aja bilang nikah muda karena sane otak dangkal</t>
  </si>
  <si>
    <t>['nah', 'itu', 'dia', 'si', 'monyet', 'gampang', 'aja', 'bilang', 'nikah', 'muda', 'karena', 'sane', 'otak', 'dangkal']</t>
  </si>
  <si>
    <t>['si', 'monyet', 'gampang', 'aja', 'bilang', 'nikah', 'muda', 'sane', 'otak', 'dangkal']</t>
  </si>
  <si>
    <t>si monyet gampang aja bilang nikah muda sane otak dangkal</t>
  </si>
  <si>
    <t>Mana si paling abroad pulkam? Bikin bahaya gawang lawan aja kagak, Udah di bilang nikah muda bikin hancur karir pemain, pernikahan muda modern bikin karir susah berprogress</t>
  </si>
  <si>
    <t>mana si paling abroad pulkam? bikin bahaya gawang lawan aja kagak, udah di bilang nikah muda bikin hancur karir pemain, pernikahan muda modern bikin karir susah berprogress</t>
  </si>
  <si>
    <t>mana si paling abroad pulkam bikin bahaya gawang lawan aja kagak udah di bilang nikah muda bikin hancur karir pemain pernikahan muda modern bikin karir susah berprogress</t>
  </si>
  <si>
    <t>['mana', 'si', 'paling', 'abroad', 'pulkam', 'bikin', 'bahaya', 'gawang', 'lawan', 'aja', 'kagak', 'udah', 'di', 'bilang', 'nikah', 'muda', 'bikin', 'hancur', 'karir', 'pemain', 'pernikahan', 'muda', 'modern', 'bikin', 'karir', 'susah', 'berprogress']</t>
  </si>
  <si>
    <t>['mana', 'si', 'paling', 'abroad', 'pulkam', 'bikin', 'bahaya', 'gawang', 'lawan', 'aja', 'tidak', 'sudah', 'di', 'bilang', 'nikah', 'muda', 'bikin', 'hancur', 'karier', 'pemain', 'pernikahan', 'muda', 'modern', 'bikin', 'karier', 'susah', 'berprogress']</t>
  </si>
  <si>
    <t>['si', 'abroad', 'pulkam', 'bikin', 'bahaya', 'gawang', 'lawan', 'aja', 'bilang', 'nikah', 'muda', 'bikin', 'hancur', 'karier', 'pemain', 'pernikahan', 'muda', 'modern', 'bikin', 'karier', 'susah', 'berprogress']</t>
  </si>
  <si>
    <t>['si', 'abroad', 'pulkam', 'bikin', 'bahaya', 'gawang', 'lawan', 'aja', 'bilang', 'nikah', 'muda', 'bikin', 'hancur', 'karier', 'main', 'nikah', 'muda', 'modern', 'bikin', 'karier', 'susah', 'berprogress']</t>
  </si>
  <si>
    <t>si abroad pulkam bikin bahaya gawang lawan aja bilang nikah muda bikin hancur karier main nikah muda modern bikin karier susah berprogress</t>
  </si>
  <si>
    <t>@ViantyTJP @ferrykurnwn @sbyfess Dikampung w banyak cewe yg gamau cape hidup keras dan milih nikah, dan setelah nikah muda, ujung2nya pada cerai si istri yg megang anaknya dan berakhir sicewe ya kerja jadi buruh pabrik dan anaknya diurus neneknya 😀 bapaknya entah dimanaa</t>
  </si>
  <si>
    <t>@viantytjp @ferrykurnwn @sbyfess dikampung w banyak cewe yg gamau cape hidup keras dan milih nikah, dan setelah nikah muda, ujung2nya pada cerai si istri yg megang anaknya dan berakhir sicewe ya kerja jadi buruh pabrik dan anaknya diurus neneknya 😀 bapaknya entah dimanaa</t>
  </si>
  <si>
    <t>dikampung  banyak cewe yg gamau cape hidup keras dan milih nikah dan setelah nikah muda ujungnya pada cerai si istri yg megang anaknya dan berakhir sicewe ya kerja jadi buruh pabrik dan anaknya diurus neneknya bapaknya entah dimanaa</t>
  </si>
  <si>
    <t>['dikampung', 'banyak', 'cewe', 'yg', 'gamau', 'cape', 'hidup', 'keras', 'dan', 'milih', 'nikah', 'dan', 'setelah', 'nikah', 'muda', 'ujungnya', 'pada', 'cerai', 'si', 'istri', 'yg', 'megang', 'anaknya', 'dan', 'berakhir', 'sicewe', 'ya', 'kerja', 'jadi', 'buruh', 'pabrik', 'dan', 'anaknya', 'diurus', 'neneknya', 'bapaknya', 'entah', 'dimanaa']</t>
  </si>
  <si>
    <t>['dikampung', 'banyak', 'cewek', 'yg', 'gamau', 'capek', 'hidup', 'keras', 'dan', 'memilih', 'nikah', 'dan', 'setelah', 'nikah', 'muda', 'ujungnya', 'pada', 'cerai', 'si', 'istri', 'yg', 'megang', 'anaknya', 'dan', 'berakhir', 'sicewe', 'ya', 'kerja', 'jadi', 'buruh', 'pabrik', 'dan', 'anaknya', 'diurus', 'neneknya', 'bapaknya', 'entah', 'dimanaa']</t>
  </si>
  <si>
    <t>['dikampung', 'cewek', 'gamau', 'capek', 'hidup', 'keras', 'memilih', 'nikah', 'nikah', 'muda', 'ujungnya', 'cerai', 'si', 'istri', 'megang', 'anaknya', 'sicewe', 'ya', 'kerja', 'buruh', 'pabrik', 'anaknya', 'diurus', 'neneknya', 'bapaknya', 'dimanaa']</t>
  </si>
  <si>
    <t>['kampung', 'cewek', 'gamau', 'capek', 'hidup', 'keras', 'pilih', 'nikah', 'nikah', 'muda', 'ujung', 'cerai', 'si', 'istri', 'megang', 'anak', 'sicewe', 'ya', 'kerja', 'buruh', 'pabrik', 'anak', 'urus', 'nenek', 'bapak', 'dimanaa']</t>
  </si>
  <si>
    <t>kampung cewek gamau capek hidup keras pilih nikah nikah muda ujung cerai si istri megang anak sicewe ya kerja buruh pabrik anak urus nenek bapak dimanaa</t>
  </si>
  <si>
    <t>@sbyfess Kadang karna bahagianya orang tingkat bawah cuma itu, karna ga ada biaya kaya orang berada yang bisa seneng seneng menghabiskan waktu muda bahkan kurang masih pengen seneng seneng terus. Nikah jadi tujuan karna ga ada kesempatan buat nikmatin karna ga ada biaya</t>
  </si>
  <si>
    <t>@sbyfess kadang karna bahagianya orang tingkat bawah cuma itu, karna ga ada biaya kaya orang berada yang bisa seneng seneng menghabiskan waktu muda bahkan kurang masih pengen seneng seneng terus. nikah jadi tujuan karna ga ada kesempatan buat nikmatin karna ga ada biaya</t>
  </si>
  <si>
    <t>kadang karna bahagianya orang tingkat bawah cuma itu karna ga ada biaya kaya orang berada yang bisa seneng seneng menghabiskan waktu muda bahkan kurang masih pengen seneng seneng terus nikah jadi tujuan karna ga ada kesempatan buat nikmatin karna ga ada biaya</t>
  </si>
  <si>
    <t>['kadang', 'karna', 'bahagianya', 'orang', 'tingkat', 'bawah', 'cuma', 'itu', 'karna', 'ga', 'ada', 'biaya', 'kaya', 'orang', 'berada', 'yang', 'bisa', 'seneng', 'seneng', 'menghabiskan', 'waktu', 'muda', 'bahkan', 'kurang', 'masih', 'pengen', 'seneng', 'seneng', 'terus', 'nikah', 'jadi', 'tujuan', 'karna', 'ga', 'ada', 'kesempatan', 'buat', 'nikmatin', 'karna', 'ga', 'ada', 'biaya']</t>
  </si>
  <si>
    <t>['kadang', 'karena', 'bahagianya', 'orang', 'tingkat', 'bawah', 'cuma', 'itu', 'karena', 'tidak', 'ada', 'biaya', 'kaya', 'orang', 'berada', 'yang', 'bisa', 'senang', 'senang', 'menghabiskan', 'waktu', 'muda', 'bahkan', 'kurang', 'masih', 'ingin', 'senang', 'senang', 'terus', 'nikah', 'jadi', 'tujuan', 'karena', 'tidak', 'ada', 'kesempatan', 'buat', 'menikmati', 'karena', 'tidak', 'ada', 'biaya']</t>
  </si>
  <si>
    <t>['kadang', 'bahagianya', 'orang', 'tingkat', 'biaya', 'kaya', 'orang', 'senang', 'senang', 'menghabiskan', 'muda', 'senang', 'senang', 'nikah', 'tujuan', 'kesempatan', 'menikmati', 'biaya']</t>
  </si>
  <si>
    <t>['kadang', 'bahagia', 'orang', 'tingkat', 'biaya', 'kaya', 'orang', 'senang', 'senang', 'habis', 'muda', 'senang', 'senang', 'nikah', 'tuju', 'sempat', 'nikmat', 'biaya']</t>
  </si>
  <si>
    <t>kadang bahagia orang tingkat biaya kaya orang senang senang habis muda senang senang nikah tuju sempat nikmat biaya</t>
  </si>
  <si>
    <t>ko orang orang dah pada mau nikah muda si https://t.co/th8SI6vyLo</t>
  </si>
  <si>
    <t>ko orang orang dah pada mau nikah muda si https://t.co/th8si6vylo</t>
  </si>
  <si>
    <t>ko orang orang dah pada mau nikah muda si</t>
  </si>
  <si>
    <t>['ko', 'orang', 'orang', 'dah', 'pada', 'mau', 'nikah', 'muda', 'si']</t>
  </si>
  <si>
    <t>['kok', 'orang', 'orang', 'sudah', 'pada', 'mau', 'nikah', 'muda', 'si']</t>
  </si>
  <si>
    <t>['orang', 'orang', 'nikah', 'muda', 'si']</t>
  </si>
  <si>
    <t>orang orang nikah muda si</t>
  </si>
  <si>
    <t>@sbyfess Kalau dgn nikah seakan beban berkurang, tp mereka ga mikir nikah muda bagi kalangan bawah itu malah nambah masalah, nambah kasus perceraian gara² mental blm stabil, ekonomi apalagi. Hadeh.</t>
  </si>
  <si>
    <t>@sbyfess kalau dgn nikah seakan beban berkurang, tp mereka ga mikir nikah muda bagi kalangan bawah itu malah nambah masalah, nambah kasus perceraian gara² mental blm stabil, ekonomi apalagi. hadeh.</t>
  </si>
  <si>
    <t>kalau dgn nikah seakan beban berkurang tp mereka ga mikir nikah muda bagi kalangan bawah itu malah nambah masalah nambah kasus perceraian gara mental blm stabil ekonomi apalagi hadeh</t>
  </si>
  <si>
    <t>['kalau', 'dgn', 'nikah', 'seakan', 'beban', 'berkurang', 'tp', 'mereka', 'ga', 'mikir', 'nikah', 'muda', 'bagi', 'kalangan', 'bawah', 'itu', 'malah', 'nambah', 'masalah', 'nambah', 'kasus', 'perceraian', 'gara', 'mental', 'blm', 'stabil', 'ekonomi', 'apalagi', 'hadeh']</t>
  </si>
  <si>
    <t>['kalau', 'dengan', 'nikah', 'seakan', 'beban', 'berkurang', 'tapi', 'mereka', 'tidak', 'berpikir', 'nikah', 'muda', 'bagi', 'kalangan', 'bawah', 'itu', 'malah', 'bertambah', 'masalah', 'bertambah', 'kasus', 'perceraian', 'karena', 'mental', 'belum', 'stabil', 'ekonomi', 'apalagi', 'hadeh']</t>
  </si>
  <si>
    <t>['nikah', 'seakan', 'beban', 'berkurang', 'berpikir', 'nikah', 'muda', 'kalangan', 'bertambah', 'bertambah', 'perceraian', 'mental', 'stabil', 'ekonomi', 'hadeh']</t>
  </si>
  <si>
    <t>['nikah', 'akan', 'beban', 'kurang', 'pikir', 'nikah', 'muda', 'kalang', 'tambah', 'tambah', 'cerai', 'mental', 'stabil', 'ekonomi', 'hadeh']</t>
  </si>
  <si>
    <t>nikah akan beban kurang pikir nikah muda kalang tambah tambah cerai mental stabil ekonomi hadeh</t>
  </si>
  <si>
    <t>@sbyfess Bestieku 2 org nikahe mbek brondong, nder .. katane mereka, seneng dan bahagia, soale bar nikah berasa lebih muda di ajak pacaran kekinian neh 🤭</t>
  </si>
  <si>
    <t>@sbyfess bestieku 2 org nikahe mbek brondong, nder .. katane mereka, seneng dan bahagia, soale bar nikah berasa lebih muda di ajak pacaran kekinian neh 🤭</t>
  </si>
  <si>
    <t>bestieku org nikahe mbek brondong nder katane mereka seneng dan bahagia soale bar nikah berasa lebih muda di ajak pacaran kekinian neh</t>
  </si>
  <si>
    <t>['bestieku', 'org', 'nikahe', 'mbek', 'brondong', 'nder', 'katane', 'mereka', 'seneng', 'dan', 'bahagia', 'soale', 'bar', 'nikah', 'berasa', 'lebih', 'muda', 'di', 'ajak', 'pacaran', 'kekinian', 'neh']</t>
  </si>
  <si>
    <t>['bestieku', 'orang', 'nikahe', 'mbek', 'muda', 'nder', 'katane', 'mereka', 'senang', 'dan', 'bahagia', 'karena', 'bar', 'nikah', 'rasa', 'lebih', 'muda', 'di', 'ajak', 'pacaran', 'kekinian', 'neh']</t>
  </si>
  <si>
    <t>['bestieku', 'orang', 'nikahe', 'mbek', 'muda', 'nder', 'katane', 'senang', 'bahagia', 'bar', 'nikah', 'muda', 'ajak', 'pacaran', 'kekinian', 'neh']</t>
  </si>
  <si>
    <t>['bestieku', 'orang', 'nikahe', 'mbek', 'muda', 'nder', 'katane', 'senang', 'bahagia', 'bar', 'nikah', 'muda', 'ajak', 'pacar', 'kini', 'neh']</t>
  </si>
  <si>
    <t>bestieku orang nikahe mbek muda nder katane senang bahagia bar nikah muda ajak pacar kini neh</t>
  </si>
  <si>
    <t>@insomniaczs @kegblgnunfaedh Dia nikah cuma ngincer otong besar doang. Udh bosen cere🤣, hitung aja dari dia muda udh berapa kali kawin cere sama bule.?🤣🤣🤣</t>
  </si>
  <si>
    <t>@insomniaczs @kegblgnunfaedh dia nikah cuma ngincer otong besar doang. udh bosen cere🤣, hitung aja dari dia muda udh berapa kali kawin cere sama bule.?🤣🤣🤣</t>
  </si>
  <si>
    <t>dia nikah cuma ngincer otong besar doang udh bosen cere hitung aja dari dia muda udh berapa kali kawin cere sama bule</t>
  </si>
  <si>
    <t>['dia', 'nikah', 'cuma', 'ngincer', 'otong', 'besar', 'doang', 'udh', 'bosen', 'cere', 'hitung', 'aja', 'dari', 'dia', 'muda', 'udh', 'berapa', 'kali', 'kawin', 'cere', 'sama', 'bule']</t>
  </si>
  <si>
    <t>['dia', 'nikah', 'cuma', 'ngincer', 'otong', 'besar', 'hanya', 'sudah', 'bosen', 'cerai', 'hitung', 'aja', 'dari', 'dia', 'muda', 'sudah', 'berapa', 'sepertinya', 'kawin', 'cerai', 'sama', 'bule']</t>
  </si>
  <si>
    <t>['nikah', 'ngincer', 'otong', 'bosen', 'cerai', 'hitung', 'aja', 'muda', 'kawin', 'cerai', 'bule']</t>
  </si>
  <si>
    <t>nikah ngincer otong bosen cerai hitung aja muda kawin cerai bule</t>
  </si>
  <si>
    <t>tiap habis dari kampungnya bunda, pasti antara ayah sama bunda pada ngomongin nikah (in a nyindir way) karena sepupuku di sana yang masih muda udah pada nikah. kaya ngasih tau aku, kalau bisa jangan dulu. ya atuh, gimana mau nikah kalau aku aja emang belum siap 😭</t>
  </si>
  <si>
    <t>tiap habis dari kampungnya bunda pasti antara ayah sama bunda pada ngomongin nikah in  nyindir way karena sepupuku di sana yang masih muda udah pada nikah kaya ngasih tau aku kalau bisa jangan dulu ya atuh gimana mau nikah kalau aku aja emang belum siap</t>
  </si>
  <si>
    <t>['tiap', 'habis', 'dari', 'kampungnya', 'bunda', 'pasti', 'antara', 'ayah', 'sama', 'bunda', 'pada', 'ngomongin', 'nikah', 'in', 'nyindir', 'way', 'karena', 'sepupuku', 'di', 'sana', 'yang', 'masih', 'muda', 'udah', 'pada', 'nikah', 'kaya', 'ngasih', 'tau', 'aku', 'kalau', 'bisa', 'jangan', 'dulu', 'ya', 'atuh', 'gimana', 'mau', 'nikah', 'kalau', 'aku', 'aja', 'emang', 'belum', 'siap']</t>
  </si>
  <si>
    <t>['tiap', 'habis', 'dari', 'kampungnya', 'bunda', 'pasti', 'antara', 'ayah', 'sama', 'bunda', 'pada', 'membicarakan', 'nikah', 'in', 'sindir', 'way', 'karena', 'sepupuku', 'di', 'sana', 'yang', 'masih', 'muda', 'sudah', 'pada', 'nikah', 'kaya', 'memberi', 'tau', 'aku', 'kalau', 'bisa', 'jangan', 'dulu', 'ya', 'atuh', 'bagaimana', 'mau', 'nikah', 'kalau', 'aku', 'aja', 'memang', 'belum', 'siap']</t>
  </si>
  <si>
    <t>['habis', 'kampungnya', 'bunda', 'ayah', 'bunda', 'membicarakan', 'nikah', 'in', 'sindir', 'way', 'sepupuku', 'muda', 'nikah', 'kaya', 'tau', 'ya', 'atuh', 'nikah', 'aja']</t>
  </si>
  <si>
    <t>['habis', 'kampung', 'bunda', 'ayah', 'bunda', 'bicara', 'nikah', 'in', 'sindir', 'way', 'sepupu', 'muda', 'nikah', 'kaya', 'tau', 'ya', 'atuh', 'nikah', 'aja']</t>
  </si>
  <si>
    <t>habis kampung bunda ayah bunda bicara nikah in sindir way sepupu muda nikah kaya tau ya atuh nikah aja</t>
  </si>
  <si>
    <t>@sbyfess Keluarga bokap dlu banyk yg gini. Pas umur 17 taun nikah. Malah ada yg umur 14 taun udah dikawinin🤣 sampe ade bokap blg ke nyokap pas gue umur 17 kok blom dinikahin?
Nyokap blg: dia sekolah dlu yg bener, jgn disamain sama di kampung. Sejak itu keluarga gue ga ada yg nkh muda</t>
  </si>
  <si>
    <t>@sbyfess keluarga bokap dlu banyk yg gini. pas umur 17 taun nikah. malah ada yg umur 14 taun udah dikawinin🤣 sampe ade bokap blg ke nyokap pas gue umur 17 kok blom dinikahin?
nyokap blg: dia sekolah dlu yg bener, jgn disamain sama di kampung. sejak itu keluarga gue ga ada yg nkh muda</t>
  </si>
  <si>
    <t>keluarga bokap dlu banyk yg gini pas umur taun nikah malah ada yg umur taun udah dikawinin sampe ade bokap blg ke nyokap pas gue umur kok blom dinikahin nyokap blg dia sekolah dlu yg bener jgn disamain sama di kampung sejak itu keluarga gue ga ada yg nkh muda</t>
  </si>
  <si>
    <t>['keluarga', 'bokap', 'dlu', 'banyk', 'yg', 'gini', 'pas', 'umur', 'taun', 'nikah', 'malah', 'ada', 'yg', 'umur', 'taun', 'udah', 'dikawinin', 'sampe', 'ade', 'bokap', 'blg', 'ke', 'nyokap', 'pas', 'gue', 'umur', 'kok', 'blom', 'dinikahin', 'nyokap', 'blg', 'dia', 'sekolah', 'dlu', 'yg', 'bener', 'jgn', 'disamain', 'sama', 'di', 'kampung', 'sejak', 'itu', 'keluarga', 'gue', 'ga', 'ada', 'yg', 'nkh', 'muda']</t>
  </si>
  <si>
    <t>['keluarga', 'bapak', 'dahulu', 'banyak', 'yg', 'begini', 'saat', 'umur', 'tahun', 'nikah', 'malah', 'ada', 'yg', 'umur', 'tahun', 'sudah', 'dikawinin', 'sampai', 'adik', 'bapak', 'bilang', 'ke', 'ibu', 'saat', 'aku', 'umur', 'kok', 'belum', 'dinikahkan', 'ibu', 'bilang', 'dia', 'sekolah', 'dahulu', 'yg', 'benar', 'jgn', 'disamain', 'sama', 'di', 'kampung', 'sejak', 'itu', 'keluarga', 'aku', 'tidak', 'ada', 'yg', 'nikah', 'muda']</t>
  </si>
  <si>
    <t>['keluarga', 'umur', 'nikah', 'umur', 'dikawinin', 'adik', 'bilang', 'umur', 'dinikahkan', 'bilang', 'sekolah', 'jgn', 'disamain', 'kampung', 'keluarga', 'nikah', 'muda']</t>
  </si>
  <si>
    <t>['keluarga', 'umur', 'nikah', 'umur', 'dikawinin', 'adik', 'bilang', 'umur', 'nikah', 'bilang', 'sekolah', 'jgn', 'disamain', 'kampung', 'keluarga', 'nikah', 'muda']</t>
  </si>
  <si>
    <t>keluarga umur nikah umur dikawinin adik bilang umur nikah bilang sekolah jgn disamain kampung keluarga nikah muda</t>
  </si>
  <si>
    <t>@ViantyTJP @sbyfess Aku mengalami ini ,Nder. Pengen banget mengenyam pendidikan tinggi. Tapi dipaksa mondok yg nggak ada sekolah nya. Jadi pyur ngaji doang isinya. Setelah mondok dan ngajar tpq  aku diharuskan nikah diusia cukup muda. Aku sudah sekuat tenaga menolak. Bahkan aku sempat kabur dari</t>
  </si>
  <si>
    <t>@viantytjp @sbyfess aku mengalami ini ,nder. pengen banget mengenyam pendidikan tinggi. tapi dipaksa mondok yg nggak ada sekolah nya. jadi pyur ngaji doang isinya. setelah mondok dan ngajar tpq  aku diharuskan nikah diusia cukup muda. aku sudah sekuat tenaga menolak. bahkan aku sempat kabur dari</t>
  </si>
  <si>
    <t>aku mengalami ini nder pengen banget mengenyam pendidikan tinggi tapi dipaksa mondok yg nggak ada sekolah nya jadi pyur ngaji doang isinya setelah mondok dan ngajar tpq aku diharuskan nikah diusia cukup muda aku sudah sekuat tenaga menolak bahkan aku sempat kabur dari</t>
  </si>
  <si>
    <t>['aku', 'mengalami', 'ini', 'nder', 'pengen', 'banget', 'mengenyam', 'pendidikan', 'tinggi', 'tapi', 'dipaksa', 'mondok', 'yg', 'nggak', 'ada', 'sekolah', 'nya', 'jadi', 'pyur', 'ngaji', 'doang', 'isinya', 'setelah', 'mondok', 'dan', 'ngajar', 'tpq', 'aku', 'diharuskan', 'nikah', 'diusia', 'cukup', 'muda', 'aku', 'sudah', 'sekuat', 'tenaga', 'menolak', 'bahkan', 'aku', 'sempat', 'kabur', 'dari']</t>
  </si>
  <si>
    <t>['aku', 'mengalami', 'ini', 'nder', 'ingin', 'banget', 'mengenyam', 'pendidikan', 'tinggi', 'tapi', 'dipaksa', 'mondok', 'yg', 'tidak', 'ada', 'sekolah', 'nya', 'jadi', 'pyur', 'mengaji', 'hanya', 'isinya', 'setelah', 'mondok', 'dan', 'ngajar', 'tpq', 'aku', 'diharuskan', 'nikah', 'diusia', 'cukup', 'muda', 'aku', 'sudah', 'sekuat', 'tenaga', 'menolak', 'bahkan', 'aku', 'sempat', 'kabur', 'dari']</t>
  </si>
  <si>
    <t>['mengalami', 'nder', 'banget', 'mengenyam', 'pendidikan', 'dipaksa', 'mondok', 'sekolah', 'nya', 'pyur', 'mengaji', 'isinya', 'mondok', 'ngajar', 'tpq', 'diharuskan', 'nikah', 'diusia', 'muda', 'sekuat', 'tenaga', 'menolak', 'kabur']</t>
  </si>
  <si>
    <t>['alami', 'nder', 'banget', 'kenyam', 'didik', 'paksa', 'mondok', 'sekolah', 'nya', 'pyur', 'aji', 'isi', 'mondok', 'ngajar', 'tpq', 'harus', 'nikah', 'usia', 'muda', 'kuat', 'tenaga', 'tolak', 'kabur']</t>
  </si>
  <si>
    <t>alami nder banget kenyam didik paksa mondok sekolah nya pyur aji isi mondok ngajar tpq harus nikah usia muda kuat tenaga tolak kabur</t>
  </si>
  <si>
    <t>@sbyfess Lingkungan yang masyarakatnya menjunjung tinggi nikah diumur muda itu suatu keharusan, kalau nikah diumur yang dianggap sudah tua itu aib. Mending hamil duluan lebih bagus daripada ga nikah-nikah jadi aib keluarga,miris nder</t>
  </si>
  <si>
    <t>@sbyfess lingkungan yang masyarakatnya menjunjung tinggi nikah diumur muda itu suatu keharusan, kalau nikah diumur yang dianggap sudah tua itu aib. mending hamil duluan lebih bagus daripada ga nikah-nikah jadi aib keluarga,miris nder</t>
  </si>
  <si>
    <t>lingkungan yang masyarakatnya menjunjung tinggi nikah diumur muda itu suatu keharusan kalau nikah diumur yang dianggap sudah tua itu aib mending hamil duluan lebih bagus daripada ga nikahnikah jadi aib keluargamiris nder</t>
  </si>
  <si>
    <t>['lingkungan', 'yang', 'masyarakatnya', 'menjunjung', 'tinggi', 'nikah', 'diumur', 'muda', 'itu', 'suatu', 'keharusan', 'kalau', 'nikah', 'diumur', 'yang', 'dianggap', 'sudah', 'tua', 'itu', 'aib', 'mending', 'hamil', 'duluan', 'lebih', 'bagus', 'daripada', 'ga', 'nikahnikah', 'jadi', 'aib', 'keluargamiris', 'nder']</t>
  </si>
  <si>
    <t>['lingkungan', 'yang', 'masyarakatnya', 'menjunjung', 'tinggi', 'nikah', 'diumur', 'muda', 'itu', 'suatu', 'keharusan', 'kalau', 'nikah', 'diumur', 'yang', 'dianggap', 'sudah', 'tua', 'itu', 'aib', 'mending', 'hamil', 'duluan', 'lebih', 'bagus', 'daripada', 'tidak', 'nikah', 'jadi', 'aib', 'keluargamiris', 'nder']</t>
  </si>
  <si>
    <t>['lingkungan', 'masyarakatnya', 'menjunjung', 'nikah', 'diumur', 'muda', 'keharusan', 'nikah', 'diumur', 'dianggap', 'tua', 'aib', 'mending', 'hamil', 'duluan', 'bagus', 'nikah', 'aib', 'keluargamiris', 'nder']</t>
  </si>
  <si>
    <t>['lingkung', 'masyarakat', 'junjung', 'nikah', 'umur', 'muda', 'harus', 'nikah', 'umur', 'anggap', 'tua', 'aib', 'mending', 'hamil', 'duluan', 'bagus', 'nikah', 'aib', 'keluargamiris', 'nder']</t>
  </si>
  <si>
    <t>lingkung masyarakat junjung nikah umur muda harus nikah umur anggap tua aib mending hamil duluan bagus nikah aib keluargamiris nder</t>
  </si>
  <si>
    <t>Banyak penceramah penyumbang angka kemiskinan + beban negara dengan doktrin sesat nikah muda ke anak muda pengajian yang gajinya pas²an bahkan malah kurang buat biaya sehari-hari, diperburuk dengan anak = rezeki 🙊🙈🙉. Sedangkan si ustadznya dari kecil udah serba berkecukupan.</t>
  </si>
  <si>
    <t>banyak penceramah penyumbang angka kemiskinan + beban negara dengan doktrin sesat nikah muda ke anak muda pengajian yang gajinya pas²an bahkan malah kurang buat biaya sehari-hari, diperburuk dengan anak = rezeki 🙊🙈🙉. sedangkan si ustadznya dari kecil udah serba berkecukupan.</t>
  </si>
  <si>
    <t>banyak penceramah penyumbang angka kemiskinan beban negara dengan doktrin sesat nikah muda ke anak muda pengajian yang gajinya pasan bahkan malah kurang buat biaya seharihari diperburuk dengan anak rezeki sedangkan si ustadznya dari kecil udah serba berkecukupan</t>
  </si>
  <si>
    <t>['banyak', 'penceramah', 'penyumbang', 'angka', 'kemiskinan', 'beban', 'negara', 'dengan', 'doktrin', 'sesat', 'nikah', 'muda', 'ke', 'anak', 'muda', 'pengajian', 'yang', 'gajinya', 'pasan', 'bahkan', 'malah', 'kurang', 'buat', 'biaya', 'seharihari', 'diperburuk', 'dengan', 'anak', 'rezeki', 'sedangkan', 'si', 'ustadznya', 'dari', 'kecil', 'udah', 'serba', 'berkecukupan']</t>
  </si>
  <si>
    <t>['banyak', 'penceramah', 'penyumbang', 'angka', 'kemiskinan', 'beban', 'negara', 'dengan', 'doktrin', 'sesat', 'nikah', 'muda', 'ke', 'anak', 'muda', 'pengajian', 'yang', 'gajinya', 'terbatas', 'bahkan', 'malah', 'kurang', 'buat', 'biaya', 'seharihari', 'diperburuk', 'dengan', 'anak', 'rezeki', 'sedangkan', 'si', 'ustadznya', 'dari', 'kecil', 'sudah', 'serba', 'berkecukupan']</t>
  </si>
  <si>
    <t>['penceramah', 'penyumbang', 'angka', 'kemiskinan', 'beban', 'negara', 'doktrin', 'sesat', 'nikah', 'muda', 'anak', 'muda', 'pengajian', 'gajinya', 'terbatas', 'biaya', 'seharihari', 'diperburuk', 'anak', 'rezeki', 'si', 'ustadznya', 'serba', 'berkecukupan']</t>
  </si>
  <si>
    <t>['ceramah', 'sumbang', 'angka', 'miskin', 'beban', 'negara', 'doktrin', 'sesat', 'nikah', 'muda', 'anak', 'muda', 'aji', 'gaji', 'batas', 'biaya', 'seharihari', 'buruk', 'anak', 'rezeki', 'si', 'ustadznya', 'serba', 'cukup']</t>
  </si>
  <si>
    <t>ceramah sumbang angka miskin beban negara doktrin sesat nikah muda anak muda aji gaji batas biaya seharihari buruk anak rezeki si ustadznya serba cukup</t>
  </si>
  <si>
    <t>Tetep kerja diera gempuran nikah muda</t>
  </si>
  <si>
    <t>tetep kerja diera gempuran nikah muda</t>
  </si>
  <si>
    <t>['tetep', 'kerja', 'diera', 'gempuran', 'nikah', 'muda']</t>
  </si>
  <si>
    <t>['tetap', 'kerja', 'diera', 'penggempuran', 'nikah', 'muda']</t>
  </si>
  <si>
    <t>['kerja', 'diera', 'penggempuran', 'nikah', 'muda']</t>
  </si>
  <si>
    <t>['kerja', 'era', 'gempur', 'nikah', 'muda']</t>
  </si>
  <si>
    <t>kerja era gempur nikah muda</t>
  </si>
  <si>
    <t>@lemoonchicken @kegblgnunfaedh wajar kok, nikah muda di jaman dulu beda sm skrg.</t>
  </si>
  <si>
    <t>wajar kok nikah muda di jaman dulu beda sm skrg</t>
  </si>
  <si>
    <t>['wajar', 'kok', 'nikah', 'muda', 'di', 'jaman', 'dulu', 'beda', 'sm', 'skrg']</t>
  </si>
  <si>
    <t>['wajar', 'kok', 'nikah', 'muda', 'di', 'zaman', 'dulu', 'beda', 'sama', 'sekarang']</t>
  </si>
  <si>
    <t>['wajar', 'nikah', 'muda', 'zaman', 'beda']</t>
  </si>
  <si>
    <t>wajar nikah muda zaman beda</t>
  </si>
  <si>
    <t>Emang gaiso di generalisir seng nikah muda iku mesti teko golongan masyarakat menengah kebawah cuman emang kebanyakan iyo, nek menurut pandanganku seh onok beberapa faktor misal masalah lingkungan, kultur, pendidikan, seng meliputi sisan terkait pola pikir dan sudut pandang</t>
  </si>
  <si>
    <t>emang gaiso di generalisir seng nikah muda iku mesti teko golongan masyarakat menengah kebawah cuman emang kebanyakan iyo, nek menurut pandanganku seh onok beberapa faktor misal masalah lingkungan, kultur, pendidikan, seng meliputi sisan terkait pola pikir dan sudut pandang</t>
  </si>
  <si>
    <t>emang gaiso di generalisir seng nikah muda iku mesti teko golongan masyarakat menengah kebawah cuman emang kebanyakan iyo nek menurut pandanganku seh onok beberapa faktor misal masalah lingkungan kultur pendidikan seng meliputi sisan terkait pola pikir dan sudut pandang</t>
  </si>
  <si>
    <t>['emang', 'gaiso', 'di', 'generalisir', 'seng', 'nikah', 'muda', 'iku', 'mesti', 'teko', 'golongan', 'masyarakat', 'menengah', 'kebawah', 'cuman', 'emang', 'kebanyakan', 'iyo', 'nek', 'menurut', 'pandanganku', 'seh', 'onok', 'beberapa', 'faktor', 'misal', 'masalah', 'lingkungan', 'kultur', 'pendidikan', 'seng', 'meliputi', 'sisan', 'terkait', 'pola', 'pikir', 'dan', 'sudut', 'pandang']</t>
  </si>
  <si>
    <t>['memang', 'gaiso', 'di', 'generalisir', 'seng', 'nikah', 'muda', 'itu', 'mesti', 'teko', 'golongan', 'masyarakat', 'menengah', 'kebawah', 'hanya', 'memang', 'kebanyakan', 'iya', 'kalau', 'menurut', 'pandanganku', 'seh', 'onok', 'beberapa', 'faktor', 'misal', 'masalah', 'lingkungan', 'kultur', 'pendidikan', 'seng', 'meliputi', 'sisan', 'terkait', 'pola', 'pikir', 'dan', 'sudut', 'pandang']</t>
  </si>
  <si>
    <t>['gaiso', 'generalisir', 'seng', 'nikah', 'muda', 'mesti', 'teko', 'golongan', 'masyarakat', 'menengah', 'kebawah', 'kebanyakan', 'iya', 'pandanganku', 'seh', 'onok', 'faktor', 'lingkungan', 'kultur', 'pendidikan', 'seng', 'meliputi', 'sisan', 'terkait', 'pola', 'pikir', 'sudut', 'pandang']</t>
  </si>
  <si>
    <t>['gaiso', 'generalisir', 'seng', 'nikah', 'muda', 'mesti', 'teko', 'golong', 'masyarakat', 'tengah', 'bawah', 'banyak', 'iya', 'pandang', 'seh', 'onok', 'faktor', 'lingkung', 'kultur', 'didik', 'seng', 'liput', 'sis', 'kait', 'pola', 'pikir', 'sudut', 'pandang']</t>
  </si>
  <si>
    <t>gaiso generalisir seng nikah muda mesti teko golong masyarakat tengah bawah banyak iya pandang seh onok faktor lingkung kultur didik seng liput sis kait pola pikir sudut pandang</t>
  </si>
  <si>
    <t>karna aku anak sundulan yang umurnya jauh buanget sama abang kaka, jadi klo jalan bertiga kaya keluarga nikah muda😭 https://t.co/Nuq5W5c0OA</t>
  </si>
  <si>
    <t>karna aku anak sundulan yang umurnya jauh buanget sama abang kaka, jadi klo jalan bertiga kaya keluarga nikah muda😭 https://t.co/nuq5w5c0oa</t>
  </si>
  <si>
    <t>karna aku anak sundulan yang umurnya jauh buanget sama abang kaka jadi klo jalan bertiga kaya keluarga nikah muda</t>
  </si>
  <si>
    <t>['karna', 'aku', 'anak', 'sundulan', 'yang', 'umurnya', 'jauh', 'buanget', 'sama', 'abang', 'kaka', 'jadi', 'klo', 'jalan', 'bertiga', 'kaya', 'keluarga', 'nikah', 'muda']</t>
  </si>
  <si>
    <t>['karena', 'aku', 'anak', 'sundulan', 'yang', 'umurnya', 'jauh', 'buanget', 'sama', 'kakak', 'kakak', 'jadi', 'klo', 'jalan', 'bertiga', 'kaya', 'keluarga', 'nikah', 'muda']</t>
  </si>
  <si>
    <t>['anak', 'sundulan', 'umurnya', 'buanget', 'kakak', 'kakak', 'klo', 'jalan', 'bertiga', 'kaya', 'keluarga', 'nikah', 'muda']</t>
  </si>
  <si>
    <t>['anak', 'sundul', 'umur', 'buanget', 'kakak', 'kakak', 'klo', 'jalan', 'tiga', 'kaya', 'keluarga', 'nikah', 'muda']</t>
  </si>
  <si>
    <t>anak sundul umur buanget kakak kakak klo jalan tiga kaya keluarga nikah muda</t>
  </si>
  <si>
    <t>@sbyfess @anto_ibong Kyanya emg gitu dr dulu deh, apalagi yg tinggal di daerah daerah kebanyakan nikah muda</t>
  </si>
  <si>
    <t>@sbyfess @anto_ibong kyanya emg gitu dr dulu deh, apalagi yg tinggal di daerah daerah kebanyakan nikah muda</t>
  </si>
  <si>
    <t>ibong kyanya emg gitu dr dulu deh apalagi yg tinggal di daerah daerah kebanyakan nikah muda</t>
  </si>
  <si>
    <t>['ibong', 'kyanya', 'emg', 'gitu', 'dr', 'dulu', 'deh', 'apalagi', 'yg', 'tinggal', 'di', 'daerah', 'daerah', 'kebanyakan', 'nikah', 'muda']</t>
  </si>
  <si>
    <t>['ibong', 'sepertinya', 'memang', 'begitu', 'dari', 'dulu', 'deh', 'apalagi', 'yg', 'tinggal', 'di', 'daerah', 'daerah', 'kebanyakan', 'nikah', 'muda']</t>
  </si>
  <si>
    <t>['ibong', 'deh', 'tinggal', 'daerah', 'daerah', 'kebanyakan', 'nikah', 'muda']</t>
  </si>
  <si>
    <t>['ibong', 'deh', 'tinggal', 'daerah', 'daerah', 'banyak', 'nikah', 'muda']</t>
  </si>
  <si>
    <t>ibong deh tinggal daerah daerah banyak nikah muda</t>
  </si>
  <si>
    <t>@worksfess As anak tunggal, aku selalu diskusi dengan ortu. Ortu masih mengizinkan aku untuk merantau dengan catatan kalo udah nikah nanti baliknya kerumah. Alasan ortu membolehkan merantau krn jarak tempat rantauan yg ga terlalu jauh, mumpung masih muda diminta untuk cari pengalaman</t>
  </si>
  <si>
    <t>@worksfess as anak tunggal, aku selalu diskusi dengan ortu. ortu masih mengizinkan aku untuk merantau dengan catatan kalo udah nikah nanti baliknya kerumah. alasan ortu membolehkan merantau krn jarak tempat rantauan yg ga terlalu jauh, mumpung masih muda diminta untuk cari pengalaman</t>
  </si>
  <si>
    <t>as anak tunggal aku selalu diskusi dengan ortu ortu masih mengizinkan aku untuk merantau dengan catatan kalo udah nikah nanti baliknya kerumah alasan ortu membolehkan merantau krn jarak tempat rantauan yg ga terlalu jauh mumpung masih muda diminta untuk cari pengalaman</t>
  </si>
  <si>
    <t>['as', 'anak', 'tunggal', 'aku', 'selalu', 'diskusi', 'dengan', 'ortu', 'ortu', 'masih', 'mengizinkan', 'aku', 'untuk', 'merantau', 'dengan', 'catatan', 'kalo', 'udah', 'nikah', 'nanti', 'baliknya', 'kerumah', 'alasan', 'ortu', 'membolehkan', 'merantau', 'krn', 'jarak', 'tempat', 'rantauan', 'yg', 'ga', 'terlalu', 'jauh', 'mumpung', 'masih', 'muda', 'diminta', 'untuk', 'cari', 'pengalaman']</t>
  </si>
  <si>
    <t>['as', 'anak', 'tunggal', 'aku', 'selalu', 'diskusi', 'dengan', 'orangtua', 'orangtua', 'masih', 'mengizinkan', 'aku', 'untuk', 'merantau', 'dengan', 'catatan', 'kalo', 'sudah', 'nikah', 'nanti', 'baliknya', 'kerumah', 'alasan', 'orangtua', 'membolehkan', 'merantau', 'krn', 'jarak', 'tempat', 'rantauan', 'yg', 'tidak', 'terlalu', 'jauh', 'mumpung', 'masih', 'muda', 'diminta', 'untuk', 'cari', 'pengalaman']</t>
  </si>
  <si>
    <t>['as', 'anak', 'tunggal', 'diskusi', 'orangtua', 'orangtua', 'mengizinkan', 'merantau', 'catatan', 'kalo', 'nikah', 'baliknya', 'kerumah', 'alasan', 'orangtua', 'membolehkan', 'merantau', 'krn', 'jarak', 'rantauan', 'mumpung', 'muda', 'cari', 'pengalaman']</t>
  </si>
  <si>
    <t>['as', 'anak', 'tunggal', 'diskusi', 'orangtua', 'orangtua', 'izin', 'rantau', 'catat', 'kalo', 'nikah', 'balik', 'rumah', 'alas', 'orangtua', 'boleh', 'rantau', 'krn', 'jarak', 'rantau', 'mumpung', 'muda', 'cari', 'alam']</t>
  </si>
  <si>
    <t>as anak tunggal diskusi orangtua orangtua izin rantau catat kalo nikah balik rumah alas orangtua boleh rantau krn jarak rantau mumpung muda cari alam</t>
  </si>
  <si>
    <t>aku ga masalah sih kalo kalian mau nikah muda, nikah duluan, tralalalatrilili sgala macem. Tapi tolong.. Jangan paksa aku utk ngikutin jejak kalian secepatnya :"</t>
  </si>
  <si>
    <t>aku ga masalah sih kalo kalian mau nikah muda, nikah duluan, tralalalatrilili sgala macem. tapi tolong.. jangan paksa aku utk ngikutin jejak kalian secepatnya :"</t>
  </si>
  <si>
    <t>aku ga masalah sih kalo kalian mau nikah muda nikah duluan tralalalatrilili sgala macem tapi tolong jangan paksa aku utk ngikutin jejak kalian secepatnya</t>
  </si>
  <si>
    <t>['aku', 'ga', 'masalah', 'sih', 'kalo', 'kalian', 'mau', 'nikah', 'muda', 'nikah', 'duluan', 'tralalalatrilili', 'sgala', 'macem', 'tapi', 'tolong', 'jangan', 'paksa', 'aku', 'utk', 'ngikutin', 'jejak', 'kalian', 'secepatnya']</t>
  </si>
  <si>
    <t>['aku', 'tidak', 'masalah', 'sih', 'kalo', 'kalian', 'mau', 'nikah', 'muda', 'nikah', 'duluan', 'tralalalatrilili', 'segala', 'macam', 'tapi', 'tolong', 'jangan', 'paksa', 'aku', 'utk', 'mengikuti', 'jejak', 'kalian', 'secepatnya']</t>
  </si>
  <si>
    <t>['sih', 'kalo', 'nikah', 'muda', 'nikah', 'duluan', 'tralalalatrilili', 'tolong', 'paksa', 'utk', 'mengikuti', 'jejak', 'secepatnya']</t>
  </si>
  <si>
    <t>['sih', 'kalo', 'nikah', 'muda', 'nikah', 'duluan', 'tralalalatrilili', 'tolong', 'paksa', 'utk', 'ikut', 'jejak', 'cepat']</t>
  </si>
  <si>
    <t>sih kalo nikah muda nikah duluan tralalalatrilili tolong paksa utk ikut jejak cepat</t>
  </si>
  <si>
    <t>@sbyfess Tergantung mindset nya orang2 sih.. tetanggaku tau kalo ekonominya pas pasan, ibuknya sampe tidur malem buat jualan.. anak cewenya mandiri kerja, habis itu beliin ibunya barang2 perabot. Tapi adiknya palah sing nikah muda.. wkwkk MBA😭😭</t>
  </si>
  <si>
    <t>@sbyfess tergantung mindset nya orang2 sih.. tetanggaku tau kalo ekonominya pas pasan, ibuknya sampe tidur malem buat jualan.. anak cewenya mandiri kerja, habis itu beliin ibunya barang2 perabot. tapi adiknya palah sing nikah muda.. wkwkk mba😭😭</t>
  </si>
  <si>
    <t>tergantung mindset nya orang sih tetanggaku tau kalo ekonominya pas pasan ibuknya sampe tidur malem buat jualan anak cewenya mandiri kerja habis itu beliin ibunya barang perabot tapi adiknya palah sing nikah muda wkwkk mba</t>
  </si>
  <si>
    <t>['tergantung', 'mindset', 'nya', 'orang', 'sih', 'tetanggaku', 'tau', 'kalo', 'ekonominya', 'pas', 'pasan', 'ibuknya', 'sampe', 'tidur', 'malem', 'buat', 'jualan', 'anak', 'cewenya', 'mandiri', 'kerja', 'habis', 'itu', 'beliin', 'ibunya', 'barang', 'perabot', 'tapi', 'adiknya', 'palah', 'sing', 'nikah', 'muda', 'wkwkk', 'mba']</t>
  </si>
  <si>
    <t>['tergantung', 'pemikiran', 'nya', 'orang', 'sih', 'tetanggaku', 'tau', 'kalo', 'ekonominya', 'saat', 'terbatas', 'ibuknya', 'sampai', 'tidur', 'malem', 'buat', 'jualan', 'anak', 'ceweknya', 'mandiri', 'kerja', 'habis', 'itu', 'beliin', 'ibunya', 'barang', 'perabot', 'tapi', 'adiknya', 'palah', 'sing', 'nikah', 'muda', 'wkwkk', 'mbak']</t>
  </si>
  <si>
    <t>['tergantung', 'pemikiran', 'nya', 'orang', 'sih', 'tetanggaku', 'tau', 'kalo', 'ekonominya', 'terbatas', 'ibuknya', 'tidur', 'malem', 'jualan', 'anak', 'ceweknya', 'mandiri', 'kerja', 'habis', 'beliin', 'ibunya', 'barang', 'perabot', 'adiknya', 'palah', 'sing', 'nikah', 'muda', 'mbak']</t>
  </si>
  <si>
    <t>['gantung', 'pikir', 'nya', 'orang', 'sih', 'tetangga', 'tau', 'kalo', 'ekonomi', 'batas', 'ibuknya', 'tidur', 'malem', 'jual', 'anak', 'cewek', 'mandiri', 'kerja', 'habis', 'beliin', 'ibu', 'barang', 'perabot', 'adik', 'palah', 'sing', 'nikah', 'muda', 'mbak']</t>
  </si>
  <si>
    <t>gantung pikir nya orang sih tetangga tau kalo ekonomi batas ibuknya tidur malem jual anak cewek mandiri kerja habis beliin ibu barang perabot adik palah sing nikah muda mbak</t>
  </si>
  <si>
    <t>@ohmybeautybank run siter runnnnnn, ini belom jadi apa apa aja mamanya udah mikir ribet, apalagi kalo nikah nanti dan udah jadi mertua, kalo ada yg gak sesuai sama ekspektasi dia pasti selalu nyalahin kamu. mumpung masih muda cari yg lebih baik nder!</t>
  </si>
  <si>
    <t>run siter runnnnnn ini belom jadi apa apa aja mamanya udah mikir ribet apalagi kalo nikah nanti dan udah jadi mertua kalo ada yg gak sesuai sama ekspektasi dia pasti selalu nyalahin kamu mumpung masih muda cari yg lebih baik nder</t>
  </si>
  <si>
    <t>['run', 'siter', 'runnnnnn', 'ini', 'belom', 'jadi', 'apa', 'apa', 'aja', 'mamanya', 'udah', 'mikir', 'ribet', 'apalagi', 'kalo', 'nikah', 'nanti', 'dan', 'udah', 'jadi', 'mertua', 'kalo', 'ada', 'yg', 'gak', 'sesuai', 'sama', 'ekspektasi', 'dia', 'pasti', 'selalu', 'nyalahin', 'kamu', 'mumpung', 'masih', 'muda', 'cari', 'yg', 'lebih', 'baik', 'nder']</t>
  </si>
  <si>
    <t>['run', 'siter', 'runnnnnn', 'ini', 'belum', 'jadi', 'apa', 'apa', 'aja', 'ibunya', 'sudah', 'berpikir', 'rumit', 'apalagi', 'kalo', 'nikah', 'nanti', 'dan', 'sudah', 'jadi', 'mertua', 'kalo', 'ada', 'yg', 'gak', 'sesuai', 'sama', 'ekspektasi', 'dia', 'pasti', 'selalu', 'menyalahkan', 'kamu', 'mumpung', 'masih', 'muda', 'cari', 'yg', 'lebih', 'baik', 'nder']</t>
  </si>
  <si>
    <t>['run', 'siter', 'runnnnnn', 'aja', 'ibunya', 'berpikir', 'rumit', 'kalo', 'nikah', 'mertua', 'kalo', 'gak', 'sesuai', 'ekspektasi', 'menyalahkan', 'mumpung', 'muda', 'cari', 'nder']</t>
  </si>
  <si>
    <t>['run', 'siter', 'runnnnnn', 'aja', 'ibu', 'pikir', 'rumit', 'kalo', 'nikah', 'mertua', 'kalo', 'gak', 'sesuai', 'ekspektasi', 'salah', 'mumpung', 'muda', 'cari', 'nder']</t>
  </si>
  <si>
    <t>run siter runnnnnn aja ibu pikir rumit kalo nikah mertua kalo gak sesuai ekspektasi salah mumpung muda cari nder</t>
  </si>
  <si>
    <t>@sbyfess Nikah muda nggak melulu karena masalah ekonomi lho, banyak kok orang desa yg uangnya banyak tapi ya tetep nikah muda, karena utk mereka capaian tertinggi bukan karier atau cita2 tapi nikah, having sex dan punya anak</t>
  </si>
  <si>
    <t>@sbyfess nikah muda nggak melulu karena masalah ekonomi lho, banyak kok orang desa yg uangnya banyak tapi ya tetep nikah muda, karena utk mereka capaian tertinggi bukan karier atau cita2 tapi nikah, having sex dan punya anak</t>
  </si>
  <si>
    <t>nikah muda nggak melulu karena masalah ekonomi lho banyak kok orang desa yg uangnya banyak tapi ya tetep nikah muda karena utk mereka capaian tertinggi bukan karier atau cita tapi nikah having sex dan punya anak</t>
  </si>
  <si>
    <t>['nikah', 'muda', 'nggak', 'melulu', 'karena', 'masalah', 'ekonomi', 'lho', 'banyak', 'kok', 'orang', 'desa', 'yg', 'uangnya', 'banyak', 'tapi', 'ya', 'tetep', 'nikah', 'muda', 'karena', 'utk', 'mereka', 'capaian', 'tertinggi', 'bukan', 'karier', 'atau', 'cita', 'tapi', 'nikah', 'having', 'sex', 'dan', 'punya', 'anak']</t>
  </si>
  <si>
    <t>['nikah', 'muda', 'tidak', 'selalu', 'karena', 'masalah', 'ekonomi', 'lho', 'banyak', 'kok', 'orang', 'desa', 'yg', 'uangnya', 'banyak', 'tapi', 'ya', 'tetap', 'nikah', 'muda', 'karena', 'utk', 'mereka', 'capaian', 'tertinggi', 'bukan', 'karier', 'atau', 'cita', 'tapi', 'nikah', 'having', 'sex', 'dan', 'punya', 'anak']</t>
  </si>
  <si>
    <t>['nikah', 'muda', 'ekonomi', 'lho', 'orang', 'desa', 'uangnya', 'ya', 'nikah', 'muda', 'utk', 'capaian', 'tertinggi', 'karier', 'cita', 'nikah', 'having', 'sex', 'anak']</t>
  </si>
  <si>
    <t>['nikah', 'muda', 'ekonomi', 'lho', 'orang', 'desa', 'uang', 'ya', 'nikah', 'muda', 'utk', 'capai', 'tinggi', 'karier', 'cita', 'nikah', 'having', 'sex', 'anak']</t>
  </si>
  <si>
    <t>nikah muda ekonomi lho orang desa uang ya nikah muda utk capai tinggi karier cita nikah having sex anak</t>
  </si>
  <si>
    <t>@sbyfess lingkungan sm pola pikir berpengaruh nder, kalo di desa memang sebagian besar pola pikirnya kalo nikah muda itu suatu goals dan menganggap suatu keberhasilan bahwa anaknya sudah menikah, bukan lagi mikirin habis nikah gmn financialnya dsb</t>
  </si>
  <si>
    <t>lingkungan sm pola pikir berpengaruh nder kalo di desa memang sebagian besar pola pikirnya kalo nikah muda itu suatu goals dan menganggap suatu keberhasilan bahwa anaknya sudah menikah bukan lagi mikirin habis nikah gmn financialnya dsb</t>
  </si>
  <si>
    <t>['lingkungan', 'sm', 'pola', 'pikir', 'berpengaruh', 'nder', 'kalo', 'di', 'desa', 'memang', 'sebagian', 'besar', 'pola', 'pikirnya', 'kalo', 'nikah', 'muda', 'itu', 'suatu', 'goals', 'dan', 'menganggap', 'suatu', 'keberhasilan', 'bahwa', 'anaknya', 'sudah', 'menikah', 'bukan', 'lagi', 'mikirin', 'habis', 'nikah', 'gmn', 'financialnya', 'dsb']</t>
  </si>
  <si>
    <t>['lingkungan', 'sama', 'pola', 'pikir', 'berpengaruh', 'nder', 'kalo', 'di', 'desa', 'memang', 'sebagian', 'besar', 'pola', 'pikirnya', 'kalo', 'nikah', 'muda', 'itu', 'suatu', 'tujuan', 'dan', 'menganggap', 'suatu', 'keberhasilan', 'bahwa', 'anaknya', 'sudah', 'nikah', 'bukan', 'lagi', 'memikirkan', 'habis', 'nikah', 'bagaimana', 'financialnya', 'dsb']</t>
  </si>
  <si>
    <t>['lingkungan', 'pola', 'pikir', 'berpengaruh', 'nder', 'kalo', 'desa', 'pola', 'pikirnya', 'kalo', 'nikah', 'muda', 'tujuan', 'menganggap', 'keberhasilan', 'anaknya', 'nikah', 'memikirkan', 'habis', 'nikah', 'financialnya', 'dsb']</t>
  </si>
  <si>
    <t>['lingkung', 'pola', 'pikir', 'pengaruh', 'nder', 'kalo', 'desa', 'pola', 'pikir', 'kalo', 'nikah', 'muda', 'tuju', 'anggap', 'hasil', 'anak', 'nikah', 'pikir', 'habis', 'nikah', 'financialnya', 'dsb']</t>
  </si>
  <si>
    <t>lingkung pola pikir pengaruh nder kalo desa pola pikir kalo nikah muda tuju anggap hasil anak nikah pikir habis nikah financialnya dsb</t>
  </si>
  <si>
    <t>Kapan nikah,so kerja ko,pintar ba masak,apalagi,coba liat teman" dengan ade"mu?
Om tante,maaf saya akan menikah kalau sudah ketemu yg cocok,saya akan menikah kalau sudah waktunya,bukan karna desakannya kamu.jangan samakan saya dengan spupuku yang menikah muda.</t>
  </si>
  <si>
    <t>kapan nikah,so kerja ko,pintar ba masak,apalagi,coba liat teman" dengan ade"mu?
om tante,maaf saya akan menikah kalau sudah ketemu yg cocok,saya akan menikah kalau sudah waktunya,bukan karna desakannya kamu.jangan samakan saya dengan spupuku yang menikah muda.</t>
  </si>
  <si>
    <t>kapan nikahso kerja kopintar ba masakapalagicoba liat teman dengan ademu om tantemaaf saya akan menikah kalau sudah ketemu yg cocoksaya akan menikah kalau sudah waktunyabukan karna desakannya kamujangan samakan saya dengan spupuku yang menikah muda</t>
  </si>
  <si>
    <t>['kapan', 'nikahso', 'kerja', 'kopintar', 'ba', 'masakapalagicoba', 'liat', 'teman', 'dengan', 'ademu', 'om', 'tantemaaf', 'saya', 'akan', 'menikah', 'kalau', 'sudah', 'ketemu', 'yg', 'cocoksaya', 'akan', 'menikah', 'kalau', 'sudah', 'waktunyabukan', 'karna', 'desakannya', 'kamujangan', 'samakan', 'saya', 'dengan', 'spupuku', 'yang', 'menikah', 'muda']</t>
  </si>
  <si>
    <t>['kapan', 'nikahso', 'kerja', 'kopintar', 'ba', 'masakapalagicoba', 'lihat', 'teman', 'dengan', 'ademu', 'paman', 'tantemaaf', 'saya', 'akan', 'nikah', 'kalau', 'sudah', 'bertemu', 'yg', 'cocoksaya', 'akan', 'nikah', 'kalau', 'sudah', 'waktunyabukan', 'karena', 'desakannya', 'kamujangan', 'samakan', 'saya', 'dengan', 'spupuku', 'yang', 'nikah', 'muda']</t>
  </si>
  <si>
    <t>['nikahso', 'kerja', 'kopintar', 'ba', 'masakapalagicoba', 'lihat', 'teman', 'ademu', 'paman', 'tantemaaf', 'nikah', 'bertemu', 'cocoksaya', 'nikah', 'waktunyabukan', 'desakannya', 'kamujangan', 'samakan', 'spupuku', 'nikah', 'muda']</t>
  </si>
  <si>
    <t>['nikahso', 'kerja', 'kopintar', 'ba', 'masakapalagicoba', 'lihat', 'teman', 'ademu', 'paman', 'tantemaaf', 'nikah', 'temu', 'cocoksaya', 'nikah', 'waktunyabukan', 'desa', 'kamujangan', 'sama', 'spupuku', 'nikah', 'muda']</t>
  </si>
  <si>
    <t>nikahso kerja kopintar ba masakapalagicoba lihat teman ademu paman tantemaaf nikah temu cocoksaya nikah waktunyabukan desa kamujangan sama spupuku nikah muda</t>
  </si>
  <si>
    <t>@sbyfess Inituh lingkaran setan, nikah muda bukan solusi yg tepat kecuali udah tajir melintir tujuh turunan dan mental stabil lahir batin. Kalo dipaksakan yg ada malah nambahin kemiskinan struktural di konoha ini.</t>
  </si>
  <si>
    <t>@sbyfess inituh lingkaran setan, nikah muda bukan solusi yg tepat kecuali udah tajir melintir tujuh turunan dan mental stabil lahir batin. kalo dipaksakan yg ada malah nambahin kemiskinan struktural di konoha ini.</t>
  </si>
  <si>
    <t>inituh lingkaran setan nikah muda bukan solusi yg tepat kecuali udah tajir melintir tujuh turunan dan mental stabil lahir batin kalo dipaksakan yg ada malah nambahin kemiskinan struktural di konoha ini</t>
  </si>
  <si>
    <t>['inituh', 'lingkaran', 'setan', 'nikah', 'muda', 'bukan', 'solusi', 'yg', 'tepat', 'kecuali', 'udah', 'tajir', 'melintir', 'tujuh', 'turunan', 'dan', 'mental', 'stabil', 'lahir', 'batin', 'kalo', 'dipaksakan', 'yg', 'ada', 'malah', 'nambahin', 'kemiskinan', 'struktural', 'di', 'konoha', 'ini']</t>
  </si>
  <si>
    <t>['inituh', 'lingkaran', 'setan', 'nikah', 'muda', 'bukan', 'solusi', 'yg', 'tepat', 'kecuali', 'sudah', 'kaya', 'melintir', 'tujuh', 'turunan', 'dan', 'mental', 'stabil', 'lahir', 'batin', 'kalo', 'dipaksakan', 'yg', 'ada', 'malah', 'menambahkan', 'kemiskinan', 'struktural', 'di', 'konoha', 'ini']</t>
  </si>
  <si>
    <t>['inituh', 'lingkaran', 'setan', 'nikah', 'muda', 'solusi', 'kecuali', 'kaya', 'melintir', 'tujuh', 'turunan', 'mental', 'stabil', 'lahir', 'batin', 'kalo', 'dipaksakan', 'kemiskinan', 'struktural', 'konoha']</t>
  </si>
  <si>
    <t>['inituh', 'lingkar', 'setan', 'nikah', 'muda', 'solusi', 'kecuali', 'kaya', 'melintir', 'tujuh', 'turun', 'mental', 'stabil', 'lahir', 'batin', 'kalo', 'paksa', 'miskin', 'struktural', 'konoha']</t>
  </si>
  <si>
    <t>inituh lingkar setan nikah muda solusi kecuali kaya melintir tujuh turun mental stabil lahir batin kalo paksa miskin struktural konoha</t>
  </si>
  <si>
    <t>@sbyfess Yaa karena ky ortunya mikir dah gede mending nikah klo ga kerja. Btw aku dari balik mudik rada kaget jg nder di desaku rata² cwenya jg nikah muda dan nikahny sm yg sedesa krn kaya dikasi pilihan. Kuliah atau nikah jadi jarang ada pilihan kuliah atau kerja</t>
  </si>
  <si>
    <t>@sbyfess yaa karena ky ortunya mikir dah gede mending nikah klo ga kerja. btw aku dari balik mudik rada kaget jg nder di desaku rata² cwenya jg nikah muda dan nikahny sm yg sedesa krn kaya dikasi pilihan. kuliah atau nikah jadi jarang ada pilihan kuliah atau kerja</t>
  </si>
  <si>
    <t>yaa karena ky ortunya mikir dah gede mending nikah klo ga kerja btw aku dari balik mudik rada kaget jg nder di desaku rata cwenya jg nikah muda dan nikahny sm yg sedesa krn kaya dikasi pilihan kuliah atau nikah jadi jarang ada pilihan kuliah atau kerja</t>
  </si>
  <si>
    <t>['yaa', 'karena', 'ky', 'ortunya', 'mikir', 'dah', 'gede', 'mending', 'nikah', 'klo', 'ga', 'kerja', 'btw', 'aku', 'dari', 'balik', 'mudik', 'rada', 'kaget', 'jg', 'nder', 'di', 'desaku', 'rata', 'cwenya', 'jg', 'nikah', 'muda', 'dan', 'nikahny', 'sm', 'yg', 'sedesa', 'krn', 'kaya', 'dikasi', 'pilihan', 'kuliah', 'atau', 'nikah', 'jadi', 'jarang', 'ada', 'pilihan', 'kuliah', 'atau', 'kerja']</t>
  </si>
  <si>
    <t>['iya', 'karena', 'seperti', 'orangtua', 'berpikir', 'sudah', 'besar', 'mending', 'nikah', 'klo', 'tidak', 'kerja', 'btw', 'aku', 'dari', 'balik', 'mudik', 'rada', 'kaget', 'juga', 'nder', 'di', 'desaku', 'rata', 'cwenya', 'juga', 'nikah', 'muda', 'dan', 'nikahny', 'sama', 'yg', 'sedesa', 'krn', 'kaya', 'diberi', 'pilihan', 'kuliah', 'atau', 'nikah', 'jadi', 'jarang', 'ada', 'pilihan', 'kuliah', 'atau', 'kerja']</t>
  </si>
  <si>
    <t>['iya', 'orangtua', 'berpikir', 'mending', 'nikah', 'klo', 'kerja', 'btw', 'mudik', 'rada', 'kaget', 'nder', 'desaku', 'cwenya', 'nikah', 'muda', 'nikahny', 'sedesa', 'krn', 'kaya', 'pilihan', 'kuliah', 'nikah', 'jarang', 'pilihan', 'kuliah', 'kerja']</t>
  </si>
  <si>
    <t>['iya', 'orangtua', 'pikir', 'mending', 'nikah', 'klo', 'kerja', 'btw', 'mudik', 'rada', 'kaget', 'nder', 'desa', 'cwenya', 'nikah', 'muda', 'nikahny', 'desa', 'krn', 'kaya', 'pilih', 'kuliah', 'nikah', 'jarang', 'pilih', 'kuliah', 'kerja']</t>
  </si>
  <si>
    <t>iya orangtua pikir mending nikah klo kerja btw mudik rada kaget nder desa cwenya nikah muda nikahny desa krn kaya pilih kuliah nikah jarang pilih kuliah kerja</t>
  </si>
  <si>
    <t>dari beberapa pendapat org2 soal nikah muda, gak lain alasannya krna kemiskinan dan faktor org tua yang berfikir sudah tidak mampu membiaya i pendidikan ditingkat lanjut  (memilih menikahkan anak yg bahkan belum legal age) https://t.co/xCd6dtoWBe</t>
  </si>
  <si>
    <t>dari beberapa pendapat org2 soal nikah muda, gak lain alasannya krna kemiskinan dan faktor org tua yang berfikir sudah tidak mampu membiaya i pendidikan ditingkat lanjut  (memilih menikahkan anak yg bahkan belum legal age) https://t.co/xcd6dtowbe</t>
  </si>
  <si>
    <t>dari beberapa pendapat org soal nikah muda gak lain alasannya krna kemiskinan dan faktor org tua yang berfikir sudah tidak mampu membiaya  pendidikan ditingkat lanjut memilih menikahkan anak yg bahkan belum legal age</t>
  </si>
  <si>
    <t>['dari', 'beberapa', 'pendapat', 'org', 'soal', 'nikah', 'muda', 'gak', 'lain', 'alasannya', 'krna', 'kemiskinan', 'dan', 'faktor', 'org', 'tua', 'yang', 'berfikir', 'sudah', 'tidak', 'mampu', 'membiaya', 'pendidikan', 'ditingkat', 'lanjut', 'memilih', 'menikahkan', 'anak', 'yg', 'bahkan', 'belum', 'legal', 'age']</t>
  </si>
  <si>
    <t>['dari', 'beberapa', 'pendapat', 'orang', 'soal', 'nikah', 'muda', 'gak', 'lain', 'alasannya', 'karena', 'kemiskinan', 'dan', 'faktor', 'orang', 'tua', 'yang', 'berfikir', 'sudah', 'tidak', 'mampu', 'membiaya', 'pendidikan', 'ditingkat', 'lanjut', 'memilih', 'menikahkan', 'anak', 'yg', 'bahkan', 'belum', 'legal', 'age']</t>
  </si>
  <si>
    <t>['pendapat', 'orang', 'nikah', 'muda', 'gak', 'alasannya', 'kemiskinan', 'faktor', 'orang', 'tua', 'berfikir', 'membiaya', 'pendidikan', 'ditingkat', 'memilih', 'menikahkan', 'anak', 'legal', 'age']</t>
  </si>
  <si>
    <t>['dapat', 'orang', 'nikah', 'muda', 'gak', 'alas', 'miskin', 'faktor', 'orang', 'tua', 'berfikir', 'biaya', 'didik', 'tingkat', 'pilih', 'nikah', 'anak', 'legal', 'age']</t>
  </si>
  <si>
    <t>dapat orang nikah muda gak alas miskin faktor orang tua berfikir biaya didik tingkat pilih nikah anak legal age</t>
  </si>
  <si>
    <t>@sbyfess Aku pernah nanya ttg ini ke masyarakat marelan, pas aku lg PBL (Praktek Belajar Lapangan) kata mereka nikah muda supaya sampai anaknya selesai sekolah nnti mereka masih kuat (usia produktif)  nyari duit untuk biaya sekolah anaknya.</t>
  </si>
  <si>
    <t>@sbyfess aku pernah nanya ttg ini ke masyarakat marelan, pas aku lg pbl (praktek belajar lapangan) kata mereka nikah muda supaya sampai anaknya selesai sekolah nnti mereka masih kuat (usia produktif)  nyari duit untuk biaya sekolah anaknya.</t>
  </si>
  <si>
    <t>aku pernah nanya ttg ini ke masyarakat marelan pas aku lg pbl praktek belajar lapangan kata mereka nikah muda supaya sampai anaknya selesai sekolah nnti mereka masih kuat usia produktif nyari duit untuk biaya sekolah anaknya</t>
  </si>
  <si>
    <t>['aku', 'pernah', 'nanya', 'ttg', 'ini', 'ke', 'masyarakat', 'marelan', 'pas', 'aku', 'lg', 'pbl', 'praktek', 'belajar', 'lapangan', 'kata', 'mereka', 'nikah', 'muda', 'supaya', 'sampai', 'anaknya', 'selesai', 'sekolah', 'nnti', 'mereka', 'masih', 'kuat', 'usia', 'produktif', 'nyari', 'duit', 'untuk', 'biaya', 'sekolah', 'anaknya']</t>
  </si>
  <si>
    <t>['aku', 'pernah', 'bertanya', 'tentang', 'ini', 'ke', 'masyarakat', 'marelan', 'saat', 'aku', 'lagi', 'pbl', 'praktek', 'belajar', 'lapangan', 'kata', 'mereka', 'nikah', 'muda', 'supaya', 'sampai', 'anaknya', 'selesai', 'sekolah', 'nanti', 'mereka', 'masih', 'kuat', 'usia', 'produktif', 'mencari', 'duit', 'untuk', 'biaya', 'sekolah', 'anaknya']</t>
  </si>
  <si>
    <t>['masyarakat', 'marelan', 'pbl', 'praktek', 'belajar', 'lapangan', 'nikah', 'muda', 'anaknya', 'selesai', 'sekolah', 'kuat', 'usia', 'produktif', 'mencari', 'duit', 'biaya', 'sekolah', 'anaknya']</t>
  </si>
  <si>
    <t>['masyarakat', 'marelan', 'pbl', 'praktek', 'ajar', 'lapang', 'nikah', 'muda', 'anak', 'selesai', 'sekolah', 'kuat', 'usia', 'produktif', 'cari', 'duit', 'biaya', 'sekolah', 'anak']</t>
  </si>
  <si>
    <t>masyarakat marelan pbl praktek ajar lapang nikah muda anak selesai sekolah kuat usia produktif cari duit biaya sekolah anak</t>
  </si>
  <si>
    <t>@sbyfess Setau aku, waktu aku kkn aku sempet mendalami soal nikah muda, kebanyakan dr mereka nikah muda justru disuruh ortunya krn menurut ortunya itu bisa mengurangi beban ortunya dan mereka cari uang sendiri, ditambah mereka beranggapan "kl udh nikah ada aja rejeki" gitu nder cmiiw</t>
  </si>
  <si>
    <t>@sbyfess setau aku, waktu aku kkn aku sempet mendalami soal nikah muda, kebanyakan dr mereka nikah muda justru disuruh ortunya krn menurut ortunya itu bisa mengurangi beban ortunya dan mereka cari uang sendiri, ditambah mereka beranggapan "kl udh nikah ada aja rejeki" gitu nder cmiiw</t>
  </si>
  <si>
    <t>setau aku waktu aku kkn aku sempet mendalami soal nikah muda kebanyakan dr mereka nikah muda justru disuruh ortunya krn menurut ortunya itu bisa mengurangi beban ortunya dan mereka cari uang sendiri ditambah mereka beranggapan kl udh nikah ada aja rejeki gitu nder cmiiw</t>
  </si>
  <si>
    <t>['setau', 'aku', 'waktu', 'aku', 'kkn', 'aku', 'sempet', 'mendalami', 'soal', 'nikah', 'muda', 'kebanyakan', 'dr', 'mereka', 'nikah', 'muda', 'justru', 'disuruh', 'ortunya', 'krn', 'menurut', 'ortunya', 'itu', 'bisa', 'mengurangi', 'beban', 'ortunya', 'dan', 'mereka', 'cari', 'uang', 'sendiri', 'ditambah', 'mereka', 'beranggapan', 'kl', 'udh', 'nikah', 'ada', 'aja', 'rejeki', 'gitu', 'nder', 'cmiiw']</t>
  </si>
  <si>
    <t>['setau', 'aku', 'waktu', 'aku', 'kkn', 'aku', 'sempat', 'mendalami', 'soal', 'nikah', 'muda', 'kebanyakan', 'dari', 'mereka', 'nikah', 'muda', 'justru', 'disuruh', 'orangtua', 'krn', 'menurut', 'orangtua', 'itu', 'bisa', 'mengurangi', 'beban', 'orangtua', 'dan', 'mereka', 'cari', 'uang', 'sendiri', 'ditambah', 'mereka', 'beranggapan', 'kalau', 'sudah', 'nikah', 'ada', 'aja', 'rezeki', 'begitu', 'nder', 'cmiiw']</t>
  </si>
  <si>
    <t>['setau', 'kkn', 'mendalami', 'nikah', 'muda', 'kebanyakan', 'nikah', 'muda', 'disuruh', 'orangtua', 'krn', 'orangtua', 'mengurangi', 'beban', 'orangtua', 'cari', 'uang', 'ditambah', 'beranggapan', 'nikah', 'aja', 'rezeki', 'nder', 'cmiiw']</t>
  </si>
  <si>
    <t>['tau', 'kkn', 'dalam', 'nikah', 'muda', 'banyak', 'nikah', 'muda', 'suruh', 'orangtua', 'krn', 'orangtua', 'kurang', 'beban', 'orangtua', 'cari', 'uang', 'tambah', 'anggap', 'nikah', 'aja', 'rezeki', 'nder', 'cmiiw']</t>
  </si>
  <si>
    <t>tau kkn dalam nikah muda banyak nikah muda suruh orangtua krn orangtua kurang beban orangtua cari uang tambah anggap nikah aja rezeki nder cmiiw</t>
  </si>
  <si>
    <t>@zoelfick cari cewek yang masih muda banget dan gampang dibodoh2in. aku jadi paham kenapa baru nikah ni bocil Rungsing mulu. Tante gw mertua toxic tambah sepupu aku the real laki2 Egois. bukti kawin 3x cerai 2x. Mantan 2 istrinya malah pada beres pernikahan ke2xnya.</t>
  </si>
  <si>
    <t>@zoelfick cari cewek yang masih muda banget dan gampang dibodoh2in. aku jadi paham kenapa baru nikah ni bocil rungsing mulu. tante gw mertua toxic tambah sepupu aku the real laki2 egois. bukti kawin 3x cerai 2x. mantan 2 istrinya malah pada beres pernikahan ke2xnya.</t>
  </si>
  <si>
    <t>cari cewek yang masih muda banget dan gampang dibodohin aku jadi paham kenapa baru nikah ni bocil rungsing mulu tante gw mertua toxic tambah sepupu aku the real laki egois bukti kawin  cerai  mantan istrinya malah pada beres pernikahan kexnya</t>
  </si>
  <si>
    <t>['cari', 'cewek', 'yang', 'masih', 'muda', 'banget', 'dan', 'gampang', 'dibodohin', 'aku', 'jadi', 'paham', 'kenapa', 'baru', 'nikah', 'ni', 'bocil', 'rungsing', 'mulu', 'tante', 'gw', 'mertua', 'toxic', 'tambah', 'sepupu', 'aku', 'the', 'real', 'laki', 'egois', 'bukti', 'kawin', 'cerai', 'mantan', 'istrinya', 'malah', 'pada', 'beres', 'pernikahan', 'kexnya']</t>
  </si>
  <si>
    <t>['cari', 'cewek', 'yang', 'masih', 'muda', 'banget', 'dan', 'gampang', 'dibodohin', 'aku', 'jadi', 'paham', 'kenapa', 'baru', 'nikah', 'ini', 'bocah', 'rungsing', 'selalu', 'tante', 'aku', 'mertua', 'toxic', 'tambah', 'sepupu', 'aku', 'the', 'nyata', 'laki', 'egois', 'bukti', 'kawin', 'cerai', 'mantan', 'istrinya', 'malah', 'pada', 'beres', 'pernikahan', 'kexnya']</t>
  </si>
  <si>
    <t>['cari', 'cewek', 'muda', 'banget', 'gampang', 'dibodohin', 'paham', 'nikah', 'bocah', 'rungsing', 'tante', 'mertua', 'toxic', 'sepupu', 'the', 'nyata', 'laki', 'egois', 'bukti', 'kawin', 'cerai', 'mantan', 'istrinya', 'beres', 'pernikahan', 'kexnya']</t>
  </si>
  <si>
    <t>['cari', 'cewek', 'muda', 'banget', 'gampang', 'dibodohin', 'paham', 'nikah', 'bocah', 'rungsing', 'tante', 'mertua', 'toxic', 'sepupu', 'the', 'nyata', 'laki', 'egois', 'bukti', 'kawin', 'cerai', 'mantan', 'istri', 'beres', 'nikah', 'kexnya']</t>
  </si>
  <si>
    <t>cari cewek muda banget gampang dibodohin paham nikah bocah rungsing tante mertua toxic sepupu the nyata laki egois bukti kawin cerai mantan istri beres nikah kexnya</t>
  </si>
  <si>
    <t>@sbyfess Saya dari keluarga kurang mampu, malah gaada pikiran buat nikah muda</t>
  </si>
  <si>
    <t>@sbyfess saya dari keluarga kurang mampu, malah gaada pikiran buat nikah muda</t>
  </si>
  <si>
    <t>saya dari keluarga kurang mampu malah gaada pikiran buat nikah muda</t>
  </si>
  <si>
    <t>['saya', 'dari', 'keluarga', 'kurang', 'mampu', 'malah', 'gaada', 'pikiran', 'buat', 'nikah', 'muda']</t>
  </si>
  <si>
    <t>['keluarga', 'gaada', 'pikiran', 'nikah', 'muda']</t>
  </si>
  <si>
    <t>['keluarga', 'gaada', 'pikir', 'nikah', 'muda']</t>
  </si>
  <si>
    <t>keluarga gaada pikir nikah muda</t>
  </si>
  <si>
    <t>@AREAJULID Ini para pegiat poligami ga ada yang menikahi apa, kan udah sesuai kriteria nih, janda, butuh nafkah, dan bisa mengangkat derajat si janda ini sendiri, jangan nyari yang muda dan belum nikah, kasian itu yang bujang</t>
  </si>
  <si>
    <t>@areajulid ini para pegiat poligami ga ada yang menikahi apa, kan udah sesuai kriteria nih, janda, butuh nafkah, dan bisa mengangkat derajat si janda ini sendiri, jangan nyari yang muda dan belum nikah, kasian itu yang bujang</t>
  </si>
  <si>
    <t>ini para pegiat poligami ga ada yang menikahi apa kan udah sesuai kriteria nih janda butuh nafkah dan bisa mengangkat derajat si janda ini sendiri jangan nyari yang muda dan belum nikah kasian itu yang bujang</t>
  </si>
  <si>
    <t>['ini', 'para', 'pegiat', 'poligami', 'ga', 'ada', 'yang', 'menikahi', 'apa', 'kan', 'udah', 'sesuai', 'kriteria', 'nih', 'janda', 'butuh', 'nafkah', 'dan', 'bisa', 'mengangkat', 'derajat', 'si', 'janda', 'ini', 'sendiri', 'jangan', 'nyari', 'yang', 'muda', 'dan', 'belum', 'nikah', 'kasian', 'itu', 'yang', 'bujang']</t>
  </si>
  <si>
    <t>['ini', 'para', 'pegiat', 'poligami', 'tidak', 'ada', 'yang', 'menikahi', 'apa', 'kan', 'sudah', 'sesuai', 'kriteria', 'nih', 'janda', 'butuh', 'nafkah', 'dan', 'bisa', 'mengangkat', 'derajat', 'si', 'janda', 'ini', 'sendiri', 'jangan', 'mencari', 'yang', 'muda', 'dan', 'belum', 'nikah', 'kasihan', 'itu', 'yang', 'bujang']</t>
  </si>
  <si>
    <t>['pegiat', 'poligami', 'menikahi', 'sesuai', 'kriteria', 'nih', 'janda', 'butuh', 'nafkah', 'mengangkat', 'derajat', 'si', 'janda', 'mencari', 'muda', 'nikah', 'kasihan', 'bujang']</t>
  </si>
  <si>
    <t>['giat', 'poligami', 'nikah', 'sesuai', 'kriteria', 'nih', 'janda', 'butuh', 'nafkah', 'angkat', 'derajat', 'si', 'janda', 'cari', 'muda', 'nikah', 'kasihan', 'bujang']</t>
  </si>
  <si>
    <t>giat poligami nikah sesuai kriteria nih janda butuh nafkah angkat derajat si janda cari muda nikah kasihan bujang</t>
  </si>
  <si>
    <t>@sbyfess GA Ada yang salah nikah muda, terkadang kita harus berterima kasih dengan mereka Dan menghasilkan anak sebanyak banyaknya. Why? Karena mereka sumber pembuatan populasi. Masalah pendidikan Dan kehidupan yang layak, itu urusan negara, don't mixed-up.</t>
  </si>
  <si>
    <t>@sbyfess ga ada yang salah nikah muda, terkadang kita harus berterima kasih dengan mereka dan menghasilkan anak sebanyak banyaknya. why? karena mereka sumber pembuatan populasi. masalah pendidikan dan kehidupan yang layak, itu urusan negara, don't mixed-up.</t>
  </si>
  <si>
    <t>ga ada yang salah nikah muda terkadang kita harus berterima kasih dengan mereka dan menghasilkan anak sebanyak banyaknya why karena mereka sumber pembuatan populasi masalah pendidikan dan kehidupan yang layak itu urusan negara dont mixedup</t>
  </si>
  <si>
    <t>['ga', 'ada', 'yang', 'salah', 'nikah', 'muda', 'terkadang', 'kita', 'harus', 'berterima', 'kasih', 'dengan', 'mereka', 'dan', 'menghasilkan', 'anak', 'sebanyak', 'banyaknya', 'why', 'karena', 'mereka', 'sumber', 'pembuatan', 'populasi', 'masalah', 'pendidikan', 'dan', 'kehidupan', 'yang', 'layak', 'itu', 'urusan', 'negara', 'dont', 'mixedup']</t>
  </si>
  <si>
    <t>['tidak', 'ada', 'yang', 'salah', 'nikah', 'muda', 'terkadang', 'kita', 'harus', 'berterima', 'kasih', 'dengan', 'mereka', 'dan', 'menghasilkan', 'anak', 'sebanyak', 'banyaknya', 'kenapa', 'karena', 'mereka', 'sumber', 'pembuatan', 'populasi', 'masalah', 'pendidikan', 'dan', 'kehidupan', 'yang', 'layak', 'itu', 'urusan', 'negara', 'jangan', 'mixedup']</t>
  </si>
  <si>
    <t>['salah', 'nikah', 'muda', 'terkadang', 'berterima', 'kasih', 'menghasilkan', 'anak', 'banyaknya', 'sumber', 'pembuatan', 'populasi', 'pendidikan', 'kehidupan', 'layak', 'urusan', 'negara', 'mixedup']</t>
  </si>
  <si>
    <t>['salah', 'nikah', 'muda', 'terkadang', 'terima', 'kasih', 'hasil', 'anak', 'banyak', 'sumber', 'buat', 'populasi', 'didik', 'hidup', 'layak', 'urus', 'negara', 'mixedup']</t>
  </si>
  <si>
    <t>salah nikah muda terkadang terima kasih hasil anak banyak sumber buat populasi didik hidup layak urus negara mixedup</t>
  </si>
  <si>
    <t>Mami : Tuanya sudah kiki tu nak, pulang sudah nikah aja sdh
Me : muda nya Kiki ni mii, belum bah mii nnt dl nikah tu
When mamiku lagi belajar make Instagram dan vc nya pun pake ig 🙃 https://t.co/BOmkVrmcUN</t>
  </si>
  <si>
    <t>mami : tuanya sudah kiki tu nak, pulang sudah nikah aja sdh
me : muda nya kiki ni mii, belum bah mii nnt dl nikah tu
when mamiku lagi belajar make instagram dan vc nya pun pake ig 🙃 https://t.co/bomkvrmcun</t>
  </si>
  <si>
    <t>mami tuanya sudah kiki tu nak pulang sudah nikah aja sdh me muda nya kiki ni mii belum bah mii nnt dl nikah tu when mamiku lagi belajar make instagram dan vc nya pun pake ig</t>
  </si>
  <si>
    <t>['mami', 'tuanya', 'sudah', 'kiki', 'tu', 'nak', 'pulang', 'sudah', 'nikah', 'aja', 'sdh', 'me', 'muda', 'nya', 'kiki', 'ni', 'mii', 'belum', 'bah', 'mii', 'nnt', 'dl', 'nikah', 'tu', 'when', 'mamiku', 'lagi', 'belajar', 'make', 'instagram', 'dan', 'vc', 'nya', 'pun', 'pake', 'ig']</t>
  </si>
  <si>
    <t>['ibu', 'tuanya', 'sudah', 'kiki', 'itu', 'anak', 'pulang', 'sudah', 'nikah', 'aja', 'sdh', 'me', 'muda', 'nya', 'kiki', 'ini', 'mii', 'belum', 'bah', 'mii', 'nanti', 'dahulu', 'nikah', 'itu', 'when', 'mamiku', 'lagi', 'belajar', 'make', 'instagram', 'dan', 'vc', 'nya', 'pun', 'pakai', 'instagram']</t>
  </si>
  <si>
    <t>['tuanya', 'kiki', 'anak', 'pulang', 'nikah', 'aja', 'sdh', 'me', 'muda', 'nya', 'kiki', 'mii', 'bah', 'mii', 'nikah', 'when', 'mamiku', 'belajar', 'make', 'instagram', 'vc', 'nya', 'pakai', 'instagram']</t>
  </si>
  <si>
    <t>['tua', 'kiki', 'anak', 'pulang', 'nikah', 'aja', 'sdh', 'me', 'muda', 'nya', 'kiki', 'mii', 'bah', 'mii', 'nikah', 'when', 'mami', 'ajar', 'make', 'instagram', 'vc', 'nya', 'pakai', 'instagram']</t>
  </si>
  <si>
    <t>tua kiki anak pulang nikah aja sdh me muda nya kiki mii bah mii nikah when mami ajar make instagram vc nya pakai instagram</t>
  </si>
  <si>
    <t>@lockeyYaa @tanyakanrl Baru ngeeh yg komen dami q , brondong itu usia dia dibawah si cewe , alias lebih muda ,mau udh nikah sekalipun bsa dibilang brondes 😭😭</t>
  </si>
  <si>
    <t>@lockeyyaa @tanyakanrl baru ngeeh yg komen dami q , brondong itu usia dia dibawah si cewe , alias lebih muda ,mau udh nikah sekalipun bsa dibilang brondes 😭😭</t>
  </si>
  <si>
    <t>baru ngeeh yg komen dami  brondong itu usia dia dibawah si cewe alias lebih muda mau udh nikah sekalipun bsa dibilang brondes</t>
  </si>
  <si>
    <t>['baru', 'ngeeh', 'yg', 'komen', 'dami', 'brondong', 'itu', 'usia', 'dia', 'dibawah', 'si', 'cewe', 'alias', 'lebih', 'muda', 'mau', 'udh', 'nikah', 'sekalipun', 'bsa', 'dibilang', 'brondes']</t>
  </si>
  <si>
    <t>['baru', 'ngeeh', 'yg', 'komen', 'dami', 'muda', 'itu', 'usia', 'dia', 'dibawah', 'si', 'cewek', 'alias', 'lebih', 'muda', 'mau', 'sudah', 'nikah', 'sekalipun', 'bisa', 'dibilang', 'brondes']</t>
  </si>
  <si>
    <t>['ngeeh', 'komen', 'dami', 'muda', 'usia', 'dibawah', 'si', 'cewek', 'alias', 'muda', 'nikah', 'dibilang', 'brondes']</t>
  </si>
  <si>
    <t>['ngeeh', 'komen', 'dami', 'muda', 'usia', 'bawah', 'si', 'cewek', 'alias', 'muda', 'nikah', 'bilang', 'brondes']</t>
  </si>
  <si>
    <t>ngeeh komen dami muda usia bawah si cewek alias muda nikah bilang brondes</t>
  </si>
  <si>
    <t>@sbyfess Miskin = sekolah stop di SD = gabisa mikir jangka panjang = nikah muda = beranak = miskin lagi = ulang
Berurusan sama orang kaya gini mah iyain aja, ga bakal menang argumen lawan orang bego, iq mereka lebih rendah dari monyet soalnya</t>
  </si>
  <si>
    <t>@sbyfess miskin = sekolah stop di sd = gabisa mikir jangka panjang = nikah muda = beranak = miskin lagi = ulang
berurusan sama orang kaya gini mah iyain aja, ga bakal menang argumen lawan orang bego, iq mereka lebih rendah dari monyet soalnya</t>
  </si>
  <si>
    <t>miskin sekolah stop di sd gabisa mikir jangka panjang nikah muda beranak miskin lagi ulang berurusan sama orang kaya gini mah iyain aja ga bakal menang argumen lawan orang bego iq mereka lebih rendah dari monyet soalnya</t>
  </si>
  <si>
    <t>['miskin', 'sekolah', 'stop', 'di', 'sd', 'gabisa', 'mikir', 'jangka', 'panjang', 'nikah', 'muda', 'beranak', 'miskin', 'lagi', 'ulang', 'berurusan', 'sama', 'orang', 'kaya', 'gini', 'mah', 'iyain', 'aja', 'ga', 'bakal', 'menang', 'argumen', 'lawan', 'orang', 'bego', 'iq', 'mereka', 'lebih', 'rendah', 'dari', 'monyet', 'soalnya']</t>
  </si>
  <si>
    <t>['miskin', 'sekolah', 'berhenti', 'di', 'sd', 'gabisa', 'berpikir', 'jangka', 'panjang', 'nikah', 'muda', 'beranak', 'miskin', 'lagi', 'ulang', 'berurusan', 'sama', 'orang', 'kaya', 'begini', 'mah', 'iyain', 'aja', 'tidak', 'bakal', 'menang', 'argumen', 'lawan', 'orang', 'bego', 'iq', 'mereka', 'lebih', 'rendah', 'dari', 'monyet', 'soalnya']</t>
  </si>
  <si>
    <t>['miskin', 'sekolah', 'berhenti', 'sd', 'gabisa', 'berpikir', 'jangka', 'nikah', 'muda', 'beranak', 'miskin', 'ulang', 'berurusan', 'orang', 'kaya', 'mah', 'iyain', 'aja', 'menang', 'argumen', 'lawan', 'orang', 'bego', 'iq', 'rendah', 'monyet']</t>
  </si>
  <si>
    <t>['miskin', 'sekolah', 'henti', 'sd', 'gabisa', 'pikir', 'jangka', 'nikah', 'muda', 'anak', 'miskin', 'ulang', 'urus', 'orang', 'kaya', 'mah', 'iyain', 'aja', 'menang', 'argumen', 'lawan', 'orang', 'bego', 'iq', 'rendah', 'monyet']</t>
  </si>
  <si>
    <t>miskin sekolah henti sd gabisa pikir jangka nikah muda anak miskin ulang urus orang kaya mah iyain aja menang argumen lawan orang bego iq rendah monyet</t>
  </si>
  <si>
    <t>kok gue dulu bisa kepikiran pengen nikah muda ya 🙃</t>
  </si>
  <si>
    <t>kok gue dulu bisa kepikiran pengen nikah muda ya</t>
  </si>
  <si>
    <t>['kok', 'gue', 'dulu', 'bisa', 'kepikiran', 'pengen', 'nikah', 'muda', 'ya']</t>
  </si>
  <si>
    <t>['kok', 'aku', 'dulu', 'bisa', 'kepikiran', 'ingin', 'nikah', 'muda', 'ya']</t>
  </si>
  <si>
    <t>Baru nikah 3 bulan sudah ditinggal pergi, Nikita Mirzani tetap bela sang suami: dia masih muda
#InfoCelebTerkini #CelebTerkini 
https://t.co/6b3dLeu4Gw</t>
  </si>
  <si>
    <t>baru nikah 3 bulan sudah ditinggal pergi, nikita mirzani tetap bela sang suami: dia masih muda
#infocelebterkini #celebterkini 
https://t.co/6b3dleu4gw</t>
  </si>
  <si>
    <t>baru nikah bulan sudah ditinggal pergi nikita mirzani tetap bela sang suami dia masih muda</t>
  </si>
  <si>
    <t>['baru', 'nikah', 'bulan', 'sudah', 'ditinggal', 'pergi', 'nikita', 'mirzani', 'tetap', 'bela', 'sang', 'suami', 'dia', 'masih', 'muda']</t>
  </si>
  <si>
    <t>['nikah', 'ditinggal', 'pergi', 'nikita', 'mirzani', 'bela', 'sang', 'suami', 'muda']</t>
  </si>
  <si>
    <t>['nikah', 'tinggal', 'pergi', 'nikita', 'mirzani', 'bela', 'sang', 'suami', 'muda']</t>
  </si>
  <si>
    <t>nikah tinggal pergi nikita mirzani bela sang suami muda</t>
  </si>
  <si>
    <t>@sbyfess Mereka mana punya pikiran penambahan populasi,nikah muda masi berpatokan klo nikah muda adalah prestasi terbesar dalam hidup,gak mikir hidup setelah pernikahan.</t>
  </si>
  <si>
    <t>@sbyfess mereka mana punya pikiran penambahan populasi,nikah muda masi berpatokan klo nikah muda adalah prestasi terbesar dalam hidup,gak mikir hidup setelah pernikahan.</t>
  </si>
  <si>
    <t>mereka mana punya pikiran penambahan populasinikah muda masi berpatokan klo nikah muda adalah prestasi terbesar dalam hidupgak mikir hidup setelah pernikahan</t>
  </si>
  <si>
    <t>['mereka', 'mana', 'punya', 'pikiran', 'penambahan', 'populasinikah', 'muda', 'masi', 'berpatokan', 'klo', 'nikah', 'muda', 'adalah', 'prestasi', 'terbesar', 'dalam', 'hidupgak', 'mikir', 'hidup', 'setelah', 'pernikahan']</t>
  </si>
  <si>
    <t>['mereka', 'mana', 'punya', 'pikiran', 'penambahan', 'populasinikah', 'muda', 'masih', 'berpatokan', 'klo', 'nikah', 'muda', 'adalah', 'prestasi', 'terbesar', 'dalam', 'hidupgak', 'berpikir', 'hidup', 'setelah', 'pernikahan']</t>
  </si>
  <si>
    <t>['pikiran', 'penambahan', 'populasinikah', 'muda', 'berpatokan', 'klo', 'nikah', 'muda', 'prestasi', 'terbesar', 'hidupgak', 'berpikir', 'hidup', 'pernikahan']</t>
  </si>
  <si>
    <t>['pikir', 'tambah', 'populasinikah', 'muda', 'patok', 'klo', 'nikah', 'muda', 'prestasi', 'besar', 'hidupgak', 'pikir', 'hidup', 'nikah']</t>
  </si>
  <si>
    <t>pikir tambah populasinikah muda patok klo nikah muda prestasi besar hidupgak pikir hidup nikah</t>
  </si>
  <si>
    <t>@sbyfess Nikah muda ini yg di mksd umur berapa? Di foto kek msh anak sekolah gtu, klo yg umur 22-24 gtu masuk nikah muda ga?</t>
  </si>
  <si>
    <t>@sbyfess nikah muda ini yg di mksd umur berapa? di foto kek msh anak sekolah gtu, klo yg umur 22-24 gtu masuk nikah muda ga?</t>
  </si>
  <si>
    <t>nikah muda ini yg di mksd umur berapa di foto kek msh anak sekolah gtu klo yg umur gtu masuk nikah muda ga</t>
  </si>
  <si>
    <t>['nikah', 'muda', 'ini', 'yg', 'di', 'mksd', 'umur', 'berapa', 'di', 'foto', 'kek', 'msh', 'anak', 'sekolah', 'gtu', 'klo', 'yg', 'umur', 'gtu', 'masuk', 'nikah', 'muda', 'ga']</t>
  </si>
  <si>
    <t>['nikah', 'muda', 'ini', 'yg', 'di', 'maksud', 'umur', 'berapa', 'di', 'foto', 'seperti', 'masih', 'anak', 'sekolah', 'begitu', 'klo', 'yg', 'umur', 'begitu', 'masuk', 'nikah', 'muda', 'tidak']</t>
  </si>
  <si>
    <t>['nikah', 'muda', 'maksud', 'umur', 'foto', 'anak', 'sekolah', 'klo', 'umur', 'masuk', 'nikah', 'muda']</t>
  </si>
  <si>
    <t>nikah muda maksud umur foto anak sekolah klo umur masuk nikah muda</t>
  </si>
  <si>
    <t>Aku yang masi muda 
“LES GO KITA HARUS PERGI JAUH DAN BERPETUALANG MENCARI PENGALAMAN”
Yang uda nikah 
“Dimana aja yang penting deket sama keluarga” 
Kayanya berharga banget masa muda ni buat kemana aja hati random ini ingin pergi</t>
  </si>
  <si>
    <t>aku yang masi muda 
“les go kita harus pergi jauh dan berpetualang mencari pengalaman”
yang uda nikah 
“dimana aja yang penting deket sama keluarga” 
kayanya berharga banget masa muda ni buat kemana aja hati random ini ingin pergi</t>
  </si>
  <si>
    <t>aku yang masi muda les go kita harus pergi jauh dan berpetualang mencari pengalaman yang uda nikah dimana aja yang penting deket sama keluarga kayanya berharga banget masa muda ni buat kemana aja hati random ini ingin pergi</t>
  </si>
  <si>
    <t>['aku', 'yang', 'masi', 'muda', 'les', 'go', 'kita', 'harus', 'pergi', 'jauh', 'dan', 'berpetualang', 'mencari', 'pengalaman', 'yang', 'uda', 'nikah', 'dimana', 'aja', 'yang', 'penting', 'deket', 'sama', 'keluarga', 'kayanya', 'berharga', 'banget', 'masa', 'muda', 'ni', 'buat', 'kemana', 'aja', 'hati', 'random', 'ini', 'ingin', 'pergi']</t>
  </si>
  <si>
    <t>['aku', 'yang', 'masih', 'muda', 'les', 'go', 'kita', 'harus', 'pergi', 'jauh', 'dan', 'berpetualang', 'mencari', 'pengalaman', 'yang', 'sudah', 'nikah', 'dimana', 'aja', 'yang', 'penting', 'dekat', 'sama', 'keluarga', 'sepertinya', 'berharga', 'banget', 'masa', 'muda', 'ini', 'buat', 'kemana', 'aja', 'hati', 'random', 'ini', 'ingin', 'pergi']</t>
  </si>
  <si>
    <t>['muda', 'les', 'go', 'pergi', 'berpetualang', 'mencari', 'pengalaman', 'nikah', 'dimana', 'aja', 'keluarga', 'berharga', 'banget', 'muda', 'kemana', 'aja', 'hati', 'random', 'pergi']</t>
  </si>
  <si>
    <t>['muda', 'les', 'go', 'pergi', 'tualang', 'cari', 'alam', 'nikah', 'mana', 'aja', 'keluarga', 'harga', 'banget', 'muda', 'mana', 'aja', 'hati', 'random', 'pergi']</t>
  </si>
  <si>
    <t>muda les go pergi tualang cari alam nikah mana aja keluarga harga banget muda mana aja hati random pergi</t>
  </si>
  <si>
    <t>@rakaputrapr @tanyakanrl Bnr wkwk udah gtu kalo gue tiap ada masalah di kasih solusinya nikah muda juga lagi 😂</t>
  </si>
  <si>
    <t>@rakaputrapr @tanyakanrl bnr wkwk udah gtu kalo gue tiap ada masalah di kasih solusinya nikah muda juga lagi 😂</t>
  </si>
  <si>
    <t>bnr wkwk udah gtu kalo gue tiap ada masalah di kasih solusinya nikah muda juga lagi</t>
  </si>
  <si>
    <t>['bnr', 'wkwk', 'udah', 'gtu', 'kalo', 'gue', 'tiap', 'ada', 'masalah', 'di', 'kasih', 'solusinya', 'nikah', 'muda', 'juga', 'lagi']</t>
  </si>
  <si>
    <t>['benar', 'wkwk', 'sudah', 'begitu', 'kalo', 'aku', 'tiap', 'ada', 'masalah', 'di', 'kasih', 'solusinya', 'nikah', 'muda', 'juga', 'lagi']</t>
  </si>
  <si>
    <t>['kalo', 'kasih', 'solusinya', 'nikah', 'muda']</t>
  </si>
  <si>
    <t>['kalo', 'kasih', 'solusi', 'nikah', 'muda']</t>
  </si>
  <si>
    <t>kalo kasih solusi nikah muda</t>
  </si>
  <si>
    <t>Kakaknya mereka tu nikah muda bgt kayaknya ya🥲</t>
  </si>
  <si>
    <t>kakaknya mereka tu nikah muda bgt kayaknya ya🥲</t>
  </si>
  <si>
    <t>kakaknya mereka tu nikah muda bgt kayaknya ya</t>
  </si>
  <si>
    <t>['kakaknya', 'mereka', 'tu', 'nikah', 'muda', 'bgt', 'kayaknya', 'ya']</t>
  </si>
  <si>
    <t>['kakaknya', 'mereka', 'itu', 'nikah', 'muda', 'banget', 'kayaknya', 'ya']</t>
  </si>
  <si>
    <t>['kakaknya', 'nikah', 'muda', 'banget', 'kayaknya', 'ya']</t>
  </si>
  <si>
    <t>['kakak', 'nikah', 'muda', 'banget', 'kayak', 'ya']</t>
  </si>
  <si>
    <t>kakak nikah muda banget kayak ya</t>
  </si>
  <si>
    <t>@lockeyYaa @breyBrandon @tanyakanrl bentar, sejak kapan brondong = belom nikah wkwkww
brondong tuh cowo yang lebih muda dari cewe mbak wkwkww coba cek gugel kalo gapercaya,mau cowonya udh nikah atau belum, kalo emg umurnya lebih muda dr cewenya, itu disebut brondong</t>
  </si>
  <si>
    <t>@lockeyyaa @breybrandon @tanyakanrl bentar, sejak kapan brondong = belom nikah wkwkww
brondong tuh cowo yang lebih muda dari cewe mbak wkwkww coba cek gugel kalo gapercaya,mau cowonya udh nikah atau belum, kalo emg umurnya lebih muda dr cewenya, itu disebut brondong</t>
  </si>
  <si>
    <t>bentar sejak kapan brondong belom nikah wkwkww brondong tuh cowo yang lebih muda dari cewe mbak wkwkww coba cek gugel kalo gapercayamau cowonya udh nikah atau belum kalo emg umurnya lebih muda dr cewenya itu disebut brondong</t>
  </si>
  <si>
    <t>['bentar', 'sejak', 'kapan', 'brondong', 'belom', 'nikah', 'wkwkww', 'brondong', 'tuh', 'cowo', 'yang', 'lebih', 'muda', 'dari', 'cewe', 'mbak', 'wkwkww', 'coba', 'cek', 'gugel', 'kalo', 'gapercayamau', 'cowonya', 'udh', 'nikah', 'atau', 'belum', 'kalo', 'emg', 'umurnya', 'lebih', 'muda', 'dr', 'cewenya', 'itu', 'disebut', 'brondong']</t>
  </si>
  <si>
    <t>['bentar', 'sejak', 'kapan', 'muda', 'belum', 'nikah', 'wkwkww', 'muda', 'tuh', 'cowok', 'yang', 'lebih', 'muda', 'dari', 'cewek', 'mbak', 'wkwkww', 'coba', 'cek', 'gugel', 'kalo', 'gapercayamau', 'cowoknya', 'sudah', 'nikah', 'atau', 'belum', 'kalo', 'memang', 'umurnya', 'lebih', 'muda', 'dari', 'ceweknya', 'itu', 'disebut', 'muda']</t>
  </si>
  <si>
    <t>['bentar', 'muda', 'nikah', 'wkwkww', 'muda', 'tuh', 'cowok', 'muda', 'cewek', 'mbak', 'wkwkww', 'coba', 'cek', 'gugel', 'kalo', 'gapercayamau', 'cowoknya', 'nikah', 'kalo', 'umurnya', 'muda', 'ceweknya', 'muda']</t>
  </si>
  <si>
    <t>['bentar', 'muda', 'nikah', 'wkwkww', 'muda', 'tuh', 'cowok', 'muda', 'cewek', 'mbak', 'wkwkww', 'coba', 'cek', 'gugel', 'kalo', 'gapercayamau', 'cowok', 'nikah', 'kalo', 'umur', 'muda', 'cewek', 'muda']</t>
  </si>
  <si>
    <t>bentar muda nikah wkwkww muda tuh cowok muda cewek mbak wkwkww coba cek gugel kalo gapercayamau cowok nikah kalo umur muda cewek muda</t>
  </si>
  <si>
    <t>@sbyfess Yang aku kenal sih meskipun dari desa tapi yang nikah muda itu anaknya orang kaya, ada juga yang emang meskipun dia miskin tapi dia rajin bekerja biasanya kerjanya nguli atau buruh tani ini orang2 yang aku tau aja</t>
  </si>
  <si>
    <t>@sbyfess yang aku kenal sih meskipun dari desa tapi yang nikah muda itu anaknya orang kaya, ada juga yang emang meskipun dia miskin tapi dia rajin bekerja biasanya kerjanya nguli atau buruh tani ini orang2 yang aku tau aja</t>
  </si>
  <si>
    <t>yang aku kenal sih meskipun dari desa tapi yang nikah muda itu anaknya orang kaya ada juga yang emang meskipun dia miskin tapi dia rajin bekerja biasanya kerjanya nguli atau buruh tani ini orang yang aku tau aja</t>
  </si>
  <si>
    <t>['yang', 'aku', 'kenal', 'sih', 'meskipun', 'dari', 'desa', 'tapi', 'yang', 'nikah', 'muda', 'itu', 'anaknya', 'orang', 'kaya', 'ada', 'juga', 'yang', 'emang', 'meskipun', 'dia', 'miskin', 'tapi', 'dia', 'rajin', 'bekerja', 'biasanya', 'kerjanya', 'nguli', 'atau', 'buruh', 'tani', 'ini', 'orang', 'yang', 'aku', 'tau', 'aja']</t>
  </si>
  <si>
    <t>['yang', 'aku', 'kenal', 'sih', 'meskipun', 'dari', 'desa', 'tapi', 'yang', 'nikah', 'muda', 'itu', 'anaknya', 'orang', 'kaya', 'ada', 'juga', 'yang', 'memang', 'meskipun', 'dia', 'miskin', 'tapi', 'dia', 'rajin', 'bekerja', 'biasanya', 'kerjanya', 'nguli', 'atau', 'buruh', 'tani', 'ini', 'orang', 'yang', 'aku', 'tau', 'aja']</t>
  </si>
  <si>
    <t>['kenal', 'sih', 'desa', 'nikah', 'muda', 'anaknya', 'orang', 'kaya', 'miskin', 'rajin', 'kerjanya', 'nguli', 'buruh', 'tani', 'orang', 'tau', 'aja']</t>
  </si>
  <si>
    <t>['kenal', 'sih', 'desa', 'nikah', 'muda', 'anak', 'orang', 'kaya', 'miskin', 'rajin', 'kerja', 'nguli', 'buruh', 'tani', 'orang', 'tau', 'aja']</t>
  </si>
  <si>
    <t>kenal sih desa nikah muda anak orang kaya miskin rajin kerja nguli buruh tani orang tau aja</t>
  </si>
  <si>
    <t>@lockeyYaa @breyBrandon @tanyakanrl Brondong tuh artinya lebih muda, njir. Kagak ada brondong artinya belum nikah, fvck.</t>
  </si>
  <si>
    <t>@lockeyyaa @breybrandon @tanyakanrl brondong tuh artinya lebih muda, njir. kagak ada brondong artinya belum nikah, fvck.</t>
  </si>
  <si>
    <t>brondong tuh artinya lebih muda njir kagak ada brondong artinya belum nikah fvck</t>
  </si>
  <si>
    <t>['brondong', 'tuh', 'artinya', 'lebih', 'muda', 'njir', 'kagak', 'ada', 'brondong', 'artinya', 'belum', 'nikah', 'fvck']</t>
  </si>
  <si>
    <t>['muda', 'tuh', 'artinya', 'lebih', 'muda', 'fuck', 'tidak', 'ada', 'muda', 'artinya', 'belum', 'nikah', 'fvck']</t>
  </si>
  <si>
    <t>['muda', 'tuh', 'muda', 'fuck', 'muda', 'nikah', 'fvck']</t>
  </si>
  <si>
    <t>muda tuh muda fuck muda nikah fvck</t>
  </si>
  <si>
    <t>@sbyfess Fenoma itu sekarang terjadi mayoritas nikah muda tahun kelahiran 2000 an kenapa?? Karena faktor pergaulan yg terlalu bebas dan gaya hidup kalau anak 80 dan 90 an dulu gk ada hp adanya tv dan setiap Minggu full kartun kalau sekarang jarang pergaulan pun mempengaruhi juga</t>
  </si>
  <si>
    <t>@sbyfess fenoma itu sekarang terjadi mayoritas nikah muda tahun kelahiran 2000 an kenapa?? karena faktor pergaulan yg terlalu bebas dan gaya hidup kalau anak 80 dan 90 an dulu gk ada hp adanya tv dan setiap minggu full kartun kalau sekarang jarang pergaulan pun mempengaruhi juga</t>
  </si>
  <si>
    <t>fenoma itu sekarang terjadi mayoritas nikah muda tahun kelahiran an kenapa karena faktor pergaulan yg terlalu bebas dan gaya hidup kalau anak dan an dulu gk ada hp adanya tv dan setiap minggu full kartun kalau sekarang jarang pergaulan pun mempengaruhi juga</t>
  </si>
  <si>
    <t>['fenoma', 'itu', 'sekarang', 'terjadi', 'mayoritas', 'nikah', 'muda', 'tahun', 'kelahiran', 'an', 'kenapa', 'karena', 'faktor', 'pergaulan', 'yg', 'terlalu', 'bebas', 'dan', 'gaya', 'hidup', 'kalau', 'anak', 'dan', 'an', 'dulu', 'gk', 'ada', 'hp', 'adanya', 'tv', 'dan', 'setiap', 'minggu', 'full', 'kartun', 'kalau', 'sekarang', 'jarang', 'pergaulan', 'pun', 'mempengaruhi', 'juga']</t>
  </si>
  <si>
    <t>['fenoma', 'itu', 'sekarang', 'terjadi', 'mayoritas', 'nikah', 'muda', 'tahun', 'kelahiran', 'an', 'kenapa', 'karena', 'faktor', 'pergaulan', 'yg', 'terlalu', 'bebas', 'dan', 'gaya', 'hidup', 'kalau', 'anak', 'dan', 'an', 'dulu', 'tidak', 'ada', 'hp', 'adanya', 'tv', 'dan', 'setiap', 'minggu', 'full', 'kartun', 'kalau', 'sekarang', 'jarang', 'pergaulan', 'pun', 'mempengaruhi', 'juga']</t>
  </si>
  <si>
    <t>['fenoma', 'mayoritas', 'nikah', 'muda', 'kelahiran', 'an', 'faktor', 'pergaulan', 'bebas', 'gaya', 'hidup', 'anak', 'an', 'hp', 'tv', 'minggu', 'full', 'kartun', 'jarang', 'pergaulan', 'mempengaruhi']</t>
  </si>
  <si>
    <t>['fenoma', 'mayoritas', 'nikah', 'muda', 'lahir', 'an', 'faktor', 'gaul', 'bebas', 'gaya', 'hidup', 'anak', 'an', 'hp', 'tv', 'minggu', 'full', 'kartun', 'jarang', 'gaul', 'pengaruh']</t>
  </si>
  <si>
    <t>fenoma mayoritas nikah muda lahir an faktor gaul bebas gaya hidup anak an hp tv minggu full kartun jarang gaul pengaruh</t>
  </si>
  <si>
    <t>nikah muda masih diperbolehkan gak ya https://t.co/iHYby5AkfQ</t>
  </si>
  <si>
    <t>nikah muda masih diperbolehkan gak ya https://t.co/ihyby5akfq</t>
  </si>
  <si>
    <t>nikah muda masih diperbolehkan gak ya</t>
  </si>
  <si>
    <t>['nikah', 'muda', 'masih', 'diperbolehkan', 'gak', 'ya']</t>
  </si>
  <si>
    <t>['nikah', 'muda', 'diperbolehkan', 'gak', 'ya']</t>
  </si>
  <si>
    <t>['nikah', 'muda', 'boleh', 'gak', 'ya']</t>
  </si>
  <si>
    <t>nikah muda boleh gak ya</t>
  </si>
  <si>
    <t>Jealous sama yang seumuran dan lebih muda tapi udah nikah.
Jealous sama mereka yang bisa milih jalan (yang baik dan sesuai agama pastinya) yang mereka mau, tanpa rasa bersalah, tanpa dihakimi orang lain.
Jealous sama yang berpegang pada agamanya tak bagai menggenggam bara api.</t>
  </si>
  <si>
    <t>jealous sama yang seumuran dan lebih muda tapi udah nikah.
jealous sama mereka yang bisa milih jalan (yang baik dan sesuai agama pastinya) yang mereka mau, tanpa rasa bersalah, tanpa dihakimi orang lain.
jealous sama yang berpegang pada agamanya tak bagai menggenggam bara api.</t>
  </si>
  <si>
    <t>jealous sama yang seumuran dan lebih muda tapi udah nikah jealous sama mereka yang bisa milih jalan yang baik dan sesuai agama pastinya yang mereka mau tanpa rasa bersalah tanpa dihakimi orang lain jealous sama yang berpegang pada agamanya tak bagai menggenggam bara api</t>
  </si>
  <si>
    <t>['jealous', 'sama', 'yang', 'seumuran', 'dan', 'lebih', 'muda', 'tapi', 'udah', 'nikah', 'jealous', 'sama', 'mereka', 'yang', 'bisa', 'milih', 'jalan', 'yang', 'baik', 'dan', 'sesuai', 'agama', 'pastinya', 'yang', 'mereka', 'mau', 'tanpa', 'rasa', 'bersalah', 'tanpa', 'dihakimi', 'orang', 'lain', 'jealous', 'sama', 'yang', 'berpegang', 'pada', 'agamanya', 'tak', 'bagai', 'menggenggam', 'bara', 'api']</t>
  </si>
  <si>
    <t>['jealous', 'sama', 'yang', 'seumuran', 'dan', 'lebih', 'muda', 'tapi', 'sudah', 'nikah', 'jealous', 'sama', 'mereka', 'yang', 'bisa', 'memilih', 'jalan', 'yang', 'baik', 'dan', 'sesuai', 'agama', 'pastinya', 'yang', 'mereka', 'mau', 'tanpa', 'rasa', 'bersalah', 'tanpa', 'dihakimi', 'orang', 'lain', 'jealous', 'sama', 'yang', 'berpegang', 'pada', 'agamanya', 'tak', 'bagai', 'menggenggam', 'bara', 'api']</t>
  </si>
  <si>
    <t>['jealous', 'seumuran', 'muda', 'nikah', 'jealous', 'memilih', 'jalan', 'sesuai', 'agama', 'pastinya', 'bersalah', 'dihakimi', 'orang', 'jealous', 'berpegang', 'agamanya', 'menggenggam', 'bara', 'api']</t>
  </si>
  <si>
    <t>['jealous', 'umur', 'muda', 'nikah', 'jealous', 'pilih', 'jalan', 'sesuai', 'agama', 'pasti', 'salah', 'hakim', 'orang', 'jealous', 'pegang', 'agama', 'genggam', 'bara', 'api']</t>
  </si>
  <si>
    <t>jealous umur muda nikah jealous pilih jalan sesuai agama pasti salah hakim orang jealous pegang agama genggam bara api</t>
  </si>
  <si>
    <t>Terpantau sudah ada beberapa undangan an, ini orang orang pada nikah muda nabungnya dari waktu brojol apa SD kelas 1 yak??</t>
  </si>
  <si>
    <t>terpantau sudah ada beberapa undangan an, ini orang orang pada nikah muda nabungnya dari waktu brojol apa sd kelas 1 yak??</t>
  </si>
  <si>
    <t>terpantau sudah ada beberapa undangan an ini orang orang pada nikah muda nabungnya dari waktu brojol apa sd kelas yak</t>
  </si>
  <si>
    <t>['terpantau', 'sudah', 'ada', 'beberapa', 'undangan', 'an', 'ini', 'orang', 'orang', 'pada', 'nikah', 'muda', 'nabungnya', 'dari', 'waktu', 'brojol', 'apa', 'sd', 'kelas', 'yak']</t>
  </si>
  <si>
    <t>['terpantau', 'sudah', 'ada', 'beberapa', 'undangan', 'an', 'ini', 'orang', 'orang', 'pada', 'nikah', 'muda', 'nabungnya', 'dari', 'waktu', 'brojol', 'apa', 'sd', 'kelas', 'iya']</t>
  </si>
  <si>
    <t>['terpantau', 'undangan', 'an', 'orang', 'orang', 'nikah', 'muda', 'nabungnya', 'brojol', 'sd', 'kelas', 'iya']</t>
  </si>
  <si>
    <t>['pantau', 'undang', 'an', 'orang', 'orang', 'nikah', 'muda', 'nabungnya', 'brojol', 'sd', 'kelas', 'iya']</t>
  </si>
  <si>
    <t>pantau undang an orang orang nikah muda nabungnya brojol sd kelas iya</t>
  </si>
  <si>
    <t>@sbyfess krn lingkungan, financial, kurang ilmunya ttg masalah nikah muda, trs kl di kampung tu emg rata rata nikah muda. aku ke kampung umur 20 aj udh ditanyain kpn nikah. or mungkin mereka anggap nikah itu achievement</t>
  </si>
  <si>
    <t>krn lingkungan financial kurang ilmunya ttg masalah nikah muda trs kl di kampung tu emg rata rata nikah muda aku ke kampung umur aj udh ditanyain kpn nikah or mungkin mereka anggap nikah itu achievement</t>
  </si>
  <si>
    <t>['krn', 'lingkungan', 'financial', 'kurang', 'ilmunya', 'ttg', 'masalah', 'nikah', 'muda', 'trs', 'kl', 'di', 'kampung', 'tu', 'emg', 'rata', 'rata', 'nikah', 'muda', 'aku', 'ke', 'kampung', 'umur', 'aj', 'udh', 'ditanyain', 'kpn', 'nikah', 'or', 'mungkin', 'mereka', 'anggap', 'nikah', 'itu', 'achievement']</t>
  </si>
  <si>
    <t>['krn', 'lingkungan', 'keuangan', 'kurang', 'ilmunya', 'tentang', 'masalah', 'nikah', 'muda', 'terus', 'kalau', 'di', 'kampung', 'itu', 'memang', 'rata', 'rata', 'nikah', 'muda', 'aku', 'ke', 'kampung', 'umur', 'saja', 'sudah', 'ditanyakan', 'kapan', 'nikah', 'or', 'mungkin', 'mereka', 'anggap', 'nikah', 'itu', 'achievement']</t>
  </si>
  <si>
    <t>['krn', 'lingkungan', 'keuangan', 'ilmunya', 'nikah', 'muda', 'kampung', 'nikah', 'muda', 'kampung', 'umur', 'nikah', 'or', 'anggap', 'nikah', 'achievement']</t>
  </si>
  <si>
    <t>['krn', 'lingkung', 'uang', 'ilmu', 'nikah', 'muda', 'kampung', 'nikah', 'muda', 'kampung', 'umur', 'nikah', 'or', 'anggap', 'nikah', 'achievement']</t>
  </si>
  <si>
    <t>krn lingkung uang ilmu nikah muda kampung nikah muda kampung umur nikah or anggap nikah achievement</t>
  </si>
  <si>
    <t>@lockeyYaa @breyBrandon @tanyakanrl Hah kata siapa brondong tuh artinya belom nikah? Belom nikah mah istilahnya tuh lajang kak. Brondong mah sebutan buat cowo yg lebih muda😀</t>
  </si>
  <si>
    <t>@lockeyyaa @breybrandon @tanyakanrl hah kata siapa brondong tuh artinya belom nikah? belom nikah mah istilahnya tuh lajang kak. brondong mah sebutan buat cowo yg lebih muda😀</t>
  </si>
  <si>
    <t>hah kata siapa brondong tuh artinya belom nikah belom nikah mah istilahnya tuh lajang kak brondong mah sebutan buat cowo yg lebih muda</t>
  </si>
  <si>
    <t>['hah', 'kata', 'siapa', 'brondong', 'tuh', 'artinya', 'belom', 'nikah', 'belom', 'nikah', 'mah', 'istilahnya', 'tuh', 'lajang', 'kak', 'brondong', 'mah', 'sebutan', 'buat', 'cowo', 'yg', 'lebih', 'muda']</t>
  </si>
  <si>
    <t>['hah', 'kata', 'siapa', 'muda', 'tuh', 'artinya', 'belum', 'nikah', 'belum', 'nikah', 'mah', 'istilahnya', 'tuh', 'lajang', 'kakak', 'muda', 'mah', 'sebutan', 'buat', 'cowok', 'yg', 'lebih', 'muda']</t>
  </si>
  <si>
    <t>['muda', 'tuh', 'nikah', 'nikah', 'mah', 'istilahnya', 'tuh', 'lajang', 'kakak', 'muda', 'mah', 'sebutan', 'cowok', 'muda']</t>
  </si>
  <si>
    <t>['muda', 'tuh', 'nikah', 'nikah', 'mah', 'istilah', 'tuh', 'lajang', 'kakak', 'muda', 'mah', 'sebut', 'cowok', 'muda']</t>
  </si>
  <si>
    <t>muda tuh nikah nikah mah istilah tuh lajang kakak muda mah sebut cowok muda</t>
  </si>
  <si>
    <t>@sunshinejinan__ @sbyfess tapi bener juga ya, kebanyakan yang nikah muda atau mikir nikah adalah solusi itu kalangan menengah ke bawah</t>
  </si>
  <si>
    <t>tapi bener juga ya kebanyakan yang nikah muda atau mikir nikah adalah solusi itu kalangan menengah ke bawah</t>
  </si>
  <si>
    <t>['tapi', 'bener', 'juga', 'ya', 'kebanyakan', 'yang', 'nikah', 'muda', 'atau', 'mikir', 'nikah', 'adalah', 'solusi', 'itu', 'kalangan', 'menengah', 'ke', 'bawah']</t>
  </si>
  <si>
    <t>['tapi', 'benar', 'juga', 'ya', 'kebanyakan', 'yang', 'nikah', 'muda', 'atau', 'berpikir', 'nikah', 'adalah', 'solusi', 'itu', 'kalangan', 'menengah', 'ke', 'bawah']</t>
  </si>
  <si>
    <t>['ya', 'kebanyakan', 'nikah', 'muda', 'berpikir', 'nikah', 'solusi', 'kalangan', 'menengah']</t>
  </si>
  <si>
    <t>['ya', 'banyak', 'nikah', 'muda', 'pikir', 'nikah', 'solusi', 'kalang', 'tengah']</t>
  </si>
  <si>
    <t>ya banyak nikah muda pikir nikah solusi kalang tengah</t>
  </si>
  <si>
    <t>@sbyfess "Daripada berzina, lebih baik dihalalkan." Mungkin masih banyak yang mikir gitu. Terus anak-anak/remaja yang nikah muda punya anak, terus mereka dinikahin di usia dini lagi dengan alasan yang sama. Mungkin, ya. Saya sok tahu saja.</t>
  </si>
  <si>
    <t>@sbyfess "daripada berzina, lebih baik dihalalkan." mungkin masih banyak yang mikir gitu. terus anak-anak/remaja yang nikah muda punya anak, terus mereka dinikahin di usia dini lagi dengan alasan yang sama. mungkin, ya. saya sok tahu saja.</t>
  </si>
  <si>
    <t>daripada berzina lebih baik dihalalkan mungkin masih banyak yang mikir gitu terus anakanakremaja yang nikah muda punya anak terus mereka dinikahin di usia dini lagi dengan alasan yang sama mungkin ya saya sok tahu saja</t>
  </si>
  <si>
    <t>['daripada', 'berzina', 'lebih', 'baik', 'dihalalkan', 'mungkin', 'masih', 'banyak', 'yang', 'mikir', 'gitu', 'terus', 'anakanakremaja', 'yang', 'nikah', 'muda', 'punya', 'anak', 'terus', 'mereka', 'dinikahin', 'di', 'usia', 'dini', 'lagi', 'dengan', 'alasan', 'yang', 'sama', 'mungkin', 'ya', 'saya', 'sok', 'tahu', 'saja']</t>
  </si>
  <si>
    <t>['daripada', 'berzina', 'lebih', 'baik', 'dihalalkan', 'mungkin', 'masih', 'banyak', 'yang', 'berpikir', 'begitu', 'terus', 'anakanakremaja', 'yang', 'nikah', 'muda', 'punya', 'anak', 'terus', 'mereka', 'dinikahkan', 'di', 'usia', 'dini', 'lagi', 'dengan', 'alasan', 'yang', 'sama', 'mungkin', 'ya', 'saya', 'sombong', 'tahu', 'saja']</t>
  </si>
  <si>
    <t>['berzina', 'dihalalkan', 'berpikir', 'anakanakremaja', 'nikah', 'muda', 'anak', 'dinikahkan', 'usia', 'alasan', 'ya', 'sombong']</t>
  </si>
  <si>
    <t>['zina', 'halal', 'pikir', 'anakanakremaja', 'nikah', 'muda', 'anak', 'nikah', 'usia', 'alas', 'ya', 'sombong']</t>
  </si>
  <si>
    <t>zina halal pikir anakanakremaja nikah muda anak nikah usia alas ya sombong</t>
  </si>
  <si>
    <t>@sbyfess keknya karna kurang pengertian dah. gua pernah ketemu orang nikah muda gua tanyain soal itu dan mereka jawab banyak anak banyak rejeki, dan kebanyakan si karna tekanan kalo ga cepet cepet nikah takut di jadi omongan kali</t>
  </si>
  <si>
    <t>keknya karna kurang pengertian dah gua pernah ketemu orang nikah muda gua tanyain soal itu dan mereka jawab banyak anak banyak rejeki dan kebanyakan si karna tekanan kalo ga cepet cepet nikah takut di jadi omongan kali</t>
  </si>
  <si>
    <t>['keknya', 'karna', 'kurang', 'pengertian', 'dah', 'gua', 'pernah', 'ketemu', 'orang', 'nikah', 'muda', 'gua', 'tanyain', 'soal', 'itu', 'dan', 'mereka', 'jawab', 'banyak', 'anak', 'banyak', 'rejeki', 'dan', 'kebanyakan', 'si', 'karna', 'tekanan', 'kalo', 'ga', 'cepet', 'cepet', 'nikah', 'takut', 'di', 'jadi', 'omongan', 'kali']</t>
  </si>
  <si>
    <t>['sepertinya', 'karena', 'kurang', 'pengertian', 'sudah', 'aku', 'pernah', 'bertemu', 'orang', 'nikah', 'muda', 'aku', 'tanyakan', 'soal', 'itu', 'dan', 'mereka', 'jawab', 'banyak', 'anak', 'banyak', 'rezeki', 'dan', 'kebanyakan', 'si', 'karena', 'tekanan', 'kalo', 'tidak', 'cepat', 'cepat', 'nikah', 'takut', 'di', 'jadi', 'perkataan', 'sepertinya']</t>
  </si>
  <si>
    <t>['pengertian', 'bertemu', 'orang', 'nikah', 'muda', 'anak', 'rezeki', 'kebanyakan', 'si', 'tekanan', 'kalo', 'cepat', 'cepat', 'nikah', 'takut', 'perkataan']</t>
  </si>
  <si>
    <t>['erti', 'temu', 'orang', 'nikah', 'muda', 'anak', 'rezeki', 'banyak', 'si', 'tekan', 'kalo', 'cepat', 'cepat', 'nikah', 'takut', 'kata']</t>
  </si>
  <si>
    <t>erti temu orang nikah muda anak rezeki banyak si tekan kalo cepat cepat nikah takut kata</t>
  </si>
  <si>
    <t>@sbyfess Kira mereka nikah itu enak nder wkwkwk, aku punya temen yg nikah muda begitu. Mereka berfikir kalau nikah itu bisa ngehidupin ekonomi keluarga yang ga cukup, terus ✨capek sekolah✨ udh suntuk dan milih jalan buat nikah</t>
  </si>
  <si>
    <t>@sbyfess kira mereka nikah itu enak nder wkwkwk, aku punya temen yg nikah muda begitu. mereka berfikir kalau nikah itu bisa ngehidupin ekonomi keluarga yang ga cukup, terus ✨capek sekolah✨ udh suntuk dan milih jalan buat nikah</t>
  </si>
  <si>
    <t>kira mereka nikah itu enak nder wkwkwk aku punya temen yg nikah muda begitu mereka berfikir kalau nikah itu bisa ngehidupin ekonomi keluarga yang ga cukup terus capek sekolah udh suntuk dan milih jalan buat nikah</t>
  </si>
  <si>
    <t>['kira', 'mereka', 'nikah', 'itu', 'enak', 'nder', 'wkwkwk', 'aku', 'punya', 'temen', 'yg', 'nikah', 'muda', 'begitu', 'mereka', 'berfikir', 'kalau', 'nikah', 'itu', 'bisa', 'ngehidupin', 'ekonomi', 'keluarga', 'yang', 'ga', 'cukup', 'terus', 'capek', 'sekolah', 'udh', 'suntuk', 'dan', 'milih', 'jalan', 'buat', 'nikah']</t>
  </si>
  <si>
    <t>['kira', 'mereka', 'nikah', 'itu', 'enak', 'nder', 'wkwkwk', 'aku', 'punya', 'teman', 'yg', 'nikah', 'muda', 'begitu', 'mereka', 'berfikir', 'kalau', 'nikah', 'itu', 'bisa', 'ngehidupin', 'ekonomi', 'keluarga', 'yang', 'tidak', 'cukup', 'terus', 'capek', 'sekolah', 'sudah', 'suntuk', 'dan', 'memilih', 'jalan', 'buat', 'nikah']</t>
  </si>
  <si>
    <t>['nikah', 'enak', 'nder', 'wkwkwk', 'teman', 'nikah', 'muda', 'berfikir', 'nikah', 'ngehidupin', 'ekonomi', 'keluarga', 'capek', 'sekolah', 'suntuk', 'memilih', 'jalan', 'nikah']</t>
  </si>
  <si>
    <t>['nikah', 'enak', 'nder', 'wkwkwk', 'teman', 'nikah', 'muda', 'berfikir', 'nikah', 'ngehidupin', 'ekonomi', 'keluarga', 'capek', 'sekolah', 'suntuk', 'pilih', 'jalan', 'nikah']</t>
  </si>
  <si>
    <t>nikah enak nder wkwkwk teman nikah muda berfikir nikah ngehidupin ekonomi keluarga capek sekolah suntuk pilih jalan nikah</t>
  </si>
  <si>
    <t>@meowayis bener, ntar pasti ada aja sih yang komen masih bocil blablabla. ya emg knffh.... kan cuma mensive bukan nikah muda... IYA BENER, mana pas muncul di tl aku bingung kok unamenya familiar TAUNYA UNAME AKU 😭😭😭</t>
  </si>
  <si>
    <t>@meowayis bener, ntar pasti ada aja sih yang komen masih bocil blablabla. ya emg knffh.... kan cuma mensive bukan nikah muda... iya bener, mana pas muncul di tl aku bingung kok unamenya familiar taunya uname aku 😭😭😭</t>
  </si>
  <si>
    <t>bener ntar pasti ada aja sih yang komen masih bocil blablabla ya emg knffh kan cuma mensive bukan nikah muda iya bener mana pas muncul di tl aku bingung kok unamenya familiar taunya uname aku</t>
  </si>
  <si>
    <t>['bener', 'ntar', 'pasti', 'ada', 'aja', 'sih', 'yang', 'komen', 'masih', 'bocil', 'blablabla', 'ya', 'emg', 'knffh', 'kan', 'cuma', 'mensive', 'bukan', 'nikah', 'muda', 'iya', 'bener', 'mana', 'pas', 'muncul', 'di', 'tl', 'aku', 'bingung', 'kok', 'unamenya', 'familiar', 'taunya', 'uname', 'aku']</t>
  </si>
  <si>
    <t>['benar', 'nanti', 'pasti', 'ada', 'aja', 'sih', 'yang', 'komen', 'masih', 'bocah', 'blablabla', 'ya', 'memang', 'knffh', 'kan', 'cuma', 'mensive', 'bukan', 'nikah', 'muda', 'iya', 'benar', 'mana', 'saat', 'muncul', 'di', 'tl', 'aku', 'bingung', 'kok', 'unamenya', 'familiar', 'tahunya', 'uname', 'aku']</t>
  </si>
  <si>
    <t>['aja', 'sih', 'komen', 'bocah', 'blablabla', 'ya', 'knffh', 'mensive', 'nikah', 'muda', 'iya', 'muncul', 'tl', 'bingung', 'unamenya', 'familiar', 'tahunya', 'uname']</t>
  </si>
  <si>
    <t>['aja', 'sih', 'komen', 'bocah', 'blablabla', 'ya', 'knffh', 'mensive', 'nikah', 'muda', 'iya', 'muncul', 'tl', 'bingung', 'unamenya', 'familiar', 'tahu', 'uname']</t>
  </si>
  <si>
    <t>aja sih komen bocah blablabla ya knffh mensive nikah muda iya muncul tl bingung unamenya familiar tahu uname</t>
  </si>
  <si>
    <t>banyak orang mikir kalo nikah menyelesaikan masalah, padahal nalah nambah masalah. menurut pengalamanku mereka mikir "ya mau ngapain lagi kalau ga nikah?" padahal berkarir dan mencari pendidikan juga bisa. malah karna 'buru-buru' nikah di usia muda meningkatkan jumlah janda/duda.</t>
  </si>
  <si>
    <t>banyak orang mikir kalo nikah menyelesaikan masalah padahal nalah nambah masalah menurut pengalamanku mereka mikir ya mau ngapain lagi kalau ga nikah padahal berkarir dan mencari pendidikan juga bisa malah karna buruburu nikah di usia muda meningkatkan jumlah jandaduda</t>
  </si>
  <si>
    <t>['banyak', 'orang', 'mikir', 'kalo', 'nikah', 'menyelesaikan', 'masalah', 'padahal', 'nalah', 'nambah', 'masalah', 'menurut', 'pengalamanku', 'mereka', 'mikir', 'ya', 'mau', 'ngapain', 'lagi', 'kalau', 'ga', 'nikah', 'padahal', 'berkarir', 'dan', 'mencari', 'pendidikan', 'juga', 'bisa', 'malah', 'karna', 'buruburu', 'nikah', 'di', 'usia', 'muda', 'meningkatkan', 'jumlah', 'jandaduda']</t>
  </si>
  <si>
    <t>['banyak', 'orang', 'berpikir', 'kalo', 'nikah', 'menyelesaikan', 'masalah', 'padahal', 'nalah', 'bertambah', 'masalah', 'menurut', 'pengalamanku', 'mereka', 'berpikir', 'ya', 'mau', 'kenapa', 'lagi', 'kalau', 'tidak', 'nikah', 'padahal', 'berkarier', 'dan', 'mencari', 'pendidikan', 'juga', 'bisa', 'malah', 'karena', 'terburu', 'nikah', 'di', 'usia', 'muda', 'meningkatkan', 'jumlah', 'jandaduda']</t>
  </si>
  <si>
    <t>['orang', 'berpikir', 'kalo', 'nikah', 'menyelesaikan', 'nalah', 'bertambah', 'pengalamanku', 'berpikir', 'ya', 'nikah', 'berkarier', 'mencari', 'pendidikan', 'terburu', 'nikah', 'usia', 'muda', 'meningkatkan', 'jandaduda']</t>
  </si>
  <si>
    <t>['orang', 'pikir', 'kalo', 'nikah', 'selesai', 'nalah', 'tambah', 'alam', 'pikir', 'ya', 'nikah', 'karier', 'cari', 'didik', 'buru', 'nikah', 'usia', 'muda', 'tingkat', 'jandaduda']</t>
  </si>
  <si>
    <t>orang pikir kalo nikah selesai nalah tambah alam pikir ya nikah karier cari didik buru nikah usia muda tingkat jandaduda</t>
  </si>
  <si>
    <t>@sbyfess nikah muda yg di kejar ngewe , tar bosan pasti cerai .</t>
  </si>
  <si>
    <t>nikah muda yg di kejar ngewe tar bosan pasti cerai</t>
  </si>
  <si>
    <t>['nikah', 'muda', 'yg', 'di', 'kejar', 'ngewe', 'tar', 'bosan', 'pasti', 'cerai']</t>
  </si>
  <si>
    <t>['nikah', 'muda', 'yg', 'di', 'kejar', 'seks', 'nanti', 'bosan', 'pasti', 'cerai']</t>
  </si>
  <si>
    <t>['nikah', 'muda', 'kejar', 'seks', 'bosan', 'cerai']</t>
  </si>
  <si>
    <t>nikah muda kejar seks bosan cerai</t>
  </si>
  <si>
    <t>Tapi aing cukup yakin ini cuma sekadar kesal saja, sama orang-orang yang nikah muda tapi suka cengin yg belum nikah. Karena mungkin saja saling tahu, dalam sistem ekonomi yg semraut dan ugal-ugalan, kita tidak akan pernah bisa dapet kehidupan yg nyaman, aman dan kaya.</t>
  </si>
  <si>
    <t>tapi aing cukup yakin ini cuma sekadar kesal saja, sama orang-orang yang nikah muda tapi suka cengin yg belum nikah. karena mungkin saja saling tahu, dalam sistem ekonomi yg semraut dan ugal-ugalan, kita tidak akan pernah bisa dapet kehidupan yg nyaman, aman dan kaya.</t>
  </si>
  <si>
    <t>tapi aing cukup yakin ini cuma sekadar kesal saja sama orangorang yang nikah muda tapi suka cengin yg belum nikah karena mungkin saja saling tahu dalam sistem ekonomi yg semraut dan ugalugalan kita tidak akan pernah bisa dapet kehidupan yg nyaman aman dan kaya</t>
  </si>
  <si>
    <t>['tapi', 'aing', 'cukup', 'yakin', 'ini', 'cuma', 'sekadar', 'kesal', 'saja', 'sama', 'orangorang', 'yang', 'nikah', 'muda', 'tapi', 'suka', 'cengin', 'yg', 'belum', 'nikah', 'karena', 'mungkin', 'saja', 'saling', 'tahu', 'dalam', 'sistem', 'ekonomi', 'yg', 'semraut', 'dan', 'ugalugalan', 'kita', 'tidak', 'akan', 'pernah', 'bisa', 'dapet', 'kehidupan', 'yg', 'nyaman', 'aman', 'dan', 'kaya']</t>
  </si>
  <si>
    <t>['tapi', 'aku', 'cukup', 'yakin', 'ini', 'cuma', 'sekadar', 'kesal', 'saja', 'sama', 'orang', 'yang', 'nikah', 'muda', 'tapi', 'suka', 'cengin', 'yg', 'belum', 'nikah', 'karena', 'mungkin', 'saja', 'saling', 'tahu', 'dalam', 'sistem', 'ekonomi', 'yg', 'semraut', 'dan', 'ugalugalan', 'kita', 'tidak', 'akan', 'pernah', 'bisa', 'dapat', 'kehidupan', 'yg', 'nyaman', 'aman', 'dan', 'kaya']</t>
  </si>
  <si>
    <t>['kesal', 'orang', 'nikah', 'muda', 'suka', 'cengin', 'nikah', 'sistem', 'ekonomi', 'semraut', 'ugalugalan', 'kehidupan', 'nyaman', 'aman', 'kaya']</t>
  </si>
  <si>
    <t>['kesal', 'orang', 'nikah', 'muda', 'suka', 'cengin', 'nikah', 'sistem', 'ekonomi', 'semraut', 'ugalugalan', 'hidup', 'nyaman', 'aman', 'kaya']</t>
  </si>
  <si>
    <t>kesal orang nikah muda suka cengin nikah sistem ekonomi semraut ugalugalan hidup nyaman aman kaya</t>
  </si>
  <si>
    <t>Kaya ada missing link di permasalahan ini, ya betul sistem. Karena hal ini cuma bisa diubah dengan radikal kalau sistemnya mau diubah juga. 
Aing sih cukup yakin ketika mereka diberikan akses pendidikan dan ekonomi yg setara sama yg lain, mereka ga akan nikah muda.</t>
  </si>
  <si>
    <t>kaya ada missing link di permasalahan ini, ya betul sistem. karena hal ini cuma bisa diubah dengan radikal kalau sistemnya mau diubah juga. 
aing sih cukup yakin ketika mereka diberikan akses pendidikan dan ekonomi yg setara sama yg lain, mereka ga akan nikah muda.</t>
  </si>
  <si>
    <t>kaya ada missing link di permasalahan ini ya betul sistem karena hal ini cuma bisa diubah dengan radikal kalau sistemnya mau diubah juga aing sih cukup yakin ketika mereka diberikan akses pendidikan dan ekonomi yg setara sama yg lain mereka ga akan nikah muda</t>
  </si>
  <si>
    <t>['kaya', 'ada', 'missing', 'link', 'di', 'permasalahan', 'ini', 'ya', 'betul', 'sistem', 'karena', 'hal', 'ini', 'cuma', 'bisa', 'diubah', 'dengan', 'radikal', 'kalau', 'sistemnya', 'mau', 'diubah', 'juga', 'aing', 'sih', 'cukup', 'yakin', 'ketika', 'mereka', 'diberikan', 'akses', 'pendidikan', 'dan', 'ekonomi', 'yg', 'setara', 'sama', 'yg', 'lain', 'mereka', 'ga', 'akan', 'nikah', 'muda']</t>
  </si>
  <si>
    <t>['kaya', 'ada', 'missing', 'link', 'di', 'permasalahan', 'ini', 'ya', 'betul', 'sistem', 'karena', 'hal', 'ini', 'cuma', 'bisa', 'diubah', 'dengan', 'radikal', 'kalau', 'sistemnya', 'mau', 'diubah', 'juga', 'aku', 'sih', 'cukup', 'yakin', 'ketika', 'mereka', 'diberikan', 'akses', 'pendidikan', 'dan', 'ekonomi', 'yg', 'setara', 'sama', 'yg', 'lain', 'mereka', 'tidak', 'akan', 'nikah', 'muda']</t>
  </si>
  <si>
    <t>['kaya', 'missing', 'link', 'permasalahan', 'ya', 'sistem', 'diubah', 'radikal', 'sistemnya', 'diubah', 'sih', 'akses', 'pendidikan', 'ekonomi', 'setara', 'nikah', 'muda']</t>
  </si>
  <si>
    <t>['kaya', 'missing', 'link', 'masalah', 'ya', 'sistem', 'ubah', 'radikal', 'sistem', 'ubah', 'sih', 'akses', 'didik', 'ekonomi', 'tara', 'nikah', 'muda']</t>
  </si>
  <si>
    <t>kaya missing link masalah ya sistem ubah radikal sistem ubah sih akses didik ekonomi tara nikah muda</t>
  </si>
  <si>
    <t>@lockeyYaa @breyBrandon @tanyakanrl Sejak kapan berondong diartikan "belom nikah"? Berondong itu artinya cowo yg lebih muda umurnya</t>
  </si>
  <si>
    <t>@lockeyyaa @breybrandon @tanyakanrl sejak kapan berondong diartikan "belom nikah"? berondong itu artinya cowo yg lebih muda umurnya</t>
  </si>
  <si>
    <t>sejak kapan berondong diartikan belom nikah berondong itu artinya cowo yg lebih muda umurnya</t>
  </si>
  <si>
    <t>['sejak', 'kapan', 'berondong', 'diartikan', 'belom', 'nikah', 'berondong', 'itu', 'artinya', 'cowo', 'yg', 'lebih', 'muda', 'umurnya']</t>
  </si>
  <si>
    <t>['sejak', 'kapan', 'berondong', 'diartikan', 'belum', 'nikah', 'berondong', 'itu', 'artinya', 'cowok', 'yg', 'lebih', 'muda', 'umurnya']</t>
  </si>
  <si>
    <t>['berondong', 'diartikan', 'nikah', 'berondong', 'cowok', 'muda', 'umurnya']</t>
  </si>
  <si>
    <t>['berondong', 'arti', 'nikah', 'berondong', 'cowok', 'muda', 'umur']</t>
  </si>
  <si>
    <t>berondong arti nikah berondong cowok muda umur</t>
  </si>
  <si>
    <t>Ngakak sama komen di fotonya😭🙏 Btw selain kemiskinan struktural seperti yang disebut orang-orang, ada juga yang masih kental adatnya untuk nikah usia dini/muda gini. Yawes mulek gitu.</t>
  </si>
  <si>
    <t>ngakak sama komen di fotonya😭🙏 btw selain kemiskinan struktural seperti yang disebut orang-orang, ada juga yang masih kental adatnya untuk nikah usia dini/muda gini. yawes mulek gitu.</t>
  </si>
  <si>
    <t>ngakak sama komen di fotonya btw selain kemiskinan struktural seperti yang disebut orangorang ada juga yang masih kental adatnya untuk nikah usia dinimuda gini yawes mulek gitu</t>
  </si>
  <si>
    <t>['ngakak', 'sama', 'komen', 'di', 'fotonya', 'btw', 'selain', 'kemiskinan', 'struktural', 'seperti', 'yang', 'disebut', 'orangorang', 'ada', 'juga', 'yang', 'masih', 'kental', 'adatnya', 'untuk', 'nikah', 'usia', 'dinimuda', 'gini', 'yawes', 'mulek', 'gitu']</t>
  </si>
  <si>
    <t>['tertawa', 'sama', 'komen', 'di', 'fotonya', 'btw', 'selain', 'kemiskinan', 'struktural', 'seperti', 'yang', 'disebut', 'orang', 'ada', 'juga', 'yang', 'masih', 'kental', 'adatnya', 'untuk', 'nikah', 'usia', 'dinimuda', 'begini', 'yawes', 'mulek', 'begitu']</t>
  </si>
  <si>
    <t>['tertawa', 'komen', 'fotonya', 'btw', 'kemiskinan', 'struktural', 'orang', 'kental', 'adatnya', 'nikah', 'usia', 'dinimuda', 'yawes', 'mulek']</t>
  </si>
  <si>
    <t>['tertawa', 'komen', 'foto', 'btw', 'miskin', 'struktural', 'orang', 'kental', 'adat', 'nikah', 'usia', 'dinimuda', 'yawes', 'mulek']</t>
  </si>
  <si>
    <t>tertawa komen foto btw miskin struktural orang kental adat nikah usia dinimuda yawes mulek</t>
  </si>
  <si>
    <t>@zoelfick Kenalanku, baru saja bercerai dengan istrinya.
Dia bercerita digugatan, istrinya bilang dy pelit..
Dy membantah itu. Katanya dy memang tidak memberi semua gajiny. Hanya uang belanja saja, karena istriny yng beda umur 10 thn dan nikah muda adalh sosok yg boros</t>
  </si>
  <si>
    <t>@zoelfick kenalanku, baru saja bercerai dengan istrinya.
dia bercerita digugatan, istrinya bilang dy pelit..
dy membantah itu. katanya dy memang tidak memberi semua gajiny. hanya uang belanja saja, karena istriny yng beda umur 10 thn dan nikah muda adalh sosok yg boros</t>
  </si>
  <si>
    <t>kenalanku baru saja bercerai dengan istrinya dia bercerita digugatan istrinya bilang dy pelit dy membantah itu katanya dy memang tidak memberi semua gajiny hanya uang belanja saja karena istriny yng beda umur thn dan nikah muda adalh sosok yg boros</t>
  </si>
  <si>
    <t>['kenalanku', 'baru', 'saja', 'bercerai', 'dengan', 'istrinya', 'dia', 'bercerita', 'digugatan', 'istrinya', 'bilang', 'dy', 'pelit', 'dy', 'membantah', 'itu', 'katanya', 'dy', 'memang', 'tidak', 'memberi', 'semua', 'gajiny', 'hanya', 'uang', 'belanja', 'saja', 'karena', 'istriny', 'yng', 'beda', 'umur', 'thn', 'dan', 'nikah', 'muda', 'adalh', 'sosok', 'yg', 'boros']</t>
  </si>
  <si>
    <t>['kenalanku', 'baru', 'saja', 'bercerai', 'dengan', 'istrinya', 'dia', 'bercerita', 'digugatan', 'istrinya', 'bilang', 'dia', 'pelit', 'dia', 'membantah', 'itu', 'katanya', 'dia', 'memang', 'tidak', 'memberi', 'semua', 'gajiny', 'hanya', 'uang', 'belanja', 'saja', 'karena', 'istriny', 'yng', 'beda', 'umur', 'tahun', 'dan', 'nikah', 'muda', 'adalh', 'sosok', 'yg', 'boros']</t>
  </si>
  <si>
    <t>['kenalanku', 'bercerai', 'istrinya', 'bercerita', 'digugatan', 'istrinya', 'bilang', 'pelit', 'membantah', 'gajiny', 'uang', 'belanja', 'istriny', 'beda', 'umur', 'nikah', 'muda', 'adalh', 'sosok', 'boros']</t>
  </si>
  <si>
    <t>['kenal', 'cerai', 'istri', 'cerita', 'gugat', 'istri', 'bilang', 'pelit', 'ban', 'gajiny', 'uang', 'belanja', 'istriny', 'beda', 'umur', 'nikah', 'muda', 'adalh', 'sosok', 'boros']</t>
  </si>
  <si>
    <t>kenal cerai istri cerita gugat istri bilang pelit ban gajiny uang belanja istriny beda umur nikah muda adalh sosok boros</t>
  </si>
  <si>
    <t>Obrolan malam ini,
🧕🏻: "Kenapa yaa kok yg ngajak nikah malah yg usianya lebih muda?"
🧕🏼: "Karena yg lebih tua udah pada nikah."
🧕 : "Engga tau, soalnya yg lebih tua nyarinya yang adek-adek yg umurnya di bawah kita."
Hahaa bener juga sih</t>
  </si>
  <si>
    <t>obrolan malam ini,
🧕🏻: "kenapa yaa kok yg ngajak nikah malah yg usianya lebih muda?"
🧕🏼: "karena yg lebih tua udah pada nikah."
🧕 : "engga tau, soalnya yg lebih tua nyarinya yang adek-adek yg umurnya di bawah kita."
hahaa bener juga sih</t>
  </si>
  <si>
    <t>obrolan malam ini kenapa yaa kok yg ngajak nikah malah yg usianya lebih muda karena yg lebih tua udah pada nikah engga tau soalnya yg lebih tua nyarinya yang adekadek yg umurnya di bawah kita hahaa bener juga sih</t>
  </si>
  <si>
    <t>['obrolan', 'malam', 'ini', 'kenapa', 'yaa', 'kok', 'yg', 'ngajak', 'nikah', 'malah', 'yg', 'usianya', 'lebih', 'muda', 'karena', 'yg', 'lebih', 'tua', 'udah', 'pada', 'nikah', 'engga', 'tau', 'soalnya', 'yg', 'lebih', 'tua', 'nyarinya', 'yang', 'adekadek', 'yg', 'umurnya', 'di', 'bawah', 'kita', 'hahaa', 'bener', 'juga', 'sih']</t>
  </si>
  <si>
    <t>['percakapan', 'malam', 'ini', 'kenapa', 'iya', 'kok', 'yg', 'mengajak', 'nikah', 'malah', 'yg', 'usianya', 'lebih', 'muda', 'karena', 'yg', 'lebih', 'tua', 'sudah', 'pada', 'nikah', 'tidak', 'tau', 'soalnya', 'yg', 'lebih', 'tua', 'nyarinya', 'yang', 'adekadek', 'yg', 'umurnya', 'di', 'bawah', 'kita', 'hahaa', 'benar', 'juga', 'sih']</t>
  </si>
  <si>
    <t>['percakapan', 'malam', 'iya', 'mengajak', 'nikah', 'usianya', 'muda', 'tua', 'nikah', 'tau', 'tua', 'nyarinya', 'adekadek', 'umurnya', 'sih']</t>
  </si>
  <si>
    <t>['cakap', 'malam', 'iya', 'ajak', 'nikah', 'usia', 'muda', 'tua', 'nikah', 'tau', 'tua', 'nyarinya', 'adekadek', 'umur', 'sih']</t>
  </si>
  <si>
    <t>cakap malam iya ajak nikah usia muda tua nikah tau tua nyarinya adekadek umur sih</t>
  </si>
  <si>
    <t>@sbyfess Karena mindset sih menurutku. Pikiran mereka tuh kek nikah adalah mengurangi beban orang tua (soalnya nanti jd beban pasangannya wkwk) pdhl klo 2 nya blm mapan malah beban ortunya nambah wkwk. Kurangnya edukasi jg tentang nikah muda. Minim pengetahuan sosial dan ekonomi-</t>
  </si>
  <si>
    <t>@sbyfess karena mindset sih menurutku. pikiran mereka tuh kek nikah adalah mengurangi beban orang tua (soalnya nanti jd beban pasangannya wkwk) pdhl klo 2 nya blm mapan malah beban ortunya nambah wkwk. kurangnya edukasi jg tentang nikah muda. minim pengetahuan sosial dan ekonomi-</t>
  </si>
  <si>
    <t>karena mindset sih menurutku pikiran mereka tuh kek nikah adalah mengurangi beban orang tua soalnya nanti jd beban pasangannya wkwk pdhl klo nya blm mapan malah beban ortunya nambah wkwk kurangnya edukasi jg tentang nikah muda minim pengetahuan sosial dan ekonomi</t>
  </si>
  <si>
    <t>['karena', 'mindset', 'sih', 'menurutku', 'pikiran', 'mereka', 'tuh', 'kek', 'nikah', 'adalah', 'mengurangi', 'beban', 'orang', 'tua', 'soalnya', 'nanti', 'jd', 'beban', 'pasangannya', 'wkwk', 'pdhl', 'klo', 'nya', 'blm', 'mapan', 'malah', 'beban', 'ortunya', 'nambah', 'wkwk', 'kurangnya', 'edukasi', 'jg', 'tentang', 'nikah', 'muda', 'minim', 'pengetahuan', 'sosial', 'dan', 'ekonomi']</t>
  </si>
  <si>
    <t>['karena', 'pemikiran', 'sih', 'menurutku', 'pikiran', 'mereka', 'tuh', 'seperti', 'nikah', 'adalah', 'mengurangi', 'beban', 'orang', 'tua', 'soalnya', 'nanti', 'jd', 'beban', 'pasangannya', 'wkwk', 'padahal', 'klo', 'nya', 'belum', 'mapan', 'malah', 'beban', 'orangtua', 'bertambah', 'wkwk', 'kurangnya', 'edukasi', 'juga', 'tentang', 'nikah', 'muda', 'minim', 'pengetahuan', 'sosial', 'dan', 'ekonomi']</t>
  </si>
  <si>
    <t>['pemikiran', 'sih', 'menurutku', 'pikiran', 'tuh', 'nikah', 'mengurangi', 'beban', 'orang', 'tua', 'jd', 'beban', 'pasangannya', 'klo', 'nya', 'mapan', 'beban', 'orangtua', 'bertambah', 'kurangnya', 'edukasi', 'nikah', 'muda', 'minim', 'pengetahuan', 'sosial', 'ekonomi']</t>
  </si>
  <si>
    <t>['pikir', 'sih', 'turut', 'pikir', 'tuh', 'nikah', 'kurang', 'beban', 'orang', 'tua', 'jd', 'beban', 'pasang', 'klo', 'nya', 'mapan', 'beban', 'orangtua', 'tambah', 'kurang', 'edukasi', 'nikah', 'muda', 'minim', 'tahu', 'sosial', 'ekonomi']</t>
  </si>
  <si>
    <t>pikir sih turut pikir tuh nikah kurang beban orang tua jd beban pasang klo nya mapan beban orangtua tambah kurang edukasi nikah muda minim tahu sosial ekonomi</t>
  </si>
  <si>
    <t>@sbyfess Karna pemikiran mereka masih sempit, cuma berkutat di situ aja, sekolah nikah punya anak - sekolah nikah punya anak, mereka gatau kehidupan luar gimana, dr lingkungan juga, mungkin udah jadi kewajaran kyak mereka berfikir apa lagi selain nikah gitu, ya akhirnya nikah muda</t>
  </si>
  <si>
    <t>@sbyfess karna pemikiran mereka masih sempit, cuma berkutat di situ aja, sekolah nikah punya anak - sekolah nikah punya anak, mereka gatau kehidupan luar gimana, dr lingkungan juga, mungkin udah jadi kewajaran kyak mereka berfikir apa lagi selain nikah gitu, ya akhirnya nikah muda</t>
  </si>
  <si>
    <t>karna pemikiran mereka masih sempit cuma berkutat di situ aja sekolah nikah punya anak sekolah nikah punya anak mereka gatau kehidupan luar gimana dr lingkungan juga mungkin udah jadi kewajaran kyak mereka berfikir apa lagi selain nikah gitu ya akhirnya nikah muda</t>
  </si>
  <si>
    <t>['karna', 'pemikiran', 'mereka', 'masih', 'sempit', 'cuma', 'berkutat', 'di', 'situ', 'aja', 'sekolah', 'nikah', 'punya', 'anak', 'sekolah', 'nikah', 'punya', 'anak', 'mereka', 'gatau', 'kehidupan', 'luar', 'gimana', 'dr', 'lingkungan', 'juga', 'mungkin', 'udah', 'jadi', 'kewajaran', 'kyak', 'mereka', 'berfikir', 'apa', 'lagi', 'selain', 'nikah', 'gitu', 'ya', 'akhirnya', 'nikah', 'muda']</t>
  </si>
  <si>
    <t>['karena', 'pemikiran', 'mereka', 'masih', 'sempit', 'cuma', 'berkutat', 'di', 'situ', 'aja', 'sekolah', 'nikah', 'punya', 'anak', 'sekolah', 'nikah', 'punya', 'anak', 'mereka', 'gatau', 'kehidupan', 'luar', 'bagaimana', 'dari', 'lingkungan', 'juga', 'mungkin', 'sudah', 'jadi', 'kewajaran', 'kyak', 'mereka', 'berfikir', 'apa', 'lagi', 'selain', 'nikah', 'begitu', 'ya', 'akhirnya', 'nikah', 'muda']</t>
  </si>
  <si>
    <t>['pemikiran', 'sempit', 'berkutat', 'situ', 'aja', 'sekolah', 'nikah', 'anak', 'sekolah', 'nikah', 'anak', 'gatau', 'kehidupan', 'lingkungan', 'kewajaran', 'kyak', 'berfikir', 'nikah', 'ya', 'nikah', 'muda']</t>
  </si>
  <si>
    <t>['pikir', 'sempit', 'kutat', 'situ', 'aja', 'sekolah', 'nikah', 'anak', 'sekolah', 'nikah', 'anak', 'gatau', 'hidup', 'lingkung', 'wajar', 'kyak', 'berfikir', 'nikah', 'ya', 'nikah', 'muda']</t>
  </si>
  <si>
    <t>pikir sempit kutat situ aja sekolah nikah anak sekolah nikah anak gatau hidup lingkung wajar kyak berfikir nikah ya nikah muda</t>
  </si>
  <si>
    <t>@kak_syah @flnive_ Nikah muda bukan solusi kadang makin bikin parah utk orang2 yg punya mental health... Bahkan parahnya bisa berujung perceraian meskipun udah lebih dr lima tahun menikah... Contohnya ya saya...hehehe</t>
  </si>
  <si>
    <t>@kak_syah @flnive_ nikah muda bukan solusi kadang makin bikin parah utk orang2 yg punya mental health... bahkan parahnya bisa berujung perceraian meskipun udah lebih dr lima tahun menikah... contohnya ya saya...hehehe</t>
  </si>
  <si>
    <t>syah nikah muda bukan solusi kadang makin bikin parah utk orang yg punya mental health bahkan parahnya bisa berujung perceraian meskipun udah lebih dr lima tahun menikah contohnya ya sayahehehe</t>
  </si>
  <si>
    <t>['syah', 'nikah', 'muda', 'bukan', 'solusi', 'kadang', 'makin', 'bikin', 'parah', 'utk', 'orang', 'yg', 'punya', 'mental', 'health', 'bahkan', 'parahnya', 'bisa', 'berujung', 'perceraian', 'meskipun', 'udah', 'lebih', 'dr', 'lima', 'tahun', 'menikah', 'contohnya', 'ya', 'sayahehehe']</t>
  </si>
  <si>
    <t>['syah', 'nikah', 'muda', 'bukan', 'solusi', 'kadang', 'makin', 'bikin', 'parah', 'utk', 'orang', 'yg', 'punya', 'mental', 'health', 'bahkan', 'parahnya', 'bisa', 'berujung', 'perceraian', 'meskipun', 'sudah', 'lebih', 'dari', 'lima', 'tahun', 'nikah', 'contohnya', 'ya', 'sayahehehe']</t>
  </si>
  <si>
    <t>['syah', 'nikah', 'muda', 'solusi', 'kadang', 'bikin', 'parah', 'utk', 'orang', 'mental', 'health', 'parahnya', 'berujung', 'perceraian', 'nikah', 'contohnya', 'ya', 'sayahehehe']</t>
  </si>
  <si>
    <t>['syah', 'nikah', 'muda', 'solusi', 'kadang', 'bikin', 'parah', 'utk', 'orang', 'mental', 'health', 'parah', 'ujung', 'cerai', 'nikah', 'contoh', 'ya', 'sayahehehe']</t>
  </si>
  <si>
    <t>syah nikah muda solusi kadang bikin parah utk orang mental health parah ujung cerai nikah contoh ya sayahehehe</t>
  </si>
  <si>
    <t>Gakpernah ada niat buat nikah di usia muda
 tapi kalau yg lebih muda udah nikah duluan dan ada yg ngebahas masalah nikah sedih aja rasanya🥲
emang bener ya setiap orang itu tingkat sedihnya beda-beda😅
tengah malam random pengen cincin🤣 https://t.co/p5A319REOD</t>
  </si>
  <si>
    <t>gakpernah ada niat buat nikah di usia muda
 tapi kalau yg lebih muda udah nikah duluan dan ada yg ngebahas masalah nikah sedih aja rasanya🥲
emang bener ya setiap orang itu tingkat sedihnya beda-beda😅
tengah malam random pengen cincin🤣 https://t.co/p5a319reod</t>
  </si>
  <si>
    <t>gakpernah ada niat buat nikah di usia muda tapi kalau yg lebih muda udah nikah duluan dan ada yg ngebahas masalah nikah sedih aja rasanya emang bener ya setiap orang itu tingkat sedihnya bedabeda tengah malam random pengen cincin</t>
  </si>
  <si>
    <t>['gakpernah', 'ada', 'niat', 'buat', 'nikah', 'di', 'usia', 'muda', 'tapi', 'kalau', 'yg', 'lebih', 'muda', 'udah', 'nikah', 'duluan', 'dan', 'ada', 'yg', 'ngebahas', 'masalah', 'nikah', 'sedih', 'aja', 'rasanya', 'emang', 'bener', 'ya', 'setiap', 'orang', 'itu', 'tingkat', 'sedihnya', 'bedabeda', 'tengah', 'malam', 'random', 'pengen', 'cincin']</t>
  </si>
  <si>
    <t>['gakpernah', 'ada', 'niat', 'buat', 'nikah', 'di', 'usia', 'muda', 'tapi', 'kalau', 'yg', 'lebih', 'muda', 'sudah', 'nikah', 'duluan', 'dan', 'ada', 'yg', 'ngebahas', 'masalah', 'nikah', 'sedih', 'aja', 'rasanya', 'memang', 'benar', 'ya', 'setiap', 'orang', 'itu', 'tingkat', 'sedihnya', 'bedabeda', 'tengah', 'malam', 'random', 'ingin', 'cincin']</t>
  </si>
  <si>
    <t>['gakpernah', 'niat', 'nikah', 'usia', 'muda', 'muda', 'nikah', 'duluan', 'ngebahas', 'nikah', 'sedih', 'aja', 'ya', 'orang', 'tingkat', 'sedihnya', 'bedabeda', 'malam', 'random', 'cincin']</t>
  </si>
  <si>
    <t>['gakpernah', 'niat', 'nikah', 'usia', 'muda', 'muda', 'nikah', 'duluan', 'ngebahas', 'nikah', 'sedih', 'aja', 'ya', 'orang', 'tingkat', 'sedih', 'bedabeda', 'malam', 'random', 'cincin']</t>
  </si>
  <si>
    <t>gakpernah niat nikah usia muda muda nikah duluan ngebahas nikah sedih aja ya orang tingkat sedih bedabeda malam random cincin</t>
  </si>
  <si>
    <t>nikah ama konglomerat muda kayanya ga capek deh</t>
  </si>
  <si>
    <t>['nikah', 'ama', 'konglomerat', 'muda', 'kayanya', 'ga', 'capek', 'deh']</t>
  </si>
  <si>
    <t>['nikah', 'sama', 'konglomerat', 'muda', 'sepertinya', 'tidak', 'capek', 'deh']</t>
  </si>
  <si>
    <t>['nikah', 'konglomerat', 'muda', 'capek', 'deh']</t>
  </si>
  <si>
    <t>nikah konglomerat muda capek deh</t>
  </si>
  <si>
    <t>@catreonot Pada dipaksa nikah muda</t>
  </si>
  <si>
    <t>@catreonot pada dipaksa nikah muda</t>
  </si>
  <si>
    <t>pada dipaksa nikah muda</t>
  </si>
  <si>
    <t>['pada', 'dipaksa', 'nikah', 'muda']</t>
  </si>
  <si>
    <t>['dipaksa', 'nikah', 'muda']</t>
  </si>
  <si>
    <t>['paksa', 'nikah', 'muda']</t>
  </si>
  <si>
    <t>paksa nikah muda</t>
  </si>
  <si>
    <t>Ingin sekali melawan rasa kpingin nikah muda. Tapi kenapa iman ini lemah banget kalo udah liat dekor dan liat yg lain pada tuker cincin😪</t>
  </si>
  <si>
    <t>ingin sekali melawan rasa kpingin nikah muda. tapi kenapa iman ini lemah banget kalo udah liat dekor dan liat yg lain pada tuker cincin😪</t>
  </si>
  <si>
    <t>ingin sekali melawan rasa kpingin nikah muda tapi kenapa iman ini lemah banget kalo udah liat dekor dan liat yg lain pada tuker cincin</t>
  </si>
  <si>
    <t>['ingin', 'sekali', 'melawan', 'rasa', 'kpingin', 'nikah', 'muda', 'tapi', 'kenapa', 'iman', 'ini', 'lemah', 'banget', 'kalo', 'udah', 'liat', 'dekor', 'dan', 'liat', 'yg', 'lain', 'pada', 'tuker', 'cincin']</t>
  </si>
  <si>
    <t>['ingin', 'sekali', 'melawan', 'rasa', 'kpingin', 'nikah', 'muda', 'tapi', 'kenapa', 'iman', 'ini', 'lemah', 'banget', 'kalo', 'sudah', 'lihat', 'dekor', 'dan', 'lihat', 'yg', 'lain', 'pada', 'tuker', 'cincin']</t>
  </si>
  <si>
    <t>['melawan', 'kpingin', 'nikah', 'muda', 'iman', 'lemah', 'banget', 'kalo', 'lihat', 'dekor', 'lihat', 'tuker', 'cincin']</t>
  </si>
  <si>
    <t>['lawan', 'kpingin', 'nikah', 'muda', 'iman', 'lemah', 'banget', 'kalo', 'lihat', 'dekor', 'lihat', 'tuker', 'cincin']</t>
  </si>
  <si>
    <t>lawan kpingin nikah muda iman lemah banget kalo lihat dekor lihat tuker cincin</t>
  </si>
  <si>
    <t>Kita kebiasaan nyampur makro ekonomi dan mikro ekonomi. Solusi individual dipake buat struktural. 
Nikah muda sm anak banyak itu masalah struktural. Perbaikannya juga multi-level gbs sekedar marahin org miskin. Kl msh hidup krn trickle down economy jgn suka marahin yg dibawah2</t>
  </si>
  <si>
    <t>kita kebiasaan nyampur makro ekonomi dan mikro ekonomi. solusi individual dipake buat struktural. 
nikah muda sm anak banyak itu masalah struktural. perbaikannya juga multi-level gbs sekedar marahin org miskin. kl msh hidup krn trickle down economy jgn suka marahin yg dibawah2</t>
  </si>
  <si>
    <t>kita kebiasaan nyampur makro ekonomi dan mikro ekonomi solusi individual dipake buat struktural nikah muda sm anak banyak itu masalah struktural perbaikannya juga multilevel gbs sekedar marahin org miskin kl msh hidup krn trickle down economy jgn suka marahin yg dibawah</t>
  </si>
  <si>
    <t>['kita', 'kebiasaan', 'nyampur', 'makro', 'ekonomi', 'dan', 'mikro', 'ekonomi', 'solusi', 'individual', 'dipake', 'buat', 'struktural', 'nikah', 'muda', 'sm', 'anak', 'banyak', 'itu', 'masalah', 'struktural', 'perbaikannya', 'juga', 'multilevel', 'gbs', 'sekedar', 'marahin', 'org', 'miskin', 'kl', 'msh', 'hidup', 'krn', 'trickle', 'down', 'economy', 'jgn', 'suka', 'marahin', 'yg', 'dibawah']</t>
  </si>
  <si>
    <t>['kita', 'kebiasaan', 'nyampur', 'makro', 'ekonomi', 'dan', 'mikro', 'ekonomi', 'solusi', 'individual', 'dipake', 'buat', 'struktural', 'nikah', 'muda', 'sama', 'anak', 'banyak', 'itu', 'masalah', 'struktural', 'perbaikannya', 'juga', 'multilevel', 'gbs', 'sekedar', 'marahin', 'orang', 'miskin', 'kalau', 'masih', 'hidup', 'krn', 'trickle', 'down', 'economy', 'jgn', 'suka', 'marahin', 'yg', 'dibawah']</t>
  </si>
  <si>
    <t>['kebiasaan', 'nyampur', 'makro', 'ekonomi', 'mikro', 'ekonomi', 'solusi', 'individual', 'dipake', 'struktural', 'nikah', 'muda', 'anak', 'struktural', 'perbaikannya', 'multilevel', 'gbs', 'sekedar', 'marahin', 'orang', 'miskin', 'hidup', 'krn', 'trickle', 'down', 'economy', 'jgn', 'suka', 'marahin', 'dibawah']</t>
  </si>
  <si>
    <t>['biasa', 'nyampur', 'makro', 'ekonomi', 'mikro', 'ekonomi', 'solusi', 'individual', 'dipake', 'struktural', 'nikah', 'muda', 'anak', 'struktural', 'baik', 'multilevel', 'gbs', 'dar', 'marahin', 'orang', 'miskin', 'hidup', 'krn', 'trickle', 'down', 'economy', 'jgn', 'suka', 'marahin', 'bawah']</t>
  </si>
  <si>
    <t>biasa nyampur makro ekonomi mikro ekonomi solusi individual dipake struktural nikah muda anak struktural baik multilevel gbs dar marahin orang miskin hidup krn trickle down economy jgn suka marahin bawah</t>
  </si>
  <si>
    <t>@lockeyYaa @mipanzusu @breyBrandon @tanyakanrl Aku jujur malah baru tau kalo berondong ada yang ngartiin 'belum nikah' juga. Karena setauku pada nyebut berondong tuh buat 'cowok yg lebih muda' aja.
Jadi pas baca, aku juga mikir ini sendernya cewek (karena lagi hamil), yang di-ss itu foto suaminya. 😿</t>
  </si>
  <si>
    <t>@lockeyyaa @mipanzusu @breybrandon @tanyakanrl aku jujur malah baru tau kalo berondong ada yang ngartiin 'belum nikah' juga. karena setauku pada nyebut berondong tuh buat 'cowok yg lebih muda' aja.
jadi pas baca, aku juga mikir ini sendernya cewek (karena lagi hamil), yang di-ss itu foto suaminya. 😿</t>
  </si>
  <si>
    <t>aku jujur malah baru tau kalo berondong ada yang ngartiin belum nikah juga karena setauku pada nyebut berondong tuh buat cowok yg lebih muda aja jadi pas baca aku juga mikir ini sendernya cewek karena lagi hamil yang diss itu foto suaminya</t>
  </si>
  <si>
    <t>['aku', 'jujur', 'malah', 'baru', 'tau', 'kalo', 'berondong', 'ada', 'yang', 'ngartiin', 'belum', 'nikah', 'juga', 'karena', 'setauku', 'pada', 'nyebut', 'berondong', 'tuh', 'buat', 'cowok', 'yg', 'lebih', 'muda', 'aja', 'jadi', 'pas', 'baca', 'aku', 'juga', 'mikir', 'ini', 'sendernya', 'cewek', 'karena', 'lagi', 'hamil', 'yang', 'diss', 'itu', 'foto', 'suaminya']</t>
  </si>
  <si>
    <t>['aku', 'jujur', 'malah', 'baru', 'tau', 'kalo', 'berondong', 'ada', 'yang', 'ngartiin', 'belum', 'nikah', 'juga', 'karena', 'setahuku', 'pada', 'menyebut', 'berondong', 'tuh', 'buat', 'cowok', 'yg', 'lebih', 'muda', 'aja', 'jadi', 'saat', 'baca', 'aku', 'juga', 'berpikir', 'ini', 'sendernya', 'cewek', 'karena', 'lagi', 'hamil', 'yang', 'diss', 'itu', 'foto', 'suaminya']</t>
  </si>
  <si>
    <t>['jujur', 'tau', 'kalo', 'berondong', 'ngartiin', 'nikah', 'setahuku', 'menyebut', 'berondong', 'tuh', 'cowok', 'muda', 'aja', 'baca', 'berpikir', 'sendernya', 'cewek', 'hamil', 'diss', 'foto', 'suaminya']</t>
  </si>
  <si>
    <t>['jujur', 'tau', 'kalo', 'berondong', 'ngartiin', 'nikah', 'tahu', 'sebut', 'berondong', 'tuh', 'cowok', 'muda', 'aja', 'baca', 'pikir', 'sender', 'cewek', 'hamil', 'diss', 'foto', 'suami']</t>
  </si>
  <si>
    <t>jujur tau kalo berondong ngartiin nikah tahu sebut berondong tuh cowok muda aja baca pikir sender cewek hamil diss foto suami</t>
  </si>
  <si>
    <t>Orang - orang tu nikah muda dari mana sih duitttnyaaaaaaa.
Aku pengen juga woyy, tapi gadak duittttt</t>
  </si>
  <si>
    <t>orang - orang tu nikah muda dari mana sih duitttnyaaaaaaa.
aku pengen juga woyy, tapi gadak duittttt</t>
  </si>
  <si>
    <t>orang orang tu nikah muda dari mana sih duitttnyaaaaaaa aku pengen juga woyy tapi gadak duittttt</t>
  </si>
  <si>
    <t>['orang', 'orang', 'tu', 'nikah', 'muda', 'dari', 'mana', 'sih', 'duitttnyaaaaaaa', 'aku', 'pengen', 'juga', 'woyy', 'tapi', 'gadak', 'duittttt']</t>
  </si>
  <si>
    <t>['orang', 'orang', 'itu', 'nikah', 'muda', 'dari', 'mana', 'sih', 'duitttnyaaaaaaa', 'aku', 'ingin', 'juga', 'woyy', 'tapi', 'gadak', 'duittttt']</t>
  </si>
  <si>
    <t>['orang', 'orang', 'nikah', 'muda', 'sih', 'duitttnyaaaaaaa', 'gadak', 'duittttt']</t>
  </si>
  <si>
    <t>orang orang nikah muda sih duitttnyaaaaaaa gadak duittttt</t>
  </si>
  <si>
    <t>@sphericalfa Bisa tetep cinta ama laki di usia pernikahan menjelang 13 taun walaupun pr masih banyak. FYI gue nikah muda.</t>
  </si>
  <si>
    <t>@sphericalfa bisa tetep cinta ama laki di usia pernikahan menjelang 13 taun walaupun pr masih banyak. fyi gue nikah muda.</t>
  </si>
  <si>
    <t>bisa tetep cinta ama laki di usia pernikahan menjelang taun walaupun pr masih banyak fyi gue nikah muda</t>
  </si>
  <si>
    <t>['bisa', 'tetep', 'cinta', 'ama', 'laki', 'di', 'usia', 'pernikahan', 'menjelang', 'taun', 'walaupun', 'pr', 'masih', 'banyak', 'fyi', 'gue', 'nikah', 'muda']</t>
  </si>
  <si>
    <t>['bisa', 'tetap', 'cinta', 'sama', 'laki', 'di', 'usia', 'pernikahan', 'menjelang', 'tahun', 'walaupun', 'pr', 'masih', 'banyak', 'fyi', 'aku', 'nikah', 'muda']</t>
  </si>
  <si>
    <t>['cinta', 'laki', 'usia', 'pernikahan', 'menjelang', 'pr', 'fyi', 'nikah', 'muda']</t>
  </si>
  <si>
    <t>['cinta', 'laki', 'usia', 'nikah', 'jelang', 'pr', 'fyi', 'nikah', 'muda']</t>
  </si>
  <si>
    <t>cinta laki usia nikah jelang pr fyi nikah muda</t>
  </si>
  <si>
    <t>@tanyakanrl Jadi keinget dulu nikah muda sama2 msh kuliah, suami kuliah sambil kerja prbulan dpt 1500rb. Aku kuliah sambil jualan jajanan dititipin ke penjual2. Alhamdulillah sampe lulus pake uang sendiri, 😅</t>
  </si>
  <si>
    <t>@tanyakanrl jadi keinget dulu nikah muda sama2 msh kuliah, suami kuliah sambil kerja prbulan dpt 1500rb. aku kuliah sambil jualan jajanan dititipin ke penjual2. alhamdulillah sampe lulus pake uang sendiri, 😅</t>
  </si>
  <si>
    <t>jadi keinget dulu nikah muda sama msh kuliah suami kuliah sambil kerja prbulan dpt rb aku kuliah sambil jualan jajanan dititipin ke penjual alhamdulillah sampe lulus pake uang sendiri</t>
  </si>
  <si>
    <t>['jadi', 'keinget', 'dulu', 'nikah', 'muda', 'sama', 'msh', 'kuliah', 'suami', 'kuliah', 'sambil', 'kerja', 'prbulan', 'dpt', 'rb', 'aku', 'kuliah', 'sambil', 'jualan', 'jajanan', 'dititipin', 'ke', 'penjual', 'alhamdulillah', 'sampe', 'lulus', 'pake', 'uang', 'sendiri']</t>
  </si>
  <si>
    <t>['jadi', 'teringat', 'dulu', 'nikah', 'muda', 'sama', 'masih', 'kuliah', 'suami', 'kuliah', 'sambil', 'kerja', 'prbulan', 'dapat', 'ribu', 'aku', 'kuliah', 'sambil', 'jualan', 'jajanan', 'dititipin', 'ke', 'penjual', 'alhamdulillah', 'sampai', 'lulus', 'pakai', 'uang', 'sendiri']</t>
  </si>
  <si>
    <t>['nikah', 'muda', 'kuliah', 'suami', 'kuliah', 'kerja', 'prbulan', 'ribu', 'kuliah', 'jualan', 'jajanan', 'dititipin', 'penjual', 'alhamdulillah', 'lulus', 'pakai', 'uang']</t>
  </si>
  <si>
    <t>['nikah', 'muda', 'kuliah', 'suami', 'kuliah', 'kerja', 'prbulan', 'ribu', 'kuliah', 'jual', 'jajan', 'dititipin', 'jual', 'alhamdulillah', 'lulus', 'pakai', 'uang']</t>
  </si>
  <si>
    <t>nikah muda kuliah suami kuliah kerja prbulan ribu kuliah jual jajan dititipin jual alhamdulillah lulus pakai uang</t>
  </si>
  <si>
    <t>@chaostetic25 @banjarbase OLD MONEY, nikah muda itu indah lohh gesss</t>
  </si>
  <si>
    <t>@chaostetic25 @banjarbase old money, nikah muda itu indah lohh gesss</t>
  </si>
  <si>
    <t>old money nikah muda itu indah lohh gesss</t>
  </si>
  <si>
    <t>['old', 'money', 'nikah', 'muda', 'itu', 'indah', 'lohh', 'gesss']</t>
  </si>
  <si>
    <t>['old', 'money', 'nikah', 'muda', 'indah', 'lohh', 'gesss']</t>
  </si>
  <si>
    <t>old money nikah muda indah lohh gesss</t>
  </si>
  <si>
    <t>Aneh aja klo nikah muda ditempat aku. Kerja aja deh bagusnya. Pen punya banyak duit😭</t>
  </si>
  <si>
    <t>aneh aja klo nikah muda ditempat aku. kerja aja deh bagusnya. pen punya banyak duit😭</t>
  </si>
  <si>
    <t>aneh aja klo nikah muda ditempat aku kerja aja deh bagusnya pen punya banyak duit</t>
  </si>
  <si>
    <t>['aneh', 'aja', 'klo', 'nikah', 'muda', 'ditempat', 'aku', 'kerja', 'aja', 'deh', 'bagusnya', 'pen', 'punya', 'banyak', 'duit']</t>
  </si>
  <si>
    <t>['aneh', 'aja', 'klo', 'nikah', 'muda', 'ditempat', 'aku', 'kerja', 'aja', 'deh', 'bagusnya', 'ingin', 'punya', 'banyak', 'duit']</t>
  </si>
  <si>
    <t>['aneh', 'aja', 'klo', 'nikah', 'muda', 'ditempat', 'kerja', 'aja', 'deh', 'bagusnya', 'duit']</t>
  </si>
  <si>
    <t>['aneh', 'aja', 'klo', 'nikah', 'muda', 'tempat', 'kerja', 'aja', 'deh', 'bagus', 'duit']</t>
  </si>
  <si>
    <t>aneh aja klo nikah muda tempat kerja aja deh bagus duit</t>
  </si>
  <si>
    <t>@ponakanluth @kegblgnunfaedh 🤔..iya juga ya..kayak berpola gitu ya..temen2 yg nikah muda, anak2nya usia 20th, 21th sdh pada dinikah. Padahal kerja belum mapan, maunya masih main kongkow2 sm temen2 gaulnya, repot lah🤦‍♀️</t>
  </si>
  <si>
    <t>@ponakanluth @kegblgnunfaedh 🤔..iya juga ya..kayak berpola gitu ya..temen2 yg nikah muda, anak2nya usia 20th, 21th sdh pada dinikah. padahal kerja belum mapan, maunya masih main kongkow2 sm temen2 gaulnya, repot lah🤦‍♀️</t>
  </si>
  <si>
    <t>iya juga yakayak berpola gitu yatemen yg nikah muda anaknya usia th th sdh pada dinikah padahal kerja belum mapan maunya masih main kongkow sm temen gaulnya repot lah</t>
  </si>
  <si>
    <t>['iya', 'juga', 'yakayak', 'berpola', 'gitu', 'yatemen', 'yg', 'nikah', 'muda', 'anaknya', 'usia', 'th', 'th', 'sdh', 'pada', 'dinikah', 'padahal', 'kerja', 'belum', 'mapan', 'maunya', 'masih', 'main', 'kongkow', 'sm', 'temen', 'gaulnya', 'repot', 'lah']</t>
  </si>
  <si>
    <t>['iya', 'juga', 'yakayak', 'berpola', 'begitu', 'yatemen', 'yg', 'nikah', 'muda', 'anaknya', 'usia', 'tahun', 'tahun', 'sdh', 'pada', 'dinikah', 'padahal', 'kerja', 'belum', 'mapan', 'mau', 'masih', 'main', 'kongkow', 'sama', 'teman', 'gaulnya', 'repot', 'lah']</t>
  </si>
  <si>
    <t>['iya', 'yakayak', 'berpola', 'yatemen', 'nikah', 'muda', 'anaknya', 'usia', 'sdh', 'dinikah', 'kerja', 'mapan', 'main', 'kongkow', 'teman', 'gaulnya', 'repot']</t>
  </si>
  <si>
    <t>['iya', 'yakayak', 'pola', 'yatemen', 'nikah', 'muda', 'anak', 'usia', 'sdh', 'dini', 'kerja', 'mapan', 'main', 'kongkow', 'teman', 'gaul', 'repot']</t>
  </si>
  <si>
    <t>iya yakayak pola yatemen nikah muda anak usia sdh dini kerja mapan main kongkow teman gaul repot</t>
  </si>
  <si>
    <t>kalo taeyeon orang indo terus nikah muda hyein bisa jadi anaknya</t>
  </si>
  <si>
    <t>['kalo', 'taeyeon', 'orang', 'indo', 'terus', 'nikah', 'muda', 'hyein', 'bisa', 'jadi', 'anaknya']</t>
  </si>
  <si>
    <t>['kalo', 'taeyeon', 'orang', 'indonesia', 'terus', 'nikah', 'muda', 'hyein', 'bisa', 'jadi', 'anaknya']</t>
  </si>
  <si>
    <t>['kalo', 'taeyeon', 'orang', 'indonesia', 'nikah', 'muda', 'hyein', 'anaknya']</t>
  </si>
  <si>
    <t>['kalo', 'taeyeon', 'orang', 'indonesia', 'nikah', 'muda', 'hyein', 'anak']</t>
  </si>
  <si>
    <t>kalo taeyeon orang indonesia nikah muda hyein anak</t>
  </si>
  <si>
    <t>@gnani_land Waduhhh, mayoritas keluarga pada nikah muda yaa Naa?
Soalnya di keluargaku gada yang nanya kapan, justru makhluk-makhluk eksternal yang nanya 😵‍💫</t>
  </si>
  <si>
    <t>@gnani_land waduhhh, mayoritas keluarga pada nikah muda yaa naa?
soalnya di keluargaku gada yang nanya kapan, justru makhluk-makhluk eksternal yang nanya 😵‍💫</t>
  </si>
  <si>
    <t>land waduhhh mayoritas keluarga pada nikah muda yaa naa soalnya di keluargaku gada yang nanya kapan justru makhlukmakhluk eksternal yang nanya</t>
  </si>
  <si>
    <t>['land', 'waduhhh', 'mayoritas', 'keluarga', 'pada', 'nikah', 'muda', 'yaa', 'naa', 'soalnya', 'di', 'keluargaku', 'gada', 'yang', 'nanya', 'kapan', 'justru', 'makhlukmakhluk', 'eksternal', 'yang', 'nanya']</t>
  </si>
  <si>
    <t>['land', 'waduhhh', 'mayoritas', 'keluarga', 'pada', 'nikah', 'muda', 'iya', 'naa', 'soalnya', 'di', 'keluargaku', 'tidak', 'yang', 'bertanya', 'kapan', 'justru', 'makhlukmakhluk', 'eksternal', 'yang', 'bertanya']</t>
  </si>
  <si>
    <t>['land', 'waduhhh', 'mayoritas', 'keluarga', 'nikah', 'muda', 'iya', 'naa', 'keluargaku', 'makhlukmakhluk', 'eksternal']</t>
  </si>
  <si>
    <t>['land', 'waduhhh', 'mayoritas', 'keluarga', 'nikah', 'muda', 'iya', 'naa', 'keluarga', 'makhlukmakhluk', 'eksternal']</t>
  </si>
  <si>
    <t>land waduhhh mayoritas keluarga nikah muda iya naa keluarga makhlukmakhluk eksternal</t>
  </si>
  <si>
    <t>@sbyfess Susah kalau kita hidup di kemiskinan struktural. Harus ada gebrakan di salah satu keluarga itu. Dulu diwilayahku masih banyak yg nikah muda. Bodoamat sama pendidikan atau karir krna ada warisan. Tapi after byk anak org gak mampu pd kuliah, lama2 jadi banyak yg kuliah sekarang.</t>
  </si>
  <si>
    <t>@sbyfess susah kalau kita hidup di kemiskinan struktural. harus ada gebrakan di salah satu keluarga itu. dulu diwilayahku masih banyak yg nikah muda. bodoamat sama pendidikan atau karir krna ada warisan. tapi after byk anak org gak mampu pd kuliah, lama2 jadi banyak yg kuliah sekarang.</t>
  </si>
  <si>
    <t>susah kalau kita hidup di kemiskinan struktural harus ada gebrakan di salah satu keluarga itu dulu diwilayahku masih banyak yg nikah muda bodoamat sama pendidikan atau karir krna ada warisan tapi after byk anak org gak mampu pd kuliah lama jadi banyak yg kuliah sekarang</t>
  </si>
  <si>
    <t>['susah', 'kalau', 'kita', 'hidup', 'di', 'kemiskinan', 'struktural', 'harus', 'ada', 'gebrakan', 'di', 'salah', 'satu', 'keluarga', 'itu', 'dulu', 'diwilayahku', 'masih', 'banyak', 'yg', 'nikah', 'muda', 'bodoamat', 'sama', 'pendidikan', 'atau', 'karir', 'krna', 'ada', 'warisan', 'tapi', 'after', 'byk', 'anak', 'org', 'gak', 'mampu', 'pd', 'kuliah', 'lama', 'jadi', 'banyak', 'yg', 'kuliah', 'sekarang']</t>
  </si>
  <si>
    <t>['susah', 'kalau', 'kita', 'hidup', 'di', 'kemiskinan', 'struktural', 'harus', 'ada', 'gebrakan', 'di', 'salah', 'satu', 'keluarga', 'itu', 'dulu', 'diwilayahku', 'masih', 'banyak', 'yg', 'nikah', 'muda', 'bodoamat', 'sama', 'pendidikan', 'atau', 'karier', 'karena', 'ada', 'warisan', 'tapi', 'after', 'banyak', 'anak', 'orang', 'gak', 'mampu', 'pada', 'kuliah', 'lama', 'jadi', 'banyak', 'yg', 'kuliah', 'sekarang']</t>
  </si>
  <si>
    <t>['susah', 'hidup', 'kemiskinan', 'struktural', 'gebrakan', 'salah', 'keluarga', 'diwilayahku', 'nikah', 'muda', 'bodoamat', 'pendidikan', 'karier', 'warisan', 'after', 'anak', 'orang', 'gak', 'kuliah', 'kuliah']</t>
  </si>
  <si>
    <t>['susah', 'hidup', 'miskin', 'struktural', 'gebrak', 'salah', 'keluarga', 'wilayah', 'nikah', 'muda', 'bodoamat', 'didik', 'karier', 'waris', 'after', 'anak', 'orang', 'gak', 'kuliah', 'kuliah']</t>
  </si>
  <si>
    <t>susah hidup miskin struktural gebrak salah keluarga wilayah nikah muda bodoamat didik karier waris after anak orang gak kuliah kuliah</t>
  </si>
  <si>
    <t>wkwk, nikah muda mmg enak ari finansial udh oke bgt sampe minimal bisa biayain 1 anak sampe s1 nanti. blm lagi rumah, kendaraan, dsb</t>
  </si>
  <si>
    <t>wkwk nikah muda mmg enak ari finansial udh oke bgt sampe minimal bisa biayain anak sampe  nanti blm lagi rumah kendaraan dsb</t>
  </si>
  <si>
    <t>['wkwk', 'nikah', 'muda', 'mmg', 'enak', 'ari', 'finansial', 'udh', 'oke', 'bgt', 'sampe', 'minimal', 'bisa', 'biayain', 'anak', 'sampe', 'nanti', 'blm', 'lagi', 'rumah', 'kendaraan', 'dsb']</t>
  </si>
  <si>
    <t>['wkwk', 'nikah', 'muda', 'memang', 'enak', 'ari', 'keuangan', 'sudah', 'oke', 'banget', 'sampai', 'minimal', 'bisa', 'membayar', 'anak', 'sampai', 'nanti', 'belum', 'lagi', 'rumah', 'kendaraan', 'dsb']</t>
  </si>
  <si>
    <t>['nikah', 'muda', 'enak', 'ari', 'keuangan', 'oke', 'banget', 'minimal', 'membayar', 'anak', 'rumah', 'kendaraan', 'dsb']</t>
  </si>
  <si>
    <t>['nikah', 'muda', 'enak', 'ari', 'uang', 'oke', 'banget', 'minimal', 'bayar', 'anak', 'rumah', 'kendara', 'dsb']</t>
  </si>
  <si>
    <t>nikah muda enak ari uang oke banget minimal bayar anak rumah kendara dsb</t>
  </si>
  <si>
    <t>Mikir anjg gue aja idup masi numpang ortu. Ya itu sih pilihan lo buat nikah muda tapi kalo ujungnya kek gini apa ga nyusahin idup sendiri?</t>
  </si>
  <si>
    <t>mikir anjg gue aja idup masi numpang ortu. ya itu sih pilihan lo buat nikah muda tapi kalo ujungnya kek gini apa ga nyusahin idup sendiri?</t>
  </si>
  <si>
    <t>mikir anjg gue aja idup masi numpang ortu ya itu sih pilihan lo buat nikah muda tapi kalo ujungnya kek gini apa ga nyusahin idup sendiri</t>
  </si>
  <si>
    <t>['mikir', 'anjg', 'gue', 'aja', 'idup', 'masi', 'numpang', 'ortu', 'ya', 'itu', 'sih', 'pilihan', 'lo', 'buat', 'nikah', 'muda', 'tapi', 'kalo', 'ujungnya', 'kek', 'gini', 'apa', 'ga', 'nyusahin', 'idup', 'sendiri']</t>
  </si>
  <si>
    <t>['berpikir', 'fuck', 'aku', 'aja', 'hidup', 'masih', 'menumpang', 'orangtua', 'ya', 'itu', 'sih', 'pilihan', 'kamu', 'buat', 'nikah', 'muda', 'tapi', 'kalo', 'ujungnya', 'seperti', 'begini', 'apa', 'tidak', 'menyusahkan', 'hidup', 'sendiri']</t>
  </si>
  <si>
    <t>['berpikir', 'fuck', 'aja', 'hidup', 'menumpang', 'orangtua', 'ya', 'sih', 'pilihan', 'nikah', 'muda', 'kalo', 'ujungnya', 'menyusahkan', 'hidup']</t>
  </si>
  <si>
    <t>['pikir', 'fuck', 'aja', 'hidup', 'tumpang', 'orangtua', 'ya', 'sih', 'pilih', 'nikah', 'muda', 'kalo', 'ujung', 'susah', 'hidup']</t>
  </si>
  <si>
    <t>pikir fuck aja hidup tumpang orangtua ya sih pilih nikah muda kalo ujung susah hidup</t>
  </si>
  <si>
    <t>@daybydaydayday nikah muda niat menghidari zina tapi lupa menghindari kemiskinan</t>
  </si>
  <si>
    <t>nikah muda niat menghidari zina tapi lupa menghindari kemiskinan</t>
  </si>
  <si>
    <t>['nikah', 'muda', 'niat', 'menghidari', 'zina', 'tapi', 'lupa', 'menghindari', 'kemiskinan']</t>
  </si>
  <si>
    <t>['nikah', 'muda', 'niat', 'menghidari', 'zina', 'lupa', 'menghindari', 'kemiskinan']</t>
  </si>
  <si>
    <t>['nikah', 'muda', 'niat', 'menghidari', 'zina', 'lupa', 'hindar', 'miskin']</t>
  </si>
  <si>
    <t>nikah muda niat menghidari zina lupa hindar miskin</t>
  </si>
  <si>
    <t>@sbyfess Dulu sblm nikah mikir pengen cepet2 nikah biar ntar anak udah gede, gue masih muda.
Sekarang udah nikah dan ada anak, suka mikir "kayaknya gue hrusnya blm sanggup deh punya anak 🥲. Jd orang tua gini2 amat trnyata"</t>
  </si>
  <si>
    <t>@sbyfess dulu sblm nikah mikir pengen cepet2 nikah biar ntar anak udah gede, gue masih muda.
sekarang udah nikah dan ada anak, suka mikir "kayaknya gue hrusnya blm sanggup deh punya anak 🥲. jd orang tua gini2 amat trnyata"</t>
  </si>
  <si>
    <t>dulu sblm nikah mikir pengen cepet nikah biar ntar anak udah gede gue masih muda sekarang udah nikah dan ada anak suka mikir kayaknya gue hrusnya blm sanggup deh punya anak jd orang tua gini amat trnyata</t>
  </si>
  <si>
    <t>['dulu', 'sblm', 'nikah', 'mikir', 'pengen', 'cepet', 'nikah', 'biar', 'ntar', 'anak', 'udah', 'gede', 'gue', 'masih', 'muda', 'sekarang', 'udah', 'nikah', 'dan', 'ada', 'anak', 'suka', 'mikir', 'kayaknya', 'gue', 'hrusnya', 'blm', 'sanggup', 'deh', 'punya', 'anak', 'jd', 'orang', 'tua', 'gini', 'amat', 'trnyata']</t>
  </si>
  <si>
    <t>['dulu', 'sebelum', 'nikah', 'berpikir', 'ingin', 'cepat', 'nikah', 'biar', 'nanti', 'anak', 'sudah', 'besar', 'aku', 'masih', 'muda', 'sekarang', 'sudah', 'nikah', 'dan', 'ada', 'anak', 'suka', 'berpikir', 'kayaknya', 'aku', 'hrusnya', 'belum', 'sanggup', 'deh', 'punya', 'anak', 'jd', 'orang', 'tua', 'begini', 'amat', 'trnyata']</t>
  </si>
  <si>
    <t>['nikah', 'berpikir', 'cepat', 'nikah', 'biar', 'anak', 'muda', 'nikah', 'anak', 'suka', 'berpikir', 'kayaknya', 'hrusnya', 'sanggup', 'deh', 'anak', 'jd', 'orang', 'tua', 'trnyata']</t>
  </si>
  <si>
    <t>['nikah', 'pikir', 'cepat', 'nikah', 'biar', 'anak', 'muda', 'nikah', 'anak', 'suka', 'pikir', 'kayak', 'hrusnya', 'sanggup', 'deh', 'anak', 'jd', 'orang', 'tua', 'trnyata']</t>
  </si>
  <si>
    <t>nikah pikir cepat nikah biar anak muda nikah anak suka pikir kayak hrusnya sanggup deh anak jd orang tua trnyata</t>
  </si>
  <si>
    <t>@sbyfess Kalau aku jadi mbaknya auto pelet tu anak cowok biar nempel terus sampek nikah... Sooo jadi nyonya muda dong,nahhhh karna mereka gayanya yang sok banget kita harus lebih sookkkk lagi wkwkwkw,jangan mau ditindas bestie</t>
  </si>
  <si>
    <t>@sbyfess kalau aku jadi mbaknya auto pelet tu anak cowok biar nempel terus sampek nikah... sooo jadi nyonya muda dong,nahhhh karna mereka gayanya yang sok banget kita harus lebih sookkkk lagi wkwkwkw,jangan mau ditindas bestie</t>
  </si>
  <si>
    <t>kalau aku jadi mbaknya auto pelet tu anak cowok biar nempel terus sampek nikah sooo jadi nyonya muda dongnahhhh karna mereka gayanya yang sok banget kita harus lebih sookkkk lagi wkwkwkwjangan mau ditindas bestie</t>
  </si>
  <si>
    <t>['kalau', 'aku', 'jadi', 'mbaknya', 'auto', 'pelet', 'tu', 'anak', 'cowok', 'biar', 'nempel', 'terus', 'sampek', 'nikah', 'sooo', 'jadi', 'nyonya', 'muda', 'dongnahhhh', 'karna', 'mereka', 'gayanya', 'yang', 'sok', 'banget', 'kita', 'harus', 'lebih', 'sookkkk', 'lagi', 'wkwkwkwjangan', 'mau', 'ditindas', 'bestie']</t>
  </si>
  <si>
    <t>['kalau', 'aku', 'jadi', 'mbaknya', 'auto', 'pelet', 'itu', 'anak', 'cowok', 'biar', 'nempel', 'terus', 'sampek', 'nikah', 'sooo', 'jadi', 'nyonya', 'muda', 'dongnahhhh', 'karena', 'mereka', 'gayanya', 'yang', 'sombong', 'banget', 'kita', 'harus', 'lebih', 'sookkkk', 'lagi', 'wkwkwkwjangan', 'mau', 'ditindas', 'sahabat']</t>
  </si>
  <si>
    <t>['mbaknya', 'auto', 'pelet', 'anak', 'cowok', 'biar', 'nempel', 'sampek', 'nikah', 'sooo', 'nyonya', 'muda', 'dongnahhhh', 'gayanya', 'sombong', 'banget', 'sookkkk', 'wkwkwkwjangan', 'ditindas', 'sahabat']</t>
  </si>
  <si>
    <t>['mbak', 'auto', 'pelet', 'anak', 'cowok', 'biar', 'nempel', 'sampek', 'nikah', 'sooo', 'nyonya', 'muda', 'dongnahhhh', 'gaya', 'sombong', 'banget', 'sookkkk', 'wkwkwkwjangan', 'tindas', 'sahabat']</t>
  </si>
  <si>
    <t>mbak auto pelet anak cowok biar nempel sampek nikah sooo nyonya muda dongnahhhh gaya sombong banget sookkkk wkwkwkwjangan tindas sahabat</t>
  </si>
  <si>
    <t>#เยาวชนต้นแบบxเจมีไนน์โฟร์ท bersama fourth nattawat aku siap nikah muda https://t.co/B2OG7ANhHe</t>
  </si>
  <si>
    <t>#เยาวชนต้นแบบxเจมีไนน์โฟร์ท bersama fourth nattawat aku siap nikah muda https://t.co/b2og7anhhe</t>
  </si>
  <si>
    <t xml:space="preserve"> bersama fourth nattawat aku siap nikah muda</t>
  </si>
  <si>
    <t>['bersama', 'fourth', 'nattawat', 'aku', 'siap', 'nikah', 'muda']</t>
  </si>
  <si>
    <t>['fourth', 'nattawat', 'nikah', 'muda']</t>
  </si>
  <si>
    <t>fourth nattawat nikah muda</t>
  </si>
  <si>
    <t>@desembernyet MASIH TERLALU MUDA BUAT NIKAH</t>
  </si>
  <si>
    <t>@desembernyet masih terlalu muda buat nikah</t>
  </si>
  <si>
    <t>masih terlalu muda buat nikah</t>
  </si>
  <si>
    <t>['masih', 'terlalu', 'muda', 'buat', 'nikah']</t>
  </si>
  <si>
    <t>@sbyfess bukan nikah muda tapi nikah diusia anak</t>
  </si>
  <si>
    <t>bukan nikah muda tapi nikah diusia anak</t>
  </si>
  <si>
    <t>['bukan', 'nikah', 'muda', 'tapi', 'nikah', 'diusia', 'anak']</t>
  </si>
  <si>
    <t>['nikah', 'muda', 'nikah', 'diusia', 'anak']</t>
  </si>
  <si>
    <t>['nikah', 'muda', 'nikah', 'usia', 'anak']</t>
  </si>
  <si>
    <t>nikah muda nikah usia anak</t>
  </si>
  <si>
    <t>banyak yang males tapi maunya gaji gede
suka nikah muda
penakut (mentalitas juangnya rendah)
tukang ngoray</t>
  </si>
  <si>
    <t>banyak yang males tapi maunya gaji gede suka nikah muda penakut mentalitas juangnya rendah tukang ngoray</t>
  </si>
  <si>
    <t>['banyak', 'yang', 'males', 'tapi', 'maunya', 'gaji', 'gede', 'suka', 'nikah', 'muda', 'penakut', 'mentalitas', 'juangnya', 'rendah', 'tukang', 'ngoray']</t>
  </si>
  <si>
    <t>['banyak', 'yang', 'malas', 'tapi', 'mau', 'gaji', 'besar', 'suka', 'nikah', 'muda', 'penakut', 'mentalitas', 'juangnya', 'rendah', 'tukang', 'ngoray']</t>
  </si>
  <si>
    <t>['malas', 'gaji', 'suka', 'nikah', 'muda', 'penakut', 'mentalitas', 'juangnya', 'rendah', 'tukang', 'ngoray']</t>
  </si>
  <si>
    <t>['malas', 'gaji', 'suka', 'nikah', 'muda', 'takut', 'mentalitas', 'juang', 'rendah', 'tukang', 'ngoray']</t>
  </si>
  <si>
    <t>malas gaji suka nikah muda takut mentalitas juang rendah tukang ngoray</t>
  </si>
  <si>
    <t>@aldora__enigma @sbyfess Malah yg nikah muda dengan ekonomi pas²an keliatan tua meskipun mereka masih di usia muda, itupun gegara tekanan dan kurangnya gizi juga waktu yg sedikit buat ngerawat diri</t>
  </si>
  <si>
    <t>@aldora__enigma @sbyfess malah yg nikah muda dengan ekonomi pas²an keliatan tua meskipun mereka masih di usia muda, itupun gegara tekanan dan kurangnya gizi juga waktu yg sedikit buat ngerawat diri</t>
  </si>
  <si>
    <t>enigma malah yg nikah muda dengan ekonomi pasan keliatan tua meskipun mereka masih di usia muda itupun gegara tekanan dan kurangnya gizi juga waktu yg sedikit buat ngerawat diri</t>
  </si>
  <si>
    <t>['enigma', 'malah', 'yg', 'nikah', 'muda', 'dengan', 'ekonomi', 'pasan', 'keliatan', 'tua', 'meskipun', 'mereka', 'masih', 'di', 'usia', 'muda', 'itupun', 'gegara', 'tekanan', 'dan', 'kurangnya', 'gizi', 'juga', 'waktu', 'yg', 'sedikit', 'buat', 'ngerawat', 'diri']</t>
  </si>
  <si>
    <t>['misteri', 'malah', 'yg', 'nikah', 'muda', 'dengan', 'ekonomi', 'terbatas', 'terlihat', 'tua', 'meskipun', 'mereka', 'masih', 'di', 'usia', 'muda', 'itu', 'karena', 'tekanan', 'dan', 'kurangnya', 'gizi', 'juga', 'waktu', 'yg', 'sedikit', 'buat', 'ngerawat', 'diri']</t>
  </si>
  <si>
    <t>['misteri', 'nikah', 'muda', 'ekonomi', 'terbatas', 'tua', 'usia', 'muda', 'tekanan', 'kurangnya', 'gizi', 'ngerawat']</t>
  </si>
  <si>
    <t>['misteri', 'nikah', 'muda', 'ekonomi', 'batas', 'tua', 'usia', 'muda', 'tekan', 'kurang', 'gizi', 'ngerawat']</t>
  </si>
  <si>
    <t>misteri nikah muda ekonomi batas tua usia muda tekan kurang gizi ngerawat</t>
  </si>
  <si>
    <t>@sbyfess Karena trend nikah muda paling</t>
  </si>
  <si>
    <t>@sbyfess karena trend nikah muda paling</t>
  </si>
  <si>
    <t>karena trend nikah muda paling</t>
  </si>
  <si>
    <t>['karena', 'trend', 'nikah', 'muda', 'paling']</t>
  </si>
  <si>
    <t>['karena', 'tren', 'nikah', 'muda', 'paling']</t>
  </si>
  <si>
    <t>['tren', 'nikah', 'muda']</t>
  </si>
  <si>
    <t>tren nikah muda</t>
  </si>
  <si>
    <t>@cckblock Terus ada ibu2 yg ngomong di belakang
"Itu teh mamanya Hyein? Eleeeuuuuhhh meni cakep pisan. Emaknya teh keliatan masih muda bener. Apa nikah muda kali ya?"</t>
  </si>
  <si>
    <t>@cckblock terus ada ibu2 yg ngomong di belakang
"itu teh mamanya hyein? eleeeuuuuhhh meni cakep pisan. emaknya teh keliatan masih muda bener. apa nikah muda kali ya?"</t>
  </si>
  <si>
    <t>terus ada ibu yg ngomong di belakang itu teh mamanya hyein eleeeuuuuhhh meni cakep pisan emaknya teh keliatan masih muda bener apa nikah muda kali ya</t>
  </si>
  <si>
    <t>['terus', 'ada', 'ibu', 'yg', 'ngomong', 'di', 'belakang', 'itu', 'teh', 'mamanya', 'hyein', 'eleeeuuuuhhh', 'meni', 'cakep', 'pisan', 'emaknya', 'teh', 'keliatan', 'masih', 'muda', 'bener', 'apa', 'nikah', 'muda', 'kali', 'ya']</t>
  </si>
  <si>
    <t>['terus', 'ada', 'ibu', 'yg', 'berbicara', 'di', 'belakang', 'itu', 'kakak', 'ibunya', 'hyein', 'eleeeuuuuhhh', 'nikah', 'cakep', 'sangat', 'emaknya', 'kakak', 'terlihat', 'masih', 'muda', 'benar', 'apa', 'nikah', 'muda', 'sepertinya', 'ya']</t>
  </si>
  <si>
    <t>['berbicara', 'kakak', 'ibunya', 'hyein', 'eleeeuuuuhhh', 'nikah', 'cakep', 'emaknya', 'kakak', 'muda', 'nikah', 'muda', 'ya']</t>
  </si>
  <si>
    <t>['bicara', 'kakak', 'ibu', 'hyein', 'eleeeuuuuhhh', 'nikah', 'cakep', 'emaknya', 'kakak', 'muda', 'nikah', 'muda', 'ya']</t>
  </si>
  <si>
    <t>bicara kakak ibu hyein eleeeuuuuhhh nikah cakep emaknya kakak muda nikah muda ya</t>
  </si>
  <si>
    <t>@tanyarlfes gpp cerai yg penting punya anak
ORTU LU EGOIS BANGET. GA MIKIRIN KL MISALNYA BENERAN KEJADIAN KASIAN CUCUNYA. EMOSI GW BACANYA LO.
lagian knp si org² ni pengen nikah muda? emg kl ga nikah muda bakal langsung mati?!</t>
  </si>
  <si>
    <t>@tanyarlfes gpp cerai yg penting punya anak
ortu lu egois banget. ga mikirin kl misalnya beneran kejadian kasian cucunya. emosi gw bacanya lo.
lagian knp si org² ni pengen nikah muda? emg kl ga nikah muda bakal langsung mati?!</t>
  </si>
  <si>
    <t>gpp cerai yg penting punya anak ortu lu egois banget ga mikirin kl misalnya beneran kejadian kasian cucunya emosi gw bacanya lo lagian knp si org ni pengen nikah muda emg kl ga nikah muda bakal langsung mati</t>
  </si>
  <si>
    <t>['gpp', 'cerai', 'yg', 'penting', 'punya', 'anak', 'ortu', 'lu', 'egois', 'banget', 'ga', 'mikirin', 'kl', 'misalnya', 'beneran', 'kejadian', 'kasian', 'cucunya', 'emosi', 'gw', 'bacanya', 'lo', 'lagian', 'knp', 'si', 'org', 'ni', 'pengen', 'nikah', 'muda', 'emg', 'kl', 'ga', 'nikah', 'muda', 'bakal', 'langsung', 'mati']</t>
  </si>
  <si>
    <t>['boleh', 'cerai', 'yg', 'penting', 'punya', 'anak', 'orangtua', 'kamu', 'egois', 'banget', 'tidak', 'memikirkan', 'kalau', 'misalnya', 'benar', 'kejadian', 'kasihan', 'cucunya', 'emosi', 'aku', 'bacanya', 'kamu', 'lagian', 'kenapa', 'si', 'orang', 'ini', 'ingin', 'nikah', 'muda', 'memang', 'kalau', 'tidak', 'nikah', 'muda', 'bakal', 'langsung', 'mati']</t>
  </si>
  <si>
    <t>['cerai', 'anak', 'orangtua', 'egois', 'banget', 'memikirkan', 'kejadian', 'kasihan', 'cucunya', 'emosi', 'bacanya', 'si', 'orang', 'nikah', 'muda', 'nikah', 'muda', 'langsung', 'mati']</t>
  </si>
  <si>
    <t>['cerai', 'anak', 'orangtua', 'egois', 'banget', 'pikir', 'jadi', 'kasihan', 'cucu', 'emosi', 'baca', 'si', 'orang', 'nikah', 'muda', 'nikah', 'muda', 'langsung', 'mati']</t>
  </si>
  <si>
    <t>cerai anak orangtua egois banget pikir jadi kasihan cucu emosi baca si orang nikah muda nikah muda langsung mati</t>
  </si>
  <si>
    <t>huhu, bener bgt. kemarin mikir ini juga, ortu dah buru2 tanya kapan nikah, meanwile gue mikir ntar kalo gue nikah, punya anak, break kerja ngurus anak, dah gede terus kalo tbtb kepikiran pengen kerja lagi kayak kepentok umur + skill mungkin ga sebagus pas masih muda</t>
  </si>
  <si>
    <t>huhu bener bgt kemarin mikir ini juga ortu dah buru tanya kapan nikah meanwile gue mikir ntar kalo gue nikah punya anak break kerja ngurus anak dah gede terus kalo tbtb kepikiran pengen kerja lagi kayak kepentok umur skill mungkin ga sebagus pas masih muda</t>
  </si>
  <si>
    <t>['huhu', 'bener', 'bgt', 'kemarin', 'mikir', 'ini', 'juga', 'ortu', 'dah', 'buru', 'tanya', 'kapan', 'nikah', 'meanwile', 'gue', 'mikir', 'ntar', 'kalo', 'gue', 'nikah', 'punya', 'anak', 'break', 'kerja', 'ngurus', 'anak', 'dah', 'gede', 'terus', 'kalo', 'tbtb', 'kepikiran', 'pengen', 'kerja', 'lagi', 'kayak', 'kepentok', 'umur', 'skill', 'mungkin', 'ga', 'sebagus', 'pas', 'masih', 'muda']</t>
  </si>
  <si>
    <t>['huhu', 'benar', 'banget', 'kemarin', 'berpikir', 'ini', 'juga', 'orangtua', 'sudah', 'buru', 'tanya', 'kapan', 'nikah', 'meanwile', 'aku', 'berpikir', 'nanti', 'kalo', 'aku', 'nikah', 'punya', 'anak', 'break', 'kerja', 'merawat', 'anak', 'sudah', 'besar', 'terus', 'kalo', 'tibatiba', 'kepikiran', 'ingin', 'kerja', 'lagi', 'seperti', 'tersudut', 'umur', 'kemampuan', 'mungkin', 'tidak', 'sebagus', 'saat', 'masih', 'muda']</t>
  </si>
  <si>
    <t>['huhu', 'banget', 'kemarin', 'berpikir', 'orangtua', 'buru', 'nikah', 'meanwile', 'berpikir', 'kalo', 'nikah', 'anak', 'break', 'kerja', 'merawat', 'anak', 'kalo', 'tibatiba', 'kepikiran', 'kerja', 'tersudut', 'umur', 'kemampuan', 'sebagus', 'muda']</t>
  </si>
  <si>
    <t>['huhu', 'banget', 'kemarin', 'pikir', 'orangtua', 'buru', 'nikah', 'meanwile', 'pikir', 'kalo', 'nikah', 'anak', 'break', 'kerja', 'rawat', 'anak', 'kalo', 'tibatiba', 'pikir', 'kerja', 'sudut', 'umur', 'mampu', 'bagus', 'muda']</t>
  </si>
  <si>
    <t>huhu banget kemarin pikir orangtua buru nikah meanwile pikir kalo nikah anak break kerja rawat anak kalo tibatiba pikir kerja sudut umur mampu bagus muda</t>
  </si>
  <si>
    <t>@sbyfess Di lingkungan w yang nikah muda adalah orang2 kaya :) ortunya belike "gapapa nikah aja, yang penting ga zina, kerjaan gampang kok tinggal kerja di perusahaan papah aja suaminya" dan biaya hidup mereka juga masih ditanggung ortu 😭</t>
  </si>
  <si>
    <t>@sbyfess di lingkungan w yang nikah muda adalah orang2 kaya :) ortunya belike "gapapa nikah aja, yang penting ga zina, kerjaan gampang kok tinggal kerja di perusahaan papah aja suaminya" dan biaya hidup mereka juga masih ditanggung ortu 😭</t>
  </si>
  <si>
    <t>di lingkungan  yang nikah muda adalah orang kaya ortunya belike gapapa nikah aja yang penting ga zina kerjaan gampang kok tinggal kerja di perusahaan papah aja suaminya dan biaya hidup mereka juga masih ditanggung ortu</t>
  </si>
  <si>
    <t>['di', 'lingkungan', 'yang', 'nikah', 'muda', 'adalah', 'orang', 'kaya', 'ortunya', 'belike', 'gapapa', 'nikah', 'aja', 'yang', 'penting', 'ga', 'zina', 'kerjaan', 'gampang', 'kok', 'tinggal', 'kerja', 'di', 'perusahaan', 'papah', 'aja', 'suaminya', 'dan', 'biaya', 'hidup', 'mereka', 'juga', 'masih', 'ditanggung', 'ortu']</t>
  </si>
  <si>
    <t>['di', 'lingkungan', 'yang', 'nikah', 'muda', 'adalah', 'orang', 'kaya', 'orangtua', 'belike', 'boleh', 'nikah', 'aja', 'yang', 'penting', 'tidak', 'zina', 'kerjaan', 'gampang', 'kok', 'tinggal', 'kerja', 'di', 'perusahaan', 'papah', 'aja', 'suaminya', 'dan', 'biaya', 'hidup', 'mereka', 'juga', 'masih', 'ditanggung', 'orangtua']</t>
  </si>
  <si>
    <t>['lingkungan', 'nikah', 'muda', 'orang', 'kaya', 'orangtua', 'belike', 'nikah', 'aja', 'zina', 'kerjaan', 'gampang', 'tinggal', 'kerja', 'perusahaan', 'papah', 'aja', 'suaminya', 'biaya', 'hidup', 'ditanggung', 'orangtua']</t>
  </si>
  <si>
    <t>['lingkung', 'nikah', 'muda', 'orang', 'kaya', 'orangtua', 'belike', 'nikah', 'aja', 'zina', 'kerja', 'gampang', 'tinggal', 'kerja', 'usaha', 'papah', 'aja', 'suami', 'biaya', 'hidup', 'tanggung', 'orangtua']</t>
  </si>
  <si>
    <t>lingkung nikah muda orang kaya orangtua belike nikah aja zina kerja gampang tinggal kerja usaha papah aja suami biaya hidup tanggung orangtua</t>
  </si>
  <si>
    <t>@synchoitan @rujakcingvr @vishnuvamsa @sbyfess kan mostly bisa s e k s tanpa ikatan pernikahan. masa ga tau?
orang miskin walaupun banyak nikah muda, tapi masih banyak yang sadar kalo hubungan suami istri itu harus dalam ikatan pernikahan</t>
  </si>
  <si>
    <t>kan mostly bisa     tanpa ikatan pernikahan masa ga tau orang miskin walaupun banyak nikah muda tapi masih banyak yang sadar kalo hubungan suami istri itu harus dalam ikatan pernikahan</t>
  </si>
  <si>
    <t>['kan', 'mostly', 'bisa', 'tanpa', 'ikatan', 'pernikahan', 'masa', 'ga', 'tau', 'orang', 'miskin', 'walaupun', 'banyak', 'nikah', 'muda', 'tapi', 'masih', 'banyak', 'yang', 'sadar', 'kalo', 'hubungan', 'suami', 'istri', 'itu', 'harus', 'dalam', 'ikatan', 'pernikahan']</t>
  </si>
  <si>
    <t>['kan', 'mostly', 'bisa', 'tanpa', 'ikatan', 'pernikahan', 'masa', 'tidak', 'tau', 'orang', 'miskin', 'walaupun', 'banyak', 'nikah', 'muda', 'tapi', 'masih', 'banyak', 'yang', 'sadar', 'kalo', 'hubungan', 'suami', 'istri', 'itu', 'harus', 'dalam', 'ikatan', 'pernikahan']</t>
  </si>
  <si>
    <t>['mostly', 'ikatan', 'pernikahan', 'tau', 'orang', 'miskin', 'nikah', 'muda', 'sadar', 'kalo', 'hubungan', 'suami', 'istri', 'ikatan', 'pernikahan']</t>
  </si>
  <si>
    <t>['mostly', 'ikat', 'nikah', 'tau', 'orang', 'miskin', 'nikah', 'muda', 'sadar', 'kalo', 'hubung', 'suami', 'istri', 'ikat', 'nikah']</t>
  </si>
  <si>
    <t>mostly ikat nikah tau orang miskin nikah muda sadar kalo hubung suami istri ikat nikah</t>
  </si>
  <si>
    <t>@ILCTalkshow @PDI_Perjuangan @ganjarpranowo Rakyat di pimpin dari partai wong cilik..ketar ketir..tak sesuai jorganya...sembako naik, BBM naik, listrik naik, anak muda takut nikah karena tidak ada kepastian hidup buruh kerja kontrak seumur hidup.gegara cipta kerja, korupsi meningkat,hutang negara segunung..dll..</t>
  </si>
  <si>
    <t>@ilctalkshow @pdi_perjuangan @ganjarpranowo rakyat di pimpin dari partai wong cilik..ketar ketir..tak sesuai jorganya...sembako naik, bbm naik, listrik naik, anak muda takut nikah karena tidak ada kepastian hidup buruh kerja kontrak seumur hidup.gegara cipta kerja, korupsi meningkat,hutang negara segunung..dll..</t>
  </si>
  <si>
    <t>perjuangan rakyat di pimpin dari partai wong cilikketar ketirtak sesuai jorganyasembako naik bbm naik listrik naik anak muda takut nikah karena tidak ada kepastian hidup buruh kerja kontrak seumur hidupgegara cipta kerja korupsi meningkathutang negara segunungdll</t>
  </si>
  <si>
    <t>['perjuangan', 'rakyat', 'di', 'pimpin', 'dari', 'partai', 'wong', 'cilikketar', 'ketirtak', 'sesuai', 'jorganyasembako', 'naik', 'bbm', 'naik', 'listrik', 'naik', 'anak', 'muda', 'takut', 'nikah', 'karena', 'tidak', 'ada', 'kepastian', 'hidup', 'buruh', 'kerja', 'kontrak', 'seumur', 'hidupgegara', 'cipta', 'kerja', 'korupsi', 'meningkathutang', 'negara', 'segunungdll']</t>
  </si>
  <si>
    <t>['perjuangan', 'rakyat', 'pimpin', 'partai', 'cilikketar', 'ketirtak', 'sesuai', 'jorganyasembako', 'bbm', 'listrik', 'anak', 'muda', 'takut', 'nikah', 'kepastian', 'hidup', 'buruh', 'kerja', 'kontrak', 'seumur', 'hidupgegara', 'cipta', 'kerja', 'korupsi', 'meningkathutang', 'negara', 'segunungdll']</t>
  </si>
  <si>
    <t>['juang', 'rakyat', 'pimpin', 'partai', 'cilikketar', 'ketirtak', 'sesuai', 'jorganyasembako', 'bbm', 'listrik', 'anak', 'muda', 'takut', 'nikah', 'pasti', 'hidup', 'buruh', 'kerja', 'kontrak', 'umur', 'hidupgegara', 'cipta', 'kerja', 'korupsi', 'meningkathutang', 'negara', 'segunungdll']</t>
  </si>
  <si>
    <t>juang rakyat pimpin partai cilikketar ketirtak sesuai jorganyasembako bbm listrik anak muda takut nikah pasti hidup buruh kerja kontrak umur hidupgegara cipta kerja korupsi meningkathutang negara segunungdll</t>
  </si>
  <si>
    <t>@Cluring @sbyfess Nikah muda kl dua duanya kategori bocil 18 thn gt. Imho 😆di pulau sebelah sby nikah umur 13 thn udh biasa bgt 😩</t>
  </si>
  <si>
    <t>@cluring @sbyfess nikah muda kl dua duanya kategori bocil 18 thn gt. imho 😆di pulau sebelah sby nikah umur 13 thn udh biasa bgt 😩</t>
  </si>
  <si>
    <t>nikah muda kl dua duanya kategori bocil thn gt imho di pulau sebelah sby nikah umur thn udh biasa bgt</t>
  </si>
  <si>
    <t>['nikah', 'muda', 'kl', 'dua', 'duanya', 'kategori', 'bocil', 'thn', 'gt', 'imho', 'di', 'pulau', 'sebelah', 'sby', 'nikah', 'umur', 'thn', 'udh', 'biasa', 'bgt']</t>
  </si>
  <si>
    <t>['nikah', 'muda', 'kalau', 'dua', 'duanya', 'kategori', 'bocah', 'tahun', 'begitu', 'imho', 'di', 'pulau', 'sebelah', 'sby', 'nikah', 'umur', 'tahun', 'sudah', 'biasa', 'banget']</t>
  </si>
  <si>
    <t>['nikah', 'muda', 'duanya', 'kategori', 'bocah', 'pulau', 'sebelah', 'sby', 'nikah', 'umur', 'banget']</t>
  </si>
  <si>
    <t>['nikah', 'muda', 'dua', 'kategori', 'bocah', 'pulau', 'belah', 'sby', 'nikah', 'umur', 'banget']</t>
  </si>
  <si>
    <t>nikah muda dua kategori bocah pulau belah sby nikah umur banget</t>
  </si>
  <si>
    <t>@sbyfess Kalo udah ada jodohnya yaudah nikahin aja. Gue heran sama elu pada, orang berzina elu maklumin, giliran ada yg nikah muda, sah dan halal malah elu julidin. Anak gue nikah umur 18 tahun loh, kalo elu mau bilang gue kurang pendidikan dan kurang ekonomi, terserah!</t>
  </si>
  <si>
    <t>@sbyfess kalo udah ada jodohnya yaudah nikahin aja. gue heran sama elu pada, orang berzina elu maklumin, giliran ada yg nikah muda, sah dan halal malah elu julidin. anak gue nikah umur 18 tahun loh, kalo elu mau bilang gue kurang pendidikan dan kurang ekonomi, terserah!</t>
  </si>
  <si>
    <t>kalo udah ada jodohnya yaudah nikahin aja gue heran sama elu pada orang berzina elu maklumin giliran ada yg nikah muda sah dan halal malah elu julidin anak gue nikah umur tahun loh kalo elu mau bilang gue kurang pendidikan dan kurang ekonomi terserah</t>
  </si>
  <si>
    <t>['kalo', 'udah', 'ada', 'jodohnya', 'yaudah', 'nikahin', 'aja', 'gue', 'heran', 'sama', 'elu', 'pada', 'orang', 'berzina', 'elu', 'maklumin', 'giliran', 'ada', 'yg', 'nikah', 'muda', 'sah', 'dan', 'halal', 'malah', 'elu', 'julidin', 'anak', 'gue', 'nikah', 'umur', 'tahun', 'loh', 'kalo', 'elu', 'mau', 'bilang', 'gue', 'kurang', 'pendidikan', 'dan', 'kurang', 'ekonomi', 'terserah']</t>
  </si>
  <si>
    <t>['kalo', 'sudah', 'ada', 'jodohnya', 'yaudah', 'nikahin', 'aja', 'aku', 'heran', 'sama', 'kamu', 'pada', 'orang', 'berzina', 'kamu', 'maklumin', 'giliran', 'ada', 'yg', 'nikah', 'muda', 'sah', 'dan', 'halal', 'malah', 'kamu', 'iri', 'anak', 'aku', 'nikah', 'umur', 'tahun', 'loh', 'kalo', 'kamu', 'mau', 'bilang', 'aku', 'kurang', 'pendidikan', 'dan', 'kurang', 'ekonomi', 'terserah']</t>
  </si>
  <si>
    <t>['kalo', 'jodohnya', 'yaudah', 'nikahin', 'aja', 'heran', 'orang', 'berzina', 'maklumin', 'giliran', 'nikah', 'muda', 'sah', 'halal', 'iri', 'anak', 'nikah', 'umur', 'loh', 'kalo', 'bilang', 'pendidikan', 'ekonomi', 'terserah']</t>
  </si>
  <si>
    <t>['kalo', 'jodoh', 'yaudah', 'nikahin', 'aja', 'heran', 'orang', 'zina', 'maklumin', 'gilir', 'nikah', 'muda', 'sah', 'halal', 'iri', 'anak', 'nikah', 'umur', 'loh', 'kalo', 'bilang', 'didik', 'ekonomi', 'serah']</t>
  </si>
  <si>
    <t>kalo jodoh yaudah nikahin aja heran orang zina maklumin gilir nikah muda sah halal iri anak nikah umur loh kalo bilang didik ekonomi serah</t>
  </si>
  <si>
    <t>Jujur gue sering heran makin byk org yg pen nikah muda😅</t>
  </si>
  <si>
    <t>jujur gue sering heran makin byk org yg pen nikah muda😅</t>
  </si>
  <si>
    <t>jujur gue sering heran makin byk org yg pen nikah muda</t>
  </si>
  <si>
    <t>['jujur', 'gue', 'sering', 'heran', 'makin', 'byk', 'org', 'yg', 'pen', 'nikah', 'muda']</t>
  </si>
  <si>
    <t>['jujur', 'aku', 'sering', 'heran', 'makin', 'banyak', 'orang', 'yg', 'ingin', 'nikah', 'muda']</t>
  </si>
  <si>
    <t>['jujur', 'heran', 'orang', 'nikah', 'muda']</t>
  </si>
  <si>
    <t>jujur heran orang nikah muda</t>
  </si>
  <si>
    <t>@echantukubakso @sbyfess ning daerahku yo podo. niate mengurangi beban wong tuo malah endinge nambah nambahi beban ntok! meneh biasane sing do nikah muda yo dadi janda muda. sidane mbalek omahe wong tuone gowo anak bayek sing biayane okeh, bapak e wes rak urus dumeh wes pisah omah</t>
  </si>
  <si>
    <t>ning daerahku yo podo niate mengurangi beban wong tuo malah endinge nambah nambahi beban ntok meneh biasane sing do nikah muda yo dadi janda muda sidane mbalek omahe wong tuone gowo anak bayek sing biayane okeh bapak  wes rak urus dumeh wes pisah omah</t>
  </si>
  <si>
    <t>['ning', 'daerahku', 'yo', 'podo', 'niate', 'mengurangi', 'beban', 'wong', 'tuo', 'malah', 'endinge', 'nambah', 'nambahi', 'beban', 'ntok', 'meneh', 'biasane', 'sing', 'do', 'nikah', 'muda', 'yo', 'dadi', 'janda', 'muda', 'sidane', 'mbalek', 'omahe', 'wong', 'tuone', 'gowo', 'anak', 'bayek', 'sing', 'biayane', 'okeh', 'bapak', 'wes', 'rak', 'urus', 'dumeh', 'wes', 'pisah', 'omah']</t>
  </si>
  <si>
    <t>['di', 'daerahku', 'ya', 'podo', 'niate', 'mengurangi', 'beban', 'wong', 'tua', 'malah', 'endinge', 'bertambah', 'nambahi', 'beban', 'ntok', 'meneh', 'biasane', 'sing', 'pada', 'nikah', 'muda', 'ya', 'jadi', 'janda', 'muda', 'sidane', 'mbalek', 'omahe', 'wong', 'tuone', 'gowo', 'anak', 'bayek', 'sing', 'biayane', 'okeh', 'bapak', 'sudah', 'tdak', 'atur', 'dumeh', 'sudah', 'pisah', 'omah']</t>
  </si>
  <si>
    <t>['daerahku', 'ya', 'podo', 'niate', 'mengurangi', 'beban', 'tua', 'endinge', 'bertambah', 'nambahi', 'beban', 'ntok', 'meneh', 'biasane', 'sing', 'nikah', 'muda', 'ya', 'janda', 'muda', 'sidane', 'mbalek', 'omahe', 'tuone', 'gowo', 'anak', 'bayek', 'sing', 'biayane', 'okeh', 'tdak', 'atur', 'dumeh', 'pisah', 'omah']</t>
  </si>
  <si>
    <t>['daerah', 'ya', 'podo', 'niate', 'kurang', 'beban', 'tua', 'endinge', 'tambah', 'nambahi', 'beban', 'ntok', 'teh', 'biasane', 'sing', 'nikah', 'muda', 'ya', 'janda', 'muda', 'sidane', 'mbalek', 'omahe', 'tuone', 'gowo', 'anak', 'bayek', 'sing', 'biayane', 'okeh', 'tdak', 'atur', 'dumeh', 'pisah', 'omah']</t>
  </si>
  <si>
    <t>daerah ya podo niate kurang beban tua endinge tambah nambahi beban ntok teh biasane sing nikah muda ya janda muda sidane mbalek omahe tuone gowo anak bayek sing biayane okeh tdak atur dumeh pisah omah</t>
  </si>
  <si>
    <t>@trsrenote tapi kak kalau diliat-liat itu kayak pasangan muda yang lagi merintis small business buat tabungan nikah mereka😔 clothing store gitu, chs bagian desain terus pjh ngurus vendor dan keuangan haha😔</t>
  </si>
  <si>
    <t>tapi kak kalau diliatliat itu kayak pasangan muda yang lagi merintis small business buat tabungan nikah mereka clothing store gitu chs bagian desain terus pjh ngurus vendor dan keuangan haha</t>
  </si>
  <si>
    <t>['tapi', 'kak', 'kalau', 'diliatliat', 'itu', 'kayak', 'pasangan', 'muda', 'yang', 'lagi', 'merintis', 'small', 'business', 'buat', 'tabungan', 'nikah', 'mereka', 'clothing', 'store', 'gitu', 'chs', 'bagian', 'desain', 'terus', 'pjh', 'ngurus', 'vendor', 'dan', 'keuangan', 'haha']</t>
  </si>
  <si>
    <t>['tapi', 'kakak', 'kalau', 'diliatliat', 'itu', 'seperti', 'pasangan', 'muda', 'yang', 'lagi', 'merintis', 'small', 'business', 'buat', 'tabungan', 'nikah', 'mereka', 'clothing', 'store', 'begitu', 'chs', 'bagian', 'desain', 'terus', 'pjh', 'merawat', 'vendor', 'dan', 'keuangan', 'haha']</t>
  </si>
  <si>
    <t>['kakak', 'diliatliat', 'pasangan', 'muda', 'merintis', 'small', 'business', 'tabungan', 'nikah', 'clothing', 'store', 'chs', 'desain', 'pjh', 'merawat', 'vendor', 'keuangan', 'haha']</t>
  </si>
  <si>
    <t>['kakak', 'diliatliat', 'pasang', 'muda', 'rintis', 'small', 'business', 'tabung', 'nikah', 'clothing', 'store', 'chs', 'desain', 'pjh', 'rawat', 'vendor', 'uang', 'haha']</t>
  </si>
  <si>
    <t>kakak diliatliat pasang muda rintis small business tabung nikah clothing store chs desain pjh rawat vendor uang haha</t>
  </si>
  <si>
    <t>baru aja waktu libur kemarin di rumah buyut, ada yg bertamu (seorang kakek dan 2 remaja terlihat masih muda sekali)
ngobrol ngobrol dan ngobrol sampe nyeletuk lah
si kakek 'oh ini si R dan itu istrinya. nah itu lia apa udah nikah? sekarang  kerja apa?'
disitu aku cuma senyum :)</t>
  </si>
  <si>
    <t>baru aja waktu libur kemarin di rumah buyut, ada yg bertamu (seorang kakek dan 2 remaja terlihat masih muda sekali)
ngobrol ngobrol dan ngobrol sampe nyeletuk lah
si kakek 'oh ini si r dan itu istrinya. nah itu lia apa udah nikah? sekarang  kerja apa?'
disitu aku cuma senyum :)</t>
  </si>
  <si>
    <t>baru aja waktu libur kemarin di rumah buyut ada yg bertamu seorang kakek dan remaja terlihat masih muda sekali ngobrol ngobrol dan ngobrol sampe nyeletuk lah si kakek oh ini si  dan itu istrinya nah itu lia apa udah nikah sekarang kerja apa disitu aku cuma senyum</t>
  </si>
  <si>
    <t>['baru', 'aja', 'waktu', 'libur', 'kemarin', 'di', 'rumah', 'buyut', 'ada', 'yg', 'bertamu', 'seorang', 'kakek', 'dan', 'remaja', 'terlihat', 'masih', 'muda', 'sekali', 'ngobrol', 'ngobrol', 'dan', 'ngobrol', 'sampe', 'nyeletuk', 'lah', 'si', 'kakek', 'oh', 'ini', 'si', 'dan', 'itu', 'istrinya', 'nah', 'itu', 'lia', 'apa', 'udah', 'nikah', 'sekarang', 'kerja', 'apa', 'disitu', 'aku', 'cuma', 'senyum']</t>
  </si>
  <si>
    <t>['baru', 'aja', 'waktu', 'libur', 'kemarin', 'di', 'rumah', 'buyut', 'ada', 'yg', 'bertamu', 'seorang', 'kakek', 'dan', 'remaja', 'terlihat', 'masih', 'muda', 'sekali', 'berbicara', 'berbicara', 'dan', 'berbicara', 'sampai', 'bilang', 'lah', 'si', 'kakek', 'oh', 'ini', 'si', 'dan', 'itu', 'istrinya', 'nah', 'itu', 'lia', 'apa', 'sudah', 'nikah', 'sekarang', 'kerja', 'apa', 'disitu', 'aku', 'cuma', 'senyum']</t>
  </si>
  <si>
    <t>['aja', 'libur', 'kemarin', 'rumah', 'buyut', 'bertamu', 'kakek', 'remaja', 'muda', 'berbicara', 'berbicara', 'berbicara', 'bilang', 'si', 'kakek', 'oh', 'si', 'istrinya', 'lia', 'nikah', 'kerja', 'disitu', 'senyum']</t>
  </si>
  <si>
    <t>['aja', 'libur', 'kemarin', 'rumah', 'buyut', 'tamu', 'kakek', 'remaja', 'muda', 'bicara', 'bicara', 'bicara', 'bilang', 'si', 'kakek', 'oh', 'si', 'istri', 'lia', 'nikah', 'kerja', 'situ', 'senyum']</t>
  </si>
  <si>
    <t>aja libur kemarin rumah buyut tamu kakek remaja muda bicara bicara bicara bilang si kakek oh si istri lia nikah kerja situ senyum</t>
  </si>
  <si>
    <t>Ortu-ortu dulu nikah muda duitnya dari mana ya....jaman sekarang unless your parents are crazy rich buat nikah kayaknya harus nyicil dari jauh2 hari deh, kalo ga boncos shayyyy</t>
  </si>
  <si>
    <t>ortu-ortu dulu nikah muda duitnya dari mana ya....jaman sekarang unless your parents are crazy rich buat nikah kayaknya harus nyicil dari jauh2 hari deh, kalo ga boncos shayyyy</t>
  </si>
  <si>
    <t>ortuortu dulu nikah muda duitnya dari mana yajaman sekarang unless your parents are crazy rich buat nikah kayaknya harus nyicil dari jauh hari deh kalo ga boncos shayyyy</t>
  </si>
  <si>
    <t>['ortuortu', 'dulu', 'nikah', 'muda', 'duitnya', 'dari', 'mana', 'yajaman', 'sekarang', 'unless', 'your', 'parents', 'are', 'crazy', 'rich', 'buat', 'nikah', 'kayaknya', 'harus', 'nyicil', 'dari', 'jauh', 'hari', 'deh', 'kalo', 'ga', 'boncos', 'shayyyy']</t>
  </si>
  <si>
    <t>['ortuortu', 'dulu', 'nikah', 'muda', 'duitnya', 'dari', 'mana', 'yajaman', 'sekarang', 'unless', 'your', 'parents', 'are', 'crazy', 'rich', 'buat', 'nikah', 'kayaknya', 'harus', 'nyicil', 'dari', 'jauh', 'hari', 'deh', 'kalo', 'tidak', 'boncos', 'shayyyy']</t>
  </si>
  <si>
    <t>['ortuortu', 'nikah', 'muda', 'duitnya', 'yajaman', 'unless', 'your', 'parents', 'are', 'crazy', 'rich', 'nikah', 'kayaknya', 'nyicil', 'deh', 'kalo', 'boncos', 'shayyyy']</t>
  </si>
  <si>
    <t>['ortuortu', 'nikah', 'muda', 'duit', 'yajaman', 'unless', 'your', 'parents', 'are', 'crazy', 'rich', 'nikah', 'kayak', 'nyicil', 'deh', 'kalo', 'boncos', 'shayyyy']</t>
  </si>
  <si>
    <t>ortuortu nikah muda duit yajaman unless your parents are crazy rich nikah kayak nyicil deh kalo boncos shayyyy</t>
  </si>
  <si>
    <t>@sbyfess kalo mau nyari penyakit lanjut gasspooll sampe nikah bisa mati muda. 
kalo inget kata tukang parkir DUR MUNDUR MUNDUR 👍</t>
  </si>
  <si>
    <t>@sbyfess kalo mau nyari penyakit lanjut gasspooll sampe nikah bisa mati muda. 
kalo inget kata tukang parkir dur mundur mundur 👍</t>
  </si>
  <si>
    <t>kalo mau nyari penyakit lanjut gasspooll sampe nikah bisa mati muda kalo inget kata tukang parkir dur mundur mundur</t>
  </si>
  <si>
    <t>['kalo', 'mau', 'nyari', 'penyakit', 'lanjut', 'gasspooll', 'sampe', 'nikah', 'bisa', 'mati', 'muda', 'kalo', 'inget', 'kata', 'tukang', 'parkir', 'dur', 'mundur', 'mundur']</t>
  </si>
  <si>
    <t>['kalo', 'mau', 'mencari', 'penyakit', 'lanjut', 'gasspooll', 'sampai', 'nikah', 'bisa', 'mati', 'muda', 'kalo', 'ingat', 'kata', 'tukang', 'parkir', 'dur', 'mundur', 'mundur']</t>
  </si>
  <si>
    <t>['kalo', 'mencari', 'penyakit', 'gasspooll', 'nikah', 'mati', 'muda', 'kalo', 'tukang', 'parkir', 'dur', 'mundur', 'mundur']</t>
  </si>
  <si>
    <t>['kalo', 'cari', 'sakit', 'gasspooll', 'nikah', 'mati', 'muda', 'kalo', 'tukang', 'parkir', 'dur', 'mundur', 'mundur']</t>
  </si>
  <si>
    <t>kalo cari sakit gasspooll nikah mati muda kalo tukang parkir dur mundur mundur</t>
  </si>
  <si>
    <t>@sbyfess Yaa karena faktor kemiskinan struktural juga , selain faktor kemiskinan struktural juga ada faktor lain buat mereka bisa nikah muda kayak di artikel ini. Kalau salah mohon maaf untuk di koreksi lagi yaa untuk para warga yang budiman🙏🏻 https://t.co/ecu5fUGRB2</t>
  </si>
  <si>
    <t>@sbyfess yaa karena faktor kemiskinan struktural juga , selain faktor kemiskinan struktural juga ada faktor lain buat mereka bisa nikah muda kayak di artikel ini. kalau salah mohon maaf untuk di koreksi lagi yaa untuk para warga yang budiman🙏🏻 https://t.co/ecu5fugrb2</t>
  </si>
  <si>
    <t>yaa karena faktor kemiskinan struktural juga selain faktor kemiskinan struktural juga ada faktor lain buat mereka bisa nikah muda kayak di artikel ini kalau salah mohon maaf untuk di koreksi lagi yaa untuk para warga yang budiman</t>
  </si>
  <si>
    <t>['yaa', 'karena', 'faktor', 'kemiskinan', 'struktural', 'juga', 'selain', 'faktor', 'kemiskinan', 'struktural', 'juga', 'ada', 'faktor', 'lain', 'buat', 'mereka', 'bisa', 'nikah', 'muda', 'kayak', 'di', 'artikel', 'ini', 'kalau', 'salah', 'mohon', 'maaf', 'untuk', 'di', 'koreksi', 'lagi', 'yaa', 'untuk', 'para', 'warga', 'yang', 'budiman']</t>
  </si>
  <si>
    <t>['iya', 'karena', 'faktor', 'kemiskinan', 'struktural', 'juga', 'selain', 'faktor', 'kemiskinan', 'struktural', 'juga', 'ada', 'faktor', 'lain', 'buat', 'mereka', 'bisa', 'nikah', 'muda', 'seperti', 'di', 'artikel', 'ini', 'kalau', 'salah', 'mohon', 'maaf', 'untuk', 'di', 'koreksi', 'lagi', 'iya', 'untuk', 'para', 'warga', 'yang', 'budiman']</t>
  </si>
  <si>
    <t>['iya', 'faktor', 'kemiskinan', 'struktural', 'faktor', 'kemiskinan', 'struktural', 'faktor', 'nikah', 'muda', 'artikel', 'salah', 'mohon', 'maaf', 'koreksi', 'iya', 'warga', 'budiman']</t>
  </si>
  <si>
    <t>['iya', 'faktor', 'miskin', 'struktural', 'faktor', 'miskin', 'struktural', 'faktor', 'nikah', 'muda', 'artikel', 'salah', 'mohon', 'maaf', 'koreksi', 'iya', 'warga', 'budiman']</t>
  </si>
  <si>
    <t>iya faktor miskin struktural faktor miskin struktural faktor nikah muda artikel salah mohon maaf koreksi iya warga budiman</t>
  </si>
  <si>
    <t>@baechimori maaf iya aku skrg di arc nikah muda</t>
  </si>
  <si>
    <t>maaf iya aku skrg di arc nikah muda</t>
  </si>
  <si>
    <t>['maaf', 'iya', 'aku', 'skrg', 'di', 'arc', 'nikah', 'muda']</t>
  </si>
  <si>
    <t>['maaf', 'iya', 'aku', 'sekarang', 'di', 'arc', 'nikah', 'muda']</t>
  </si>
  <si>
    <t>['maaf', 'iya', 'arc', 'nikah', 'muda']</t>
  </si>
  <si>
    <t>maaf iya arc nikah muda</t>
  </si>
  <si>
    <t>@goodTea56 @_jigujelly_ @sbyfess Benerr bangett, lihat orang-orang pamer nikah muda itu bikin sebagian anak muda ke 'trigger' jadi pengen nikah muda juga. Padahal mereka gak tahu, di pengadilan negeri banyak daftar perceraian yang di dominasi oleh korban nikah muda 😭😭 apa gk sayang waktunya terbuang sia-sia</t>
  </si>
  <si>
    <t>@goodtea56 @_jigujelly_ @sbyfess benerr bangett, lihat orang-orang pamer nikah muda itu bikin sebagian anak muda ke 'trigger' jadi pengen nikah muda juga. padahal mereka gak tahu, di pengadilan negeri banyak daftar perceraian yang di dominasi oleh korban nikah muda 😭😭 apa gk sayang waktunya terbuang sia-sia</t>
  </si>
  <si>
    <t>jigujelly benerr bangett lihat orangorang pamer nikah muda itu bikin sebagian anak muda ke trigger jadi pengen nikah muda juga padahal mereka gak tahu di pengadilan negeri banyak daftar perceraian yang di dominasi oleh korban nikah muda apa gk sayang waktunya terbuang siasia</t>
  </si>
  <si>
    <t>['jigujelly', 'benerr', 'bangett', 'lihat', 'orangorang', 'pamer', 'nikah', 'muda', 'itu', 'bikin', 'sebagian', 'anak', 'muda', 'ke', 'trigger', 'jadi', 'pengen', 'nikah', 'muda', 'juga', 'padahal', 'mereka', 'gak', 'tahu', 'di', 'pengadilan', 'negeri', 'banyak', 'daftar', 'perceraian', 'yang', 'di', 'dominasi', 'oleh', 'korban', 'nikah', 'muda', 'apa', 'gk', 'sayang', 'waktunya', 'terbuang', 'siasia']</t>
  </si>
  <si>
    <t>['jigujelly', 'benerr', 'banget', 'lihat', 'orang', 'pamer', 'nikah', 'muda', 'itu', 'bikin', 'sebagian', 'anak', 'muda', 'ke', 'terpancing', 'jadi', 'ingin', 'nikah', 'muda', 'juga', 'padahal', 'mereka', 'gak', 'tahu', 'di', 'pengadilan', 'negeri', 'banyak', 'daftar', 'perceraian', 'yang', 'di', 'dominasi', 'oleh', 'korban', 'nikah', 'muda', 'apa', 'tidak', 'sayang', 'waktunya', 'terbuang', 'percuma']</t>
  </si>
  <si>
    <t>['jigujelly', 'benerr', 'banget', 'lihat', 'orang', 'pamer', 'nikah', 'muda', 'bikin', 'anak', 'muda', 'terpancing', 'nikah', 'muda', 'gak', 'pengadilan', 'negeri', 'daftar', 'perceraian', 'dominasi', 'korban', 'nikah', 'muda', 'sayang', 'terbuang']</t>
  </si>
  <si>
    <t>['jigujelly', 'benerr', 'banget', 'lihat', 'orang', 'pamer', 'nikah', 'muda', 'bikin', 'anak', 'muda', 'pancing', 'nikah', 'muda', 'gak', 'adil', 'negeri', 'daftar', 'cerai', 'dominasi', 'korban', 'nikah', 'muda', 'sayang', 'buang']</t>
  </si>
  <si>
    <t>jigujelly benerr banget lihat orang pamer nikah muda bikin anak muda pancing nikah muda gak adil negeri daftar cerai dominasi korban nikah muda sayang buang</t>
  </si>
  <si>
    <t>@sbyfess Tiap ada masalah mikir nya gw nikah aja kalinya. Nikah muda bukan solusi.  kata guru gw gini, lah belom aja lu ntar mikirin Gas, beras, token listrik, bayar PDAM, susu anak Abis barengan pusing biayanya. Hidup itu bukan tentang ngewe doang gw berpikir juga nikah di U 28 - 30 an</t>
  </si>
  <si>
    <t>@sbyfess tiap ada masalah mikir nya gw nikah aja kalinya. nikah muda bukan solusi.  kata guru gw gini, lah belom aja lu ntar mikirin gas, beras, token listrik, bayar pdam, susu anak abis barengan pusing biayanya. hidup itu bukan tentang ngewe doang gw berpikir juga nikah di u 28 - 30 an</t>
  </si>
  <si>
    <t>tiap ada masalah mikir nya gw nikah aja kalinya nikah muda bukan solusi kata guru gw gini lah belom aja lu ntar mikirin gas beras token listrik bayar pdam susu anak abis barengan pusing biayanya hidup itu bukan tentang ngewe doang gw berpikir juga nikah di  an</t>
  </si>
  <si>
    <t>['tiap', 'ada', 'masalah', 'mikir', 'nya', 'gw', 'nikah', 'aja', 'kalinya', 'nikah', 'muda', 'bukan', 'solusi', 'kata', 'guru', 'gw', 'gini', 'lah', 'belom', 'aja', 'lu', 'ntar', 'mikirin', 'gas', 'beras', 'token', 'listrik', 'bayar', 'pdam', 'susu', 'anak', 'abis', 'barengan', 'pusing', 'biayanya', 'hidup', 'itu', 'bukan', 'tentang', 'ngewe', 'doang', 'gw', 'berpikir', 'juga', 'nikah', 'di', 'an']</t>
  </si>
  <si>
    <t>['tiap', 'ada', 'masalah', 'berpikir', 'nya', 'aku', 'nikah', 'aja', 'kalinya', 'nikah', 'muda', 'bukan', 'solusi', 'kata', 'guru', 'aku', 'begini', 'lah', 'belum', 'aja', 'kamu', 'nanti', 'memikirkan', 'ayo', 'beras', 'token', 'listrik', 'bayar', 'pdam', 'susu', 'anak', 'habis', 'barengan', 'pusing', 'biayanya', 'hidup', 'itu', 'bukan', 'tentang', 'seks', 'hanya', 'aku', 'berpikir', 'juga', 'nikah', 'di', 'an']</t>
  </si>
  <si>
    <t>['berpikir', 'nya', 'nikah', 'aja', 'kalinya', 'nikah', 'muda', 'solusi', 'guru', 'aja', 'memikirkan', 'ayo', 'beras', 'token', 'listrik', 'bayar', 'pdam', 'susu', 'anak', 'habis', 'barengan', 'pusing', 'biayanya', 'hidup', 'seks', 'berpikir', 'nikah', 'an']</t>
  </si>
  <si>
    <t>['pikir', 'nya', 'nikah', 'aja', 'kali', 'nikah', 'muda', 'solusi', 'guru', 'aja', 'pikir', 'ayo', 'beras', 'token', 'listrik', 'bayar', 'pdam', 'susu', 'anak', 'habis', 'bareng', 'pusing', 'biaya', 'hidup', 'seks', 'pikir', 'nikah', 'an']</t>
  </si>
  <si>
    <t>pikir nya nikah aja kali nikah muda solusi guru aja pikir ayo beras token listrik bayar pdam susu anak habis bareng pusing biaya hidup seks pikir nikah an</t>
  </si>
  <si>
    <t>@Mlkybear1 @_jigujelly_ @sbyfess Setuju banget
Sekarang agak miris lihat orang² di sosmed gembor² nikah muda (usia sekolah). Kek, kehidupan pernikahan nih kompleks banget lho. Kalau belum siap risikonya gede. Masalahnya yg dilihatin tuh enaknya doang. Ga enaknya disembunyiin</t>
  </si>
  <si>
    <t>@mlkybear1 @_jigujelly_ @sbyfess setuju banget
sekarang agak miris lihat orang² di sosmed gembor² nikah muda (usia sekolah). kek, kehidupan pernikahan nih kompleks banget lho. kalau belum siap risikonya gede. masalahnya yg dilihatin tuh enaknya doang. ga enaknya disembunyiin</t>
  </si>
  <si>
    <t>jigujelly setuju banget sekarang agak miris lihat orang di sosmed gembor nikah muda usia sekolah kek kehidupan pernikahan nih kompleks banget lho kalau belum siap risikonya gede masalahnya yg dilihatin tuh enaknya doang ga enaknya disembunyiin</t>
  </si>
  <si>
    <t>['jigujelly', 'setuju', 'banget', 'sekarang', 'agak', 'miris', 'lihat', 'orang', 'di', 'sosmed', 'gembor', 'nikah', 'muda', 'usia', 'sekolah', 'kek', 'kehidupan', 'pernikahan', 'nih', 'kompleks', 'banget', 'lho', 'kalau', 'belum', 'siap', 'risikonya', 'gede', 'masalahnya', 'yg', 'dilihatin', 'tuh', 'enaknya', 'doang', 'ga', 'enaknya', 'disembunyiin']</t>
  </si>
  <si>
    <t>['jigujelly', 'setuju', 'banget', 'sekarang', 'agak', 'miris', 'lihat', 'orang', 'di', 'sosmed', 'gembor', 'nikah', 'muda', 'usia', 'sekolah', 'seperti', 'kehidupan', 'pernikahan', 'nih', 'kompleks', 'banget', 'lho', 'kalau', 'belum', 'siap', 'resiko', 'besar', 'masalahnya', 'yg', 'dilihatin', 'tuh', 'enaknya', 'hanya', 'tidak', 'enaknya', 'disembunyiin']</t>
  </si>
  <si>
    <t>['jigujelly', 'setuju', 'banget', 'miris', 'lihat', 'orang', 'sosmed', 'gembor', 'nikah', 'muda', 'usia', 'sekolah', 'kehidupan', 'pernikahan', 'nih', 'kompleks', 'banget', 'lho', 'resiko', 'dilihatin', 'tuh', 'enaknya', 'enaknya', 'disembunyiin']</t>
  </si>
  <si>
    <t>['jigujelly', 'tuju', 'banget', 'miris', 'lihat', 'orang', 'sosmed', 'gembor', 'nikah', 'muda', 'usia', 'sekolah', 'hidup', 'nikah', 'nih', 'kompleks', 'banget', 'lho', 'resiko', 'dilihatin', 'tuh', 'enak', 'enak', 'disembunyiin']</t>
  </si>
  <si>
    <t>jigujelly tuju banget miris lihat orang sosmed gembor nikah muda usia sekolah hidup nikah nih kompleks banget lho resiko dilihatin tuh enak enak disembunyiin</t>
  </si>
  <si>
    <t>@_jigujelly_ @goodTea56 @sbyfess Muda. Apalagi beberapa orang menunjukkan 'benefit' nikah muda, yang berakibat tumbuhnya ekspektasi nikah muda bisa mencukupi kebutuhan mereka, bisa membuat keluar dari lingkaran masalah ekonomi. Sedangkan, lingkungan menengah ke atas cenderung berlomba-lomba meningkatkan kualitas</t>
  </si>
  <si>
    <t>@_jigujelly_ @goodtea56 @sbyfess muda. apalagi beberapa orang menunjukkan 'benefit' nikah muda, yang berakibat tumbuhnya ekspektasi nikah muda bisa mencukupi kebutuhan mereka, bisa membuat keluar dari lingkaran masalah ekonomi. sedangkan, lingkungan menengah ke atas cenderung berlomba-lomba meningkatkan kualitas</t>
  </si>
  <si>
    <t>jigujelly muda apalagi beberapa orang menunjukkan benefit nikah muda yang berakibat tumbuhnya ekspektasi nikah muda bisa mencukupi kebutuhan mereka bisa membuat keluar dari lingkaran masalah ekonomi sedangkan lingkungan menengah ke atas cenderung berlombalomba meningkatkan kualitas</t>
  </si>
  <si>
    <t>['jigujelly', 'muda', 'apalagi', 'beberapa', 'orang', 'menunjukkan', 'benefit', 'nikah', 'muda', 'yang', 'berakibat', 'tumbuhnya', 'ekspektasi', 'nikah', 'muda', 'bisa', 'mencukupi', 'kebutuhan', 'mereka', 'bisa', 'membuat', 'keluar', 'dari', 'lingkaran', 'masalah', 'ekonomi', 'sedangkan', 'lingkungan', 'menengah', 'ke', 'atas', 'cenderung', 'berlombalomba', 'meningkatkan', 'kualitas']</t>
  </si>
  <si>
    <t>['jigujelly', 'muda', 'orang', 'benefit', 'nikah', 'muda', 'berakibat', 'tumbuhnya', 'ekspektasi', 'nikah', 'muda', 'mencukupi', 'kebutuhan', 'lingkaran', 'ekonomi', 'lingkungan', 'menengah', 'cenderung', 'berlombalomba', 'meningkatkan', 'kualitas']</t>
  </si>
  <si>
    <t>['jigujelly', 'muda', 'orang', 'benefit', 'nikah', 'muda', 'akibat', 'tumbuh', 'ekspektasi', 'nikah', 'muda', 'cukup', 'butuh', 'lingkar', 'ekonomi', 'lingkung', 'tengah', 'cenderung', 'berlombalomba', 'tingkat', 'kualitas']</t>
  </si>
  <si>
    <t>jigujelly muda orang benefit nikah muda akibat tumbuh ekspektasi nikah muda cukup butuh lingkar ekonomi lingkung tengah cenderung berlombalomba tingkat kualitas</t>
  </si>
  <si>
    <t>Gw masih dan baru menginjak 23th , gw masih ngerasa muda dengan perempuan umur segitu selalu dibilang udah cukup umur udah tua cepet nikah bla bla bla... 
Menikmati momen pacaran dan masa muda harus nikah dulu? Nikah ga gampang woe! Duh ampun</t>
  </si>
  <si>
    <t>gw masih dan baru menginjak 23th , gw masih ngerasa muda dengan perempuan umur segitu selalu dibilang udah cukup umur udah tua cepet nikah bla bla bla... 
menikmati momen pacaran dan masa muda harus nikah dulu? nikah ga gampang woe! duh ampun</t>
  </si>
  <si>
    <t>gw masih dan baru menginjak th gw masih ngerasa muda dengan perempuan umur segitu selalu dibilang udah cukup umur udah tua cepet nikah bla bla bla menikmati momen pacaran dan masa muda harus nikah dulu nikah ga gampang woe duh ampun</t>
  </si>
  <si>
    <t>['gw', 'masih', 'dan', 'baru', 'menginjak', 'th', 'gw', 'masih', 'ngerasa', 'muda', 'dengan', 'perempuan', 'umur', 'segitu', 'selalu', 'dibilang', 'udah', 'cukup', 'umur', 'udah', 'tua', 'cepet', 'nikah', 'bla', 'bla', 'bla', 'menikmati', 'momen', 'pacaran', 'dan', 'masa', 'muda', 'harus', 'nikah', 'dulu', 'nikah', 'ga', 'gampang', 'woe', 'duh', 'ampun']</t>
  </si>
  <si>
    <t>['aku', 'masih', 'dan', 'baru', 'menginjak', 'tahun', 'aku', 'masih', 'merasakan', 'muda', 'dengan', 'perempuan', 'umur', 'begitu', 'selalu', 'dibilang', 'sudah', 'cukup', 'umur', 'sudah', 'tua', 'cepat', 'nikah', 'bla', 'bla', 'bla', 'menikmati', 'momen', 'pacaran', 'dan', 'masa', 'muda', 'harus', 'nikah', 'dulu', 'nikah', 'tidak', 'gampang', 'woe', 'duh', 'ampun']</t>
  </si>
  <si>
    <t>['menginjak', 'merasakan', 'muda', 'perempuan', 'umur', 'dibilang', 'umur', 'tua', 'cepat', 'nikah', 'bla', 'bla', 'bla', 'menikmati', 'momen', 'pacaran', 'muda', 'nikah', 'nikah', 'gampang', 'woe', 'ampun']</t>
  </si>
  <si>
    <t>['injak', 'rasa', 'muda', 'perempuan', 'umur', 'bilang', 'umur', 'tua', 'cepat', 'nikah', 'bla', 'bla', 'bla', 'nikmat', 'momen', 'pacar', 'muda', 'nikah', 'nikah', 'gampang', 'woe', 'ampun']</t>
  </si>
  <si>
    <t>injak rasa muda perempuan umur bilang umur tua cepat nikah bla bla bla nikmat momen pacar muda nikah nikah gampang woe ampun</t>
  </si>
  <si>
    <t>Bener bgt, aku yg dulunya berharap bisa nikah muda, skrg malah mikir 2x buat nikah muda 🥹 msh banyak mimpi2 yg blm terwujud🥹 https://t.co/V86N1x0B6x</t>
  </si>
  <si>
    <t>bener bgt, aku yg dulunya berharap bisa nikah muda, skrg malah mikir 2x buat nikah muda 🥹 msh banyak mimpi2 yg blm terwujud🥹 https://t.co/v86n1x0b6x</t>
  </si>
  <si>
    <t>bener bgt aku yg dulunya berharap bisa nikah muda skrg malah mikir  buat nikah muda msh banyak mimpi yg blm terwujud</t>
  </si>
  <si>
    <t>['bener', 'bgt', 'aku', 'yg', 'dulunya', 'berharap', 'bisa', 'nikah', 'muda', 'skrg', 'malah', 'mikir', 'buat', 'nikah', 'muda', 'msh', 'banyak', 'mimpi', 'yg', 'blm', 'terwujud']</t>
  </si>
  <si>
    <t>['benar', 'banget', 'aku', 'yg', 'dulunya', 'berharap', 'bisa', 'nikah', 'muda', 'sekarang', 'malah', 'berpikir', 'buat', 'nikah', 'muda', 'masih', 'banyak', 'mimpi', 'yg', 'belum', 'terwujud']</t>
  </si>
  <si>
    <t>['banget', 'dulunya', 'berharap', 'nikah', 'muda', 'berpikir', 'nikah', 'muda', 'mimpi', 'terwujud']</t>
  </si>
  <si>
    <t>['banget', 'dulunya', 'harap', 'nikah', 'muda', 'pikir', 'nikah', 'muda', 'mimpi', 'wujud']</t>
  </si>
  <si>
    <t>banget dulunya harap nikah muda pikir nikah muda mimpi wujud</t>
  </si>
  <si>
    <t>@sbyfess Menurut mereka nikah bisa mengurangi beban orang tua gitu loh kalau gak salah, jadi mereka milih nikah muda ya itu sihh, soalnya kebanyakan di lingkunganku kayak gtu, apalagi yang punya saudara banyak terus ekonomi nya kurang, kebanyakan bakal milih buat nikah muda</t>
  </si>
  <si>
    <t>@sbyfess menurut mereka nikah bisa mengurangi beban orang tua gitu loh kalau gak salah, jadi mereka milih nikah muda ya itu sihh, soalnya kebanyakan di lingkunganku kayak gtu, apalagi yang punya saudara banyak terus ekonomi nya kurang, kebanyakan bakal milih buat nikah muda</t>
  </si>
  <si>
    <t>menurut mereka nikah bisa mengurangi beban orang tua gitu loh kalau gak salah jadi mereka milih nikah muda ya itu sihh soalnya kebanyakan di lingkunganku kayak gtu apalagi yang punya saudara banyak terus ekonomi nya kurang kebanyakan bakal milih buat nikah muda</t>
  </si>
  <si>
    <t>['menurut', 'mereka', 'nikah', 'bisa', 'mengurangi', 'beban', 'orang', 'tua', 'gitu', 'loh', 'kalau', 'gak', 'salah', 'jadi', 'mereka', 'milih', 'nikah', 'muda', 'ya', 'itu', 'sihh', 'soalnya', 'kebanyakan', 'di', 'lingkunganku', 'kayak', 'gtu', 'apalagi', 'yang', 'punya', 'saudara', 'banyak', 'terus', 'ekonomi', 'nya', 'kurang', 'kebanyakan', 'bakal', 'milih', 'buat', 'nikah', 'muda']</t>
  </si>
  <si>
    <t>['menurut', 'mereka', 'nikah', 'bisa', 'mengurangi', 'beban', 'orang', 'tua', 'begitu', 'loh', 'kalau', 'gak', 'salah', 'jadi', 'mereka', 'memilih', 'nikah', 'muda', 'ya', 'itu', 'sihh', 'soalnya', 'kebanyakan', 'di', 'lingkunganku', 'seperti', 'begitu', 'apalagi', 'yang', 'punya', 'saudara', 'banyak', 'terus', 'ekonomi', 'nya', 'kurang', 'kebanyakan', 'bakal', 'memilih', 'buat', 'nikah', 'muda']</t>
  </si>
  <si>
    <t>['nikah', 'mengurangi', 'beban', 'orang', 'tua', 'loh', 'gak', 'salah', 'memilih', 'nikah', 'muda', 'ya', 'sihh', 'kebanyakan', 'lingkunganku', 'saudara', 'ekonomi', 'nya', 'kebanyakan', 'memilih', 'nikah', 'muda']</t>
  </si>
  <si>
    <t>['nikah', 'kurang', 'beban', 'orang', 'tua', 'loh', 'gak', 'salah', 'pilih', 'nikah', 'muda', 'ya', 'sihh', 'banyak', 'lingkung', 'saudara', 'ekonomi', 'nya', 'banyak', 'pilih', 'nikah', 'muda']</t>
  </si>
  <si>
    <t>nikah kurang beban orang tua loh gak salah pilih nikah muda ya sihh banyak lingkung saudara ekonomi nya banyak pilih nikah muda</t>
  </si>
  <si>
    <t>Kebiasaan/lingkungan orang P*ntura yang menganggap nikah muda itu wajar (gak semuanya, tapi kebanyakan) 
akhirnya.... banyak pasangan dibawah 25th jadi janda 😬</t>
  </si>
  <si>
    <t>kebiasaan/lingkungan orang p*ntura yang menganggap nikah muda itu wajar (gak semuanya, tapi kebanyakan) 
akhirnya.... banyak pasangan dibawah 25th jadi janda 😬</t>
  </si>
  <si>
    <t>kebiasaanlingkungan orang pntura yang menganggap nikah muda itu wajar gak semuanya tapi kebanyakan akhirnya banyak pasangan dibawah th jadi janda</t>
  </si>
  <si>
    <t>['kebiasaanlingkungan', 'orang', 'pntura', 'yang', 'menganggap', 'nikah', 'muda', 'itu', 'wajar', 'gak', 'semuanya', 'tapi', 'kebanyakan', 'akhirnya', 'banyak', 'pasangan', 'dibawah', 'th', 'jadi', 'janda']</t>
  </si>
  <si>
    <t>['kebiasaanlingkungan', 'orang', 'pntura', 'yang', 'menganggap', 'nikah', 'muda', 'itu', 'wajar', 'gak', 'semuanya', 'tapi', 'kebanyakan', 'akhirnya', 'banyak', 'pasangan', 'dibawah', 'tahun', 'jadi', 'janda']</t>
  </si>
  <si>
    <t>['kebiasaanlingkungan', 'orang', 'pntura', 'menganggap', 'nikah', 'muda', 'wajar', 'gak', 'kebanyakan', 'pasangan', 'dibawah', 'janda']</t>
  </si>
  <si>
    <t>['kebiasaanlingkungan', 'orang', 'pntura', 'anggap', 'nikah', 'muda', 'wajar', 'gak', 'banyak', 'pasang', 'bawah', 'janda']</t>
  </si>
  <si>
    <t>kebiasaanlingkungan orang pntura anggap nikah muda wajar gak banyak pasang bawah janda</t>
  </si>
  <si>
    <t>Aku 22 tahun usia yang terbilang sangat pas katanya untuk menikah, ya iyalah orang kalian lihatnya yang usia belasan tahun yang pd nikah pdhl kalo di kota umur 22th itu masih sangat muda dan lagi ngejar karir banget.</t>
  </si>
  <si>
    <t>aku 22 tahun usia yang terbilang sangat pas katanya untuk menikah, ya iyalah orang kalian lihatnya yang usia belasan tahun yang pd nikah pdhl kalo di kota umur 22th itu masih sangat muda dan lagi ngejar karir banget.</t>
  </si>
  <si>
    <t>aku tahun usia yang terbilang sangat pas katanya untuk menikah ya iyalah orang kalian lihatnya yang usia belasan tahun yang pd nikah pdhl kalo di kota umur th itu masih sangat muda dan lagi ngejar karir banget</t>
  </si>
  <si>
    <t>['aku', 'tahun', 'usia', 'yang', 'terbilang', 'sangat', 'pas', 'katanya', 'untuk', 'menikah', 'ya', 'iyalah', 'orang', 'kalian', 'lihatnya', 'yang', 'usia', 'belasan', 'tahun', 'yang', 'pd', 'nikah', 'pdhl', 'kalo', 'di', 'kota', 'umur', 'th', 'itu', 'masih', 'sangat', 'muda', 'dan', 'lagi', 'ngejar', 'karir', 'banget']</t>
  </si>
  <si>
    <t>['aku', 'tahun', 'usia', 'yang', 'terbilang', 'sangat', 'saat', 'katanya', 'untuk', 'nikah', 'ya', 'iyalah', 'orang', 'kalian', 'lihatnya', 'yang', 'usia', 'remaja', 'tahun', 'yang', 'pada', 'nikah', 'padahal', 'kalo', 'di', 'kota', 'umur', 'tahun', 'itu', 'masih', 'sangat', 'muda', 'dan', 'lagi', 'mengejar', 'karier', 'banget']</t>
  </si>
  <si>
    <t>['usia', 'terbilang', 'nikah', 'ya', 'iyalah', 'orang', 'lihatnya', 'usia', 'remaja', 'nikah', 'kalo', 'kota', 'umur', 'muda', 'mengejar', 'karier', 'banget']</t>
  </si>
  <si>
    <t>['usia', 'bilang', 'nikah', 'ya', 'iya', 'orang', 'lihat', 'usia', 'remaja', 'nikah', 'kalo', 'kota', 'umur', 'muda', 'kejar', 'karier', 'banget']</t>
  </si>
  <si>
    <t>usia bilang nikah ya iya orang lihat usia remaja nikah kalo kota umur muda kejar karier banget</t>
  </si>
  <si>
    <t>@mauTHRnya @tanyakanrl mnurutku semisal keadaannya indonesia makin maju, harusnya pemikiran warganya jg ikutan maju. kalopun ga nikah, ada awareness pake kontrasepsi. bkn cm pemikiran aja, negara maju -&amp;gt; pendidikan ok -&amp;gt; anak2 yg di kampung yg tadinya disuruh nikah muda, jd ketunda karna sekolah</t>
  </si>
  <si>
    <t>@mauthrnya @tanyakanrl mnurutku semisal keadaannya indonesia makin maju, harusnya pemikiran warganya jg ikutan maju. kalopun ga nikah, ada awareness pake kontrasepsi. bkn cm pemikiran aja, negara maju -&amp;gt; pendidikan ok -&amp;gt; anak2 yg di kampung yg tadinya disuruh nikah muda, jd ketunda karna sekolah</t>
  </si>
  <si>
    <t>mnurutku semisal keadaannya indonesia makin maju harusnya pemikiran warganya jg ikutan maju kalopun ga nikah ada awareness pake kontrasepsi bkn cm pemikiran aja negara maju gt pendidikan ok gt anak yg di kampung yg tadinya disuruh nikah muda jd ketunda karna sekolah</t>
  </si>
  <si>
    <t>['mnurutku', 'semisal', 'keadaannya', 'indonesia', 'makin', 'maju', 'harusnya', 'pemikiran', 'warganya', 'jg', 'ikutan', 'maju', 'kalopun', 'ga', 'nikah', 'ada', 'awareness', 'pake', 'kontrasepsi', 'bkn', 'cm', 'pemikiran', 'aja', 'negara', 'maju', 'gt', 'pendidikan', 'ok', 'gt', 'anak', 'yg', 'di', 'kampung', 'yg', 'tadinya', 'disuruh', 'nikah', 'muda', 'jd', 'ketunda', 'karna', 'sekolah']</t>
  </si>
  <si>
    <t>['mnurutku', 'semisal', 'keadaannya', 'indonesia', 'makin', 'maju', 'harusnya', 'pemikiran', 'warganya', 'juga', 'mengikuti', 'maju', 'kalaupun', 'tidak', 'nikah', 'ada', 'awareness', 'pakai', 'kontrasepsi', 'bukan', 'Cuma', 'pemikiran', 'aja', 'negara', 'maju', 'begitu', 'pendidikan', 'oke', 'begitu', 'anak', 'yg', 'di', 'kampung', 'yg', 'tadinya', 'disuruh', 'nikah', 'muda', 'jd', 'ketunda', 'karena', 'sekolah']</t>
  </si>
  <si>
    <t>['mnurutku', 'keadaannya', 'indonesia', 'maju', 'pemikiran', 'warganya', 'mengikuti', 'maju', 'nikah', 'awareness', 'pakai', 'kontrasepsi', 'Cuma', 'pemikiran', 'aja', 'negara', 'maju', 'pendidikan', 'oke', 'anak', 'kampung', 'disuruh', 'nikah', 'muda', 'jd', 'ketunda', 'sekolah']</t>
  </si>
  <si>
    <t>['mnurutku', 'ada', 'indonesia', 'maju', 'pikir', 'warga', 'ikut', 'maju', 'nikah', 'awareness', 'pakai', 'kontrasepsi', 'cuma', 'pikir', 'aja', 'negara', 'maju', 'didik', 'oke', 'anak', 'kampung', 'suruh', 'nikah', 'muda', 'jd', 'tunda', 'sekolah']</t>
  </si>
  <si>
    <t>mnurutku ada indonesia maju pikir warga ikut maju nikah awareness pakai kontrasepsi cuma pikir aja negara maju didik oke anak kampung suruh nikah muda jd tunda sekolah</t>
  </si>
  <si>
    <t>@sbyfess Iyaa trus pas udah nikah muda, anaknya lebih dari 2 😁 mending kalo bisa disekolahin semua, ini ada yg cuma sampe SMP, gak lanjut sekolah bukan karna gaada duit doang tp jg karna emg gamau. Mereka jg gak mementingkan pendidikan 😭 diajak les gratis di rumahku jg pada gamau</t>
  </si>
  <si>
    <t>@sbyfess iyaa trus pas udah nikah muda, anaknya lebih dari 2 😁 mending kalo bisa disekolahin semua, ini ada yg cuma sampe smp, gak lanjut sekolah bukan karna gaada duit doang tp jg karna emg gamau. mereka jg gak mementingkan pendidikan 😭 diajak les gratis di rumahku jg pada gamau</t>
  </si>
  <si>
    <t>iyaa trus pas udah nikah muda anaknya lebih dari mending kalo bisa disekolahin semua ini ada yg cuma sampe smp gak lanjut sekolah bukan karna gaada duit doang tp jg karna emg gamau mereka jg gak mementingkan pendidikan diajak les gratis di rumahku jg pada gamau</t>
  </si>
  <si>
    <t>['iyaa', 'trus', 'pas', 'udah', 'nikah', 'muda', 'anaknya', 'lebih', 'dari', 'mending', 'kalo', 'bisa', 'disekolahin', 'semua', 'ini', 'ada', 'yg', 'cuma', 'sampe', 'smp', 'gak', 'lanjut', 'sekolah', 'bukan', 'karna', 'gaada', 'duit', 'doang', 'tp', 'jg', 'karna', 'emg', 'gamau', 'mereka', 'jg', 'gak', 'mementingkan', 'pendidikan', 'diajak', 'les', 'gratis', 'di', 'rumahku', 'jg', 'pada', 'gamau']</t>
  </si>
  <si>
    <t>['iyaa', 'terus', 'saat', 'sudah', 'nikah', 'muda', 'anaknya', 'lebih', 'dari', 'mending', 'kalo', 'bisa', 'disekolahin', 'semua', 'ini', 'ada', 'yg', 'cuma', 'sampai', 'sampai', 'gak', 'lanjut', 'sekolah', 'bukan', 'karena', 'gaada', 'duit', 'hanya', 'tapi', 'juga', 'karena', 'memang', 'gamau', 'mereka', 'juga', 'gak', 'mementingkan', 'pendidikan', 'diajak', 'les', 'gratis', 'di', 'rumahku', 'juga', 'pada', 'gamau']</t>
  </si>
  <si>
    <t>['iyaa', 'nikah', 'muda', 'anaknya', 'mending', 'kalo', 'disekolahin', 'gak', 'sekolah', 'gaada', 'duit', 'gamau', 'gak', 'mementingkan', 'pendidikan', 'diajak', 'les', 'gratis', 'rumahku', 'gamau']</t>
  </si>
  <si>
    <t>['iyaa', 'nikah', 'muda', 'anak', 'mending', 'kalo', 'disekolahin', 'gak', 'sekolah', 'gaada', 'duit', 'gamau', 'gak', 'penting', 'didik', 'ajak', 'les', 'gratis', 'rumah', 'gamau']</t>
  </si>
  <si>
    <t>iyaa nikah muda anak mending kalo disekolahin gak sekolah gaada duit gamau gak penting didik ajak les gratis rumah gamau</t>
  </si>
  <si>
    <t>@sbyfess Mungkin tergantung mindset juga sih nder kan lingkungan mereka terbiasa nikah muda atau lulus sekolah kerja serabutan jadinya mereka gaada pikiran buat sekolahin anaknya tinggi" (apalagi cewe) karna ujung"nya bakal nikah juga dalam kurun waktu bbrp tahun stlh lulus</t>
  </si>
  <si>
    <t>@sbyfess mungkin tergantung mindset juga sih nder kan lingkungan mereka terbiasa nikah muda atau lulus sekolah kerja serabutan jadinya mereka gaada pikiran buat sekolahin anaknya tinggi" (apalagi cewe) karna ujung"nya bakal nikah juga dalam kurun waktu bbrp tahun stlh lulus</t>
  </si>
  <si>
    <t>mungkin tergantung mindset juga sih nder kan lingkungan mereka terbiasa nikah muda atau lulus sekolah kerja serabutan jadinya mereka gaada pikiran buat sekolahin anaknya tinggi apalagi cewe karna ujungnya bakal nikah juga dalam kurun waktu bbrp tahun stlh lulus</t>
  </si>
  <si>
    <t>['mungkin', 'tergantung', 'mindset', 'juga', 'sih', 'nder', 'kan', 'lingkungan', 'mereka', 'terbiasa', 'nikah', 'muda', 'atau', 'lulus', 'sekolah', 'kerja', 'serabutan', 'jadinya', 'mereka', 'gaada', 'pikiran', 'buat', 'sekolahin', 'anaknya', 'tinggi', 'apalagi', 'cewe', 'karna', 'ujungnya', 'bakal', 'nikah', 'juga', 'dalam', 'kurun', 'waktu', 'bbrp', 'tahun', 'stlh', 'lulus']</t>
  </si>
  <si>
    <t>['mungkin', 'tergantung', 'pemikiran', 'juga', 'sih', 'nder', 'kan', 'lingkungan', 'mereka', 'terbiasa', 'nikah', 'muda', 'atau', 'lulus', 'sekolah', 'kerja', 'serabutan', 'jadinya', 'mereka', 'gaada', 'pikiran', 'buat', 'sekolahkan', 'anaknya', 'tinggi', 'apalagi', 'cewek', 'karena', 'ujungnya', 'bakal', 'nikah', 'juga', 'dalam', 'kurun', 'waktu', 'beberapa', 'tahun', 'setelah', 'lulus']</t>
  </si>
  <si>
    <t>['tergantung', 'pemikiran', 'sih', 'nder', 'lingkungan', 'terbiasa', 'nikah', 'muda', 'lulus', 'sekolah', 'kerja', 'serabutan', 'gaada', 'pikiran', 'sekolahkan', 'anaknya', 'cewek', 'ujungnya', 'nikah', 'kurun', 'lulus']</t>
  </si>
  <si>
    <t>['gantung', 'pikir', 'sih', 'nder', 'lingkung', 'biasa', 'nikah', 'muda', 'lulus', 'sekolah', 'kerja', 'serabutan', 'gaada', 'pikir', 'sekolah', 'anak', 'cewek', 'ujung', 'nikah', 'kurun', 'lulus']</t>
  </si>
  <si>
    <t>gantung pikir sih nder lingkung biasa nikah muda lulus sekolah kerja serabutan gaada pikir sekolah anak cewek ujung nikah kurun lulus</t>
  </si>
  <si>
    <t>@sbyfess Kadang aku suka nanya juga ke ibuku, kalo ada anak didesaku yg lebih muda misal ank sma/lulus sma udh nikah, jawaban ibuku karna mau ngapain lagi dia juga ga sekolah ga kuliah mungkin bisa mengurangi beban orang tuanya, giliran gw yg bilang mo nikah ga boleh katanya masih muda-</t>
  </si>
  <si>
    <t>@sbyfess kadang aku suka nanya juga ke ibuku, kalo ada anak didesaku yg lebih muda misal ank sma/lulus sma udh nikah, jawaban ibuku karna mau ngapain lagi dia juga ga sekolah ga kuliah mungkin bisa mengurangi beban orang tuanya, giliran gw yg bilang mo nikah ga boleh katanya masih muda-</t>
  </si>
  <si>
    <t>kadang aku suka nanya juga ke ibuku kalo ada anak didesaku yg lebih muda misal ank smalulus sma udh nikah jawaban ibuku karna mau ngapain lagi dia juga ga sekolah ga kuliah mungkin bisa mengurangi beban orang tuanya giliran gw yg bilang mo nikah ga boleh katanya masih muda</t>
  </si>
  <si>
    <t>['kadang', 'aku', 'suka', 'nanya', 'juga', 'ke', 'ibuku', 'kalo', 'ada', 'anak', 'didesaku', 'yg', 'lebih', 'muda', 'misal', 'ank', 'smalulus', 'sma', 'udh', 'nikah', 'jawaban', 'ibuku', 'karna', 'mau', 'ngapain', 'lagi', 'dia', 'juga', 'ga', 'sekolah', 'ga', 'kuliah', 'mungkin', 'bisa', 'mengurangi', 'beban', 'orang', 'tuanya', 'giliran', 'gw', 'yg', 'bilang', 'mo', 'nikah', 'ga', 'boleh', 'katanya', 'masih', 'muda']</t>
  </si>
  <si>
    <t>['kadang', 'aku', 'suka', 'bertanya', 'juga', 'ke', 'ibuku', 'kalo', 'ada', 'anak', 'didesaku', 'yg', 'lebih', 'muda', 'misal', 'anak', 'smalulus', 'sama', 'sudah', 'nikah', 'jawaban', 'ibuku', 'karena', 'mau', 'kenapa', 'lagi', 'dia', 'juga', 'tidak', 'sekolah', 'tidak', 'kuliah', 'mungkin', 'bisa', 'mengurangi', 'beban', 'orang', 'tuanya', 'giliran', 'aku', 'yg', 'bilang', 'mau', 'nikah', 'tidak', 'boleh', 'katanya', 'masih', 'muda']</t>
  </si>
  <si>
    <t>['kadang', 'suka', 'ibuku', 'kalo', 'anak', 'didesaku', 'muda', 'anak', 'smalulus', 'nikah', 'ibuku', 'sekolah', 'kuliah', 'mengurangi', 'beban', 'orang', 'tuanya', 'giliran', 'bilang', 'nikah', 'muda']</t>
  </si>
  <si>
    <t>['kadang', 'suka', 'ibu', 'kalo', 'anak', 'desa', 'muda', 'anak', 'smalulus', 'nikah', 'ibu', 'sekolah', 'kuliah', 'kurang', 'beban', 'orang', 'tua', 'gilir', 'bilang', 'nikah', 'muda']</t>
  </si>
  <si>
    <t>kadang suka ibu kalo anak desa muda anak smalulus nikah ibu sekolah kuliah kurang beban orang tua gilir bilang nikah muda</t>
  </si>
  <si>
    <t>masih belajar bahasa orang sini. Anak gue = anak kandung apa anak kucing apa anak siapa sih😭😭 "ini thr anak gue" "anak gue bersihin dl" masalahnya senior w ini masih muda kayaknya beda 2-4 tahunan dehh udh pada nikah gt?😫</t>
  </si>
  <si>
    <t>masih belajar bahasa orang sini. anak gue = anak kandung apa anak kucing apa anak siapa sih😭😭 "ini thr anak gue" "anak gue bersihin dl" masalahnya senior w ini masih muda kayaknya beda 2-4 tahunan dehh udh pada nikah gt?😫</t>
  </si>
  <si>
    <t>masih belajar bahasa orang sini anak gue anak kandung apa anak kucing apa anak siapa sih ini thr anak gue anak gue bersihin dl masalahnya senior  ini masih muda kayaknya beda tahunan dehh udh pada nikah gt</t>
  </si>
  <si>
    <t>['masih', 'belajar', 'bahasa', 'orang', 'sini', 'anak', 'gue', 'anak', 'kandung', 'apa', 'anak', 'kucing', 'apa', 'anak', 'siapa', 'sih', 'ini', 'thr', 'anak', 'gue', 'anak', 'gue', 'bersihin', 'dl', 'masalahnya', 'senior', 'ini', 'masih', 'muda', 'kayaknya', 'beda', 'tahunan', 'dehh', 'udh', 'pada', 'nikah', 'gt']</t>
  </si>
  <si>
    <t>['masih', 'belajar', 'bahasa', 'orang', 'sini', 'anak', 'aku', 'anak', 'kandung', 'apa', 'anak', 'kucing', 'apa', 'anak', 'siapa', 'sih', 'ini', 'thr', 'anak', 'aku', 'anak', 'aku', 'bersihin', 'dahulu', 'masalahnya', 'senior', 'ini', 'masih', 'muda', 'kayaknya', 'beda', 'tahunan', 'dehh', 'sudah', 'pada', 'nikah', 'begitu']</t>
  </si>
  <si>
    <t>['belajar', 'bahasa', 'orang', 'anak', 'anak', 'kandung', 'anak', 'kucing', 'anak', 'sih', 'thr', 'anak', 'anak', 'bersihin', 'senior', 'muda', 'kayaknya', 'beda', 'tahunan', 'dehh', 'nikah']</t>
  </si>
  <si>
    <t>['ajar', 'bahasa', 'orang', 'anak', 'anak', 'kandung', 'anak', 'kucing', 'anak', 'sih', 'thr', 'anak', 'anak', 'bersihin', 'senior', 'muda', 'kayak', 'beda', 'tahun', 'dehh', 'nikah']</t>
  </si>
  <si>
    <t>ajar bahasa orang anak anak kandung anak kucing anak sih thr anak anak bersihin senior muda kayak beda tahun dehh nikah</t>
  </si>
  <si>
    <t>@sbyfess Biasanya karna tekanan umur juga masyarakat nganggepnya umur 22 tahun itu udah tua dan harus buru buru d nikahin padahal nikah d umur muda itu bukan solusinya</t>
  </si>
  <si>
    <t>@sbyfess biasanya karna tekanan umur juga masyarakat nganggepnya umur 22 tahun itu udah tua dan harus buru buru d nikahin padahal nikah d umur muda itu bukan solusinya</t>
  </si>
  <si>
    <t>biasanya karna tekanan umur juga masyarakat nganggepnya umur tahun itu udah tua dan harus buru buru  nikahin padahal nikah  umur muda itu bukan solusinya</t>
  </si>
  <si>
    <t>['biasanya', 'karna', 'tekanan', 'umur', 'juga', 'masyarakat', 'nganggepnya', 'umur', 'tahun', 'itu', 'udah', 'tua', 'dan', 'harus', 'buru', 'buru', 'nikahin', 'padahal', 'nikah', 'umur', 'muda', 'itu', 'bukan', 'solusinya']</t>
  </si>
  <si>
    <t>['biasanya', 'karena', 'tekanan', 'umur', 'juga', 'masyarakat', 'menganggapnya', 'umur', 'tahun', 'itu', 'sudah', 'tua', 'dan', 'harus', 'buru', 'buru', 'nikahin', 'padahal', 'nikah', 'umur', 'muda', 'itu', 'bukan', 'solusinya']</t>
  </si>
  <si>
    <t>['tekanan', 'umur', 'masyarakat', 'menganggapnya', 'umur', 'tua', 'buru', 'buru', 'nikahin', 'nikah', 'umur', 'muda', 'solusinya']</t>
  </si>
  <si>
    <t>['tekan', 'umur', 'masyarakat', 'anggap', 'umur', 'tua', 'buru', 'buru', 'nikahin', 'nikah', 'umur', 'muda', 'solusi']</t>
  </si>
  <si>
    <t>tekan umur masyarakat anggap umur tua buru buru nikahin nikah umur muda solusi</t>
  </si>
  <si>
    <t>Kek kenapa temen temen smpsmk aing ga ada yg menikah muda gtu lohh kan pen bgt dateng ke kondangan😭😭 temen sd banyak yg nikah bahkan temen ngaji ada yg udh nikah tapi sakit hati bgt ak gak pernha diundangg😭😭</t>
  </si>
  <si>
    <t>kek kenapa temen temen smpsmk aing ga ada yg menikah muda gtu lohh kan pen bgt dateng ke kondangan😭😭 temen sd banyak yg nikah bahkan temen ngaji ada yg udh nikah tapi sakit hati bgt ak gak pernha diundangg😭😭</t>
  </si>
  <si>
    <t>kek kenapa temen temen smpsmk aing ga ada yg menikah muda gtu lohh kan pen bgt dateng ke kondangan temen sd banyak yg nikah bahkan temen ngaji ada yg udh nikah tapi sakit hati bgt ak gak pernha diundangg</t>
  </si>
  <si>
    <t>['kek', 'kenapa', 'temen', 'temen', 'smpsmk', 'aing', 'ga', 'ada', 'yg', 'menikah', 'muda', 'gtu', 'lohh', 'kan', 'pen', 'bgt', 'dateng', 'ke', 'kondangan', 'temen', 'sd', 'banyak', 'yg', 'nikah', 'bahkan', 'temen', 'ngaji', 'ada', 'yg', 'udh', 'nikah', 'tapi', 'sakit', 'hati', 'bgt', 'ak', 'gak', 'pernha', 'diundangg']</t>
  </si>
  <si>
    <t>['seperti', 'kenapa', 'teman', 'teman', 'smpsmk', 'aku', 'tidak', 'ada', 'yg', 'nikah', 'muda', 'begitu', 'lohh', 'kan', 'ingin', 'banget', 'datang', 'ke', 'kondangan', 'teman', 'sd', 'banyak', 'yg', 'nikah', 'bahkan', 'teman', 'mengaji', 'ada', 'yg', 'sudah', 'nikah', 'tapi', 'sakit', 'hati', 'banget', 'aku', 'gak', 'pernha', 'diundangg']</t>
  </si>
  <si>
    <t>['teman', 'teman', 'smpsmk', 'nikah', 'muda', 'lohh', 'banget', 'kondangan', 'teman', 'sd', 'nikah', 'teman', 'mengaji', 'nikah', 'sakit', 'hati', 'banget', 'gak', 'pernha', 'diundangg']</t>
  </si>
  <si>
    <t>['teman', 'teman', 'smpsmk', 'nikah', 'muda', 'lohh', 'banget', 'kondangan', 'teman', 'sd', 'nikah', 'teman', 'aji', 'nikah', 'sakit', 'hati', 'banget', 'gak', 'pernha', 'diundangg']</t>
  </si>
  <si>
    <t>teman teman smpsmk nikah muda lohh banget kondangan teman sd nikah teman aji nikah sakit hati banget gak pernha diundangg</t>
  </si>
  <si>
    <t>@sbyfess Nikah muda karna mau menghindari zinah, sampe lupa menghindari kemiskinan</t>
  </si>
  <si>
    <t>@sbyfess nikah muda karna mau menghindari zinah, sampe lupa menghindari kemiskinan</t>
  </si>
  <si>
    <t>nikah muda karna mau menghindari zinah sampe lupa menghindari kemiskinan</t>
  </si>
  <si>
    <t>['nikah', 'muda', 'karna', 'mau', 'menghindari', 'zinah', 'sampe', 'lupa', 'menghindari', 'kemiskinan']</t>
  </si>
  <si>
    <t>['nikah', 'muda', 'karena', 'mau', 'menghindari', 'zina', 'sampai', 'lupa', 'menghindari', 'kemiskinan']</t>
  </si>
  <si>
    <t>silahkan berterima kasih pada over populasi wkwk. makanya dua anak tuh udah cukup dan ga perlu nikah muda kalau belum siap mental dan finansial 🙏</t>
  </si>
  <si>
    <t>silahkan berterima kasih pada over populasi wkwk makanya dua anak tuh udah cukup dan ga perlu nikah muda kalau belum siap mental dan finansial</t>
  </si>
  <si>
    <t>['silahkan', 'berterima', 'kasih', 'pada', 'over', 'populasi', 'wkwk', 'makanya', 'dua', 'anak', 'tuh', 'udah', 'cukup', 'dan', 'ga', 'perlu', 'nikah', 'muda', 'kalau', 'belum', 'siap', 'mental', 'dan', 'finansial']</t>
  </si>
  <si>
    <t>['silakan', 'berterima', 'kasih', 'pada', 'over', 'populasi', 'wkwk', 'makanya', 'dua', 'anak', 'tuh', 'sudah', 'cukup', 'dan', 'tidak', 'perlu', 'nikah', 'muda', 'kalau', 'belum', 'siap', 'mental', 'dan', 'keuangan']</t>
  </si>
  <si>
    <t>['silakan', 'berterima', 'kasih', 'over', 'populasi', 'anak', 'tuh', 'nikah', 'muda', 'mental', 'keuangan']</t>
  </si>
  <si>
    <t>['sila', 'terima', 'kasih', 'over', 'populasi', 'anak', 'tuh', 'nikah', 'muda', 'mental', 'uang']</t>
  </si>
  <si>
    <t>sila terima kasih over populasi anak tuh nikah muda mental uang</t>
  </si>
  <si>
    <t>@sbyfess kalo yg ga financial stable sadar diri aja lah klo kalian nikah bahagianya diawal doang, hari berikutnya ya menderita lagi. Hamil dan melahirkan di usia muda resikonya jg tinggi karna mental blm siap jd orang tua, ilmu parentingnya blm cukup, ujung2nya cewe lagi korbannya.</t>
  </si>
  <si>
    <t>@sbyfess kalo yg ga financial stable sadar diri aja lah klo kalian nikah bahagianya diawal doang, hari berikutnya ya menderita lagi. hamil dan melahirkan di usia muda resikonya jg tinggi karna mental blm siap jd orang tua, ilmu parentingnya blm cukup, ujung2nya cewe lagi korbannya.</t>
  </si>
  <si>
    <t>kalo yg ga financial stable sadar diri aja lah klo kalian nikah bahagianya diawal doang hari berikutnya ya menderita lagi hamil dan melahirkan di usia muda resikonya jg tinggi karna mental blm siap jd orang tua ilmu parentingnya blm cukup ujungnya cewe lagi korbannya</t>
  </si>
  <si>
    <t>['kalo', 'yg', 'ga', 'financial', 'stable', 'sadar', 'diri', 'aja', 'lah', 'klo', 'kalian', 'nikah', 'bahagianya', 'diawal', 'doang', 'hari', 'berikutnya', 'ya', 'menderita', 'lagi', 'hamil', 'dan', 'melahirkan', 'di', 'usia', 'muda', 'resikonya', 'jg', 'tinggi', 'karna', 'mental', 'blm', 'siap', 'jd', 'orang', 'tua', 'ilmu', 'parentingnya', 'blm', 'cukup', 'ujungnya', 'cewe', 'lagi', 'korbannya']</t>
  </si>
  <si>
    <t>['kalo', 'yg', 'tidak', 'keuangan', 'stable', 'sadar', 'diri', 'aja', 'lah', 'klo', 'kalian', 'nikah', 'bahagianya', 'diawal', 'hanya', 'hari', 'berikutnya', 'ya', 'menderita', 'lagi', 'hamil', 'dan', 'melahirkan', 'di', 'usia', 'muda', 'resikonya', 'juga', 'tinggi', 'karena', 'mental', 'belum', 'siap', 'jd', 'orang', 'tua', 'ilmu', 'asuhannya', 'belum', 'cukup', 'ujungnya', 'cewek', 'lagi', 'korbannya']</t>
  </si>
  <si>
    <t>['kalo', 'keuangan', 'stable', 'sadar', 'aja', 'klo', 'nikah', 'bahagianya', 'diawal', 'ya', 'menderita', 'hamil', 'melahirkan', 'usia', 'muda', 'resikonya', 'mental', 'jd', 'orang', 'tua', 'ilmu', 'asuhannya', 'ujungnya', 'cewek', 'korbannya']</t>
  </si>
  <si>
    <t>['kalo', 'uang', 'stable', 'sadar', 'aja', 'klo', 'nikah', 'bahagia', 'awal', 'ya', 'derita', 'hamil', 'lahir', 'usia', 'muda', 'resiko', 'mental', 'jd', 'orang', 'tua', 'ilmu', 'asuh', 'ujung', 'cewek', 'korban']</t>
  </si>
  <si>
    <t>kalo uang stable sadar aja klo nikah bahagia awal ya derita hamil lahir usia muda resiko mental jd orang tua ilmu asuh ujung cewek korban</t>
  </si>
  <si>
    <t>@sbyfess Tetangga ku ada yg nikah muda hbs lulus smp.
1. Dia disuruh ibunya krn mereka org yg ga punya, jd ibunya anggap klo nikahin anaknya setelah itu anaknya akan aman
2. Dianya sendiri emg dh ga kuat sekolah lagi (mengikuti pelajaran di sekolah)</t>
  </si>
  <si>
    <t>@sbyfess tetangga ku ada yg nikah muda hbs lulus smp.
1. dia disuruh ibunya krn mereka org yg ga punya, jd ibunya anggap klo nikahin anaknya setelah itu anaknya akan aman
2. dianya sendiri emg dh ga kuat sekolah lagi (mengikuti pelajaran di sekolah)</t>
  </si>
  <si>
    <t>tetangga ku ada yg nikah muda hbs lulus smp dia disuruh ibunya krn mereka org yg ga punya jd ibunya anggap klo nikahin anaknya setelah itu anaknya akan aman dianya sendiri emg dh ga kuat sekolah lagi mengikuti pelajaran di sekolah</t>
  </si>
  <si>
    <t>['tetangga', 'ku', 'ada', 'yg', 'nikah', 'muda', 'hbs', 'lulus', 'smp', 'dia', 'disuruh', 'ibunya', 'krn', 'mereka', 'org', 'yg', 'ga', 'punya', 'jd', 'ibunya', 'anggap', 'klo', 'nikahin', 'anaknya', 'setelah', 'itu', 'anaknya', 'akan', 'aman', 'dianya', 'sendiri', 'emg', 'dh', 'ga', 'kuat', 'sekolah', 'lagi', 'mengikuti', 'pelajaran', 'di', 'sekolah']</t>
  </si>
  <si>
    <t>['tetangga', 'aku', 'ada', 'yg', 'nikah', 'muda', 'hbs', 'lulus', 'sampai', 'dia', 'disuruh', 'ibunya', 'krn', 'mereka', 'orang', 'yg', 'tidak', 'punya', 'jd', 'ibunya', 'anggap', 'klo', 'nikahin', 'anaknya', 'setelah', 'itu', 'anaknya', 'akan', 'aman', 'dianya', 'sendiri', 'memang', 'sudah', 'tidak', 'kuat', 'sekolah', 'lagi', 'mengikuti', 'pelajaran', 'di', 'sekolah']</t>
  </si>
  <si>
    <t>['tetangga', 'nikah', 'muda', 'hbs', 'lulus', 'disuruh', 'ibunya', 'krn', 'orang', 'jd', 'ibunya', 'anggap', 'klo', 'nikahin', 'anaknya', 'anaknya', 'aman', 'dianya', 'kuat', 'sekolah', 'mengikuti', 'pelajaran', 'sekolah']</t>
  </si>
  <si>
    <t>['tetangga', 'nikah', 'muda', 'hbs', 'lulus', 'suruh', 'ibu', 'krn', 'orang', 'jd', 'ibu', 'anggap', 'klo', 'nikahin', 'anak', 'anak', 'aman', 'dia', 'kuat', 'sekolah', 'ikut', 'ajar', 'sekolah']</t>
  </si>
  <si>
    <t>tetangga nikah muda hbs lulus suruh ibu krn orang jd ibu anggap klo nikahin anak anak aman dia kuat sekolah ikut ajar sekolah</t>
  </si>
  <si>
    <t>@fennyruth Enggak, karena suamiku punya jabatan dan berduit 🤣
Sebagian malah iri lihat aku nikah muda. Pdhl capek ya bun</t>
  </si>
  <si>
    <t>@fennyruth enggak, karena suamiku punya jabatan dan berduit 🤣
sebagian malah iri lihat aku nikah muda. pdhl capek ya bun</t>
  </si>
  <si>
    <t>enggak karena suamiku punya jabatan dan berduit sebagian malah iri lihat aku nikah muda pdhl capek ya bun</t>
  </si>
  <si>
    <t>['enggak', 'karena', 'suamiku', 'punya', 'jabatan', 'dan', 'berduit', 'sebagian', 'malah', 'iri', 'lihat', 'aku', 'nikah', 'muda', 'pdhl', 'capek', 'ya', 'bun']</t>
  </si>
  <si>
    <t>['enggak', 'karena', 'suamiku', 'punya', 'jabatan', 'dan', 'berduit', 'sebagian', 'malah', 'dengki', 'lihat', 'aku', 'nikah', 'muda', 'padahal', 'capek', 'ya', 'bunda']</t>
  </si>
  <si>
    <t>['suamiku', 'jabatan', 'berduit', 'dengki', 'lihat', 'nikah', 'muda', 'capek', 'ya', 'bunda']</t>
  </si>
  <si>
    <t>['suami', 'jabat', 'duit', 'dengki', 'lihat', 'nikah', 'muda', 'capek', 'ya', 'bunda']</t>
  </si>
  <si>
    <t>suami jabat duit dengki lihat nikah muda capek ya bunda</t>
  </si>
  <si>
    <t>yup, tp gua lebih kepikiran dimasa depan nanti semakin banyak anak yg lahir dari keluarga broken home dan orang tua yg tidak bertanggungjawab melihat bagaimana pergaulan dan sikap anak muda jmn skrg yg bhkn masih bnyk yg menganggap nikah itu main2, akhirnya nikah cere nikah cere. https://t.co/VvamdqAEVU</t>
  </si>
  <si>
    <t>yup, tp gua lebih kepikiran dimasa depan nanti semakin banyak anak yg lahir dari keluarga broken home dan orang tua yg tidak bertanggungjawab melihat bagaimana pergaulan dan sikap anak muda jmn skrg yg bhkn masih bnyk yg menganggap nikah itu main2, akhirnya nikah cere nikah cere. https://t.co/vvamdqaevu</t>
  </si>
  <si>
    <t>yup tp gua lebih kepikiran dimasa depan nanti semakin banyak anak yg lahir dari keluarga broken home dan orang tua yg tidak bertanggungjawab melihat bagaimana pergaulan dan sikap anak muda jmn skrg yg bhkn masih bnyk yg menganggap nikah itu main akhirnya nikah cere nikah cere</t>
  </si>
  <si>
    <t>['yup', 'tp', 'gua', 'lebih', 'kepikiran', 'dimasa', 'depan', 'nanti', 'semakin', 'banyak', 'anak', 'yg', 'lahir', 'dari', 'keluarga', 'broken', 'home', 'dan', 'orang', 'tua', 'yg', 'tidak', 'bertanggungjawab', 'melihat', 'bagaimana', 'pergaulan', 'dan', 'sikap', 'anak', 'muda', 'jmn', 'skrg', 'yg', 'bhkn', 'masih', 'bnyk', 'yg', 'menganggap', 'nikah', 'itu', 'main', 'akhirnya', 'nikah', 'cere', 'nikah', 'cere']</t>
  </si>
  <si>
    <t>['iya', 'tapi', 'aku', 'lebih', 'kepikiran', 'dimasa', 'depan', 'nanti', 'semakin', 'banyak', 'anak', 'yg', 'lahir', 'dari', 'keluarga', 'broken', 'home', 'dan', 'orang', 'tua', 'yg', 'tidak', 'bertanggungjawab', 'melihat', 'bagaimana', 'pergaulan', 'dan', 'sikap', 'anak', 'muda', 'zaman', 'sekarang', 'yg', 'bahkan', 'masih', 'banyak', 'yg', 'menganggap', 'nikah', 'itu', 'main', 'akhirnya', 'nikah', 'cerai', 'nikah', 'cerai']</t>
  </si>
  <si>
    <t>['iya', 'kepikiran', 'dimasa', 'anak', 'lahir', 'keluarga', 'broken', 'home', 'orang', 'tua', 'bertanggungjawab', 'pergaulan', 'sikap', 'anak', 'muda', 'zaman', 'menganggap', 'nikah', 'main', 'nikah', 'cerai', 'nikah', 'cerai']</t>
  </si>
  <si>
    <t>['iya', 'pikir', 'masa', 'anak', 'lahir', 'keluarga', 'broken', 'home', 'orang', 'tua', 'bertanggungjawab', 'gaul', 'sikap', 'anak', 'muda', 'zaman', 'anggap', 'nikah', 'main', 'nikah', 'cerai', 'nikah', 'cerai']</t>
  </si>
  <si>
    <t>iya pikir masa anak lahir keluarga broken home orang tua bertanggungjawab gaul sikap anak muda zaman anggap nikah main nikah cerai nikah cerai</t>
  </si>
  <si>
    <t>@sugarieyo Geli banget gue bacanya anj!
Entar kalo punya anak bilangnya "papa itu dulu yaa.... DENGERIN!! *Anaknya petakilan* papa dulu tuh waktu masih muda beuh. Stadion tuh penuh sama orang yang mau ngajakin nikah"</t>
  </si>
  <si>
    <t>@sugarieyo geli banget gue bacanya anj!
entar kalo punya anak bilangnya "papa itu dulu yaa.... dengerin!! *anaknya petakilan* papa dulu tuh waktu masih muda beuh. stadion tuh penuh sama orang yang mau ngajakin nikah"</t>
  </si>
  <si>
    <t>geli banget gue bacanya anj entar kalo punya anak bilangnya papa itu dulu yaa dengerin anaknya petakilan papa dulu tuh waktu masih muda beuh stadion tuh penuh sama orang yang mau ngajakin nikah</t>
  </si>
  <si>
    <t>['geli', 'banget', 'gue', 'bacanya', 'anj', 'entar', 'kalo', 'punya', 'anak', 'bilangnya', 'papa', 'itu', 'dulu', 'yaa', 'dengerin', 'anaknya', 'petakilan', 'papa', 'dulu', 'tuh', 'waktu', 'masih', 'muda', 'beuh', 'stadion', 'tuh', 'penuh', 'sama', 'orang', 'yang', 'mau', 'ngajakin', 'nikah']</t>
  </si>
  <si>
    <t>['geli', 'banget', 'aku', 'bacanya', 'fuck', 'entar', 'kalo', 'punya', 'anak', 'bilangnya', 'papa', 'itu', 'dulu', 'iya', 'dengarkan', 'anaknya', 'petakilan', 'papa', 'dulu', 'tuh', 'waktu', 'masih', 'muda', 'beuh', 'stadion', 'tuh', 'penuh', 'sama', 'orang', 'yang', 'mau', 'mengajak', 'nikah']</t>
  </si>
  <si>
    <t>['geli', 'banget', 'bacanya', 'fuck', 'entar', 'kalo', 'anak', 'bilangnya', 'papa', 'iya', 'dengarkan', 'anaknya', 'petakilan', 'papa', 'tuh', 'muda', 'beuh', 'stadion', 'tuh', 'penuh', 'orang', 'mengajak', 'nikah']</t>
  </si>
  <si>
    <t>['geli', 'banget', 'baca', 'fuck', 'entar', 'kalo', 'anak', 'bilang', 'papa', 'iya', 'dengar', 'anak', 'petakilan', 'papa', 'tuh', 'muda', 'beuh', 'stadion', 'tuh', 'penuh', 'orang', 'ajak', 'nikah']</t>
  </si>
  <si>
    <t>geli banget baca fuck entar kalo anak bilang papa iya dengar anak petakilan papa tuh muda beuh stadion tuh penuh orang ajak nikah</t>
  </si>
  <si>
    <t>Emak gue sih santai ya gue blm nikah di tengah gempuran temen seumuran dan yg lebih muda pada nikah..tp gk tau dalemnya ketar ketir kali anak ceweknya blm nikah"🤣 https://t.co/ahcN8h3mDF</t>
  </si>
  <si>
    <t>emak gue sih santai ya gue blm nikah di tengah gempuran temen seumuran dan yg lebih muda pada nikah..tp gk tau dalemnya ketar ketir kali anak ceweknya blm nikah"🤣 https://t.co/ahcn8h3mdf</t>
  </si>
  <si>
    <t>emak gue sih santai ya gue blm nikah di tengah gempuran temen seumuran dan yg lebih muda pada nikahtp gk tau dalemnya ketar ketir kali anak ceweknya blm nikah</t>
  </si>
  <si>
    <t>['emak', 'gue', 'sih', 'santai', 'ya', 'gue', 'blm', 'nikah', 'di', 'tengah', 'gempuran', 'temen', 'seumuran', 'dan', 'yg', 'lebih', 'muda', 'pada', 'nikahtp', 'gk', 'tau', 'dalemnya', 'ketar', 'ketir', 'kali', 'anak', 'ceweknya', 'blm', 'nikah']</t>
  </si>
  <si>
    <t>['ibu', 'aku', 'sih', 'santai', 'ya', 'aku', 'belum', 'nikah', 'di', 'tengah', 'penggempuran', 'teman', 'seumuran', 'dan', 'yg', 'lebih', 'muda', 'pada', 'nikahtp', 'tidak', 'tau', 'dalemnya', 'panik', 'panik', 'sepertinya', 'anak', 'ceweknya', 'belum', 'nikah']</t>
  </si>
  <si>
    <t>['sih', 'santai', 'ya', 'nikah', 'penggempuran', 'teman', 'seumuran', 'muda', 'nikahtp', 'tau', 'dalemnya', 'panik', 'panik', 'anak', 'ceweknya', 'nikah']</t>
  </si>
  <si>
    <t>['sih', 'santai', 'ya', 'nikah', 'gempur', 'teman', 'umur', 'muda', 'nikahtp', 'tau', 'dalem', 'panik', 'panik', 'anak', 'cewek', 'nikah']</t>
  </si>
  <si>
    <t>sih santai ya nikah gempur teman umur muda nikahtp tau dalem panik panik anak cewek nikah</t>
  </si>
  <si>
    <t>Mana ada wkwk tetep aja presentase orang nikah muda dan hamil masih banyak https://t.co/1LfnrgXh0p</t>
  </si>
  <si>
    <t>mana ada wkwk tetep aja presentase orang nikah muda dan hamil masih banyak https://t.co/1lfnrgxh0p</t>
  </si>
  <si>
    <t>mana ada wkwk tetep aja presentase orang nikah muda dan hamil masih banyak</t>
  </si>
  <si>
    <t>['mana', 'ada', 'wkwk', 'tetep', 'aja', 'presentase', 'orang', 'nikah', 'muda', 'dan', 'hamil', 'masih', 'banyak']</t>
  </si>
  <si>
    <t>['mana', 'ada', 'wkwk', 'tetap', 'aja', 'presentase', 'orang', 'nikah', 'muda', 'dan', 'hamil', 'masih', 'banyak']</t>
  </si>
  <si>
    <t>['aja', 'presentase', 'orang', 'nikah', 'muda', 'hamil']</t>
  </si>
  <si>
    <t>aja presentase orang nikah muda hamil</t>
  </si>
  <si>
    <t>anjir banyak yang nikah muda ya😭 tapi gapapa sih udah legal juga</t>
  </si>
  <si>
    <t>anjir banyak yang nikah muda ya tapi gapapa sih udah legal juga</t>
  </si>
  <si>
    <t>['anjir', 'banyak', 'yang', 'nikah', 'muda', 'ya', 'tapi', 'gapapa', 'sih', 'udah', 'legal', 'juga']</t>
  </si>
  <si>
    <t>['fuck', 'banyak', 'yang', 'nikah', 'muda', 'ya', 'tapi', 'boleh', 'sih', 'sudah', 'legal', 'juga']</t>
  </si>
  <si>
    <t>['fuck', 'nikah', 'muda', 'ya', 'sih', 'legal']</t>
  </si>
  <si>
    <t>fuck nikah muda ya sih legal</t>
  </si>
  <si>
    <t>@sbyfess Menikah muda atau dibawah umur pada umumnya terjadi karena sudah ha*** duluan jadi biar gak malu maka dinikahkan.
Inilah dampak dari mudahnya anak2 mengakses video porno. Perlu perhatian yg serius tentang nikah dibawah umur ini dr pemerintah</t>
  </si>
  <si>
    <t>@sbyfess menikah muda atau dibawah umur pada umumnya terjadi karena sudah ha*** duluan jadi biar gak malu maka dinikahkan.
inilah dampak dari mudahnya anak2 mengakses video porno. perlu perhatian yg serius tentang nikah dibawah umur ini dr pemerintah</t>
  </si>
  <si>
    <t>menikah muda atau dibawah umur pada umumnya terjadi karena sudah ha duluan jadi biar gak malu maka dinikahkan inilah dampak dari mudahnya anak mengakses video porno perlu perhatian yg serius tentang nikah dibawah umur ini dr pemerintah</t>
  </si>
  <si>
    <t>['menikah', 'muda', 'atau', 'dibawah', 'umur', 'pada', 'umumnya', 'terjadi', 'karena', 'sudah', 'ha', 'duluan', 'jadi', 'biar', 'gak', 'malu', 'maka', 'dinikahkan', 'inilah', 'dampak', 'dari', 'mudahnya', 'anak', 'mengakses', 'video', 'porno', 'perlu', 'perhatian', 'yg', 'serius', 'tentang', 'nikah', 'dibawah', 'umur', 'ini', 'dr', 'pemerintah']</t>
  </si>
  <si>
    <t>['nikah', 'muda', 'atau', 'dibawah', 'umur', 'pada', 'umumnya', 'terjadi', 'karena', 'sudah', 'ha', 'duluan', 'jadi', 'biar', 'gak', 'malu', 'maka', 'dinikahkan', 'inilah', 'dampak', 'dari', 'mudahnya', 'anak', 'mengakses', 'video', 'porno', 'perlu', 'perhatian', 'yg', 'serius', 'tentang', 'nikah', 'dibawah', 'umur', 'ini', 'dari', 'pemerintah']</t>
  </si>
  <si>
    <t>['nikah', 'muda', 'dibawah', 'umur', 'ha', 'duluan', 'biar', 'gak', 'malu', 'dinikahkan', 'dampak', 'mudahnya', 'anak', 'mengakses', 'video', 'porno', 'perhatian', 'serius', 'nikah', 'dibawah', 'umur', 'pemerintah']</t>
  </si>
  <si>
    <t>['nikah', 'muda', 'bawah', 'umur', 'ha', 'duluan', 'biar', 'gak', 'malu', 'nikah', 'dampak', 'mudah', 'anak', 'akses', 'video', 'porno', 'perhati', 'serius', 'nikah', 'bawah', 'umur', 'perintah']</t>
  </si>
  <si>
    <t>nikah muda bawah umur ha duluan biar gak malu nikah dampak mudah anak akses video porno perhati serius nikah bawah umur perintah</t>
  </si>
  <si>
    <t>@sbyfess kalo di kampung kelahiran gw nih yaa, mereka nikah yg muda tu rata² karna;
1. mulut tetangga
2. iri sama yg udh nikah
3. mereka malah happy bgt kalo bisa dpt panggilan "MAMA MUDA"
padahal kalo diliat dr kesiapan pribadi, mereka ga siap² amat. hukum pernikahannya jd haram deh :(</t>
  </si>
  <si>
    <t>@sbyfess kalo di kampung kelahiran gw nih yaa, mereka nikah yg muda tu rata² karna;
1. mulut tetangga
2. iri sama yg udh nikah
3. mereka malah happy bgt kalo bisa dpt panggilan "mama muda"
padahal kalo diliat dr kesiapan pribadi, mereka ga siap² amat. hukum pernikahannya jd haram deh :(</t>
  </si>
  <si>
    <t>kalo di kampung kelahiran gw nih yaa mereka nikah yg muda tu rata karna mulut tetangga iri sama yg udh nikah mereka malah happy bgt kalo bisa dpt panggilan mama muda padahal kalo diliat dr kesiapan pribadi mereka ga siap amat hukum pernikahannya jd haram deh</t>
  </si>
  <si>
    <t>['kalo', 'di', 'kampung', 'kelahiran', 'gw', 'nih', 'yaa', 'mereka', 'nikah', 'yg', 'muda', 'tu', 'rata', 'karna', 'mulut', 'tetangga', 'iri', 'sama', 'yg', 'udh', 'nikah', 'mereka', 'malah', 'happy', 'bgt', 'kalo', 'bisa', 'dpt', 'panggilan', 'mama', 'muda', 'padahal', 'kalo', 'diliat', 'dr', 'kesiapan', 'pribadi', 'mereka', 'ga', 'siap', 'amat', 'hukum', 'pernikahannya', 'jd', 'haram', 'deh']</t>
  </si>
  <si>
    <t>['kalo', 'di', 'kampung', 'kelahiran', 'aku', 'nih', 'iya', 'mereka', 'nikah', 'yg', 'muda', 'itu', 'rata', 'karena', 'mulut', 'tetangga', 'dengki', 'sama', 'yg', 'sudah', 'nikah', 'mereka', 'malah', 'bahagia', 'banget', 'kalo', 'bisa', 'dapat', 'panggilan', 'ibu', 'muda', 'padahal', 'kalo', 'dilihat', 'dari', 'persiapan', 'pribadi', 'mereka', 'tidak', 'siap', 'amat', 'hukum', 'pernikahannya', 'jd', 'dilarang', 'deh']</t>
  </si>
  <si>
    <t>['kalo', 'kampung', 'kelahiran', 'nih', 'iya', 'nikah', 'muda', 'mulut', 'tetangga', 'dengki', 'nikah', 'bahagia', 'banget', 'kalo', 'panggilan', 'muda', 'kalo', 'persiapan', 'pribadi', 'hukum', 'pernikahannya', 'jd', 'dilarang', 'deh']</t>
  </si>
  <si>
    <t>['kalo', 'kampung', 'lahir', 'nih', 'iya', 'nikah', 'muda', 'mulut', 'tetangga', 'dengki', 'nikah', 'bahagia', 'banget', 'kalo', 'panggil', 'muda', 'kalo', 'siap', 'pribadi', 'hukum', 'nikah', 'jd', 'larang', 'deh']</t>
  </si>
  <si>
    <t>kalo kampung lahir nih iya nikah muda mulut tetangga dengki nikah bahagia banget kalo panggil muda kalo siap pribadi hukum nikah jd larang deh</t>
  </si>
  <si>
    <t>@sbyfess Kenapa mereka nikah muda: karena konsep kebahagiaan yg mereka tau ya nikah. Gak neko2 kaya mau nonton konser ato mencoba mencapai konsep financial stability. 
Kenapa tetep miskin: ya kemiskinan struktural</t>
  </si>
  <si>
    <t>@sbyfess kenapa mereka nikah muda: karena konsep kebahagiaan yg mereka tau ya nikah. gak neko2 kaya mau nonton konser ato mencoba mencapai konsep financial stability. 
kenapa tetep miskin: ya kemiskinan struktural</t>
  </si>
  <si>
    <t>kenapa mereka nikah muda karena konsep kebahagiaan yg mereka tau ya nikah gak neko kaya mau nonton konser ato mencoba mencapai konsep financial stability kenapa tetep miskin ya kemiskinan struktural</t>
  </si>
  <si>
    <t>['kenapa', 'mereka', 'nikah', 'muda', 'karena', 'konsep', 'kebahagiaan', 'yg', 'mereka', 'tau', 'ya', 'nikah', 'gak', 'neko', 'kaya', 'mau', 'nonton', 'konser', 'ato', 'mencoba', 'mencapai', 'konsep', 'financial', 'stability', 'kenapa', 'tetep', 'miskin', 'ya', 'kemiskinan', 'struktural']</t>
  </si>
  <si>
    <t>['kenapa', 'mereka', 'nikah', 'muda', 'karena', 'konsep', 'kebahagiaan', 'yg', 'mereka', 'tau', 'ya', 'nikah', 'gak', 'neko', 'kaya', 'mau', 'nonton', 'konser', 'atau', 'mencoba', 'mencapai', 'konsep', 'keuangan', 'stability', 'kenapa', 'tetap', 'miskin', 'ya', 'kemiskinan', 'struktural']</t>
  </si>
  <si>
    <t>['nikah', 'muda', 'konsep', 'kebahagiaan', 'tau', 'ya', 'nikah', 'gak', 'neko', 'kaya', 'nonton', 'konser', 'mencoba', 'mencapai', 'konsep', 'keuangan', 'stability', 'miskin', 'ya', 'kemiskinan', 'struktural']</t>
  </si>
  <si>
    <t>['nikah', 'muda', 'konsep', 'bahagia', 'tau', 'ya', 'nikah', 'gak', 'neko', 'kaya', 'nonton', 'konser', 'coba', 'capai', 'konsep', 'uang', 'stability', 'miskin', 'ya', 'miskin', 'struktural']</t>
  </si>
  <si>
    <t>nikah muda konsep bahagia tau ya nikah gak neko kaya nonton konser coba capai konsep uang stability miskin ya miskin struktural</t>
  </si>
  <si>
    <t>@tanyakanrl ummm idk, tpi temenku yg milih nikah muda juga udh punya anak</t>
  </si>
  <si>
    <t>ummm idk tpi temenku yg milih nikah muda juga udh punya anak</t>
  </si>
  <si>
    <t>['ummm', 'idk', 'tpi', 'temenku', 'yg', 'milih', 'nikah', 'muda', 'juga', 'udh', 'punya', 'anak']</t>
  </si>
  <si>
    <t>['ummm', 'gatau', 'tapi', 'temenku', 'yg', 'memilih', 'nikah', 'muda', 'juga', 'sudah', 'punya', 'anak']</t>
  </si>
  <si>
    <t>['ummm', 'gatau', 'temenku', 'memilih', 'nikah', 'muda', 'anak']</t>
  </si>
  <si>
    <t>['ummm', 'gatau', 'temenku', 'pilih', 'nikah', 'muda', 'anak']</t>
  </si>
  <si>
    <t>ummm gatau temenku pilih nikah muda anak</t>
  </si>
  <si>
    <t>@tanyakanrl Masalahnya anak muda jaman sekarang bahkan yang umur 15thn juga masih banyak yang nikah muda &amp;amp; punya anak, entah karena kecolongan atau emang faktor lingkungannya kebanyakan begitu. Terutama yang dari daerah.</t>
  </si>
  <si>
    <t>@tanyakanrl masalahnya anak muda jaman sekarang bahkan yang umur 15thn juga masih banyak yang nikah muda &amp;amp; punya anak, entah karena kecolongan atau emang faktor lingkungannya kebanyakan begitu. terutama yang dari daerah.</t>
  </si>
  <si>
    <t>masalahnya anak muda jaman sekarang bahkan yang umur thn juga masih banyak yang nikah muda amp punya anak entah karena kecolongan atau emang faktor lingkungannya kebanyakan begitu terutama yang dari daerah</t>
  </si>
  <si>
    <t>['masalahnya', 'anak', 'muda', 'jaman', 'sekarang', 'bahkan', 'yang', 'umur', 'thn', 'juga', 'masih', 'banyak', 'yang', 'nikah', 'muda', 'amp', 'punya', 'anak', 'entah', 'karena', 'kecolongan', 'atau', 'emang', 'faktor', 'lingkungannya', 'kebanyakan', 'begitu', 'terutama', 'yang', 'dari', 'daerah']</t>
  </si>
  <si>
    <t>['masalahnya', 'anak', 'muda', 'zaman', 'sekarang', 'bahkan', 'yang', 'umur', 'tahun', 'juga', 'masih', 'banyak', 'yang', 'nikah', 'muda', 'amp', 'punya', 'anak', 'entah', 'karena', 'kecolongan', 'atau', 'memang', 'faktor', 'lingkungannya', 'kebanyakan', 'begitu', 'terutama', 'yang', 'dari', 'daerah']</t>
  </si>
  <si>
    <t>['anak', 'muda', 'zaman', 'umur', 'nikah', 'muda', 'amp', 'anak', 'kecolongan', 'faktor', 'lingkungannya', 'kebanyakan', 'daerah']</t>
  </si>
  <si>
    <t>['anak', 'muda', 'zaman', 'umur', 'nikah', 'muda', 'amp', 'anak', 'colong', 'faktor', 'lingkung', 'banyak', 'daerah']</t>
  </si>
  <si>
    <t>anak muda zaman umur nikah muda amp anak colong faktor lingkung banyak daerah</t>
  </si>
  <si>
    <t>I mean in indo it's not uncommon tho nikah muda umur umur segini</t>
  </si>
  <si>
    <t>i mean in indo it's not uncommon tho nikah muda umur umur segini</t>
  </si>
  <si>
    <t xml:space="preserve"> mean in indo its not uncommon tho nikah muda umur umur segini</t>
  </si>
  <si>
    <t>['mean', 'in', 'indo', 'its', 'not', 'uncommon', 'tho', 'nikah', 'muda', 'umur', 'umur', 'segini']</t>
  </si>
  <si>
    <t>['mean', 'in', 'indonesia', 'its', 'not', 'uncommon', 'tho', 'nikah', 'muda', 'umur', 'umur', 'begini']</t>
  </si>
  <si>
    <t>['mean', 'in', 'indonesia', 'its', 'not', 'uncommon', 'tho', 'nikah', 'muda', 'umur', 'umur']</t>
  </si>
  <si>
    <t>mean in indonesia its not uncommon tho nikah muda umur umur</t>
  </si>
  <si>
    <t>@sbyfess Ahahah sering disuruh nikah muda sm nenekku di kampung, katanya supaya terhindar dr zina dan tanggungan ayahku lepas 1😾pdhl kann gabisa gt wkwkwk nikah ga semata2 sah, ngewe trss ngandelin kata "bnyk anak bnyk rejeki" pdhl mah semakin banyak anak ya makin bnyk pengeluaran jg</t>
  </si>
  <si>
    <t>@sbyfess ahahah sering disuruh nikah muda sm nenekku di kampung, katanya supaya terhindar dr zina dan tanggungan ayahku lepas 1😾pdhl kann gabisa gt wkwkwk nikah ga semata2 sah, ngewe trss ngandelin kata "bnyk anak bnyk rejeki" pdhl mah semakin banyak anak ya makin bnyk pengeluaran jg</t>
  </si>
  <si>
    <t>ahahah sering disuruh nikah muda sm nenekku di kampung katanya supaya terhindar dr zina dan tanggungan ayahku lepas pdhl kann gabisa gt wkwkwk nikah ga semata sah ngewe trss ngandelin kata bnyk anak bnyk rejeki pdhl mah semakin banyak anak ya makin bnyk pengeluaran jg</t>
  </si>
  <si>
    <t>['ahahah', 'sering', 'disuruh', 'nikah', 'muda', 'sm', 'nenekku', 'di', 'kampung', 'katanya', 'supaya', 'terhindar', 'dr', 'zina', 'dan', 'tanggungan', 'ayahku', 'lepas', 'pdhl', 'kann', 'gabisa', 'gt', 'wkwkwk', 'nikah', 'ga', 'semata', 'sah', 'ngewe', 'trss', 'ngandelin', 'kata', 'bnyk', 'anak', 'bnyk', 'rejeki', 'pdhl', 'mah', 'semakin', 'banyak', 'anak', 'ya', 'makin', 'bnyk', 'pengeluaran', 'jg']</t>
  </si>
  <si>
    <t>['ahahah', 'sering', 'disuruh', 'nikah', 'muda', 'sama', 'nenekku', 'di', 'kampung', 'katanya', 'supaya', 'terhindar', 'dari', 'zina', 'dan', 'tanggungan', 'ayahku', 'lepas', 'padahal', 'kann', 'gabisa', 'begitu', 'wkwkwk', 'nikah', 'tidak', 'semata', 'sah', 'seks', 'trss', 'ngandelin', 'kata', 'banyak', 'anak', 'banyak', 'rezeki', 'padahal', 'mah', 'semakin', 'banyak', 'anak', 'ya', 'makin', 'banyak', 'pengeluaran', 'juga']</t>
  </si>
  <si>
    <t>['ahahah', 'disuruh', 'nikah', 'muda', 'nenekku', 'kampung', 'terhindar', 'zina', 'tanggungan', 'ayahku', 'lepas', 'kann', 'gabisa', 'wkwkwk', 'nikah', 'sah', 'seks', 'trss', 'ngandelin', 'anak', 'rezeki', 'mah', 'anak', 'ya', 'pengeluaran']</t>
  </si>
  <si>
    <t>['ahahah', 'suruh', 'nikah', 'muda', 'nenek', 'kampung', 'hindar', 'zina', 'tanggung', 'ayah', 'lepas', 'kann', 'gabisa', 'wkwkwk', 'nikah', 'sah', 'seks', 'trss', 'ngandelin', 'anak', 'rezeki', 'mah', 'anak', 'ya', 'keluar']</t>
  </si>
  <si>
    <t>ahahah suruh nikah muda nenek kampung hindar zina tanggung ayah lepas kann gabisa wkwkwk nikah sah seks trss ngandelin anak rezeki mah anak ya keluar</t>
  </si>
  <si>
    <t>@ViantyTJP @sbyfess Kata mamaku jg gini 🥲, dulu kita tinggal di perkampungan dan banyak yg masih muda, usia sma-kuliah tp udah nikah/dikawinin sama emak bapaknya</t>
  </si>
  <si>
    <t>@viantytjp @sbyfess kata mamaku jg gini 🥲, dulu kita tinggal di perkampungan dan banyak yg masih muda, usia sma-kuliah tp udah nikah/dikawinin sama emak bapaknya</t>
  </si>
  <si>
    <t>kata mamaku jg gini dulu kita tinggal di perkampungan dan banyak yg masih muda usia smakuliah tp udah nikahdikawinin sama emak bapaknya</t>
  </si>
  <si>
    <t>['kata', 'mamaku', 'jg', 'gini', 'dulu', 'kita', 'tinggal', 'di', 'perkampungan', 'dan', 'banyak', 'yg', 'masih', 'muda', 'usia', 'smakuliah', 'tp', 'udah', 'nikahdikawinin', 'sama', 'emak', 'bapaknya']</t>
  </si>
  <si>
    <t>['kata', 'mamaku', 'juga', 'begini', 'dulu', 'kita', 'tinggal', 'di', 'perkampungan', 'dan', 'banyak', 'yg', 'masih', 'muda', 'usia', 'smakuliah', 'tapi', 'sudah', 'nikahdikawinin', 'sama', 'ibu', 'bapaknya']</t>
  </si>
  <si>
    <t>['mamaku', 'tinggal', 'perkampungan', 'muda', 'usia', 'smakuliah', 'nikahdikawinin', 'bapaknya']</t>
  </si>
  <si>
    <t>['mama', 'tinggal', 'kampung', 'muda', 'usia', 'smakuliah', 'nikahdikawinin', 'bapak']</t>
  </si>
  <si>
    <t>mama tinggal kampung muda usia smakuliah nikahdikawinin bapak</t>
  </si>
  <si>
    <t>bener, gw takut nikah, tp banyak jg kok yg masih muda udh nikah</t>
  </si>
  <si>
    <t>bener gw takut nikah tp banyak jg kok yg masih muda udh nikah</t>
  </si>
  <si>
    <t>['bener', 'gw', 'takut', 'nikah', 'tp', 'banyak', 'jg', 'kok', 'yg', 'masih', 'muda', 'udh', 'nikah']</t>
  </si>
  <si>
    <t>['benar', 'aku', 'takut', 'nikah', 'tapi', 'banyak', 'juga', 'kok', 'yg', 'masih', 'muda', 'sudah', 'nikah']</t>
  </si>
  <si>
    <t>['takut', 'nikah', 'muda', 'nikah']</t>
  </si>
  <si>
    <t>takut nikah muda nikah</t>
  </si>
  <si>
    <t>@tanyakanrl kyanya sih engga, coba main ke desa,disini msih bnyk bgt yg nikah muda lngsung punya anak,bhkan seumuran ku 20an aja udh aja yg anaknya 2😄😭</t>
  </si>
  <si>
    <t>kyanya sih engga coba main ke desadisini msih bnyk bgt yg nikah muda lngsung punya anakbhkan seumuran ku an aja udh aja yg anaknya</t>
  </si>
  <si>
    <t>['kyanya', 'sih', 'engga', 'coba', 'main', 'ke', 'desadisini', 'msih', 'bnyk', 'bgt', 'yg', 'nikah', 'muda', 'lngsung', 'punya', 'anakbhkan', 'seumuran', 'ku', 'an', 'aja', 'udh', 'aja', 'yg', 'anaknya']</t>
  </si>
  <si>
    <t>['sepertinya', 'sih', 'tidak', 'coba', 'main', 'ke', 'desadisini', 'masih', 'banyak', 'banget', 'yg', 'nikah', 'muda', 'lngsung', 'punya', 'anakbhkan', 'seumuran', 'aku', 'an', 'aja', 'sudah', 'aja', 'yg', 'anaknya']</t>
  </si>
  <si>
    <t>['sih', 'coba', 'main', 'desadisini', 'banget', 'nikah', 'muda', 'lngsung', 'anakbhkan', 'seumuran', 'an', 'aja', 'aja', 'anaknya']</t>
  </si>
  <si>
    <t>['sih', 'coba', 'main', 'desadisini', 'banget', 'nikah', 'muda', 'lngsung', 'anakbhkan', 'umur', 'an', 'aja', 'aja', 'anak']</t>
  </si>
  <si>
    <t>sih coba main desadisini banget nikah muda lngsung anakbhkan umur an aja aja anak</t>
  </si>
  <si>
    <t>@tanyakanrl Gak tau soalnya mostly anak muda jaman skrg ngewe sm pacar tuh kek hal lumrah, jd banyak yg tekdung duluan
tp buat gua (2002) dan kk gua (1999) kta kepengen childfree. Bahkan gua ga kepengen nikah</t>
  </si>
  <si>
    <t>@tanyakanrl gak tau soalnya mostly anak muda jaman skrg ngewe sm pacar tuh kek hal lumrah, jd banyak yg tekdung duluan
tp buat gua (2002) dan kk gua (1999) kta kepengen childfree. bahkan gua ga kepengen nikah</t>
  </si>
  <si>
    <t>gak tau soalnya mostly anak muda jaman skrg ngewe sm pacar tuh kek hal lumrah jd banyak yg tekdung duluan tp buat gua dan kk gua kta kepengen childfree bahkan gua ga kepengen nikah</t>
  </si>
  <si>
    <t>['gak', 'tau', 'soalnya', 'mostly', 'anak', 'muda', 'jaman', 'skrg', 'ngewe', 'sm', 'pacar', 'tuh', 'kek', 'hal', 'lumrah', 'jd', 'banyak', 'yg', 'tekdung', 'duluan', 'tp', 'buat', 'gua', 'dan', 'kk', 'gua', 'kta', 'kepengen', 'childfree', 'bahkan', 'gua', 'ga', 'kepengen', 'nikah']</t>
  </si>
  <si>
    <t>['gak', 'tau', 'soalnya', 'mostly', 'anak', 'muda', 'zaman', 'sekarang', 'seks', 'sama', 'pacar', 'tuh', 'seperti', 'hal', 'lumrah', 'jd', 'banyak', 'yg', 'tekdung', 'duluan', 'tapi', 'buat', 'aku', 'dan', 'kakak', 'aku', 'kta', 'ingin', 'childfree', 'bahkan', 'aku', 'tidak', 'ingin', 'nikah']</t>
  </si>
  <si>
    <t>['gak', 'tau', 'mostly', 'anak', 'muda', 'zaman', 'seks', 'pacar', 'tuh', 'lumrah', 'jd', 'tekdung', 'duluan', 'kakak', 'kta', 'childfree', 'nikah']</t>
  </si>
  <si>
    <t>gak tau mostly anak muda zaman seks pacar tuh lumrah jd tekdung duluan kakak kta childfree nikah</t>
  </si>
  <si>
    <t>@kegblgnunfaedh Bapaknya umur, anaknya umur 22. Berarti ini bapaknya juga nikah muda? 40-22=18</t>
  </si>
  <si>
    <t>@kegblgnunfaedh bapaknya umur, anaknya umur 22. berarti ini bapaknya juga nikah muda? 40-22=18</t>
  </si>
  <si>
    <t>bapaknya umur anaknya umur berarti ini bapaknya juga nikah muda</t>
  </si>
  <si>
    <t>['bapaknya', 'umur', 'anaknya', 'umur', 'berarti', 'ini', 'bapaknya', 'juga', 'nikah', 'muda']</t>
  </si>
  <si>
    <t>['bapaknya', 'umur', 'anaknya', 'umur', 'bapaknya', 'nikah', 'muda']</t>
  </si>
  <si>
    <t>['bapak', 'umur', 'anak', 'umur', 'bapak', 'nikah', 'muda']</t>
  </si>
  <si>
    <t>bapak umur anak umur bapak nikah muda</t>
  </si>
  <si>
    <t>@tanyakanrl gatau, keknya balance(?) lha wong generasi 2000an aja masih banyak yang nikah muda, hamil diluar nikah, belum mapan nikah, nikah dibawah umur. wes embuh mumet</t>
  </si>
  <si>
    <t>gatau keknya balance lha wong generasi an aja masih banyak yang nikah muda hamil diluar nikah belum mapan nikah nikah dibawah umur wes embuh mumet</t>
  </si>
  <si>
    <t>['gatau', 'keknya', 'balance', 'lha', 'wong', 'generasi', 'an', 'aja', 'masih', 'banyak', 'yang', 'nikah', 'muda', 'hamil', 'diluar', 'nikah', 'belum', 'mapan', 'nikah', 'nikah', 'dibawah', 'umur', 'wes', 'embuh', 'mumet']</t>
  </si>
  <si>
    <t>['gatau', 'sepertinya', 'balance', 'lha', 'wong', 'generasi', 'an', 'aja', 'masih', 'banyak', 'yang', 'nikah', 'muda', 'hamil', 'diluar', 'nikah', 'belum', 'mapan', 'nikah', 'nikah', 'dibawah', 'umur', 'sudah', 'embuh', 'pusing']</t>
  </si>
  <si>
    <t>['gatau', 'balance', 'lha', 'generasi', 'an', 'aja', 'nikah', 'muda', 'hamil', 'diluar', 'nikah', 'mapan', 'nikah', 'nikah', 'dibawah', 'umur', 'embuh', 'pusing']</t>
  </si>
  <si>
    <t>['gatau', 'balance', 'lha', 'generasi', 'an', 'aja', 'nikah', 'muda', 'hamil', 'luar', 'nikah', 'mapan', 'nikah', 'nikah', 'bawah', 'umur', 'embuh', 'pusing']</t>
  </si>
  <si>
    <t>gatau balance lha generasi an aja nikah muda hamil luar nikah mapan nikah nikah bawah umur embuh pusing</t>
  </si>
  <si>
    <t>Ga banyak yg childfree. Masih kalah sama yg nikah muda under 20 th dan uda punya anak lebih dr 1</t>
  </si>
  <si>
    <t>ga banyak yg childfree. masih kalah sama yg nikah muda under 20 th dan uda punya anak lebih dr 1</t>
  </si>
  <si>
    <t>ga banyak yg childfree masih kalah sama yg nikah muda under th dan uda punya anak lebih dr</t>
  </si>
  <si>
    <t>['ga', 'banyak', 'yg', 'childfree', 'masih', 'kalah', 'sama', 'yg', 'nikah', 'muda', 'under', 'th', 'dan', 'uda', 'punya', 'anak', 'lebih', 'dr']</t>
  </si>
  <si>
    <t>['tidak', 'banyak', 'yg', 'childfree', 'masih', 'kalah', 'sama', 'yg', 'nikah', 'muda', 'under', 'tahun', 'dan', 'sudah', 'punya', 'anak', 'lebih', 'dari']</t>
  </si>
  <si>
    <t>['childfree', 'kalah', 'nikah', 'muda', 'under', 'anak']</t>
  </si>
  <si>
    <t>childfree kalah nikah muda under anak</t>
  </si>
  <si>
    <t>@tanyakanrl ngga, yang child free cuma sebagian kecil, sisanya tetep punya anak, apalagi sekarang banyak yang nikah muda sama kasus 'nabung' dulu baru nikah</t>
  </si>
  <si>
    <t>ngga yang child free cuma sebagian kecil sisanya tetep punya anak apalagi sekarang banyak yang nikah muda sama kasus nabung dulu baru nikah</t>
  </si>
  <si>
    <t>['ngga', 'yang', 'child', 'free', 'cuma', 'sebagian', 'kecil', 'sisanya', 'tetep', 'punya', 'anak', 'apalagi', 'sekarang', 'banyak', 'yang', 'nikah', 'muda', 'sama', 'kasus', 'nabung', 'dulu', 'baru', 'nikah']</t>
  </si>
  <si>
    <t>['tidak', 'yang', 'child', 'free', 'cuma', 'sebagian', 'kecil', 'sisanya', 'tetap', 'punya', 'anak', 'apalagi', 'sekarang', 'banyak', 'yang', 'nikah', 'muda', 'sama', 'kasus', 'menabung', 'dulu', 'baru', 'nikah']</t>
  </si>
  <si>
    <t>['child', 'free', 'sisanya', 'anak', 'nikah', 'muda', 'menabung', 'nikah']</t>
  </si>
  <si>
    <t>['child', 'free', 'sisa', 'anak', 'nikah', 'muda', 'tabung', 'nikah']</t>
  </si>
  <si>
    <t>child free sisa anak nikah muda tabung nikah</t>
  </si>
  <si>
    <t>@flowsabin @tanyakanrl makanya.. kalo sender sebut generasi 2000an pada childfree, agak nya ga valid.. soalnya masi banyak yg kasus hamil d luar nikah dan menikah muda..</t>
  </si>
  <si>
    <t>makanya kalo sender sebut generasi an pada childfree agak nya ga valid soalnya masi banyak yg kasus hamil  luar nikah dan menikah muda</t>
  </si>
  <si>
    <t>['makanya', 'kalo', 'sender', 'sebut', 'generasi', 'an', 'pada', 'childfree', 'agak', 'nya', 'ga', 'valid', 'soalnya', 'masi', 'banyak', 'yg', 'kasus', 'hamil', 'luar', 'nikah', 'dan', 'menikah', 'muda']</t>
  </si>
  <si>
    <t>['makanya', 'kalo', 'pengirim', 'sebut', 'generasi', 'an', 'pada', 'childfree', 'agak', 'nya', 'tidak', 'valid', 'soalnya', 'masih', 'banyak', 'yg', 'kasus', 'hamil', 'luar', 'nikah', 'dan', 'nikah', 'muda']</t>
  </si>
  <si>
    <t>['kalo', 'pengirim', 'generasi', 'an', 'childfree', 'nya', 'valid', 'hamil', 'nikah', 'nikah', 'muda']</t>
  </si>
  <si>
    <t>['kalo', 'kirim', 'generasi', 'an', 'childfree', 'nya', 'valid', 'hamil', 'nikah', 'nikah', 'muda']</t>
  </si>
  <si>
    <t>kalo kirim generasi an childfree nya valid hamil nikah nikah muda</t>
  </si>
  <si>
    <t>@sbyfess Imo, pernikahan bagi mereka itu goal atau jalan keluar dari kehidupan mereka sekarang, didesaku ada stigma "orang nikah itu orang yang berhasil" dan beberapa juga mikir gini "yaudahlah nikah aja, udah selesai sekolah juga" makanya banyak yg nikah cepet/muda</t>
  </si>
  <si>
    <t>@sbyfess imo, pernikahan bagi mereka itu goal atau jalan keluar dari kehidupan mereka sekarang, didesaku ada stigma "orang nikah itu orang yang berhasil" dan beberapa juga mikir gini "yaudahlah nikah aja, udah selesai sekolah juga" makanya banyak yg nikah cepet/muda</t>
  </si>
  <si>
    <t>imo pernikahan bagi mereka itu goal atau jalan keluar dari kehidupan mereka sekarang didesaku ada stigma orang nikah itu orang yang berhasil dan beberapa juga mikir gini yaudahlah nikah aja udah selesai sekolah juga makanya banyak yg nikah cepetmuda</t>
  </si>
  <si>
    <t>['imo', 'pernikahan', 'bagi', 'mereka', 'itu', 'goal', 'atau', 'jalan', 'keluar', 'dari', 'kehidupan', 'mereka', 'sekarang', 'didesaku', 'ada', 'stigma', 'orang', 'nikah', 'itu', 'orang', 'yang', 'berhasil', 'dan', 'beberapa', 'juga', 'mikir', 'gini', 'yaudahlah', 'nikah', 'aja', 'udah', 'selesai', 'sekolah', 'juga', 'makanya', 'banyak', 'yg', 'nikah', 'cepetmuda']</t>
  </si>
  <si>
    <t>['pendapat', 'pernikahan', 'bagi', 'mereka', 'itu', 'goal', 'atau', 'jalan', 'keluar', 'dari', 'kehidupan', 'mereka', 'sekarang', 'didesaku', 'ada', 'stigma', 'orang', 'nikah', 'itu', 'orang', 'yang', 'berhasil', 'dan', 'beberapa', 'juga', 'berpikir', 'begini', 'oke', 'nikah', 'aja', 'sudah', 'selesai', 'sekolah', 'juga', 'makanya', 'banyak', 'yg', 'nikah', 'cepetmuda']</t>
  </si>
  <si>
    <t>['pendapat', 'pernikahan', 'goal', 'jalan', 'kehidupan', 'didesaku', 'stigma', 'orang', 'nikah', 'orang', 'berhasil', 'berpikir', 'oke', 'nikah', 'aja', 'selesai', 'sekolah', 'nikah', 'cepetmuda']</t>
  </si>
  <si>
    <t>['dapat', 'nikah', 'goal', 'jalan', 'hidup', 'desa', 'stigma', 'orang', 'nikah', 'orang', 'hasil', 'pikir', 'oke', 'nikah', 'aja', 'selesai', 'sekolah', 'nikah', 'cepetmuda']</t>
  </si>
  <si>
    <t>dapat nikah goal jalan hidup desa stigma orang nikah orang hasil pikir oke nikah aja selesai sekolah nikah cepetmuda</t>
  </si>
  <si>
    <t>@tanyakanrl Temang anak 2000an childfree anak 2007an kebawah nikah muda kok xixixi https://t.co/qHy90aT4Fp</t>
  </si>
  <si>
    <t>@tanyakanrl temang anak 2000an childfree anak 2007an kebawah nikah muda kok xixixi https://t.co/qhy90at4fp</t>
  </si>
  <si>
    <t>temang anak an childfree anak an kebawah nikah muda kok xixixi</t>
  </si>
  <si>
    <t>['temang', 'anak', 'an', 'childfree', 'anak', 'an', 'kebawah', 'nikah', 'muda', 'kok', 'xixixi']</t>
  </si>
  <si>
    <t>['temang', 'anak', 'an', 'childfree', 'anak', 'an', 'kebawah', 'nikah', 'muda', 'xixixi']</t>
  </si>
  <si>
    <t>['tang', 'anak', 'an', 'childfree', 'anak', 'an', 'bawah', 'nikah', 'muda', 'xixixi']</t>
  </si>
  <si>
    <t>tang anak an childfree anak an bawah nikah muda xixixi</t>
  </si>
  <si>
    <t>yg mau childfree tuh ga banyak😂 apa ga liat realitanya skrg jg byk yg nikah muda</t>
  </si>
  <si>
    <t>yg mau childfree tuh ga banyak apa ga liat realitanya skrg jg byk yg nikah muda</t>
  </si>
  <si>
    <t>['yg', 'mau', 'childfree', 'tuh', 'ga', 'banyak', 'apa', 'ga', 'liat', 'realitanya', 'skrg', 'jg', 'byk', 'yg', 'nikah', 'muda']</t>
  </si>
  <si>
    <t>['yg', 'mau', 'childfree', 'tuh', 'tidak', 'banyak', 'apa', 'tidak', 'lihat', 'realitanya', 'sekarang', 'juga', 'banyak', 'yg', 'nikah', 'muda']</t>
  </si>
  <si>
    <t>['childfree', 'tuh', 'lihat', 'realitanya', 'nikah', 'muda']</t>
  </si>
  <si>
    <t>childfree tuh lihat realitanya nikah muda</t>
  </si>
  <si>
    <t>@tanyakanrl kemungkinan ada tapi pasti puluhan tahun kedepan, soalnya sekarang masih banyak yg nikah muda dan itu alasannya kebanyakan krn udh pada hamil</t>
  </si>
  <si>
    <t>kemungkinan ada tapi pasti puluhan tahun kedepan soalnya sekarang masih banyak yg nikah muda dan itu alasannya kebanyakan krn udh pada hamil</t>
  </si>
  <si>
    <t>['kemungkinan', 'ada', 'tapi', 'pasti', 'puluhan', 'tahun', 'kedepan', 'soalnya', 'sekarang', 'masih', 'banyak', 'yg', 'nikah', 'muda', 'dan', 'itu', 'alasannya', 'kebanyakan', 'krn', 'udh', 'pada', 'hamil']</t>
  </si>
  <si>
    <t>['kemungkinan', 'ada', 'tapi', 'pasti', 'puluhan', 'tahun', 'kedepan', 'soalnya', 'sekarang', 'masih', 'banyak', 'yg', 'nikah', 'muda', 'dan', 'itu', 'alasannya', 'kebanyakan', 'krn', 'sudah', 'pada', 'hamil']</t>
  </si>
  <si>
    <t>['puluhan', 'kedepan', 'nikah', 'muda', 'alasannya', 'kebanyakan', 'krn', 'hamil']</t>
  </si>
  <si>
    <t>['puluh', 'depan', 'nikah', 'muda', 'alas', 'banyak', 'krn', 'hamil']</t>
  </si>
  <si>
    <t>puluh depan nikah muda alas banyak krn hamil</t>
  </si>
  <si>
    <t>Belum sih kayaknya. Karena masih banyakan yang nikah muda juga daripada yang milih cf.</t>
  </si>
  <si>
    <t>belum sih kayaknya. karena masih banyakan yang nikah muda juga daripada yang milih cf.</t>
  </si>
  <si>
    <t>belum sih kayaknya karena masih banyakan yang nikah muda juga daripada yang milih cf</t>
  </si>
  <si>
    <t>['belum', 'sih', 'kayaknya', 'karena', 'masih', 'banyakan', 'yang', 'nikah', 'muda', 'juga', 'daripada', 'yang', 'milih', 'cf']</t>
  </si>
  <si>
    <t>['belum', 'sih', 'kayaknya', 'karena', 'masih', 'banyakan', 'yang', 'nikah', 'muda', 'juga', 'daripada', 'yang', 'memilih', 'cf']</t>
  </si>
  <si>
    <t>['sih', 'kayaknya', 'banyakan', 'nikah', 'muda', 'memilih', 'cf']</t>
  </si>
  <si>
    <t>['sih', 'kayak', 'banyak', 'nikah', 'muda', 'pilih', 'cf']</t>
  </si>
  <si>
    <t>sih kayak banyak nikah muda pilih cf</t>
  </si>
  <si>
    <t>gak. yg koar2 childfree cuma sebagian kecil orang yg ngumpul di medsos (makanya keliatan banyak). aslinya masih banyak BANGET yg nikah muda dan beranak pinak</t>
  </si>
  <si>
    <t>gak. yg koar2 childfree cuma sebagian kecil orang yg ngumpul di medsos (makanya keliatan banyak). aslinya masih banyak banget yg nikah muda dan beranak pinak</t>
  </si>
  <si>
    <t>gak yg koar childfree cuma sebagian kecil orang yg ngumpul di medsos makanya keliatan banyak aslinya masih banyak banget yg nikah muda dan beranak pinak</t>
  </si>
  <si>
    <t>['gak', 'yg', 'koar', 'childfree', 'cuma', 'sebagian', 'kecil', 'orang', 'yg', 'ngumpul', 'di', 'medsos', 'makanya', 'keliatan', 'banyak', 'aslinya', 'masih', 'banyak', 'banget', 'yg', 'nikah', 'muda', 'dan', 'beranak', 'pinak']</t>
  </si>
  <si>
    <t>['gak', 'yg', 'koar', 'childfree', 'cuma', 'sebagian', 'kecil', 'orang', 'yg', 'berkumpul', 'di', 'medsos', 'makanya', 'terlihat', 'banyak', 'aslinya', 'masih', 'banyak', 'banget', 'yg', 'nikah', 'muda', 'dan', 'beranak', 'pinak']</t>
  </si>
  <si>
    <t>['gak', 'koar', 'childfree', 'orang', 'berkumpul', 'medsos', 'aslinya', 'banget', 'nikah', 'muda', 'beranak', 'pinak']</t>
  </si>
  <si>
    <t>['gak', 'koar', 'childfree', 'orang', 'kumpul', 'medsos', 'asli', 'banget', 'nikah', 'muda', 'anak', 'pinak']</t>
  </si>
  <si>
    <t>gak koar childfree orang kumpul medsos asli banget nikah muda anak pinak</t>
  </si>
  <si>
    <t>@tanyakanrl Kurang yakin bsa turun si. Menurut gw org" yg ekonominya menengah kebawah dan maaf org desa tpi tentu sja tdk semua, rata" masih bnyk yg nikah muda bahkan nikah dini. Mungkin gen z udh banyak yg open minded soal ini tpi gk kalah bnyk jg org yg masih kurang edukasinya ttg ini.</t>
  </si>
  <si>
    <t>@tanyakanrl kurang yakin bsa turun si. menurut gw org" yg ekonominya menengah kebawah dan maaf org desa tpi tentu sja tdk semua, rata" masih bnyk yg nikah muda bahkan nikah dini. mungkin gen z udh banyak yg open minded soal ini tpi gk kalah bnyk jg org yg masih kurang edukasinya ttg ini.</t>
  </si>
  <si>
    <t>kurang yakin bsa turun si menurut gw org yg ekonominya menengah kebawah dan maaf org desa tpi tentu sja tdk semua rata masih bnyk yg nikah muda bahkan nikah dini mungkin gen  udh banyak yg open minded soal ini tpi gk kalah bnyk jg org yg masih kurang edukasinya ttg ini</t>
  </si>
  <si>
    <t>['kurang', 'yakin', 'bsa', 'turun', 'si', 'menurut', 'gw', 'org', 'yg', 'ekonominya', 'menengah', 'kebawah', 'dan', 'maaf', 'org', 'desa', 'tpi', 'tentu', 'sja', 'tdk', 'semua', 'rata', 'masih', 'bnyk', 'yg', 'nikah', 'muda', 'bahkan', 'nikah', 'dini', 'mungkin', 'gen', 'udh', 'banyak', 'yg', 'open', 'minded', 'soal', 'ini', 'tpi', 'gk', 'kalah', 'bnyk', 'jg', 'org', 'yg', 'masih', 'kurang', 'edukasinya', 'ttg', 'ini']</t>
  </si>
  <si>
    <t>['kurang', 'yakin', 'bisa', 'turun', 'si', 'menurut', 'aku', 'orang', 'yg', 'ekonominya', 'menengah', 'kebawah', 'dan', 'maaf', 'orang', 'desa', 'tapi', 'tentu', 'sja', 'tdk', 'semua', 'rata', 'masih', 'banyak', 'yg', 'nikah', 'muda', 'bahkan', 'nikah', 'dini', 'mungkin', 'generasi', 'sudah', 'banyak', 'yg', 'terbuka', 'minded', 'soal', 'ini', 'tapi', 'tidak', 'kalah', 'banyak', 'juga', 'orang', 'yg', 'masih', 'kurang', 'edukasinya', 'tentang', 'ini']</t>
  </si>
  <si>
    <t>['turun', 'si', 'orang', 'ekonominya', 'menengah', 'kebawah', 'maaf', 'orang', 'desa', 'sja', 'tdk', 'nikah', 'muda', 'nikah', 'generasi', 'terbuka', 'minded', 'kalah', 'orang', 'edukasinya']</t>
  </si>
  <si>
    <t>['turun', 'si', 'orang', 'ekonomi', 'tengah', 'bawah', 'maaf', 'orang', 'desa', 'sja', 'tdk', 'nikah', 'muda', 'nikah', 'generasi', 'buka', 'minded', 'kalah', 'orang', 'edukasi']</t>
  </si>
  <si>
    <t>turun si orang ekonomi tengah bawah maaf orang desa sja tdk nikah muda nikah generasi buka minded kalah orang edukasi</t>
  </si>
  <si>
    <t>@tanyakanrl Aku sendiri ngga childfree, cuma takut nikah kalo diliat banyak kasus kdrt, selingkuh dan lain2 😭 sbnernya lebih pgn meninggal muda langsung masuk surga aja sii, kutunggu km di surga ya mass 😭😭😭😭😭😭😭😭 https://t.co/VhKAKdXXBm</t>
  </si>
  <si>
    <t>@tanyakanrl aku sendiri ngga childfree, cuma takut nikah kalo diliat banyak kasus kdrt, selingkuh dan lain2 😭 sbnernya lebih pgn meninggal muda langsung masuk surga aja sii, kutunggu km di surga ya mass 😭😭😭😭😭😭😭😭 https://t.co/vhkakdxxbm</t>
  </si>
  <si>
    <t>aku sendiri ngga childfree cuma takut nikah kalo diliat banyak kasus kdrt selingkuh dan lain sbnernya lebih pgn meninggal muda langsung masuk surga aja sii kutunggu km di surga ya mass</t>
  </si>
  <si>
    <t>['aku', 'sendiri', 'ngga', 'childfree', 'cuma', 'takut', 'nikah', 'kalo', 'diliat', 'banyak', 'kasus', 'kdrt', 'selingkuh', 'dan', 'lain', 'sbnernya', 'lebih', 'pgn', 'meninggal', 'muda', 'langsung', 'masuk', 'surga', 'aja', 'sii', 'kutunggu', 'km', 'di', 'surga', 'ya', 'mass']</t>
  </si>
  <si>
    <t>['aku', 'sendiri', 'tidak', 'childfree', 'cuma', 'takut', 'nikah', 'kalo', 'dilihat', 'banyak', 'kasus', 'kekerasan', 'selingkuh', 'dan', 'lain', 'sebenarnya', 'lebih', 'ingin', 'meninggal', 'muda', 'langsung', 'masuk', 'surga', 'aja', 'sii', 'kutunggu', 'kamu', 'di', 'surga', 'ya', 'mass']</t>
  </si>
  <si>
    <t>['childfree', 'takut', 'nikah', 'kalo', 'kekerasan', 'selingkuh', 'meninggal', 'muda', 'langsung', 'masuk', 'surga', 'aja', 'sii', 'kutunggu', 'surga', 'ya', 'mass']</t>
  </si>
  <si>
    <t>['childfree', 'takut', 'nikah', 'kalo', 'keras', 'selingkuh', 'tinggal', 'muda', 'langsung', 'masuk', 'surga', 'aja', 'sii', 'tunggu', 'surga', 'ya', 'mass']</t>
  </si>
  <si>
    <t>childfree takut nikah kalo keras selingkuh tinggal muda langsung masuk surga aja sii tunggu surga ya mass</t>
  </si>
  <si>
    <t>@sbyfess Pengalaman kerabat gue, dia nikah muda pertama karena kurangnya edukasi, kedua karena bagi dia dan keluarga menikah muda adalah jalan keluar untuk berhenti sekolah dan lepas dari 'tanggungjawab ' membiayai si ortu ke anak karena bagi ortunya anak yang menikah tanggungjawab suami</t>
  </si>
  <si>
    <t>@sbyfess pengalaman kerabat gue, dia nikah muda pertama karena kurangnya edukasi, kedua karena bagi dia dan keluarga menikah muda adalah jalan keluar untuk berhenti sekolah dan lepas dari 'tanggungjawab ' membiayai si ortu ke anak karena bagi ortunya anak yang menikah tanggungjawab suami</t>
  </si>
  <si>
    <t>pengalaman kerabat gue dia nikah muda pertama karena kurangnya edukasi kedua karena bagi dia dan keluarga menikah muda adalah jalan keluar untuk berhenti sekolah dan lepas dari tanggungjawab membiayai si ortu ke anak karena bagi ortunya anak yang menikah tanggungjawab suami</t>
  </si>
  <si>
    <t>['pengalaman', 'kerabat', 'gue', 'dia', 'nikah', 'muda', 'pertama', 'karena', 'kurangnya', 'edukasi', 'kedua', 'karena', 'bagi', 'dia', 'dan', 'keluarga', 'menikah', 'muda', 'adalah', 'jalan', 'keluar', 'untuk', 'berhenti', 'sekolah', 'dan', 'lepas', 'dari', 'tanggungjawab', 'membiayai', 'si', 'ortu', 'ke', 'anak', 'karena', 'bagi', 'ortunya', 'anak', 'yang', 'menikah', 'tanggungjawab', 'suami']</t>
  </si>
  <si>
    <t>['pengalaman', 'kerabat', 'aku', 'dia', 'nikah', 'muda', 'pertama', 'karena', 'kurangnya', 'edukasi', 'kedua', 'karena', 'bagi', 'dia', 'dan', 'keluarga', 'nikah', 'muda', 'adalah', 'jalan', 'keluar', 'untuk', 'berhenti', 'sekolah', 'dan', 'lepas', 'dari', 'tanggungjawab', 'membiayai', 'si', 'orangtua', 'ke', 'anak', 'karena', 'bagi', 'orangtua', 'anak', 'yang', 'nikah', 'tanggungjawab', 'suami']</t>
  </si>
  <si>
    <t>['pengalaman', 'kerabat', 'nikah', 'muda', 'kurangnya', 'edukasi', 'keluarga', 'nikah', 'muda', 'jalan', 'berhenti', 'sekolah', 'lepas', 'tanggungjawab', 'membiayai', 'si', 'orangtua', 'anak', 'orangtua', 'anak', 'nikah', 'tanggungjawab', 'suami']</t>
  </si>
  <si>
    <t>['alam', 'kerabat', 'nikah', 'muda', 'kurang', 'edukasi', 'keluarga', 'nikah', 'muda', 'jalan', 'henti', 'sekolah', 'lepas', 'tanggungjawab', 'biaya', 'si', 'orangtua', 'anak', 'orangtua', 'anak', 'nikah', 'tanggungjawab', 'suami']</t>
  </si>
  <si>
    <t>alam kerabat nikah muda kurang edukasi keluarga nikah muda jalan henti sekolah lepas tanggungjawab biaya si orangtua anak orangtua anak nikah tanggungjawab suami</t>
  </si>
  <si>
    <t>@aldora__enigma @sbyfess Sm stigma klo nikah telat = gak laku. Jd makin muda nikah, dianggap sbg sebuah prestasi (laku). Tp g semua ya. Ad yg melek prestasi, nikah setelah tamat kuliah &amp;amp; kerja. Tp ini sedikit sekali.</t>
  </si>
  <si>
    <t>@aldora__enigma @sbyfess sm stigma klo nikah telat = gak laku. jd makin muda nikah, dianggap sbg sebuah prestasi (laku). tp g semua ya. ad yg melek prestasi, nikah setelah tamat kuliah &amp;amp; kerja. tp ini sedikit sekali.</t>
  </si>
  <si>
    <t>enigma sm stigma klo nikah telat gak laku jd makin muda nikah dianggap sbg sebuah prestasi laku tp  semua ya ad yg melek prestasi nikah setelah tamat kuliah amp kerja tp ini sedikit sekali</t>
  </si>
  <si>
    <t>['enigma', 'sm', 'stigma', 'klo', 'nikah', 'telat', 'gak', 'laku', 'jd', 'makin', 'muda', 'nikah', 'dianggap', 'sbg', 'sebuah', 'prestasi', 'laku', 'tp', 'semua', 'ya', 'ad', 'yg', 'melek', 'prestasi', 'nikah', 'setelah', 'tamat', 'kuliah', 'amp', 'kerja', 'tp', 'ini', 'sedikit', 'sekali']</t>
  </si>
  <si>
    <t>['misteri', 'sama', 'stigma', 'klo', 'nikah', 'telat', 'gak', 'laris', 'jd', 'makin', 'muda', 'nikah', 'dianggap', 'sebagai', 'sebuah', 'prestasi', 'laris', 'tapi', 'semua', 'ya', 'ada', 'yg', 'melek', 'prestasi', 'nikah', 'setelah', 'tamat', 'kuliah', 'amp', 'kerja', 'tapi', 'ini', 'sedikit', 'sekali']</t>
  </si>
  <si>
    <t>['misteri', 'stigma', 'klo', 'nikah', 'telat', 'gak', 'laris', 'jd', 'muda', 'nikah', 'dianggap', 'prestasi', 'laris', 'ya', 'melek', 'prestasi', 'nikah', 'tamat', 'kuliah', 'amp', 'kerja']</t>
  </si>
  <si>
    <t>['misteri', 'stigma', 'klo', 'nikah', 'telat', 'gak', 'laris', 'jd', 'muda', 'nikah', 'anggap', 'prestasi', 'laris', 'ya', 'melek', 'prestasi', 'nikah', 'tamat', 'kuliah', 'amp', 'kerja']</t>
  </si>
  <si>
    <t>misteri stigma klo nikah telat gak laris jd muda nikah anggap prestasi laris ya melek prestasi nikah tamat kuliah amp kerja</t>
  </si>
  <si>
    <t>@aldora__enigma @sbyfess Gw dlu prnh krja d daerah pedesaan. Byk kasus nikah muda diakibatkan krn sdh kebobolan. Ad bbrp yg usia SMP, ad yg SMA. Y krn minimnya hiburan d sn. Tp salutnya mereka mau periksa k pkm mengenai kehamilannya.</t>
  </si>
  <si>
    <t>@aldora__enigma @sbyfess gw dlu prnh krja d daerah pedesaan. byk kasus nikah muda diakibatkan krn sdh kebobolan. ad bbrp yg usia smp, ad yg sma. y krn minimnya hiburan d sn. tp salutnya mereka mau periksa k pkm mengenai kehamilannya.</t>
  </si>
  <si>
    <t>enigma gw dlu prnh krja  daerah pedesaan byk kasus nikah muda diakibatkan krn sdh kebobolan ad bbrp yg usia smp ad yg sma  krn minimnya hiburan  sn tp salutnya mereka mau periksa  pkm mengenai kehamilannya</t>
  </si>
  <si>
    <t>['enigma', 'gw', 'dlu', 'prnh', 'krja', 'daerah', 'pedesaan', 'byk', 'kasus', 'nikah', 'muda', 'diakibatkan', 'krn', 'sdh', 'kebobolan', 'ad', 'bbrp', 'yg', 'usia', 'smp', 'ad', 'yg', 'sma', 'krn', 'minimnya', 'hiburan', 'sn', 'tp', 'salutnya', 'mereka', 'mau', 'periksa', 'pkm', 'mengenai', 'kehamilannya']</t>
  </si>
  <si>
    <t>['misteri', 'aku', 'dahulu', 'pernah', 'kerja', 'daerah', 'pedesaan', 'banyak', 'kasus', 'nikah', 'muda', 'diakibatkan', 'krn', 'sdh', 'kebobolan', 'ada', 'beberapa', 'yg', 'usia', 'sampai', 'ada', 'yg', 'sama', 'krn', 'minimnya', 'hiburan', 'sn', 'tapi', 'salutnya', 'mereka', 'mau', 'periksa', 'pkm', 'mengenai', 'kehamilannya']</t>
  </si>
  <si>
    <t>['misteri', 'kerja', 'daerah', 'pedesaan', 'nikah', 'muda', 'diakibatkan', 'krn', 'sdh', 'kebobolan', 'usia', 'krn', 'minimnya', 'hiburan', 'sn', 'salutnya', 'periksa', 'pkm', 'kehamilannya']</t>
  </si>
  <si>
    <t>['misteri', 'kerja', 'daerah', 'desa', 'nikah', 'muda', 'akibat', 'krn', 'sdh', 'bobol', 'usia', 'krn', 'minim', 'hibur', 'sn', 'salut', 'periksa', 'pkm', 'hamil']</t>
  </si>
  <si>
    <t>misteri kerja daerah desa nikah muda akibat krn sdh bobol usia krn minim hibur sn salut periksa pkm hamil</t>
  </si>
  <si>
    <t>Actually. Not really. Tetangga aku yang seumur dan lebih muda dari aku udah ada yang nikah. Mereka juga udah punya momongan. Temenku sekolah yang udah nikah juga udah punya momongan.</t>
  </si>
  <si>
    <t>actually. not really. tetangga aku yang seumur dan lebih muda dari aku udah ada yang nikah. mereka juga udah punya momongan. temenku sekolah yang udah nikah juga udah punya momongan.</t>
  </si>
  <si>
    <t>actually not really tetangga aku yang seumur dan lebih muda dari aku udah ada yang nikah mereka juga udah punya momongan temenku sekolah yang udah nikah juga udah punya momongan</t>
  </si>
  <si>
    <t>['actually', 'not', 'really', 'tetangga', 'aku', 'yang', 'seumur', 'dan', 'lebih', 'muda', 'dari', 'aku', 'udah', 'ada', 'yang', 'nikah', 'mereka', 'juga', 'udah', 'punya', 'momongan', 'temenku', 'sekolah', 'yang', 'udah', 'nikah', 'juga', 'udah', 'punya', 'momongan']</t>
  </si>
  <si>
    <t>['actually', 'not', 'really', 'tetangga', 'aku', 'yang', 'seumur', 'dan', 'lebih', 'muda', 'dari', 'aku', 'sudah', 'ada', 'yang', 'nikah', 'mereka', 'juga', 'sudah', 'punya', 'momongan', 'temenku', 'sekolah', 'yang', 'sudah', 'nikah', 'juga', 'sudah', 'punya', 'momongan']</t>
  </si>
  <si>
    <t>['actually', 'not', 'really', 'tetangga', 'seumur', 'muda', 'nikah', 'momongan', 'temenku', 'sekolah', 'nikah', 'momongan']</t>
  </si>
  <si>
    <t>['actually', 'not', 'really', 'tetangga', 'umur', 'muda', 'nikah', 'momong', 'temenku', 'sekolah', 'nikah', 'momong']</t>
  </si>
  <si>
    <t>actually not really tetangga umur muda nikah momong temenku sekolah nikah momong</t>
  </si>
  <si>
    <t>@bknsuporter @haensa_ @idextratime kenapa tu bang? kalo nikah muda jadi lemes ya? lemesnya kenapa tu bang? bang? awkwk</t>
  </si>
  <si>
    <t>kenapa tu bang kalo nikah muda jadi lemes ya lemesnya kenapa tu bang bang awkwk</t>
  </si>
  <si>
    <t>['kenapa', 'tu', 'bang', 'kalo', 'nikah', 'muda', 'jadi', 'lemes', 'ya', 'lemesnya', 'kenapa', 'tu', 'bang', 'bang', 'awkwk']</t>
  </si>
  <si>
    <t>['kenapa', 'itu', 'kakak', 'kalo', 'nikah', 'muda', 'jadi', 'lemes', 'ya', 'lemesnya', 'kenapa', 'itu', 'kakak', 'kakak', 'awkwk']</t>
  </si>
  <si>
    <t>['kakak', 'kalo', 'nikah', 'muda', 'lemes', 'ya', 'lemesnya', 'kakak', 'kakak', 'awkwk']</t>
  </si>
  <si>
    <t>['kakak', 'kalo', 'nikah', 'muda', 'lemes', 'ya', 'lemes', 'kakak', 'kakak', 'awkwk']</t>
  </si>
  <si>
    <t>kakak kalo nikah muda lemes ya lemes kakak kakak awkwk</t>
  </si>
  <si>
    <t>@tanyakanrl malah yg belia byk lebih milih nikah muda nder,, yg 2000 keatas bnyakin milih gak nikah dlu, kyk nya sih nggak nurun krn imbang org indo juga mau kaya/miskin msih nganut nikah itu adlh prestasi</t>
  </si>
  <si>
    <t>malah yg belia byk lebih milih nikah muda nder yg keatas bnyakin milih gak nikah dlu kyk nya sih nggak nurun krn imbang org indo juga mau kayamiskin msih nganut nikah itu adlh prestasi</t>
  </si>
  <si>
    <t>['malah', 'yg', 'belia', 'byk', 'lebih', 'milih', 'nikah', 'muda', 'nder', 'yg', 'keatas', 'bnyakin', 'milih', 'gak', 'nikah', 'dlu', 'kyk', 'nya', 'sih', 'nggak', 'nurun', 'krn', 'imbang', 'org', 'indo', 'juga', 'mau', 'kayamiskin', 'msih', 'nganut', 'nikah', 'itu', 'adlh', 'prestasi']</t>
  </si>
  <si>
    <t>['malah', 'yg', 'belia', 'banyak', 'lebih', 'memilih', 'nikah', 'muda', 'nder', 'yg', 'keatas', 'bnyakin', 'memilih', 'gak', 'nikah', 'dahulu', 'seperti', 'nya', 'sih', 'tidak', 'nurun', 'krn', 'imbang', 'orang', 'indonesia', 'juga', 'mau', 'kayamiskin', 'masih', 'nganut', 'nikah', 'itu', 'adalah', 'prestasi']</t>
  </si>
  <si>
    <t>['belia', 'memilih', 'nikah', 'muda', 'nder', 'keatas', 'bnyakin', 'memilih', 'gak', 'nikah', 'nya', 'sih', 'nurun', 'krn', 'imbang', 'orang', 'indonesia', 'kayamiskin', 'nganut', 'nikah', 'prestasi']</t>
  </si>
  <si>
    <t>['belia', 'pilih', 'nikah', 'muda', 'nder', 'atas', 'bnyakin', 'pilih', 'gak', 'nikah', 'nya', 'sih', 'nurun', 'krn', 'imbang', 'orang', 'indonesia', 'kayamiskin', 'nganut', 'nikah', 'prestasi']</t>
  </si>
  <si>
    <t>belia pilih nikah muda nder atas bnyakin pilih gak nikah nya sih nurun krn imbang orang indonesia kayamiskin nganut nikah prestasi</t>
  </si>
  <si>
    <t>@tanyakanrl awalnya aku mikir iya, tapi pas dipikir pikir lagi banyak orang yang mau childfree ama yang nikah pas remaja itu jomplang banget, lebih banyak yang nikah muda:)</t>
  </si>
  <si>
    <t>awalnya aku mikir iya tapi pas dipikir pikir lagi banyak orang yang mau childfree ama yang nikah pas remaja itu jomplang banget lebih banyak yang nikah muda</t>
  </si>
  <si>
    <t>['awalnya', 'aku', 'mikir', 'iya', 'tapi', 'pas', 'dipikir', 'pikir', 'lagi', 'banyak', 'orang', 'yang', 'mau', 'childfree', 'ama', 'yang', 'nikah', 'pas', 'remaja', 'itu', 'jomplang', 'banget', 'lebih', 'banyak', 'yang', 'nikah', 'muda']</t>
  </si>
  <si>
    <t>['awalnya', 'aku', 'berpikir', 'iya', 'tapi', 'saat', 'dipikir', 'pikir', 'lagi', 'banyak', 'orang', 'yang', 'mau', 'childfree', 'sama', 'yang', 'nikah', 'saat', 'remaja', 'itu', 'jomplang', 'banget', 'lebih', 'banyak', 'yang', 'nikah', 'muda']</t>
  </si>
  <si>
    <t>['berpikir', 'iya', 'dipikir', 'pikir', 'orang', 'childfree', 'nikah', 'remaja', 'jomplang', 'banget', 'nikah', 'muda']</t>
  </si>
  <si>
    <t>['pikir', 'iya', 'pikir', 'pikir', 'orang', 'childfree', 'nikah', 'remaja', 'jomplang', 'banget', 'nikah', 'muda']</t>
  </si>
  <si>
    <t>pikir iya pikir pikir orang childfree nikah remaja jomplang banget nikah muda</t>
  </si>
  <si>
    <t>@echantukubakso @sbyfess Ancene nikah muda ki asline ngerusak silsilah kluarga,, kyo ning kliargaku, kudune aku nyeluk om/tante malah dadi mbak😭😭soale umur mek selisih 2th</t>
  </si>
  <si>
    <t>@echantukubakso @sbyfess ancene nikah muda ki asline ngerusak silsilah kluarga,, kyo ning kliargaku, kudune aku nyeluk om/tante malah dadi mbak😭😭soale umur mek selisih 2th</t>
  </si>
  <si>
    <t>ancene nikah muda ki asline ngerusak silsilah kluarga kyo ning kliargaku kudune aku nyeluk omtante malah dadi mbaksoale umur mek selisih th</t>
  </si>
  <si>
    <t>['ancene', 'nikah', 'muda', 'ki', 'asline', 'ngerusak', 'silsilah', 'kluarga', 'kyo', 'ning', 'kliargaku', 'kudune', 'aku', 'nyeluk', 'omtante', 'malah', 'dadi', 'mbaksoale', 'umur', 'mek', 'selisih', 'th']</t>
  </si>
  <si>
    <t>['ancene', 'nikah', 'muda', 'ini', 'asline', 'merusak', 'silsilah', 'keluarga', 'kyo', 'di', 'kliargaku', 'kudune', 'aku', 'nyeluk', 'omtante', 'malah', 'jadi', 'mbaksoale', 'umur', 'mek', 'selisih', 'tahun']</t>
  </si>
  <si>
    <t>['ancene', 'nikah', 'muda', 'asline', 'merusak', 'silsilah', 'keluarga', 'kyo', 'kliargaku', 'kudune', 'nyeluk', 'omtante', 'mbaksoale', 'umur', 'mek', 'selisih']</t>
  </si>
  <si>
    <t>['ancene', 'nikah', 'muda', 'asline', 'rusak', 'silsilah', 'keluarga', 'kyo', 'kliargaku', 'kudune', 'nyeluk', 'omtante', 'mbaksoale', 'umur', 'mek', 'selisih']</t>
  </si>
  <si>
    <t>ancene nikah muda asline rusak silsilah keluarga kyo kliargaku kudune nyeluk omtante mbaksoale umur mek selisih</t>
  </si>
  <si>
    <t>Aku ga menentang nikah muda, cuma aku suka ngerasa miris kalo ngeliat pasangan2 nikah muda yang (maaf) belum siap secara finansial maupun mental. Apalagi sampe langsung punya anak, aku ngerasa kasian sama anaknya di masa depan</t>
  </si>
  <si>
    <t>aku ga menentang nikah muda, cuma aku suka ngerasa miris kalo ngeliat pasangan2 nikah muda yang (maaf) belum siap secara finansial maupun mental. apalagi sampe langsung punya anak, aku ngerasa kasian sama anaknya di masa depan</t>
  </si>
  <si>
    <t>aku ga menentang nikah muda cuma aku suka ngerasa miris kalo ngeliat pasangan nikah muda yang maaf belum siap secara finansial maupun mental apalagi sampe langsung punya anak aku ngerasa kasian sama anaknya di masa depan</t>
  </si>
  <si>
    <t>['aku', 'ga', 'menentang', 'nikah', 'muda', 'cuma', 'aku', 'suka', 'ngerasa', 'miris', 'kalo', 'ngeliat', 'pasangan', 'nikah', 'muda', 'yang', 'maaf', 'belum', 'siap', 'secara', 'finansial', 'maupun', 'mental', 'apalagi', 'sampe', 'langsung', 'punya', 'anak', 'aku', 'ngerasa', 'kasian', 'sama', 'anaknya', 'di', 'masa', 'depan']</t>
  </si>
  <si>
    <t>['aku', 'tidak', 'menentang', 'nikah', 'muda', 'cuma', 'aku', 'suka', 'merasakan', 'miris', 'kalo', 'melihat', 'pasangan', 'nikah', 'muda', 'yang', 'maaf', 'belum', 'siap', 'secara', 'keuangan', 'maupun', 'mental', 'apalagi', 'sampai', 'langsung', 'punya', 'anak', 'aku', 'merasakan', 'kasihan', 'sama', 'anaknya', 'di', 'masa', 'depan']</t>
  </si>
  <si>
    <t>['menentang', 'nikah', 'muda', 'suka', 'merasakan', 'miris', 'kalo', 'pasangan', 'nikah', 'muda', 'maaf', 'keuangan', 'mental', 'langsung', 'anak', 'merasakan', 'kasihan', 'anaknya']</t>
  </si>
  <si>
    <t>['tentang', 'nikah', 'muda', 'suka', 'rasa', 'miris', 'kalo', 'pasang', 'nikah', 'muda', 'maaf', 'uang', 'mental', 'langsung', 'anak', 'rasa', 'kasihan', 'anak']</t>
  </si>
  <si>
    <t>tentang nikah muda suka rasa miris kalo pasang nikah muda maaf uang mental langsung anak rasa kasihan anak</t>
  </si>
  <si>
    <t>tolong hati jangan mudah tergoda buat nikah muda.</t>
  </si>
  <si>
    <t>tolong hati jangan mudah tergoda buat nikah muda</t>
  </si>
  <si>
    <t>['tolong', 'hati', 'jangan', 'mudah', 'tergoda', 'buat', 'nikah', 'muda']</t>
  </si>
  <si>
    <t>['tolong', 'hati', 'mudah', 'tergoda', 'nikah', 'muda']</t>
  </si>
  <si>
    <t>['tolong', 'hati', 'mudah', 'goda', 'nikah', 'muda']</t>
  </si>
  <si>
    <t>tolong hati mudah goda nikah muda</t>
  </si>
  <si>
    <t>@tanyakanrl ga deh kekny , menurutku yg milih childfree ga sebanding sama yang memilih nikah muda trs pny anak bnyk</t>
  </si>
  <si>
    <t>ga deh kekny menurutku yg milih childfree ga sebanding sama yang memilih nikah muda trs pny anak bnyk</t>
  </si>
  <si>
    <t>['ga', 'deh', 'kekny', 'menurutku', 'yg', 'milih', 'childfree', 'ga', 'sebanding', 'sama', 'yang', 'memilih', 'nikah', 'muda', 'trs', 'pny', 'anak', 'bnyk']</t>
  </si>
  <si>
    <t>['tidak', 'deh', 'kekny', 'menurutku', 'yg', 'memilih', 'childfree', 'tidak', 'sebanding', 'sama', 'yang', 'memilih', 'nikah', 'muda', 'terus', 'punya', 'anak', 'banyak']</t>
  </si>
  <si>
    <t>['deh', 'kekny', 'menurutku', 'memilih', 'childfree', 'sebanding', 'memilih', 'nikah', 'muda', 'anak']</t>
  </si>
  <si>
    <t>['deh', 'kekny', 'turut', 'pilih', 'childfree', 'banding', 'pilih', 'nikah', 'muda', 'anak']</t>
  </si>
  <si>
    <t>deh kekny turut pilih childfree banding pilih nikah muda anak</t>
  </si>
  <si>
    <t>@sbyfess Karena kebanyakan orang2 yg nikah muda itu kalau ga kasmaran yah hamidun. Gmna mereka bsa fokus nyari kerja, wong sekolah aja banyak yg blm selesai. Harusnya pemerintah mewajibkan para calon pasutri sblm nikah itu ada pendidikan pra nikah, jdi biar tau nikah ga sebatas punya anak https://t.co/EXh1qbkNRE</t>
  </si>
  <si>
    <t>@sbyfess karena kebanyakan orang2 yg nikah muda itu kalau ga kasmaran yah hamidun. gmna mereka bsa fokus nyari kerja, wong sekolah aja banyak yg blm selesai. harusnya pemerintah mewajibkan para calon pasutri sblm nikah itu ada pendidikan pra nikah, jdi biar tau nikah ga sebatas punya anak https://t.co/exh1qbknre</t>
  </si>
  <si>
    <t>karena kebanyakan orang yg nikah muda itu kalau ga kasmaran yah hamidun gmna mereka bsa fokus nyari kerja wong sekolah aja banyak yg blm selesai harusnya pemerintah mewajibkan para calon pasutri sblm nikah itu ada pendidikan pra nikah jdi biar tau nikah ga sebatas punya anak</t>
  </si>
  <si>
    <t>['karena', 'kebanyakan', 'orang', 'yg', 'nikah', 'muda', 'itu', 'kalau', 'ga', 'kasmaran', 'yah', 'hamidun', 'gmna', 'mereka', 'bsa', 'fokus', 'nyari', 'kerja', 'wong', 'sekolah', 'aja', 'banyak', 'yg', 'blm', 'selesai', 'harusnya', 'pemerintah', 'mewajibkan', 'para', 'calon', 'pasutri', 'sblm', 'nikah', 'itu', 'ada', 'pendidikan', 'pra', 'nikah', 'jdi', 'biar', 'tau', 'nikah', 'ga', 'sebatas', 'punya', 'anak']</t>
  </si>
  <si>
    <t>['karena', 'kebanyakan', 'orang', 'yg', 'nikah', 'muda', 'itu', 'kalau', 'tidak', 'kasmaran', 'yah', 'hamil', 'bagaimana', 'mereka', 'bisa', 'fokus', 'mencari', 'kerja', 'wong', 'sekolah', 'aja', 'banyak', 'yg', 'belum', 'selesai', 'harusnya', 'pemerintah', 'mewajibkan', 'para', 'calon', 'pasangan', 'sebelum', 'nikah', 'itu', 'ada', 'pendidikan', 'pra', 'nikah', 'jadi', 'biar', 'tau', 'nikah', 'tidak', 'sebatas', 'punya', 'anak']</t>
  </si>
  <si>
    <t>['kebanyakan', 'orang', 'nikah', 'muda', 'kasmaran', 'yah', 'hamil', 'fokus', 'mencari', 'kerja', 'sekolah', 'aja', 'selesai', 'pemerintah', 'mewajibkan', 'calon', 'pasangan', 'nikah', 'pendidikan', 'pra', 'nikah', 'biar', 'tau', 'nikah', 'sebatas', 'anak']</t>
  </si>
  <si>
    <t>['banyak', 'orang', 'nikah', 'muda', 'kasmaran', 'yah', 'hamil', 'fokus', 'cari', 'kerja', 'sekolah', 'aja', 'selesai', 'perintah', 'wajib', 'calon', 'pasang', 'nikah', 'didik', 'pra', 'nikah', 'biar', 'tau', 'nikah', 'batas', 'anak']</t>
  </si>
  <si>
    <t>banyak orang nikah muda kasmaran yah hamil fokus cari kerja sekolah aja selesai perintah wajib calon pasang nikah didik pra nikah biar tau nikah batas anak</t>
  </si>
  <si>
    <t>@tanyakanrl nggak, yg nikah muda bnyak</t>
  </si>
  <si>
    <t>nggak yg nikah muda bnyak</t>
  </si>
  <si>
    <t>['nggak', 'yg', 'nikah', 'muda', 'bnyak']</t>
  </si>
  <si>
    <t>['tidak', 'yg', 'nikah', 'muda', 'banyak']</t>
  </si>
  <si>
    <t>Ortu nganggep klo anak nya nikah mrk udh lepas tanggung jwb. Nikah muda krn dihasut ortu/lingkungan belum matang secara psikologis dan finansial berakibat tidak bisa membuat keputusan sendiri lalu ngikut keputusan suami dan nyusahin orang sekitar bahkan negara.</t>
  </si>
  <si>
    <t>ortu nganggep klo anak nya nikah mrk udh lepas tanggung jwb. nikah muda krn dihasut ortu/lingkungan belum matang secara psikologis dan finansial berakibat tidak bisa membuat keputusan sendiri lalu ngikut keputusan suami dan nyusahin orang sekitar bahkan negara.</t>
  </si>
  <si>
    <t>ortu nganggep klo anak nya nikah mrk udh lepas tanggung jwb nikah muda krn dihasut ortulingkungan belum matang secara psikologis dan finansial berakibat tidak bisa membuat keputusan sendiri lalu ngikut keputusan suami dan nyusahin orang sekitar bahkan negara</t>
  </si>
  <si>
    <t>['ortu', 'nganggep', 'klo', 'anak', 'nya', 'nikah', 'mrk', 'udh', 'lepas', 'tanggung', 'jwb', 'nikah', 'muda', 'krn', 'dihasut', 'ortulingkungan', 'belum', 'matang', 'secara', 'psikologis', 'dan', 'finansial', 'berakibat', 'tidak', 'bisa', 'membuat', 'keputusan', 'sendiri', 'lalu', 'ngikut', 'keputusan', 'suami', 'dan', 'nyusahin', 'orang', 'sekitar', 'bahkan', 'negara']</t>
  </si>
  <si>
    <t>['orangtua', 'menganggap', 'klo', 'anak', 'nya', 'nikah', 'mereka', 'sudah', 'lepas', 'tanggung', 'jawab', 'nikah', 'muda', 'krn', 'dihasut', 'ortulingkungan', 'belum', 'matang', 'secara', 'psikologis', 'dan', 'keuangan', 'berakibat', 'tidak', 'bisa', 'membuat', 'keputusan', 'sendiri', 'lalu', 'ngikut', 'keputusan', 'suami', 'dan', 'menyusahkan', 'orang', 'sekitar', 'bahkan', 'negara']</t>
  </si>
  <si>
    <t>['orangtua', 'menganggap', 'klo', 'anak', 'nya', 'nikah', 'lepas', 'tanggung', 'nikah', 'muda', 'krn', 'dihasut', 'ortulingkungan', 'matang', 'psikologis', 'keuangan', 'berakibat', 'keputusan', 'ngikut', 'keputusan', 'suami', 'menyusahkan', 'orang', 'negara']</t>
  </si>
  <si>
    <t>['orangtua', 'anggap', 'klo', 'anak', 'nya', 'nikah', 'lepas', 'tanggung', 'nikah', 'muda', 'krn', 'hasut', 'ortulingkungan', 'matang', 'psikologis', 'uang', 'akibat', 'putus', 'ngikut', 'putus', 'suami', 'susah', 'orang', 'negara']</t>
  </si>
  <si>
    <t>orangtua anggap klo anak nya nikah lepas tanggung nikah muda krn hasut ortulingkungan matang psikologis uang akibat putus ngikut putus suami susah orang negara</t>
  </si>
  <si>
    <t>Selama sebulan ini aku di rumah mbah (daerah pedesaan), sering denger mbah2 cerita, ngeliat perempuan2 muda seumuran aku atau di atas aku beberapa tahun, aku ngambil kesimpulan kalo di pedesaan kebanyakan orang2 mikir nikah itu kaya tujuan hidup. Jadi kalo udah nikah--</t>
  </si>
  <si>
    <t>selama sebulan ini aku di rumah mbah (daerah pedesaan), sering denger mbah2 cerita, ngeliat perempuan2 muda seumuran aku atau di atas aku beberapa tahun, aku ngambil kesimpulan kalo di pedesaan kebanyakan orang2 mikir nikah itu kaya tujuan hidup. jadi kalo udah nikah--</t>
  </si>
  <si>
    <t>selama sebulan ini aku di rumah mbah daerah pedesaan sering denger mbah cerita ngeliat perempuan muda seumuran aku atau di atas aku beberapa tahun aku ngambil kesimpulan kalo di pedesaan kebanyakan orang mikir nikah itu kaya tujuan hidup jadi kalo udah nikah</t>
  </si>
  <si>
    <t>['selama', 'sebulan', 'ini', 'aku', 'di', 'rumah', 'mbah', 'daerah', 'pedesaan', 'sering', 'denger', 'mbah', 'cerita', 'ngeliat', 'perempuan', 'muda', 'seumuran', 'aku', 'atau', 'di', 'atas', 'aku', 'beberapa', 'tahun', 'aku', 'ngambil', 'kesimpulan', 'kalo', 'di', 'pedesaan', 'kebanyakan', 'orang', 'mikir', 'nikah', 'itu', 'kaya', 'tujuan', 'hidup', 'jadi', 'kalo', 'udah', 'nikah']</t>
  </si>
  <si>
    <t>['selama', 'sebulan', 'ini', 'aku', 'di', 'rumah', 'mbah', 'daerah', 'pedesaan', 'sering', 'denger', 'mbah', 'cerita', 'melihat', 'perempuan', 'muda', 'seumuran', 'aku', 'atau', 'di', 'atas', 'aku', 'beberapa', 'tahun', 'aku', 'mengambil', 'kesimpulan', 'kalo', 'di', 'pedesaan', 'kebanyakan', 'orang', 'berpikir', 'nikah', 'itu', 'kaya', 'tujuan', 'hidup', 'jadi', 'kalo', 'sudah', 'nikah']</t>
  </si>
  <si>
    <t>['sebulan', 'rumah', 'mbah', 'daerah', 'pedesaan', 'denger', 'mbah', 'cerita', 'perempuan', 'muda', 'seumuran', 'mengambil', 'kesimpulan', 'kalo', 'pedesaan', 'kebanyakan', 'orang', 'berpikir', 'nikah', 'kaya', 'tujuan', 'hidup', 'kalo', 'nikah']</t>
  </si>
  <si>
    <t>['bulan', 'rumah', 'mbah', 'daerah', 'desa', 'denger', 'mbah', 'cerita', 'perempuan', 'muda', 'umur', 'ambil', 'simpul', 'kalo', 'desa', 'banyak', 'orang', 'pikir', 'nikah', 'kaya', 'tuju', 'hidup', 'kalo', 'nikah']</t>
  </si>
  <si>
    <t>bulan rumah mbah daerah desa denger mbah cerita perempuan muda umur ambil simpul kalo desa banyak orang pikir nikah kaya tuju hidup kalo nikah</t>
  </si>
  <si>
    <t>Gue mikir biaya nikah aja dah pusing😭 ni orang orang yg pada nikah muda tuh nabungnya dari SD kah ?</t>
  </si>
  <si>
    <t>gue mikir biaya nikah aja dah pusing😭 ni orang orang yg pada nikah muda tuh nabungnya dari sd kah ?</t>
  </si>
  <si>
    <t>gue mikir biaya nikah aja dah pusing ni orang orang yg pada nikah muda tuh nabungnya dari sd kah</t>
  </si>
  <si>
    <t>['gue', 'mikir', 'biaya', 'nikah', 'aja', 'dah', 'pusing', 'ni', 'orang', 'orang', 'yg', 'pada', 'nikah', 'muda', 'tuh', 'nabungnya', 'dari', 'sd', 'kah']</t>
  </si>
  <si>
    <t>['aku', 'berpikir', 'biaya', 'nikah', 'aja', 'sudah', 'pusing', 'ini', 'orang', 'orang', 'yg', 'pada', 'nikah', 'muda', 'tuh', 'nabungnya', 'dari', 'sd', 'kah']</t>
  </si>
  <si>
    <t>['berpikir', 'biaya', 'nikah', 'aja', 'pusing', 'orang', 'orang', 'nikah', 'muda', 'tuh', 'nabungnya', 'sd', 'kah']</t>
  </si>
  <si>
    <t>['pikir', 'biaya', 'nikah', 'aja', 'pusing', 'orang', 'orang', 'nikah', 'muda', 'tuh', 'nabungnya', 'sd', 'kah']</t>
  </si>
  <si>
    <t>pikir biaya nikah aja pusing orang orang nikah muda tuh nabungnya sd kah</t>
  </si>
  <si>
    <t>btul kata kk nya lingkaran ini bkl terus berputar dan bersangkut pautan
ortu ga bisa nyekolahin anak nya disuruh nikah muda, punya anak banyak, anak anak nya ga keurus lah ga punya cukup duit akhirnya ngutang dll</t>
  </si>
  <si>
    <t>btul kata kk nya lingkaran ini bkl terus berputar dan bersangkut pautan ortu ga bisa nyekolahin anak nya disuruh nikah muda punya anak banyak anak anak nya ga keurus lah ga punya cukup duit akhirnya ngutang dll</t>
  </si>
  <si>
    <t>['btul', 'kata', 'kk', 'nya', 'lingkaran', 'ini', 'bkl', 'terus', 'berputar', 'dan', 'bersangkut', 'pautan', 'ortu', 'ga', 'bisa', 'nyekolahin', 'anak', 'nya', 'disuruh', 'nikah', 'muda', 'punya', 'anak', 'banyak', 'anak', 'anak', 'nya', 'ga', 'keurus', 'lah', 'ga', 'punya', 'cukup', 'duit', 'akhirnya', 'ngutang', 'dll']</t>
  </si>
  <si>
    <t>['betul', 'kata', 'kakak', 'nya', 'lingkaran', 'ini', 'bakal', 'terus', 'berputar', 'dan', 'bersangkut', 'pautan', 'orangtua', 'tidak', 'bisa', 'nyekolahin', 'anak', 'nya', 'disuruh', 'nikah', 'muda', 'punya', 'anak', 'banyak', 'anak', 'anak', 'nya', 'tidak', 'keurus', 'lah', 'tidak', 'punya', 'cukup', 'duit', 'akhirnya', 'hutang', 'dll']</t>
  </si>
  <si>
    <t>['kakak', 'nya', 'lingkaran', 'berputar', 'bersangkut', 'pautan', 'orangtua', 'nyekolahin', 'anak', 'nya', 'disuruh', 'nikah', 'muda', 'anak', 'anak', 'anak', 'nya', 'keurus', 'duit', 'hutang', 'dll']</t>
  </si>
  <si>
    <t>['kakak', 'nya', 'lingkar', 'putar', 'sangkut', 'paut', 'orangtua', 'nyekolahin', 'anak', 'nya', 'suruh', 'nikah', 'muda', 'anak', 'anak', 'anak', 'nya', 'urus', 'duit', 'hutang', 'dll']</t>
  </si>
  <si>
    <t>kakak nya lingkar putar sangkut paut orangtua nyekolahin anak nya suruh nikah muda anak anak anak nya urus duit hutang dll</t>
  </si>
  <si>
    <t>@tanyakanrl Iya bisa aja, tapi realitanya sekarang gen 2000'an lebih banyak yg nikah muda</t>
  </si>
  <si>
    <t>@tanyakanrl iya bisa aja, tapi realitanya sekarang gen 2000'an lebih banyak yg nikah muda</t>
  </si>
  <si>
    <t>iya bisa aja tapi realitanya sekarang gen an lebih banyak yg nikah muda</t>
  </si>
  <si>
    <t>['iya', 'bisa', 'aja', 'tapi', 'realitanya', 'sekarang', 'gen', 'an', 'lebih', 'banyak', 'yg', 'nikah', 'muda']</t>
  </si>
  <si>
    <t>['iya', 'bisa', 'aja', 'tapi', 'realitanya', 'sekarang', 'generasi', 'an', 'lebih', 'banyak', 'yg', 'nikah', 'muda']</t>
  </si>
  <si>
    <t>['iya', 'aja', 'realitanya', 'generasi', 'an', 'nikah', 'muda']</t>
  </si>
  <si>
    <t>iya aja realitanya generasi an nikah muda</t>
  </si>
  <si>
    <t>@haensa_ @idextratime Efek nikah muda</t>
  </si>
  <si>
    <t>@haensa_ @idextratime efek nikah muda</t>
  </si>
  <si>
    <t>efek nikah muda</t>
  </si>
  <si>
    <t>['efek', 'nikah', 'muda']</t>
  </si>
  <si>
    <t>Nikah muda ki wes enek kat jaman buyut, wereng, canggah, udeg-udeg, lan sak duwure. Anggap ae tradisi. Cuma lek saiki sek enek ki yo keterlaluan sih. Sebabe pendidikan yo wes luwih penak diakses ketimbang biyen. Karo biasane dukungan ortu seng mensete koyo mbah mbah biyen.</t>
  </si>
  <si>
    <t>nikah muda ki wes enek kat jaman buyut, wereng, canggah, udeg-udeg, lan sak duwure. anggap ae tradisi. cuma lek saiki sek enek ki yo keterlaluan sih. sebabe pendidikan yo wes luwih penak diakses ketimbang biyen. karo biasane dukungan ortu seng mensete koyo mbah mbah biyen.</t>
  </si>
  <si>
    <t>nikah muda ki wes enek kat jaman buyut wereng canggah udegudeg lan sak duwure anggap ae tradisi cuma lek saiki sek enek ki yo keterlaluan sih sebabe pendidikan yo wes luwih penak diakses ketimbang biyen karo biasane dukungan ortu seng mensete koyo mbah mbah biyen</t>
  </si>
  <si>
    <t>['nikah', 'muda', 'ki', 'wes', 'enek', 'kat', 'jaman', 'buyut', 'wereng', 'canggah', 'udegudeg', 'lan', 'sak', 'duwure', 'anggap', 'ae', 'tradisi', 'cuma', 'lek', 'saiki', 'sek', 'enek', 'ki', 'yo', 'keterlaluan', 'sih', 'sebabe', 'pendidikan', 'yo', 'wes', 'luwih', 'penak', 'diakses', 'ketimbang', 'biyen', 'karo', 'biasane', 'dukungan', 'ortu', 'seng', 'mensete', 'koyo', 'mbah', 'mbah', 'biyen']</t>
  </si>
  <si>
    <t>['nikah', 'muda', 'ini', 'sudah', 'enek', 'kat', 'zaman', 'buyut', 'wereng', 'canggah', 'udegudeg', 'dan', 'sak', 'duwure', 'anggap', 'saja', 'tradisi', 'cuma', 'yang', 'saiki', 'sek', 'enek', 'ini', 'ya', 'keterlaluan', 'sih', 'sebabe', 'pendidikan', 'ya', 'sudah', 'luwih', 'enak', 'diakses', 'ketimbang', 'biyen', 'dengan', 'biasane', 'dukungan', 'orangtua', 'seng', 'mensete', 'koyo', 'mbah', 'mbah', 'biyen']</t>
  </si>
  <si>
    <t>['nikah', 'muda', 'enek', 'kat', 'zaman', 'buyut', 'wereng', 'canggah', 'udegudeg', 'sak', 'duwure', 'anggap', 'tradisi', 'saiki', 'sek', 'enek', 'ya', 'sih', 'sebabe', 'pendidikan', 'ya', 'luwih', 'enak', 'diakses', 'ketimbang', 'biyen', 'biasane', 'dukungan', 'orangtua', 'seng', 'mensete', 'koyo', 'mbah', 'mbah', 'biyen']</t>
  </si>
  <si>
    <t>['nikah', 'muda', 'enek', 'kat', 'zaman', 'buyut', 'wereng', 'canggah', 'udegudeg', 'sak', 'duwure', 'anggap', 'tradisi', 'saiki', 'sek', 'enek', 'ya', 'sih', 'babe', 'didik', 'ya', 'luwih', 'enak', 'akses', 'ketimbang', 'biyen', 'biasane', 'dukung', 'orangtua', 'seng', 'mensete', 'koyo', 'mbah', 'mbah', 'biyen']</t>
  </si>
  <si>
    <t>nikah muda enek kat zaman buyut wereng canggah udegudeg sak duwure anggap tradisi saiki sek enek ya sih babe didik ya luwih enak akses ketimbang biyen biasane dukung orangtua seng mensete koyo mbah mbah biyen</t>
  </si>
  <si>
    <t>@tanyakanrl Bisa jadi, tapi bisa enggak juga. Soalnya banyak yang milih nikah muda/nikah dibawah umur juga. Bisa aja mereka menyumbang jumlah anak yang banyak. Tapi gw pribadi sih mau cuma punya 1 paling banyak 2</t>
  </si>
  <si>
    <t>@tanyakanrl bisa jadi, tapi bisa enggak juga. soalnya banyak yang milih nikah muda/nikah dibawah umur juga. bisa aja mereka menyumbang jumlah anak yang banyak. tapi gw pribadi sih mau cuma punya 1 paling banyak 2</t>
  </si>
  <si>
    <t>bisa jadi tapi bisa enggak juga soalnya banyak yang milih nikah mudanikah dibawah umur juga bisa aja mereka menyumbang jumlah anak yang banyak tapi gw pribadi sih mau cuma punya paling banyak</t>
  </si>
  <si>
    <t>['bisa', 'jadi', 'tapi', 'bisa', 'enggak', 'juga', 'soalnya', 'banyak', 'yang', 'milih', 'nikah', 'mudanikah', 'dibawah', 'umur', 'juga', 'bisa', 'aja', 'mereka', 'menyumbang', 'jumlah', 'anak', 'yang', 'banyak', 'tapi', 'gw', 'pribadi', 'sih', 'mau', 'cuma', 'punya', 'paling', 'banyak']</t>
  </si>
  <si>
    <t>['bisa', 'jadi', 'tapi', 'bisa', 'enggak', 'juga', 'soalnya', 'banyak', 'yang', 'memilih', 'nikah', 'mudanikah', 'dibawah', 'umur', 'juga', 'bisa', 'aja', 'mereka', 'menyumbang', 'jumlah', 'anak', 'yang', 'banyak', 'tapi', 'aku', 'pribadi', 'sih', 'mau', 'cuma', 'punya', 'paling', 'banyak']</t>
  </si>
  <si>
    <t>['memilih', 'nikah', 'mudanikah', 'dibawah', 'umur', 'aja', 'menyumbang', 'anak', 'pribadi', 'sih']</t>
  </si>
  <si>
    <t>['pilih', 'nikah', 'mudanikah', 'bawah', 'umur', 'aja', 'sumbang', 'anak', 'pribadi', 'sih']</t>
  </si>
  <si>
    <t>pilih nikah mudanikah bawah umur aja sumbang anak pribadi sih</t>
  </si>
  <si>
    <t>@tanyakanrl ga kira turun si, mslhnya anak 2000an bnyk nikah muda</t>
  </si>
  <si>
    <t>ga kira turun si mslhnya anak an bnyk nikah muda</t>
  </si>
  <si>
    <t>['ga', 'kira', 'turun', 'si', 'mslhnya', 'anak', 'an', 'bnyk', 'nikah', 'muda']</t>
  </si>
  <si>
    <t>['tidak', 'kira', 'turun', 'si', 'mslhnya', 'anak', 'an', 'banyak', 'nikah', 'muda']</t>
  </si>
  <si>
    <t>['turun', 'si', 'mslhnya', 'anak', 'an', 'nikah', 'muda']</t>
  </si>
  <si>
    <t>turun si mslhnya anak an nikah muda</t>
  </si>
  <si>
    <t>@tanyakanrl Mungkin ngga, karna anak 2000an skrng pada nikah muda dan makin banyak pernikahan dibawah umur</t>
  </si>
  <si>
    <t>@tanyakanrl mungkin ngga, karna anak 2000an skrng pada nikah muda dan makin banyak pernikahan dibawah umur</t>
  </si>
  <si>
    <t>mungkin ngga karna anak an skrng pada nikah muda dan makin banyak pernikahan dibawah umur</t>
  </si>
  <si>
    <t>['mungkin', 'ngga', 'karna', 'anak', 'an', 'skrng', 'pada', 'nikah', 'muda', 'dan', 'makin', 'banyak', 'pernikahan', 'dibawah', 'umur']</t>
  </si>
  <si>
    <t>['mungkin', 'tidak', 'karena', 'anak', 'an', 'sekarang', 'pada', 'nikah', 'muda', 'dan', 'makin', 'banyak', 'pernikahan', 'dibawah', 'umur']</t>
  </si>
  <si>
    <t>['anak', 'an', 'nikah', 'muda', 'pernikahan', 'dibawah', 'umur']</t>
  </si>
  <si>
    <t>['anak', 'an', 'nikah', 'muda', 'nikah', 'bawah', 'umur']</t>
  </si>
  <si>
    <t>anak an nikah muda nikah bawah umur</t>
  </si>
  <si>
    <t>@tanyakanrl enggak sih keknya temen rl banyak yg pengen nikah muda</t>
  </si>
  <si>
    <t>enggak sih keknya temen rl banyak yg pengen nikah muda</t>
  </si>
  <si>
    <t>['enggak', 'sih', 'keknya', 'temen', 'rl', 'banyak', 'yg', 'pengen', 'nikah', 'muda']</t>
  </si>
  <si>
    <t>['enggak', 'sih', 'sepertinya', 'teman', 'rl', 'banyak', 'yg', 'ingin', 'nikah', 'muda']</t>
  </si>
  <si>
    <t>['sih', 'teman', 'rl', 'nikah', 'muda']</t>
  </si>
  <si>
    <t>sih teman rl nikah muda</t>
  </si>
  <si>
    <t>@tanyakanrl Kayaknya ga mungkin turun deh nder. Skrg banyak yg nikah muda langsung punya anak, bahkan banyak yg hamil diluar nikah apalagi anak dibawah umur (kayak SMP)</t>
  </si>
  <si>
    <t>@tanyakanrl kayaknya ga mungkin turun deh nder. skrg banyak yg nikah muda langsung punya anak, bahkan banyak yg hamil diluar nikah apalagi anak dibawah umur (kayak smp)</t>
  </si>
  <si>
    <t>kayaknya ga mungkin turun deh nder skrg banyak yg nikah muda langsung punya anak bahkan banyak yg hamil diluar nikah apalagi anak dibawah umur kayak smp</t>
  </si>
  <si>
    <t>['kayaknya', 'ga', 'mungkin', 'turun', 'deh', 'nder', 'skrg', 'banyak', 'yg', 'nikah', 'muda', 'langsung', 'punya', 'anak', 'bahkan', 'banyak', 'yg', 'hamil', 'diluar', 'nikah', 'apalagi', 'anak', 'dibawah', 'umur', 'kayak', 'smp']</t>
  </si>
  <si>
    <t>['kayaknya', 'tidak', 'mungkin', 'turun', 'deh', 'nder', 'sekarang', 'banyak', 'yg', 'nikah', 'muda', 'langsung', 'punya', 'anak', 'bahkan', 'banyak', 'yg', 'hamil', 'diluar', 'nikah', 'apalagi', 'anak', 'dibawah', 'umur', 'seperti', 'sampai']</t>
  </si>
  <si>
    <t>['kayaknya', 'turun', 'deh', 'nder', 'nikah', 'muda', 'langsung', 'anak', 'hamil', 'diluar', 'nikah', 'anak', 'dibawah', 'umur']</t>
  </si>
  <si>
    <t>['kayak', 'turun', 'deh', 'nder', 'nikah', 'muda', 'langsung', 'anak', 'hamil', 'luar', 'nikah', 'anak', 'bawah', 'umur']</t>
  </si>
  <si>
    <t>kayak turun deh nder nikah muda langsung anak hamil luar nikah anak bawah umur</t>
  </si>
  <si>
    <t>@tanyakanrl ga, yg nikah muda dan yg ngeue sana-sini berhadiah bayi masih banyak kok</t>
  </si>
  <si>
    <t>ga yg nikah muda dan yg ngeue sanasini berhadiah bayi masih banyak kok</t>
  </si>
  <si>
    <t>['ga', 'yg', 'nikah', 'muda', 'dan', 'yg', 'ngeue', 'sanasini', 'berhadiah', 'bayi', 'masih', 'banyak', 'kok']</t>
  </si>
  <si>
    <t>['tidak', 'yg', 'nikah', 'muda', 'dan', 'yg', 'ngeue', 'sanasini', 'berhadiah', 'bayi', 'masih', 'banyak', 'kok']</t>
  </si>
  <si>
    <t>['nikah', 'muda', 'ngeue', 'sanasini', 'berhadiah', 'bayi']</t>
  </si>
  <si>
    <t>['nikah', 'muda', 'ngeue', 'sanasini', 'hadiah', 'bayi']</t>
  </si>
  <si>
    <t>nikah muda ngeue sanasini hadiah bayi</t>
  </si>
  <si>
    <t>@tanyakanrl engga, yg nikah muda masih banyak, anak 2000an jga udh pada punya anak di sini</t>
  </si>
  <si>
    <t>engga yg nikah muda masih banyak anak an jga udh pada punya anak di sini</t>
  </si>
  <si>
    <t>['engga', 'yg', 'nikah', 'muda', 'masih', 'banyak', 'anak', 'an', 'jga', 'udh', 'pada', 'punya', 'anak', 'di', 'sini']</t>
  </si>
  <si>
    <t>['tidak', 'yg', 'nikah', 'muda', 'masih', 'banyak', 'anak', 'an', 'juga', 'sudah', 'pada', 'punya', 'anak', 'di', 'sini']</t>
  </si>
  <si>
    <t>['nikah', 'muda', 'anak', 'an', 'anak']</t>
  </si>
  <si>
    <t>nikah muda anak an anak</t>
  </si>
  <si>
    <t>@tanyakanrl masih susah sih, di kampung" masih banyak yg nikah muda dan menganut paham banyak anak banyak rezeki, apalagi tuh yg agamis. generasi 2000an gak semuanya nganut childfree, mereka biasanya milih nunda anak sebelum financial stabil</t>
  </si>
  <si>
    <t>masih susah sih di kampung masih banyak yg nikah muda dan menganut paham banyak anak banyak rezeki apalagi tuh yg agamis generasi an gak semuanya nganut childfree mereka biasanya milih nunda anak sebelum financial stabil</t>
  </si>
  <si>
    <t>['masih', 'susah', 'sih', 'di', 'kampung', 'masih', 'banyak', 'yg', 'nikah', 'muda', 'dan', 'menganut', 'paham', 'banyak', 'anak', 'banyak', 'rezeki', 'apalagi', 'tuh', 'yg', 'agamis', 'generasi', 'an', 'gak', 'semuanya', 'nganut', 'childfree', 'mereka', 'biasanya', 'milih', 'nunda', 'anak', 'sebelum', 'financial', 'stabil']</t>
  </si>
  <si>
    <t>['masih', 'susah', 'sih', 'di', 'kampung', 'masih', 'banyak', 'yg', 'nikah', 'muda', 'dan', 'menganut', 'paham', 'banyak', 'anak', 'banyak', 'rezeki', 'apalagi', 'tuh', 'yg', 'agamis', 'generasi', 'an', 'gak', 'semuanya', 'nganut', 'childfree', 'mereka', 'biasanya', 'memilih', 'menunda', 'anak', 'sebelum', 'keuangan', 'stabil']</t>
  </si>
  <si>
    <t>['susah', 'sih', 'kampung', 'nikah', 'muda', 'menganut', 'paham', 'anak', 'rezeki', 'tuh', 'agamis', 'generasi', 'an', 'gak', 'nganut', 'childfree', 'memilih', 'menunda', 'anak', 'keuangan', 'stabil']</t>
  </si>
  <si>
    <t>['susah', 'sih', 'kampung', 'nikah', 'muda', 'anut', 'paham', 'anak', 'rezeki', 'tuh', 'agam', 'generasi', 'an', 'gak', 'nganut', 'childfree', 'pilih', 'tunda', 'anak', 'uang', 'stabil']</t>
  </si>
  <si>
    <t>susah sih kampung nikah muda anut paham anak rezeki tuh agam generasi an gak nganut childfree pilih tunda anak uang stabil</t>
  </si>
  <si>
    <t>@rujakcingvr @sbyfess hah? di tempatku banyak yg kaya tp nikah muda. banyak yg miskin tapi bisa jadi dokter, sekolah tinggi. semua tergantung pemikiran pribadi dan lingkungan keluarga juga berpengaruh. gausah jahat ketikanmu itu</t>
  </si>
  <si>
    <t>hah di tempatku banyak yg kaya tp nikah muda banyak yg miskin tapi bisa jadi dokter sekolah tinggi semua tergantung pemikiran pribadi dan lingkungan keluarga juga berpengaruh gausah jahat ketikanmu itu</t>
  </si>
  <si>
    <t>['hah', 'di', 'tempatku', 'banyak', 'yg', 'kaya', 'tp', 'nikah', 'muda', 'banyak', 'yg', 'miskin', 'tapi', 'bisa', 'jadi', 'dokter', 'sekolah', 'tinggi', 'semua', 'tergantung', 'pemikiran', 'pribadi', 'dan', 'lingkungan', 'keluarga', 'juga', 'berpengaruh', 'gausah', 'jahat', 'ketikanmu', 'itu']</t>
  </si>
  <si>
    <t>['hah', 'di', 'tempatku', 'banyak', 'yg', 'kaya', 'tapi', 'nikah', 'muda', 'banyak', 'yg', 'miskin', 'tapi', 'bisa', 'jadi', 'dokter', 'sekolah', 'tinggi', 'semua', 'tergantung', 'pemikiran', 'pribadi', 'dan', 'lingkungan', 'keluarga', 'juga', 'berpengaruh', 'jangan', 'jahat', 'ketikanmu', 'itu']</t>
  </si>
  <si>
    <t>['tempatku', 'kaya', 'nikah', 'muda', 'miskin', 'dokter', 'sekolah', 'tergantung', 'pemikiran', 'pribadi', 'lingkungan', 'keluarga', 'berpengaruh', 'jahat', 'ketikanmu']</t>
  </si>
  <si>
    <t>['tempat', 'kaya', 'nikah', 'muda', 'miskin', 'dokter', 'sekolah', 'gantung', 'pikir', 'pribadi', 'lingkung', 'keluarga', 'pengaruh', 'jahat', 'keti']</t>
  </si>
  <si>
    <t>tempat kaya nikah muda miskin dokter sekolah gantung pikir pribadi lingkung keluarga pengaruh jahat keti</t>
  </si>
  <si>
    <t>@afnanboma10 Definisi center sukses :
1.  Nikah di usia muda
2. Memiliki rumah sendiri
3. Financial freedom
4. Mempunyai dana pensiun
5. Mempunyai dana pendidikan untuk anak
6. Passive income yang mulus
7. Bisnis autopilot</t>
  </si>
  <si>
    <t>@afnanboma10 definisi center sukses :
1.  nikah di usia muda
2. memiliki rumah sendiri
3. financial freedom
4. mempunyai dana pensiun
5. mempunyai dana pendidikan untuk anak
6. passive income yang mulus
7. bisnis autopilot</t>
  </si>
  <si>
    <t>definisi center sukses nikah di usia muda memiliki rumah sendiri financial freedom mempunyai dana pensiun mempunyai dana pendidikan untuk anak passive income yang mulus bisnis autopilot</t>
  </si>
  <si>
    <t>['definisi', 'center', 'sukses', 'nikah', 'di', 'usia', 'muda', 'memiliki', 'rumah', 'sendiri', 'financial', 'freedom', 'mempunyai', 'dana', 'pensiun', 'mempunyai', 'dana', 'pendidikan', 'untuk', 'anak', 'passive', 'income', 'yang', 'mulus', 'bisnis', 'autopilot']</t>
  </si>
  <si>
    <t>['definisi', 'center', 'sukses', 'nikah', 'di', 'usia', 'muda', 'memiliki', 'rumah', 'sendiri', 'keuangan', 'freedom', 'mempunyai', 'dana', 'pensiun', 'mempunyai', 'dana', 'pendidikan', 'untuk', 'anak', 'passive', 'income', 'yang', 'mulus', 'bisnis', 'autopilot']</t>
  </si>
  <si>
    <t>['definisi', 'center', 'sukses', 'nikah', 'usia', 'muda', 'memiliki', 'rumah', 'keuangan', 'freedom', 'dana', 'pensiun', 'dana', 'pendidikan', 'anak', 'passive', 'income', 'mulus', 'bisnis', 'autopilot']</t>
  </si>
  <si>
    <t>['definisi', 'center', 'sukses', 'nikah', 'usia', 'muda', 'milik', 'rumah', 'uang', 'freedom', 'dana', 'pensiun', 'dana', 'didik', 'anak', 'passive', 'income', 'mulus', 'bisnis', 'autopilot']</t>
  </si>
  <si>
    <t>definisi center sukses nikah usia muda milik rumah uang freedom dana pensiun dana didik anak passive income mulus bisnis autopilot</t>
  </si>
  <si>
    <t>Kaga. Umur 26 kek gue aja udah dibilang perawan tua dan yang nikah muda cepet punya anak masih diapresiasi setinggi langit di masyarakat kok. Kalaupun turun gak bakal signifikan.</t>
  </si>
  <si>
    <t>kaga. umur 26 kek gue aja udah dibilang perawan tua dan yang nikah muda cepet punya anak masih diapresiasi setinggi langit di masyarakat kok. kalaupun turun gak bakal signifikan.</t>
  </si>
  <si>
    <t>kaga umur kek gue aja udah dibilang perawan tua dan yang nikah muda cepet punya anak masih diapresiasi setinggi langit di masyarakat kok kalaupun turun gak bakal signifikan</t>
  </si>
  <si>
    <t>['kaga', 'umur', 'kek', 'gue', 'aja', 'udah', 'dibilang', 'perawan', 'tua', 'dan', 'yang', 'nikah', 'muda', 'cepet', 'punya', 'anak', 'masih', 'diapresiasi', 'setinggi', 'langit', 'di', 'masyarakat', 'kok', 'kalaupun', 'turun', 'gak', 'bakal', 'signifikan']</t>
  </si>
  <si>
    <t>['tidak', 'umur', 'seperti', 'aku', 'aja', 'sudah', 'dibilang', 'perawan', 'tua', 'dan', 'yang', 'nikah', 'muda', 'cepat', 'punya', 'anak', 'masih', 'diapresiasi', 'setinggi', 'langit', 'di', 'masyarakat', 'kok', 'kalaupun', 'turun', 'gak', 'bakal', 'signifikan']</t>
  </si>
  <si>
    <t>['umur', 'aja', 'dibilang', 'perawan', 'tua', 'nikah', 'muda', 'cepat', 'anak', 'diapresiasi', 'langit', 'masyarakat', 'turun', 'gak', 'signifikan']</t>
  </si>
  <si>
    <t>['umur', 'aja', 'bilang', 'perawan', 'tua', 'nikah', 'muda', 'cepat', 'anak', 'apresiasi', 'langit', 'masyarakat', 'turun', 'gak', 'signifikan']</t>
  </si>
  <si>
    <t>umur aja bilang perawan tua nikah muda cepat anak apresiasi langit masyarakat turun gak signifikan</t>
  </si>
  <si>
    <t>Turun sih turun, tapi ga bakal signifikan, masih banyak yg MBA dan nikah muda terus langsung punya anak. Temen SMP gw yg tahun lahirnya sama kek gw ada yg udah punya anak 2, yg dibawah gw jg banyak yg udah berekor.</t>
  </si>
  <si>
    <t>turun sih turun, tapi ga bakal signifikan, masih banyak yg mba dan nikah muda terus langsung punya anak. temen smp gw yg tahun lahirnya sama kek gw ada yg udah punya anak 2, yg dibawah gw jg banyak yg udah berekor.</t>
  </si>
  <si>
    <t>turun sih turun tapi ga bakal signifikan masih banyak yg mba dan nikah muda terus langsung punya anak temen smp gw yg tahun lahirnya sama kek gw ada yg udah punya anak yg dibawah gw jg banyak yg udah berekor</t>
  </si>
  <si>
    <t>['turun', 'sih', 'turun', 'tapi', 'ga', 'bakal', 'signifikan', 'masih', 'banyak', 'yg', 'mba', 'dan', 'nikah', 'muda', 'terus', 'langsung', 'punya', 'anak', 'temen', 'smp', 'gw', 'yg', 'tahun', 'lahirnya', 'sama', 'kek', 'gw', 'ada', 'yg', 'udah', 'punya', 'anak', 'yg', 'dibawah', 'gw', 'jg', 'banyak', 'yg', 'udah', 'berekor']</t>
  </si>
  <si>
    <t>['turun', 'sih', 'turun', 'tapi', 'tidak', 'bakal', 'signifikan', 'masih', 'banyak', 'yg', 'mbak', 'dan', 'nikah', 'muda', 'terus', 'langsung', 'punya', 'anak', 'teman', 'sampai', 'aku', 'yg', 'tahun', 'lahirnya', 'sama', 'seperti', 'aku', 'ada', 'yg', 'sudah', 'punya', 'anak', 'yg', 'dibawah', 'aku', 'juga', 'banyak', 'yg', 'sudah', 'berekor']</t>
  </si>
  <si>
    <t>['turun', 'sih', 'turun', 'signifikan', 'mbak', 'nikah', 'muda', 'langsung', 'anak', 'teman', 'lahirnya', 'anak', 'dibawah', 'berekor']</t>
  </si>
  <si>
    <t>['turun', 'sih', 'turun', 'signifikan', 'mbak', 'nikah', 'muda', 'langsung', 'anak', 'teman', 'lahir', 'anak', 'bawah', 'ekor']</t>
  </si>
  <si>
    <t>turun sih turun signifikan mbak nikah muda langsung anak teman lahir anak bawah ekor</t>
  </si>
  <si>
    <t>@tanyakanrl Wah belum tau ya belum neliti juga kayaknya sih 50:50 karena generasi 2000an di beberapa daerah banyak yang mba dan nikah muda</t>
  </si>
  <si>
    <t>@tanyakanrl wah belum tau ya belum neliti juga kayaknya sih 50:50 karena generasi 2000an di beberapa daerah banyak yang mba dan nikah muda</t>
  </si>
  <si>
    <t>wah belum tau ya belum neliti juga kayaknya sih karena generasi an di beberapa daerah banyak yang mba dan nikah muda</t>
  </si>
  <si>
    <t>['wah', 'belum', 'tau', 'ya', 'belum', 'neliti', 'juga', 'kayaknya', 'sih', 'karena', 'generasi', 'an', 'di', 'beberapa', 'daerah', 'banyak', 'yang', 'mba', 'dan', 'nikah', 'muda']</t>
  </si>
  <si>
    <t>['wah', 'belum', 'tau', 'ya', 'belum', 'neliti', 'juga', 'kayaknya', 'sih', 'karena', 'generasi', 'an', 'di', 'beberapa', 'daerah', 'banyak', 'yang', 'mbak', 'dan', 'nikah', 'muda']</t>
  </si>
  <si>
    <t>['tau', 'ya', 'neliti', 'kayaknya', 'sih', 'generasi', 'an', 'daerah', 'mbak', 'nikah', 'muda']</t>
  </si>
  <si>
    <t>['tau', 'ya', 'neliti', 'kayak', 'sih', 'generasi', 'an', 'daerah', 'mbak', 'nikah', 'muda']</t>
  </si>
  <si>
    <t>tau ya neliti kayak sih generasi an daerah mbak nikah muda</t>
  </si>
  <si>
    <t>@icha39199653 jir sama pgn nikah muda 🙂</t>
  </si>
  <si>
    <t>jir sama pgn nikah muda</t>
  </si>
  <si>
    <t>['jir', 'sama', 'pgn', 'nikah', 'muda']</t>
  </si>
  <si>
    <t>['fuck', 'sama', 'ingin', 'nikah', 'muda']</t>
  </si>
  <si>
    <t>['fuck', 'nikah', 'muda']</t>
  </si>
  <si>
    <t>fuck nikah muda</t>
  </si>
  <si>
    <t>@tanyakanrl Tp banyak yg nikah muda anying</t>
  </si>
  <si>
    <t>@tanyakanrl tp banyak yg nikah muda anying</t>
  </si>
  <si>
    <t>tp banyak yg nikah muda anying</t>
  </si>
  <si>
    <t>['tp', 'banyak', 'yg', 'nikah', 'muda', 'anying']</t>
  </si>
  <si>
    <t>['tapi', 'banyak', 'yg', 'nikah', 'muda', 'fuck']</t>
  </si>
  <si>
    <t>['nikah', 'muda', 'fuck']</t>
  </si>
  <si>
    <t>nikah muda fuck</t>
  </si>
  <si>
    <t>@tanyakanrl yg umur 20 an child free tp umur 15 an nikah muda ya sama aja</t>
  </si>
  <si>
    <t>yg umur an child free tp umur an nikah muda ya sama aja</t>
  </si>
  <si>
    <t>['yg', 'umur', 'an', 'child', 'free', 'tp', 'umur', 'an', 'nikah', 'muda', 'ya', 'sama', 'aja']</t>
  </si>
  <si>
    <t>['yg', 'umur', 'an', 'child', 'free', 'tapi', 'umur', 'an', 'nikah', 'muda', 'ya', 'sama', 'aja']</t>
  </si>
  <si>
    <t>['umur', 'an', 'child', 'free', 'umur', 'an', 'nikah', 'muda', 'ya', 'aja']</t>
  </si>
  <si>
    <t>umur an child free umur an nikah muda ya aja</t>
  </si>
  <si>
    <t>@sbyfess Pernah denger perspektif dari bapak2 yg dulu nikah muda : soalnya pendidikan seadanya, kerjaan juga paling kerja kasar, ngandelin tenaga fisik. Jadi pilih nikah muda biar masih sehat dan kuat pas anak lagi butuh butuhnya (masa sekolah)</t>
  </si>
  <si>
    <t>@sbyfess pernah denger perspektif dari bapak2 yg dulu nikah muda : soalnya pendidikan seadanya, kerjaan juga paling kerja kasar, ngandelin tenaga fisik. jadi pilih nikah muda biar masih sehat dan kuat pas anak lagi butuh butuhnya (masa sekolah)</t>
  </si>
  <si>
    <t>pernah denger perspektif dari bapak yg dulu nikah muda soalnya pendidikan seadanya kerjaan juga paling kerja kasar ngandelin tenaga fisik jadi pilih nikah muda biar masih sehat dan kuat pas anak lagi butuh butuhnya masa sekolah</t>
  </si>
  <si>
    <t>['pernah', 'denger', 'perspektif', 'dari', 'bapak', 'yg', 'dulu', 'nikah', 'muda', 'soalnya', 'pendidikan', 'seadanya', 'kerjaan', 'juga', 'paling', 'kerja', 'kasar', 'ngandelin', 'tenaga', 'fisik', 'jadi', 'pilih', 'nikah', 'muda', 'biar', 'masih', 'sehat', 'dan', 'kuat', 'pas', 'anak', 'lagi', 'butuh', 'butuhnya', 'masa', 'sekolah']</t>
  </si>
  <si>
    <t>['pernah', 'denger', 'perspektif', 'dari', 'bapak', 'yg', 'dulu', 'nikah', 'muda', 'soalnya', 'pendidikan', 'seadanya', 'kerjaan', 'juga', 'paling', 'kerja', 'kasar', 'ngandelin', 'tenaga', 'fisik', 'jadi', 'pilih', 'nikah', 'muda', 'biar', 'masih', 'sehat', 'dan', 'kuat', 'saat', 'anak', 'lagi', 'butuh', 'butuhnya', 'masa', 'sekolah']</t>
  </si>
  <si>
    <t>['denger', 'perspektif', 'nikah', 'muda', 'pendidikan', 'seadanya', 'kerjaan', 'kerja', 'kasar', 'ngandelin', 'tenaga', 'fisik', 'pilih', 'nikah', 'muda', 'biar', 'sehat', 'kuat', 'anak', 'butuh', 'butuhnya', 'sekolah']</t>
  </si>
  <si>
    <t>['denger', 'perspektif', 'nikah', 'muda', 'didik', 'ada', 'kerja', 'kerja', 'kasar', 'ngandelin', 'tenaga', 'fisik', 'pilih', 'nikah', 'muda', 'biar', 'sehat', 'kuat', 'anak', 'butuh', 'butuh', 'sekolah']</t>
  </si>
  <si>
    <t>denger perspektif nikah muda didik ada kerja kerja kasar ngandelin tenaga fisik pilih nikah muda biar sehat kuat anak butuh butuh sekolah</t>
  </si>
  <si>
    <t>Another opinion; kalau di lingkunganku kebanyakan yg nikah muda itu malah dari golongan berada. Mereka masih kuliah, tp udah nikah. Semua ditanggung ortu.</t>
  </si>
  <si>
    <t>another opinion; kalau di lingkunganku kebanyakan yg nikah muda itu malah dari golongan berada. mereka masih kuliah, tp udah nikah. semua ditanggung ortu.</t>
  </si>
  <si>
    <t>another opinion kalau di lingkunganku kebanyakan yg nikah muda itu malah dari golongan berada mereka masih kuliah tp udah nikah semua ditanggung ortu</t>
  </si>
  <si>
    <t>['another', 'opinion', 'kalau', 'di', 'lingkunganku', 'kebanyakan', 'yg', 'nikah', 'muda', 'itu', 'malah', 'dari', 'golongan', 'berada', 'mereka', 'masih', 'kuliah', 'tp', 'udah', 'nikah', 'semua', 'ditanggung', 'ortu']</t>
  </si>
  <si>
    <t>['another', 'opinion', 'kalau', 'di', 'lingkunganku', 'kebanyakan', 'yg', 'nikah', 'muda', 'itu', 'malah', 'dari', 'golongan', 'berada', 'mereka', 'masih', 'kuliah', 'tapi', 'sudah', 'nikah', 'semua', 'ditanggung', 'orangtua']</t>
  </si>
  <si>
    <t>['another', 'opinion', 'lingkunganku', 'kebanyakan', 'nikah', 'muda', 'golongan', 'kuliah', 'nikah', 'ditanggung', 'orangtua']</t>
  </si>
  <si>
    <t>['another', 'opinion', 'lingkung', 'banyak', 'nikah', 'muda', 'golong', 'kuliah', 'nikah', 'tanggung', 'orangtua']</t>
  </si>
  <si>
    <t>another opinion lingkung banyak nikah muda golong kuliah nikah tanggung orangtua</t>
  </si>
  <si>
    <t>Mengapa kalangan menengah ke bawah banyak yang nikah muda? Karena mereka dari kecil untuk melampiaskan kesenangan Entah itu berwisata, hangout dll susah. Akhirnya melampiaskan kesenangan ya nikah karena hohohihe iku murah. Gak perlu ngeluarin biaya tapi bisa bikin senang.(Quora)</t>
  </si>
  <si>
    <t>mengapa kalangan menengah ke bawah banyak yang nikah muda? karena mereka dari kecil untuk melampiaskan kesenangan entah itu berwisata, hangout dll susah. akhirnya melampiaskan kesenangan ya nikah karena hohohihe iku murah. gak perlu ngeluarin biaya tapi bisa bikin senang.(quora)</t>
  </si>
  <si>
    <t>mengapa kalangan menengah ke bawah banyak yang nikah muda karena mereka dari kecil untuk melampiaskan kesenangan entah itu berwisata hangout dll susah akhirnya melampiaskan kesenangan ya nikah karena hohohihe iku murah gak perlu ngeluarin biaya tapi bisa bikin senangquora</t>
  </si>
  <si>
    <t>['mengapa', 'kalangan', 'menengah', 'ke', 'bawah', 'banyak', 'yang', 'nikah', 'muda', 'karena', 'mereka', 'dari', 'kecil', 'untuk', 'melampiaskan', 'kesenangan', 'entah', 'itu', 'berwisata', 'hangout', 'dll', 'susah', 'akhirnya', 'melampiaskan', 'kesenangan', 'ya', 'nikah', 'karena', 'hohohihe', 'iku', 'murah', 'gak', 'perlu', 'ngeluarin', 'biaya', 'tapi', 'bisa', 'bikin', 'senangquora']</t>
  </si>
  <si>
    <t>['mengapa', 'kalangan', 'menengah', 'ke', 'bawah', 'banyak', 'yang', 'nikah', 'muda', 'karena', 'mereka', 'dari', 'kecil', 'untuk', 'melampiaskan', 'kesenangan', 'entah', 'itu', 'berwisata', 'hangout', 'dll', 'susah', 'akhirnya', 'melampiaskan', 'kesenangan', 'ya', 'nikah', 'karena', 'hohohihe', 'itu', 'murah', 'gak', 'perlu', 'ngeluarin', 'biaya', 'tapi', 'bisa', 'bikin', 'senangquora']</t>
  </si>
  <si>
    <t>['kalangan', 'menengah', 'nikah', 'muda', 'melampiaskan', 'kesenangan', 'berwisata', 'hangout', 'dll', 'susah', 'melampiaskan', 'kesenangan', 'ya', 'nikah', 'hohohihe', 'murah', 'gak', 'ngeluarin', 'biaya', 'bikin', 'senangquora']</t>
  </si>
  <si>
    <t>['kalang', 'tengah', 'nikah', 'muda', 'lampias', 'senang', 'wisata', 'hangout', 'dll', 'susah', 'lampias', 'senang', 'ya', 'nikah', 'hohohihe', 'murah', 'gak', 'ngeluarin', 'biaya', 'bikin', 'senangquora']</t>
  </si>
  <si>
    <t>kalang tengah nikah muda lampias senang wisata hangout dll susah lampias senang ya nikah hohohihe murah gak ngeluarin biaya bikin senangquora</t>
  </si>
  <si>
    <t>@sbyfess masih anak dibawah umur saya rasa belum mampu untuk memenuhi atau gampangnya bertanggung jawab sepenuhnya sama pernikahan dengan pemikiran mereka yang belum matang. jadi walaupun dalam agama memperbolehkan nikah muda juga harus dipertimbangkan dengan kondisi kemampuan baik</t>
  </si>
  <si>
    <t>masih anak dibawah umur saya rasa belum mampu untuk memenuhi atau gampangnya bertanggung jawab sepenuhnya sama pernikahan dengan pemikiran mereka yang belum matang jadi walaupun dalam agama memperbolehkan nikah muda juga harus dipertimbangkan dengan kondisi kemampuan baik</t>
  </si>
  <si>
    <t>['masih', 'anak', 'dibawah', 'umur', 'saya', 'rasa', 'belum', 'mampu', 'untuk', 'memenuhi', 'atau', 'gampangnya', 'bertanggung', 'jawab', 'sepenuhnya', 'sama', 'pernikahan', 'dengan', 'pemikiran', 'mereka', 'yang', 'belum', 'matang', 'jadi', 'walaupun', 'dalam', 'agama', 'memperbolehkan', 'nikah', 'muda', 'juga', 'harus', 'dipertimbangkan', 'dengan', 'kondisi', 'kemampuan', 'baik']</t>
  </si>
  <si>
    <t>['anak', 'dibawah', 'umur', 'memenuhi', 'gampangnya', 'bertanggung', 'sepenuhnya', 'pernikahan', 'pemikiran', 'matang', 'agama', 'memperbolehkan', 'nikah', 'muda', 'dipertimbangkan', 'kondisi', 'kemampuan']</t>
  </si>
  <si>
    <t>['anak', 'bawah', 'umur', 'penuh', 'gampang', 'tanggung', 'sepenuh', 'nikah', 'pikir', 'matang', 'agama', 'boleh', 'nikah', 'muda', 'timbang', 'kondisi', 'mampu']</t>
  </si>
  <si>
    <t>anak bawah umur penuh gampang tanggung sepenuh nikah pikir matang agama boleh nikah muda timbang kondisi mampu</t>
  </si>
  <si>
    <t>@sbyfess kalo dari segi agama sendiri sebenernya nikah muda juga baik untuk menghindari zina, tapi balik lagi tetap ada aturan" yang harus dipenuhi juga. dalam agama juga dikatan untuk mencari suami/pendamping yang mampu menuntun, mengayomi dan menafkahi lahir batin. kalo disini posisiny</t>
  </si>
  <si>
    <t>kalo dari segi agama sendiri sebenernya nikah muda juga baik untuk menghindari zina tapi balik lagi tetap ada aturan yang harus dipenuhi juga dalam agama juga dikatan untuk mencari suamipendamping yang mampu menuntun mengayomi dan menafkahi lahir batin kalo disini posisiny</t>
  </si>
  <si>
    <t>['kalo', 'dari', 'segi', 'agama', 'sendiri', 'sebenernya', 'nikah', 'muda', 'juga', 'baik', 'untuk', 'menghindari', 'zina', 'tapi', 'balik', 'lagi', 'tetap', 'ada', 'aturan', 'yang', 'harus', 'dipenuhi', 'juga', 'dalam', 'agama', 'juga', 'dikatan', 'untuk', 'mencari', 'suamipendamping', 'yang', 'mampu', 'menuntun', 'mengayomi', 'dan', 'menafkahi', 'lahir', 'batin', 'kalo', 'disini', 'posisiny']</t>
  </si>
  <si>
    <t>['kalo', 'dari', 'segi', 'agama', 'sendiri', 'sebenarnya', 'nikah', 'muda', 'juga', 'baik', 'untuk', 'menghindari', 'zina', 'tapi', 'balik', 'lagi', 'tetap', 'ada', 'aturan', 'yang', 'harus', 'dipenuhi', 'juga', 'dalam', 'agama', 'juga', 'dikatan', 'untuk', 'mencari', 'suamipendamping', 'yang', 'mampu', 'menuntun', 'mengayomi', 'dan', 'menafkahi', 'lahir', 'batin', 'kalo', 'disini', 'posisiny']</t>
  </si>
  <si>
    <t>['kalo', 'segi', 'agama', 'nikah', 'muda', 'menghindari', 'zina', 'aturan', 'dipenuhi', 'agama', 'dikatan', 'mencari', 'suamipendamping', 'menuntun', 'mengayomi', 'menafkahi', 'lahir', 'batin', 'kalo', 'posisiny']</t>
  </si>
  <si>
    <t>['kalo', 'segi', 'agama', 'nikah', 'muda', 'hindar', 'zina', 'atur', 'penuh', 'agama', 'dikatan', 'cari', 'suamipendamping', 'tuntun', 'ayom', 'nafkah', 'lahir', 'batin', 'kalo', 'posisiny']</t>
  </si>
  <si>
    <t>kalo segi agama nikah muda hindar zina atur penuh agama dikatan cari suamipendamping tuntun ayom nafkah lahir batin kalo posisiny</t>
  </si>
  <si>
    <t>@joe_nrn @l0veyoursmile @kegblgnunfaedh ohh pantesan njir, ga nyalahin nikah muda nya sih tp pantesan rada² tolol bapaknya</t>
  </si>
  <si>
    <t>nrn ohh pantesan njir ga nyalahin nikah muda nya sih tp pantesan rada tolol bapaknya</t>
  </si>
  <si>
    <t>['nrn', 'ohh', 'pantesan', 'njir', 'ga', 'nyalahin', 'nikah', 'muda', 'nya', 'sih', 'tp', 'pantesan', 'rada', 'tolol', 'bapaknya']</t>
  </si>
  <si>
    <t>['nrn', 'ohh', 'pantas', 'fuck', 'tidak', 'menyalahkan', 'nikah', 'muda', 'nya', 'sih', 'tapi', 'pantas', 'rada', 'tolol', 'bapaknya']</t>
  </si>
  <si>
    <t>['nrn', 'fuck', 'menyalahkan', 'nikah', 'muda', 'nya', 'sih', 'rada', 'tolol', 'bapaknya']</t>
  </si>
  <si>
    <t>['nrn', 'fuck', 'salah', 'nikah', 'muda', 'nya', 'sih', 'rada', 'tolol', 'bapak']</t>
  </si>
  <si>
    <t>nrn fuck salah nikah muda nya sih rada tolol bapak</t>
  </si>
  <si>
    <t>Knp sih, mamaku keren bgt? Wkwk.
Sedih lw mama mulai ngerasa rendah diri krna bukan sarjana, krna nikah terlalu muda...menurut dia itu bikin dia g bisa jadi ibu yg baik.
Pdhl di mataku dia dah lebih dri cukup</t>
  </si>
  <si>
    <t>knp sih, mamaku keren bgt? wkwk.
sedih lw mama mulai ngerasa rendah diri krna bukan sarjana, krna nikah terlalu muda...menurut dia itu bikin dia g bisa jadi ibu yg baik.
pdhl di mataku dia dah lebih dri cukup</t>
  </si>
  <si>
    <t>knp sih mamaku keren bgt wkwk sedih lw mama mulai ngerasa rendah diri krna bukan sarjana krna nikah terlalu mudamenurut dia itu bikin dia  bisa jadi ibu yg baik pdhl di mataku dia dah lebih dri cukup</t>
  </si>
  <si>
    <t>['knp', 'sih', 'mamaku', 'keren', 'bgt', 'wkwk', 'sedih', 'lw', 'mama', 'mulai', 'ngerasa', 'rendah', 'diri', 'krna', 'bukan', 'sarjana', 'krna', 'nikah', 'terlalu', 'mudamenurut', 'dia', 'itu', 'bikin', 'dia', 'bisa', 'jadi', 'ibu', 'yg', 'baik', 'pdhl', 'di', 'mataku', 'dia', 'dah', 'lebih', 'dri', 'cukup']</t>
  </si>
  <si>
    <t>['kenapa', 'sih', 'mamaku', 'keren', 'banget', 'wkwk', 'sedih', 'lw', 'ibu', 'mulai', 'merasakan', 'rendah', 'diri', 'karena', 'bukan', 'sarjana', 'karena', 'nikah', 'terlalu', 'mudamenurut', 'dia', 'itu', 'bikin', 'dia', 'bisa', 'jadi', 'ibu', 'yg', 'baik', 'padahal', 'di', 'mataku', 'dia', 'sudah', 'lebih', 'dari', 'cukup']</t>
  </si>
  <si>
    <t>['sih', 'mamaku', 'keren', 'banget', 'sedih', 'lw', 'merasakan', 'rendah', 'sarjana', 'nikah', 'mudamenurut', 'bikin', 'mataku']</t>
  </si>
  <si>
    <t>['sih', 'mama', 'keren', 'banget', 'sedih', 'lw', 'rasa', 'rendah', 'sarjana', 'nikah', 'mudamenurut', 'bikin', 'mata']</t>
  </si>
  <si>
    <t>sih mama keren banget sedih lw rasa rendah sarjana nikah mudamenurut bikin mata</t>
  </si>
  <si>
    <t>@kegblgnunfaedh Bapaknya 40th anaknya 22th berarti nikah muda ya jarang laki2 18 tahun sudah punya anak.</t>
  </si>
  <si>
    <t>@kegblgnunfaedh bapaknya 40th anaknya 22th berarti nikah muda ya jarang laki2 18 tahun sudah punya anak.</t>
  </si>
  <si>
    <t>bapaknya th anaknya th berarti nikah muda ya jarang laki tahun sudah punya anak</t>
  </si>
  <si>
    <t>['bapaknya', 'th', 'anaknya', 'th', 'berarti', 'nikah', 'muda', 'ya', 'jarang', 'laki', 'tahun', 'sudah', 'punya', 'anak']</t>
  </si>
  <si>
    <t>['bapaknya', 'tahun', 'anaknya', 'tahun', 'berarti', 'nikah', 'muda', 'ya', 'jarang', 'laki', 'tahun', 'sudah', 'punya', 'anak']</t>
  </si>
  <si>
    <t>['bapaknya', 'anaknya', 'nikah', 'muda', 'ya', 'jarang', 'laki', 'anak']</t>
  </si>
  <si>
    <t>['bapak', 'anak', 'nikah', 'muda', 'ya', 'jarang', 'laki', 'anak']</t>
  </si>
  <si>
    <t>bapak anak nikah muda ya jarang laki anak</t>
  </si>
  <si>
    <t>@tanyakanrl Ga sih keknya, di tmpt bnyk yg nikah muda dan beranak</t>
  </si>
  <si>
    <t>@tanyakanrl ga sih keknya, di tmpt bnyk yg nikah muda dan beranak</t>
  </si>
  <si>
    <t>ga sih keknya di tmpt bnyk yg nikah muda dan beranak</t>
  </si>
  <si>
    <t>['ga', 'sih', 'keknya', 'di', 'tmpt', 'bnyk', 'yg', 'nikah', 'muda', 'dan', 'beranak']</t>
  </si>
  <si>
    <t>['tidak', 'sih', 'sepertinya', 'di', 'tmpt', 'banyak', 'yg', 'nikah', 'muda', 'dan', 'beranak']</t>
  </si>
  <si>
    <t>['sih', 'tmpt', 'nikah', 'muda', 'beranak']</t>
  </si>
  <si>
    <t>['sih', 'tmpt', 'nikah', 'muda', 'anak']</t>
  </si>
  <si>
    <t>sih tmpt nikah muda anak</t>
  </si>
  <si>
    <t>@bknsuporter @garagarabola_ doi bagus cuma ya itu kurangnya masih muda masih bisa berkembang tapi sayang udah nikah hhiks</t>
  </si>
  <si>
    <t>doi bagus cuma ya itu kurangnya masih muda masih bisa berkembang tapi sayang udah nikah hhiks</t>
  </si>
  <si>
    <t>['doi', 'bagus', 'cuma', 'ya', 'itu', 'kurangnya', 'masih', 'muda', 'masih', 'bisa', 'berkembang', 'tapi', 'sayang', 'udah', 'nikah', 'hhiks']</t>
  </si>
  <si>
    <t>['dia', 'bagus', 'cuma', 'ya', 'itu', 'kurangnya', 'masih', 'muda', 'masih', 'bisa', 'berkembang', 'tapi', 'sayang', 'sudah', 'nikah', 'hhiks']</t>
  </si>
  <si>
    <t>['bagus', 'ya', 'kurangnya', 'muda', 'berkembang', 'sayang', 'nikah', 'hhiks']</t>
  </si>
  <si>
    <t>['bagus', 'ya', 'kurang', 'muda', 'kembang', 'sayang', 'nikah', 'hhiks']</t>
  </si>
  <si>
    <t>bagus ya kurang muda kembang sayang nikah hhiks</t>
  </si>
  <si>
    <t>@tanyakanrl yang childfree lebih sedikit daripada muda mudi yg hamil di luar nikah</t>
  </si>
  <si>
    <t>yang childfree lebih sedikit daripada muda mudi yg hamil di luar nikah</t>
  </si>
  <si>
    <t>['yang', 'childfree', 'lebih', 'sedikit', 'daripada', 'muda', 'mudi', 'yg', 'hamil', 'di', 'luar', 'nikah']</t>
  </si>
  <si>
    <t>['yang', 'childfree', 'lebih', 'sedikit', 'daripada', 'muda', 'muda', 'yg', 'hamil', 'di', 'luar', 'nikah']</t>
  </si>
  <si>
    <t>['childfree', 'muda', 'muda', 'hamil', 'nikah']</t>
  </si>
  <si>
    <t>childfree muda muda hamil nikah</t>
  </si>
  <si>
    <t>@sbyfess Yg lebih mris lgi bnyk yg hamil d luar nikah, terus emak or bapak nya kgak tnggung jwb, d serahin lah anaknya k nenek nya lah kakeknya lah bibi or uwa nya, d kmpung gw udh lumrah bgt yg katanya nikah muda menghndari zinah justru mrka berzinah dlu bru pda nikah, d kmpung gw y</t>
  </si>
  <si>
    <t>@sbyfess yg lebih mris lgi bnyk yg hamil d luar nikah, terus emak or bapak nya kgak tnggung jwb, d serahin lah anaknya k nenek nya lah kakeknya lah bibi or uwa nya, d kmpung gw udh lumrah bgt yg katanya nikah muda menghndari zinah justru mrka berzinah dlu bru pda nikah, d kmpung gw y</t>
  </si>
  <si>
    <t xml:space="preserve">yg lebih mris lgi bnyk yg hamil  luar nikah terus emak or bapak nya kgak tnggung jwb  serahin lah anaknya  nenek nya lah kakeknya lah bibi or uwa nya  kmpung gw udh lumrah bgt yg katanya nikah muda menghndari zinah justru mrka berzinah dlu bru pda nikah  kmpung gw </t>
  </si>
  <si>
    <t>['yg', 'lebih', 'mris', 'lgi', 'bnyk', 'yg', 'hamil', 'luar', 'nikah', 'terus', 'emak', 'or', 'bapak', 'nya', 'kgak', 'tnggung', 'jwb', 'serahin', 'lah', 'anaknya', 'nenek', 'nya', 'lah', 'kakeknya', 'lah', 'bibi', 'or', 'uwa', 'nya', 'kmpung', 'gw', 'udh', 'lumrah', 'bgt', 'yg', 'katanya', 'nikah', 'muda', 'menghndari', 'zinah', 'justru', 'mrka', 'berzinah', 'dlu', 'bru', 'pda', 'nikah', 'kmpung', 'gw']</t>
  </si>
  <si>
    <t>['yg', 'lebih', 'mris', 'lagi', 'banyak', 'yg', 'hamil', 'luar', 'nikah', 'terus', 'ibu', 'or', 'bapak', 'nya', 'kgak', 'tanggung', 'jawab', 'serahin', 'lah', 'anaknya', 'nenek', 'nya', 'lah', 'kakeknya', 'lah', 'bibi', 'or', 'uwa', 'nya', 'kmpung', 'aku', 'sudah', 'lumrah', 'banget', 'yg', 'katanya', 'nikah', 'muda', 'menghndari', 'zina', 'justru', 'mereka', 'berzinah', 'dahulu', 'baru', 'pada', 'nikah', 'kmpung', 'aku']</t>
  </si>
  <si>
    <t>['mris', 'hamil', 'nikah', 'or', 'nya', 'kgak', 'tanggung', 'serahin', 'anaknya', 'nenek', 'nya', 'kakeknya', 'bibi', 'or', 'uwa', 'nya', 'kmpung', 'lumrah', 'banget', 'nikah', 'muda', 'menghndari', 'zina', 'berzinah', 'nikah', 'kmpung']</t>
  </si>
  <si>
    <t>['mris', 'hamil', 'nikah', 'or', 'nya', 'kgak', 'tanggung', 'serahin', 'anak', 'nenek', 'nya', 'kakek', 'bibi', 'or', 'uwa', 'nya', 'kmpung', 'lumrah', 'banget', 'nikah', 'muda', 'menghndari', 'zina', 'berzinah', 'nikah', 'kmpung']</t>
  </si>
  <si>
    <t>mris hamil nikah or nya kgak tanggung serahin anak nenek nya kakek bibi or uwa nya kmpung lumrah banget nikah muda menghndari zina berzinah nikah kmpung</t>
  </si>
  <si>
    <t>@MinmonPS7 sy nikah umur 25 thn.
Sekarang anak sdh kuliah, sy masih muda belia belum puber kedua 🫣</t>
  </si>
  <si>
    <t>@minmonps7 sy nikah umur 25 thn.
sekarang anak sdh kuliah, sy masih muda belia belum puber kedua 🫣</t>
  </si>
  <si>
    <t>sy nikah umur thn sekarang anak sdh kuliah sy masih muda belia belum puber kedua</t>
  </si>
  <si>
    <t>['sy', 'nikah', 'umur', 'thn', 'sekarang', 'anak', 'sdh', 'kuliah', 'sy', 'masih', 'muda', 'belia', 'belum', 'puber', 'kedua']</t>
  </si>
  <si>
    <t>['saya', 'nikah', 'umur', 'tahun', 'sekarang', 'anak', 'sdh', 'kuliah', 'saya', 'masih', 'muda', 'belia', 'belum', 'puber', 'kedua']</t>
  </si>
  <si>
    <t>['nikah', 'umur', 'anak', 'sdh', 'kuliah', 'muda', 'belia', 'puber']</t>
  </si>
  <si>
    <t>nikah umur anak sdh kuliah muda belia puber</t>
  </si>
  <si>
    <t>@tanyakanrl 50/50 gak sih, Karna banyak juga malah anak 2000an yang udh nikah muda bahkan sampe ada yg hamil duluan juga</t>
  </si>
  <si>
    <t>@tanyakanrl 50/50 gak sih, karna banyak juga malah anak 2000an yang udh nikah muda bahkan sampe ada yg hamil duluan juga</t>
  </si>
  <si>
    <t>gak sih karna banyak juga malah anak an yang udh nikah muda bahkan sampe ada yg hamil duluan juga</t>
  </si>
  <si>
    <t>['gak', 'sih', 'karna', 'banyak', 'juga', 'malah', 'anak', 'an', 'yang', 'udh', 'nikah', 'muda', 'bahkan', 'sampe', 'ada', 'yg', 'hamil', 'duluan', 'juga']</t>
  </si>
  <si>
    <t>['gak', 'sih', 'karena', 'banyak', 'juga', 'malah', 'anak', 'an', 'yang', 'sudah', 'nikah', 'muda', 'bahkan', 'sampai', 'ada', 'yg', 'hamil', 'duluan', 'juga']</t>
  </si>
  <si>
    <t>['gak', 'sih', 'anak', 'an', 'nikah', 'muda', 'hamil', 'duluan']</t>
  </si>
  <si>
    <t>gak sih anak an nikah muda hamil duluan</t>
  </si>
  <si>
    <t>@sbyfess Cuma yang banyak keexpose di sosmed emang dari middle low economic class soalnya lebih gampang dihujat. Aslinya mah org kaya nikah muda juga banyak wkwkwk</t>
  </si>
  <si>
    <t>@sbyfess cuma yang banyak keexpose di sosmed emang dari middle low economic class soalnya lebih gampang dihujat. aslinya mah org kaya nikah muda juga banyak wkwkwk</t>
  </si>
  <si>
    <t>cuma yang banyak keexpose di sosmed emang dari middle low economic class soalnya lebih gampang dihujat aslinya mah org kaya nikah muda juga banyak wkwkwk</t>
  </si>
  <si>
    <t>['cuma', 'yang', 'banyak', 'keexpose', 'di', 'sosmed', 'emang', 'dari', 'middle', 'low', 'economic', 'class', 'soalnya', 'lebih', 'gampang', 'dihujat', 'aslinya', 'mah', 'org', 'kaya', 'nikah', 'muda', 'juga', 'banyak', 'wkwkwk']</t>
  </si>
  <si>
    <t>['cuma', 'yang', 'banyak', 'keexpose', 'di', 'sosmed', 'memang', 'dari', 'middle', 'low', 'economic', 'class', 'soalnya', 'lebih', 'gampang', 'dihujat', 'aslinya', 'mah', 'orang', 'kaya', 'nikah', 'muda', 'juga', 'banyak', 'wkwkwk']</t>
  </si>
  <si>
    <t>['keexpose', 'sosmed', 'middle', 'low', 'economic', 'class', 'gampang', 'dihujat', 'aslinya', 'mah', 'orang', 'kaya', 'nikah', 'muda', 'wkwkwk']</t>
  </si>
  <si>
    <t>['keexpose', 'sosmed', 'middle', 'low', 'economic', 'class', 'gampang', 'hujat', 'asli', 'mah', 'orang', 'kaya', 'nikah', 'muda', 'wkwkwk']</t>
  </si>
  <si>
    <t>keexpose sosmed middle low economic class gampang hujat asli mah orang kaya nikah muda wkwkwk</t>
  </si>
  <si>
    <t>@sbyfess Loh kalo di kampungku malah yg nikah muda yg orangtuanya rentenir, punya banyak toko, usahanya bercabang cabang wkwkwk intinya mah kalo lingkungannya low educated, mau dari golongan ekonomi kelas mana pun ya tetap aja orientasinya nikah muda.</t>
  </si>
  <si>
    <t>@sbyfess loh kalo di kampungku malah yg nikah muda yg orangtuanya rentenir, punya banyak toko, usahanya bercabang cabang wkwkwk intinya mah kalo lingkungannya low educated, mau dari golongan ekonomi kelas mana pun ya tetap aja orientasinya nikah muda.</t>
  </si>
  <si>
    <t>loh kalo di kampungku malah yg nikah muda yg orangtuanya rentenir punya banyak toko usahanya bercabang cabang wkwkwk intinya mah kalo lingkungannya low educated mau dari golongan ekonomi kelas mana pun ya tetap aja orientasinya nikah muda</t>
  </si>
  <si>
    <t>['loh', 'kalo', 'di', 'kampungku', 'malah', 'yg', 'nikah', 'muda', 'yg', 'orangtuanya', 'rentenir', 'punya', 'banyak', 'toko', 'usahanya', 'bercabang', 'cabang', 'wkwkwk', 'intinya', 'mah', 'kalo', 'lingkungannya', 'low', 'educated', 'mau', 'dari', 'golongan', 'ekonomi', 'kelas', 'mana', 'pun', 'ya', 'tetap', 'aja', 'orientasinya', 'nikah', 'muda']</t>
  </si>
  <si>
    <t>['loh', 'kalo', 'di', 'kampungku', 'malah', 'yg', 'nikah', 'muda', 'yg', 'orangtua', 'rentenir', 'punya', 'banyak', 'toko', 'usahanya', 'bercabang', 'cabang', 'wkwkwk', 'intinya', 'mah', 'kalo', 'lingkungannya', 'low', 'educated', 'mau', 'dari', 'golongan', 'ekonomi', 'kelas', 'mana', 'pun', 'ya', 'tetap', 'aja', 'orientasinya', 'nikah', 'muda']</t>
  </si>
  <si>
    <t>['loh', 'kalo', 'kampungku', 'nikah', 'muda', 'orangtua', 'rentenir', 'toko', 'usahanya', 'bercabang', 'cabang', 'wkwkwk', 'intinya', 'mah', 'kalo', 'lingkungannya', 'low', 'educated', 'golongan', 'ekonomi', 'kelas', 'ya', 'aja', 'orientasinya', 'nikah', 'muda']</t>
  </si>
  <si>
    <t>['loh', 'kalo', 'kampung', 'nikah', 'muda', 'orangtua', 'rentenir', 'toko', 'usaha', 'cabang', 'cabang', 'wkwkwk', 'inti', 'mah', 'kalo', 'lingkung', 'low', 'educated', 'golong', 'ekonomi', 'kelas', 'ya', 'aja', 'orientasi', 'nikah', 'muda']</t>
  </si>
  <si>
    <t>loh kalo kampung nikah muda orangtua rentenir toko usaha cabang cabang wkwkwk inti mah kalo lingkung low educated golong ekonomi kelas ya aja orientasi nikah muda</t>
  </si>
  <si>
    <t>@marugemez Masih lebih banyak anak 2000an yg akses internetnya terbatas + masih kuat pengaruh lingkungan sekitar buat nikah muda dan gaikut KB ga sih?</t>
  </si>
  <si>
    <t>@marugemez masih lebih banyak anak 2000an yg akses internetnya terbatas + masih kuat pengaruh lingkungan sekitar buat nikah muda dan gaikut kb ga sih?</t>
  </si>
  <si>
    <t>masih lebih banyak anak an yg akses internetnya terbatas masih kuat pengaruh lingkungan sekitar buat nikah muda dan gaikut kb ga sih</t>
  </si>
  <si>
    <t>['masih', 'lebih', 'banyak', 'anak', 'an', 'yg', 'akses', 'internetnya', 'terbatas', 'masih', 'kuat', 'pengaruh', 'lingkungan', 'sekitar', 'buat', 'nikah', 'muda', 'dan', 'gaikut', 'kb', 'ga', 'sih']</t>
  </si>
  <si>
    <t>['masih', 'lebih', 'banyak', 'anak', 'an', 'yg', 'akses', 'internetnya', 'terbatas', 'masih', 'kuat', 'pengaruh', 'lingkungan', 'sekitar', 'buat', 'nikah', 'muda', 'dan', 'gaikut', 'kb', 'tidak', 'sih']</t>
  </si>
  <si>
    <t>['anak', 'an', 'akses', 'internetnya', 'terbatas', 'kuat', 'pengaruh', 'lingkungan', 'nikah', 'muda', 'gaikut', 'kb', 'sih']</t>
  </si>
  <si>
    <t>['anak', 'an', 'akses', 'internetnya', 'batas', 'kuat', 'pengaruh', 'lingkung', 'nikah', 'muda', 'gaikut', 'kb', 'sih']</t>
  </si>
  <si>
    <t>anak an akses internetnya batas kuat pengaruh lingkung nikah muda gaikut kb sih</t>
  </si>
  <si>
    <t>Malah aku liat kok banyak anak 2000-an udh pada nikah dan jadi mamah muda ya??? 🤔</t>
  </si>
  <si>
    <t>malah aku liat kok banyak anak 2000-an udh pada nikah dan jadi mamah muda ya??? 🤔</t>
  </si>
  <si>
    <t>malah aku liat kok banyak anak an udh pada nikah dan jadi mamah muda ya</t>
  </si>
  <si>
    <t>['malah', 'aku', 'liat', 'kok', 'banyak', 'anak', 'an', 'udh', 'pada', 'nikah', 'dan', 'jadi', 'mamah', 'muda', 'ya']</t>
  </si>
  <si>
    <t>['malah', 'aku', 'lihat', 'kok', 'banyak', 'anak', 'an', 'sudah', 'pada', 'nikah', 'dan', 'jadi', 'ibu', 'muda', 'ya']</t>
  </si>
  <si>
    <t>['lihat', 'anak', 'an', 'nikah', 'muda', 'ya']</t>
  </si>
  <si>
    <t>lihat anak an nikah muda ya</t>
  </si>
  <si>
    <t>kalo dilihat sekilas dari publik figur yg bermunculan di tiktok dll kayanya malah bakal meningkat terus deh, soalnya byk yg nikah muda dan memutuskan langsung punya anak
tapi ya tetep ga sedikit yg memutusnya untuk karir dulu, walaupun at the end of the day tetep bakal punya anak</t>
  </si>
  <si>
    <t>kalo dilihat sekilas dari publik figur yg bermunculan di tiktok dll kayanya malah bakal meningkat terus deh soalnya byk yg nikah muda dan memutuskan langsung punya anak tapi ya tetep ga sedikit yg memutusnya untuk karir dulu walaupun at the end of the day tetep bakal punya anak</t>
  </si>
  <si>
    <t>['kalo', 'dilihat', 'sekilas', 'dari', 'publik', 'figur', 'yg', 'bermunculan', 'di', 'tiktok', 'dll', 'kayanya', 'malah', 'bakal', 'meningkat', 'terus', 'deh', 'soalnya', 'byk', 'yg', 'nikah', 'muda', 'dan', 'memutuskan', 'langsung', 'punya', 'anak', 'tapi', 'ya', 'tetep', 'ga', 'sedikit', 'yg', 'memutusnya', 'untuk', 'karir', 'dulu', 'walaupun', 'at', 'the', 'end', 'of', 'the', 'day', 'tetep', 'bakal', 'punya', 'anak']</t>
  </si>
  <si>
    <t>['kalo', 'dilihat', 'sekilas', 'dari', 'publik', 'figur', 'yg', 'bermunculan', 'di', 'tiktok', 'dll', 'sepertinya', 'malah', 'bakal', 'meningkat', 'terus', 'deh', 'soalnya', 'banyak', 'yg', 'nikah', 'muda', 'dan', 'memutuskan', 'langsung', 'punya', 'anak', 'tapi', 'ya', 'tetap', 'tidak', 'sedikit', 'yg', 'memutusnya', 'untuk', 'karier', 'dulu', 'walaupun', 'at', 'the', 'end', 'of', 'the', 'day', 'tetap', 'bakal', 'punya', 'anak']</t>
  </si>
  <si>
    <t>['kalo', 'sekilas', 'publik', 'figur', 'bermunculan', 'tiktok', 'dll', 'meningkat', 'deh', 'nikah', 'muda', 'memutuskan', 'langsung', 'anak', 'ya', 'memutusnya', 'karier', 'at', 'the', 'end', 'of', 'the', 'day', 'anak']</t>
  </si>
  <si>
    <t>['kalo', 'kilas', 'publik', 'figur', 'muncul', 'tiktok', 'dll', 'tingkat', 'deh', 'nikah', 'muda', 'putus', 'langsung', 'anak', 'ya', 'putus', 'karier', 'at', 'the', 'end', 'of', 'the', 'day', 'anak']</t>
  </si>
  <si>
    <t>kalo kilas publik figur muncul tiktok dll tingkat deh nikah muda putus langsung anak ya putus karier at the end of the day anak</t>
  </si>
  <si>
    <t>@tanyakanrl ga juga kayanya, soalnya selain childfree banyak jg anak 2000 an yang pada nikah muda dan punya anak</t>
  </si>
  <si>
    <t>ga juga kayanya soalnya selain childfree banyak jg anak an yang pada nikah muda dan punya anak</t>
  </si>
  <si>
    <t>['ga', 'juga', 'kayanya', 'soalnya', 'selain', 'childfree', 'banyak', 'jg', 'anak', 'an', 'yang', 'pada', 'nikah', 'muda', 'dan', 'punya', 'anak']</t>
  </si>
  <si>
    <t>['tidak', 'juga', 'sepertinya', 'soalnya', 'selain', 'childfree', 'banyak', 'juga', 'anak', 'an', 'yang', 'pada', 'nikah', 'muda', 'dan', 'punya', 'anak']</t>
  </si>
  <si>
    <t>['childfree', 'anak', 'an', 'nikah', 'muda', 'anak']</t>
  </si>
  <si>
    <t>childfree anak an nikah muda anak</t>
  </si>
  <si>
    <t>@sbyfess gini nya mau nikah muda bla bla itu bukan urusan kita, toh mereka tdk minta bantuan sedikitpun ke masyrakat tdk pernah meminta" ke kalian, kita Doain yg terbaik. Menikah bukan urusan menegah ke bawah, misikn, kaya, menikah itu siap mental siap menghidupin anak org udh</t>
  </si>
  <si>
    <t>@sbyfess gini nya mau nikah muda bla bla itu bukan urusan kita, toh mereka tdk minta bantuan sedikitpun ke masyrakat tdk pernah meminta" ke kalian, kita doain yg terbaik. menikah bukan urusan menegah ke bawah, misikn, kaya, menikah itu siap mental siap menghidupin anak org udh</t>
  </si>
  <si>
    <t>gini nya mau nikah muda bla bla itu bukan urusan kita toh mereka tdk minta bantuan sedikitpun ke masyrakat tdk pernah meminta ke kalian kita doain yg terbaik menikah bukan urusan menegah ke bawah misikn kaya menikah itu siap mental siap menghidupin anak org udh</t>
  </si>
  <si>
    <t>['gini', 'nya', 'mau', 'nikah', 'muda', 'bla', 'bla', 'itu', 'bukan', 'urusan', 'kita', 'toh', 'mereka', 'tdk', 'minta', 'bantuan', 'sedikitpun', 'ke', 'masyrakat', 'tdk', 'pernah', 'meminta', 'ke', 'kalian', 'kita', 'doain', 'yg', 'terbaik', 'menikah', 'bukan', 'urusan', 'menegah', 'ke', 'bawah', 'misikn', 'kaya', 'menikah', 'itu', 'siap', 'mental', 'siap', 'menghidupin', 'anak', 'org', 'udh']</t>
  </si>
  <si>
    <t>['begini', 'nya', 'mau', 'nikah', 'muda', 'bla', 'bla', 'itu', 'bukan', 'urusan', 'kita', 'toh', 'mereka', 'tdk', 'minta', 'bantuan', 'sedikitpun', 'ke', 'masyrakat', 'tdk', 'pernah', 'meminta', 'ke', 'kalian', 'kita', 'doakan', 'yg', 'terbaik', 'nikah', 'bukan', 'urusan', 'menegah', 'ke', 'bawah', 'misikn', 'kaya', 'nikah', 'itu', 'siap', 'mental', 'siap', 'menghidupin', 'anak', 'orang', 'sudah']</t>
  </si>
  <si>
    <t>['nya', 'nikah', 'muda', 'bla', 'bla', 'urusan', 'tdk', 'bantuan', 'sedikitpun', 'masyrakat', 'tdk', 'doakan', 'terbaik', 'nikah', 'urusan', 'menegah', 'misikn', 'kaya', 'nikah', 'mental', 'menghidupin', 'anak', 'orang']</t>
  </si>
  <si>
    <t>['nya', 'nikah', 'muda', 'bla', 'bla', 'urus', 'tdk', 'bantu', 'sedikit', 'masyrakat', 'tdk', 'doa', 'baik', 'nikah', 'urus', 'tegah', 'misikn', 'kaya', 'nikah', 'mental', 'menghidupin', 'anak', 'orang']</t>
  </si>
  <si>
    <t>nya nikah muda bla bla urus tdk bantu sedikit masyrakat tdk doa baik nikah urus tegah misikn kaya nikah mental menghidupin anak orang</t>
  </si>
  <si>
    <t>@sbyfess Kalau bicara krn pendidikan, sebenernya itu ngg begitu ngaruh.
Tapi kembali ke ybs, tolak ukur seseorang buat nikah itu apa? apakah buat masa depan, atau lari dari kenyataan, atau sebab lain?
Sejauh pengamatan gw pd kasus beginian, rata² mereka nikah muda itu krn ..
—&amp;gt;</t>
  </si>
  <si>
    <t>@sbyfess kalau bicara krn pendidikan, sebenernya itu ngg begitu ngaruh.
tapi kembali ke ybs, tolak ukur seseorang buat nikah itu apa? apakah buat masa depan, atau lari dari kenyataan, atau sebab lain?
sejauh pengamatan gw pd kasus beginian, rata² mereka nikah muda itu krn ..
—&amp;gt;</t>
  </si>
  <si>
    <t>kalau bicara krn pendidikan sebenernya itu ngg begitu ngaruh tapi kembali ke ybs tolak ukur seseorang buat nikah itu apa apakah buat masa depan atau lari dari kenyataan atau sebab lain sejauh pengamatan gw pd kasus beginian rata mereka nikah muda itu krn gt</t>
  </si>
  <si>
    <t>['kalau', 'bicara', 'krn', 'pendidikan', 'sebenernya', 'itu', 'ngg', 'begitu', 'ngaruh', 'tapi', 'kembali', 'ke', 'ybs', 'tolak', 'ukur', 'seseorang', 'buat', 'nikah', 'itu', 'apa', 'apakah', 'buat', 'masa', 'depan', 'atau', 'lari', 'dari', 'kenyataan', 'atau', 'sebab', 'lain', 'sejauh', 'pengamatan', 'gw', 'pd', 'kasus', 'beginian', 'rata', 'mereka', 'nikah', 'muda', 'itu', 'krn', 'gt']</t>
  </si>
  <si>
    <t>['kalau', 'bicara', 'krn', 'pendidikan', 'sebenarnya', 'itu', 'ngg', 'begitu', 'pengaruh', 'tapi', 'kembali', 'ke', 'ybs', 'tolak', 'ukur', 'seseorang', 'buat', 'nikah', 'itu', 'apa', 'apakah', 'buat', 'masa', 'depan', 'atau', 'lari', 'dari', 'kenyataan', 'atau', 'sebab', 'lain', 'sejauh', 'pengamatan', 'aku', 'pada', 'kasus', 'beginian', 'rata', 'mereka', 'nikah', 'muda', 'itu', 'krn', 'begitu']</t>
  </si>
  <si>
    <t>['bicara', 'krn', 'pendidikan', 'ngg', 'pengaruh', 'ybs', 'tolak', 'ukur', 'nikah', 'lari', 'kenyataan', 'pengamatan', 'nikah', 'muda', 'krn']</t>
  </si>
  <si>
    <t>['bicara', 'krn', 'didik', 'ngg', 'pengaruh', 'ybs', 'tolak', 'ukur', 'nikah', 'lari', 'nyata', 'amat', 'nikah', 'muda', 'krn']</t>
  </si>
  <si>
    <t>bicara krn didik ngg pengaruh ybs tolak ukur nikah lari nyata amat nikah muda krn</t>
  </si>
  <si>
    <t>@sbyfess dari kultur lingkungan sekitar kalo menurutku. kayak anggapan orang disana kalo udah nikah pasti udah sukses atau gimana ya pokoknya semacam pencapaian gitu. pentingnya ubah mindset, nikah muda bukan ga baik cuma ditakutkan kalo belum cukup mental dsb bakal ngerugiin sekitar.</t>
  </si>
  <si>
    <t>dari kultur lingkungan sekitar kalo menurutku kayak anggapan orang disana kalo udah nikah pasti udah sukses atau gimana ya pokoknya semacam pencapaian gitu pentingnya ubah mindset nikah muda bukan ga baik cuma ditakutkan kalo belum cukup mental dsb bakal ngerugiin sekitar</t>
  </si>
  <si>
    <t>['dari', 'kultur', 'lingkungan', 'sekitar', 'kalo', 'menurutku', 'kayak', 'anggapan', 'orang', 'disana', 'kalo', 'udah', 'nikah', 'pasti', 'udah', 'sukses', 'atau', 'gimana', 'ya', 'pokoknya', 'semacam', 'pencapaian', 'gitu', 'pentingnya', 'ubah', 'mindset', 'nikah', 'muda', 'bukan', 'ga', 'baik', 'cuma', 'ditakutkan', 'kalo', 'belum', 'cukup', 'mental', 'dsb', 'bakal', 'ngerugiin', 'sekitar']</t>
  </si>
  <si>
    <t>['dari', 'kultur', 'lingkungan', 'sekitar', 'kalo', 'menurutku', 'seperti', 'anggapan', 'orang', 'disana', 'kalo', 'sudah', 'nikah', 'pasti', 'sudah', 'sukses', 'atau', 'bagaimana', 'ya', 'pokoknya', 'semacam', 'pencapaian', 'begitu', 'pentingnya', 'ubah', 'pemikiran', 'nikah', 'muda', 'bukan', 'tidak', 'baik', 'cuma', 'ditakutkan', 'kalo', 'belum', 'cukup', 'mental', 'dsb', 'bakal', 'ngerugiin', 'sekitar']</t>
  </si>
  <si>
    <t>['kultur', 'lingkungan', 'kalo', 'menurutku', 'anggapan', 'orang', 'disana', 'kalo', 'nikah', 'sukses', 'ya', 'pokoknya', 'pencapaian', 'ubah', 'pemikiran', 'nikah', 'muda', 'ditakutkan', 'kalo', 'mental', 'dsb', 'ngerugiin']</t>
  </si>
  <si>
    <t>['kultur', 'lingkung', 'kalo', 'turut', 'anggap', 'orang', 'sana', 'kalo', 'nikah', 'sukses', 'ya', 'pokok', 'capai', 'ubah', 'pikir', 'nikah', 'muda', 'takut', 'kalo', 'mental', 'dsb', 'ngerugiin']</t>
  </si>
  <si>
    <t>kultur lingkung kalo turut anggap orang sana kalo nikah sukses ya pokok capai ubah pikir nikah muda takut kalo mental dsb ngerugiin</t>
  </si>
  <si>
    <t>@tanyakanrl Enggak, soalnya yang nikah dibawah umur + ibu muda bejibun😭</t>
  </si>
  <si>
    <t>@tanyakanrl enggak, soalnya yang nikah dibawah umur + ibu muda bejibun😭</t>
  </si>
  <si>
    <t>enggak soalnya yang nikah dibawah umur ibu muda bejibun</t>
  </si>
  <si>
    <t>['enggak', 'soalnya', 'yang', 'nikah', 'dibawah', 'umur', 'ibu', 'muda', 'bejibun']</t>
  </si>
  <si>
    <t>['nikah', 'dibawah', 'umur', 'muda', 'bejibun']</t>
  </si>
  <si>
    <t>['nikah', 'bawah', 'umur', 'muda', 'bejibun']</t>
  </si>
  <si>
    <t>nikah bawah umur muda bejibun</t>
  </si>
  <si>
    <t>@tanyakanrl Not really i guess. Krna disamping byk yg milih childfree, byk jg yg nikah muda.</t>
  </si>
  <si>
    <t>@tanyakanrl not really i guess. krna disamping byk yg milih childfree, byk jg yg nikah muda.</t>
  </si>
  <si>
    <t>not really  guess krna disamping byk yg milih childfree byk jg yg nikah muda</t>
  </si>
  <si>
    <t>['not', 'really', 'guess', 'krna', 'disamping', 'byk', 'yg', 'milih', 'childfree', 'byk', 'jg', 'yg', 'nikah', 'muda']</t>
  </si>
  <si>
    <t>['not', 'really', 'guess', 'karena', 'disamping', 'banyak', 'yg', 'memilih', 'childfree', 'banyak', 'juga', 'yg', 'nikah', 'muda']</t>
  </si>
  <si>
    <t>['not', 'really', 'guess', 'disamping', 'memilih', 'childfree', 'nikah', 'muda']</t>
  </si>
  <si>
    <t>['not', 'really', 'guess', 'samping', 'pilih', 'childfree', 'nikah', 'muda']</t>
  </si>
  <si>
    <t>not really guess samping pilih childfree nikah muda</t>
  </si>
  <si>
    <t>trs ya mon maap bgt, udh nikah dini finansial dan mental diri blm mateng alhasil miskin trs, blm lg udh miskin anaknya bnyk kek berita kmrin yg anaknya 8 pdhl ortu msih muda dan nganggur tanpa usaha</t>
  </si>
  <si>
    <t>trs ya mon maap bgt udh nikah dini finansial dan mental diri blm mateng alhasil miskin trs blm lg udh miskin anaknya bnyk kek berita kmrin yg anaknya pdhl ortu msih muda dan nganggur tanpa usaha</t>
  </si>
  <si>
    <t>['trs', 'ya', 'mon', 'maap', 'bgt', 'udh', 'nikah', 'dini', 'finansial', 'dan', 'mental', 'diri', 'blm', 'mateng', 'alhasil', 'miskin', 'trs', 'blm', 'lg', 'udh', 'miskin', 'anaknya', 'bnyk', 'kek', 'berita', 'kmrin', 'yg', 'anaknya', 'pdhl', 'ortu', 'msih', 'muda', 'dan', 'nganggur', 'tanpa', 'usaha']</t>
  </si>
  <si>
    <t>['terus', 'ya', 'mohon', 'maaf', 'banget', 'sudah', 'nikah', 'dini', 'keuangan', 'dan', 'mental', 'diri', 'belum', 'matang', 'alhasil', 'miskin', 'terus', 'belum', 'lagi', 'sudah', 'miskin', 'anaknya', 'banyak', 'seperti', 'berita', 'kemarin', 'yg', 'anaknya', 'padahal', 'orangtua', 'masih', 'muda', 'dan', 'nganggur', 'tanpa', 'usaha']</t>
  </si>
  <si>
    <t>['ya', 'mohon', 'maaf', 'banget', 'nikah', 'keuangan', 'mental', 'matang', 'alhasil', 'miskin', 'miskin', 'anaknya', 'berita', 'kemarin', 'anaknya', 'orangtua', 'muda', 'nganggur', 'usaha']</t>
  </si>
  <si>
    <t>['ya', 'mohon', 'maaf', 'banget', 'nikah', 'uang', 'mental', 'matang', 'alhasil', 'miskin', 'miskin', 'anak', 'berita', 'kemarin', 'anak', 'orangtua', 'muda', 'nganggur', 'usaha']</t>
  </si>
  <si>
    <t>ya mohon maaf banget nikah uang mental matang alhasil miskin miskin anak berita kemarin anak orangtua muda nganggur usaha</t>
  </si>
  <si>
    <t>@tanyakanrl Ga yakin sih, yg milih nikah muda dan beranak byk jg banyak</t>
  </si>
  <si>
    <t>@tanyakanrl ga yakin sih, yg milih nikah muda dan beranak byk jg banyak</t>
  </si>
  <si>
    <t>ga yakin sih yg milih nikah muda dan beranak byk jg banyak</t>
  </si>
  <si>
    <t>['ga', 'yakin', 'sih', 'yg', 'milih', 'nikah', 'muda', 'dan', 'beranak', 'byk', 'jg', 'banyak']</t>
  </si>
  <si>
    <t>['tidak', 'yakin', 'sih', 'yg', 'memilih', 'nikah', 'muda', 'dan', 'beranak', 'banyak', 'juga', 'banyak']</t>
  </si>
  <si>
    <t>['sih', 'memilih', 'nikah', 'muda', 'beranak']</t>
  </si>
  <si>
    <t>['sih', 'pilih', 'nikah', 'muda', 'anak']</t>
  </si>
  <si>
    <t>sih pilih nikah muda anak</t>
  </si>
  <si>
    <t>@tanyakanrl bukannya faktanya makin ke sini makin pada terjun ke pergaulan bebas yg mengakibatkan free-sex ya? dan emgnya ank 2000an kah yg bnyk pgn childfree? sebenarnya bukan pgn childfree, bnyk yg pgn fokus ke karirnya dulu, karena zaman dulu kan di indo bnyk yg nikah muda, gtu ga sii</t>
  </si>
  <si>
    <t>bukannya faktanya makin ke sini makin pada terjun ke pergaulan bebas yg mengakibatkan freesex ya dan emgnya ank an kah yg bnyk pgn childfree sebenarnya bukan pgn childfree bnyk yg pgn fokus ke karirnya dulu karena zaman dulu kan di indo bnyk yg nikah muda gtu ga sii</t>
  </si>
  <si>
    <t>['bukannya', 'faktanya', 'makin', 'ke', 'sini', 'makin', 'pada', 'terjun', 'ke', 'pergaulan', 'bebas', 'yg', 'mengakibatkan', 'freesex', 'ya', 'dan', 'emgnya', 'ank', 'an', 'kah', 'yg', 'bnyk', 'pgn', 'childfree', 'sebenarnya', 'bukan', 'pgn', 'childfree', 'bnyk', 'yg', 'pgn', 'fokus', 'ke', 'karirnya', 'dulu', 'karena', 'zaman', 'dulu', 'kan', 'di', 'indo', 'bnyk', 'yg', 'nikah', 'muda', 'gtu', 'ga', 'sii']</t>
  </si>
  <si>
    <t>['bukannya', 'faktanya', 'makin', 'ke', 'sini', 'makin', 'pada', 'terjun', 'ke', 'pergaulan', 'bebas', 'yg', 'mengakibatkan', 'freesex', 'ya', 'dan', 'memangnya', 'anak', 'an', 'kah', 'yg', 'banyak', 'ingin', 'childfree', 'sebenarnya', 'bukan', 'ingin', 'childfree', 'banyak', 'yg', 'ingin', 'fokus', 'ke', 'kariernya', 'dulu', 'karena', 'zaman', 'dulu', 'kan', 'di', 'indonesia', 'banyak', 'yg', 'nikah', 'muda', 'begitu', 'tidak', 'sii']</t>
  </si>
  <si>
    <t>['faktanya', 'terjun', 'pergaulan', 'bebas', 'mengakibatkan', 'freesex', 'ya', 'memangnya', 'anak', 'an', 'kah', 'childfree', 'childfree', 'fokus', 'kariernya', 'zaman', 'indonesia', 'nikah', 'muda', 'sii']</t>
  </si>
  <si>
    <t>['fakta', 'terjun', 'gaul', 'bebas', 'akibat', 'freesex', 'ya', 'memang', 'anak', 'an', 'kah', 'childfree', 'childfree', 'fokus', 'karier', 'zaman', 'indonesia', 'nikah', 'muda', 'sii']</t>
  </si>
  <si>
    <t>fakta terjun gaul bebas akibat freesex ya memang anak an kah childfree childfree fokus karier zaman indonesia nikah muda sii</t>
  </si>
  <si>
    <t>@tanyakanrl Gaklah, cildfree cildfree nooh liat abg abg gembar gembor pada bangga nikah muda😂</t>
  </si>
  <si>
    <t>@tanyakanrl gaklah, cildfree cildfree nooh liat abg abg gembar gembor pada bangga nikah muda😂</t>
  </si>
  <si>
    <t>gaklah cildfree cildfree nooh liat abg abg gembar gembor pada bangga nikah muda</t>
  </si>
  <si>
    <t>['gaklah', 'cildfree', 'cildfree', 'nooh', 'liat', 'abg', 'abg', 'gembar', 'gembor', 'pada', 'bangga', 'nikah', 'muda']</t>
  </si>
  <si>
    <t>['gaklah', 'cildfree', 'cildfree', 'nooh', 'lihat', 'kakak', 'kakak', 'gembar', 'gembor', 'pada', 'bangga', 'nikah', 'muda']</t>
  </si>
  <si>
    <t>['gaklah', 'cildfree', 'cildfree', 'nooh', 'lihat', 'kakak', 'kakak', 'gembar', 'gembor', 'bangga', 'nikah', 'muda']</t>
  </si>
  <si>
    <t>gaklah cildfree cildfree nooh lihat kakak kakak gembar gembor bangga nikah muda</t>
  </si>
  <si>
    <t>@tanyakanrl ga jg sih, lebih ke tergantung orgnya. di lingkup pertemananku sekitaran rumah, yg milih childfree bahkan cuman aku. yg lain udah pada berkeluarga dan punya baby alias pada nikah muda🙏🏻</t>
  </si>
  <si>
    <t>ga jg sih lebih ke tergantung orgnya di lingkup pertemananku sekitaran rumah yg milih childfree bahkan cuman aku yg lain udah pada berkeluarga dan punya baby alias pada nikah muda</t>
  </si>
  <si>
    <t>['ga', 'jg', 'sih', 'lebih', 'ke', 'tergantung', 'orgnya', 'di', 'lingkup', 'pertemananku', 'sekitaran', 'rumah', 'yg', 'milih', 'childfree', 'bahkan', 'cuman', 'aku', 'yg', 'lain', 'udah', 'pada', 'berkeluarga', 'dan', 'punya', 'baby', 'alias', 'pada', 'nikah', 'muda']</t>
  </si>
  <si>
    <t>['tidak', 'juga', 'sih', 'lebih', 'ke', 'tergantung', 'orangnya', 'di', 'lingkup', 'pertemananku', 'sekitar', 'rumah', 'yg', 'memilih', 'childfree', 'bahkan', 'hanya', 'aku', 'yg', 'lain', 'sudah', 'pada', 'berkeluarga', 'dan', 'punya', 'baby', 'alias', 'pada', 'nikah', 'muda']</t>
  </si>
  <si>
    <t>['sih', 'tergantung', 'orangnya', 'lingkup', 'pertemananku', 'rumah', 'memilih', 'childfree', 'berkeluarga', 'baby', 'alias', 'nikah', 'muda']</t>
  </si>
  <si>
    <t>['sih', 'gantung', 'orang', 'lingkup', 'teman', 'rumah', 'pilih', 'childfree', 'keluarga', 'baby', 'alias', 'nikah', 'muda']</t>
  </si>
  <si>
    <t>sih gantung orang lingkup teman rumah pilih childfree keluarga baby alias nikah muda</t>
  </si>
  <si>
    <t>@tanyakanrl Gak bakal turun sih perasaan masih banyak orang nikah usia muda seumuran gue 🤔</t>
  </si>
  <si>
    <t>@tanyakanrl gak bakal turun sih perasaan masih banyak orang nikah usia muda seumuran gue 🤔</t>
  </si>
  <si>
    <t>gak bakal turun sih perasaan masih banyak orang nikah usia muda seumuran gue</t>
  </si>
  <si>
    <t>['gak', 'bakal', 'turun', 'sih', 'perasaan', 'masih', 'banyak', 'orang', 'nikah', 'usia', 'muda', 'seumuran', 'gue']</t>
  </si>
  <si>
    <t>['gak', 'bakal', 'turun', 'sih', 'perasaan', 'masih', 'banyak', 'orang', 'nikah', 'usia', 'muda', 'seumuran', 'aku']</t>
  </si>
  <si>
    <t>['gak', 'turun', 'sih', 'perasaan', 'orang', 'nikah', 'usia', 'muda', 'seumuran']</t>
  </si>
  <si>
    <t>['gak', 'turun', 'sih', 'asa', 'orang', 'nikah', 'usia', 'muda', 'umur']</t>
  </si>
  <si>
    <t>gak turun sih asa orang nikah usia muda umur</t>
  </si>
  <si>
    <t>Kaga....lah banyak kok yg nikah muda. Yg ga nikah punya anak aja ada. Childfree dari mane...</t>
  </si>
  <si>
    <t>kaga....lah banyak kok yg nikah muda. yg ga nikah punya anak aja ada. childfree dari mane...</t>
  </si>
  <si>
    <t>kagalah banyak kok yg nikah muda yg ga nikah punya anak aja ada childfree dari mane</t>
  </si>
  <si>
    <t>['kagalah', 'banyak', 'kok', 'yg', 'nikah', 'muda', 'yg', 'ga', 'nikah', 'punya', 'anak', 'aja', 'ada', 'childfree', 'dari', 'mane']</t>
  </si>
  <si>
    <t>['kagalah', 'banyak', 'kok', 'yg', 'nikah', 'muda', 'yg', 'tidak', 'nikah', 'punya', 'anak', 'aja', 'ada', 'childfree', 'dari', 'mane']</t>
  </si>
  <si>
    <t>['kagalah', 'nikah', 'muda', 'nikah', 'anak', 'aja', 'childfree', 'mane']</t>
  </si>
  <si>
    <t>kagalah nikah muda nikah anak aja childfree mane</t>
  </si>
  <si>
    <t>@tanyakanrl ga ngaruh sih sama aja, kan masih ada tuh minors nikah muda terus punya anak, yg ngelakuin sex bebas endingnya hamil anaknya dibuang atau dititipkan ke panti</t>
  </si>
  <si>
    <t>ga ngaruh sih sama aja kan masih ada tuh minors nikah muda terus punya anak yg ngelakuin sex bebas endingnya hamil anaknya dibuang atau dititipkan ke panti</t>
  </si>
  <si>
    <t>['ga', 'ngaruh', 'sih', 'sama', 'aja', 'kan', 'masih', 'ada', 'tuh', 'minors', 'nikah', 'muda', 'terus', 'punya', 'anak', 'yg', 'ngelakuin', 'sex', 'bebas', 'endingnya', 'hamil', 'anaknya', 'dibuang', 'atau', 'dititipkan', 'ke', 'panti']</t>
  </si>
  <si>
    <t>['tidak', 'pengaruh', 'sih', 'sama', 'aja', 'kan', 'masih', 'ada', 'tuh', 'minors', 'nikah', 'muda', 'terus', 'punya', 'anak', 'yg', 'melakukan', 'sex', 'bebas', 'endingnya', 'hamil', 'anaknya', 'dibuang', 'atau', 'dititipkan', 'ke', 'panti']</t>
  </si>
  <si>
    <t>['pengaruh', 'sih', 'aja', 'tuh', 'minors', 'nikah', 'muda', 'anak', 'sex', 'bebas', 'endingnya', 'hamil', 'anaknya', 'dibuang', 'dititipkan', 'panti']</t>
  </si>
  <si>
    <t>['pengaruh', 'sih', 'aja', 'tuh', 'minors', 'nikah', 'muda', 'anak', 'sex', 'bebas', 'endingnya', 'hamil', 'anak', 'buang', 'titip', 'panti']</t>
  </si>
  <si>
    <t>pengaruh sih aja tuh minors nikah muda anak sex bebas endingnya hamil anak buang titip panti</t>
  </si>
  <si>
    <t>@tanyakanrl Ada tp bukan anak 2000an yg pasti, anak 2000an udah banyak yg nikah muda soalnya, kemungkinan puluhan tahun sih ketika wanita sadar mengurus anak itu tanggung jawab besar dan aware sama tingginya patriarki di negeri ini… mungkin 50 tahun keatas kali ya</t>
  </si>
  <si>
    <t>@tanyakanrl ada tp bukan anak 2000an yg pasti, anak 2000an udah banyak yg nikah muda soalnya, kemungkinan puluhan tahun sih ketika wanita sadar mengurus anak itu tanggung jawab besar dan aware sama tingginya patriarki di negeri ini… mungkin 50 tahun keatas kali ya</t>
  </si>
  <si>
    <t>ada tp bukan anak an yg pasti anak an udah banyak yg nikah muda soalnya kemungkinan puluhan tahun sih ketika wanita sadar mengurus anak itu tanggung jawab besar dan aware sama tingginya patriarki di negeri ini mungkin tahun keatas kali ya</t>
  </si>
  <si>
    <t>['ada', 'tp', 'bukan', 'anak', 'an', 'yg', 'pasti', 'anak', 'an', 'udah', 'banyak', 'yg', 'nikah', 'muda', 'soalnya', 'kemungkinan', 'puluhan', 'tahun', 'sih', 'ketika', 'wanita', 'sadar', 'mengurus', 'anak', 'itu', 'tanggung', 'jawab', 'besar', 'dan', 'aware', 'sama', 'tingginya', 'patriarki', 'di', 'negeri', 'ini', 'mungkin', 'tahun', 'keatas', 'kali', 'ya']</t>
  </si>
  <si>
    <t>['ada', 'tapi', 'bukan', 'anak', 'an', 'yg', 'pasti', 'anak', 'an', 'sudah', 'banyak', 'yg', 'nikah', 'muda', 'soalnya', 'kemungkinan', 'puluhan', 'tahun', 'sih', 'ketika', 'wanita', 'sadar', 'mengurus', 'anak', 'itu', 'tanggung', 'jawab', 'besar', 'dan', 'aware', 'sama', 'tingginya', 'patriarki', 'di', 'negeri', 'ini', 'mungkin', 'tahun', 'keatas', 'sepertinya', 'ya']</t>
  </si>
  <si>
    <t>['anak', 'an', 'anak', 'an', 'nikah', 'muda', 'puluhan', 'sih', 'wanita', 'sadar', 'mengurus', 'anak', 'tanggung', 'aware', 'tingginya', 'patriarki', 'negeri', 'keatas', 'ya']</t>
  </si>
  <si>
    <t>['anak', 'an', 'anak', 'an', 'nikah', 'muda', 'puluh', 'sih', 'wanita', 'sadar', 'urus', 'anak', 'tanggung', 'aware', 'tinggi', 'patriark', 'negeri', 'atas', 'ya']</t>
  </si>
  <si>
    <t>anak an anak an nikah muda puluh sih wanita sadar urus anak tanggung aware tinggi patriark negeri atas ya</t>
  </si>
  <si>
    <t>@666CHROMATICA Jenis2 flexing di indo
nikah muda
Pacaran syar'i
Kerja/hidup di jepang
Usia belasan udh beranak</t>
  </si>
  <si>
    <t>@666chromatica jenis2 flexing di indo
nikah muda
pacaran syar'i
kerja/hidup di jepang
usia belasan udh beranak</t>
  </si>
  <si>
    <t>jenis flexing di indo nikah muda pacaran syari kerjahidup di jepang usia belasan udh beranak</t>
  </si>
  <si>
    <t>['jenis', 'flexing', 'di', 'indo', 'nikah', 'muda', 'pacaran', 'syari', 'kerjahidup', 'di', 'jepang', 'usia', 'belasan', 'udh', 'beranak']</t>
  </si>
  <si>
    <t>['jenis', 'flexing', 'di', 'indonesia', 'nikah', 'muda', 'pacaran', 'syari', 'kerjahidup', 'di', 'jepang', 'usia', 'remaja', 'sudah', 'beranak']</t>
  </si>
  <si>
    <t>['jenis', 'flexing', 'indonesia', 'nikah', 'muda', 'pacaran', 'syari', 'kerjahidup', 'jepang', 'usia', 'remaja', 'beranak']</t>
  </si>
  <si>
    <t>['jenis', 'flexing', 'indonesia', 'nikah', 'muda', 'pacar', 'syar', 'kerjahidup', 'jepang', 'usia', 'remaja', 'anak']</t>
  </si>
  <si>
    <t>jenis flexing indonesia nikah muda pacar syar kerjahidup jepang usia remaja anak</t>
  </si>
  <si>
    <t>Chinese : loh masih 23 to ternyata, masih muda bgt itumahh. Puas puasin cari uangnya dulu main yg puass nikmatin masa muda, ntar kalo udah puas baru deh nikah kalo calonnya udah pas, jangan buru”kalo urusan nikah (also me dlm ati bilang “kenapa ngk semua org mikir gini hehe”)</t>
  </si>
  <si>
    <t>chinese : loh masih 23 to ternyata, masih muda bgt itumahh. puas puasin cari uangnya dulu main yg puass nikmatin masa muda, ntar kalo udah puas baru deh nikah kalo calonnya udah pas, jangan buru”kalo urusan nikah (also me dlm ati bilang “kenapa ngk semua org mikir gini hehe”)</t>
  </si>
  <si>
    <t>chinese loh masih to ternyata masih muda bgt itumahh puas puasin cari uangnya dulu main yg puass nikmatin masa muda ntar kalo udah puas baru deh nikah kalo calonnya udah pas jangan burukalo urusan nikah also me dlm ati bilang kenapa ngk semua org mikir gini hehe</t>
  </si>
  <si>
    <t>['chinese', 'loh', 'masih', 'to', 'ternyata', 'masih', 'muda', 'bgt', 'itumahh', 'puas', 'puasin', 'cari', 'uangnya', 'dulu', 'main', 'yg', 'puass', 'nikmatin', 'masa', 'muda', 'ntar', 'kalo', 'udah', 'puas', 'baru', 'deh', 'nikah', 'kalo', 'calonnya', 'udah', 'pas', 'jangan', 'burukalo', 'urusan', 'nikah', 'also', 'me', 'dlm', 'ati', 'bilang', 'kenapa', 'ngk', 'semua', 'org', 'mikir', 'gini', 'hehe']</t>
  </si>
  <si>
    <t>['chinese', 'loh', 'masih', 'to', 'ternyata', 'masih', 'muda', 'banget', 'itumahh', 'puas', 'puas', 'cari', 'uangnya', 'dulu', 'main', 'yg', 'puass', 'menikmati', 'masa', 'muda', 'nanti', 'kalo', 'sudah', 'puas', 'baru', 'deh', 'nikah', 'kalo', 'calonnya', 'sudah', 'saat', 'jangan', 'burukalo', 'urusan', 'nikah', 'also', 'me', 'dlm', 'hati', 'bilang', 'kenapa', 'tidak', 'semua', 'orang', 'berpikir', 'begini', 'hehe']</t>
  </si>
  <si>
    <t>['chinese', 'loh', 'to', 'muda', 'banget', 'itumahh', 'puas', 'puas', 'cari', 'uangnya', 'main', 'puass', 'menikmati', 'muda', 'kalo', 'puas', 'deh', 'nikah', 'kalo', 'calonnya', 'burukalo', 'urusan', 'nikah', 'also', 'me', 'dlm', 'hati', 'bilang', 'orang', 'berpikir', 'hehe']</t>
  </si>
  <si>
    <t>['chinese', 'loh', 'to', 'muda', 'banget', 'itumahh', 'puas', 'puas', 'cari', 'uang', 'main', 'puass', 'nikmat', 'muda', 'kalo', 'puas', 'deh', 'nikah', 'kalo', 'calon', 'burukalo', 'urus', 'nikah', 'also', 'me', 'dlm', 'hati', 'bilang', 'orang', 'pikir', 'hehe']</t>
  </si>
  <si>
    <t>chinese loh to muda banget itumahh puas puas cari uang main puass nikmat muda kalo puas deh nikah kalo calon burukalo urus nikah also me dlm hati bilang orang pikir hehe</t>
  </si>
  <si>
    <t>@kegblgnunfaedh Bapaknya nikah muda bet ini, umur 18 udh punya anak. Didikan ortu sebelumnya bisa berpengaruh sama pola pikir nih bapak², mulai dari ilmu agama sampe ke ilmu pengetahuan. Masa hal kyk gini ga ngerti si, otaknya bebel dipenuhi sama nafsu doang.</t>
  </si>
  <si>
    <t>@kegblgnunfaedh bapaknya nikah muda bet ini, umur 18 udh punya anak. didikan ortu sebelumnya bisa berpengaruh sama pola pikir nih bapak², mulai dari ilmu agama sampe ke ilmu pengetahuan. masa hal kyk gini ga ngerti si, otaknya bebel dipenuhi sama nafsu doang.</t>
  </si>
  <si>
    <t>bapaknya nikah muda bet ini umur udh punya anak didikan ortu sebelumnya bisa berpengaruh sama pola pikir nih bapak mulai dari ilmu agama sampe ke ilmu pengetahuan masa hal kyk gini ga ngerti si otaknya bebel dipenuhi sama nafsu doang</t>
  </si>
  <si>
    <t>['bapaknya', 'nikah', 'muda', 'bet', 'ini', 'umur', 'udh', 'punya', 'anak', 'didikan', 'ortu', 'sebelumnya', 'bisa', 'berpengaruh', 'sama', 'pola', 'pikir', 'nih', 'bapak', 'mulai', 'dari', 'ilmu', 'agama', 'sampe', 'ke', 'ilmu', 'pengetahuan', 'masa', 'hal', 'kyk', 'gini', 'ga', 'ngerti', 'si', 'otaknya', 'bebel', 'dipenuhi', 'sama', 'nafsu', 'doang']</t>
  </si>
  <si>
    <t>['bapaknya', 'nikah', 'muda', 'bet', 'ini', 'umur', 'sudah', 'punya', 'anak', 'didikan', 'orangtua', 'sebelumnya', 'bisa', 'berpengaruh', 'sama', 'pola', 'pikir', 'nih', 'bapak', 'mulai', 'dari', 'ilmu', 'agama', 'sampai', 'ke', 'ilmu', 'pengetahuan', 'masa', 'hal', 'seperti', 'begini', 'tidak', 'paham', 'si', 'otaknya', 'bebel', 'dipenuhi', 'sama', 'nafsu', 'hanya']</t>
  </si>
  <si>
    <t>['bapaknya', 'nikah', 'muda', 'bet', 'umur', 'anak', 'didikan', 'orangtua', 'berpengaruh', 'pola', 'pikir', 'nih', 'ilmu', 'agama', 'ilmu', 'pengetahuan', 'paham', 'si', 'otaknya', 'bebel', 'dipenuhi', 'nafsu']</t>
  </si>
  <si>
    <t>['bapak', 'nikah', 'muda', 'bet', 'umur', 'anak', 'dik', 'orangtua', 'pengaruh', 'pola', 'pikir', 'nih', 'ilmu', 'agama', 'ilmu', 'tahu', 'paham', 'si', 'otak', 'bebel', 'penuh', 'nafsu']</t>
  </si>
  <si>
    <t>bapak nikah muda bet umur anak dik orangtua pengaruh pola pikir nih ilmu agama ilmu tahu paham si otak bebel penuh nafsu</t>
  </si>
  <si>
    <t>@tanyakanrl Engga kayanya masih banyak yang pengen nikah muda dan kadang ada ortu yang masih nganut sistem "banyak anak banyak rejeki" wkwkwk</t>
  </si>
  <si>
    <t>@tanyakanrl engga kayanya masih banyak yang pengen nikah muda dan kadang ada ortu yang masih nganut sistem "banyak anak banyak rejeki" wkwkwk</t>
  </si>
  <si>
    <t>engga kayanya masih banyak yang pengen nikah muda dan kadang ada ortu yang masih nganut sistem banyak anak banyak rejeki wkwkwk</t>
  </si>
  <si>
    <t>['engga', 'kayanya', 'masih', 'banyak', 'yang', 'pengen', 'nikah', 'muda', 'dan', 'kadang', 'ada', 'ortu', 'yang', 'masih', 'nganut', 'sistem', 'banyak', 'anak', 'banyak', 'rejeki', 'wkwkwk']</t>
  </si>
  <si>
    <t>['tidak', 'sepertinya', 'masih', 'banyak', 'yang', 'ingin', 'nikah', 'muda', 'dan', 'kadang', 'ada', 'orangtua', 'yang', 'masih', 'nganut', 'sistem', 'banyak', 'anak', 'banyak', 'rezeki', 'wkwkwk']</t>
  </si>
  <si>
    <t>['nikah', 'muda', 'kadang', 'orangtua', 'nganut', 'sistem', 'anak', 'rezeki', 'wkwkwk']</t>
  </si>
  <si>
    <t>nikah muda kadang orangtua nganut sistem anak rezeki wkwkwk</t>
  </si>
  <si>
    <t>@sbyfess ya ndak tau, coba tanya aja sama yang nikah muda, , catat umur, ses, dan alasannya. Baru dikelompokkan dan buat grafiknya daripada baca-baca asumsi orang, tetap aja asumsi ya cuma sebatas asumsi.</t>
  </si>
  <si>
    <t>@sbyfess ya ndak tau, coba tanya aja sama yang nikah muda, , catat umur, ses, dan alasannya. baru dikelompokkan dan buat grafiknya daripada baca-baca asumsi orang, tetap aja asumsi ya cuma sebatas asumsi.</t>
  </si>
  <si>
    <t>ya ndak tau coba tanya aja sama yang nikah muda catat umur ses dan alasannya baru dikelompokkan dan buat grafiknya daripada bacabaca asumsi orang tetap aja asumsi ya cuma sebatas asumsi</t>
  </si>
  <si>
    <t>['ya', 'ndak', 'tau', 'coba', 'tanya', 'aja', 'sama', 'yang', 'nikah', 'muda', 'catat', 'umur', 'ses', 'dan', 'alasannya', 'baru', 'dikelompokkan', 'dan', 'buat', 'grafiknya', 'daripada', 'bacabaca', 'asumsi', 'orang', 'tetap', 'aja', 'asumsi', 'ya', 'cuma', 'sebatas', 'asumsi']</t>
  </si>
  <si>
    <t>['ya', 'tidak', 'tau', 'coba', 'tanya', 'aja', 'sama', 'yang', 'nikah', 'muda', 'catat', 'umur', 'ses', 'dan', 'alasannya', 'baru', 'dikelompokkan', 'dan', 'buat', 'grafiknya', 'daripada', 'bacabaca', 'asumsi', 'orang', 'tetap', 'aja', 'asumsi', 'ya', 'cuma', 'sebatas', 'asumsi']</t>
  </si>
  <si>
    <t>['ya', 'tau', 'coba', 'aja', 'nikah', 'muda', 'catat', 'umur', 'ses', 'alasannya', 'dikelompokkan', 'grafiknya', 'bacabaca', 'asumsi', 'orang', 'aja', 'asumsi', 'ya', 'sebatas', 'asumsi']</t>
  </si>
  <si>
    <t>['ya', 'tau', 'coba', 'aja', 'nikah', 'muda', 'catat', 'umur', 'ses', 'alas', 'kelompok', 'grafik', 'bacabaca', 'asumsi', 'orang', 'aja', 'asumsi', 'ya', 'batas', 'asumsi']</t>
  </si>
  <si>
    <t>ya tau coba aja nikah muda catat umur ses alas kelompok grafik bacabaca asumsi orang aja asumsi ya batas asumsi</t>
  </si>
  <si>
    <t>@sbyfess Seneng deh liat replies. Sebenernya udah banyak yg aware tentang akibat/bahaya nikah muda. Pendidikan punya peran buat nurunin angka pernikahan anak/dini</t>
  </si>
  <si>
    <t>@sbyfess seneng deh liat replies. sebenernya udah banyak yg aware tentang akibat/bahaya nikah muda. pendidikan punya peran buat nurunin angka pernikahan anak/dini</t>
  </si>
  <si>
    <t>seneng deh liat replies sebenernya udah banyak yg aware tentang akibatbahaya nikah muda pendidikan punya peran buat nurunin angka pernikahan anakdini</t>
  </si>
  <si>
    <t>['seneng', 'deh', 'liat', 'replies', 'sebenernya', 'udah', 'banyak', 'yg', 'aware', 'tentang', 'akibatbahaya', 'nikah', 'muda', 'pendidikan', 'punya', 'peran', 'buat', 'nurunin', 'angka', 'pernikahan', 'anakdini']</t>
  </si>
  <si>
    <t>['senang', 'deh', 'lihat', 'replies', 'sebenarnya', 'sudah', 'banyak', 'yg', 'aware', 'tentang', 'akibatbahaya', 'nikah', 'muda', 'pendidikan', 'punya', 'peran', 'buat', 'nurunin', 'angka', 'pernikahan', 'anakdini']</t>
  </si>
  <si>
    <t>['senang', 'deh', 'lihat', 'replies', 'aware', 'akibatbahaya', 'nikah', 'muda', 'pendidikan', 'peran', 'nurunin', 'angka', 'pernikahan', 'anakdini']</t>
  </si>
  <si>
    <t>['senang', 'deh', 'lihat', 'replies', 'aware', 'akibatbahaya', 'nikah', 'muda', 'didik', 'peran', 'nurunin', 'angka', 'nikah', 'anakdini']</t>
  </si>
  <si>
    <t>senang deh lihat replies aware akibatbahaya nikah muda didik peran nurunin angka nikah anakdini</t>
  </si>
  <si>
    <t>@sbyfess Tidak masalah nikah muda, malah baik, 
Yg jd masalah kekayaan negri ini tidak di nikmati  oleh seluruh rakyat indonesia,
 Liat negara kaya yg adil, rakyatnya malah di suruh buat anak yg banyak, dan di biyayai oleh negara, contoh negara qatar.</t>
  </si>
  <si>
    <t>@sbyfess tidak masalah nikah muda, malah baik, 
yg jd masalah kekayaan negri ini tidak di nikmati  oleh seluruh rakyat indonesia,
 liat negara kaya yg adil, rakyatnya malah di suruh buat anak yg banyak, dan di biyayai oleh negara, contoh negara qatar.</t>
  </si>
  <si>
    <t>tidak masalah nikah muda malah baik yg jd masalah kekayaan negri ini tidak di nikmati oleh seluruh rakyat indonesia liat negara kaya yg adil rakyatnya malah di suruh buat anak yg banyak dan di biyayai oleh negara contoh negara qatar</t>
  </si>
  <si>
    <t>['tidak', 'masalah', 'nikah', 'muda', 'malah', 'baik', 'yg', 'jd', 'masalah', 'kekayaan', 'negri', 'ini', 'tidak', 'di', 'nikmati', 'oleh', 'seluruh', 'rakyat', 'indonesia', 'liat', 'negara', 'kaya', 'yg', 'adil', 'rakyatnya', 'malah', 'di', 'suruh', 'buat', 'anak', 'yg', 'banyak', 'dan', 'di', 'biyayai', 'oleh', 'negara', 'contoh', 'negara', 'qatar']</t>
  </si>
  <si>
    <t>['tidak', 'masalah', 'nikah', 'muda', 'malah', 'baik', 'yg', 'jd', 'masalah', 'kekayaan', 'negeri', 'ini', 'tidak', 'di', 'menikmati', 'oleh', 'seluruh', 'rakyat', 'indonesia', 'lihat', 'negara', 'kaya', 'yg', 'adil', 'rakyatnya', 'malah', 'di', 'suruh', 'buat', 'anak', 'yg', 'banyak', 'dan', 'di', 'biyayai', 'oleh', 'negara', 'contoh', 'negara', 'qatar']</t>
  </si>
  <si>
    <t>['nikah', 'muda', 'jd', 'kekayaan', 'negeri', 'menikmati', 'rakyat', 'indonesia', 'lihat', 'negara', 'kaya', 'adil', 'rakyatnya', 'suruh', 'anak', 'biyayai', 'negara', 'contoh', 'negara', 'qatar']</t>
  </si>
  <si>
    <t>['nikah', 'muda', 'jd', 'kaya', 'negeri', 'nikmat', 'rakyat', 'indonesia', 'lihat', 'negara', 'kaya', 'adil', 'rakyat', 'suruh', 'anak', 'biyayai', 'negara', 'contoh', 'negara', 'qatar']</t>
  </si>
  <si>
    <t>nikah muda jd kaya negeri nikmat rakyat indonesia lihat negara kaya adil rakyat suruh anak biyayai negara contoh negara qatar</t>
  </si>
  <si>
    <t>@tanyakanrl temenku banyak yg nikah muda nder</t>
  </si>
  <si>
    <t>temenku banyak yg nikah muda nder</t>
  </si>
  <si>
    <t>['temenku', 'banyak', 'yg', 'nikah', 'muda', 'nder']</t>
  </si>
  <si>
    <t>['temenku', 'nikah', 'muda', 'nder']</t>
  </si>
  <si>
    <t>temenku nikah muda nder</t>
  </si>
  <si>
    <t>@tanyakanrl Fenomena dan fakta yang terjadi di Indonesia, masih banyak pasangan muda yang baru nikah udah punya anak. Itu gambarin kalo fenomena "Childfree" masih menjadi minoritas dan tabu di banyak kalangan.
Apalagi sekarang generasi 2000-an digempur free-sex.</t>
  </si>
  <si>
    <t>@tanyakanrl fenomena dan fakta yang terjadi di indonesia, masih banyak pasangan muda yang baru nikah udah punya anak. itu gambarin kalo fenomena "childfree" masih menjadi minoritas dan tabu di banyak kalangan.
apalagi sekarang generasi 2000-an digempur free-sex.</t>
  </si>
  <si>
    <t>fenomena dan fakta yang terjadi di indonesia masih banyak pasangan muda yang baru nikah udah punya anak itu gambarin kalo fenomena childfree masih menjadi minoritas dan tabu di banyak kalangan apalagi sekarang generasi an digempur freesex</t>
  </si>
  <si>
    <t>['fenomena', 'dan', 'fakta', 'yang', 'terjadi', 'di', 'indonesia', 'masih', 'banyak', 'pasangan', 'muda', 'yang', 'baru', 'nikah', 'udah', 'punya', 'anak', 'itu', 'gambarin', 'kalo', 'fenomena', 'childfree', 'masih', 'menjadi', 'minoritas', 'dan', 'tabu', 'di', 'banyak', 'kalangan', 'apalagi', 'sekarang', 'generasi', 'an', 'digempur', 'freesex']</t>
  </si>
  <si>
    <t>['fenomena', 'dan', 'fakta', 'yang', 'terjadi', 'di', 'indonesia', 'masih', 'banyak', 'pasangan', 'muda', 'yang', 'baru', 'nikah', 'sudah', 'punya', 'anak', 'itu', 'gambarin', 'kalo', 'fenomena', 'childfree', 'masih', 'menjadi', 'minoritas', 'dan', 'tabu', 'di', 'banyak', 'kalangan', 'apalagi', 'sekarang', 'generasi', 'an', 'digempur', 'freesex']</t>
  </si>
  <si>
    <t>['fenomena', 'fakta', 'indonesia', 'pasangan', 'muda', 'nikah', 'anak', 'gambarin', 'kalo', 'fenomena', 'childfree', 'minoritas', 'tabu', 'kalangan', 'generasi', 'an', 'digempur', 'freesex']</t>
  </si>
  <si>
    <t>['fenomena', 'fakta', 'indonesia', 'pasang', 'muda', 'nikah', 'anak', 'gambarin', 'kalo', 'fenomena', 'childfree', 'minoritas', 'tabu', 'kalang', 'generasi', 'an', 'gempur', 'freesex']</t>
  </si>
  <si>
    <t>fenomena fakta indonesia pasang muda nikah anak gambarin kalo fenomena childfree minoritas tabu kalang generasi an gempur freesex</t>
  </si>
  <si>
    <t>@sbyfess Cook masio nikah muda opo nikah tua yo pancet nambah populasi, gateli 🤣🤣🤣🤣</t>
  </si>
  <si>
    <t>@sbyfess cook masio nikah muda opo nikah tua yo pancet nambah populasi, gateli 🤣🤣🤣🤣</t>
  </si>
  <si>
    <t>cook masio nikah muda opo nikah tua yo pancet nambah populasi gateli</t>
  </si>
  <si>
    <t>['cook', 'masio', 'nikah', 'muda', 'opo', 'nikah', 'tua', 'yo', 'pancet', 'nambah', 'populasi', 'gateli']</t>
  </si>
  <si>
    <t>['cook', 'masio', 'nikah', 'muda', 'opo', 'nikah', 'tua', 'ya', 'pancet', 'bertambah', 'populasi', 'gateli']</t>
  </si>
  <si>
    <t>['cook', 'masio', 'nikah', 'muda', 'opo', 'nikah', 'tua', 'ya', 'pancet', 'tambah', 'populasi', 'gateli']</t>
  </si>
  <si>
    <t>cook masio nikah muda opo nikah tua ya pancet tambah populasi gateli</t>
  </si>
  <si>
    <t>@dhelsadell Aku pernah tinggal dan kerja di sunda : bogor - bandung - cianjur - subang. Banyak nikah muda, kawin cerai, rata2 umur 30an ku tanyain udah nikah cerai 2x</t>
  </si>
  <si>
    <t>@dhelsadell aku pernah tinggal dan kerja di sunda : bogor - bandung - cianjur - subang. banyak nikah muda, kawin cerai, rata2 umur 30an ku tanyain udah nikah cerai 2x</t>
  </si>
  <si>
    <t xml:space="preserve">aku pernah tinggal dan kerja di sunda bogor bandung cianjur subang banyak nikah muda kawin cerai rata umur an ku tanyain udah nikah cerai </t>
  </si>
  <si>
    <t>['aku', 'pernah', 'tinggal', 'dan', 'kerja', 'di', 'sunda', 'bogor', 'bandung', 'cianjur', 'subang', 'banyak', 'nikah', 'muda', 'kawin', 'cerai', 'rata', 'umur', 'an', 'ku', 'tanyain', 'udah', 'nikah', 'cerai']</t>
  </si>
  <si>
    <t>['aku', 'pernah', 'tinggal', 'dan', 'kerja', 'di', 'sunda', 'bogor', 'bandung', 'cianjur', 'subang', 'banyak', 'nikah', 'muda', 'kawin', 'cerai', 'rata', 'umur', 'an', 'aku', 'tanyakan', 'sudah', 'nikah', 'cerai']</t>
  </si>
  <si>
    <t>['tinggal', 'kerja', 'sunda', 'bogor', 'bandung', 'cianjur', 'subang', 'nikah', 'muda', 'kawin', 'cerai', 'umur', 'an', 'nikah', 'cerai']</t>
  </si>
  <si>
    <t>tinggal kerja sunda bogor bandung cianjur subang nikah muda kawin cerai umur an nikah cerai</t>
  </si>
  <si>
    <t>@sbyfess Jare arep nikah muda @RizalMarmut</t>
  </si>
  <si>
    <t>@sbyfess jare arep nikah muda @rizalmarmut</t>
  </si>
  <si>
    <t>jare arep nikah muda</t>
  </si>
  <si>
    <t>['jare', 'arep', 'nikah', 'muda']</t>
  </si>
  <si>
    <t>['jare', 'mau', 'nikah', 'muda']</t>
  </si>
  <si>
    <t>['jare', 'nikah', 'muda']</t>
  </si>
  <si>
    <t>jare nikah muda</t>
  </si>
  <si>
    <t>@sbyfess Nikah muda di masyarakat kita itu umumnya bener² pasangan muda. Mungkin akan ngga terlalu problematik kalo suami dewasa dan mapan menikahi wanita muda belia. 
Mungkin loh ya.
Eh.. Tapi kalo cuma satu pihak aja yg muda tetep dikategorikan nikah muda ga?</t>
  </si>
  <si>
    <t>@sbyfess nikah muda di masyarakat kita itu umumnya bener² pasangan muda. mungkin akan ngga terlalu problematik kalo suami dewasa dan mapan menikahi wanita muda belia. 
mungkin loh ya.
eh.. tapi kalo cuma satu pihak aja yg muda tetep dikategorikan nikah muda ga?</t>
  </si>
  <si>
    <t>nikah muda di masyarakat kita itu umumnya bener pasangan muda mungkin akan ngga terlalu problematik kalo suami dewasa dan mapan menikahi wanita muda belia mungkin loh ya eh tapi kalo cuma satu pihak aja yg muda tetep dikategorikan nikah muda ga</t>
  </si>
  <si>
    <t>['nikah', 'muda', 'di', 'masyarakat', 'kita', 'itu', 'umumnya', 'bener', 'pasangan', 'muda', 'mungkin', 'akan', 'ngga', 'terlalu', 'problematik', 'kalo', 'suami', 'dewasa', 'dan', 'mapan', 'menikahi', 'wanita', 'muda', 'belia', 'mungkin', 'loh', 'ya', 'eh', 'tapi', 'kalo', 'cuma', 'satu', 'pihak', 'aja', 'yg', 'muda', 'tetep', 'dikategorikan', 'nikah', 'muda', 'ga']</t>
  </si>
  <si>
    <t>['nikah', 'muda', 'di', 'masyarakat', 'kita', 'itu', 'umumnya', 'benar', 'pasangan', 'muda', 'mungkin', 'akan', 'tidak', 'terlalu', 'problematik', 'kalo', 'suami', 'dewasa', 'dan', 'mapan', 'menikahi', 'wanita', 'muda', 'belia', 'mungkin', 'loh', 'ya', 'malah', 'tapi', 'kalo', 'cuma', 'satu', 'pihak', 'aja', 'yg', 'muda', 'tetap', 'dikategorikan', 'nikah', 'muda', 'tidak']</t>
  </si>
  <si>
    <t>['nikah', 'muda', 'masyarakat', 'pasangan', 'muda', 'problematik', 'kalo', 'suami', 'dewasa', 'mapan', 'menikahi', 'wanita', 'muda', 'belia', 'loh', 'ya', 'kalo', 'aja', 'muda', 'dikategorikan', 'nikah', 'muda']</t>
  </si>
  <si>
    <t>['nikah', 'muda', 'masyarakat', 'pasang', 'muda', 'problematik', 'kalo', 'suami', 'dewasa', 'mapan', 'nikah', 'wanita', 'muda', 'belia', 'loh', 'ya', 'kalo', 'aja', 'muda', 'kategori', 'nikah', 'muda']</t>
  </si>
  <si>
    <t>nikah muda masyarakat pasang muda problematik kalo suami dewasa mapan nikah wanita muda belia loh ya kalo aja muda kategori nikah muda</t>
  </si>
  <si>
    <t>@sbyfess Ini real story bgt sodaraku. dia cerita ngebolehin anaknya nikah muda krn dia sendiri nikah muda bahkan umurnya lbh muda dr pas anaknya nikah. Dan dia nganggep nikah tu solusi krn mikirnya "aku aja nikah lebih muda dr dia aman2 aja" Padahal kita smua tau klo suaminya tu kasar 🤷‍♀️</t>
  </si>
  <si>
    <t>@sbyfess ini real story bgt sodaraku. dia cerita ngebolehin anaknya nikah muda krn dia sendiri nikah muda bahkan umurnya lbh muda dr pas anaknya nikah. dan dia nganggep nikah tu solusi krn mikirnya "aku aja nikah lebih muda dr dia aman2 aja" padahal kita smua tau klo suaminya tu kasar 🤷‍♀️</t>
  </si>
  <si>
    <t>ini real story bgt sodaraku dia cerita ngebolehin anaknya nikah muda krn dia sendiri nikah muda bahkan umurnya lbh muda dr pas anaknya nikah dan dia nganggep nikah tu solusi krn mikirnya aku aja nikah lebih muda dr dia aman aja padahal kita smua tau klo suaminya tu kasar</t>
  </si>
  <si>
    <t>['ini', 'real', 'story', 'bgt', 'sodaraku', 'dia', 'cerita', 'ngebolehin', 'anaknya', 'nikah', 'muda', 'krn', 'dia', 'sendiri', 'nikah', 'muda', 'bahkan', 'umurnya', 'lbh', 'muda', 'dr', 'pas', 'anaknya', 'nikah', 'dan', 'dia', 'nganggep', 'nikah', 'tu', 'solusi', 'krn', 'mikirnya', 'aku', 'aja', 'nikah', 'lebih', 'muda', 'dr', 'dia', 'aman', 'aja', 'padahal', 'kita', 'smua', 'tau', 'klo', 'suaminya', 'tu', 'kasar']</t>
  </si>
  <si>
    <t>['ini', 'nyata', 'story', 'banget', 'saudaraku', 'dia', 'cerita', 'membolehkan', 'anaknya', 'nikah', 'muda', 'krn', 'dia', 'sendiri', 'nikah', 'muda', 'bahkan', 'umurnya', 'lbh', 'muda', 'dari', 'saat', 'anaknya', 'nikah', 'dan', 'dia', 'menganggap', 'nikah', 'itu', 'solusi', 'krn', 'mikirnya', 'aku', 'aja', 'nikah', 'lebih', 'muda', 'dari', 'dia', 'aman', 'aja', 'padahal', 'kita', 'semua', 'tau', 'klo', 'suaminya', 'itu', 'kasar']</t>
  </si>
  <si>
    <t>['nyata', 'story', 'banget', 'saudaraku', 'cerita', 'membolehkan', 'anaknya', 'nikah', 'muda', 'krn', 'nikah', 'muda', 'umurnya', 'lbh', 'muda', 'anaknya', 'nikah', 'menganggap', 'nikah', 'solusi', 'krn', 'mikirnya', 'aja', 'nikah', 'muda', 'aman', 'aja', 'tau', 'klo', 'suaminya', 'kasar']</t>
  </si>
  <si>
    <t>['nyata', 'story', 'banget', 'saudara', 'cerita', 'boleh', 'anak', 'nikah', 'muda', 'krn', 'nikah', 'muda', 'umur', 'lbh', 'muda', 'anak', 'nikah', 'anggap', 'nikah', 'solusi', 'krn', 'mikirnya', 'aja', 'nikah', 'muda', 'aman', 'aja', 'tau', 'klo', 'suami', 'kasar']</t>
  </si>
  <si>
    <t>nyata story banget saudara cerita boleh anak nikah muda krn nikah muda umur lbh muda anak nikah anggap nikah solusi krn mikirnya aja nikah muda aman aja tau klo suami kasar</t>
  </si>
  <si>
    <t>@sbyfess Gw jga heran nder knpa ada yg Mao nikah dengan keadaan (maaf) ekonomi yg ga tercukupi pendidikan yg ga tercukupi,bahkan ada yg rela berhenti sekola untuk nikah muda,pdhal ya gw aj yg nikah Uda ada segalanya untuk rumah tangga gw kdang jga suka cekcok sma doi klo kadang²-</t>
  </si>
  <si>
    <t>@sbyfess gw jga heran nder knpa ada yg mao nikah dengan keadaan (maaf) ekonomi yg ga tercukupi pendidikan yg ga tercukupi,bahkan ada yg rela berhenti sekola untuk nikah muda,pdhal ya gw aj yg nikah uda ada segalanya untuk rumah tangga gw kdang jga suka cekcok sma doi klo kadang²-</t>
  </si>
  <si>
    <t>gw jga heran nder knpa ada yg mao nikah dengan keadaan maaf ekonomi yg ga tercukupi pendidikan yg ga tercukupibahkan ada yg rela berhenti sekola untuk nikah mudapdhal ya gw aj yg nikah uda ada segalanya untuk rumah tangga gw kdang jga suka cekcok sma doi klo kadang</t>
  </si>
  <si>
    <t>['gw', 'jga', 'heran', 'nder', 'knpa', 'ada', 'yg', 'mao', 'nikah', 'dengan', 'keadaan', 'maaf', 'ekonomi', 'yg', 'ga', 'tercukupi', 'pendidikan', 'yg', 'ga', 'tercukupibahkan', 'ada', 'yg', 'rela', 'berhenti', 'sekola', 'untuk', 'nikah', 'mudapdhal', 'ya', 'gw', 'aj', 'yg', 'nikah', 'uda', 'ada', 'segalanya', 'untuk', 'rumah', 'tangga', 'gw', 'kdang', 'jga', 'suka', 'cekcok', 'sma', 'doi', 'klo', 'kadang']</t>
  </si>
  <si>
    <t>['aku', 'juga', 'heran', 'nder', 'knpa', 'ada', 'yg', 'mao', 'nikah', 'dengan', 'keadaan', 'maaf', 'ekonomi', 'yg', 'tidak', 'tercukupi', 'pendidikan', 'yg', 'tidak', 'tercukupibahkan', 'ada', 'yg', 'rela', 'berhenti', 'sekola', 'untuk', 'nikah', 'mudapdhal', 'ya', 'aku', 'saja', 'yg', 'nikah', 'sudah', 'ada', 'segalanya', 'untuk', 'rumah', 'tangga', 'aku', 'kadang', 'juga', 'suka', 'cekcok', 'sama', 'dia', 'klo', 'kadang']</t>
  </si>
  <si>
    <t>['heran', 'nder', 'knpa', 'mao', 'nikah', 'maaf', 'ekonomi', 'tercukupi', 'pendidikan', 'tercukupibahkan', 'rela', 'berhenti', 'sekola', 'nikah', 'mudapdhal', 'ya', 'nikah', 'rumah', 'tangga', 'kadang', 'suka', 'cekcok', 'klo', 'kadang']</t>
  </si>
  <si>
    <t>['heran', 'nder', 'knpa', 'mao', 'nikah', 'maaf', 'ekonomi', 'cukup', 'didik', 'tercukupibahkan', 'rela', 'henti', 'kola', 'nikah', 'mudapdhal', 'ya', 'nikah', 'rumah', 'tangga', 'kadang', 'suka', 'cekcok', 'klo', 'kadang']</t>
  </si>
  <si>
    <t>heran nder knpa mao nikah maaf ekonomi cukup didik tercukupibahkan rela henti kola nikah mudapdhal ya nikah rumah tangga kadang suka cekcok klo kadang</t>
  </si>
  <si>
    <t>Di lingkungan ku, malah banyak anak orang berada yg nikah muda</t>
  </si>
  <si>
    <t>di lingkungan ku, malah banyak anak orang berada yg nikah muda</t>
  </si>
  <si>
    <t>di lingkungan ku malah banyak anak orang berada yg nikah muda</t>
  </si>
  <si>
    <t>['di', 'lingkungan', 'ku', 'malah', 'banyak', 'anak', 'orang', 'berada', 'yg', 'nikah', 'muda']</t>
  </si>
  <si>
    <t>['di', 'lingkungan', 'aku', 'malah', 'banyak', 'anak', 'orang', 'berada', 'yg', 'nikah', 'muda']</t>
  </si>
  <si>
    <t>['lingkungan', 'anak', 'orang', 'nikah', 'muda']</t>
  </si>
  <si>
    <t>['lingkung', 'anak', 'orang', 'nikah', 'muda']</t>
  </si>
  <si>
    <t>lingkung anak orang nikah muda</t>
  </si>
  <si>
    <t>@goodTea56 @sbyfess betul pengakuan ke kelompok rentan dan kondisi struktural penting. cuman generalisir dalam artian bahwa semua yg problematik nikah muda itu dr kalangan org miskin jg ngga sepenuhnya betul krn ada orang kaya yg jg melakukan praktik demikian (orang kaya tdk pintar jg byk)</t>
  </si>
  <si>
    <t>@goodtea56 @sbyfess betul pengakuan ke kelompok rentan dan kondisi struktural penting. cuman generalisir dalam artian bahwa semua yg problematik nikah muda itu dr kalangan org miskin jg ngga sepenuhnya betul krn ada orang kaya yg jg melakukan praktik demikian (orang kaya tdk pintar jg byk)</t>
  </si>
  <si>
    <t>betul pengakuan ke kelompok rentan dan kondisi struktural penting cuman generalisir dalam artian bahwa semua yg problematik nikah muda itu dr kalangan org miskin jg ngga sepenuhnya betul krn ada orang kaya yg jg melakukan praktik demikian orang kaya tdk pintar jg byk</t>
  </si>
  <si>
    <t>['betul', 'pengakuan', 'ke', 'kelompok', 'rentan', 'dan', 'kondisi', 'struktural', 'penting', 'cuman', 'generalisir', 'dalam', 'artian', 'bahwa', 'semua', 'yg', 'problematik', 'nikah', 'muda', 'itu', 'dr', 'kalangan', 'org', 'miskin', 'jg', 'ngga', 'sepenuhnya', 'betul', 'krn', 'ada', 'orang', 'kaya', 'yg', 'jg', 'melakukan', 'praktik', 'demikian', 'orang', 'kaya', 'tdk', 'pintar', 'jg', 'byk']</t>
  </si>
  <si>
    <t>['betul', 'pengakuan', 'ke', 'kelompok', 'rentan', 'dan', 'kondisi', 'struktural', 'penting', 'hanya', 'generalisir', 'dalam', 'artian', 'bahwa', 'semua', 'yg', 'problematik', 'nikah', 'muda', 'itu', 'dari', 'kalangan', 'orang', 'miskin', 'juga', 'tidak', 'sepenuhnya', 'betul', 'krn', 'ada', 'orang', 'kaya', 'yg', 'juga', 'melakukan', 'praktik', 'demikian', 'orang', 'kaya', 'tdk', 'pintar', 'juga', 'banyak']</t>
  </si>
  <si>
    <t>['pengakuan', 'kelompok', 'rentan', 'kondisi', 'struktural', 'generalisir', 'artian', 'problematik', 'nikah', 'muda', 'kalangan', 'orang', 'miskin', 'sepenuhnya', 'krn', 'orang', 'kaya', 'praktik', 'orang', 'kaya', 'tdk', 'pintar']</t>
  </si>
  <si>
    <t>['aku', 'kelompok', 'rentan', 'kondisi', 'struktural', 'generalisir', 'arti', 'problematik', 'nikah', 'muda', 'kalang', 'orang', 'miskin', 'sepenuh', 'krn', 'orang', 'kaya', 'praktik', 'orang', 'kaya', 'tdk', 'pintar']</t>
  </si>
  <si>
    <t>aku kelompok rentan kondisi struktural generalisir arti problematik nikah muda kalang orang miskin sepenuh krn orang kaya praktik orang kaya tdk pintar</t>
  </si>
  <si>
    <t>@sbyfess Pernah tanya ke tetanggaku (menengah kebawah) kenapa anaknya milih nikah muda. terus jawab ibunya "lagian udah selesai sekolah, nggak kuliah, dah kerja juga, mau nyari apa lagi, yaudah nikah ae :)"</t>
  </si>
  <si>
    <t>@sbyfess pernah tanya ke tetanggaku (menengah kebawah) kenapa anaknya milih nikah muda. terus jawab ibunya "lagian udah selesai sekolah, nggak kuliah, dah kerja juga, mau nyari apa lagi, yaudah nikah ae :)"</t>
  </si>
  <si>
    <t>pernah tanya ke tetanggaku menengah kebawah kenapa anaknya milih nikah muda terus jawab ibunya lagian udah selesai sekolah nggak kuliah dah kerja juga mau nyari apa lagi yaudah nikah ae</t>
  </si>
  <si>
    <t>['pernah', 'tanya', 'ke', 'tetanggaku', 'menengah', 'kebawah', 'kenapa', 'anaknya', 'milih', 'nikah', 'muda', 'terus', 'jawab', 'ibunya', 'lagian', 'udah', 'selesai', 'sekolah', 'nggak', 'kuliah', 'dah', 'kerja', 'juga', 'mau', 'nyari', 'apa', 'lagi', 'yaudah', 'nikah', 'ae']</t>
  </si>
  <si>
    <t>['pernah', 'tanya', 'ke', 'tetanggaku', 'menengah', 'kebawah', 'kenapa', 'anaknya', 'memilih', 'nikah', 'muda', 'terus', 'jawab', 'ibunya', 'lagian', 'sudah', 'selesai', 'sekolah', 'tidak', 'kuliah', 'sudah', 'kerja', 'juga', 'mau', 'mencari', 'apa', 'lagi', 'yaudah', 'nikah', 'saja']</t>
  </si>
  <si>
    <t>['tetanggaku', 'menengah', 'kebawah', 'anaknya', 'memilih', 'nikah', 'muda', 'ibunya', 'selesai', 'sekolah', 'kuliah', 'kerja', 'mencari', 'yaudah', 'nikah']</t>
  </si>
  <si>
    <t>['tetangga', 'tengah', 'bawah', 'anak', 'pilih', 'nikah', 'muda', 'ibu', 'selesai', 'sekolah', 'kuliah', 'kerja', 'cari', 'yaudah', 'nikah']</t>
  </si>
  <si>
    <t>tetangga tengah bawah anak pilih nikah muda ibu selesai sekolah kuliah kerja cari yaudah nikah</t>
  </si>
  <si>
    <t>Ya bener, cerita sedikit gua pernah kerja di industri home, deket rumah. Ada temen kerja masih pada muda, gua kira lah baru lulus SMA. Taunya baru lulus SMP dan udah nikah 😭
Alesannya ya itu</t>
  </si>
  <si>
    <t>ya bener, cerita sedikit gua pernah kerja di industri home, deket rumah. ada temen kerja masih pada muda, gua kira lah baru lulus sma. taunya baru lulus smp dan udah nikah 😭
alesannya ya itu</t>
  </si>
  <si>
    <t>ya bener cerita sedikit gua pernah kerja di industri home deket rumah ada temen kerja masih pada muda gua kira lah baru lulus sma taunya baru lulus smp dan udah nikah alesannya ya itu</t>
  </si>
  <si>
    <t>['ya', 'bener', 'cerita', 'sedikit', 'gua', 'pernah', 'kerja', 'di', 'industri', 'home', 'deket', 'rumah', 'ada', 'temen', 'kerja', 'masih', 'pada', 'muda', 'gua', 'kira', 'lah', 'baru', 'lulus', 'sma', 'taunya', 'baru', 'lulus', 'smp', 'dan', 'udah', 'nikah', 'alesannya', 'ya', 'itu']</t>
  </si>
  <si>
    <t>['ya', 'benar', 'cerita', 'sedikit', 'aku', 'pernah', 'kerja', 'di', 'industri', 'home', 'dekat', 'rumah', 'ada', 'teman', 'kerja', 'masih', 'pada', 'muda', 'aku', 'kira', 'lah', 'baru', 'lulus', 'sama', 'tahunya', 'baru', 'lulus', 'sampai', 'dan', 'sudah', 'nikah', 'alasannya', 'ya', 'itu']</t>
  </si>
  <si>
    <t>['ya', 'cerita', 'kerja', 'industri', 'home', 'rumah', 'teman', 'kerja', 'muda', 'lulus', 'tahunya', 'lulus', 'nikah', 'alasannya', 'ya']</t>
  </si>
  <si>
    <t>['ya', 'cerita', 'kerja', 'industri', 'home', 'rumah', 'teman', 'kerja', 'muda', 'lulus', 'tahu', 'lulus', 'nikah', 'alas', 'ya']</t>
  </si>
  <si>
    <t>ya cerita kerja industri home rumah teman kerja muda lulus tahu lulus nikah alas ya</t>
  </si>
  <si>
    <t>@sbyfess Karena untuk sebagian ortu anak itu beban, sebagian lagi nganggap aset dan sebagian lagi "titipan".
Nah yg pd nikah muda (under 18) ortunya nganggep anak itu beban. Makanya pas si anak dah nikah, mereka ngerasa "lega" pdhl mh anak umur segitu bisa apaan? Ttp kl gada duit balik ke</t>
  </si>
  <si>
    <t>@sbyfess karena untuk sebagian ortu anak itu beban, sebagian lagi nganggap aset dan sebagian lagi "titipan".
nah yg pd nikah muda (under 18) ortunya nganggep anak itu beban. makanya pas si anak dah nikah, mereka ngerasa "lega" pdhl mh anak umur segitu bisa apaan? ttp kl gada duit balik ke</t>
  </si>
  <si>
    <t>karena untuk sebagian ortu anak itu beban sebagian lagi nganggap aset dan sebagian lagi titipan nah yg pd nikah muda under ortunya nganggep anak itu beban makanya pas si anak dah nikah mereka ngerasa lega pdhl mh anak umur segitu bisa apaan ttp kl gada duit balik ke</t>
  </si>
  <si>
    <t>['karena', 'untuk', 'sebagian', 'ortu', 'anak', 'itu', 'beban', 'sebagian', 'lagi', 'nganggap', 'aset', 'dan', 'sebagian', 'lagi', 'titipan', 'nah', 'yg', 'pd', 'nikah', 'muda', 'under', 'ortunya', 'nganggep', 'anak', 'itu', 'beban', 'makanya', 'pas', 'si', 'anak', 'dah', 'nikah', 'mereka', 'ngerasa', 'lega', 'pdhl', 'mh', 'anak', 'umur', 'segitu', 'bisa', 'apaan', 'ttp', 'kl', 'gada', 'duit', 'balik', 'ke']</t>
  </si>
  <si>
    <t>['karena', 'untuk', 'sebagian', 'orangtua', 'anak', 'itu', 'beban', 'sebagian', 'lagi', 'nganggap', 'aset', 'dan', 'sebagian', 'lagi', 'titipan', 'nah', 'yg', 'pada', 'nikah', 'muda', 'under', 'orangtua', 'menganggap', 'anak', 'itu', 'beban', 'makanya', 'saat', 'si', 'anak', 'sudah', 'nikah', 'mereka', 'merasakan', 'lega', 'padahal', 'mh', 'anak', 'umur', 'begitu', 'bisa', 'apaan', 'tetap', 'kalau', 'tidak', 'duit', 'balik', 'ke']</t>
  </si>
  <si>
    <t>['orangtua', 'anak', 'beban', 'nganggap', 'aset', 'titipan', 'nikah', 'muda', 'under', 'orangtua', 'menganggap', 'anak', 'beban', 'si', 'anak', 'nikah', 'merasakan', 'lega', 'anak', 'umur', 'duit']</t>
  </si>
  <si>
    <t>['orangtua', 'anak', 'beban', 'nganggap', 'aset', 'titip', 'nikah', 'muda', 'under', 'orangtua', 'anggap', 'anak', 'beban', 'si', 'anak', 'nikah', 'rasa', 'lega', 'anak', 'umur', 'duit']</t>
  </si>
  <si>
    <t>orangtua anak beban nganggap aset titip nikah muda under orangtua anggap anak beban si anak nikah rasa lega anak umur duit</t>
  </si>
  <si>
    <t>Nikah bisa dianggap solusi biar orangtuanya gak ngebiayain si anak lagi. Biasanya nikah sama yg menengah kebawah lagi juga terus punya anak diusia muda. Nanti anaknya gede dikit dikawinin lagi😂 itulah kenapa kemiskinan tuh disebut lingkaran setan. gak ada habisnya.</t>
  </si>
  <si>
    <t>nikah bisa dianggap solusi biar orangtuanya gak ngebiayain si anak lagi. biasanya nikah sama yg menengah kebawah lagi juga terus punya anak diusia muda. nanti anaknya gede dikit dikawinin lagi😂 itulah kenapa kemiskinan tuh disebut lingkaran setan. gak ada habisnya.</t>
  </si>
  <si>
    <t>nikah bisa dianggap solusi biar orangtuanya gak ngebiayain si anak lagi biasanya nikah sama yg menengah kebawah lagi juga terus punya anak diusia muda nanti anaknya gede dikit dikawinin lagi itulah kenapa kemiskinan tuh disebut lingkaran setan gak ada habisnya</t>
  </si>
  <si>
    <t>['nikah', 'bisa', 'dianggap', 'solusi', 'biar', 'orangtuanya', 'gak', 'ngebiayain', 'si', 'anak', 'lagi', 'biasanya', 'nikah', 'sama', 'yg', 'menengah', 'kebawah', 'lagi', 'juga', 'terus', 'punya', 'anak', 'diusia', 'muda', 'nanti', 'anaknya', 'gede', 'dikit', 'dikawinin', 'lagi', 'itulah', 'kenapa', 'kemiskinan', 'tuh', 'disebut', 'lingkaran', 'setan', 'gak', 'ada', 'habisnya']</t>
  </si>
  <si>
    <t>['nikah', 'bisa', 'dianggap', 'solusi', 'biar', 'orangtua', 'gak', 'membayar', 'si', 'anak', 'lagi', 'biasanya', 'nikah', 'sama', 'yg', 'menengah', 'kebawah', 'lagi', 'juga', 'terus', 'punya', 'anak', 'diusia', 'muda', 'nanti', 'anaknya', 'besar', 'sedikit', 'dikawinin', 'lagi', 'itulah', 'kenapa', 'kemiskinan', 'tuh', 'disebut', 'lingkaran', 'setan', 'gak', 'ada', 'habisnya']</t>
  </si>
  <si>
    <t>['nikah', 'dianggap', 'solusi', 'biar', 'orangtua', 'gak', 'membayar', 'si', 'anak', 'nikah', 'menengah', 'kebawah', 'anak', 'diusia', 'muda', 'anaknya', 'dikawinin', 'kemiskinan', 'tuh', 'lingkaran', 'setan', 'gak', 'habisnya']</t>
  </si>
  <si>
    <t>['nikah', 'anggap', 'solusi', 'biar', 'orangtua', 'gak', 'bayar', 'si', 'anak', 'nikah', 'tengah', 'bawah', 'anak', 'usia', 'muda', 'anak', 'dikawinin', 'miskin', 'tuh', 'lingkar', 'setan', 'gak', 'habis']</t>
  </si>
  <si>
    <t>nikah anggap solusi biar orangtua gak bayar si anak nikah tengah bawah anak usia muda anak dikawinin miskin tuh lingkar setan gak habis</t>
  </si>
  <si>
    <t>benerrr, habis nikah masih nyusahin ortu, ortu sampe  ngutang sana sini buat biayain anak yg nikah muda itu. Ga punya pekerjaan tetap tp berani nikah, mana pake perayaan segala. Pdhl hrsnya masih bisa kerja. Mana masih bisa bisanya ngatain temen "perawan tua"</t>
  </si>
  <si>
    <t>benerrr, habis nikah masih nyusahin ortu, ortu sampe  ngutang sana sini buat biayain anak yg nikah muda itu. ga punya pekerjaan tetap tp berani nikah, mana pake perayaan segala. pdhl hrsnya masih bisa kerja. mana masih bisa bisanya ngatain temen "perawan tua"</t>
  </si>
  <si>
    <t>benerrr habis nikah masih nyusahin ortu ortu sampe ngutang sana sini buat biayain anak yg nikah muda itu ga punya pekerjaan tetap tp berani nikah mana pake perayaan segala pdhl hrsnya masih bisa kerja mana masih bisa bisanya ngatain temen perawan tua</t>
  </si>
  <si>
    <t>['benerrr', 'habis', 'nikah', 'masih', 'nyusahin', 'ortu', 'ortu', 'sampe', 'ngutang', 'sana', 'sini', 'buat', 'biayain', 'anak', 'yg', 'nikah', 'muda', 'itu', 'ga', 'punya', 'pekerjaan', 'tetap', 'tp', 'berani', 'nikah', 'mana', 'pake', 'perayaan', 'segala', 'pdhl', 'hrsnya', 'masih', 'bisa', 'kerja', 'mana', 'masih', 'bisa', 'bisanya', 'ngatain', 'temen', 'perawan', 'tua']</t>
  </si>
  <si>
    <t>['benerrr', 'habis', 'nikah', 'masih', 'menyusahkan', 'orangtua', 'orangtua', 'sampai', 'hutang', 'sana', 'sini', 'buat', 'membayar', 'anak', 'yg', 'nikah', 'muda', 'itu', 'tidak', 'punya', 'pekerjaan', 'tetap', 'tapi', 'berani', 'nikah', 'mana', 'pakai', 'perayaan', 'segala', 'padahal', 'hrsnya', 'masih', 'bisa', 'kerja', 'mana', 'masih', 'bisa', 'bisanya', 'membicarakan', 'teman', 'perawan', 'tua']</t>
  </si>
  <si>
    <t>['benerrr', 'habis', 'nikah', 'menyusahkan', 'orangtua', 'orangtua', 'hutang', 'membayar', 'anak', 'nikah', 'muda', 'pekerjaan', 'berani', 'nikah', 'pakai', 'perayaan', 'hrsnya', 'kerja', 'bisanya', 'membicarakan', 'teman', 'perawan', 'tua']</t>
  </si>
  <si>
    <t>['benerrr', 'habis', 'nikah', 'susah', 'orangtua', 'orangtua', 'hutang', 'bayar', 'anak', 'nikah', 'muda', 'kerja', 'berani', 'nikah', 'pakai', 'raya', 'hrsnya', 'kerja', 'bisa', 'bicara', 'teman', 'perawan', 'tua']</t>
  </si>
  <si>
    <t>benerrr habis nikah susah orangtua orangtua hutang bayar anak nikah muda kerja berani nikah pakai raya hrsnya kerja bisa bicara teman perawan tua</t>
  </si>
  <si>
    <t>@sbyfess masyarakat menengah ke bawah umumnya low education, mereka belum bisa mikir kaya kamu nder, mereka mikir ya dgn pendidikan rendah, apalagi cewek, penghasilan ya segitu aja. Jadi mereka pikir, nikah di usia muda, adalah penyelesaian masalah paling cepat.</t>
  </si>
  <si>
    <t>@sbyfess masyarakat menengah ke bawah umumnya low education, mereka belum bisa mikir kaya kamu nder, mereka mikir ya dgn pendidikan rendah, apalagi cewek, penghasilan ya segitu aja. jadi mereka pikir, nikah di usia muda, adalah penyelesaian masalah paling cepat.</t>
  </si>
  <si>
    <t>masyarakat menengah ke bawah umumnya low education mereka belum bisa mikir kaya kamu nder mereka mikir ya dgn pendidikan rendah apalagi cewek penghasilan ya segitu aja jadi mereka pikir nikah di usia muda adalah penyelesaian masalah paling cepat</t>
  </si>
  <si>
    <t>['masyarakat', 'menengah', 'ke', 'bawah', 'umumnya', 'low', 'education', 'mereka', 'belum', 'bisa', 'mikir', 'kaya', 'kamu', 'nder', 'mereka', 'mikir', 'ya', 'dgn', 'pendidikan', 'rendah', 'apalagi', 'cewek', 'penghasilan', 'ya', 'segitu', 'aja', 'jadi', 'mereka', 'pikir', 'nikah', 'di', 'usia', 'muda', 'adalah', 'penyelesaian', 'masalah', 'paling', 'cepat']</t>
  </si>
  <si>
    <t>['masyarakat', 'menengah', 'ke', 'bawah', 'umumnya', 'low', 'education', 'mereka', 'belum', 'bisa', 'berpikir', 'kaya', 'kamu', 'nder', 'mereka', 'berpikir', 'ya', 'dengan', 'pendidikan', 'rendah', 'apalagi', 'cewek', 'penghasilan', 'ya', 'begitu', 'aja', 'jadi', 'mereka', 'pikir', 'nikah', 'di', 'usia', 'muda', 'adalah', 'penyelesaian', 'masalah', 'paling', 'cepat']</t>
  </si>
  <si>
    <t>['masyarakat', 'menengah', 'low', 'education', 'berpikir', 'kaya', 'nder', 'berpikir', 'ya', 'pendidikan', 'rendah', 'cewek', 'penghasilan', 'ya', 'aja', 'pikir', 'nikah', 'usia', 'muda', 'penyelesaian', 'cepat']</t>
  </si>
  <si>
    <t>['masyarakat', 'tengah', 'low', 'education', 'pikir', 'kaya', 'nder', 'pikir', 'ya', 'didik', 'rendah', 'cewek', 'hasil', 'ya', 'aja', 'pikir', 'nikah', 'usia', 'muda', 'selesai', 'cepat']</t>
  </si>
  <si>
    <t>masyarakat tengah low education pikir kaya nder pikir ya didik rendah cewek hasil ya aja pikir nikah usia muda selesai cepat</t>
  </si>
  <si>
    <t>@sbyfess Dan di daerah itu aku sering liat cewe yg masi muda dah nikah, kebanyakan karena pendidikan mereka yg kurang, kemiskinan jadi harus nikah biar ga ditanggung ortu lagi. Dan lingkaran itu sulit untuk keluar, apalagi kalau ekonominya sulit, untuk apa sekolah kalau masi miskin, gitu.</t>
  </si>
  <si>
    <t>@sbyfess dan di daerah itu aku sering liat cewe yg masi muda dah nikah, kebanyakan karena pendidikan mereka yg kurang, kemiskinan jadi harus nikah biar ga ditanggung ortu lagi. dan lingkaran itu sulit untuk keluar, apalagi kalau ekonominya sulit, untuk apa sekolah kalau masi miskin, gitu.</t>
  </si>
  <si>
    <t>dan di daerah itu aku sering liat cewe yg masi muda dah nikah kebanyakan karena pendidikan mereka yg kurang kemiskinan jadi harus nikah biar ga ditanggung ortu lagi dan lingkaran itu sulit untuk keluar apalagi kalau ekonominya sulit untuk apa sekolah kalau masi miskin gitu</t>
  </si>
  <si>
    <t>['dan', 'di', 'daerah', 'itu', 'aku', 'sering', 'liat', 'cewe', 'yg', 'masi', 'muda', 'dah', 'nikah', 'kebanyakan', 'karena', 'pendidikan', 'mereka', 'yg', 'kurang', 'kemiskinan', 'jadi', 'harus', 'nikah', 'biar', 'ga', 'ditanggung', 'ortu', 'lagi', 'dan', 'lingkaran', 'itu', 'sulit', 'untuk', 'keluar', 'apalagi', 'kalau', 'ekonominya', 'sulit', 'untuk', 'apa', 'sekolah', 'kalau', 'masi', 'miskin', 'gitu']</t>
  </si>
  <si>
    <t>['dan', 'di', 'daerah', 'itu', 'aku', 'sering', 'lihat', 'cewek', 'yg', 'masih', 'muda', 'sudah', 'nikah', 'kebanyakan', 'karena', 'pendidikan', 'mereka', 'yg', 'kurang', 'kemiskinan', 'jadi', 'harus', 'nikah', 'biar', 'tidak', 'ditanggung', 'orangtua', 'lagi', 'dan', 'lingkaran', 'itu', 'sulit', 'untuk', 'keluar', 'apalagi', 'kalau', 'ekonominya', 'sulit', 'untuk', 'apa', 'sekolah', 'kalau', 'masih', 'miskin', 'begitu']</t>
  </si>
  <si>
    <t>['daerah', 'lihat', 'cewek', 'muda', 'nikah', 'kebanyakan', 'pendidikan', 'kemiskinan', 'nikah', 'biar', 'ditanggung', 'orangtua', 'lingkaran', 'sulit', 'ekonominya', 'sulit', 'sekolah', 'miskin']</t>
  </si>
  <si>
    <t>['daerah', 'lihat', 'cewek', 'muda', 'nikah', 'banyak', 'didik', 'miskin', 'nikah', 'biar', 'tanggung', 'orangtua', 'lingkar', 'sulit', 'ekonomi', 'sulit', 'sekolah', 'miskin']</t>
  </si>
  <si>
    <t>daerah lihat cewek muda nikah banyak didik miskin nikah biar tanggung orangtua lingkar sulit ekonomi sulit sekolah miskin</t>
  </si>
  <si>
    <t>@sbyfess Alhasil ortu ceweknya ini merasa bebannya berkurang karena nggak perlu menafkahi anaknya lagi. Terus kebanyakan orang seperti itu kan akses pendidikannya rendah. Jadi, mereka nggak tau edukasi mengenai hal itu. Menikah itu baiknya dilakukan kapan atau resiko² buruk nikah muda</t>
  </si>
  <si>
    <t>@sbyfess alhasil ortu ceweknya ini merasa bebannya berkurang karena nggak perlu menafkahi anaknya lagi. terus kebanyakan orang seperti itu kan akses pendidikannya rendah. jadi, mereka nggak tau edukasi mengenai hal itu. menikah itu baiknya dilakukan kapan atau resiko² buruk nikah muda</t>
  </si>
  <si>
    <t>alhasil ortu ceweknya ini merasa bebannya berkurang karena nggak perlu menafkahi anaknya lagi terus kebanyakan orang seperti itu kan akses pendidikannya rendah jadi mereka nggak tau edukasi mengenai hal itu menikah itu baiknya dilakukan kapan atau resiko buruk nikah muda</t>
  </si>
  <si>
    <t>['alhasil', 'ortu', 'ceweknya', 'ini', 'merasa', 'bebannya', 'berkurang', 'karena', 'nggak', 'perlu', 'menafkahi', 'anaknya', 'lagi', 'terus', 'kebanyakan', 'orang', 'seperti', 'itu', 'kan', 'akses', 'pendidikannya', 'rendah', 'jadi', 'mereka', 'nggak', 'tau', 'edukasi', 'mengenai', 'hal', 'itu', 'menikah', 'itu', 'baiknya', 'dilakukan', 'kapan', 'atau', 'resiko', 'buruk', 'nikah', 'muda']</t>
  </si>
  <si>
    <t>['alhasil', 'orangtua', 'ceweknya', 'ini', 'merasa', 'bebannya', 'berkurang', 'karena', 'tidak', 'perlu', 'menafkahi', 'anaknya', 'lagi', 'terus', 'kebanyakan', 'orang', 'seperti', 'itu', 'kan', 'akses', 'pendidikannya', 'rendah', 'jadi', 'mereka', 'tidak', 'tau', 'edukasi', 'mengenai', 'hal', 'itu', 'nikah', 'itu', 'baiknya', 'dilakukan', 'kapan', 'atau', 'resiko', 'buruk', 'nikah', 'muda']</t>
  </si>
  <si>
    <t>['alhasil', 'orangtua', 'ceweknya', 'bebannya', 'berkurang', 'menafkahi', 'anaknya', 'kebanyakan', 'orang', 'akses', 'pendidikannya', 'rendah', 'tau', 'edukasi', 'nikah', 'baiknya', 'resiko', 'buruk', 'nikah', 'muda']</t>
  </si>
  <si>
    <t>['alhasil', 'orangtua', 'cewek', 'beban', 'kurang', 'nafkah', 'anak', 'banyak', 'orang', 'akses', 'didik', 'rendah', 'tau', 'edukasi', 'nikah', 'baik', 'resiko', 'buruk', 'nikah', 'muda']</t>
  </si>
  <si>
    <t>alhasil orangtua cewek beban kurang nafkah anak banyak orang akses didik rendah tau edukasi nikah baik resiko buruk nikah muda</t>
  </si>
  <si>
    <t>@sbyfess Gak lama dari itu dia nikah dan ngurus anaknya, jadi di satu rumah itu ada 3 kepala keluarga, mereka sekeluarga tinggal di satu rumah. Suaminya juga bergaji pas pasan bahkan 'malas' kerja karena masih muda juga. Miris, apalagi lihat anaknya yg masih berapa bulan dah dikasi nasi.</t>
  </si>
  <si>
    <t>@sbyfess gak lama dari itu dia nikah dan ngurus anaknya, jadi di satu rumah itu ada 3 kepala keluarga, mereka sekeluarga tinggal di satu rumah. suaminya juga bergaji pas pasan bahkan 'malas' kerja karena masih muda juga. miris, apalagi lihat anaknya yg masih berapa bulan dah dikasi nasi.</t>
  </si>
  <si>
    <t>gak lama dari itu dia nikah dan ngurus anaknya jadi di satu rumah itu ada kepala keluarga mereka sekeluarga tinggal di satu rumah suaminya juga bergaji pas pasan bahkan malas kerja karena masih muda juga miris apalagi lihat anaknya yg masih berapa bulan dah dikasi nasi</t>
  </si>
  <si>
    <t>['gak', 'lama', 'dari', 'itu', 'dia', 'nikah', 'dan', 'ngurus', 'anaknya', 'jadi', 'di', 'satu', 'rumah', 'itu', 'ada', 'kepala', 'keluarga', 'mereka', 'sekeluarga', 'tinggal', 'di', 'satu', 'rumah', 'suaminya', 'juga', 'bergaji', 'pas', 'pasan', 'bahkan', 'malas', 'kerja', 'karena', 'masih', 'muda', 'juga', 'miris', 'apalagi', 'lihat', 'anaknya', 'yg', 'masih', 'berapa', 'bulan', 'dah', 'dikasi', 'nasi']</t>
  </si>
  <si>
    <t>['gak', 'lama', 'dari', 'itu', 'dia', 'nikah', 'dan', 'merawat', 'anaknya', 'jadi', 'di', 'satu', 'rumah', 'itu', 'ada', 'kepala', 'keluarga', 'mereka', 'sekeluarga', 'tinggal', 'di', 'satu', 'rumah', 'suaminya', 'juga', 'bergaji', 'saat', 'terbatas', 'bahkan', 'malas', 'kerja', 'karena', 'masih', 'muda', 'juga', 'miris', 'apalagi', 'lihat', 'anaknya', 'yg', 'masih', 'berapa', 'bulan', 'sudah', 'diberi', 'nasi']</t>
  </si>
  <si>
    <t>['gak', 'nikah', 'merawat', 'anaknya', 'rumah', 'kepala', 'keluarga', 'sekeluarga', 'tinggal', 'rumah', 'suaminya', 'bergaji', 'terbatas', 'malas', 'kerja', 'muda', 'miris', 'lihat', 'anaknya', 'nasi']</t>
  </si>
  <si>
    <t>['gak', 'nikah', 'rawat', 'anak', 'rumah', 'kepala', 'keluarga', 'keluarga', 'tinggal', 'rumah', 'suami', 'gaji', 'batas', 'malas', 'kerja', 'muda', 'miris', 'lihat', 'anak', 'nasi']</t>
  </si>
  <si>
    <t>gak nikah rawat anak rumah kepala keluarga keluarga tinggal rumah suami gaji batas malas kerja muda miris lihat anak nasi</t>
  </si>
  <si>
    <t>ibukku mw beliin hape asal aku ga nikah muda</t>
  </si>
  <si>
    <t>['ibukku', 'mw', 'beliin', 'hape', 'asal', 'aku', 'ga', 'nikah', 'muda']</t>
  </si>
  <si>
    <t>['ibukku', 'mau', 'beliin', 'telepon', 'asal', 'aku', 'tidak', 'nikah', 'muda']</t>
  </si>
  <si>
    <t>['ibukku', 'beliin', 'telepon', 'nikah', 'muda']</t>
  </si>
  <si>
    <t>ibukku beliin telepon nikah muda</t>
  </si>
  <si>
    <t>@convomfs Aku yg udah 20 tahun dideketin mas-mas 98 aja mikir berkali-kali buat ngerespon. Karena aku sadar akunya masih pengen nikmatin masa muda, sedangkan dia dalam 1-2 tahun lagi udah masuk usia yg cukup bgt buat nikah. Aku takut cuma nyia-nyiain waktu dia kalo endingnya ga sama aku :)</t>
  </si>
  <si>
    <t>@convomfs aku yg udah 20 tahun dideketin mas-mas 98 aja mikir berkali-kali buat ngerespon. karena aku sadar akunya masih pengen nikmatin masa muda, sedangkan dia dalam 1-2 tahun lagi udah masuk usia yg cukup bgt buat nikah. aku takut cuma nyia-nyiain waktu dia kalo endingnya ga sama aku :)</t>
  </si>
  <si>
    <t>aku yg udah tahun dideketin masmas aja mikir berkalikali buat ngerespon karena aku sadar akunya masih pengen nikmatin masa muda sedangkan dia dalam tahun lagi udah masuk usia yg cukup bgt buat nikah aku takut cuma nyianyiain waktu dia kalo endingnya ga sama aku</t>
  </si>
  <si>
    <t>['aku', 'yg', 'udah', 'tahun', 'dideketin', 'masmas', 'aja', 'mikir', 'berkalikali', 'buat', 'ngerespon', 'karena', 'aku', 'sadar', 'akunya', 'masih', 'pengen', 'nikmatin', 'masa', 'muda', 'sedangkan', 'dia', 'dalam', 'tahun', 'lagi', 'udah', 'masuk', 'usia', 'yg', 'cukup', 'bgt', 'buat', 'nikah', 'aku', 'takut', 'cuma', 'nyianyiain', 'waktu', 'dia', 'kalo', 'endingnya', 'ga', 'sama', 'aku']</t>
  </si>
  <si>
    <t>['aku', 'yg', 'sudah', 'tahun', 'didekati', 'kakak', 'aja', 'berpikir', 'berkalikali', 'buat', 'ngerespon', 'karena', 'aku', 'sadar', 'akunya', 'masih', 'ingin', 'menikmati', 'masa', 'muda', 'sedangkan', 'dia', 'dalam', 'tahun', 'lagi', 'sudah', 'masuk', 'usia', 'yg', 'cukup', 'banget', 'buat', 'nikah', 'aku', 'takut', 'cuma', 'nyianyiain', 'waktu', 'dia', 'kalo', 'endingnya', 'tidak', 'sama', 'aku']</t>
  </si>
  <si>
    <t>['didekati', 'kakak', 'aja', 'berpikir', 'berkalikali', 'ngerespon', 'sadar', 'akunya', 'menikmati', 'muda', 'masuk', 'usia', 'banget', 'nikah', 'takut', 'nyianyiain', 'kalo', 'endingnya']</t>
  </si>
  <si>
    <t>['dekat', 'kakak', 'aja', 'pikir', 'berkalikali', 'ngerespon', 'sadar', 'aku', 'nikmat', 'muda', 'masuk', 'usia', 'banget', 'nikah', 'takut', 'nyianyiain', 'kalo', 'endingnya']</t>
  </si>
  <si>
    <t>dekat kakak aja pikir berkalikali ngerespon sadar aku nikmat muda masuk usia banget nikah takut nyianyiain kalo endingnya</t>
  </si>
  <si>
    <t>bener, tpi ujung-ujungnya bakal tetep jadi beban sak cucunya lol. biasanya yg nikah muda tanpa persiapan gini ujung-ujungnya ngerepotin mak bapaknya lagi😀</t>
  </si>
  <si>
    <t>bener tpi ujungujungnya bakal tetep jadi beban sak cucunya lol biasanya yg nikah muda tanpa persiapan gini ujungujungnya ngerepotin mak bapaknya lagi</t>
  </si>
  <si>
    <t>['bener', 'tpi', 'ujungujungnya', 'bakal', 'tetep', 'jadi', 'beban', 'sak', 'cucunya', 'lol', 'biasanya', 'yg', 'nikah', 'muda', 'tanpa', 'persiapan', 'gini', 'ujungujungnya', 'ngerepotin', 'mak', 'bapaknya', 'lagi']</t>
  </si>
  <si>
    <t>['benar', 'tapi', 'akhirnya', 'bakal', 'tetap', 'jadi', 'beban', 'sak', 'cucunya', 'lol', 'biasanya', 'yg', 'nikah', 'muda', 'tanpa', 'persiapan', 'begini', 'akhirnya', 'ngerepotin', 'ibu', 'bapaknya', 'lagi']</t>
  </si>
  <si>
    <t>['beban', 'sak', 'cucunya', 'lol', 'nikah', 'muda', 'persiapan', 'ngerepotin', 'bapaknya']</t>
  </si>
  <si>
    <t>['beban', 'sak', 'cucu', 'lol', 'nikah', 'muda', 'siap', 'ngerepotin', 'bapak']</t>
  </si>
  <si>
    <t>beban sak cucu lol nikah muda siap ngerepotin bapak</t>
  </si>
  <si>
    <t>Aku bingung jadinya, kalau ngomongin kemiskinan yg miskin kan ga cuma mereka2 aja yg nikah usia sekolah, ya? Banyak jg kan yg miskin tp ngga nikah muda???</t>
  </si>
  <si>
    <t>aku bingung jadinya, kalau ngomongin kemiskinan yg miskin kan ga cuma mereka2 aja yg nikah usia sekolah, ya? banyak jg kan yg miskin tp ngga nikah muda???</t>
  </si>
  <si>
    <t>aku bingung jadinya kalau ngomongin kemiskinan yg miskin kan ga cuma mereka aja yg nikah usia sekolah ya banyak jg kan yg miskin tp ngga nikah muda</t>
  </si>
  <si>
    <t>['aku', 'bingung', 'jadinya', 'kalau', 'ngomongin', 'kemiskinan', 'yg', 'miskin', 'kan', 'ga', 'cuma', 'mereka', 'aja', 'yg', 'nikah', 'usia', 'sekolah', 'ya', 'banyak', 'jg', 'kan', 'yg', 'miskin', 'tp', 'ngga', 'nikah', 'muda']</t>
  </si>
  <si>
    <t>['aku', 'bingung', 'jadinya', 'kalau', 'membicarakan', 'kemiskinan', 'yg', 'miskin', 'kan', 'tidak', 'cuma', 'mereka', 'aja', 'yg', 'nikah', 'usia', 'sekolah', 'ya', 'banyak', 'juga', 'kan', 'yg', 'miskin', 'tapi', 'tidak', 'nikah', 'muda']</t>
  </si>
  <si>
    <t>['bingung', 'membicarakan', 'kemiskinan', 'miskin', 'aja', 'nikah', 'usia', 'sekolah', 'ya', 'miskin', 'nikah', 'muda']</t>
  </si>
  <si>
    <t>['bingung', 'bicara', 'miskin', 'miskin', 'aja', 'nikah', 'usia', 'sekolah', 'ya', 'miskin', 'nikah', 'muda']</t>
  </si>
  <si>
    <t>bingung bicara miskin miskin aja nikah usia sekolah ya miskin nikah muda</t>
  </si>
  <si>
    <t>@_jigujelly_ @goodTea56 @sbyfess Yg menengah ke atas gak mikir nikah muda, lebih milih sekolah dan karir, belom lagi ada goals yg harus di capai</t>
  </si>
  <si>
    <t>@_jigujelly_ @goodtea56 @sbyfess yg menengah ke atas gak mikir nikah muda, lebih milih sekolah dan karir, belom lagi ada goals yg harus di capai</t>
  </si>
  <si>
    <t>jigujelly yg menengah ke atas gak mikir nikah muda lebih milih sekolah dan karir belom lagi ada goals yg harus di capai</t>
  </si>
  <si>
    <t>['jigujelly', 'yg', 'menengah', 'ke', 'atas', 'gak', 'mikir', 'nikah', 'muda', 'lebih', 'milih', 'sekolah', 'dan', 'karir', 'belom', 'lagi', 'ada', 'goals', 'yg', 'harus', 'di', 'capai']</t>
  </si>
  <si>
    <t>['jigujelly', 'yg', 'menengah', 'ke', 'atas', 'gak', 'berpikir', 'nikah', 'muda', 'lebih', 'memilih', 'sekolah', 'dan', 'karier', 'belum', 'lagi', 'ada', 'tujuan', 'yg', 'harus', 'di', 'capai']</t>
  </si>
  <si>
    <t>['jigujelly', 'menengah', 'gak', 'berpikir', 'nikah', 'muda', 'memilih', 'sekolah', 'karier', 'tujuan', 'capai']</t>
  </si>
  <si>
    <t>['jigujelly', 'tengah', 'gak', 'pikir', 'nikah', 'muda', 'pilih', 'sekolah', 'karier', 'tuju', 'capai']</t>
  </si>
  <si>
    <t>jigujelly tengah gak pikir nikah muda pilih sekolah karier tuju capai</t>
  </si>
  <si>
    <t>Yang menengah kebawah pada nikah muda
Yang menengah keatas pada fwb
Apa persamaannya? Podo-podo pengen kenthu tok!</t>
  </si>
  <si>
    <t>yang menengah kebawah pada nikah muda
yang menengah keatas pada fwb
apa persamaannya? podo-podo pengen kenthu tok!</t>
  </si>
  <si>
    <t>yang menengah kebawah pada nikah muda yang menengah keatas pada fwb apa persamaannya podopodo pengen kenthu tok</t>
  </si>
  <si>
    <t>['yang', 'menengah', 'kebawah', 'pada', 'nikah', 'muda', 'yang', 'menengah', 'keatas', 'pada', 'fwb', 'apa', 'persamaannya', 'podopodo', 'pengen', 'kenthu', 'tok']</t>
  </si>
  <si>
    <t>['yang', 'menengah', 'kebawah', 'pada', 'nikah', 'muda', 'yang', 'menengah', 'keatas', 'pada', 'fwb', 'apa', 'persamaannya', 'podopodo', 'ingin', 'kenthu', 'tok']</t>
  </si>
  <si>
    <t>['menengah', 'kebawah', 'nikah', 'muda', 'menengah', 'keatas', 'fwb', 'persamaannya', 'podopodo', 'kenthu', 'tok']</t>
  </si>
  <si>
    <t>['tengah', 'bawah', 'nikah', 'muda', 'tengah', 'atas', 'fwb', 'sama', 'podopodo', 'kenthu', 'tok']</t>
  </si>
  <si>
    <t>tengah bawah nikah muda tengah atas fwb sama podopodo kenthu tok</t>
  </si>
  <si>
    <t>@sbyfess Karena mereka pada nikah muda, jadinya pas awal kuliah aku udah dipanggil "mbah" 🥲</t>
  </si>
  <si>
    <t>@sbyfess karena mereka pada nikah muda, jadinya pas awal kuliah aku udah dipanggil "mbah" 🥲</t>
  </si>
  <si>
    <t>karena mereka pada nikah muda jadinya pas awal kuliah aku udah dipanggil mbah</t>
  </si>
  <si>
    <t>['karena', 'mereka', 'pada', 'nikah', 'muda', 'jadinya', 'pas', 'awal', 'kuliah', 'aku', 'udah', 'dipanggil', 'mbah']</t>
  </si>
  <si>
    <t>['karena', 'mereka', 'pada', 'nikah', 'muda', 'jadinya', 'saat', 'awal', 'kuliah', 'aku', 'sudah', 'dipanggil', 'mbah']</t>
  </si>
  <si>
    <t>['nikah', 'muda', 'kuliah', 'dipanggil', 'mbah']</t>
  </si>
  <si>
    <t>['nikah', 'muda', 'kuliah', 'panggil', 'mbah']</t>
  </si>
  <si>
    <t>nikah muda kuliah panggil mbah</t>
  </si>
  <si>
    <t>@sbyfess Aku dulu nikah muda umur 19 thn. Im kind'a so innocent and naive at that time. Dibilang nikah itu ibadah bla bla bla. Aku manut aja. Padahal dulu termasuk siswi berprestasi, juara olimpiade dan lomba mewakili sekolah sampai tingkat provinsi.</t>
  </si>
  <si>
    <t>@sbyfess aku dulu nikah muda umur 19 thn. im kind'a so innocent and naive at that time. dibilang nikah itu ibadah bla bla bla. aku manut aja. padahal dulu termasuk siswi berprestasi, juara olimpiade dan lomba mewakili sekolah sampai tingkat provinsi.</t>
  </si>
  <si>
    <t>aku dulu nikah muda umur thn im kinda so innocent and naive at that time dibilang nikah itu ibadah bla bla bla aku manut aja padahal dulu termasuk siswi berprestasi juara olimpiade dan lomba mewakili sekolah sampai tingkat provinsi</t>
  </si>
  <si>
    <t>['aku', 'dulu', 'nikah', 'muda', 'umur', 'thn', 'im', 'kinda', 'so', 'innocent', 'and', 'naive', 'at', 'that', 'time', 'dibilang', 'nikah', 'itu', 'ibadah', 'bla', 'bla', 'bla', 'aku', 'manut', 'aja', 'padahal', 'dulu', 'termasuk', 'siswi', 'berprestasi', 'juara', 'olimpiade', 'dan', 'lomba', 'mewakili', 'sekolah', 'sampai', 'tingkat', 'provinsi']</t>
  </si>
  <si>
    <t>['aku', 'dulu', 'nikah', 'muda', 'umur', 'tahun', 'im', 'kinda', 'jadi', 'innocent', 'and', 'naive', 'at', 'that', 'time', 'dibilang', 'nikah', 'itu', 'ibadah', 'bla', 'bla', 'bla', 'aku', 'manut', 'aja', 'padahal', 'dulu', 'termasuk', 'siswi', 'berprestasi', 'juara', 'olimpiade', 'dan', 'lomba', 'mewakili', 'sekolah', 'sampai', 'tingkat', 'provinsi']</t>
  </si>
  <si>
    <t>['nikah', 'muda', 'umur', 'im', 'kinda', 'innocent', 'and', 'naive', 'at', 'that', 'time', 'dibilang', 'nikah', 'ibadah', 'bla', 'bla', 'bla', 'manut', 'aja', 'siswi', 'berprestasi', 'juara', 'olimpiade', 'lomba', 'mewakili', 'sekolah', 'tingkat', 'provinsi']</t>
  </si>
  <si>
    <t>['nikah', 'muda', 'umur', 'im', 'kinda', 'innocent', 'and', 'naive', 'at', 'that', 'time', 'bilang', 'nikah', 'ibadah', 'bla', 'bla', 'bla', 'manut', 'aja', 'siswi', 'prestasi', 'juara', 'olimpiade', 'lomba', 'wakil', 'sekolah', 'tingkat', 'provinsi']</t>
  </si>
  <si>
    <t>nikah muda umur im kinda innocent and naive at that time bilang nikah ibadah bla bla bla manut aja siswi prestasi juara olimpiade lomba wakil sekolah tingkat provinsi</t>
  </si>
  <si>
    <t>@_jigujelly_ @goodTea56 @sbyfess Mjb, tapi yang menengah keatas pasti lebih mikirin pendidikan dan karier dulu dibandingkan langsung nikah ga sih?
Karna jarang banget ada issue anak menengah keatas nikah muda (usia sekolah)</t>
  </si>
  <si>
    <t>@_jigujelly_ @goodtea56 @sbyfess mjb, tapi yang menengah keatas pasti lebih mikirin pendidikan dan karier dulu dibandingkan langsung nikah ga sih?
karna jarang banget ada issue anak menengah keatas nikah muda (usia sekolah)</t>
  </si>
  <si>
    <t>jigujelly mjb tapi yang menengah keatas pasti lebih mikirin pendidikan dan karier dulu dibandingkan langsung nikah ga sih karna jarang banget ada issue anak menengah keatas nikah muda usia sekolah</t>
  </si>
  <si>
    <t>['jigujelly', 'mjb', 'tapi', 'yang', 'menengah', 'keatas', 'pasti', 'lebih', 'mikirin', 'pendidikan', 'dan', 'karier', 'dulu', 'dibandingkan', 'langsung', 'nikah', 'ga', 'sih', 'karna', 'jarang', 'banget', 'ada', 'issue', 'anak', 'menengah', 'keatas', 'nikah', 'muda', 'usia', 'sekolah']</t>
  </si>
  <si>
    <t>['jigujelly', 'mjb', 'tapi', 'yang', 'menengah', 'keatas', 'pasti', 'lebih', 'memikirkan', 'pendidikan', 'dan', 'karier', 'dulu', 'dibandingkan', 'langsung', 'nikah', 'tidak', 'sih', 'karena', 'jarang', 'banget', 'ada', 'issue', 'anak', 'menengah', 'keatas', 'nikah', 'muda', 'usia', 'sekolah']</t>
  </si>
  <si>
    <t>['jigujelly', 'mjb', 'menengah', 'keatas', 'memikirkan', 'pendidikan', 'karier', 'dibandingkan', 'langsung', 'nikah', 'sih', 'jarang', 'banget', 'issue', 'anak', 'menengah', 'keatas', 'nikah', 'muda', 'usia', 'sekolah']</t>
  </si>
  <si>
    <t>['jigujelly', 'mjb', 'tengah', 'atas', 'pikir', 'didik', 'karier', 'banding', 'langsung', 'nikah', 'sih', 'jarang', 'banget', 'issue', 'anak', 'tengah', 'atas', 'nikah', 'muda', 'usia', 'sekolah']</t>
  </si>
  <si>
    <t>jigujelly mjb tengah atas pikir didik karier banding langsung nikah sih jarang banget issue anak tengah atas nikah muda usia sekolah</t>
  </si>
  <si>
    <t>@sbyfess mereka pd bgt ya nikah muda ga siap apapun..
dan biasanya yg dorong buat cepet2 ya ortu si perempuan
numpang tempet ortu/mertua ga masalah sebenernya tp bukannya bantu ekonomi rumah jadi lebih baik malah makin nambah beban, jajan anak aja bahkan di pasrahin ke mbahnya</t>
  </si>
  <si>
    <t>mereka pd bgt ya nikah muda ga siap apapun dan biasanya yg dorong buat cepet ya ortu si perempuan numpang tempet ortumertua ga masalah sebenernya tp bukannya bantu ekonomi rumah jadi lebih baik malah makin nambah beban jajan anak aja bahkan di pasrahin ke mbahnya</t>
  </si>
  <si>
    <t>['mereka', 'pd', 'bgt', 'ya', 'nikah', 'muda', 'ga', 'siap', 'apapun', 'dan', 'biasanya', 'yg', 'dorong', 'buat', 'cepet', 'ya', 'ortu', 'si', 'perempuan', 'numpang', 'tempet', 'ortumertua', 'ga', 'masalah', 'sebenernya', 'tp', 'bukannya', 'bantu', 'ekonomi', 'rumah', 'jadi', 'lebih', 'baik', 'malah', 'makin', 'nambah', 'beban', 'jajan', 'anak', 'aja', 'bahkan', 'di', 'pasrahin', 'ke', 'mbahnya']</t>
  </si>
  <si>
    <t>['mereka', 'pada', 'banget', 'ya', 'nikah', 'muda', 'tidak', 'siap', 'apapun', 'dan', 'biasanya', 'yg', 'dorong', 'buat', 'cepat', 'ya', 'orangtua', 'si', 'perempuan', 'menumpang', 'tempet', 'ortumertua', 'tidak', 'masalah', 'sebenarnya', 'tapi', 'bukannya', 'bantu', 'ekonomi', 'rumah', 'jadi', 'lebih', 'baik', 'malah', 'makin', 'bertambah', 'beban', 'jajan', 'anak', 'aja', 'bahkan', 'di', 'pasrahin', 'ke', 'mbahnya']</t>
  </si>
  <si>
    <t>['banget', 'ya', 'nikah', 'muda', 'apapun', 'dorong', 'cepat', 'ya', 'orangtua', 'si', 'perempuan', 'menumpang', 'tempet', 'ortumertua', 'bantu', 'ekonomi', 'rumah', 'bertambah', 'beban', 'jajan', 'anak', 'aja', 'pasrahin', 'mbahnya']</t>
  </si>
  <si>
    <t>['banget', 'ya', 'nikah', 'muda', 'apa', 'dorong', 'cepat', 'ya', 'orangtua', 'si', 'perempuan', 'tumpang', 'tempet', 'ortumertua', 'bantu', 'ekonomi', 'rumah', 'tambah', 'beban', 'jajan', 'anak', 'aja', 'pasrahin', 'mbah']</t>
  </si>
  <si>
    <t>banget ya nikah muda apa dorong cepat ya orangtua si perempuan tumpang tempet ortumertua bantu ekonomi rumah tambah beban jajan anak aja pasrahin mbah</t>
  </si>
  <si>
    <t>@flnive_ Tapi gw baca di komen tiktok
Solusi nikah muda,ga bisa juga yang ada pada nyesel 🥺</t>
  </si>
  <si>
    <t>@flnive_ tapi gw baca di komen tiktok
solusi nikah muda,ga bisa juga yang ada pada nyesel 🥺</t>
  </si>
  <si>
    <t>tapi gw baca di komen tiktok solusi nikah mudaga bisa juga yang ada pada nyesel</t>
  </si>
  <si>
    <t>['tapi', 'gw', 'baca', 'di', 'komen', 'tiktok', 'solusi', 'nikah', 'mudaga', 'bisa', 'juga', 'yang', 'ada', 'pada', 'nyesel']</t>
  </si>
  <si>
    <t>['tapi', 'aku', 'baca', 'di', 'komen', 'tiktok', 'solusi', 'nikah', 'mudaga', 'bisa', 'juga', 'yang', 'ada', 'pada', 'menyesal']</t>
  </si>
  <si>
    <t>['baca', 'komen', 'tiktok', 'solusi', 'nikah', 'mudaga', 'menyesal']</t>
  </si>
  <si>
    <t>['baca', 'komen', 'tiktok', 'solusi', 'nikah', 'mudaga', 'sesal']</t>
  </si>
  <si>
    <t>baca komen tiktok solusi nikah mudaga sesal</t>
  </si>
  <si>
    <t>kalau punya biaya lebih keknya sama kek menengah ke atas nder di sekolahin lagi sampai tinggi ,nikah muda mungkin karena buntu dgn pilihan lain.</t>
  </si>
  <si>
    <t>kalau punya biaya lebih keknya sama kek menengah ke atas nder di sekolahin lagi sampai tinggi nikah muda mungkin karena buntu dgn pilihan lain</t>
  </si>
  <si>
    <t>['kalau', 'punya', 'biaya', 'lebih', 'keknya', 'sama', 'kek', 'menengah', 'ke', 'atas', 'nder', 'di', 'sekolahin', 'lagi', 'sampai', 'tinggi', 'nikah', 'muda', 'mungkin', 'karena', 'buntu', 'dgn', 'pilihan', 'lain']</t>
  </si>
  <si>
    <t>['kalau', 'punya', 'biaya', 'lebih', 'sepertinya', 'sama', 'seperti', 'menengah', 'ke', 'atas', 'nder', 'di', 'sekolahkan', 'lagi', 'sampai', 'tinggi', 'nikah', 'muda', 'mungkin', 'karena', 'buntu', 'dengan', 'pilihan', 'lain']</t>
  </si>
  <si>
    <t>['biaya', 'menengah', 'nder', 'sekolahkan', 'nikah', 'muda', 'buntu', 'pilihan']</t>
  </si>
  <si>
    <t>['biaya', 'tengah', 'nder', 'sekolah', 'nikah', 'muda', 'buntu', 'pilih']</t>
  </si>
  <si>
    <t>biaya tengah nder sekolah nikah muda buntu pilih</t>
  </si>
  <si>
    <t>@convomfs Kenapa pada salty dah, namanya juga ABG 🥲 sabar ya nder. Yaaa banyak emg cowo yg maunya nikah sama daun muda dengan harapan masih 'fresh'</t>
  </si>
  <si>
    <t>@convomfs kenapa pada salty dah, namanya juga abg 🥲 sabar ya nder. yaaa banyak emg cowo yg maunya nikah sama daun muda dengan harapan masih 'fresh'</t>
  </si>
  <si>
    <t>kenapa pada salty dah namanya juga abg sabar ya nder yaaa banyak emg cowo yg maunya nikah sama daun muda dengan harapan masih fresh</t>
  </si>
  <si>
    <t>['kenapa', 'pada', 'salty', 'dah', 'namanya', 'juga', 'abg', 'sabar', 'ya', 'nder', 'yaaa', 'banyak', 'emg', 'cowo', 'yg', 'maunya', 'nikah', 'sama', 'daun', 'muda', 'dengan', 'harapan', 'masih', 'fresh']</t>
  </si>
  <si>
    <t>['kenapa', 'pada', 'salty', 'sudah', 'namanya', 'juga', 'kakak', 'sabar', 'ya', 'nder', 'iya', 'banyak', 'memang', 'cowok', 'yg', 'mau', 'nikah', 'sama', 'daun', 'muda', 'dengan', 'harapan', 'masih', 'fresh']</t>
  </si>
  <si>
    <t>['salty', 'namanya', 'kakak', 'sabar', 'ya', 'nder', 'iya', 'cowok', 'nikah', 'daun', 'muda', 'harapan', 'fresh']</t>
  </si>
  <si>
    <t>['salty', 'nama', 'kakak', 'sabar', 'ya', 'nder', 'iya', 'cowok', 'nikah', 'daun', 'muda', 'harap', 'fresh']</t>
  </si>
  <si>
    <t>salty nama kakak sabar ya nder iya cowok nikah daun muda harap fresh</t>
  </si>
  <si>
    <t>@vishnuvamsa @rujakcingvr @sbyfess sebenernya yg dia maksud diatas adalah sarkasme sii krn terlalu banyaknya yg menikah di usia dini, bagi anak muda usia sklh menikah itu seperti balap²an, nikah duluan berarti sgt cantik/sgt laku selain itu ada pengaruh ortu yg bikin banyak anak muda nikah dini</t>
  </si>
  <si>
    <t>sebenernya yg dia maksud diatas adalah sarkasme sii krn terlalu banyaknya yg menikah di usia dini bagi anak muda usia sklh menikah itu seperti balapan nikah duluan berarti sgt cantiksgt laku selain itu ada pengaruh ortu yg bikin banyak anak muda nikah dini</t>
  </si>
  <si>
    <t>['sebenernya', 'yg', 'dia', 'maksud', 'diatas', 'adalah', 'sarkasme', 'sii', 'krn', 'terlalu', 'banyaknya', 'yg', 'menikah', 'di', 'usia', 'dini', 'bagi', 'anak', 'muda', 'usia', 'sklh', 'menikah', 'itu', 'seperti', 'balapan', 'nikah', 'duluan', 'berarti', 'sgt', 'cantiksgt', 'laku', 'selain', 'itu', 'ada', 'pengaruh', 'ortu', 'yg', 'bikin', 'banyak', 'anak', 'muda', 'nikah', 'dini']</t>
  </si>
  <si>
    <t>['sebenarnya', 'yg', 'dia', 'maksud', 'diatas', 'adalah', 'sarkasme', 'sii', 'krn', 'terlalu', 'banyaknya', 'yg', 'nikah', 'di', 'usia', 'dini', 'bagi', 'anak', 'muda', 'usia', 'sklh', 'nikah', 'itu', 'seperti', 'balapan', 'nikah', 'duluan', 'berarti', 'sangat', 'cantiksgt', 'laris', 'selain', 'itu', 'ada', 'pengaruh', 'orangtua', 'yg', 'bikin', 'banyak', 'anak', 'muda', 'nikah', 'dini']</t>
  </si>
  <si>
    <t>['maksud', 'diatas', 'sarkasme', 'sii', 'krn', 'banyaknya', 'nikah', 'usia', 'anak', 'muda', 'usia', 'sklh', 'nikah', 'balapan', 'nikah', 'duluan', 'cantiksgt', 'laris', 'pengaruh', 'orangtua', 'bikin', 'anak', 'muda', 'nikah']</t>
  </si>
  <si>
    <t>['maksud', 'atas', 'sarkasme', 'sii', 'krn', 'banyak', 'nikah', 'usia', 'anak', 'muda', 'usia', 'sklh', 'nikah', 'balap', 'nikah', 'duluan', 'cantiksgt', 'laris', 'pengaruh', 'orangtua', 'bikin', 'anak', 'muda', 'nikah']</t>
  </si>
  <si>
    <t>maksud atas sarkasme sii krn banyak nikah usia anak muda usia sklh nikah balap nikah duluan cantiksgt laris pengaruh orangtua bikin anak muda nikah</t>
  </si>
  <si>
    <t>@danieserl @rujakcingvr @sbyfess Gimana ceritanya ga ngerugiin? Banyak org2 nikah muda dgn ekonomi ga stabil alhasil ngutang sana sini, beban negara makin gede krn sdm rendah bertambah, kompleks pokoknya. Makanya aturan 2 anak lebih baik ya krn banyak ruginya.</t>
  </si>
  <si>
    <t>@danieserl @rujakcingvr @sbyfess gimana ceritanya ga ngerugiin? banyak org2 nikah muda dgn ekonomi ga stabil alhasil ngutang sana sini, beban negara makin gede krn sdm rendah bertambah, kompleks pokoknya. makanya aturan 2 anak lebih baik ya krn banyak ruginya.</t>
  </si>
  <si>
    <t>gimana ceritanya ga ngerugiin banyak org nikah muda dgn ekonomi ga stabil alhasil ngutang sana sini beban negara makin gede krn sdm rendah bertambah kompleks pokoknya makanya aturan anak lebih baik ya krn banyak ruginya</t>
  </si>
  <si>
    <t>['gimana', 'ceritanya', 'ga', 'ngerugiin', 'banyak', 'org', 'nikah', 'muda', 'dgn', 'ekonomi', 'ga', 'stabil', 'alhasil', 'ngutang', 'sana', 'sini', 'beban', 'negara', 'makin', 'gede', 'krn', 'sdm', 'rendah', 'bertambah', 'kompleks', 'pokoknya', 'makanya', 'aturan', 'anak', 'lebih', 'baik', 'ya', 'krn', 'banyak', 'ruginya']</t>
  </si>
  <si>
    <t>['bagaimana', 'ceritanya', 'tidak', 'ngerugiin', 'banyak', 'orang', 'nikah', 'muda', 'dengan', 'ekonomi', 'tidak', 'stabil', 'alhasil', 'hutang', 'sana', 'sini', 'beban', 'negara', 'makin', 'besar', 'krn', 'sdm', 'rendah', 'bertambah', 'kompleks', 'pokoknya', 'makanya', 'aturan', 'anak', 'lebih', 'baik', 'ya', 'krn', 'banyak', 'ruginya']</t>
  </si>
  <si>
    <t>['ceritanya', 'ngerugiin', 'orang', 'nikah', 'muda', 'ekonomi', 'stabil', 'alhasil', 'hutang', 'beban', 'negara', 'krn', 'sdm', 'rendah', 'bertambah', 'kompleks', 'pokoknya', 'aturan', 'anak', 'ya', 'krn', 'ruginya']</t>
  </si>
  <si>
    <t>['cerita', 'ngerugiin', 'orang', 'nikah', 'muda', 'ekonomi', 'stabil', 'alhasil', 'hutang', 'beban', 'negara', 'krn', 'sdm', 'rendah', 'tambah', 'kompleks', 'pokok', 'atur', 'anak', 'ya', 'krn', 'rugi']</t>
  </si>
  <si>
    <t>cerita ngerugiin orang nikah muda ekonomi stabil alhasil hutang beban negara krn sdm rendah tambah kompleks pokok atur anak ya krn rugi</t>
  </si>
  <si>
    <t>@ROD65650 @fiestachickenn_ @txtdrimedia Dia gak ada penghasilan sendiri bergantung uang suami kalo dia ada penghasilan mungkin kalo ketahuan sekali dia udah minta pisah, dia juga nikah di usia muda umur 21 nikah kelahiran 93 loh kak ina ini masih 30 tergolong muda itu</t>
  </si>
  <si>
    <t>@rod65650 @fiestachickenn_ @txtdrimedia dia gak ada penghasilan sendiri bergantung uang suami kalo dia ada penghasilan mungkin kalo ketahuan sekali dia udah minta pisah, dia juga nikah di usia muda umur 21 nikah kelahiran 93 loh kak ina ini masih 30 tergolong muda itu</t>
  </si>
  <si>
    <t>dia gak ada penghasilan sendiri bergantung uang suami kalo dia ada penghasilan mungkin kalo ketahuan sekali dia udah minta pisah dia juga nikah di usia muda umur nikah kelahiran loh kak ina ini masih tergolong muda itu</t>
  </si>
  <si>
    <t>['dia', 'gak', 'ada', 'penghasilan', 'sendiri', 'bergantung', 'uang', 'suami', 'kalo', 'dia', 'ada', 'penghasilan', 'mungkin', 'kalo', 'ketahuan', 'sekali', 'dia', 'udah', 'minta', 'pisah', 'dia', 'juga', 'nikah', 'di', 'usia', 'muda', 'umur', 'nikah', 'kelahiran', 'loh', 'kak', 'ina', 'ini', 'masih', 'tergolong', 'muda', 'itu']</t>
  </si>
  <si>
    <t>['dia', 'gak', 'ada', 'penghasilan', 'sendiri', 'bergantung', 'uang', 'suami', 'kalo', 'dia', 'ada', 'penghasilan', 'mungkin', 'kalo', 'ketahuan', 'sekali', 'dia', 'sudah', 'minta', 'pisah', 'dia', 'juga', 'nikah', 'di', 'usia', 'muda', 'umur', 'nikah', 'kelahiran', 'loh', 'kakak', 'ina', 'ini', 'masih', 'tergolong', 'muda', 'itu']</t>
  </si>
  <si>
    <t>['gak', 'penghasilan', 'bergantung', 'uang', 'suami', 'kalo', 'penghasilan', 'kalo', 'ketahuan', 'pisah', 'nikah', 'usia', 'muda', 'umur', 'nikah', 'kelahiran', 'loh', 'kakak', 'ina', 'tergolong', 'muda']</t>
  </si>
  <si>
    <t>['gak', 'hasil', 'gantung', 'uang', 'suami', 'kalo', 'hasil', 'kalo', 'tahu', 'pisah', 'nikah', 'usia', 'muda', 'umur', 'nikah', 'lahir', 'loh', 'kakak', 'ina', 'golong', 'muda']</t>
  </si>
  <si>
    <t>gak hasil gantung uang suami kalo hasil kalo tahu pisah nikah usia muda umur nikah lahir loh kakak ina golong muda</t>
  </si>
  <si>
    <t>@sbyfess Karena sedikit keinginan untuk melanjutkan pendidikan nder alesannya karena keterbatasan ekonomi, dll. Jadinya setelah lulus sma/smk kalau nggak kerja ya nikah, ditambah didesa tuh kalau cewe makin cepet nikah dipandang lebih wow gitu, jadi banyak yang berlomba-lomba nikah muda</t>
  </si>
  <si>
    <t>@sbyfess karena sedikit keinginan untuk melanjutkan pendidikan nder alesannya karena keterbatasan ekonomi, dll. jadinya setelah lulus sma/smk kalau nggak kerja ya nikah, ditambah didesa tuh kalau cewe makin cepet nikah dipandang lebih wow gitu, jadi banyak yang berlomba-lomba nikah muda</t>
  </si>
  <si>
    <t>karena sedikit keinginan untuk melanjutkan pendidikan nder alesannya karena keterbatasan ekonomi dll jadinya setelah lulus smasmk kalau nggak kerja ya nikah ditambah didesa tuh kalau cewe makin cepet nikah dipandang lebih wow gitu jadi banyak yang berlombalomba nikah muda</t>
  </si>
  <si>
    <t>['karena', 'sedikit', 'keinginan', 'untuk', 'melanjutkan', 'pendidikan', 'nder', 'alesannya', 'karena', 'keterbatasan', 'ekonomi', 'dll', 'jadinya', 'setelah', 'lulus', 'smasmk', 'kalau', 'nggak', 'kerja', 'ya', 'nikah', 'ditambah', 'didesa', 'tuh', 'kalau', 'cewe', 'makin', 'cepet', 'nikah', 'dipandang', 'lebih', 'wow', 'gitu', 'jadi', 'banyak', 'yang', 'berlombalomba', 'nikah', 'muda']</t>
  </si>
  <si>
    <t>['karena', 'sedikit', 'keinginan', 'untuk', 'melanjutkan', 'pendidikan', 'nder', 'alasannya', 'karena', 'keterbatasan', 'ekonomi', 'dll', 'jadinya', 'setelah', 'lulus', 'smasmk', 'kalau', 'tidak', 'kerja', 'ya', 'nikah', 'ditambah', 'didesa', 'tuh', 'kalau', 'cewek', 'makin', 'cepat', 'nikah', 'dipandang', 'lebih', 'wow', 'begitu', 'jadi', 'banyak', 'yang', 'berlombalomba', 'nikah', 'muda']</t>
  </si>
  <si>
    <t>['melanjutkan', 'pendidikan', 'nder', 'alasannya', 'keterbatasan', 'ekonomi', 'dll', 'lulus', 'smasmk', 'kerja', 'ya', 'nikah', 'ditambah', 'didesa', 'tuh', 'cewek', 'cepat', 'nikah', 'dipandang', 'wow', 'berlombalomba', 'nikah', 'muda']</t>
  </si>
  <si>
    <t>['lanjut', 'didik', 'nder', 'alas', 'batas', 'ekonomi', 'dll', 'lulus', 'smasmk', 'kerja', 'ya', 'nikah', 'tambah', 'desa', 'tuh', 'cewek', 'cepat', 'nikah', 'pandang', 'wow', 'berlombalomba', 'nikah', 'muda']</t>
  </si>
  <si>
    <t>lanjut didik nder alas batas ekonomi dll lulus smasmk kerja ya nikah tambah desa tuh cewek cepat nikah pandang wow berlombalomba nikah muda</t>
  </si>
  <si>
    <t>@sbyfess sebanding sama tingkat perceraian di usia nikah muda ngga sih?</t>
  </si>
  <si>
    <t>sebanding sama tingkat perceraian di usia nikah muda ngga sih</t>
  </si>
  <si>
    <t>['sebanding', 'sama', 'tingkat', 'perceraian', 'di', 'usia', 'nikah', 'muda', 'ngga', 'sih']</t>
  </si>
  <si>
    <t>['sebanding', 'sama', 'tingkat', 'perceraian', 'di', 'usia', 'nikah', 'muda', 'tidak', 'sih']</t>
  </si>
  <si>
    <t>['sebanding', 'tingkat', 'perceraian', 'usia', 'nikah', 'muda', 'sih']</t>
  </si>
  <si>
    <t>['banding', 'tingkat', 'cerai', 'usia', 'nikah', 'muda', 'sih']</t>
  </si>
  <si>
    <t>banding tingkat cerai usia nikah muda sih</t>
  </si>
  <si>
    <t>@sbyfess ga cuma anak muda kok nder, ada juga yang udah tua nikah terus ngew tanpa mikir padahal pengangguran terus punya anak dengan gada nya penghasilan akhirnya ngutang sana sini, sama aja kaya nambah populasi beban orang lain</t>
  </si>
  <si>
    <t>ga cuma anak muda kok nder ada juga yang udah tua nikah terus ngew tanpa mikir padahal pengangguran terus punya anak dengan gada nya penghasilan akhirnya ngutang sana sini sama aja kaya nambah populasi beban orang lain</t>
  </si>
  <si>
    <t>['ga', 'cuma', 'anak', 'muda', 'kok', 'nder', 'ada', 'juga', 'yang', 'udah', 'tua', 'nikah', 'terus', 'ngew', 'tanpa', 'mikir', 'padahal', 'pengangguran', 'terus', 'punya', 'anak', 'dengan', 'gada', 'nya', 'penghasilan', 'akhirnya', 'ngutang', 'sana', 'sini', 'sama', 'aja', 'kaya', 'nambah', 'populasi', 'beban', 'orang', 'lain']</t>
  </si>
  <si>
    <t>['tidak', 'cuma', 'anak', 'muda', 'kok', 'nder', 'ada', 'juga', 'yang', 'sudah', 'tua', 'nikah', 'terus', 'ngew', 'tanpa', 'berpikir', 'padahal', 'pengangguran', 'terus', 'punya', 'anak', 'dengan', 'tidak', 'nya', 'penghasilan', 'akhirnya', 'hutang', 'sana', 'sini', 'sama', 'aja', 'kaya', 'bertambah', 'populasi', 'beban', 'orang', 'lain']</t>
  </si>
  <si>
    <t>['anak', 'muda', 'nder', 'tua', 'nikah', 'ngew', 'berpikir', 'pengangguran', 'anak', 'nya', 'penghasilan', 'hutang', 'aja', 'kaya', 'bertambah', 'populasi', 'beban', 'orang']</t>
  </si>
  <si>
    <t>['anak', 'muda', 'nder', 'tua', 'nikah', 'ngew', 'pikir', 'anggur', 'anak', 'nya', 'hasil', 'hutang', 'aja', 'kaya', 'tambah', 'populasi', 'beban', 'orang']</t>
  </si>
  <si>
    <t>anak muda nder tua nikah ngew pikir anggur anak nya hasil hutang aja kaya tambah populasi beban orang</t>
  </si>
  <si>
    <t>Tuhan baik banget 💚
Kmaren nikah uda wanti2 ke calon suami soal umur gue yg uda gk muda, soal kalo nanti harus nunggu anak dlu gapapa ya. Bahkan nikahan kita deket sama temen yg nikah jg, trs jd takut sendiri dibandingin soal kalo mereka yg dapet duluan.</t>
  </si>
  <si>
    <t>tuhan baik banget 💚
kmaren nikah uda wanti2 ke calon suami soal umur gue yg uda gk muda, soal kalo nanti harus nunggu anak dlu gapapa ya. bahkan nikahan kita deket sama temen yg nikah jg, trs jd takut sendiri dibandingin soal kalo mereka yg dapet duluan.</t>
  </si>
  <si>
    <t>tuhan baik banget kmaren nikah uda wanti ke calon suami soal umur gue yg uda gk muda soal kalo nanti harus nunggu anak dlu gapapa ya bahkan nikahan kita deket sama temen yg nikah jg trs jd takut sendiri dibandingin soal kalo mereka yg dapet duluan</t>
  </si>
  <si>
    <t>['tuhan', 'baik', 'banget', 'kmaren', 'nikah', 'uda', 'wanti', 'ke', 'calon', 'suami', 'soal', 'umur', 'gue', 'yg', 'uda', 'gk', 'muda', 'soal', 'kalo', 'nanti', 'harus', 'nunggu', 'anak', 'dlu', 'gapapa', 'ya', 'bahkan', 'nikahan', 'kita', 'deket', 'sama', 'temen', 'yg', 'nikah', 'jg', 'trs', 'jd', 'takut', 'sendiri', 'dibandingin', 'soal', 'kalo', 'mereka', 'yg', 'dapet', 'duluan']</t>
  </si>
  <si>
    <t>['tuhan', 'baik', 'banget', 'kmaren', 'nikah', 'sudah', 'sungguh', 'ke', 'calon', 'suami', 'soal', 'umur', 'aku', 'yg', 'sudah', 'tidak', 'muda', 'soal', 'kalo', 'nanti', 'harus', 'nunggu', 'anak', 'dahulu', 'boleh', 'ya', 'bahkan', 'nikahan', 'kita', 'dekat', 'sama', 'teman', 'yg', 'nikah', 'juga', 'terus', 'jd', 'takut', 'sendiri', 'dibandingkan', 'soal', 'kalo', 'mereka', 'yg', 'dapat', 'duluan']</t>
  </si>
  <si>
    <t>['tuhan', 'banget', 'kmaren', 'nikah', 'sungguh', 'calon', 'suami', 'umur', 'muda', 'kalo', 'nunggu', 'anak', 'ya', 'nikahan', 'teman', 'nikah', 'jd', 'takut', 'dibandingkan', 'kalo', 'duluan']</t>
  </si>
  <si>
    <t>['tuhan', 'banget', 'kmaren', 'nikah', 'sungguh', 'calon', 'suami', 'umur', 'muda', 'kalo', 'nunggu', 'anak', 'ya', 'nikah', 'teman', 'nikah', 'jd', 'takut', 'banding', 'kalo', 'duluan']</t>
  </si>
  <si>
    <t>tuhan banget kmaren nikah sungguh calon suami umur muda kalo nunggu anak ya nikah teman nikah jd takut banding kalo duluan</t>
  </si>
  <si>
    <t>Topik ini menarik banget buat di bahas, mungkin diantara kita ada yg dapat berkesempatan untuk mendapatkan pendidikan yg bagus
Tapi, coba kita ulik sedikit, masyarakat menengah kebawah yg pendidikan nya "ga selesai" cenderung berfikir nikah muda adalah jalan keluarnya</t>
  </si>
  <si>
    <t>topik ini menarik banget buat di bahas, mungkin diantara kita ada yg dapat berkesempatan untuk mendapatkan pendidikan yg bagus
tapi, coba kita ulik sedikit, masyarakat menengah kebawah yg pendidikan nya "ga selesai" cenderung berfikir nikah muda adalah jalan keluarnya</t>
  </si>
  <si>
    <t>topik ini menarik banget buat di bahas mungkin diantara kita ada yg dapat berkesempatan untuk mendapatkan pendidikan yg bagus tapi coba kita ulik sedikit masyarakat menengah kebawah yg pendidikan nya ga selesai cenderung berfikir nikah muda adalah jalan keluarnya</t>
  </si>
  <si>
    <t>['topik', 'ini', 'menarik', 'banget', 'buat', 'di', 'bahas', 'mungkin', 'diantara', 'kita', 'ada', 'yg', 'dapat', 'berkesempatan', 'untuk', 'mendapatkan', 'pendidikan', 'yg', 'bagus', 'tapi', 'coba', 'kita', 'ulik', 'sedikit', 'masyarakat', 'menengah', 'kebawah', 'yg', 'pendidikan', 'nya', 'ga', 'selesai', 'cenderung', 'berfikir', 'nikah', 'muda', 'adalah', 'jalan', 'keluarnya']</t>
  </si>
  <si>
    <t>['topik', 'ini', 'menarik', 'banget', 'buat', 'di', 'bahas', 'mungkin', 'diantara', 'kita', 'ada', 'yg', 'dapat', 'berkesempatan', 'untuk', 'mendapatkan', 'pendidikan', 'yg', 'bagus', 'tapi', 'coba', 'kita', 'ulik', 'sedikit', 'masyarakat', 'menengah', 'kebawah', 'yg', 'pendidikan', 'nya', 'tidak', 'selesai', 'cenderung', 'berfikir', 'nikah', 'muda', 'adalah', 'jalan', 'keluarnya']</t>
  </si>
  <si>
    <t>['topik', 'menarik', 'banget', 'bahas', 'berkesempatan', 'pendidikan', 'bagus', 'coba', 'ulik', 'masyarakat', 'menengah', 'kebawah', 'pendidikan', 'nya', 'selesai', 'cenderung', 'berfikir', 'nikah', 'muda', 'jalan', 'keluarnya']</t>
  </si>
  <si>
    <t>['topik', 'tarik', 'banget', 'bahas', 'sempat', 'didik', 'bagus', 'coba', 'ulik', 'masyarakat', 'tengah', 'bawah', 'didik', 'nya', 'selesai', 'cenderung', 'berfikir', 'nikah', 'muda', 'jalan', 'keluar']</t>
  </si>
  <si>
    <t>topik tarik banget bahas sempat didik bagus coba ulik masyarakat tengah bawah didik nya selesai cenderung berfikir nikah muda jalan keluar</t>
  </si>
  <si>
    <t>@sbyfess Gak jg yang kaya banyak jg nikah muda ah kamu maenya dan samplingnya kurang representatif</t>
  </si>
  <si>
    <t>@sbyfess gak jg yang kaya banyak jg nikah muda ah kamu maenya dan samplingnya kurang representatif</t>
  </si>
  <si>
    <t>gak jg yang kaya banyak jg nikah muda ah kamu maenya dan samplingnya kurang representatif</t>
  </si>
  <si>
    <t>['gak', 'jg', 'yang', 'kaya', 'banyak', 'jg', 'nikah', 'muda', 'ah', 'kamu', 'maenya', 'dan', 'samplingnya', 'kurang', 'representatif']</t>
  </si>
  <si>
    <t>['gak', 'juga', 'yang', 'kaya', 'banyak', 'juga', 'nikah', 'muda', 'ah', 'kamu', 'maenya', 'dan', 'samplingnya', 'kurang', 'representatif']</t>
  </si>
  <si>
    <t>['gak', 'kaya', 'nikah', 'muda', 'ah', 'maenya', 'samplingnya', 'representatif']</t>
  </si>
  <si>
    <t>['gak', 'kaya', 'nikah', 'muda', 'ah', 'maenya', 'sampling', 'representatif']</t>
  </si>
  <si>
    <t>gak kaya nikah muda ah maenya sampling representatif</t>
  </si>
  <si>
    <t>@danieserl @werbinichhhhh @rujakcingvr @sbyfess Ya kan kalau banyak orang nikah muda peluang mereka punya BANYAK ANAK tanpa KESIAPAN FINANCIAL itu GEDE KARENA MEREKA LAGI FASE SUBUR SUBURNYA. Kecuali mau dipaksain program KB jadi WAJIB.</t>
  </si>
  <si>
    <t>@danieserl @werbinichhhhh @rujakcingvr @sbyfess ya kan kalau banyak orang nikah muda peluang mereka punya banyak anak tanpa kesiapan financial itu gede karena mereka lagi fase subur suburnya. kecuali mau dipaksain program kb jadi wajib.</t>
  </si>
  <si>
    <t>ya kan kalau banyak orang nikah muda peluang mereka punya banyak anak tanpa kesiapan financial itu gede karena mereka lagi fase subur suburnya kecuali mau dipaksain program kb jadi wajib</t>
  </si>
  <si>
    <t>['ya', 'kan', 'kalau', 'banyak', 'orang', 'nikah', 'muda', 'peluang', 'mereka', 'punya', 'banyak', 'anak', 'tanpa', 'kesiapan', 'financial', 'itu', 'gede', 'karena', 'mereka', 'lagi', 'fase', 'subur', 'suburnya', 'kecuali', 'mau', 'dipaksain', 'program', 'kb', 'jadi', 'wajib']</t>
  </si>
  <si>
    <t>['ya', 'kan', 'kalau', 'banyak', 'orang', 'nikah', 'muda', 'peluang', 'mereka', 'punya', 'banyak', 'anak', 'tanpa', 'persiapan', 'keuangan', 'itu', 'besar', 'karena', 'mereka', 'lagi', 'fase', 'subur', 'suburnya', 'kecuali', 'mau', 'dipaksain', 'program', 'kb', 'jadi', 'wajib']</t>
  </si>
  <si>
    <t>['ya', 'orang', 'nikah', 'muda', 'peluang', 'anak', 'persiapan', 'keuangan', 'fase', 'subur', 'suburnya', 'kecuali', 'dipaksain', 'program', 'kb', 'wajib']</t>
  </si>
  <si>
    <t>['ya', 'orang', 'nikah', 'muda', 'peluang', 'anak', 'siap', 'uang', 'fase', 'subur', 'subur', 'kecuali', 'dipaksain', 'program', 'kb', 'wajib']</t>
  </si>
  <si>
    <t>ya orang nikah muda peluang anak siap uang fase subur subur kecuali dipaksain program kb wajib</t>
  </si>
  <si>
    <t>@sbyfess Ada jg yg mikir "nikah muda enak, ntar anaknya udh gede2, ortunya masih muda." Banyak jg di lingkunganku yg mikir daripada MBA mending dinikahin. Soalnya di lingkunganku banyak bgt yg MBA.</t>
  </si>
  <si>
    <t>@sbyfess ada jg yg mikir "nikah muda enak, ntar anaknya udh gede2, ortunya masih muda." banyak jg di lingkunganku yg mikir daripada mba mending dinikahin. soalnya di lingkunganku banyak bgt yg mba.</t>
  </si>
  <si>
    <t>ada jg yg mikir nikah muda enak ntar anaknya udh gede ortunya masih muda banyak jg di lingkunganku yg mikir daripada mba mending dinikahin soalnya di lingkunganku banyak bgt yg mba</t>
  </si>
  <si>
    <t>['ada', 'jg', 'yg', 'mikir', 'nikah', 'muda', 'enak', 'ntar', 'anaknya', 'udh', 'gede', 'ortunya', 'masih', 'muda', 'banyak', 'jg', 'di', 'lingkunganku', 'yg', 'mikir', 'daripada', 'mba', 'mending', 'dinikahin', 'soalnya', 'di', 'lingkunganku', 'banyak', 'bgt', 'yg', 'mba']</t>
  </si>
  <si>
    <t>['ada', 'juga', 'yg', 'berpikir', 'nikah', 'muda', 'enak', 'nanti', 'anaknya', 'sudah', 'besar', 'orangtua', 'masih', 'muda', 'banyak', 'juga', 'di', 'lingkunganku', 'yg', 'berpikir', 'daripada', 'mbak', 'mending', 'dinikahkan', 'soalnya', 'di', 'lingkunganku', 'banyak', 'banget', 'yg', 'mbak']</t>
  </si>
  <si>
    <t>['berpikir', 'nikah', 'muda', 'enak', 'anaknya', 'orangtua', 'muda', 'lingkunganku', 'berpikir', 'mbak', 'mending', 'dinikahkan', 'lingkunganku', 'banget', 'mbak']</t>
  </si>
  <si>
    <t>['pikir', 'nikah', 'muda', 'enak', 'anak', 'orangtua', 'muda', 'lingkung', 'pikir', 'mbak', 'mending', 'nikah', 'lingkung', 'banget', 'mbak']</t>
  </si>
  <si>
    <t>pikir nikah muda enak anak orangtua muda lingkung pikir mbak mending nikah lingkung banget mbak</t>
  </si>
  <si>
    <t>@Dailyriyanriyan Lah kok gw ceritanya keinginan nikah kuat tp diliat lingkungan yg pd terjadi kawin muda pd ngebeban doang suu ke ortu. Jd wasw ahaha dan the end juga ama doi🤣</t>
  </si>
  <si>
    <t>@dailyriyanriyan lah kok gw ceritanya keinginan nikah kuat tp diliat lingkungan yg pd terjadi kawin muda pd ngebeban doang suu ke ortu. jd wasw ahaha dan the end juga ama doi🤣</t>
  </si>
  <si>
    <t>lah kok gw ceritanya keinginan nikah kuat tp diliat lingkungan yg pd terjadi kawin muda pd ngebeban doang suu ke ortu jd wasw ahaha dan the end juga ama doi</t>
  </si>
  <si>
    <t>['lah', 'kok', 'gw', 'ceritanya', 'keinginan', 'nikah', 'kuat', 'tp', 'diliat', 'lingkungan', 'yg', 'pd', 'terjadi', 'kawin', 'muda', 'pd', 'ngebeban', 'doang', 'suu', 'ke', 'ortu', 'jd', 'wasw', 'ahaha', 'dan', 'the', 'end', 'juga', 'ama', 'doi']</t>
  </si>
  <si>
    <t>['lah', 'kok', 'aku', 'ceritanya', 'keinginan', 'nikah', 'kuat', 'tapi', 'dilihat', 'lingkungan', 'yg', 'pada', 'terjadi', 'kawin', 'muda', 'pada', 'ngebeban', 'hanya', 'suu', 'ke', 'orangtua', 'jd', 'wasw', 'ahaha', 'dan', 'the', 'end', 'juga', 'sama', 'dia']</t>
  </si>
  <si>
    <t>['ceritanya', 'nikah', 'kuat', 'lingkungan', 'kawin', 'muda', 'ngebeban', 'suu', 'orangtua', 'jd', 'wasw', 'ahaha', 'the', 'end']</t>
  </si>
  <si>
    <t>['cerita', 'nikah', 'kuat', 'lingkung', 'kawin', 'muda', 'ngebeban', 'suu', 'orangtua', 'jd', 'wasw', 'ahaha', 'the', 'end']</t>
  </si>
  <si>
    <t>cerita nikah kuat lingkung kawin muda ngebeban suu orangtua jd wasw ahaha the end</t>
  </si>
  <si>
    <t>Sejujure aku g peduli mereka nikah muda, tpi omoganmu ga salah, i agree with u👌</t>
  </si>
  <si>
    <t>sejujure aku g peduli mereka nikah muda, tpi omoganmu ga salah, i agree with u👌</t>
  </si>
  <si>
    <t xml:space="preserve">sejujure aku  peduli mereka nikah muda tpi omoganmu ga salah  agree with </t>
  </si>
  <si>
    <t>['sejujure', 'aku', 'peduli', 'mereka', 'nikah', 'muda', 'tpi', 'omoganmu', 'ga', 'salah', 'agree', 'with']</t>
  </si>
  <si>
    <t>['sejujure', 'aku', 'peduli', 'mereka', 'nikah', 'muda', 'tapi', 'omoganmu', 'tidak', 'salah', 'agree', 'with']</t>
  </si>
  <si>
    <t>['sejujure', 'peduli', 'nikah', 'muda', 'omoganmu', 'salah', 'agree', 'with']</t>
  </si>
  <si>
    <t>sejujure peduli nikah muda omoganmu salah agree with</t>
  </si>
  <si>
    <t>pas gue umur 23, gue pnya pacar &amp;amp; pengen nikahin dan orang tua gue setuju tpi gue ga bilang ke cewe gue ini prihal ini
ada momment dmana gue ngeliat org org yg nikah muda dengan permasalahan yang sangat kompleks sampe mikir.. yowes, tahan. belum siap ini, dan akhirnya putus wkwk</t>
  </si>
  <si>
    <t>pas gue umur gue pnya pacar amp pengen nikahin dan orang tua gue setuju tpi gue ga bilang ke cewe gue ini prihal ini ada momment dmana gue ngeliat org org yg nikah muda dengan permasalahan yang sangat kompleks sampe mikir yowes tahan belum siap ini dan akhirnya putus wkwk</t>
  </si>
  <si>
    <t>['pas', 'gue', 'umur', 'gue', 'pnya', 'pacar', 'amp', 'pengen', 'nikahin', 'dan', 'orang', 'tua', 'gue', 'setuju', 'tpi', 'gue', 'ga', 'bilang', 'ke', 'cewe', 'gue', 'ini', 'prihal', 'ini', 'ada', 'momment', 'dmana', 'gue', 'ngeliat', 'org', 'org', 'yg', 'nikah', 'muda', 'dengan', 'permasalahan', 'yang', 'sangat', 'kompleks', 'sampe', 'mikir', 'yowes', 'tahan', 'belum', 'siap', 'ini', 'dan', 'akhirnya', 'putus', 'wkwk']</t>
  </si>
  <si>
    <t>['saat', 'aku', 'umur', 'aku', 'punya', 'pacar', 'amp', 'ingin', 'nikahin', 'dan', 'orang', 'tua', 'aku', 'setuju', 'tapi', 'aku', 'tidak', 'bilang', 'ke', 'cewek', 'aku', 'ini', 'prihal', 'ini', 'ada', 'momment', 'dmana', 'aku', 'melihat', 'orang', 'orang', 'yg', 'nikah', 'muda', 'dengan', 'permasalahan', 'yang', 'sangat', 'kompleks', 'sampai', 'berpikir', 'oke', 'tahan', 'belum', 'siap', 'ini', 'dan', 'akhirnya', 'putus', 'wkwk']</t>
  </si>
  <si>
    <t>['umur', 'pacar', 'amp', 'nikahin', 'orang', 'tua', 'setuju', 'bilang', 'cewek', 'prihal', 'momment', 'dmana', 'orang', 'orang', 'nikah', 'muda', 'permasalahan', 'kompleks', 'berpikir', 'oke', 'tahan', 'putus']</t>
  </si>
  <si>
    <t>['umur', 'pacar', 'amp', 'nikahin', 'orang', 'tua', 'tuju', 'bilang', 'cewek', 'prihal', 'momment', 'dmana', 'orang', 'orang', 'nikah', 'muda', 'masalah', 'kompleks', 'pikir', 'oke', 'tahan', 'putus']</t>
  </si>
  <si>
    <t>umur pacar amp nikahin orang tua tuju bilang cewek prihal momment dmana orang orang nikah muda masalah kompleks pikir oke tahan putus</t>
  </si>
  <si>
    <t>@sbyfess Bapak ibu ku nikah muda karena kemiskinan itu, tp gamau anaknya nikah muda, cita2 nya mau bikin anaknya s2, lah ak masih s1 kuhadapi sambil menangis😭</t>
  </si>
  <si>
    <t>@sbyfess bapak ibu ku nikah muda karena kemiskinan itu, tp gamau anaknya nikah muda, cita2 nya mau bikin anaknya s2, lah ak masih s1 kuhadapi sambil menangis😭</t>
  </si>
  <si>
    <t>bapak ibu ku nikah muda karena kemiskinan itu tp gamau anaknya nikah muda cita nya mau bikin anaknya  lah ak masih  kuhadapi sambil menangis</t>
  </si>
  <si>
    <t>['bapak', 'ibu', 'ku', 'nikah', 'muda', 'karena', 'kemiskinan', 'itu', 'tp', 'gamau', 'anaknya', 'nikah', 'muda', 'cita', 'nya', 'mau', 'bikin', 'anaknya', 'lah', 'ak', 'masih', 'kuhadapi', 'sambil', 'menangis']</t>
  </si>
  <si>
    <t>['bapak', 'ibu', 'aku', 'nikah', 'muda', 'karena', 'kemiskinan', 'itu', 'tapi', 'gamau', 'anaknya', 'nikah', 'muda', 'cita', 'nya', 'mau', 'bikin', 'anaknya', 'lah', 'aku', 'masih', 'kuhadapi', 'sambil', 'menangis']</t>
  </si>
  <si>
    <t>['nikah', 'muda', 'kemiskinan', 'gamau', 'anaknya', 'nikah', 'muda', 'cita', 'nya', 'bikin', 'anaknya', 'kuhadapi', 'menangis']</t>
  </si>
  <si>
    <t>['nikah', 'muda', 'miskin', 'gamau', 'anak', 'nikah', 'muda', 'cita', 'nya', 'bikin', 'anak', 'hadap', 'menang']</t>
  </si>
  <si>
    <t>nikah muda miskin gamau anak nikah muda cita nya bikin anak hadap menang</t>
  </si>
  <si>
    <t>@sbyfess Kalau kata tetanggaku nikah muda itu prestasi, soalnya akan dijadikan pembanding “kae lo baru 19 udah nikah, dah gendong anak, kamu kok udah 24 ga nikah-nikah, awas jadi prawan tua”
Dan aku pernah di gituin 😂😂</t>
  </si>
  <si>
    <t>@sbyfess kalau kata tetanggaku nikah muda itu prestasi, soalnya akan dijadikan pembanding “kae lo baru 19 udah nikah, dah gendong anak, kamu kok udah 24 ga nikah-nikah, awas jadi prawan tua”
dan aku pernah di gituin 😂😂</t>
  </si>
  <si>
    <t>kalau kata tetanggaku nikah muda itu prestasi soalnya akan dijadikan pembanding kae lo baru udah nikah dah gendong anak kamu kok udah ga nikahnikah awas jadi prawan tua dan aku pernah di gituin</t>
  </si>
  <si>
    <t>['kalau', 'kata', 'tetanggaku', 'nikah', 'muda', 'itu', 'prestasi', 'soalnya', 'akan', 'dijadikan', 'pembanding', 'kae', 'lo', 'baru', 'udah', 'nikah', 'dah', 'gendong', 'anak', 'kamu', 'kok', 'udah', 'ga', 'nikahnikah', 'awas', 'jadi', 'prawan', 'tua', 'dan', 'aku', 'pernah', 'di', 'gituin']</t>
  </si>
  <si>
    <t>['kalau', 'kata', 'tetanggaku', 'nikah', 'muda', 'itu', 'prestasi', 'soalnya', 'akan', 'dijadikan', 'pembanding', 'kae', 'kamu', 'baru', 'sudah', 'nikah', 'sudah', 'gendong', 'anak', 'kamu', 'kok', 'sudah', 'tidak', 'nikah', 'awas', 'jadi', 'prawan', 'tua', 'dan', 'aku', 'pernah', 'di', 'gituin']</t>
  </si>
  <si>
    <t>['tetanggaku', 'nikah', 'muda', 'prestasi', 'dijadikan', 'pembanding', 'kae', 'nikah', 'gendong', 'anak', 'nikah', 'awas', 'prawan', 'tua', 'gituin']</t>
  </si>
  <si>
    <t>['tetangga', 'nikah', 'muda', 'prestasi', 'jadi', 'banding', 'kae', 'nikah', 'gendong', 'anak', 'nikah', 'awas', 'prawan', 'tua', 'gituin']</t>
  </si>
  <si>
    <t>tetangga nikah muda prestasi jadi banding kae nikah gendong anak nikah awas prawan tua gituin</t>
  </si>
  <si>
    <t>@Angkaa8 @adeliayumustika @sbyfess Jek biasane?? 😄
Disekitarku byk sih, nikah muda anak byk pada kecil2, ekonomi mengkis-mengkis. Yg kasian anak-anaknya. Idk kalo sampean gak merasa kasian ya gpp, but i feel sorry for the kids.</t>
  </si>
  <si>
    <t>@angkaa8 @adeliayumustika @sbyfess jek biasane?? 😄
disekitarku byk sih, nikah muda anak byk pada kecil2, ekonomi mengkis-mengkis. yg kasian anak-anaknya. idk kalo sampean gak merasa kasian ya gpp, but i feel sorry for the kids.</t>
  </si>
  <si>
    <t>jek biasane disekitarku byk sih nikah muda anak byk pada kecil ekonomi mengkismengkis yg kasian anakanaknya idk kalo sampean gak merasa kasian ya gpp but  feel sorry for the kids</t>
  </si>
  <si>
    <t>['jek', 'biasane', 'disekitarku', 'byk', 'sih', 'nikah', 'muda', 'anak', 'byk', 'pada', 'kecil', 'ekonomi', 'mengkismengkis', 'yg', 'kasian', 'anakanaknya', 'idk', 'kalo', 'sampean', 'gak', 'merasa', 'kasian', 'ya', 'gpp', 'but', 'feel', 'sorry', 'for', 'the', 'kids']</t>
  </si>
  <si>
    <t>['jek', 'biasane', 'disekitarku', 'banyak', 'sih', 'nikah', 'muda', 'anak', 'banyak', 'pada', 'kecil', 'ekonomi', 'mengkismengkis', 'yg', 'kasihan', 'anaknya', 'gatau', 'kalo', 'kamu', 'gak', 'merasa', 'kasihan', 'ya', 'boleh', 'but', 'feel', 'maaf', 'for', 'the', 'anak']</t>
  </si>
  <si>
    <t>['jek', 'biasane', 'disekitarku', 'sih', 'nikah', 'muda', 'anak', 'ekonomi', 'mengkismengkis', 'kasihan', 'anaknya', 'gatau', 'kalo', 'gak', 'kasihan', 'ya', 'but', 'feel', 'maaf', 'for', 'the', 'anak']</t>
  </si>
  <si>
    <t>['jek', 'biasane', 'sekitar', 'sih', 'nikah', 'muda', 'anak', 'ekonomi', 'mengkismengkis', 'kasihan', 'anak', 'gatau', 'kalo', 'gak', 'kasihan', 'ya', 'but', 'feel', 'maaf', 'for', 'the', 'anak']</t>
  </si>
  <si>
    <t>jek biasane sekitar sih nikah muda anak ekonomi mengkismengkis kasihan anak gatau kalo gak kasihan ya but feel maaf for the anak</t>
  </si>
  <si>
    <t>@sbyfess Lek jarene koncoku seng klnikah muda hasil perjodohan soalnya takut gak laku, jadi kalo ada yang ngelamar ya langsung nikah.. 
Mbuhlah kok iso ngunu pemikirane 
Padahalnl Yo enakan golek uwek yg banyak.</t>
  </si>
  <si>
    <t>@sbyfess lek jarene koncoku seng klnikah muda hasil perjodohan soalnya takut gak laku, jadi kalo ada yang ngelamar ya langsung nikah.. 
mbuhlah kok iso ngunu pemikirane 
padahalnl yo enakan golek uwek yg banyak.</t>
  </si>
  <si>
    <t>lek jarene koncoku seng klnikah muda hasil perjodohan soalnya takut gak laku jadi kalo ada yang ngelamar ya langsung nikah mbuhlah kok iso ngunu pemikirane padahalnl yo enakan golek uwek yg banyak</t>
  </si>
  <si>
    <t>['lek', 'jarene', 'koncoku', 'seng', 'klnikah', 'muda', 'hasil', 'perjodohan', 'soalnya', 'takut', 'gak', 'laku', 'jadi', 'kalo', 'ada', 'yang', 'ngelamar', 'ya', 'langsung', 'nikah', 'mbuhlah', 'kok', 'iso', 'ngunu', 'pemikirane', 'padahalnl', 'yo', 'enakan', 'golek', 'uwek', 'yg', 'banyak']</t>
  </si>
  <si>
    <t>['yang', 'jarene', 'koncoku', 'seng', 'klnikah', 'muda', 'hasil', 'perjodohan', 'soalnya', 'takut', 'gak', 'laris', 'jadi', 'kalo', 'ada', 'yang', 'melamar', 'ya', 'langsung', 'nikah', 'mbuhlah', 'kok', 'iso', 'ngunu', 'pemikirane', 'padahalnl', 'ya', 'enakan', 'mencari', 'uwek', 'yg', 'banyak']</t>
  </si>
  <si>
    <t>['jarene', 'koncoku', 'seng', 'klnikah', 'muda', 'hasil', 'perjodohan', 'takut', 'gak', 'laris', 'kalo', 'melamar', 'ya', 'langsung', 'nikah', 'mbuhlah', 'iso', 'ngunu', 'pemikirane', 'padahalnl', 'ya', 'enakan', 'mencari', 'uwek']</t>
  </si>
  <si>
    <t>['jarene', 'konco', 'seng', 'klnikah', 'muda', 'hasil', 'jodoh', 'takut', 'gak', 'laris', 'kalo', 'lamar', 'ya', 'langsung', 'nikah', 'mbuhlah', 'iso', 'ngunu', 'pemikirane', 'padahalnl', 'ya', 'enak', 'cari', 'uwek']</t>
  </si>
  <si>
    <t>jarene konco seng klnikah muda hasil jodoh takut gak laris kalo lamar ya langsung nikah mbuhlah iso ngunu pemikirane padahalnl ya enak cari uwek</t>
  </si>
  <si>
    <t>@sbyfess Karyawanku banyak yg nikah muda dan berujung cerai</t>
  </si>
  <si>
    <t>@sbyfess karyawanku banyak yg nikah muda dan berujung cerai</t>
  </si>
  <si>
    <t>karyawanku banyak yg nikah muda dan berujung cerai</t>
  </si>
  <si>
    <t>['karyawanku', 'banyak', 'yg', 'nikah', 'muda', 'dan', 'berujung', 'cerai']</t>
  </si>
  <si>
    <t>['karyawanku', 'nikah', 'muda', 'berujung', 'cerai']</t>
  </si>
  <si>
    <t>['karyawanku', 'nikah', 'muda', 'ujung', 'cerai']</t>
  </si>
  <si>
    <t>karyawanku nikah muda ujung cerai</t>
  </si>
  <si>
    <t>@sbyfess Gatau nder, tapi ada di tempatku kyk satu daerah tuh isinya full nikah muda
Jdi kyk umur 19 tuh katanya udah tua harus buru2, jdi mereka kyk "lohh kenapa kok belom nikah" trs ujungnya ada yg minta aku nikah sm anaknya
pdhl si anak masih sma :)</t>
  </si>
  <si>
    <t>@sbyfess gatau nder, tapi ada di tempatku kyk satu daerah tuh isinya full nikah muda
jdi kyk umur 19 tuh katanya udah tua harus buru2, jdi mereka kyk "lohh kenapa kok belom nikah" trs ujungnya ada yg minta aku nikah sm anaknya
pdhl si anak masih sma :)</t>
  </si>
  <si>
    <t>gatau nder tapi ada di tempatku kyk satu daerah tuh isinya full nikah muda jdi kyk umur tuh katanya udah tua harus buru jdi mereka kyk lohh kenapa kok belom nikah trs ujungnya ada yg minta aku nikah sm anaknya pdhl si anak masih sma</t>
  </si>
  <si>
    <t>['gatau', 'nder', 'tapi', 'ada', 'di', 'tempatku', 'kyk', 'satu', 'daerah', 'tuh', 'isinya', 'full', 'nikah', 'muda', 'jdi', 'kyk', 'umur', 'tuh', 'katanya', 'udah', 'tua', 'harus', 'buru', 'jdi', 'mereka', 'kyk', 'lohh', 'kenapa', 'kok', 'belom', 'nikah', 'trs', 'ujungnya', 'ada', 'yg', 'minta', 'aku', 'nikah', 'sm', 'anaknya', 'pdhl', 'si', 'anak', 'masih', 'sma']</t>
  </si>
  <si>
    <t>['gatau', 'nder', 'tapi', 'ada', 'di', 'tempatku', 'seperti', 'satu', 'daerah', 'tuh', 'isinya', 'full', 'nikah', 'muda', 'jadi', 'seperti', 'umur', 'tuh', 'katanya', 'sudah', 'tua', 'harus', 'buru', 'jadi', 'mereka', 'seperti', 'lohh', 'kenapa', 'kok', 'belum', 'nikah', 'terus', 'ujungnya', 'ada', 'yg', 'minta', 'aku', 'nikah', 'sama', 'anaknya', 'padahal', 'si', 'anak', 'masih', 'sama']</t>
  </si>
  <si>
    <t>['gatau', 'nder', 'tempatku', 'daerah', 'tuh', 'isinya', 'full', 'nikah', 'muda', 'umur', 'tuh', 'tua', 'buru', 'lohh', 'nikah', 'ujungnya', 'nikah', 'anaknya', 'si', 'anak']</t>
  </si>
  <si>
    <t>['gatau', 'nder', 'tempat', 'daerah', 'tuh', 'isi', 'full', 'nikah', 'muda', 'umur', 'tuh', 'tua', 'buru', 'lohh', 'nikah', 'ujung', 'nikah', 'anak', 'si', 'anak']</t>
  </si>
  <si>
    <t>gatau nder tempat daerah tuh isi full nikah muda umur tuh tua buru lohh nikah ujung nikah anak si anak</t>
  </si>
  <si>
    <t>@echantukubakso @sbyfess Koyok mbakku pol. Nikah muda. Umur 32 udh punya anak 3. Ga punya rumah jadi numpang di rumah ibuk. Makan, laundry, listrik, air, dll dll numpang ibuk. Bahkan yg beliin susu anak2nya ibuku, kasih saku anaknya, pembantu buat jaga anaknya. Ibuku semua yg bayar. Beban emang</t>
  </si>
  <si>
    <t>@echantukubakso @sbyfess koyok mbakku pol. nikah muda. umur 32 udh punya anak 3. ga punya rumah jadi numpang di rumah ibuk. makan, laundry, listrik, air, dll dll numpang ibuk. bahkan yg beliin susu anak2nya ibuku, kasih saku anaknya, pembantu buat jaga anaknya. ibuku semua yg bayar. beban emang</t>
  </si>
  <si>
    <t>koyok mbakku pol nikah muda umur udh punya anak ga punya rumah jadi numpang di rumah ibuk makan laundry listrik air dll dll numpang ibuk bahkan yg beliin susu anaknya ibuku kasih saku anaknya pembantu buat jaga anaknya ibuku semua yg bayar beban emang</t>
  </si>
  <si>
    <t>['koyok', 'mbakku', 'pol', 'nikah', 'muda', 'umur', 'udh', 'punya', 'anak', 'ga', 'punya', 'rumah', 'jadi', 'numpang', 'di', 'rumah', 'ibuk', 'makan', 'laundry', 'listrik', 'air', 'dll', 'dll', 'numpang', 'ibuk', 'bahkan', 'yg', 'beliin', 'susu', 'anaknya', 'ibuku', 'kasih', 'saku', 'anaknya', 'pembantu', 'buat', 'jaga', 'anaknya', 'ibuku', 'semua', 'yg', 'bayar', 'beban', 'emang']</t>
  </si>
  <si>
    <t>['koyok', 'mbakku', 'sangat', 'nikah', 'muda', 'umur', 'sudah', 'punya', 'anak', 'tidak', 'punya', 'rumah', 'jadi', 'menumpang', 'di', 'rumah', 'ibu', 'makan', 'laundry', 'listrik', 'air', 'dll', 'dll', 'menumpang', 'ibu', 'bahkan', 'yg', 'beliin', 'susu', 'anaknya', 'ibuku', 'kasih', 'saku', 'anaknya', 'pembantu', 'buat', 'jaga', 'anaknya', 'ibuku', 'semua', 'yg', 'bayar', 'beban', 'memang']</t>
  </si>
  <si>
    <t>['koyok', 'mbakku', 'nikah', 'muda', 'umur', 'anak', 'rumah', 'menumpang', 'rumah', 'makan', 'laundry', 'listrik', 'air', 'dll', 'dll', 'menumpang', 'beliin', 'susu', 'anaknya', 'ibuku', 'kasih', 'saku', 'anaknya', 'pembantu', 'jaga', 'anaknya', 'ibuku', 'bayar', 'beban']</t>
  </si>
  <si>
    <t>['koyok', 'mbak', 'nikah', 'muda', 'umur', 'anak', 'rumah', 'tumpang', 'rumah', 'makan', 'laundry', 'listrik', 'air', 'dll', 'dll', 'tumpang', 'beliin', 'susu', 'anak', 'ibu', 'kasih', 'saku', 'anak', 'bantu', 'jaga', 'anak', 'ibu', 'bayar', 'beban']</t>
  </si>
  <si>
    <t>koyok mbak nikah muda umur anak rumah tumpang rumah makan laundry listrik air dll dll tumpang beliin susu anak ibu kasih saku anak bantu jaga anak ibu bayar beban</t>
  </si>
  <si>
    <t>inginin sejak muda, dan sekarang gua ditampar fakta begini (nabung buat bantuin biaya nikah abang) wkwk, curhat2 an sama adek si bungsu di mana dia juga nggak mau, dia bilang dia udah nggak mau ngomong sama abang lagi, adek juga cerita dia juga punya keinginan tersendiri makanya</t>
  </si>
  <si>
    <t>inginin sejak muda dan sekarang gua ditampar fakta begini nabung buat bantuin biaya nikah abang wkwk curhat an sama adek si bungsu di mana dia juga nggak mau dia bilang dia udah nggak mau ngomong sama abang lagi adek juga cerita dia juga punya keinginan tersendiri makanya</t>
  </si>
  <si>
    <t>['inginin', 'sejak', 'muda', 'dan', 'sekarang', 'gua', 'ditampar', 'fakta', 'begini', 'nabung', 'buat', 'bantuin', 'biaya', 'nikah', 'abang', 'wkwk', 'curhat', 'an', 'sama', 'adek', 'si', 'bungsu', 'di', 'mana', 'dia', 'juga', 'nggak', 'mau', 'dia', 'bilang', 'dia', 'udah', 'nggak', 'mau', 'ngomong', 'sama', 'abang', 'lagi', 'adek', 'juga', 'cerita', 'dia', 'juga', 'punya', 'keinginan', 'tersendiri', 'makanya']</t>
  </si>
  <si>
    <t>['inginin', 'sejak', 'muda', 'dan', 'sekarang', 'aku', 'ditampar', 'fakta', 'begini', 'menabung', 'buat', 'membantu', 'biaya', 'nikah', 'kakak', 'wkwk', 'cerita', 'an', 'sama', 'adik', 'si', 'bungsu', 'di', 'mana', 'dia', 'juga', 'tidak', 'mau', 'dia', 'bilang', 'dia', 'sudah', 'tidak', 'mau', 'berbicara', 'sama', 'kakak', 'lagi', 'adik', 'juga', 'cerita', 'dia', 'juga', 'punya', 'keinginan', 'tersendiri', 'makanya']</t>
  </si>
  <si>
    <t>['inginin', 'muda', 'ditampar', 'fakta', 'menabung', 'membantu', 'biaya', 'nikah', 'kakak', 'cerita', 'an', 'adik', 'si', 'bungsu', 'bilang', 'berbicara', 'kakak', 'adik', 'cerita', 'tersendiri']</t>
  </si>
  <si>
    <t>['inginin', 'muda', 'tampar', 'fakta', 'tabung', 'bantu', 'biaya', 'nikah', 'kakak', 'cerita', 'an', 'adik', 'si', 'bungsu', 'bilang', 'bicara', 'kakak', 'adik', 'cerita', 'sendiri']</t>
  </si>
  <si>
    <t>inginin muda tampar fakta tabung bantu biaya nikah kakak cerita an adik si bungsu bilang bicara kakak adik cerita sendiri</t>
  </si>
  <si>
    <t>@sbyfess Beberapa yg ada di lingkunganku, mereka nikah muda juga krn dorongan orang tua juga sih. Karna ada beberapa ortu kurang mampu yg menganggap anak mereka merupakan "beban". Dengan pikiran "kalo udh nikah, beban dan tanggungjawab utk membiayai anak mereka sdh selesai."</t>
  </si>
  <si>
    <t>@sbyfess beberapa yg ada di lingkunganku, mereka nikah muda juga krn dorongan orang tua juga sih. karna ada beberapa ortu kurang mampu yg menganggap anak mereka merupakan "beban". dengan pikiran "kalo udh nikah, beban dan tanggungjawab utk membiayai anak mereka sdh selesai."</t>
  </si>
  <si>
    <t>beberapa yg ada di lingkunganku mereka nikah muda juga krn dorongan orang tua juga sih karna ada beberapa ortu kurang mampu yg menganggap anak mereka merupakan beban dengan pikiran kalo udh nikah beban dan tanggungjawab utk membiayai anak mereka sdh selesai</t>
  </si>
  <si>
    <t>['beberapa', 'yg', 'ada', 'di', 'lingkunganku', 'mereka', 'nikah', 'muda', 'juga', 'krn', 'dorongan', 'orang', 'tua', 'juga', 'sih', 'karna', 'ada', 'beberapa', 'ortu', 'kurang', 'mampu', 'yg', 'menganggap', 'anak', 'mereka', 'merupakan', 'beban', 'dengan', 'pikiran', 'kalo', 'udh', 'nikah', 'beban', 'dan', 'tanggungjawab', 'utk', 'membiayai', 'anak', 'mereka', 'sdh', 'selesai']</t>
  </si>
  <si>
    <t>['beberapa', 'yg', 'ada', 'di', 'lingkunganku', 'mereka', 'nikah', 'muda', 'juga', 'krn', 'dorongan', 'orang', 'tua', 'juga', 'sih', 'karena', 'ada', 'beberapa', 'orangtua', 'kurang', 'mampu', 'yg', 'menganggap', 'anak', 'mereka', 'merupakan', 'beban', 'dengan', 'pikiran', 'kalo', 'sudah', 'nikah', 'beban', 'dan', 'tanggungjawab', 'utk', 'membiayai', 'anak', 'mereka', 'sdh', 'selesai']</t>
  </si>
  <si>
    <t>['lingkunganku', 'nikah', 'muda', 'krn', 'dorongan', 'orang', 'tua', 'sih', 'orangtua', 'menganggap', 'anak', 'beban', 'pikiran', 'kalo', 'nikah', 'beban', 'tanggungjawab', 'utk', 'membiayai', 'anak', 'sdh', 'selesai']</t>
  </si>
  <si>
    <t>['lingkung', 'nikah', 'muda', 'krn', 'dorong', 'orang', 'tua', 'sih', 'orangtua', 'anggap', 'anak', 'beban', 'pikir', 'kalo', 'nikah', 'beban', 'tanggungjawab', 'utk', 'biaya', 'anak', 'sdh', 'selesai']</t>
  </si>
  <si>
    <t>lingkung nikah muda krn dorong orang tua sih orangtua anggap anak beban pikir kalo nikah beban tanggungjawab utk biaya anak sdh selesai</t>
  </si>
  <si>
    <t>@mrsannasusanti @Angkaa8 @sbyfess iki apike dua2ne podo usaha , gak mek salah siji , jd diitung nikah muda seng y g garai omongan lah kwkw menurut saia</t>
  </si>
  <si>
    <t>@mrsannasusanti @angkaa8 @sbyfess iki apike dua2ne podo usaha , gak mek salah siji , jd diitung nikah muda seng y g garai omongan lah kwkw menurut saia</t>
  </si>
  <si>
    <t>iki apike duane podo usaha gak mek salah siji jd diitung nikah muda seng   garai omongan lah kwkw menurut saia</t>
  </si>
  <si>
    <t>['iki', 'apike', 'duane', 'podo', 'usaha', 'gak', 'mek', 'salah', 'siji', 'jd', 'diitung', 'nikah', 'muda', 'seng', 'garai', 'omongan', 'lah', 'kwkw', 'menurut', 'saia']</t>
  </si>
  <si>
    <t>['ini', 'apike', 'duane', 'podo', 'usaha', 'gak', 'mek', 'salah', 'siji', 'jd', 'diitung', 'nikah', 'muda', 'seng', 'garai', 'perkataan', 'lah', 'kwkw', 'menurut', 'saia']</t>
  </si>
  <si>
    <t>['apike', 'duane', 'podo', 'usaha', 'gak', 'mek', 'salah', 'siji', 'jd', 'diitung', 'nikah', 'muda', 'seng', 'garai', 'perkataan', 'kwkw', 'saia']</t>
  </si>
  <si>
    <t>['apike', 'duane', 'podo', 'usaha', 'gak', 'mek', 'salah', 'siji', 'jd', 'diitung', 'nikah', 'muda', 'seng', 'garai', 'kata', 'kwkw', 'saia']</t>
  </si>
  <si>
    <t>apike duane podo usaha gak mek salah siji jd diitung nikah muda seng garai kata kwkw saia</t>
  </si>
  <si>
    <t>@GABRlELSIDE He’eh. Anak muda kalau lagi sayang-sayangnya memang gitu. Giliran diajak kawin, eh dia minta nikah.</t>
  </si>
  <si>
    <t>@gabrlelside he’eh. anak muda kalau lagi sayang-sayangnya memang gitu. giliran diajak kawin, eh dia minta nikah.</t>
  </si>
  <si>
    <t>heeh anak muda kalau lagi sayangsayangnya memang gitu giliran diajak kawin eh dia minta nikah</t>
  </si>
  <si>
    <t>['heeh', 'anak', 'muda', 'kalau', 'lagi', 'sayangsayangnya', 'memang', 'gitu', 'giliran', 'diajak', 'kawin', 'eh', 'dia', 'minta', 'nikah']</t>
  </si>
  <si>
    <t>['heeh', 'anak', 'muda', 'kalau', 'lagi', 'sayangsayangnya', 'memang', 'begitu', 'giliran', 'diajak', 'kawin', 'malah', 'dia', 'minta', 'nikah']</t>
  </si>
  <si>
    <t>['anak', 'muda', 'sayangsayangnya', 'giliran', 'diajak', 'kawin', 'nikah']</t>
  </si>
  <si>
    <t>['anak', 'muda', 'sayangsayangnya', 'gilir', 'ajak', 'kawin', 'nikah']</t>
  </si>
  <si>
    <t>anak muda sayangsayangnya gilir ajak kawin nikah</t>
  </si>
  <si>
    <t>@sbyfess lingkungan itu ngaruh bgttt buat ambil keputusan nikah muda (terlepas dari budaya). mereka mikirnya duit bisa dicari, rejeki setelah nikah pasti ada, rejeki anak ada aja. padahal makin kesini semua makin mahal</t>
  </si>
  <si>
    <t>lingkungan itu ngaruh bgttt buat ambil keputusan nikah muda terlepas dari budaya mereka mikirnya duit bisa dicari rejeki setelah nikah pasti ada rejeki anak ada aja padahal makin kesini semua makin mahal</t>
  </si>
  <si>
    <t>['lingkungan', 'itu', 'ngaruh', 'bgttt', 'buat', 'ambil', 'keputusan', 'nikah', 'muda', 'terlepas', 'dari', 'budaya', 'mereka', 'mikirnya', 'duit', 'bisa', 'dicari', 'rejeki', 'setelah', 'nikah', 'pasti', 'ada', 'rejeki', 'anak', 'ada', 'aja', 'padahal', 'makin', 'kesini', 'semua', 'makin', 'mahal']</t>
  </si>
  <si>
    <t>['lingkungan', 'itu', 'pengaruh', 'banget', 'buat', 'ambil', 'keputusan', 'nikah', 'muda', 'terlepas', 'dari', 'budaya', 'mereka', 'mikirnya', 'duit', 'bisa', 'dicari', 'rezeki', 'setelah', 'nikah', 'pasti', 'ada', 'rezeki', 'anak', 'ada', 'aja', 'padahal', 'makin', 'kesini', 'semua', 'makin', 'mahal']</t>
  </si>
  <si>
    <t>['lingkungan', 'pengaruh', 'banget', 'ambil', 'keputusan', 'nikah', 'muda', 'terlepas', 'budaya', 'mikirnya', 'duit', 'dicari', 'rezeki', 'nikah', 'rezeki', 'anak', 'aja', 'kesini', 'mahal']</t>
  </si>
  <si>
    <t>['lingkung', 'pengaruh', 'banget', 'ambil', 'putus', 'nikah', 'muda', 'lepas', 'budaya', 'mikirnya', 'duit', 'cari', 'rezeki', 'nikah', 'rezeki', 'anak', 'aja', 'kesini', 'mahal']</t>
  </si>
  <si>
    <t>lingkung pengaruh banget ambil putus nikah muda lepas budaya mikirnya duit cari rezeki nikah rezeki anak aja kesini mahal</t>
  </si>
  <si>
    <t>Yoongi onetweet au
—Balada nikah muda
by moonaksara https://t.co/uZEWWis3Q7</t>
  </si>
  <si>
    <t>yoongi onetweet au
—balada nikah muda
by moonaksara https://t.co/uzewwis3q7</t>
  </si>
  <si>
    <t>yoongi onetweet au balada nikah muda by moonaksara</t>
  </si>
  <si>
    <t>['yoongi', 'onetweet', 'au', 'balada', 'nikah', 'muda', 'by', 'moonaksara']</t>
  </si>
  <si>
    <t>['yoongi', 'onetweet', 'aku', 'balada', 'nikah', 'muda', 'by', 'moonaksara']</t>
  </si>
  <si>
    <t>['yoongi', 'onetweet', 'balada', 'nikah', 'muda', 'by', 'moonaksara']</t>
  </si>
  <si>
    <t>yoongi onetweet balada nikah muda by moonaksara</t>
  </si>
  <si>
    <t>@sbyfess Anu...temenku yg pd nikah muda tu emang gamau mikir lagi + maunya dinafkahin (yang cewe ya) gamau kerja + gamau sekolah lg karena males mikir jadi yaudaa nikah..</t>
  </si>
  <si>
    <t>@sbyfess anu...temenku yg pd nikah muda tu emang gamau mikir lagi + maunya dinafkahin (yang cewe ya) gamau kerja + gamau sekolah lg karena males mikir jadi yaudaa nikah..</t>
  </si>
  <si>
    <t>anutemenku yg pd nikah muda tu emang gamau mikir lagi maunya dinafkahin yang cewe ya gamau kerja gamau sekolah lg karena males mikir jadi yaudaa nikah</t>
  </si>
  <si>
    <t>['anutemenku', 'yg', 'pd', 'nikah', 'muda', 'tu', 'emang', 'gamau', 'mikir', 'lagi', 'maunya', 'dinafkahin', 'yang', 'cewe', 'ya', 'gamau', 'kerja', 'gamau', 'sekolah', 'lg', 'karena', 'males', 'mikir', 'jadi', 'yaudaa', 'nikah']</t>
  </si>
  <si>
    <t>['anutemenku', 'yg', 'pada', 'nikah', 'muda', 'itu', 'memang', 'gamau', 'berpikir', 'lagi', 'mau', 'dinafkahin', 'yang', 'cewek', 'ya', 'gamau', 'kerja', 'gamau', 'sekolah', 'lagi', 'karena', 'malas', 'berpikir', 'jadi', 'yaudaa', 'nikah']</t>
  </si>
  <si>
    <t>['anutemenku', 'nikah', 'muda', 'gamau', 'berpikir', 'dinafkahin', 'cewek', 'ya', 'gamau', 'kerja', 'gamau', 'sekolah', 'malas', 'berpikir', 'yaudaa', 'nikah']</t>
  </si>
  <si>
    <t>['anutemenku', 'nikah', 'muda', 'gamau', 'pikir', 'dinafkahin', 'cewek', 'ya', 'gamau', 'kerja', 'gamau', 'sekolah', 'malas', 'pikir', 'yaudaa', 'nikah']</t>
  </si>
  <si>
    <t>anutemenku nikah muda gamau pikir dinafkahin cewek ya gamau kerja gamau sekolah malas pikir yaudaa nikah</t>
  </si>
  <si>
    <t>@sbyfess Kalo di daerahku, kebanyakan yg nikah muda karena udah kerja. Misal lulus SMP aja, kerja di pabrik, yaudah gaada kejaran apa2 lg selain nikah. Menurut mereka, hal ini jg bisa menghindari dosa zina. Trus meringankan beban keluarga cewe jg karena jd tanggungan suami.</t>
  </si>
  <si>
    <t>@sbyfess kalo di daerahku, kebanyakan yg nikah muda karena udah kerja. misal lulus smp aja, kerja di pabrik, yaudah gaada kejaran apa2 lg selain nikah. menurut mereka, hal ini jg bisa menghindari dosa zina. trus meringankan beban keluarga cewe jg karena jd tanggungan suami.</t>
  </si>
  <si>
    <t>kalo di daerahku kebanyakan yg nikah muda karena udah kerja misal lulus smp aja kerja di pabrik yaudah gaada kejaran apa lg selain nikah menurut mereka hal ini jg bisa menghindari dosa zina trus meringankan beban keluarga cewe jg karena jd tanggungan suami</t>
  </si>
  <si>
    <t>['kalo', 'di', 'daerahku', 'kebanyakan', 'yg', 'nikah', 'muda', 'karena', 'udah', 'kerja', 'misal', 'lulus', 'smp', 'aja', 'kerja', 'di', 'pabrik', 'yaudah', 'gaada', 'kejaran', 'apa', 'lg', 'selain', 'nikah', 'menurut', 'mereka', 'hal', 'ini', 'jg', 'bisa', 'menghindari', 'dosa', 'zina', 'trus', 'meringankan', 'beban', 'keluarga', 'cewe', 'jg', 'karena', 'jd', 'tanggungan', 'suami']</t>
  </si>
  <si>
    <t>['kalo', 'di', 'daerahku', 'kebanyakan', 'yg', 'nikah', 'muda', 'karena', 'sudah', 'kerja', 'misal', 'lulus', 'sampai', 'aja', 'kerja', 'di', 'pabrik', 'yaudah', 'gaada', 'kejaran', 'apa', 'lagi', 'selain', 'nikah', 'menurut', 'mereka', 'hal', 'ini', 'juga', 'bisa', 'menghindari', 'dosa', 'zina', 'terus', 'meringankan', 'beban', 'keluarga', 'cewek', 'juga', 'karena', 'jd', 'tanggungan', 'suami']</t>
  </si>
  <si>
    <t>['kalo', 'daerahku', 'kebanyakan', 'nikah', 'muda', 'kerja', 'lulus', 'aja', 'kerja', 'pabrik', 'yaudah', 'gaada', 'kejaran', 'nikah', 'menghindari', 'dosa', 'zina', 'meringankan', 'beban', 'keluarga', 'cewek', 'jd', 'tanggungan', 'suami']</t>
  </si>
  <si>
    <t>['kalo', 'daerah', 'banyak', 'nikah', 'muda', 'kerja', 'lulus', 'aja', 'kerja', 'pabrik', 'yaudah', 'gaada', 'kejar', 'nikah', 'hindar', 'dosa', 'zina', 'ringan', 'beban', 'keluarga', 'cewek', 'jd', 'tanggung', 'suami']</t>
  </si>
  <si>
    <t>kalo daerah banyak nikah muda kerja lulus aja kerja pabrik yaudah gaada kejar nikah hindar dosa zina ringan beban keluarga cewek jd tanggung suami</t>
  </si>
  <si>
    <t>@sbyfess Kalo kata org tua ku, mereka pda nikah muda tuh karna cuman iri sama org lain doang. Maka dari itu kebanyakan org nikah muda aja pas persiapan nikah yg bayarin semua orang tua,, ga mungkin pasangannya sendiri. Mereka tuh ga mikir kalo udh punya anak gimana?</t>
  </si>
  <si>
    <t>@sbyfess kalo kata org tua ku, mereka pda nikah muda tuh karna cuman iri sama org lain doang. maka dari itu kebanyakan org nikah muda aja pas persiapan nikah yg bayarin semua orang tua,, ga mungkin pasangannya sendiri. mereka tuh ga mikir kalo udh punya anak gimana?</t>
  </si>
  <si>
    <t>kalo kata org tua ku mereka pda nikah muda tuh karna cuman iri sama org lain doang maka dari itu kebanyakan org nikah muda aja pas persiapan nikah yg bayarin semua orang tua ga mungkin pasangannya sendiri mereka tuh ga mikir kalo udh punya anak gimana</t>
  </si>
  <si>
    <t>['kalo', 'kata', 'org', 'tua', 'ku', 'mereka', 'pda', 'nikah', 'muda', 'tuh', 'karna', 'cuman', 'iri', 'sama', 'org', 'lain', 'doang', 'maka', 'dari', 'itu', 'kebanyakan', 'org', 'nikah', 'muda', 'aja', 'pas', 'persiapan', 'nikah', 'yg', 'bayarin', 'semua', 'orang', 'tua', 'ga', 'mungkin', 'pasangannya', 'sendiri', 'mereka', 'tuh', 'ga', 'mikir', 'kalo', 'udh', 'punya', 'anak', 'gimana']</t>
  </si>
  <si>
    <t>['kalo', 'kata', 'orang', 'tua', 'aku', 'mereka', 'pada', 'nikah', 'muda', 'tuh', 'karena', 'hanya', 'dengki', 'sama', 'orang', 'lain', 'hanya', 'maka', 'dari', 'itu', 'kebanyakan', 'orang', 'nikah', 'muda', 'aja', 'saat', 'persiapan', 'nikah', 'yg', 'bayarin', 'semua', 'orang', 'tua', 'tidak', 'mungkin', 'pasangannya', 'sendiri', 'mereka', 'tuh', 'tidak', 'berpikir', 'kalo', 'sudah', 'punya', 'anak', 'bagaimana']</t>
  </si>
  <si>
    <t>['kalo', 'orang', 'tua', 'nikah', 'muda', 'tuh', 'dengki', 'orang', 'kebanyakan', 'orang', 'nikah', 'muda', 'aja', 'persiapan', 'nikah', 'bayarin', 'orang', 'tua', 'pasangannya', 'tuh', 'berpikir', 'kalo', 'anak']</t>
  </si>
  <si>
    <t>['kalo', 'orang', 'tua', 'nikah', 'muda', 'tuh', 'dengki', 'orang', 'banyak', 'orang', 'nikah', 'muda', 'aja', 'siap', 'nikah', 'bayarin', 'orang', 'tua', 'pasang', 'tuh', 'pikir', 'kalo', 'anak']</t>
  </si>
  <si>
    <t>kalo orang tua nikah muda tuh dengki orang banyak orang nikah muda aja siap nikah bayarin orang tua pasang tuh pikir kalo anak</t>
  </si>
  <si>
    <t>@sbyfess - alias nikah diumur muda, terus mereka menganggap hbs sekolah ya mau apa lagi? walaupun hp sudah smartphone jika gak dibarengi dg niat mencari edukasi ttg pernikahan ya kegiatan nikah dini kayak begini bakal langgeng nder.</t>
  </si>
  <si>
    <t>alias nikah diumur muda terus mereka menganggap hbs sekolah ya mau apa lagi walaupun hp sudah smartphone jika gak dibarengi dg niat mencari edukasi ttg pernikahan ya kegiatan nikah dini kayak begini bakal langgeng nder</t>
  </si>
  <si>
    <t>['alias', 'nikah', 'diumur', 'muda', 'terus', 'mereka', 'menganggap', 'hbs', 'sekolah', 'ya', 'mau', 'apa', 'lagi', 'walaupun', 'hp', 'sudah', 'smartphone', 'jika', 'gak', 'dibarengi', 'dg', 'niat', 'mencari', 'edukasi', 'ttg', 'pernikahan', 'ya', 'kegiatan', 'nikah', 'dini', 'kayak', 'begini', 'bakal', 'langgeng', 'nder']</t>
  </si>
  <si>
    <t>['alias', 'nikah', 'diumur', 'muda', 'terus', 'mereka', 'menganggap', 'hbs', 'sekolah', 'ya', 'mau', 'apa', 'lagi', 'walaupun', 'hp', 'sudah', 'smartphone', 'jika', 'gak', 'dibarengi', 'dg', 'niat', 'mencari', 'edukasi', 'tentang', 'pernikahan', 'ya', 'kegiatan', 'nikah', 'dini', 'seperti', 'begini', 'bakal', 'langgeng', 'nder']</t>
  </si>
  <si>
    <t>['alias', 'nikah', 'diumur', 'muda', 'menganggap', 'hbs', 'sekolah', 'ya', 'hp', 'smartphone', 'gak', 'dibarengi', 'dg', 'niat', 'mencari', 'edukasi', 'pernikahan', 'ya', 'kegiatan', 'nikah', 'langgeng', 'nder']</t>
  </si>
  <si>
    <t>['alias', 'nikah', 'umur', 'muda', 'anggap', 'hbs', 'sekolah', 'ya', 'hp', 'smartphone', 'gak', 'bareng', 'dg', 'niat', 'cari', 'edukasi', 'nikah', 'ya', 'giat', 'nikah', 'langgeng', 'nder']</t>
  </si>
  <si>
    <t>alias nikah umur muda anggap hbs sekolah ya hp smartphone gak bareng dg niat cari edukasi nikah ya giat nikah langgeng nder</t>
  </si>
  <si>
    <t>@sbyfess kan hidupnya gapernah mikir kedepan, apapun keadaannya ya jalanin 😄.
seharusnya orang tua jadi perangkat keluarga yg penting, tapi dengan budaya nikah muda menghindarkan zina keknya uda mengakar banget deh tuh.
niatnya ga dosa eh malah jatuhnya dosa berkali kali lipat wkw</t>
  </si>
  <si>
    <t>kan hidupnya gapernah mikir kedepan apapun keadaannya ya jalanin seharusnya orang tua jadi perangkat keluarga yg penting tapi dengan budaya nikah muda menghindarkan zina keknya uda mengakar banget deh tuh niatnya ga dosa eh malah jatuhnya dosa berkali kali lipat wkw</t>
  </si>
  <si>
    <t>['kan', 'hidupnya', 'gapernah', 'mikir', 'kedepan', 'apapun', 'keadaannya', 'ya', 'jalanin', 'seharusnya', 'orang', 'tua', 'jadi', 'perangkat', 'keluarga', 'yg', 'penting', 'tapi', 'dengan', 'budaya', 'nikah', 'muda', 'menghindarkan', 'zina', 'keknya', 'uda', 'mengakar', 'banget', 'deh', 'tuh', 'niatnya', 'ga', 'dosa', 'eh', 'malah', 'jatuhnya', 'dosa', 'berkali', 'kali', 'lipat', 'wkw']</t>
  </si>
  <si>
    <t>['kan', 'hidupnya', 'gapernah', 'berpikir', 'kedepan', 'apapun', 'keadaannya', 'ya', 'jalankan', 'seharusnya', 'orang', 'tua', 'jadi', 'perangkat', 'keluarga', 'yg', 'penting', 'tapi', 'dengan', 'budaya', 'nikah', 'muda', 'menghindarkan', 'zina', 'sepertinya', 'sudah', 'mengakar', 'banget', 'deh', 'tuh', 'niatnya', 'tidak', 'dosa', 'malah', 'malah', 'jatuhnya', 'dosa', 'berkali', 'sepertinya', 'lipat', 'wkw']</t>
  </si>
  <si>
    <t>['hidupnya', 'gapernah', 'berpikir', 'kedepan', 'apapun', 'keadaannya', 'ya', 'jalankan', 'orang', 'tua', 'perangkat', 'keluarga', 'budaya', 'nikah', 'muda', 'menghindarkan', 'zina', 'mengakar', 'banget', 'deh', 'tuh', 'niatnya', 'dosa', 'jatuhnya', 'dosa', 'berkali', 'lipat']</t>
  </si>
  <si>
    <t>['hidup', 'gapernah', 'pikir', 'depan', 'apa', 'ada', 'ya', 'jalan', 'orang', 'tua', 'perangkat', 'keluarga', 'budaya', 'nikah', 'muda', 'hindar', 'zina', 'akar', 'banget', 'deh', 'tuh', 'niat', 'dosa', 'jatuh', 'dosa', 'kali', 'lipat']</t>
  </si>
  <si>
    <t>hidup gapernah pikir depan apa ada ya jalan orang tua perangkat keluarga budaya nikah muda hindar zina akar banget deh tuh niat dosa jatuh dosa kali lipat</t>
  </si>
  <si>
    <t>@sbyfess Bagus lah menikah muda...menghindari zina...daripada gak nikah tapi rutin zina...</t>
  </si>
  <si>
    <t>@sbyfess bagus lah menikah muda...menghindari zina...daripada gak nikah tapi rutin zina...</t>
  </si>
  <si>
    <t>bagus lah menikah mudamenghindari zinadaripada gak nikah tapi rutin zina</t>
  </si>
  <si>
    <t>['bagus', 'lah', 'menikah', 'mudamenghindari', 'zinadaripada', 'gak', 'nikah', 'tapi', 'rutin', 'zina']</t>
  </si>
  <si>
    <t>['bagus', 'lah', 'nikah', 'mudamenghindari', 'zinadaripada', 'gak', 'nikah', 'tapi', 'rutin', 'zina']</t>
  </si>
  <si>
    <t>['bagus', 'nikah', 'mudamenghindari', 'zinadaripada', 'gak', 'nikah', 'rutin', 'zina']</t>
  </si>
  <si>
    <t>bagus nikah mudamenghindari zinadaripada gak nikah rutin zina</t>
  </si>
  <si>
    <t>betul. aku setuju sama opini ini. kadang pandangan orang yang (maaf) tuh nggak banyak masih pada punya pikiran kolot "nikah cepet biar nggak dikatain nggak laku", "nikah muda biar bisa ringanin tanggung jawab orang tua", "nikah biar bisa bantu perekonomian orang tua" dllnya</t>
  </si>
  <si>
    <t>betul aku setuju sama opini ini kadang pandangan orang yang maaf tuh nggak banyak masih pada punya pikiran kolot nikah cepet biar nggak dikatain nggak laku nikah muda biar bisa ringanin tanggung jawab orang tua nikah biar bisa bantu perekonomian orang tua dllnya</t>
  </si>
  <si>
    <t>['betul', 'aku', 'setuju', 'sama', 'opini', 'ini', 'kadang', 'pandangan', 'orang', 'yang', 'maaf', 'tuh', 'nggak', 'banyak', 'masih', 'pada', 'punya', 'pikiran', 'kolot', 'nikah', 'cepet', 'biar', 'nggak', 'dikatain', 'nggak', 'laku', 'nikah', 'muda', 'biar', 'bisa', 'ringanin', 'tanggung', 'jawab', 'orang', 'tua', 'nikah', 'biar', 'bisa', 'bantu', 'perekonomian', 'orang', 'tua', 'dllnya']</t>
  </si>
  <si>
    <t>['betul', 'aku', 'setuju', 'sama', 'opini', 'ini', 'kadang', 'pandangan', 'orang', 'yang', 'maaf', 'tuh', 'tidak', 'banyak', 'masih', 'pada', 'punya', 'pikiran', 'kolot', 'nikah', 'cepat', 'biar', 'tidak', 'dikatakan', 'tidak', 'laris', 'nikah', 'muda', 'biar', 'bisa', 'ringanin', 'tanggung', 'jawab', 'orang', 'tua', 'nikah', 'biar', 'bisa', 'bantu', 'perekonomian', 'orang', 'tua', 'dllnya']</t>
  </si>
  <si>
    <t>['setuju', 'opini', 'kadang', 'pandangan', 'orang', 'maaf', 'tuh', 'pikiran', 'kolot', 'nikah', 'cepat', 'biar', 'laris', 'nikah', 'muda', 'biar', 'ringanin', 'tanggung', 'orang', 'tua', 'nikah', 'biar', 'bantu', 'perekonomian', 'orang', 'tua', 'dllnya']</t>
  </si>
  <si>
    <t>['tuju', 'opini', 'kadang', 'pandang', 'orang', 'maaf', 'tuh', 'pikir', 'kolot', 'nikah', 'cepat', 'biar', 'laris', 'nikah', 'muda', 'biar', 'ringanin', 'tanggung', 'orang', 'tua', 'nikah', 'biar', 'bantu', 'ekonomi', 'orang', 'tua', 'dllnya']</t>
  </si>
  <si>
    <t>tuju opini kadang pandang orang maaf tuh pikir kolot nikah cepat biar laris nikah muda biar ringanin tanggung orang tua nikah biar bantu ekonomi orang tua dllnya</t>
  </si>
  <si>
    <t>Lingkungan tuh pengaruhnya gede bgt 😞 sender dan gue jg bisa punya pemikiran kayak gini krn lingkungan kita ngajarin resiko nikah muda kl blm stabil kyk gmn tp blm tentu mereka yg nikah muda ini lingkungannya ngajarin hal yg sama</t>
  </si>
  <si>
    <t>lingkungan tuh pengaruhnya gede bgt 😞 sender dan gue jg bisa punya pemikiran kayak gini krn lingkungan kita ngajarin resiko nikah muda kl blm stabil kyk gmn tp blm tentu mereka yg nikah muda ini lingkungannya ngajarin hal yg sama</t>
  </si>
  <si>
    <t>lingkungan tuh pengaruhnya gede bgt sender dan gue jg bisa punya pemikiran kayak gini krn lingkungan kita ngajarin resiko nikah muda kl blm stabil kyk gmn tp blm tentu mereka yg nikah muda ini lingkungannya ngajarin hal yg sama</t>
  </si>
  <si>
    <t>['lingkungan', 'tuh', 'pengaruhnya', 'gede', 'bgt', 'sender', 'dan', 'gue', 'jg', 'bisa', 'punya', 'pemikiran', 'kayak', 'gini', 'krn', 'lingkungan', 'kita', 'ngajarin', 'resiko', 'nikah', 'muda', 'kl', 'blm', 'stabil', 'kyk', 'gmn', 'tp', 'blm', 'tentu', 'mereka', 'yg', 'nikah', 'muda', 'ini', 'lingkungannya', 'ngajarin', 'hal', 'yg', 'sama']</t>
  </si>
  <si>
    <t>['lingkungan', 'tuh', 'pengaruhnya', 'besar', 'banget', 'pengirim', 'dan', 'aku', 'juga', 'bisa', 'punya', 'pemikiran', 'seperti', 'begini', 'krn', 'lingkungan', 'kita', 'mengajarkan', 'resiko', 'nikah', 'muda', 'kalau', 'belum', 'stabil', 'seperti', 'bagaimana', 'tapi', 'belum', 'tentu', 'mereka', 'yg', 'nikah', 'muda', 'ini', 'lingkungannya', 'mengajarkan', 'hal', 'yg', 'sama']</t>
  </si>
  <si>
    <t>['lingkungan', 'tuh', 'pengaruhnya', 'banget', 'pengirim', 'pemikiran', 'krn', 'lingkungan', 'mengajarkan', 'resiko', 'nikah', 'muda', 'stabil', 'nikah', 'muda', 'lingkungannya', 'mengajarkan']</t>
  </si>
  <si>
    <t>['lingkung', 'tuh', 'pengaruh', 'banget', 'kirim', 'pikir', 'krn', 'lingkung', 'ajar', 'resiko', 'nikah', 'muda', 'stabil', 'nikah', 'muda', 'lingkung', 'ajar']</t>
  </si>
  <si>
    <t>lingkung tuh pengaruh banget kirim pikir krn lingkung ajar resiko nikah muda stabil nikah muda lingkung ajar</t>
  </si>
  <si>
    <t>@tanyarlfes Bapak sender klo udah brani nikah tuh tnggung jwb, komitmen seumur hidup. Pas muda kenali value diri biar bisa pilih pasangan yg tepat. Kalau prinsip &amp;amp; jati diri sendiri aja masih plin-plan, ya gmn mau setia sama 1 pasangan?  Ga usah nikah,hidup bebas ala remaja aja seumur hidup</t>
  </si>
  <si>
    <t>@tanyarlfes bapak sender klo udah brani nikah tuh tnggung jwb, komitmen seumur hidup. pas muda kenali value diri biar bisa pilih pasangan yg tepat. kalau prinsip &amp;amp; jati diri sendiri aja masih plin-plan, ya gmn mau setia sama 1 pasangan?  ga usah nikah,hidup bebas ala remaja aja seumur hidup</t>
  </si>
  <si>
    <t>bapak sender klo udah brani nikah tuh tnggung jwb komitmen seumur hidup pas muda kenali value diri biar bisa pilih pasangan yg tepat kalau prinsip amp jati diri sendiri aja masih plinplan ya gmn mau setia sama pasangan ga usah nikahhidup bebas ala remaja aja seumur hidup</t>
  </si>
  <si>
    <t>['bapak', 'sender', 'klo', 'udah', 'brani', 'nikah', 'tuh', 'tnggung', 'jwb', 'komitmen', 'seumur', 'hidup', 'pas', 'muda', 'kenali', 'value', 'diri', 'biar', 'bisa', 'pilih', 'pasangan', 'yg', 'tepat', 'kalau', 'prinsip', 'amp', 'jati', 'diri', 'sendiri', 'aja', 'masih', 'plinplan', 'ya', 'gmn', 'mau', 'setia', 'sama', 'pasangan', 'ga', 'usah', 'nikahhidup', 'bebas', 'ala', 'remaja', 'aja', 'seumur', 'hidup']</t>
  </si>
  <si>
    <t>['bapak', 'pengirim', 'klo', 'sudah', 'berani', 'nikah', 'tuh', 'tanggung', 'jawab', 'komitmen', 'seumur', 'hidup', 'saat', 'muda', 'kenali', 'value', 'diri', 'biar', 'bisa', 'pilih', 'pasangan', 'yg', 'tepat', 'kalau', 'prinsip', 'amp', 'jati', 'diri', 'sendiri', 'aja', 'masih', 'plinplan', 'ya', 'bagaimana', 'mau', 'setia', 'sama', 'pasangan', 'tidak', 'usah', 'nikahhidup', 'bebas', 'ala', 'remaja', 'aja', 'seumur', 'hidup']</t>
  </si>
  <si>
    <t>['pengirim', 'klo', 'berani', 'nikah', 'tuh', 'tanggung', 'komitmen', 'seumur', 'hidup', 'muda', 'kenali', 'value', 'biar', 'pilih', 'pasangan', 'prinsip', 'amp', 'jati', 'aja', 'plinplan', 'ya', 'setia', 'pasangan', 'nikahhidup', 'bebas', 'ala', 'remaja', 'aja', 'seumur', 'hidup']</t>
  </si>
  <si>
    <t>['kirim', 'klo', 'berani', 'nikah', 'tuh', 'tanggung', 'komitmen', 'umur', 'hidup', 'muda', 'kenal', 'value', 'biar', 'pilih', 'pasang', 'prinsip', 'amp', 'jati', 'aja', 'plinplan', 'ya', 'setia', 'pasang', 'nikahhidup', 'bebas', 'ala', 'remaja', 'aja', 'umur', 'hidup']</t>
  </si>
  <si>
    <t>kirim klo berani nikah tuh tanggung komitmen umur hidup muda kenal value biar pilih pasang prinsip amp jati aja plinplan ya setia pasang nikahhidup bebas ala remaja aja umur hidup</t>
  </si>
  <si>
    <t>@sbyfess mereka khususnya yg cewe2 malah lebih takut ke statement "perawan tua" dripada hidupnya serba kekurangan akibat nikah muda</t>
  </si>
  <si>
    <t>mereka khususnya yg cewe malah lebih takut ke statement perawan tua dripada hidupnya serba kekurangan akibat nikah muda</t>
  </si>
  <si>
    <t>['mereka', 'khususnya', 'yg', 'cewe', 'malah', 'lebih', 'takut', 'ke', 'statement', 'perawan', 'tua', 'dripada', 'hidupnya', 'serba', 'kekurangan', 'akibat', 'nikah', 'muda']</t>
  </si>
  <si>
    <t>['mereka', 'khususnya', 'yg', 'cewek', 'malah', 'lebih', 'takut', 'ke', 'statement', 'perawan', 'tua', 'dripada', 'hidupnya', 'serba', 'kekurangan', 'akibat', 'nikah', 'muda']</t>
  </si>
  <si>
    <t>['cewek', 'takut', 'statement', 'perawan', 'tua', 'dripada', 'hidupnya', 'serba', 'kekurangan', 'akibat', 'nikah', 'muda']</t>
  </si>
  <si>
    <t>['cewek', 'takut', 'statement', 'perawan', 'tua', 'dripada', 'hidup', 'serba', 'kurang', 'akibat', 'nikah', 'muda']</t>
  </si>
  <si>
    <t>cewek takut statement perawan tua dripada hidup serba kurang akibat nikah muda</t>
  </si>
  <si>
    <t>@Angkaa8 @sbyfess -c- Betul, memang ga semua begitu. Sg nikah umur 30+ ya ada sg cerai. Sg nikah umur 20-, ya ada sg langgeng. Tapi kl dipersentase lebih banyak yg cerai ketika nikah muda. Karna rata rata mental e sek pengen seneng seneng dolen. Finansial yo sek pas pas an.</t>
  </si>
  <si>
    <t>@angkaa8 @sbyfess -c- betul, memang ga semua begitu. sg nikah umur 30+ ya ada sg cerai. sg nikah umur 20-, ya ada sg langgeng. tapi kl dipersentase lebih banyak yg cerai ketika nikah muda. karna rata rata mental e sek pengen seneng seneng dolen. finansial yo sek pas pas an.</t>
  </si>
  <si>
    <t xml:space="preserve"> betul memang ga semua begitu sg nikah umur ya ada sg cerai sg nikah umur ya ada sg langgeng tapi kl dipersentase lebih banyak yg cerai ketika nikah muda karna rata rata mental  sek pengen seneng seneng dolen finansial yo sek pas pas an</t>
  </si>
  <si>
    <t>['betul', 'memang', 'ga', 'semua', 'begitu', 'sg', 'nikah', 'umur', 'ya', 'ada', 'sg', 'cerai', 'sg', 'nikah', 'umur', 'ya', 'ada', 'sg', 'langgeng', 'tapi', 'kl', 'dipersentase', 'lebih', 'banyak', 'yg', 'cerai', 'ketika', 'nikah', 'muda', 'karna', 'rata', 'rata', 'mental', 'sek', 'pengen', 'seneng', 'seneng', 'dolen', 'finansial', 'yo', 'sek', 'pas', 'pas', 'an']</t>
  </si>
  <si>
    <t>['betul', 'memang', 'tidak', 'semua', 'begitu', 'sg', 'nikah', 'umur', 'ya', 'ada', 'sg', 'cerai', 'sg', 'nikah', 'umur', 'ya', 'ada', 'sg', 'langgeng', 'tapi', 'kalau', 'dipersentase', 'lebih', 'banyak', 'yg', 'cerai', 'ketika', 'nikah', 'muda', 'karena', 'rata', 'rata', 'mental', 'sek', 'ingin', 'senang', 'senang', 'dolen', 'keuangan', 'ya', 'sek', 'saat', 'saat', 'an']</t>
  </si>
  <si>
    <t>['sg', 'nikah', 'umur', 'ya', 'sg', 'cerai', 'sg', 'nikah', 'umur', 'ya', 'sg', 'langgeng', 'dipersentase', 'cerai', 'nikah', 'muda', 'mental', 'sek', 'senang', 'senang', 'dolen', 'keuangan', 'ya', 'sek', 'an']</t>
  </si>
  <si>
    <t>['sg', 'nikah', 'umur', 'ya', 'sg', 'cerai', 'sg', 'nikah', 'umur', 'ya', 'sg', 'langgeng', 'persentase', 'cerai', 'nikah', 'muda', 'mental', 'sek', 'senang', 'senang', 'dolen', 'uang', 'ya', 'sek', 'an']</t>
  </si>
  <si>
    <t>sg nikah umur ya sg cerai sg nikah umur ya sg langgeng persentase cerai nikah muda mental sek senang senang dolen uang ya sek an</t>
  </si>
  <si>
    <t>@sbyfess kalau diliat dri lingkunganku ya nder, mereka2 yg nikah muda ini kebanyakn dari kalangan menengah kebawah, dimana pola pikir mereka belum menomor satukan pendidikan apalagi value dirinya sendiri. kalau ditanya kenapa aku sendiri jg bingung, kebnyakan dri mreka malah "isi" duluan.</t>
  </si>
  <si>
    <t>kalau diliat dri lingkunganku ya nder mereka yg nikah muda ini kebanyakn dari kalangan menengah kebawah dimana pola pikir mereka belum menomor satukan pendidikan apalagi value dirinya sendiri kalau ditanya kenapa aku sendiri jg bingung kebnyakan dri mreka malah isi duluan</t>
  </si>
  <si>
    <t>['kalau', 'diliat', 'dri', 'lingkunganku', 'ya', 'nder', 'mereka', 'yg', 'nikah', 'muda', 'ini', 'kebanyakn', 'dari', 'kalangan', 'menengah', 'kebawah', 'dimana', 'pola', 'pikir', 'mereka', 'belum', 'menomor', 'satukan', 'pendidikan', 'apalagi', 'value', 'dirinya', 'sendiri', 'kalau', 'ditanya', 'kenapa', 'aku', 'sendiri', 'jg', 'bingung', 'kebnyakan', 'dri', 'mreka', 'malah', 'isi', 'duluan']</t>
  </si>
  <si>
    <t>['kalau', 'dilihat', 'dari', 'lingkunganku', 'ya', 'nder', 'mereka', 'yg', 'nikah', 'muda', 'ini', 'kebanyakan', 'dari', 'kalangan', 'menengah', 'kebawah', 'dimana', 'pola', 'pikir', 'mereka', 'belum', 'menomor', 'satukan', 'pendidikan', 'apalagi', 'value', 'dirinya', 'sendiri', 'kalau', 'ditanya', 'kenapa', 'aku', 'sendiri', 'juga', 'bingung', 'kebnyakan', 'dari', 'mereka', 'malah', 'isi', 'duluan']</t>
  </si>
  <si>
    <t>['lingkunganku', 'ya', 'nder', 'nikah', 'muda', 'kebanyakan', 'kalangan', 'menengah', 'kebawah', 'dimana', 'pola', 'pikir', 'menomor', 'satukan', 'pendidikan', 'value', 'bingung', 'kebnyakan', 'isi', 'duluan']</t>
  </si>
  <si>
    <t>['lingkung', 'ya', 'nder', 'nikah', 'muda', 'banyak', 'kalang', 'tengah', 'bawah', 'mana', 'pola', 'pikir', 'nomor', 'satu', 'didik', 'value', 'bingung', 'kebnyakan', 'isi', 'duluan']</t>
  </si>
  <si>
    <t>lingkung ya nder nikah muda banyak kalang tengah bawah mana pola pikir nomor satu didik value bingung kebnyakan isi duluan</t>
  </si>
  <si>
    <t>@sbyfess Aku sebenere yo ga paham sih. Tapi wong2 deso terutama, opo maneh lambene mak mak, selalu nyindiri areke ga rabi2, opo maneh wedok, diarani ga payu lah dll. Pola pikir sosial sekitar juga pengaruh kenapa orang susah selalu nikah muda, "ben ga dirasani tonggo2ne"</t>
  </si>
  <si>
    <t>@sbyfess aku sebenere yo ga paham sih. tapi wong2 deso terutama, opo maneh lambene mak mak, selalu nyindiri areke ga rabi2, opo maneh wedok, diarani ga payu lah dll. pola pikir sosial sekitar juga pengaruh kenapa orang susah selalu nikah muda, "ben ga dirasani tonggo2ne"</t>
  </si>
  <si>
    <t>aku sebenere yo ga paham sih tapi wong deso terutama opo maneh lambene mak mak selalu nyindiri areke ga rabi opo maneh wedok diarani ga payu lah dll pola pikir sosial sekitar juga pengaruh kenapa orang susah selalu nikah muda ben ga dirasani tonggone</t>
  </si>
  <si>
    <t>['aku', 'sebenere', 'yo', 'ga', 'paham', 'sih', 'tapi', 'wong', 'deso', 'terutama', 'opo', 'maneh', 'lambene', 'mak', 'mak', 'selalu', 'nyindiri', 'areke', 'ga', 'rabi', 'opo', 'maneh', 'wedok', 'diarani', 'ga', 'payu', 'lah', 'dll', 'pola', 'pikir', 'sosial', 'sekitar', 'juga', 'pengaruh', 'kenapa', 'orang', 'susah', 'selalu', 'nikah', 'muda', 'ben', 'ga', 'dirasani', 'tonggone']</t>
  </si>
  <si>
    <t>['aku', 'sebenere', 'ya', 'tidak', 'paham', 'sih', 'tapi', 'wong', 'deso', 'terutama', 'opo', 'maneh', 'lambene', 'ibu', 'ibu', 'selalu', 'nyindiri', 'areke', 'tidak', 'rabi', 'opo', 'maneh', 'wedok', 'diarani', 'tidak', 'payu', 'lah', 'dll', 'pola', 'pikir', 'sosial', 'sekitar', 'juga', 'pengaruh', 'kenapa', 'orang', 'susah', 'selalu', 'nikah', 'muda', 'biar', 'tidak', 'dirasani', 'tonggone']</t>
  </si>
  <si>
    <t>['sebenere', 'ya', 'paham', 'sih', 'deso', 'opo', 'maneh', 'lambene', 'nyindiri', 'areke', 'rabi', 'opo', 'maneh', 'wedok', 'diarani', 'payu', 'dll', 'pola', 'pikir', 'sosial', 'pengaruh', 'orang', 'susah', 'nikah', 'muda', 'biar', 'dirasani', 'tonggone']</t>
  </si>
  <si>
    <t>['sebenere', 'ya', 'paham', 'sih', 'deso', 'opo', 'maneh', 'lambene', 'nyindiri', 'areke', 'rabi', 'opo', 'maneh', 'wedok', 'diarani', 'payu', 'dll', 'pola', 'pikir', 'sosial', 'pengaruh', 'orang', 'susah', 'nikah', 'muda', 'biar', 'rasan', 'tonggone']</t>
  </si>
  <si>
    <t>sebenere ya paham sih deso opo maneh lambene nyindiri areke rabi opo maneh wedok diarani payu dll pola pikir sosial pengaruh orang susah nikah muda biar rasan tonggone</t>
  </si>
  <si>
    <t>@sbyfess True. Aku sendiri kalo liat anak muda banget nikah mikir begini "kenapa sih milih nikah? Apa mereka ga tau kalo nikmatin usia muda tuh senikmat itu? Kita bisa bebas jalan-jalan, kita bisa kejar karir sepengen kita, dan masih banyak benefit masa muda lainnya".</t>
  </si>
  <si>
    <t>@sbyfess true. aku sendiri kalo liat anak muda banget nikah mikir begini "kenapa sih milih nikah? apa mereka ga tau kalo nikmatin usia muda tuh senikmat itu? kita bisa bebas jalan-jalan, kita bisa kejar karir sepengen kita, dan masih banyak benefit masa muda lainnya".</t>
  </si>
  <si>
    <t>true aku sendiri kalo liat anak muda banget nikah mikir begini kenapa sih milih nikah apa mereka ga tau kalo nikmatin usia muda tuh senikmat itu kita bisa bebas jalanjalan kita bisa kejar karir sepengen kita dan masih banyak benefit masa muda lainnya</t>
  </si>
  <si>
    <t>['true', 'aku', 'sendiri', 'kalo', 'liat', 'anak', 'muda', 'banget', 'nikah', 'mikir', 'begini', 'kenapa', 'sih', 'milih', 'nikah', 'apa', 'mereka', 'ga', 'tau', 'kalo', 'nikmatin', 'usia', 'muda', 'tuh', 'senikmat', 'itu', 'kita', 'bisa', 'bebas', 'jalanjalan', 'kita', 'bisa', 'kejar', 'karir', 'sepengen', 'kita', 'dan', 'masih', 'banyak', 'benefit', 'masa', 'muda', 'lainnya']</t>
  </si>
  <si>
    <t>['true', 'aku', 'sendiri', 'kalo', 'lihat', 'anak', 'muda', 'banget', 'nikah', 'berpikir', 'begini', 'kenapa', 'sih', 'memilih', 'nikah', 'apa', 'mereka', 'tidak', 'tau', 'kalo', 'menikmati', 'usia', 'muda', 'tuh', 'senikmat', 'itu', 'kita', 'bisa', 'bebas', 'jalanjalan', 'kita', 'bisa', 'kejar', 'karier', 'sepengen', 'kita', 'dan', 'masih', 'banyak', 'benefit', 'masa', 'muda', 'lainnya']</t>
  </si>
  <si>
    <t>['true', 'kalo', 'lihat', 'anak', 'muda', 'banget', 'nikah', 'berpikir', 'sih', 'memilih', 'nikah', 'tau', 'kalo', 'menikmati', 'usia', 'muda', 'tuh', 'senikmat', 'bebas', 'jalanjalan', 'kejar', 'karier', 'sepengen', 'benefit', 'muda']</t>
  </si>
  <si>
    <t>['true', 'kalo', 'lihat', 'anak', 'muda', 'banget', 'nikah', 'pikir', 'sih', 'pilih', 'nikah', 'tau', 'kalo', 'nikmat', 'usia', 'muda', 'tuh', 'nikmat', 'bebas', 'jalanjalan', 'kejar', 'karier', 'ken', 'benefit', 'muda']</t>
  </si>
  <si>
    <t>true kalo lihat anak muda banget nikah pikir sih pilih nikah tau kalo nikmat usia muda tuh nikmat bebas jalanjalan kejar karier ken benefit muda</t>
  </si>
  <si>
    <t>@Angkaa8 @sbyfess Gini perbedaannya mas. Biasanya, yg nikah muda(di bawah 20), nambah populasinya lebih banyak. Biasane monak manak ae. Soale kdg tujuan dan hiburannya hanya sex. Terus sg kedua, oke katakan sama sama punya 2 anak sg nikahe di bawah 20 dan di atas 30, tapi beda secara "kualitas"-c-</t>
  </si>
  <si>
    <t>@angkaa8 @sbyfess gini perbedaannya mas. biasanya, yg nikah muda(di bawah 20), nambah populasinya lebih banyak. biasane monak manak ae. soale kdg tujuan dan hiburannya hanya sex. terus sg kedua, oke katakan sama sama punya 2 anak sg nikahe di bawah 20 dan di atas 30, tapi beda secara "kualitas"-c-</t>
  </si>
  <si>
    <t>gini perbedaannya mas biasanya yg nikah mudadi bawah nambah populasinya lebih banyak biasane monak manak ae soale kdg tujuan dan hiburannya hanya sex terus sg kedua oke katakan sama sama punya anak sg nikahe di bawah dan di atas tapi beda secara kualitasc</t>
  </si>
  <si>
    <t>['gini', 'perbedaannya', 'mas', 'biasanya', 'yg', 'nikah', 'mudadi', 'bawah', 'nambah', 'populasinya', 'lebih', 'banyak', 'biasane', 'monak', 'manak', 'ae', 'soale', 'kdg', 'tujuan', 'dan', 'hiburannya', 'hanya', 'sex', 'terus', 'sg', 'kedua', 'oke', 'katakan', 'sama', 'sama', 'punya', 'anak', 'sg', 'nikahe', 'di', 'bawah', 'dan', 'di', 'atas', 'tapi', 'beda', 'secara', 'kualitasc']</t>
  </si>
  <si>
    <t>['begini', 'perbedaannya', 'kakak', 'biasanya', 'yg', 'nikah', 'mudadi', 'bawah', 'bertambah', 'populasinya', 'lebih', 'banyak', 'biasane', 'monak', 'manak', 'saja', 'karena', 'kadang', 'tujuan', 'dan', 'hiburannya', 'hanya', 'sex', 'terus', 'sg', 'kedua', 'oke', 'katakan', 'sama', 'sama', 'punya', 'anak', 'sg', 'nikahe', 'di', 'bawah', 'dan', 'di', 'atas', 'tapi', 'beda', 'secara', 'kualitasc']</t>
  </si>
  <si>
    <t>['perbedaannya', 'kakak', 'nikah', 'mudadi', 'bertambah', 'populasinya', 'biasane', 'monak', 'manak', 'kadang', 'tujuan', 'hiburannya', 'sex', 'sg', 'oke', 'anak', 'sg', 'nikahe', 'beda', 'kualitasc']</t>
  </si>
  <si>
    <t>['beda', 'kakak', 'nikah', 'mudadi', 'tambah', 'populasi', 'biasane', 'monak', 'manak', 'kadang', 'tuju', 'hibur', 'sex', 'sg', 'oke', 'anak', 'sg', 'nikahe', 'beda', 'kualitasc']</t>
  </si>
  <si>
    <t>beda kakak nikah mudadi tambah populasi biasane monak manak kadang tuju hibur sex sg oke anak sg nikahe beda kualitasc</t>
  </si>
  <si>
    <t>@sbyfess nikah muda= mengurangi beban ortu. mugkin gitu(?) karna kalo dh nikah dah bkn tanggungjawab ortu, trus mikirnya mungkin bisa nambah penghasilan?</t>
  </si>
  <si>
    <t>nikah muda mengurangi beban ortu mugkin gitu karna kalo dh nikah dah bkn tanggungjawab ortu trus mikirnya mungkin bisa nambah penghasilan</t>
  </si>
  <si>
    <t>['nikah', 'muda', 'mengurangi', 'beban', 'ortu', 'mugkin', 'gitu', 'karna', 'kalo', 'dh', 'nikah', 'dah', 'bkn', 'tanggungjawab', 'ortu', 'trus', 'mikirnya', 'mungkin', 'bisa', 'nambah', 'penghasilan']</t>
  </si>
  <si>
    <t>['nikah', 'muda', 'mengurangi', 'beban', 'orangtua', 'mugkin', 'begitu', 'karena', 'kalo', 'sudah', 'nikah', 'sudah', 'bukan', 'tanggungjawab', 'orangtua', 'terus', 'mikirnya', 'mungkin', 'bisa', 'bertambah', 'penghasilan']</t>
  </si>
  <si>
    <t>['nikah', 'muda', 'mengurangi', 'beban', 'orangtua', 'mugkin', 'kalo', 'nikah', 'tanggungjawab', 'orangtua', 'mikirnya', 'bertambah', 'penghasilan']</t>
  </si>
  <si>
    <t>['nikah', 'muda', 'kurang', 'beban', 'orangtua', 'mugkin', 'kalo', 'nikah', 'tanggungjawab', 'orangtua', 'mikirnya', 'tambah', 'hasil']</t>
  </si>
  <si>
    <t>nikah muda kurang beban orangtua mugkin kalo nikah tanggungjawab orangtua mikirnya tambah hasil</t>
  </si>
  <si>
    <t>@sbyfess Ga setuju sama nikah muda kayanya ga akan terjadi hal² kaya anak sekolah di nikahin.</t>
  </si>
  <si>
    <t>@sbyfess ga setuju sama nikah muda kayanya ga akan terjadi hal² kaya anak sekolah di nikahin.</t>
  </si>
  <si>
    <t>ga setuju sama nikah muda kayanya ga akan terjadi hal kaya anak sekolah di nikahin</t>
  </si>
  <si>
    <t>['ga', 'setuju', 'sama', 'nikah', 'muda', 'kayanya', 'ga', 'akan', 'terjadi', 'hal', 'kaya', 'anak', 'sekolah', 'di', 'nikahin']</t>
  </si>
  <si>
    <t>['tidak', 'setuju', 'sama', 'nikah', 'muda', 'sepertinya', 'tidak', 'akan', 'terjadi', 'hal', 'kaya', 'anak', 'sekolah', 'di', 'nikahin']</t>
  </si>
  <si>
    <t>['setuju', 'nikah', 'muda', 'kaya', 'anak', 'sekolah', 'nikahin']</t>
  </si>
  <si>
    <t>['tuju', 'nikah', 'muda', 'kaya', 'anak', 'sekolah', 'nikahin']</t>
  </si>
  <si>
    <t>tuju nikah muda kaya anak sekolah nikahin</t>
  </si>
  <si>
    <t>@sbyfess faktor nikah muda juga salah satunya karena kehamilan hasil dr perngentotan kenakalan remaja di era informatika, asli e banyak faktor sehhh gabisa pukul rata</t>
  </si>
  <si>
    <t>faktor nikah muda juga salah satunya karena kehamilan hasil dr perngentotan kenakalan remaja di era informatika asli  banyak faktor sehhh gabisa pukul rata</t>
  </si>
  <si>
    <t>['faktor', 'nikah', 'muda', 'juga', 'salah', 'satunya', 'karena', 'kehamilan', 'hasil', 'dr', 'perngentotan', 'kenakalan', 'remaja', 'di', 'era', 'informatika', 'asli', 'banyak', 'faktor', 'sehhh', 'gabisa', 'pukul', 'rata']</t>
  </si>
  <si>
    <t>['faktor', 'nikah', 'muda', 'juga', 'salah', 'satunya', 'karena', 'kehamilan', 'hasil', 'dari', 'perngentotan', 'kenakalan', 'remaja', 'di', 'era', 'informatika', 'asli', 'banyak', 'faktor', 'sehhh', 'gabisa', 'pukul', 'rata']</t>
  </si>
  <si>
    <t>['faktor', 'nikah', 'muda', 'salah', 'satunya', 'kehamilan', 'hasil', 'perngentotan', 'kenakalan', 'remaja', 'era', 'informatika', 'asli', 'faktor', 'sehhh', 'gabisa']</t>
  </si>
  <si>
    <t>['faktor', 'nikah', 'muda', 'salah', 'satu', 'hamil', 'hasil', 'perngentotan', 'nakal', 'remaja', 'era', 'informatika', 'asli', 'faktor', 'sehhh', 'gabisa']</t>
  </si>
  <si>
    <t>faktor nikah muda salah satu hamil hasil perngentotan nakal remaja era informatika asli faktor sehhh gabisa</t>
  </si>
  <si>
    <t>@sbyfess karena orang tuanya dulu bisa survive dengan nikah muda
orang menengah ke bawah juga banyak yg ga nikah gara2 di minta kerja menghidupi bapak,ibu dan saudara2nya nder
menurutku ya jumlah e ketok akeh simply karena orang menengah ke bawah iku onok akeh bestie</t>
  </si>
  <si>
    <t>karena orang tuanya dulu bisa survive dengan nikah muda orang menengah ke bawah juga banyak yg ga nikah gara di minta kerja menghidupi bapakibu dan saudaranya nder menurutku ya jumlah  ketok akeh simply karena orang menengah ke bawah iku onok akeh bestie</t>
  </si>
  <si>
    <t>['karena', 'orang', 'tuanya', 'dulu', 'bisa', 'survive', 'dengan', 'nikah', 'muda', 'orang', 'menengah', 'ke', 'bawah', 'juga', 'banyak', 'yg', 'ga', 'nikah', 'gara', 'di', 'minta', 'kerja', 'menghidupi', 'bapakibu', 'dan', 'saudaranya', 'nder', 'menurutku', 'ya', 'jumlah', 'ketok', 'akeh', 'simply', 'karena', 'orang', 'menengah', 'ke', 'bawah', 'iku', 'onok', 'akeh', 'bestie']</t>
  </si>
  <si>
    <t>['karena', 'orang', 'tuanya', 'dulu', 'bisa', 'survive', 'dengan', 'nikah', 'muda', 'orang', 'menengah', 'ke', 'bawah', 'juga', 'banyak', 'yg', 'tidak', 'nikah', 'karena', 'di', 'minta', 'kerja', 'menghidupi', 'bapakibu', 'dan', 'saudaranya', 'nder', 'menurutku', 'ya', 'jumlah', 'ketok', 'banyak', 'simply', 'karena', 'orang', 'menengah', 'ke', 'bawah', 'itu', 'onok', 'banyak', 'sahabat']</t>
  </si>
  <si>
    <t>['orang', 'tuanya', 'survive', 'nikah', 'muda', 'orang', 'menengah', 'nikah', 'kerja', 'menghidupi', 'bapakibu', 'saudaranya', 'nder', 'menurutku', 'ya', 'ketok', 'simply', 'orang', 'menengah', 'onok', 'sahabat']</t>
  </si>
  <si>
    <t>['orang', 'tua', 'survive', 'nikah', 'muda', 'orang', 'tengah', 'nikah', 'kerja', 'hidup', 'bapakibu', 'saudara', 'nder', 'turut', 'ya', 'ketok', 'simply', 'orang', 'tengah', 'onok', 'sahabat']</t>
  </si>
  <si>
    <t>orang tua survive nikah muda orang tengah nikah kerja hidup bapakibu saudara nder turut ya ketok simply orang tengah onok sahabat</t>
  </si>
  <si>
    <t>-rek ini pure aku ngajak diskusi, kenapa ya yang nikah muda (usia sekolah) kebanyakan dari golongan masyarakat menengah ke bawah. Kadang masih bingung, apa ndak malah nambah populasi? Kenapa nggak fokus kerja aja ya buat nambah penghasilan kalo misal memang karena  (cont..) https://t.co/Prt3bWfGBe</t>
  </si>
  <si>
    <t>-rek ini pure aku ngajak diskusi, kenapa ya yang nikah muda (usia sekolah) kebanyakan dari golongan masyarakat menengah ke bawah. kadang masih bingung, apa ndak malah nambah populasi? kenapa nggak fokus kerja aja ya buat nambah penghasilan kalo misal memang karena  (cont..) https://t.co/prt3bwfgbe</t>
  </si>
  <si>
    <t>rek ini pure aku ngajak diskusi kenapa ya yang nikah muda usia sekolah kebanyakan dari golongan masyarakat menengah ke bawah kadang masih bingung apa ndak malah nambah populasi kenapa nggak fokus kerja aja ya buat nambah penghasilan kalo misal memang karena cont</t>
  </si>
  <si>
    <t>['rek', 'ini', 'pure', 'aku', 'ngajak', 'diskusi', 'kenapa', 'ya', 'yang', 'nikah', 'muda', 'usia', 'sekolah', 'kebanyakan', 'dari', 'golongan', 'masyarakat', 'menengah', 'ke', 'bawah', 'kadang', 'masih', 'bingung', 'apa', 'ndak', 'malah', 'nambah', 'populasi', 'kenapa', 'nggak', 'fokus', 'kerja', 'aja', 'ya', 'buat', 'nambah', 'penghasilan', 'kalo', 'misal', 'memang', 'karena', 'cont']</t>
  </si>
  <si>
    <t>['rek', 'ini', 'pure', 'aku', 'mengajak', 'diskusi', 'kenapa', 'ya', 'yang', 'nikah', 'muda', 'usia', 'sekolah', 'kebanyakan', 'dari', 'golongan', 'masyarakat', 'menengah', 'ke', 'bawah', 'kadang', 'masih', 'bingung', 'apa', 'tidak', 'malah', 'bertambah', 'populasi', 'kenapa', 'tidak', 'fokus', 'kerja', 'aja', 'ya', 'buat', 'bertambah', 'penghasilan', 'kalo', 'misal', 'memang', 'karena', 'cont']</t>
  </si>
  <si>
    <t>['rek', 'pure', 'mengajak', 'diskusi', 'ya', 'nikah', 'muda', 'usia', 'sekolah', 'kebanyakan', 'golongan', 'masyarakat', 'menengah', 'kadang', 'bingung', 'bertambah', 'populasi', 'fokus', 'kerja', 'aja', 'ya', 'bertambah', 'penghasilan', 'kalo', 'cont']</t>
  </si>
  <si>
    <t>['rek', 'pure', 'ajak', 'diskusi', 'ya', 'nikah', 'muda', 'usia', 'sekolah', 'banyak', 'golong', 'masyarakat', 'tengah', 'kadang', 'bingung', 'tambah', 'populasi', 'fokus', 'kerja', 'aja', 'ya', 'tambah', 'hasil', 'kalo', 'cont']</t>
  </si>
  <si>
    <t>rek pure ajak diskusi ya nikah muda usia sekolah banyak golong masyarakat tengah kadang bingung tambah populasi fokus kerja aja ya tambah hasil kalo cont</t>
  </si>
  <si>
    <t>Gini keluarga mau nyuruh nikah. Laki2 di hidup gue banyak ga memenuhi kewajiban pernikahan jir walaupun itu cuma membagi aset atau menafkahi. 
Udah pusing gue mikirin rumah tangga ortu. Mati muda lebih bagus daripada menikah selama lu di negara berflower.</t>
  </si>
  <si>
    <t>gini keluarga mau nyuruh nikah. laki2 di hidup gue banyak ga memenuhi kewajiban pernikahan jir walaupun itu cuma membagi aset atau menafkahi. 
udah pusing gue mikirin rumah tangga ortu. mati muda lebih bagus daripada menikah selama lu di negara berflower.</t>
  </si>
  <si>
    <t>gini keluarga mau nyuruh nikah laki di hidup gue banyak ga memenuhi kewajiban pernikahan jir walaupun itu cuma membagi aset atau menafkahi udah pusing gue mikirin rumah tangga ortu mati muda lebih bagus daripada menikah selama lu di negara berflower</t>
  </si>
  <si>
    <t>['gini', 'keluarga', 'mau', 'nyuruh', 'nikah', 'laki', 'di', 'hidup', 'gue', 'banyak', 'ga', 'memenuhi', 'kewajiban', 'pernikahan', 'jir', 'walaupun', 'itu', 'cuma', 'membagi', 'aset', 'atau', 'menafkahi', 'udah', 'pusing', 'gue', 'mikirin', 'rumah', 'tangga', 'ortu', 'mati', 'muda', 'lebih', 'bagus', 'daripada', 'menikah', 'selama', 'lu', 'di', 'negara', 'berflower']</t>
  </si>
  <si>
    <t>['begini', 'keluarga', 'mau', 'menyuruh', 'nikah', 'laki', 'di', 'hidup', 'aku', 'banyak', 'tidak', 'memenuhi', 'kewajiban', 'pernikahan', 'fuck', 'walaupun', 'itu', 'cuma', 'membagi', 'aset', 'atau', 'menafkahi', 'sudah', 'pusing', 'aku', 'memikirkan', 'rumah', 'tangga', 'orangtua', 'mati', 'muda', 'lebih', 'bagus', 'daripada', 'nikah', 'selama', 'kamu', 'di', 'negara', 'berflower']</t>
  </si>
  <si>
    <t>['keluarga', 'menyuruh', 'nikah', 'laki', 'hidup', 'memenuhi', 'kewajiban', 'pernikahan', 'fuck', 'membagi', 'aset', 'menafkahi', 'pusing', 'memikirkan', 'rumah', 'tangga', 'orangtua', 'mati', 'muda', 'bagus', 'nikah', 'negara', 'berflower']</t>
  </si>
  <si>
    <t>['keluarga', 'suruh', 'nikah', 'laki', 'hidup', 'penuh', 'wajib', 'nikah', 'fuck', 'bagi', 'aset', 'nafkah', 'pusing', 'pikir', 'rumah', 'tangga', 'orangtua', 'mati', 'muda', 'bagus', 'nikah', 'negara', 'berflower']</t>
  </si>
  <si>
    <t>keluarga suruh nikah laki hidup penuh wajib nikah fuck bagi aset nafkah pusing pikir rumah tangga orangtua mati muda bagus nikah negara berflower</t>
  </si>
  <si>
    <t>@kiminoriii Ini lah Alasan knp usia belasan gampang banget anak2 muda hamil diluar nikah. Sementara pasangan yg menikah setelah settle di usia 30 an kadang susah dapat anak. Ya karena itu, penurunan kualitas sperma.</t>
  </si>
  <si>
    <t>@kiminoriii ini lah alasan knp usia belasan gampang banget anak2 muda hamil diluar nikah. sementara pasangan yg menikah setelah settle di usia 30 an kadang susah dapat anak. ya karena itu, penurunan kualitas sperma.</t>
  </si>
  <si>
    <t>ini lah alasan knp usia belasan gampang banget anak muda hamil diluar nikah sementara pasangan yg menikah setelah settle di usia an kadang susah dapat anak ya karena itu penurunan kualitas sperma</t>
  </si>
  <si>
    <t>['ini', 'lah', 'alasan', 'knp', 'usia', 'belasan', 'gampang', 'banget', 'anak', 'muda', 'hamil', 'diluar', 'nikah', 'sementara', 'pasangan', 'yg', 'menikah', 'setelah', 'settle', 'di', 'usia', 'an', 'kadang', 'susah', 'dapat', 'anak', 'ya', 'karena', 'itu', 'penurunan', 'kualitas', 'sperma']</t>
  </si>
  <si>
    <t>['ini', 'lah', 'alasan', 'kenapa', 'usia', 'remaja', 'gampang', 'banget', 'anak', 'muda', 'hamil', 'diluar', 'nikah', 'sementara', 'pasangan', 'yg', 'nikah', 'setelah', 'settle', 'di', 'usia', 'an', 'kadang', 'susah', 'dapat', 'anak', 'ya', 'karena', 'itu', 'penurunan', 'kualitas', 'sperma']</t>
  </si>
  <si>
    <t>['alasan', 'usia', 'remaja', 'gampang', 'banget', 'anak', 'muda', 'hamil', 'diluar', 'nikah', 'pasangan', 'nikah', 'settle', 'usia', 'an', 'kadang', 'susah', 'anak', 'ya', 'penurunan', 'kualitas', 'sperma']</t>
  </si>
  <si>
    <t>['alas', 'usia', 'remaja', 'gampang', 'banget', 'anak', 'muda', 'hamil', 'luar', 'nikah', 'pasang', 'nikah', 'settle', 'usia', 'an', 'kadang', 'susah', 'anak', 'ya', 'turun', 'kualitas', 'sperma']</t>
  </si>
  <si>
    <t>alas usia remaja gampang banget anak muda hamil luar nikah pasang nikah settle usia an kadang susah anak ya turun kualitas sperma</t>
  </si>
  <si>
    <t>@chrisdl098 @sosmedkeras Lek boso gaul e, cherry picking ae wong-wong. Realita ne penyebab onoke gerakan hindari nikah muda ndek jaman saiki yo soale wong-wong jamanmu kuwi ket umur 13 akeh seng kentha-kenthu nganti meteng mbut jembut</t>
  </si>
  <si>
    <t>@chrisdl098 @sosmedkeras lek boso gaul e, cherry picking ae wong-wong. realita ne penyebab onoke gerakan hindari nikah muda ndek jaman saiki yo soale wong-wong jamanmu kuwi ket umur 13 akeh seng kentha-kenthu nganti meteng mbut jembut</t>
  </si>
  <si>
    <t>lek boso gaul  cherry picking ae wongwong realita ne penyebab onoke gerakan hindari nikah muda ndek jaman saiki yo soale wongwong jamanmu kuwi ket umur akeh seng kenthakenthu nganti meteng mbut jembut</t>
  </si>
  <si>
    <t>['lek', 'boso', 'gaul', 'cherry', 'picking', 'ae', 'wongwong', 'realita', 'ne', 'penyebab', 'onoke', 'gerakan', 'hindari', 'nikah', 'muda', 'ndek', 'jaman', 'saiki', 'yo', 'soale', 'wongwong', 'jamanmu', 'kuwi', 'ket', 'umur', 'akeh', 'seng', 'kenthakenthu', 'nganti', 'meteng', 'mbut', 'jembut']</t>
  </si>
  <si>
    <t>['yang', 'boso', 'gaul', 'cherry', 'picking', 'saja', 'wongwong', 'realita', 'ini', 'penyebab', 'onoke', 'gerakan', 'hindari', 'nikah', 'muda', 'di', 'zaman', 'saiki', 'ya', 'karena', 'wongwong', 'jamanmu', 'kuwi', 'ket', 'umur', 'banyak', 'seng', 'kenthakenthu', 'nganti', 'hamil', 'mbut', 'jembut']</t>
  </si>
  <si>
    <t>['boso', 'gaul', 'cherry', 'picking', 'wongwong', 'realita', 'penyebab', 'onoke', 'gerakan', 'hindari', 'nikah', 'muda', 'zaman', 'saiki', 'ya', 'wongwong', 'jamanmu', 'kuwi', 'ket', 'umur', 'seng', 'kenthakenthu', 'nganti', 'hamil', 'mbut', 'jembut']</t>
  </si>
  <si>
    <t>['boso', 'gaul', 'cherry', 'picking', 'wongwong', 'realita', 'sebab', 'onoke', 'gera', 'hindar', 'nikah', 'muda', 'zaman', 'saiki', 'ya', 'wongwong', 'jaman', 'kuwi', 'ket', 'umur', 'seng', 'kenthakenthu', 'nganti', 'hamil', 'mbut', 'jembut']</t>
  </si>
  <si>
    <t>boso gaul cherry picking wongwong realita sebab onoke gera hindar nikah muda zaman saiki ya wongwong jaman kuwi ket umur seng kenthakenthu nganti hamil mbut jembut</t>
  </si>
  <si>
    <t>@beauztie IH GA BAGUS NIKAH MUDA</t>
  </si>
  <si>
    <t>@beauztie ih ga bagus nikah muda</t>
  </si>
  <si>
    <t>ih ga bagus nikah muda</t>
  </si>
  <si>
    <t>['ih', 'ga', 'bagus', 'nikah', 'muda']</t>
  </si>
  <si>
    <t>['ih', 'tidak', 'bagus', 'nikah', 'muda']</t>
  </si>
  <si>
    <t>['bagus', 'nikah', 'muda']</t>
  </si>
  <si>
    <t>bagus nikah muda</t>
  </si>
  <si>
    <t>@Wahjoeni Related 🥲 sepupu saya usia 30an, jadi irt setelah nikah muda dan punya 3 anak, sekarang baru bisa memulai karirnya tapi kesusahan. Padahal dia pinter banget, cumlaude Hukum UB juga :(</t>
  </si>
  <si>
    <t>@wahjoeni related 🥲 sepupu saya usia 30an, jadi irt setelah nikah muda dan punya 3 anak, sekarang baru bisa memulai karirnya tapi kesusahan. padahal dia pinter banget, cumlaude hukum ub juga :(</t>
  </si>
  <si>
    <t>related sepupu saya usia an jadi irt setelah nikah muda dan punya anak sekarang baru bisa memulai karirnya tapi kesusahan padahal dia pinter banget cumlaude hukum ub juga</t>
  </si>
  <si>
    <t>['related', 'sepupu', 'saya', 'usia', 'an', 'jadi', 'irt', 'setelah', 'nikah', 'muda', 'dan', 'punya', 'anak', 'sekarang', 'baru', 'bisa', 'memulai', 'karirnya', 'tapi', 'kesusahan', 'padahal', 'dia', 'pinter', 'banget', 'cumlaude', 'hukum', 'ub', 'juga']</t>
  </si>
  <si>
    <t>['related', 'sepupu', 'saya', 'usia', 'an', 'jadi', 'irt', 'setelah', 'nikah', 'muda', 'dan', 'punya', 'anak', 'sekarang', 'baru', 'bisa', 'memulai', 'kariernya', 'tapi', 'kesusahan', 'padahal', 'dia', 'pintar', 'banget', 'cumlaude', 'hukum', 'ub', 'juga']</t>
  </si>
  <si>
    <t>['related', 'sepupu', 'usia', 'an', 'irt', 'nikah', 'muda', 'anak', 'kariernya', 'kesusahan', 'pintar', 'banget', 'cumlaude', 'hukum', 'ub']</t>
  </si>
  <si>
    <t>['related', 'sepupu', 'usia', 'an', 'irt', 'nikah', 'muda', 'anak', 'karier', 'susah', 'pintar', 'banget', 'cumlaude', 'hukum', 'ub']</t>
  </si>
  <si>
    <t>related sepupu usia an irt nikah muda anak karier susah pintar banget cumlaude hukum ub</t>
  </si>
  <si>
    <t>@tanyakanrl di keluargaku kalo blm nikah ttp dapet thr sih, mau lo umur 29 tahun pun kl blm nikah ttp dapet uang baru tiap taun 🤣😭 kdg pake amplop anak bocah tp gpp itu resep awet muda</t>
  </si>
  <si>
    <t>di keluargaku kalo blm nikah ttp dapet thr sih mau lo umur tahun pun kl blm nikah ttp dapet uang baru tiap taun kdg pake amplop anak bocah tp gpp itu resep awet muda</t>
  </si>
  <si>
    <t>['di', 'keluargaku', 'kalo', 'blm', 'nikah', 'ttp', 'dapet', 'thr', 'sih', 'mau', 'lo', 'umur', 'tahun', 'pun', 'kl', 'blm', 'nikah', 'ttp', 'dapet', 'uang', 'baru', 'tiap', 'taun', 'kdg', 'pake', 'amplop', 'anak', 'bocah', 'tp', 'gpp', 'itu', 'resep', 'awet', 'muda']</t>
  </si>
  <si>
    <t>['di', 'keluargaku', 'kalo', 'belum', 'nikah', 'tetap', 'dapat', 'thr', 'sih', 'mau', 'kamu', 'umur', 'tahun', 'pun', 'kalau', 'belum', 'nikah', 'tetap', 'dapat', 'uang', 'baru', 'tiap', 'tahun', 'kadang', 'pakai', 'amplop', 'anak', 'anak', 'tapi', 'boleh', 'itu', 'resep', 'awet', 'muda']</t>
  </si>
  <si>
    <t>['keluargaku', 'kalo', 'nikah', 'thr', 'sih', 'umur', 'nikah', 'uang', 'kadang', 'pakai', 'amplop', 'anak', 'anak', 'resep', 'awet', 'muda']</t>
  </si>
  <si>
    <t>['keluarga', 'kalo', 'nikah', 'thr', 'sih', 'umur', 'nikah', 'uang', 'kadang', 'pakai', 'amplop', 'anak', 'anak', 'resep', 'awet', 'muda']</t>
  </si>
  <si>
    <t>keluarga kalo nikah thr sih umur nikah uang kadang pakai amplop anak anak resep awet muda</t>
  </si>
  <si>
    <t>Di era gempuran teman seangkatan bahkan yg lebih muda lamaran-nikah, temenku yg sudah nikah dan punya anak said : 
Dalam hatiku, santai dulu ga sih🫠 https://t.co/gS4YnGP2Sk</t>
  </si>
  <si>
    <t>di era gempuran teman seangkatan bahkan yg lebih muda lamaran-nikah, temenku yg sudah nikah dan punya anak said : 
dalam hatiku, santai dulu ga sih🫠 https://t.co/gs4yngp2sk</t>
  </si>
  <si>
    <t>di era gempuran teman seangkatan bahkan yg lebih muda lamarannikah temenku yg sudah nikah dan punya anak said dalam hatiku santai dulu ga sih</t>
  </si>
  <si>
    <t>['di', 'era', 'gempuran', 'teman', 'seangkatan', 'bahkan', 'yg', 'lebih', 'muda', 'lamarannikah', 'temenku', 'yg', 'sudah', 'nikah', 'dan', 'punya', 'anak', 'said', 'dalam', 'hatiku', 'santai', 'dulu', 'ga', 'sih']</t>
  </si>
  <si>
    <t>['di', 'era', 'penggempuran', 'teman', 'seangkatan', 'bahkan', 'yg', 'lebih', 'muda', 'lamarannikah', 'temenku', 'yg', 'sudah', 'nikah', 'dan', 'punya', 'anak', 'berkata', 'dalam', 'hatiku', 'santai', 'dulu', 'tidak', 'sih']</t>
  </si>
  <si>
    <t>['era', 'penggempuran', 'teman', 'seangkatan', 'muda', 'lamarannikah', 'temenku', 'nikah', 'anak', 'hatiku', 'santai', 'sih']</t>
  </si>
  <si>
    <t>['era', 'gempur', 'teman', 'angkat', 'muda', 'lamarannikah', 'temenku', 'nikah', 'anak', 'hati', 'santai', 'sih']</t>
  </si>
  <si>
    <t>era gempur teman angkat muda lamarannikah temenku nikah anak hati santai sih</t>
  </si>
  <si>
    <t>nikah muda atau telat nikah?</t>
  </si>
  <si>
    <t>nikah muda atau telat nikah</t>
  </si>
  <si>
    <t>['nikah', 'muda', 'atau', 'telat', 'nikah']</t>
  </si>
  <si>
    <t>['nikah', 'muda', 'telat', 'nikah']</t>
  </si>
  <si>
    <t>nikah muda telat nikah</t>
  </si>
  <si>
    <t>@sosmedkeras kaya temenku, tapi bedanya dia dari SMA, pas lulus langsung dipinang polisi muda, skrg dia udh hamil anak ke-2, terus di kuliahin sama suaminya. kabar si mantan nggak tau, cuman waktu temenku mau nikah, di line(sempet sekontak)TL dia penuh dgn kegalauan༎ຶ⁠‿⁠༎ຶ</t>
  </si>
  <si>
    <t>@sosmedkeras kaya temenku, tapi bedanya dia dari sma, pas lulus langsung dipinang polisi muda, skrg dia udh hamil anak ke-2, terus di kuliahin sama suaminya. kabar si mantan nggak tau, cuman waktu temenku mau nikah, di line(sempet sekontak)tl dia penuh dgn kegalauan༎ຶ⁠‿⁠༎ຶ</t>
  </si>
  <si>
    <t>kaya temenku tapi bedanya dia dari sma pas lulus langsung dipinang polisi muda skrg dia udh hamil anak ke terus di kuliahin sama suaminya kabar si mantan nggak tau cuman waktu temenku mau nikah di linesempet sekontaktl dia penuh dgn kegalauan</t>
  </si>
  <si>
    <t>['kaya', 'temenku', 'tapi', 'bedanya', 'dia', 'dari', 'sma', 'pas', 'lulus', 'langsung', 'dipinang', 'polisi', 'muda', 'skrg', 'dia', 'udh', 'hamil', 'anak', 'ke', 'terus', 'di', 'kuliahin', 'sama', 'suaminya', 'kabar', 'si', 'mantan', 'nggak', 'tau', 'cuman', 'waktu', 'temenku', 'mau', 'nikah', 'di', 'linesempet', 'sekontaktl', 'dia', 'penuh', 'dgn', 'kegalauan']</t>
  </si>
  <si>
    <t>['kaya', 'temenku', 'tapi', 'bedanya', 'dia', 'dari', 'sama', 'saat', 'lulus', 'langsung', 'dipinang', 'polisi', 'muda', 'sekarang', 'dia', 'sudah', 'hamil', 'anak', 'ke', 'terus', 'di', 'kuliahin', 'sama', 'suaminya', 'kabar', 'si', 'mantan', 'tidak', 'tau', 'hanya', 'waktu', 'temenku', 'mau', 'nikah', 'di', 'linesempet', 'sekontaktl', 'dia', 'penuh', 'dengan', 'kegalauan']</t>
  </si>
  <si>
    <t>['kaya', 'temenku', 'bedanya', 'lulus', 'langsung', 'dipinang', 'polisi', 'muda', 'hamil', 'anak', 'kuliahin', 'suaminya', 'kabar', 'si', 'mantan', 'tau', 'temenku', 'nikah', 'linesempet', 'sekontaktl', 'penuh', 'kegalauan']</t>
  </si>
  <si>
    <t>['kaya', 'temenku', 'beda', 'lulus', 'langsung', 'pinang', 'polisi', 'muda', 'hamil', 'anak', 'kuliahin', 'suami', 'kabar', 'si', 'mantan', 'tau', 'temenku', 'nikah', 'linesempet', 'sekontaktl', 'penuh', 'galau']</t>
  </si>
  <si>
    <t>kaya temenku beda lulus langsung pinang polisi muda hamil anak kuliahin suami kabar si mantan tau temenku nikah linesempet sekontaktl penuh galau</t>
  </si>
  <si>
    <t>@archa_bella pas aku lulus SD, 2012/2013an, lumrah banget tuh anak2 SD pada nikah muda, kasian anak-anaknya :(</t>
  </si>
  <si>
    <t>@archa_bella pas aku lulus sd, 2012/2013an, lumrah banget tuh anak2 sd pada nikah muda, kasian anak-anaknya :(</t>
  </si>
  <si>
    <t>bella pas aku lulus sd an lumrah banget tuh anak sd pada nikah muda kasian anakanaknya</t>
  </si>
  <si>
    <t>['bella', 'pas', 'aku', 'lulus', 'sd', 'an', 'lumrah', 'banget', 'tuh', 'anak', 'sd', 'pada', 'nikah', 'muda', 'kasian', 'anakanaknya']</t>
  </si>
  <si>
    <t>['bella', 'saat', 'aku', 'lulus', 'sd', 'an', 'lumrah', 'banget', 'tuh', 'anak', 'sd', 'pada', 'nikah', 'muda', 'kasihan', 'anaknya']</t>
  </si>
  <si>
    <t>['bella', 'lulus', 'sd', 'an', 'lumrah', 'banget', 'tuh', 'anak', 'sd', 'nikah', 'muda', 'kasihan', 'anaknya']</t>
  </si>
  <si>
    <t>['bella', 'lulus', 'sd', 'an', 'lumrah', 'banget', 'tuh', 'anak', 'sd', 'nikah', 'muda', 'kasihan', 'anak']</t>
  </si>
  <si>
    <t>bella lulus sd an lumrah banget tuh anak sd nikah muda kasihan anak</t>
  </si>
  <si>
    <t>@worksfess Ah sama, gue juga yang tadinya pingin kerja sampe mati malah jadi nikah muda padahal kerja belom setahun..
Alasan pertama gue lemah iman mudah tergoda hanya dengan  sedikit godaan wkwkwkwkwk 
Kedua jijik juga lama lama di godain terus sama laki orang</t>
  </si>
  <si>
    <t>@worksfess ah sama, gue juga yang tadinya pingin kerja sampe mati malah jadi nikah muda padahal kerja belom setahun..
alasan pertama gue lemah iman mudah tergoda hanya dengan  sedikit godaan wkwkwkwkwk 
kedua jijik juga lama lama di godain terus sama laki orang</t>
  </si>
  <si>
    <t>ah sama gue juga yang tadinya pingin kerja sampe mati malah jadi nikah muda padahal kerja belom setahun alasan pertama gue lemah iman mudah tergoda hanya dengan sedikit godaan wkwkwkwkwk kedua jijik juga lama lama di godain terus sama laki orang</t>
  </si>
  <si>
    <t>['ah', 'sama', 'gue', 'juga', 'yang', 'tadinya', 'pingin', 'kerja', 'sampe', 'mati', 'malah', 'jadi', 'nikah', 'muda', 'padahal', 'kerja', 'belom', 'setahun', 'alasan', 'pertama', 'gue', 'lemah', 'iman', 'mudah', 'tergoda', 'hanya', 'dengan', 'sedikit', 'godaan', 'wkwkwkwkwk', 'kedua', 'jijik', 'juga', 'lama', 'lama', 'di', 'godain', 'terus', 'sama', 'laki', 'orang']</t>
  </si>
  <si>
    <t>['ah', 'sama', 'aku', 'juga', 'yang', 'tadinya', 'ingin', 'kerja', 'sampai', 'mati', 'malah', 'jadi', 'nikah', 'muda', 'padahal', 'kerja', 'belum', 'setahun', 'alasan', 'pertama', 'aku', 'lemah', 'iman', 'mudah', 'tergoda', 'hanya', 'dengan', 'sedikit', 'godaan', 'wkwkwkwkwk', 'kedua', 'jijik', 'juga', 'lama', 'lama', 'di', 'menggoda', 'terus', 'sama', 'laki', 'orang']</t>
  </si>
  <si>
    <t>['ah', 'kerja', 'mati', 'nikah', 'muda', 'kerja', 'setahun', 'alasan', 'lemah', 'iman', 'mudah', 'tergoda', 'godaan', 'wkwkwkwkwk', 'jijik', 'menggoda', 'laki', 'orang']</t>
  </si>
  <si>
    <t>['ah', 'kerja', 'mati', 'nikah', 'muda', 'kerja', 'tahun', 'alas', 'lemah', 'iman', 'mudah', 'goda', 'goda', 'wkwkwkwkwk', 'jijik', 'goda', 'laki', 'orang']</t>
  </si>
  <si>
    <t>ah kerja mati nikah muda kerja tahun alas lemah iman mudah goda goda wkwkwkwkwk jijik goda laki orang</t>
  </si>
  <si>
    <t>@tanyakanrl -wali nikah jadi ada walinya. ketemu 15 tahun kemudian, tapi ortu sama kakaknya udah meninggal lama, adiknya yang jadi wali nikah. suaminya meninggal muda, balik ke rumah ortu adopsinya, rawat keluarga adopsinya (karena gak berdaya). sekarang hidup jadi ahli waris</t>
  </si>
  <si>
    <t>wali nikah jadi ada walinya ketemu tahun kemudian tapi ortu sama kakaknya udah meninggal lama adiknya yang jadi wali nikah suaminya meninggal muda balik ke rumah ortu adopsinya rawat keluarga adopsinya karena gak berdaya sekarang hidup jadi ahli waris</t>
  </si>
  <si>
    <t>['wali', 'nikah', 'jadi', 'ada', 'walinya', 'ketemu', 'tahun', 'kemudian', 'tapi', 'ortu', 'sama', 'kakaknya', 'udah', 'meninggal', 'lama', 'adiknya', 'yang', 'jadi', 'wali', 'nikah', 'suaminya', 'meninggal', 'muda', 'balik', 'ke', 'rumah', 'ortu', 'adopsinya', 'rawat', 'keluarga', 'adopsinya', 'karena', 'gak', 'berdaya', 'sekarang', 'hidup', 'jadi', 'ahli', 'waris']</t>
  </si>
  <si>
    <t>['wali', 'nikah', 'jadi', 'ada', 'walinya', 'bertemu', 'tahun', 'kemudian', 'tapi', 'orangtua', 'sama', 'kakaknya', 'sudah', 'meninggal', 'lama', 'adiknya', 'yang', 'jadi', 'wali', 'nikah', 'suaminya', 'meninggal', 'muda', 'balik', 'ke', 'rumah', 'orangtua', 'adopsinya', 'rawat', 'keluarga', 'adopsinya', 'karena', 'gak', 'berdaya', 'sekarang', 'hidup', 'jadi', 'ahli', 'waris']</t>
  </si>
  <si>
    <t>['wali', 'nikah', 'walinya', 'bertemu', 'orangtua', 'kakaknya', 'meninggal', 'adiknya', 'wali', 'nikah', 'suaminya', 'meninggal', 'muda', 'rumah', 'orangtua', 'adopsinya', 'rawat', 'keluarga', 'adopsinya', 'gak', 'berdaya', 'hidup', 'ahli', 'waris']</t>
  </si>
  <si>
    <t>['wali', 'nikah', 'wali', 'temu', 'orangtua', 'kakak', 'tinggal', 'adik', 'wali', 'nikah', 'suami', 'tinggal', 'muda', 'rumah', 'orangtua', 'adopsi', 'rawat', 'keluarga', 'adopsi', 'gak', 'daya', 'hidup', 'ahli', 'waris']</t>
  </si>
  <si>
    <t>wali nikah wali temu orangtua kakak tinggal adik wali nikah suami tinggal muda rumah orangtua adopsi rawat keluarga adopsi gak daya hidup ahli waris</t>
  </si>
  <si>
    <t>@BaseBDG Nikah muda asal finansial stabil mah nya emang enak atuh, da angger nikah kolot ge ai finansial can stabil mah bakal kitu loba "manawi" 🤣</t>
  </si>
  <si>
    <t>@basebdg nikah muda asal finansial stabil mah nya emang enak atuh, da angger nikah kolot ge ai finansial can stabil mah bakal kitu loba "manawi" 🤣</t>
  </si>
  <si>
    <t>nikah muda asal finansial stabil mah nya emang enak atuh da angger nikah kolot ge ai finansial can stabil mah bakal kitu loba manawi</t>
  </si>
  <si>
    <t>['nikah', 'muda', 'asal', 'finansial', 'stabil', 'mah', 'nya', 'emang', 'enak', 'atuh', 'da', 'angger', 'nikah', 'kolot', 'ge', 'ai', 'finansial', 'can', 'stabil', 'mah', 'bakal', 'kitu', 'loba', 'manawi']</t>
  </si>
  <si>
    <t>['nikah', 'muda', 'asal', 'keuangan', 'stabil', 'mah', 'nya', 'memang', 'enak', 'atuh', 'da', 'angger', 'nikah', 'kolot', 'ge', 'ai', 'keuangan', 'can', 'stabil', 'mah', 'bakal', 'kitu', 'loba', 'manawi']</t>
  </si>
  <si>
    <t>['nikah', 'muda', 'keuangan', 'stabil', 'mah', 'nya', 'enak', 'atuh', 'da', 'angger', 'nikah', 'kolot', 'ge', 'keuangan', 'can', 'stabil', 'mah', 'kitu', 'loba', 'manawi']</t>
  </si>
  <si>
    <t>['nikah', 'muda', 'uang', 'stabil', 'mah', 'nya', 'enak', 'atuh', 'da', 'angger', 'nikah', 'kolot', 'ge', 'uang', 'can', 'stabil', 'mah', 'kitu', 'loba', 'manawi']</t>
  </si>
  <si>
    <t>nikah muda uang stabil mah nya enak atuh da angger nikah kolot ge uang can stabil mah kitu loba manawi</t>
  </si>
  <si>
    <t>bukan nikah muda, tapi nikah finansial belum stabil ga sih? ;(</t>
  </si>
  <si>
    <t>bukan nikah muda tapi nikah finansial belum stabil ga sih</t>
  </si>
  <si>
    <t>['bukan', 'nikah', 'muda', 'tapi', 'nikah', 'finansial', 'belum', 'stabil', 'ga', 'sih']</t>
  </si>
  <si>
    <t>['bukan', 'nikah', 'muda', 'tapi', 'nikah', 'keuangan', 'belum', 'stabil', 'tidak', 'sih']</t>
  </si>
  <si>
    <t>['nikah', 'muda', 'nikah', 'keuangan', 'stabil', 'sih']</t>
  </si>
  <si>
    <t>['nikah', 'muda', 'nikah', 'uang', 'stabil', 'sih']</t>
  </si>
  <si>
    <t>nikah muda nikah uang stabil sih</t>
  </si>
  <si>
    <t>@purplerainnnd Yokk semangat yokk,, walaupun hidup diera nikah muda:v</t>
  </si>
  <si>
    <t>@purplerainnnd yokk semangat yokk,, walaupun hidup diera nikah muda:v</t>
  </si>
  <si>
    <t>yokk semangat yokk walaupun hidup diera nikah mudav</t>
  </si>
  <si>
    <t>['yokk', 'semangat', 'yokk', 'walaupun', 'hidup', 'diera', 'nikah', 'mudav']</t>
  </si>
  <si>
    <t>['yokk', 'semangat', 'yokk', 'walaupun', 'hidup', 'diera', 'nikah', 'muda']</t>
  </si>
  <si>
    <t>['yokk', 'semangat', 'yokk', 'hidup', 'diera', 'nikah', 'muda']</t>
  </si>
  <si>
    <t>['yokk', 'semangat', 'yokk', 'hidup', 'era', 'nikah', 'muda']</t>
  </si>
  <si>
    <t>yokk semangat yokk hidup era nikah muda</t>
  </si>
  <si>
    <t>@lichun03 Semoga ga byk yg ketularan ikutan nikah muda ya mas</t>
  </si>
  <si>
    <t>@lichun03 semoga ga byk yg ketularan ikutan nikah muda ya mas</t>
  </si>
  <si>
    <t>semoga ga byk yg ketularan ikutan nikah muda ya mas</t>
  </si>
  <si>
    <t>['semoga', 'ga', 'byk', 'yg', 'ketularan', 'ikutan', 'nikah', 'muda', 'ya', 'mas']</t>
  </si>
  <si>
    <t>['semoga', 'tidak', 'banyak', 'yg', 'ketularan', 'mengikuti', 'nikah', 'muda', 'ya', 'kakak']</t>
  </si>
  <si>
    <t>['semoga', 'ketularan', 'mengikuti', 'nikah', 'muda', 'ya', 'kakak']</t>
  </si>
  <si>
    <t>['moga', 'tular', 'ikut', 'nikah', 'muda', 'ya', 'kakak']</t>
  </si>
  <si>
    <t>moga tular ikut nikah muda ya kakak</t>
  </si>
  <si>
    <t>tp ada jg temen gue yg nikah muda dan dapet suami nya pekerja keras. segala pekerjaan yg halal dilakukan dengan niat dan usaha sampai pny rumah sendiri. gak peduli mau besar atau kecil, yg penting pny tempat berteduh, dan yg pasti.. usaha nya itu lho gak main2 , saluttt sihhh</t>
  </si>
  <si>
    <t>tp ada jg temen gue yg nikah muda dan dapet suami nya pekerja keras segala pekerjaan yg halal dilakukan dengan niat dan usaha sampai pny rumah sendiri gak peduli mau besar atau kecil yg penting pny tempat berteduh dan yg pasti usaha nya itu lho gak main saluttt sihhh</t>
  </si>
  <si>
    <t>['tp', 'ada', 'jg', 'temen', 'gue', 'yg', 'nikah', 'muda', 'dan', 'dapet', 'suami', 'nya', 'pekerja', 'keras', 'segala', 'pekerjaan', 'yg', 'halal', 'dilakukan', 'dengan', 'niat', 'dan', 'usaha', 'sampai', 'pny', 'rumah', 'sendiri', 'gak', 'peduli', 'mau', 'besar', 'atau', 'kecil', 'yg', 'penting', 'pny', 'tempat', 'berteduh', 'dan', 'yg', 'pasti', 'usaha', 'nya', 'itu', 'lho', 'gak', 'main', 'saluttt', 'sihhh']</t>
  </si>
  <si>
    <t>['tapi', 'ada', 'juga', 'teman', 'aku', 'yg', 'nikah', 'muda', 'dan', 'dapat', 'suami', 'nya', 'pekerja', 'keras', 'segala', 'pekerjaan', 'yg', 'halal', 'dilakukan', 'dengan', 'niat', 'dan', 'usaha', 'sampai', 'punya', 'rumah', 'sendiri', 'gak', 'peduli', 'mau', 'besar', 'atau', 'kecil', 'yg', 'penting', 'punya', 'tempat', 'berteduh', 'dan', 'yg', 'pasti', 'usaha', 'nya', 'itu', 'lho', 'gak', 'main', 'saluttt', 'sihhh']</t>
  </si>
  <si>
    <t>['teman', 'nikah', 'muda', 'suami', 'nya', 'pekerja', 'keras', 'pekerjaan', 'halal', 'niat', 'usaha', 'rumah', 'gak', 'peduli', 'berteduh', 'usaha', 'nya', 'lho', 'gak', 'main', 'saluttt', 'sihhh']</t>
  </si>
  <si>
    <t>['teman', 'nikah', 'muda', 'suami', 'nya', 'kerja', 'keras', 'kerja', 'halal', 'niat', 'usaha', 'rumah', 'gak', 'peduli', 'teduh', 'usaha', 'nya', 'lho', 'gak', 'main', 'saluttt', 'sihhh']</t>
  </si>
  <si>
    <t>teman nikah muda suami nya kerja keras kerja halal niat usaha rumah gak peduli teduh usaha nya lho gak main saluttt sihhh</t>
  </si>
  <si>
    <t>ada banyak tmn gua yg nikah muda tp pas pny anak malah ga kerja. mksd gue kayak?? brooo jangan bikin doang pls kasian anak lo bini lo huuhuuh sedih bgt si asli liatnya :(</t>
  </si>
  <si>
    <t>ada banyak tmn gua yg nikah muda tp pas pny anak malah ga kerja mksd gue kayak brooo jangan bikin doang pls kasian anak lo bini lo huuhuuh sedih bgt si asli liatnya</t>
  </si>
  <si>
    <t>['ada', 'banyak', 'tmn', 'gua', 'yg', 'nikah', 'muda', 'tp', 'pas', 'pny', 'anak', 'malah', 'ga', 'kerja', 'mksd', 'gue', 'kayak', 'brooo', 'jangan', 'bikin', 'doang', 'pls', 'kasian', 'anak', 'lo', 'bini', 'lo', 'huuhuuh', 'sedih', 'bgt', 'si', 'asli', 'liatnya']</t>
  </si>
  <si>
    <t>['ada', 'banyak', 'teman', 'aku', 'yg', 'nikah', 'muda', 'tapi', 'saat', 'punya', 'anak', 'malah', 'tidak', 'kerja', 'maksud', 'aku', 'seperti', 'brooo', 'jangan', 'bikin', 'hanya', 'mohon', 'kasihan', 'anak', 'kamu', 'istri', 'kamu', 'huuhuuh', 'sedih', 'banget', 'si', 'asli', 'liatnya']</t>
  </si>
  <si>
    <t>['teman', 'nikah', 'muda', 'anak', 'kerja', 'maksud', 'bikin', 'mohon', 'kasihan', 'anak', 'istri', 'huuhuuh', 'sedih', 'banget', 'si', 'asli', 'liatnya']</t>
  </si>
  <si>
    <t>['teman', 'nikah', 'muda', 'anak', 'kerja', 'maksud', 'bikin', 'mohon', 'kasihan', 'anak', 'istri', 'huuhuuh', 'sedih', 'banget', 'si', 'asli', 'liat']</t>
  </si>
  <si>
    <t>teman nikah muda anak kerja maksud bikin mohon kasihan anak istri huuhuuh sedih banget si asli liat</t>
  </si>
  <si>
    <t>@TogaHQ Saya sebagai anak muda batak melihat pesta adat pernikahan itu sekarang seakan tampak cuma jadi adu gengsi status sosial. Baru saja ada saudara nikah pemberkatan tanpa pesta adat karena kesulitan finansial, berakhir disinisin dan digosipin soal masalah finansialnya.</t>
  </si>
  <si>
    <t>@togahq saya sebagai anak muda batak melihat pesta adat pernikahan itu sekarang seakan tampak cuma jadi adu gengsi status sosial. baru saja ada saudara nikah pemberkatan tanpa pesta adat karena kesulitan finansial, berakhir disinisin dan digosipin soal masalah finansialnya.</t>
  </si>
  <si>
    <t>saya sebagai anak muda batak melihat pesta adat pernikahan itu sekarang seakan tampak cuma jadi adu gengsi status sosial baru saja ada saudara nikah pemberkatan tanpa pesta adat karena kesulitan finansial berakhir disinisin dan digosipin soal masalah finansialnya</t>
  </si>
  <si>
    <t>['saya', 'sebagai', 'anak', 'muda', 'batak', 'melihat', 'pesta', 'adat', 'pernikahan', 'itu', 'sekarang', 'seakan', 'tampak', 'cuma', 'jadi', 'adu', 'gengsi', 'status', 'sosial', 'baru', 'saja', 'ada', 'saudara', 'nikah', 'pemberkatan', 'tanpa', 'pesta', 'adat', 'karena', 'kesulitan', 'finansial', 'berakhir', 'disinisin', 'dan', 'digosipin', 'soal', 'masalah', 'finansialnya']</t>
  </si>
  <si>
    <t>['saya', 'sebagai', 'anak', 'muda', 'batak', 'melihat', 'pesta', 'adat', 'pernikahan', 'itu', 'sekarang', 'seakan', 'tampak', 'cuma', 'jadi', 'adu', 'gengsi', 'status', 'sosial', 'baru', 'saja', 'ada', 'saudara', 'nikah', 'pemberkatan', 'tanpa', 'pesta', 'adat', 'karena', 'kesulitan', 'keuangan', 'berakhir', 'disinisin', 'dan', 'digosipin', 'soal', 'masalah', 'finansialnya']</t>
  </si>
  <si>
    <t>['anak', 'muda', 'batak', 'pesta', 'adat', 'pernikahan', 'seakan', 'adu', 'gengsi', 'status', 'sosial', 'saudara', 'nikah', 'pemberkatan', 'pesta', 'adat', 'kesulitan', 'keuangan', 'disinisin', 'digosipin', 'finansialnya']</t>
  </si>
  <si>
    <t>['anak', 'muda', 'batak', 'pesta', 'adat', 'nikah', 'akan', 'adu', 'gengsi', 'status', 'sosial', 'saudara', 'nikah', 'berkat', 'pesta', 'adat', 'sulit', 'uang', 'disinisin', 'digosipin', 'finansial']</t>
  </si>
  <si>
    <t>anak muda batak pesta adat nikah akan adu gengsi status sosial saudara nikah berkat pesta adat sulit uang disinisin digosipin finansial</t>
  </si>
  <si>
    <t>Soalnya aku suka lupa kalau mereka beda tahun lahirnya 🫠
Kadang nganggep MarkFord tuh line 2004, like GemFourth 😂
Pdhl Mark 98L, Ford 02L, hmmm 😭
Makanya aku blg foto itu cocok bgt, kyk ngelihat sisi mrka yg sesuai sm umur asli. Terus vibenya kyk new couple yg nikah muda 😭</t>
  </si>
  <si>
    <t>soalnya aku suka lupa kalau mereka beda tahun lahirnya 🫠
kadang nganggep markford tuh line 2004, like gemfourth 😂
pdhl mark 98l, ford 02l, hmmm 😭
makanya aku blg foto itu cocok bgt, kyk ngelihat sisi mrka yg sesuai sm umur asli. terus vibenya kyk new couple yg nikah muda 😭</t>
  </si>
  <si>
    <t>soalnya aku suka lupa kalau mereka beda tahun lahirnya kadang nganggep markford tuh line like gemfourth pdhl mark  ford  hmmm makanya aku blg foto itu cocok bgt kyk ngelihat sisi mrka yg sesuai sm umur asli terus vibenya kyk new couple yg nikah muda</t>
  </si>
  <si>
    <t>['soalnya', 'aku', 'suka', 'lupa', 'kalau', 'mereka', 'beda', 'tahun', 'lahirnya', 'kadang', 'nganggep', 'markford', 'tuh', 'line', 'like', 'gemfourth', 'pdhl', 'mark', 'ford', 'hmmm', 'makanya', 'aku', 'blg', 'foto', 'itu', 'cocok', 'bgt', 'kyk', 'ngelihat', 'sisi', 'mrka', 'yg', 'sesuai', 'sm', 'umur', 'asli', 'terus', 'vibenya', 'kyk', 'new', 'couple', 'yg', 'nikah', 'muda']</t>
  </si>
  <si>
    <t>['soalnya', 'aku', 'suka', 'lupa', 'kalau', 'mereka', 'beda', 'tahun', 'lahirnya', 'kadang', 'menganggap', 'markford', 'tuh', 'line', 'like', 'gemfourth', 'padahal', 'mark', 'ford', 'hmmm', 'makanya', 'aku', 'bilang', 'foto', 'itu', 'cocok', 'banget', 'seperti', 'ngelihat', 'sisi', 'mereka', 'yg', 'sesuai', 'sama', 'umur', 'asli', 'terus', 'vibenya', 'seperti', 'new', 'couple', 'yg', 'nikah', 'muda']</t>
  </si>
  <si>
    <t>['suka', 'lupa', 'beda', 'lahirnya', 'kadang', 'menganggap', 'markford', 'tuh', 'line', 'like', 'gemfourth', 'mark', 'ford', 'hmmm', 'bilang', 'foto', 'cocok', 'banget', 'ngelihat', 'sisi', 'sesuai', 'umur', 'asli', 'vibenya', 'new', 'couple', 'nikah', 'muda']</t>
  </si>
  <si>
    <t>['suka', 'lupa', 'beda', 'lahir', 'kadang', 'anggap', 'markford', 'tuh', 'line', 'like', 'gemfourth', 'mark', 'ford', 'hmmm', 'bilang', 'foto', 'cocok', 'banget', 'ngelihat', 'sisi', 'sesuai', 'umur', 'asli', 'vibenya', 'new', 'couple', 'nikah', 'muda']</t>
  </si>
  <si>
    <t>suka lupa beda lahir kadang anggap markford tuh line like gemfourth mark ford hmmm bilang foto cocok banget ngelihat sisi sesuai umur asli vibenya new couple nikah muda</t>
  </si>
  <si>
    <t>@convomfs cowo umur segitu emang bakalan mikir serius. dan klo ngomongin dia yg suka orang seumuranmu, emang kenapa? 18th itu sudah dewasa muda masuknya. bukan remaja lagi. ortu gua juga nikah beda 8th, kerabat ada yg beda sampe 15th. tinggal gimana nyikapinnya. klo gamau nikah, putus aja.</t>
  </si>
  <si>
    <t>cowo umur segitu emang bakalan mikir serius dan klo ngomongin dia yg suka orang seumuranmu emang kenapa th itu sudah dewasa muda masuknya bukan remaja lagi ortu gua juga nikah beda th kerabat ada yg beda sampe th tinggal gimana nyikapinnya klo gamau nikah putus aja</t>
  </si>
  <si>
    <t>['cowo', 'umur', 'segitu', 'emang', 'bakalan', 'mikir', 'serius', 'dan', 'klo', 'ngomongin', 'dia', 'yg', 'suka', 'orang', 'seumuranmu', 'emang', 'kenapa', 'th', 'itu', 'sudah', 'dewasa', 'muda', 'masuknya', 'bukan', 'remaja', 'lagi', 'ortu', 'gua', 'juga', 'nikah', 'beda', 'th', 'kerabat', 'ada', 'yg', 'beda', 'sampe', 'th', 'tinggal', 'gimana', 'nyikapinnya', 'klo', 'gamau', 'nikah', 'putus', 'aja']</t>
  </si>
  <si>
    <t>['cowok', 'umur', 'begitu', 'memang', 'bakalan', 'berpikir', 'serius', 'dan', 'klo', 'membicarakan', 'dia', 'yg', 'suka', 'orang', 'seumuranmu', 'memang', 'kenapa', 'tahun', 'itu', 'sudah', 'dewasa', 'muda', 'masuknya', 'bukan', 'remaja', 'lagi', 'orangtua', 'aku', 'juga', 'nikah', 'beda', 'tahun', 'kerabat', 'ada', 'yg', 'beda', 'sampai', 'tahun', 'tinggal', 'bagaimana', 'nyikapinnya', 'klo', 'gamau', 'nikah', 'putus', 'aja']</t>
  </si>
  <si>
    <t>['cowok', 'umur', 'berpikir', 'serius', 'klo', 'membicarakan', 'suka', 'orang', 'seumuranmu', 'dewasa', 'muda', 'masuknya', 'remaja', 'orangtua', 'nikah', 'beda', 'kerabat', 'beda', 'tinggal', 'nyikapinnya', 'klo', 'gamau', 'nikah', 'putus', 'aja']</t>
  </si>
  <si>
    <t>['cowok', 'umur', 'pikir', 'serius', 'klo', 'bicara', 'suka', 'orang', 'umur', 'dewasa', 'muda', 'masuk', 'remaja', 'orangtua', 'nikah', 'beda', 'kerabat', 'beda', 'tinggal', 'nyikapinnya', 'klo', 'gamau', 'nikah', 'putus', 'aja']</t>
  </si>
  <si>
    <t>cowok umur pikir serius klo bicara suka orang umur dewasa muda masuk remaja orangtua nikah beda kerabat beda tinggal nyikapinnya klo gamau nikah putus aja</t>
  </si>
  <si>
    <t>Orang madura banyak yg Barbar, nikah muda, pendidikan rendah.</t>
  </si>
  <si>
    <t>orang madura banyak yg barbar, nikah muda, pendidikan rendah.</t>
  </si>
  <si>
    <t>orang madura banyak yg barbar nikah muda pendidikan rendah</t>
  </si>
  <si>
    <t>['orang', 'madura', 'banyak', 'yg', 'barbar', 'nikah', 'muda', 'pendidikan', 'rendah']</t>
  </si>
  <si>
    <t>['orang', 'madura', 'barbar', 'nikah', 'muda', 'pendidikan', 'rendah']</t>
  </si>
  <si>
    <t>['orang', 'madura', 'barbar', 'nikah', 'muda', 'didik', 'rendah']</t>
  </si>
  <si>
    <t>orang madura barbar nikah muda didik rendah</t>
  </si>
  <si>
    <t>but, gw gamau berhenti sampai di sini. walaupun tmn2 kerja gw kebanyakan pd nikah muda, mama gw complain trs gr2 gw ga perna jalanin hubungan serius sm org, gw ga akan terkecoh. gw mau ada ambisi lagi yg akan hadir di kehidupan gw sekarang.</t>
  </si>
  <si>
    <t>but gw gamau berhenti sampai di sini walaupun tmn kerja gw kebanyakan pd nikah muda mama gw complain trs gr gw ga perna jalanin hubungan serius sm org gw ga akan terkecoh gw mau ada ambisi lagi yg akan hadir di kehidupan gw sekarang</t>
  </si>
  <si>
    <t>['but', 'gw', 'gamau', 'berhenti', 'sampai', 'di', 'sini', 'walaupun', 'tmn', 'kerja', 'gw', 'kebanyakan', 'pd', 'nikah', 'muda', 'mama', 'gw', 'complain', 'trs', 'gr', 'gw', 'ga', 'perna', 'jalanin', 'hubungan', 'serius', 'sm', 'org', 'gw', 'ga', 'akan', 'terkecoh', 'gw', 'mau', 'ada', 'ambisi', 'lagi', 'yg', 'akan', 'hadir', 'di', 'kehidupan', 'gw', 'sekarang']</t>
  </si>
  <si>
    <t>['but', 'aku', 'gamau', 'berhenti', 'sampai', 'di', 'sini', 'walaupun', 'teman', 'kerja', 'aku', 'kebanyakan', 'pada', 'nikah', 'muda', 'ibu', 'aku', 'complain', 'terus', 'karena', 'aku', 'tidak', 'pernah', 'jalankan', 'hubungan', 'serius', 'sama', 'orang', 'aku', 'tidak', 'akan', 'terkecoh', 'aku', 'mau', 'ada', 'ambisi', 'lagi', 'yg', 'akan', 'hadir', 'di', 'kehidupan', 'aku', 'sekarang']</t>
  </si>
  <si>
    <t>['but', 'gamau', 'berhenti', 'teman', 'kerja', 'kebanyakan', 'nikah', 'muda', 'complain', 'jalankan', 'hubungan', 'serius', 'orang', 'terkecoh', 'ambisi', 'hadir', 'kehidupan']</t>
  </si>
  <si>
    <t>['but', 'gamau', 'henti', 'teman', 'kerja', 'banyak', 'nikah', 'muda', 'complain', 'jalan', 'hubung', 'serius', 'orang', 'kecoh', 'ambisi', 'hadir', 'hidup']</t>
  </si>
  <si>
    <t>but gamau henti teman kerja banyak nikah muda complain jalan hubung serius orang kecoh ambisi hadir hidup</t>
  </si>
  <si>
    <t>Gaenak banget punya temen pada nikah muda https://t.co/PsM1YwVml0</t>
  </si>
  <si>
    <t>gaenak banget punya temen pada nikah muda https://t.co/psm1ywvml0</t>
  </si>
  <si>
    <t>gaenak banget punya temen pada nikah muda</t>
  </si>
  <si>
    <t>['gaenak', 'banget', 'punya', 'temen', 'pada', 'nikah', 'muda']</t>
  </si>
  <si>
    <t>['buruk', 'banget', 'punya', 'teman', 'pada', 'nikah', 'muda']</t>
  </si>
  <si>
    <t>['buruk', 'banget', 'teman', 'nikah', 'muda']</t>
  </si>
  <si>
    <t>buruk banget teman nikah muda</t>
  </si>
  <si>
    <t>@tanyakanrl Tetanggaku cewe nikah umur 20, skrg punya anak. Krn ga cocok ma suami, skrg cerai. Anak ikut neneknya, ibunya kerja jadi tki di luar negeri. Org² pada blg klo si cewe ini emg blm siap krn nikah masih muda bgt, blm tau dunia luar begimana. Kasian anak yg jadi korban</t>
  </si>
  <si>
    <t>@tanyakanrl tetanggaku cewe nikah umur 20, skrg punya anak. krn ga cocok ma suami, skrg cerai. anak ikut neneknya, ibunya kerja jadi tki di luar negeri. org² pada blg klo si cewe ini emg blm siap krn nikah masih muda bgt, blm tau dunia luar begimana. kasian anak yg jadi korban</t>
  </si>
  <si>
    <t>tetanggaku cewe nikah umur skrg punya anak krn ga cocok ma suami skrg cerai anak ikut neneknya ibunya kerja jadi tki di luar negeri org pada blg klo si cewe ini emg blm siap krn nikah masih muda bgt blm tau dunia luar begimana kasian anak yg jadi korban</t>
  </si>
  <si>
    <t>['tetanggaku', 'cewe', 'nikah', 'umur', 'skrg', 'punya', 'anak', 'krn', 'ga', 'cocok', 'ma', 'suami', 'skrg', 'cerai', 'anak', 'ikut', 'neneknya', 'ibunya', 'kerja', 'jadi', 'tki', 'di', 'luar', 'negeri', 'org', 'pada', 'blg', 'klo', 'si', 'cewe', 'ini', 'emg', 'blm', 'siap', 'krn', 'nikah', 'masih', 'muda', 'bgt', 'blm', 'tau', 'dunia', 'luar', 'begimana', 'kasian', 'anak', 'yg', 'jadi', 'korban']</t>
  </si>
  <si>
    <t>['tetanggaku', 'cewek', 'nikah', 'umur', 'sekarang', 'punya', 'anak', 'krn', 'tidak', 'cocok', 'sama', 'suami', 'sekarang', 'cerai', 'anak', 'ikut', 'neneknya', 'ibunya', 'kerja', 'jadi', 'tki', 'di', 'luar', 'negeri', 'orang', 'pada', 'bilang', 'klo', 'si', 'cewek', 'ini', 'memang', 'belum', 'siap', 'krn', 'nikah', 'masih', 'muda', 'banget', 'belum', 'tau', 'dunia', 'luar', 'begimana', 'kasihan', 'anak', 'yg', 'jadi', 'korban']</t>
  </si>
  <si>
    <t>['tetanggaku', 'cewek', 'nikah', 'umur', 'anak', 'krn', 'cocok', 'suami', 'cerai', 'anak', 'neneknya', 'ibunya', 'kerja', 'tki', 'negeri', 'orang', 'bilang', 'klo', 'si', 'cewek', 'krn', 'nikah', 'muda', 'banget', 'tau', 'dunia', 'begimana', 'kasihan', 'anak', 'korban']</t>
  </si>
  <si>
    <t>['tetangga', 'cewek', 'nikah', 'umur', 'anak', 'krn', 'cocok', 'suami', 'cerai', 'anak', 'nenek', 'ibu', 'kerja', 'tki', 'negeri', 'orang', 'bilang', 'klo', 'si', 'cewek', 'krn', 'nikah', 'muda', 'banget', 'tau', 'dunia', 'begimana', 'kasihan', 'anak', 'korban']</t>
  </si>
  <si>
    <t>tetangga cewek nikah umur anak krn cocok suami cerai anak nenek ibu kerja tki negeri orang bilang klo si cewek krn nikah muda banget tau dunia begimana kasihan anak korban</t>
  </si>
  <si>
    <t>@bujank_7dream IH MAU AKU SS AH BAGIAN AWALNYA 🥰🥰🥰🥰
Makasih dibilang muda yaaa padahal usianya udah kudu mikirin nikah 😭😭😭</t>
  </si>
  <si>
    <t>@bujank_7dream ih mau aku ss ah bagian awalnya 🥰🥰🥰🥰
makasih dibilang muda yaaa padahal usianya udah kudu mikirin nikah 😭😭😭</t>
  </si>
  <si>
    <t>dream ih mau aku ss ah bagian awalnya makasih dibilang muda yaaa padahal usianya udah kudu mikirin nikah</t>
  </si>
  <si>
    <t>['dream', 'ih', 'mau', 'aku', 'ss', 'ah', 'bagian', 'awalnya', 'makasih', 'dibilang', 'muda', 'yaaa', 'padahal', 'usianya', 'udah', 'kudu', 'mikirin', 'nikah']</t>
  </si>
  <si>
    <t>['mimpi', 'ih', 'mau', 'aku', 'ss', 'ah', 'bagian', 'awalnya', 'terimakasih', 'dibilang', 'muda', 'iya', 'padahal', 'usianya', 'sudah', 'harus', 'memikirkan', 'nikah']</t>
  </si>
  <si>
    <t>['mimpi', 'ss', 'ah', 'terimakasih', 'dibilang', 'muda', 'iya', 'usianya', 'memikirkan', 'nikah']</t>
  </si>
  <si>
    <t>['mimpi', 'ss', 'ah', 'terimakasih', 'bilang', 'muda', 'iya', 'usia', 'pikir', 'nikah']</t>
  </si>
  <si>
    <t>mimpi ss ah terimakasih bilang muda iya usia pikir nikah</t>
  </si>
  <si>
    <t>masih bingung sama orang2 yang nikah muda, nabungnya dari SD apa begimana?</t>
  </si>
  <si>
    <t>masih bingung sama orang2 yang nikah muda, nabungnya dari sd apa begimana?</t>
  </si>
  <si>
    <t>masih bingung sama orang yang nikah muda nabungnya dari sd apa begimana</t>
  </si>
  <si>
    <t>['masih', 'bingung', 'sama', 'orang', 'yang', 'nikah', 'muda', 'nabungnya', 'dari', 'sd', 'apa', 'begimana']</t>
  </si>
  <si>
    <t>['bingung', 'orang', 'nikah', 'muda', 'nabungnya', 'sd', 'begimana']</t>
  </si>
  <si>
    <t>bingung orang nikah muda nabungnya sd begimana</t>
  </si>
  <si>
    <t>@bomgyur Beoms 😂 mungkin iya kali ya udah mabok teh poci wkwkw 
Btw bener juga, semangat cari cuan yang banyak dik biar bisa nikah muda 🙏🏼</t>
  </si>
  <si>
    <t>@bomgyur beoms 😂 mungkin iya kali ya udah mabok teh poci wkwkw 
btw bener juga, semangat cari cuan yang banyak dik biar bisa nikah muda 🙏🏼</t>
  </si>
  <si>
    <t>beoms mungkin iya kali ya udah mabok teh poci wkwkw btw bener juga semangat cari cuan yang banyak dik biar bisa nikah muda</t>
  </si>
  <si>
    <t>['beoms', 'mungkin', 'iya', 'kali', 'ya', 'udah', 'mabok', 'teh', 'poci', 'wkwkw', 'btw', 'bener', 'juga', 'semangat', 'cari', 'cuan', 'yang', 'banyak', 'dik', 'biar', 'bisa', 'nikah', 'muda']</t>
  </si>
  <si>
    <t>['beoms', 'mungkin', 'iya', 'sepertinya', 'ya', 'sudah', 'mabuk', 'kakak', 'poci', 'wkwkw', 'btw', 'benar', 'juga', 'semangat', 'cari', 'cuan', 'yang', 'banyak', 'adik', 'biar', 'bisa', 'nikah', 'muda']</t>
  </si>
  <si>
    <t>['beoms', 'iya', 'ya', 'mabuk', 'kakak', 'poci', 'btw', 'semangat', 'cari', 'cuan', 'adik', 'biar', 'nikah', 'muda']</t>
  </si>
  <si>
    <t>beoms iya ya mabuk kakak poci btw semangat cari cuan adik biar nikah muda</t>
  </si>
  <si>
    <t>@convomfs Trus skrng klw dia mau mutusin kamu jumga mnurt dia(MUNGKIN) kyk sia sia ga sih?? Udah selama sekian pacaran akhiirnya g jdi pdhl umurnya udh ga muda lgi buat mulai lagi(alias nikah nya ya mundur lgi)</t>
  </si>
  <si>
    <t>@convomfs trus skrng klw dia mau mutusin kamu jumga mnurt dia(mungkin) kyk sia sia ga sih?? udah selama sekian pacaran akhiirnya g jdi pdhl umurnya udh ga muda lgi buat mulai lagi(alias nikah nya ya mundur lgi)</t>
  </si>
  <si>
    <t>trus skrng klw dia mau mutusin kamu jumga mnurt diamungkin kyk sia sia ga sih udah selama sekian pacaran akhiirnya  jdi pdhl umurnya udh ga muda lgi buat mulai lagialias nikah nya ya mundur lgi</t>
  </si>
  <si>
    <t>['trus', 'skrng', 'klw', 'dia', 'mau', 'mutusin', 'kamu', 'jumga', 'mnurt', 'diamungkin', 'kyk', 'sia', 'sia', 'ga', 'sih', 'udah', 'selama', 'sekian', 'pacaran', 'akhiirnya', 'jdi', 'pdhl', 'umurnya', 'udh', 'ga', 'muda', 'lgi', 'buat', 'mulai', 'lagialias', 'nikah', 'nya', 'ya', 'mundur', 'lgi']</t>
  </si>
  <si>
    <t>['terus', 'sekarang', 'kalau', 'dia', 'mau', 'memutuskan', 'kamu', 'jumga', 'mnurt', 'diamungkin', 'seperti', 'kamu', 'kamu', 'tidak', 'sih', 'sudah', 'selama', 'sekian', 'pacaran', 'akhiirnya', 'jadi', 'padahal', 'umurnya', 'sudah', 'tidak', 'muda', 'lagi', 'buat', 'mulai', 'lagialias', 'nikah', 'nya', 'ya', 'mundur', 'lagi']</t>
  </si>
  <si>
    <t>['memutuskan', 'jumga', 'mnurt', 'diamungkin', 'sih', 'sekian', 'pacaran', 'akhiirnya', 'umurnya', 'muda', 'lagialias', 'nikah', 'nya', 'ya', 'mundur']</t>
  </si>
  <si>
    <t>['putus', 'jumga', 'mnurt', 'diamungkin', 'sih', 'sekian', 'pacar', 'akhiirnya', 'umur', 'muda', 'lagialias', 'nikah', 'nya', 'ya', 'mundur']</t>
  </si>
  <si>
    <t>putus jumga mnurt diamungkin sih sekian pacar akhiirnya umur muda lagialias nikah nya ya mundur</t>
  </si>
  <si>
    <t>jgn kaget gitu bu, nikah muda saya🤣🤣beda 5 taun sama anak🤣🤣🤣</t>
  </si>
  <si>
    <t>jgn kaget gitu bu nikah muda sayabeda taun sama anak</t>
  </si>
  <si>
    <t>['jgn', 'kaget', 'gitu', 'bu', 'nikah', 'muda', 'sayabeda', 'taun', 'sama', 'anak']</t>
  </si>
  <si>
    <t>['jgn', 'kaget', 'begitu', 'bu', 'nikah', 'muda', 'sayabeda', 'tahun', 'sama', 'anak']</t>
  </si>
  <si>
    <t>['jgn', 'kaget', 'bu', 'nikah', 'muda', 'sayabeda', 'anak']</t>
  </si>
  <si>
    <t>jgn kaget bu nikah muda sayabeda anak</t>
  </si>
  <si>
    <t>@sosmedkeras Sebelum listrik masuk ke kampung sy tahun 80-an, anak2 muda mainnya biasa di lapangan/kebun. Setelah ada listrik muncul TV, anak2 seneng di rumah. Setelah itu banyak kejadian perempuan hamil sebelum nikah (sampai sekarang).</t>
  </si>
  <si>
    <t>@sosmedkeras sebelum listrik masuk ke kampung sy tahun 80-an, anak2 muda mainnya biasa di lapangan/kebun. setelah ada listrik muncul tv, anak2 seneng di rumah. setelah itu banyak kejadian perempuan hamil sebelum nikah (sampai sekarang).</t>
  </si>
  <si>
    <t>sebelum listrik masuk ke kampung sy tahun an anak muda mainnya biasa di lapangankebun setelah ada listrik muncul tv anak seneng di rumah setelah itu banyak kejadian perempuan hamil sebelum nikah sampai sekarang</t>
  </si>
  <si>
    <t>['sebelum', 'listrik', 'masuk', 'ke', 'kampung', 'sy', 'tahun', 'an', 'anak', 'muda', 'mainnya', 'biasa', 'di', 'lapangankebun', 'setelah', 'ada', 'listrik', 'muncul', 'tv', 'anak', 'seneng', 'di', 'rumah', 'setelah', 'itu', 'banyak', 'kejadian', 'perempuan', 'hamil', 'sebelum', 'nikah', 'sampai', 'sekarang']</t>
  </si>
  <si>
    <t>['sebelum', 'listrik', 'masuk', 'ke', 'kampung', 'saya', 'tahun', 'an', 'anak', 'muda', 'mainnya', 'biasa', 'di', 'lapangankebun', 'setelah', 'ada', 'listrik', 'muncul', 'tv', 'anak', 'senang', 'di', 'rumah', 'setelah', 'itu', 'banyak', 'kejadian', 'perempuan', 'hamil', 'sebelum', 'nikah', 'sampai', 'sekarang']</t>
  </si>
  <si>
    <t>['listrik', 'masuk', 'kampung', 'an', 'anak', 'muda', 'mainnya', 'lapangankebun', 'listrik', 'muncul', 'tv', 'anak', 'senang', 'rumah', 'kejadian', 'perempuan', 'hamil', 'nikah']</t>
  </si>
  <si>
    <t>['listrik', 'masuk', 'kampung', 'an', 'anak', 'muda', 'main', 'lapangankebun', 'listrik', 'muncul', 'tv', 'anak', 'senang', 'rumah', 'jadi', 'perempuan', 'hamil', 'nikah']</t>
  </si>
  <si>
    <t>listrik masuk kampung an anak muda main lapangankebun listrik muncul tv anak senang rumah jadi perempuan hamil nikah</t>
  </si>
  <si>
    <t>@hydrococoseger tp egk mau nikah muda</t>
  </si>
  <si>
    <t>tp egk mau nikah muda</t>
  </si>
  <si>
    <t>['tp', 'egk', 'mau', 'nikah', 'muda']</t>
  </si>
  <si>
    <t>['tapi', 'tidak', 'mau', 'nikah', 'muda']</t>
  </si>
  <si>
    <t>gue lebih iri sama orang khusus nya cewe yg karir nya baguss dibanding orang yg udah nikah punya anak di usia muda🙏🏼</t>
  </si>
  <si>
    <t>gue lebih iri sama orang khusus nya cewe yg karir nya baguss dibanding orang yg udah nikah punya anak di usia muda</t>
  </si>
  <si>
    <t>['gue', 'lebih', 'iri', 'sama', 'orang', 'khusus', 'nya', 'cewe', 'yg', 'karir', 'nya', 'baguss', 'dibanding', 'orang', 'yg', 'udah', 'nikah', 'punya', 'anak', 'di', 'usia', 'muda']</t>
  </si>
  <si>
    <t>['aku', 'lebih', 'dengki', 'sama', 'orang', 'khusus', 'nya', 'cewek', 'yg', 'karier', 'nya', 'baguss', 'dibanding', 'orang', 'yg', 'sudah', 'nikah', 'punya', 'anak', 'di', 'usia', 'muda']</t>
  </si>
  <si>
    <t>['dengki', 'orang', 'khusus', 'nya', 'cewek', 'karier', 'nya', 'baguss', 'dibanding', 'orang', 'nikah', 'anak', 'usia', 'muda']</t>
  </si>
  <si>
    <t>['dengki', 'orang', 'khusus', 'nya', 'cewek', 'karier', 'nya', 'baguss', 'banding', 'orang', 'nikah', 'anak', 'usia', 'muda']</t>
  </si>
  <si>
    <t>dengki orang khusus nya cewek karier nya baguss banding orang nikah anak usia muda</t>
  </si>
  <si>
    <t>Di sela-sela kemumetan ini adaa aja yg curhat masalah rumah tangga yg bikin bingung harus nanggepinnya gmn wkwkw. Di sisi lain ada adek sepupu yg minta dicariin jodoh pengin mengikuti jejak nikah muda ijasah lanjut ijabsah 🙏😅</t>
  </si>
  <si>
    <t>di sela-sela kemumetan ini adaa aja yg curhat masalah rumah tangga yg bikin bingung harus nanggepinnya gmn wkwkw. di sisi lain ada adek sepupu yg minta dicariin jodoh pengin mengikuti jejak nikah muda ijasah lanjut ijabsah 🙏😅</t>
  </si>
  <si>
    <t>di selasela kemumetan ini adaa aja yg curhat masalah rumah tangga yg bikin bingung harus nanggepinnya gmn wkwkw di sisi lain ada adek sepupu yg minta dicariin jodoh pengin mengikuti jejak nikah muda ijasah lanjut ijabsah</t>
  </si>
  <si>
    <t>['di', 'selasela', 'kemumetan', 'ini', 'adaa', 'aja', 'yg', 'curhat', 'masalah', 'rumah', 'tangga', 'yg', 'bikin', 'bingung', 'harus', 'nanggepinnya', 'gmn', 'wkwkw', 'di', 'sisi', 'lain', 'ada', 'adek', 'sepupu', 'yg', 'minta', 'dicariin', 'jodoh', 'pengin', 'mengikuti', 'jejak', 'nikah', 'muda', 'ijasah', 'lanjut', 'ijabsah']</t>
  </si>
  <si>
    <t>['di', 'selasela', 'kemumetan', 'ini', 'ada', 'aja', 'yg', 'cerita', 'masalah', 'rumah', 'tangga', 'yg', 'bikin', 'bingung', 'harus', 'nanggepinnya', 'bagaimana', 'wkwkw', 'di', 'sisi', 'lain', 'ada', 'adik', 'sepupu', 'yg', 'minta', 'dicarikan', 'jodoh', 'ingin', 'mengikuti', 'jejak', 'nikah', 'muda', 'ijasah', 'lanjut', 'ijabsah']</t>
  </si>
  <si>
    <t>['selasela', 'kemumetan', 'aja', 'cerita', 'rumah', 'tangga', 'bikin', 'bingung', 'nanggepinnya', 'sisi', 'adik', 'sepupu', 'dicarikan', 'jodoh', 'mengikuti', 'jejak', 'nikah', 'muda', 'ijasah', 'ijabsah']</t>
  </si>
  <si>
    <t>['selasela', 'mumet', 'aja', 'cerita', 'rumah', 'tangga', 'bikin', 'bingung', 'nanggepinnya', 'sisi', 'adik', 'sepupu', 'cari', 'jodoh', 'ikut', 'jejak', 'nikah', 'muda', 'ijasah', 'ijabsah']</t>
  </si>
  <si>
    <t>selasela mumet aja cerita rumah tangga bikin bingung nanggepinnya sisi adik sepupu cari jodoh ikut jejak nikah muda ijasah ijabsah</t>
  </si>
  <si>
    <t>Baru nikah, pasangan muda ini memutuskan untuk nginep di rumah orang tua Kala dulu. Rencananya sih minggu depan nginep di rumah orang tua Nendra. https://t.co/7MzpZLeZoB</t>
  </si>
  <si>
    <t>baru nikah, pasangan muda ini memutuskan untuk nginep di rumah orang tua kala dulu. rencananya sih minggu depan nginep di rumah orang tua nendra. https://t.co/7mzpzlezob</t>
  </si>
  <si>
    <t>baru nikah pasangan muda ini memutuskan untuk nginep di rumah orang tua kala dulu rencananya sih minggu depan nginep di rumah orang tua nendra</t>
  </si>
  <si>
    <t>['baru', 'nikah', 'pasangan', 'muda', 'ini', 'memutuskan', 'untuk', 'nginep', 'di', 'rumah', 'orang', 'tua', 'kala', 'dulu', 'rencananya', 'sih', 'minggu', 'depan', 'nginep', 'di', 'rumah', 'orang', 'tua', 'nendra']</t>
  </si>
  <si>
    <t>['nikah', 'pasangan', 'muda', 'memutuskan', 'nginep', 'rumah', 'orang', 'tua', 'rencananya', 'sih', 'minggu', 'nginep', 'rumah', 'orang', 'tua', 'nendra']</t>
  </si>
  <si>
    <t>['nikah', 'pasang', 'muda', 'putus', 'nginep', 'rumah', 'orang', 'tua', 'rencana', 'sih', 'minggu', 'nginep', 'rumah', 'orang', 'tua', 'nendra']</t>
  </si>
  <si>
    <t>nikah pasang muda putus nginep rumah orang tua rencana sih minggu nginep rumah orang tua nendra</t>
  </si>
  <si>
    <t>@convomfs true anjir, kemaren juga gua nemu tu cwo kelahiran 99an, pdhl br kenal beberapa hari tapi bahas nya nikah nikah nikah , kadang tiap ngobrol pasti bilang "nikah sm gua makanya" "jadi istri gua dulu" .... kek jir gua masih pengen gila'an hidup bukan nikah muda😭</t>
  </si>
  <si>
    <t>true anjir kemaren juga gua nemu tu cwo kelahiran an pdhl br kenal beberapa hari tapi bahas nya nikah nikah nikah kadang tiap ngobrol pasti bilang nikah sm gua makanya jadi istri gua dulu kek jir gua masih pengen gilaan hidup bukan nikah muda</t>
  </si>
  <si>
    <t>['true', 'anjir', 'kemaren', 'juga', 'gua', 'nemu', 'tu', 'cwo', 'kelahiran', 'an', 'pdhl', 'br', 'kenal', 'beberapa', 'hari', 'tapi', 'bahas', 'nya', 'nikah', 'nikah', 'nikah', 'kadang', 'tiap', 'ngobrol', 'pasti', 'bilang', 'nikah', 'sm', 'gua', 'makanya', 'jadi', 'istri', 'gua', 'dulu', 'kek', 'jir', 'gua', 'masih', 'pengen', 'gilaan', 'hidup', 'bukan', 'nikah', 'muda']</t>
  </si>
  <si>
    <t>['true', 'fuck', 'kemarin', 'juga', 'aku', 'menemukan', 'itu', 'cowok', 'kelahiran', 'an', 'padahal', 'baru', 'kenal', 'beberapa', 'hari', 'tapi', 'bahas', 'nya', 'nikah', 'nikah', 'nikah', 'kadang', 'tiap', 'berbicara', 'pasti', 'bilang', 'nikah', 'sama', 'aku', 'makanya', 'jadi', 'istri', 'aku', 'dulu', 'seperti', 'fuck', 'aku', 'masih', 'ingin', 'gilaan', 'hidup', 'bukan', 'nikah', 'muda']</t>
  </si>
  <si>
    <t>['true', 'fuck', 'kemarin', 'menemukan', 'cowok', 'kelahiran', 'an', 'kenal', 'bahas', 'nya', 'nikah', 'nikah', 'nikah', 'kadang', 'berbicara', 'bilang', 'nikah', 'istri', 'fuck', 'gilaan', 'hidup', 'nikah', 'muda']</t>
  </si>
  <si>
    <t>['true', 'fuck', 'kemarin', 'temu', 'cowok', 'lahir', 'an', 'kenal', 'bahas', 'nya', 'nikah', 'nikah', 'nikah', 'kadang', 'bicara', 'bilang', 'nikah', 'istri', 'fuck', 'gila', 'hidup', 'nikah', 'muda']</t>
  </si>
  <si>
    <t>true fuck kemarin temu cowok lahir an kenal bahas nya nikah nikah nikah kadang bicara bilang nikah istri fuck gila hidup nikah muda</t>
  </si>
  <si>
    <t>@yoyen Waktu baca " 27 tahun nikah" dalam pikiran gw berapa umur mba nya yaa?? Trs coba buka akunnya dan ternyata umurnya 51 tahun 😭😭😭😭 lebih tua 1 thn dari bunda ak😭❤ awet muda sekaliii❤</t>
  </si>
  <si>
    <t>@yoyen waktu baca " 27 tahun nikah" dalam pikiran gw berapa umur mba nya yaa?? trs coba buka akunnya dan ternyata umurnya 51 tahun 😭😭😭😭 lebih tua 1 thn dari bunda ak😭❤ awet muda sekaliii❤</t>
  </si>
  <si>
    <t>waktu baca tahun nikah dalam pikiran gw berapa umur mba nya yaa trs coba buka akunnya dan ternyata umurnya tahun lebih tua thn dari bunda ak awet muda sekaliii</t>
  </si>
  <si>
    <t>['waktu', 'baca', 'tahun', 'nikah', 'dalam', 'pikiran', 'gw', 'berapa', 'umur', 'mba', 'nya', 'yaa', 'trs', 'coba', 'buka', 'akunnya', 'dan', 'ternyata', 'umurnya', 'tahun', 'lebih', 'tua', 'thn', 'dari', 'bunda', 'ak', 'awet', 'muda', 'sekaliii']</t>
  </si>
  <si>
    <t>['waktu', 'baca', 'tahun', 'nikah', 'dalam', 'pikiran', 'aku', 'berapa', 'umur', 'mbak', 'nya', 'iya', 'terus', 'coba', 'buka', 'akunnya', 'dan', 'ternyata', 'umurnya', 'tahun', 'lebih', 'tua', 'tahun', 'dari', 'bunda', 'aku', 'awet', 'muda', 'sekaliii']</t>
  </si>
  <si>
    <t>['baca', 'nikah', 'pikiran', 'umur', 'mbak', 'nya', 'iya', 'coba', 'buka', 'akunnya', 'umurnya', 'tua', 'bunda', 'awet', 'muda', 'sekaliii']</t>
  </si>
  <si>
    <t>['baca', 'nikah', 'pikir', 'umur', 'mbak', 'nya', 'iya', 'coba', 'buka', 'akun', 'umur', 'tua', 'bunda', 'awet', 'muda', 'sekaliii']</t>
  </si>
  <si>
    <t>baca nikah pikir umur mbak nya iya coba buka akun umur tua bunda awet muda sekaliii</t>
  </si>
  <si>
    <t>@brylian666 @infotwitwor_ Kk sepupu gw dulu Kpopers parah jaman SuJu terus nikah sekarang ibu2 biasa  aja malah alim banget , smua org hidup ber fase lah, cuma blm saatnya aja move 2 the next level, nikmatin aja lah hari ini jaman2 masa jadi K Popers bakal jd kenangan masa muda nantinya</t>
  </si>
  <si>
    <t>@brylian666 @infotwitwor_ kk sepupu gw dulu kpopers parah jaman suju terus nikah sekarang ibu2 biasa  aja malah alim banget , smua org hidup ber fase lah, cuma blm saatnya aja move 2 the next level, nikmatin aja lah hari ini jaman2 masa jadi k popers bakal jd kenangan masa muda nantinya</t>
  </si>
  <si>
    <t>kk sepupu gw dulu kpopers parah jaman suju terus nikah sekarang ibu biasa aja malah alim banget smua org hidup ber fase lah cuma blm saatnya aja move the next level nikmatin aja lah hari ini jaman masa jadi  popers bakal jd kenangan masa muda nantinya</t>
  </si>
  <si>
    <t>['kk', 'sepupu', 'gw', 'dulu', 'kpopers', 'parah', 'jaman', 'suju', 'terus', 'nikah', 'sekarang', 'ibu', 'biasa', 'aja', 'malah', 'alim', 'banget', 'smua', 'org', 'hidup', 'ber', 'fase', 'lah', 'cuma', 'blm', 'saatnya', 'aja', 'move', 'the', 'next', 'level', 'nikmatin', 'aja', 'lah', 'hari', 'ini', 'jaman', 'masa', 'jadi', 'popers', 'bakal', 'jd', 'kenangan', 'masa', 'muda', 'nantinya']</t>
  </si>
  <si>
    <t>['kakak', 'sepupu', 'aku', 'dulu', 'kpopers', 'parah', 'zaman', 'suju', 'terus', 'nikah', 'sekarang', 'ibu', 'biasa', 'aja', 'malah', 'alim', 'banget', 'semua', 'orang', 'hidup', 'ber', 'fase', 'lah', 'cuma', 'belum', 'saatnya', 'aja', 'move', 'the', 'next', 'level', 'menikmati', 'aja', 'lah', 'hari', 'ini', 'zaman', 'masa', 'jadi', 'popers', 'bakal', 'jd', 'kenangan', 'masa', 'muda', 'nantinya']</t>
  </si>
  <si>
    <t>['kakak', 'sepupu', 'kpopers', 'parah', 'zaman', 'suju', 'nikah', 'aja', 'alim', 'banget', 'orang', 'hidup', 'ber', 'fase', 'aja', 'move', 'the', 'next', 'level', 'menikmati', 'aja', 'zaman', 'popers', 'jd', 'kenangan', 'muda']</t>
  </si>
  <si>
    <t>['kakak', 'sepupu', 'kpopers', 'parah', 'zaman', 'suju', 'nikah', 'aja', 'alim', 'banget', 'orang', 'hidup', 'ber', 'fase', 'aja', 'move', 'the', 'next', 'level', 'nikmat', 'aja', 'zaman', 'popers', 'jd', 'kenang', 'muda']</t>
  </si>
  <si>
    <t>kakak sepupu kpopers parah zaman suju nikah aja alim banget orang hidup ber fase aja move the next level nikmat aja zaman popers jd kenang muda</t>
  </si>
  <si>
    <t>@tanyakanrl Emang menikah ga gampang. Byk anak muda yg jdi takut nikah
Di nikah byk berantem jg
Jdi sadar kita ga cocok sm pasangan kita
Beda bgt dgn wktu pacaran
Byk yg cerai krna dah ga cinta &amp;amp; ga cocok
Makanya kita butuh kasih Tuhan dalam rumah tgga kita
Ga bisa dgn kekuatan kita sendiri</t>
  </si>
  <si>
    <t>@tanyakanrl emang menikah ga gampang. byk anak muda yg jdi takut nikah
di nikah byk berantem jg
jdi sadar kita ga cocok sm pasangan kita
beda bgt dgn wktu pacaran
byk yg cerai krna dah ga cinta &amp;amp; ga cocok
makanya kita butuh kasih tuhan dalam rumah tgga kita
ga bisa dgn kekuatan kita sendiri</t>
  </si>
  <si>
    <t>emang menikah ga gampang byk anak muda yg jdi takut nikah di nikah byk berantem jg jdi sadar kita ga cocok sm pasangan kita beda bgt dgn wktu pacaran byk yg cerai krna dah ga cinta amp ga cocok makanya kita butuh kasih tuhan dalam rumah tgga kita ga bisa dgn kekuatan kita sendiri</t>
  </si>
  <si>
    <t>['emang', 'menikah', 'ga', 'gampang', 'byk', 'anak', 'muda', 'yg', 'jdi', 'takut', 'nikah', 'di', 'nikah', 'byk', 'berantem', 'jg', 'jdi', 'sadar', 'kita', 'ga', 'cocok', 'sm', 'pasangan', 'kita', 'beda', 'bgt', 'dgn', 'wktu', 'pacaran', 'byk', 'yg', 'cerai', 'krna', 'dah', 'ga', 'cinta', 'amp', 'ga', 'cocok', 'makanya', 'kita', 'butuh', 'kasih', 'tuhan', 'dalam', 'rumah', 'tgga', 'kita', 'ga', 'bisa', 'dgn', 'kekuatan', 'kita', 'sendiri']</t>
  </si>
  <si>
    <t>['memang', 'nikah', 'tidak', 'gampang', 'banyak', 'anak', 'muda', 'yg', 'jadi', 'takut', 'nikah', 'di', 'nikah', 'banyak', 'berkelahi', 'juga', 'jadi', 'sadar', 'kita', 'tidak', 'cocok', 'sama', 'pasangan', 'kita', 'beda', 'banget', 'dengan', 'waktu', 'pacaran', 'banyak', 'yg', 'cerai', 'karena', 'sudah', 'tidak', 'cinta', 'amp', 'tidak', 'cocok', 'makanya', 'kita', 'butuh', 'kasih', 'tuhan', 'dalam', 'rumah', 'tgga', 'kita', 'tidak', 'bisa', 'dengan', 'kekuatan', 'kita', 'sendiri']</t>
  </si>
  <si>
    <t>['nikah', 'gampang', 'anak', 'muda', 'takut', 'nikah', 'nikah', 'berkelahi', 'sadar', 'cocok', 'pasangan', 'beda', 'banget', 'pacaran', 'cerai', 'cinta', 'amp', 'cocok', 'butuh', 'kasih', 'tuhan', 'rumah', 'tgga', 'kekuatan']</t>
  </si>
  <si>
    <t>['nikah', 'gampang', 'anak', 'muda', 'takut', 'nikah', 'nikah', 'kelah', 'sadar', 'cocok', 'pasang', 'beda', 'banget', 'pacar', 'cerai', 'cinta', 'amp', 'cocok', 'butuh', 'kasih', 'tuhan', 'rumah', 'tgga', 'kuat']</t>
  </si>
  <si>
    <t>nikah gampang anak muda takut nikah nikah kelah sadar cocok pasang beda banget pacar cerai cinta amp cocok butuh kasih tuhan rumah tgga kuat</t>
  </si>
  <si>
    <t>oalah skrg tau knp orang2 banyak yg nikah muda</t>
  </si>
  <si>
    <t>oalah skrg tau knp orang banyak yg nikah muda</t>
  </si>
  <si>
    <t>['oalah', 'skrg', 'tau', 'knp', 'orang', 'banyak', 'yg', 'nikah', 'muda']</t>
  </si>
  <si>
    <t>['oalah', 'sekarang', 'tau', 'kenapa', 'orang', 'banyak', 'yg', 'nikah', 'muda']</t>
  </si>
  <si>
    <t>['tau', 'orang', 'nikah', 'muda']</t>
  </si>
  <si>
    <t>tau orang nikah muda</t>
  </si>
  <si>
    <t>@demiwhisnu wkwkw suka bingung orang2 kenapa ya ngejar pengen nikah muda lol</t>
  </si>
  <si>
    <t>wkwkw suka bingung orang kenapa ya ngejar pengen nikah muda lol</t>
  </si>
  <si>
    <t>['wkwkw', 'suka', 'bingung', 'orang', 'kenapa', 'ya', 'ngejar', 'pengen', 'nikah', 'muda', 'lol']</t>
  </si>
  <si>
    <t>['wkwkw', 'suka', 'bingung', 'orang', 'kenapa', 'ya', 'mengejar', 'ingin', 'nikah', 'muda', 'lol']</t>
  </si>
  <si>
    <t>['suka', 'bingung', 'orang', 'ya', 'mengejar', 'nikah', 'muda', 'lol']</t>
  </si>
  <si>
    <t>['suka', 'bingung', 'orang', 'ya', 'kejar', 'nikah', 'muda', 'lol']</t>
  </si>
  <si>
    <t>suka bingung orang ya kejar nikah muda lol</t>
  </si>
  <si>
    <t>Gw makin ga percaya nikah muda hahahahaha</t>
  </si>
  <si>
    <t>gw makin ga percaya nikah muda hahahahaha</t>
  </si>
  <si>
    <t>['gw', 'makin', 'ga', 'percaya', 'nikah', 'muda', 'hahahahaha']</t>
  </si>
  <si>
    <t>['aku', 'makin', 'tidak', 'percaya', 'nikah', 'muda', 'hahahahaha']</t>
  </si>
  <si>
    <t>['percaya', 'nikah', 'muda']</t>
  </si>
  <si>
    <t>percaya nikah muda</t>
  </si>
  <si>
    <t>Kalo di Korea, yg paling terkenal itu kisahnya Choi Minhwan. Drummer FT Island yg nikah muda ama Yulhee Laboum dan 'kebobolan' punya anak 3 dalam waktu 3 tahun.
Minhwan yg willing untuk vasektomi dan officially tutup pabrik 🤭.</t>
  </si>
  <si>
    <t>kalo di korea, yg paling terkenal itu kisahnya choi minhwan. drummer ft island yg nikah muda ama yulhee laboum dan 'kebobolan' punya anak 3 dalam waktu 3 tahun.
minhwan yg willing untuk vasektomi dan officially tutup pabrik 🤭.</t>
  </si>
  <si>
    <t>kalo di korea yg paling terkenal itu kisahnya choi minhwan drummer ft island yg nikah muda ama yulhee laboum dan kebobolan punya anak dalam waktu tahun minhwan yg willing untuk vasektomi dan officially tutup pabrik</t>
  </si>
  <si>
    <t>['kalo', 'di', 'korea', 'yg', 'paling', 'terkenal', 'itu', 'kisahnya', 'choi', 'minhwan', 'drummer', 'ft', 'island', 'yg', 'nikah', 'muda', 'ama', 'yulhee', 'laboum', 'dan', 'kebobolan', 'punya', 'anak', 'dalam', 'waktu', 'tahun', 'minhwan', 'yg', 'willing', 'untuk', 'vasektomi', 'dan', 'officially', 'tutup', 'pabrik']</t>
  </si>
  <si>
    <t>['kalo', 'di', 'korea', 'yg', 'paling', 'terkenal', 'itu', 'kisahnya', 'choi', 'minhwan', 'drummer', 'ft', 'island', 'yg', 'nikah', 'muda', 'sama', 'yulhee', 'laboum', 'dan', 'kebobolan', 'punya', 'anak', 'dalam', 'waktu', 'tahun', 'minhwan', 'yg', 'willing', 'untuk', 'vasektomi', 'dan', 'officially', 'tutup', 'pabrik']</t>
  </si>
  <si>
    <t>['kalo', 'korea', 'terkenal', 'kisahnya', 'choi', 'minhwan', 'drummer', 'ft', 'island', 'nikah', 'muda', 'yulhee', 'laboum', 'kebobolan', 'anak', 'minhwan', 'willing', 'vasektomi', 'officially', 'tutup', 'pabrik']</t>
  </si>
  <si>
    <t>['kalo', 'korea', 'kenal', 'kisah', 'choi', 'minhwan', 'drummer', 'ft', 'island', 'nikah', 'muda', 'yulhee', 'laboum', 'bobol', 'anak', 'minhwan', 'willing', 'vasektomi', 'officially', 'tutup', 'pabrik']</t>
  </si>
  <si>
    <t>kalo korea kenal kisah choi minhwan drummer ft island nikah muda yulhee laboum bobol anak minhwan willing vasektomi officially tutup pabrik</t>
  </si>
  <si>
    <t>Kadang suka bingung sama yang nikah muda 👇🏻👇🏻👇🏻👇🏻👇🏻</t>
  </si>
  <si>
    <t>kadang suka bingung sama yang nikah muda 👇🏻👇🏻👇🏻👇🏻👇🏻</t>
  </si>
  <si>
    <t>kadang suka bingung sama yang nikah muda</t>
  </si>
  <si>
    <t>['kadang', 'suka', 'bingung', 'sama', 'yang', 'nikah', 'muda']</t>
  </si>
  <si>
    <t>['kadang', 'suka', 'bingung', 'nikah', 'muda']</t>
  </si>
  <si>
    <t>kadang suka bingung nikah muda</t>
  </si>
  <si>
    <t>@tanyakanrl Ortuku nggak sempurna, kami sering ada konflik, tapi ada parenting dari mereka yg aku syukuri. Ortuku nggak nuntut anaknya buat cepet nikah, mereka selalu bilang "selagi umur masih muda, cari pengalaman yg banyak". Kakakku sampe umur 24 juga nggak diburu2 nikah</t>
  </si>
  <si>
    <t>@tanyakanrl ortuku nggak sempurna, kami sering ada konflik, tapi ada parenting dari mereka yg aku syukuri. ortuku nggak nuntut anaknya buat cepet nikah, mereka selalu bilang "selagi umur masih muda, cari pengalaman yg banyak". kakakku sampe umur 24 juga nggak diburu2 nikah</t>
  </si>
  <si>
    <t>ortuku nggak sempurna kami sering ada konflik tapi ada parenting dari mereka yg aku syukuri ortuku nggak nuntut anaknya buat cepet nikah mereka selalu bilang selagi umur masih muda cari pengalaman yg banyak kakakku sampe umur juga nggak diburu nikah</t>
  </si>
  <si>
    <t>['ortuku', 'nggak', 'sempurna', 'kami', 'sering', 'ada', 'konflik', 'tapi', 'ada', 'parenting', 'dari', 'mereka', 'yg', 'aku', 'syukuri', 'ortuku', 'nggak', 'nuntut', 'anaknya', 'buat', 'cepet', 'nikah', 'mereka', 'selalu', 'bilang', 'selagi', 'umur', 'masih', 'muda', 'cari', 'pengalaman', 'yg', 'banyak', 'kakakku', 'sampe', 'umur', 'juga', 'nggak', 'diburu', 'nikah']</t>
  </si>
  <si>
    <t>['orangtua', 'tidak', 'sempurna', 'kami', 'sering', 'ada', 'konflik', 'tapi', 'ada', 'mengasuh', 'dari', 'mereka', 'yg', 'aku', 'syukuri', 'orangtua', 'tidak', 'menuntut', 'anaknya', 'buat', 'cepat', 'nikah', 'mereka', 'selalu', 'bilang', 'selagi', 'umur', 'masih', 'muda', 'cari', 'pengalaman', 'yg', 'banyak', 'kakakku', 'sampai', 'umur', 'juga', 'tidak', 'diburu', 'nikah']</t>
  </si>
  <si>
    <t>['orangtua', 'sempurna', 'konflik', 'mengasuh', 'syukuri', 'orangtua', 'menuntut', 'anaknya', 'cepat', 'nikah', 'bilang', 'selagi', 'umur', 'muda', 'cari', 'pengalaman', 'kakakku', 'umur', 'diburu', 'nikah']</t>
  </si>
  <si>
    <t>['orangtua', 'sempurna', 'konflik', 'asuh', 'syukur', 'orangtua', 'tuntut', 'anak', 'cepat', 'nikah', 'bilang', 'selagi', 'umur', 'muda', 'cari', 'alam', 'kakak', 'umur', 'buru', 'nikah']</t>
  </si>
  <si>
    <t>orangtua sempurna konflik asuh syukur orangtua tuntut anak cepat nikah bilang selagi umur muda cari alam kakak umur buru nikah</t>
  </si>
  <si>
    <t>Gua agak shock kalau temen seumuran gua bilang mau tunangan atau nikah, why? KEK LO YANG BENER AJA ANJIR KITA MASIH MUDA BANGET. KALAU KATA ORANG-ORANG KITA TU MASIH ANAK KEMARIN SORE DAN LO DENGAN ENTENGNYA NGOMONG BEGITU?! 😭</t>
  </si>
  <si>
    <t>gua agak shock kalau temen seumuran gua bilang mau tunangan atau nikah, why? kek lo yang bener aja anjir kita masih muda banget. kalau kata orang-orang kita tu masih anak kemarin sore dan lo dengan entengnya ngomong begitu?! 😭</t>
  </si>
  <si>
    <t>gua agak shock kalau temen seumuran gua bilang mau tunangan atau nikah why kek lo yang bener aja anjir kita masih muda banget kalau kata orangorang kita tu masih anak kemarin sore dan lo dengan entengnya ngomong begitu</t>
  </si>
  <si>
    <t>['gua', 'agak', 'shock', 'kalau', 'temen', 'seumuran', 'gua', 'bilang', 'mau', 'tunangan', 'atau', 'nikah', 'why', 'kek', 'lo', 'yang', 'bener', 'aja', 'anjir', 'kita', 'masih', 'muda', 'banget', 'kalau', 'kata', 'orangorang', 'kita', 'tu', 'masih', 'anak', 'kemarin', 'sore', 'dan', 'lo', 'dengan', 'entengnya', 'ngomong', 'begitu']</t>
  </si>
  <si>
    <t>['aku', 'agak', 'shock', 'kalau', 'teman', 'seumuran', 'aku', 'bilang', 'mau', 'tunangan', 'atau', 'nikah', 'kenapa', 'seperti', 'kamu', 'yang', 'benar', 'aja', 'fuck', 'kita', 'masih', 'muda', 'banget', 'kalau', 'kata', 'orang', 'kita', 'itu', 'masih', 'anak', 'kemarin', 'sore', 'dan', 'kamu', 'dengan', 'entengnya', 'berbicara', 'begitu']</t>
  </si>
  <si>
    <t>['shock', 'teman', 'seumuran', 'bilang', 'tunangan', 'nikah', 'aja', 'fuck', 'muda', 'banget', 'orang', 'anak', 'kemarin', 'sore', 'entengnya', 'berbicara']</t>
  </si>
  <si>
    <t>['shock', 'teman', 'umur', 'bilang', 'tunang', 'nikah', 'aja', 'fuck', 'muda', 'banget', 'orang', 'anak', 'kemarin', 'sore', 'enteng', 'bicara']</t>
  </si>
  <si>
    <t>shock teman umur bilang tunang nikah aja fuck muda banget orang anak kemarin sore enteng bicara</t>
  </si>
  <si>
    <t>@JNJMEnt Mas gibran sm manukaaaaaa punya kak @_hitmyheart tp mereka udh nikah bukan pacaran lg, cari dipinned nomin &amp;gt; gibran&amp;amp;manuka. Arjunang punya kak @recreathings judulnya balada dosen muda.</t>
  </si>
  <si>
    <t>@jnjment mas gibran sm manukaaaaaa punya kak @_hitmyheart tp mereka udh nikah bukan pacaran lg, cari dipinned nomin &amp;gt; gibran&amp;amp;manuka. arjunang punya kak @recreathings judulnya balada dosen muda.</t>
  </si>
  <si>
    <t>mas gibran sm manukaaaaaa punya kak hitmyheart tp mereka udh nikah bukan pacaran lg cari dipinned nomin gt gibranampmanuka arjunang punya kak judulnya balada dosen muda</t>
  </si>
  <si>
    <t>['mas', 'gibran', 'sm', 'manukaaaaaa', 'punya', 'kak', 'hitmyheart', 'tp', 'mereka', 'udh', 'nikah', 'bukan', 'pacaran', 'lg', 'cari', 'dipinned', 'nomin', 'gt', 'gibranampmanuka', 'arjunang', 'punya', 'kak', 'judulnya', 'balada', 'dosen', 'muda']</t>
  </si>
  <si>
    <t>['kakak', 'gibran', 'sama', 'manukaaaaaa', 'punya', 'kakak', 'hitmyheart', 'tapi', 'mereka', 'sudah', 'nikah', 'bukan', 'pacaran', 'lagi', 'cari', 'dipinned', 'sempurna', 'begitu', 'gibranampmanuka', 'arjunang', 'punya', 'kakak', 'judulnya', 'balada', 'dosen', 'muda']</t>
  </si>
  <si>
    <t>['kakak', 'gibran', 'manukaaaaaa', 'kakak', 'hitmyheart', 'nikah', 'pacaran', 'cari', 'dipinned', 'sempurna', 'gibranampmanuka', 'arjunang', 'kakak', 'judulnya', 'balada', 'dosen', 'muda']</t>
  </si>
  <si>
    <t>['kakak', 'gibran', 'manukaaaaaa', 'kakak', 'hitmyheart', 'nikah', 'pacar', 'cari', 'dipinned', 'sempurna', 'gibranampmanuka', 'arjunang', 'kakak', 'judul', 'balada', 'dosen', 'muda']</t>
  </si>
  <si>
    <t>kakak gibran manukaaaaaa kakak hitmyheart nikah pacar cari dipinned sempurna gibranampmanuka arjunang kakak judul balada dosen muda</t>
  </si>
  <si>
    <t>Gak Nyesal Nikah Muda, Melody Prima Belum Mau Cari Pasangan Lagi https://t.co/rM6MDhvE2B</t>
  </si>
  <si>
    <t>gak nyesal nikah muda, melody prima belum mau cari pasangan lagi https://t.co/rm6mdhve2b</t>
  </si>
  <si>
    <t>gak nyesal nikah muda melody prima belum mau cari pasangan lagi</t>
  </si>
  <si>
    <t>['gak', 'nyesal', 'nikah', 'muda', 'melody', 'prima', 'belum', 'mau', 'cari', 'pasangan', 'lagi']</t>
  </si>
  <si>
    <t>['gak', 'nyesal', 'nikah', 'muda', 'melody', 'prima', 'cari', 'pasangan']</t>
  </si>
  <si>
    <t>['gak', 'nyesal', 'nikah', 'muda', 'melody', 'prima', 'cari', 'pasang']</t>
  </si>
  <si>
    <t>gak nyesal nikah muda melody prima cari pasang</t>
  </si>
  <si>
    <t>@sosmedkeras Kadang kita di hadapkan oleh pilihan" yang sulit :
- nikah muda belum tentu punya harta
- nikah di kala punya harta, harga yg harus di bayar adalah masa muda
====
Masa lalu adalah hasil dari hari" yg telah terlewati &amp;amp; masa depan adalah keputusan hari ini...</t>
  </si>
  <si>
    <t>@sosmedkeras kadang kita di hadapkan oleh pilihan" yang sulit :
- nikah muda belum tentu punya harta
- nikah di kala punya harta, harga yg harus di bayar adalah masa muda
====
masa lalu adalah hasil dari hari" yg telah terlewati &amp;amp; masa depan adalah keputusan hari ini...</t>
  </si>
  <si>
    <t>kadang kita di hadapkan oleh pilihan yang sulit nikah muda belum tentu punya harta nikah di kala punya harta harga yg harus di bayar adalah masa muda masa lalu adalah hasil dari hari yg telah terlewati amp masa depan adalah keputusan hari ini</t>
  </si>
  <si>
    <t>['kadang', 'kita', 'di', 'hadapkan', 'oleh', 'pilihan', 'yang', 'sulit', 'nikah', 'muda', 'belum', 'tentu', 'punya', 'harta', 'nikah', 'di', 'kala', 'punya', 'harta', 'harga', 'yg', 'harus', 'di', 'bayar', 'adalah', 'masa', 'muda', 'masa', 'lalu', 'adalah', 'hasil', 'dari', 'hari', 'yg', 'telah', 'terlewati', 'amp', 'masa', 'depan', 'adalah', 'keputusan', 'hari', 'ini']</t>
  </si>
  <si>
    <t>['kadang', 'hadapkan', 'pilihan', 'sulit', 'nikah', 'muda', 'harta', 'nikah', 'harta', 'harga', 'bayar', 'muda', 'hasil', 'terlewati', 'amp', 'keputusan']</t>
  </si>
  <si>
    <t>['kadang', 'hadap', 'pilih', 'sulit', 'nikah', 'muda', 'harta', 'nikah', 'harta', 'harga', 'bayar', 'muda', 'hasil', 'lewat', 'amp', 'putus']</t>
  </si>
  <si>
    <t>kadang hadap pilih sulit nikah muda harta nikah harta harga bayar muda hasil lewat amp putus</t>
  </si>
  <si>
    <t>Duh bunda anaknya gak mau tuh jangan dipaksa. Lagian 24 tahun tuh masih muda bun, gak ada kewajiban buat nikah di usia segitu
Btw hai kak sunny, aku readers baru. Maaf ya kalau nanti ribut di qrt &amp;amp; notif  kakak😭🙏🏻</t>
  </si>
  <si>
    <t>duh bunda anaknya gak mau tuh jangan dipaksa. lagian 24 tahun tuh masih muda bun, gak ada kewajiban buat nikah di usia segitu
btw hai kak sunny, aku readers baru. maaf ya kalau nanti ribut di qrt &amp;amp; notif  kakak😭🙏🏻</t>
  </si>
  <si>
    <t>duh bunda anaknya gak mau tuh jangan dipaksa lagian tahun tuh masih muda bun gak ada kewajiban buat nikah di usia segitu btw hai kak sunny aku readers baru maaf ya kalau nanti ribut di qrt amp notif kakak</t>
  </si>
  <si>
    <t>['duh', 'bunda', 'anaknya', 'gak', 'mau', 'tuh', 'jangan', 'dipaksa', 'lagian', 'tahun', 'tuh', 'masih', 'muda', 'bun', 'gak', 'ada', 'kewajiban', 'buat', 'nikah', 'di', 'usia', 'segitu', 'btw', 'hai', 'kak', 'sunny', 'aku', 'readers', 'baru', 'maaf', 'ya', 'kalau', 'nanti', 'ribut', 'di', 'qrt', 'amp', 'notif', 'kakak']</t>
  </si>
  <si>
    <t>['duh', 'bunda', 'anaknya', 'gak', 'mau', 'tuh', 'jangan', 'dipaksa', 'lagian', 'tahun', 'tuh', 'masih', 'muda', 'bunda', 'gak', 'ada', 'kewajiban', 'buat', 'nikah', 'di', 'usia', 'begitu', 'btw', 'hai', 'kakak', 'sunny', 'aku', 'readers', 'baru', 'maaf', 'ya', 'kalau', 'nanti', 'ribut', 'di', 'qrt', 'amp', 'notif', 'kakak']</t>
  </si>
  <si>
    <t>['bunda', 'anaknya', 'gak', 'tuh', 'dipaksa', 'tuh', 'muda', 'bunda', 'gak', 'kewajiban', 'nikah', 'usia', 'btw', 'hai', 'kakak', 'sunny', 'readers', 'maaf', 'ya', 'ribut', 'qrt', 'amp', 'notif', 'kakak']</t>
  </si>
  <si>
    <t>['bunda', 'anak', 'gak', 'tuh', 'paksa', 'tuh', 'muda', 'bunda', 'gak', 'wajib', 'nikah', 'usia', 'btw', 'hai', 'kakak', 'sunny', 'readers', 'maaf', 'ya', 'ribut', 'qrt', 'amp', 'notif', 'kakak']</t>
  </si>
  <si>
    <t>bunda anak gak tuh paksa tuh muda bunda gak wajib nikah usia btw hai kakak sunny readers maaf ya ribut qrt amp notif kakak</t>
  </si>
  <si>
    <t>ada yg bilang umur 20 thun itu masih muda banget tuk nikah, ada jg yg bilang wah itu dah cocok bnget tuk nikah. 
sudahi debatmu! mending kamu ngurusin dirimu aja. yg jalani hidup siapa yg pusing siapa.? 
warga konoha demen bnget ikut campur. heran deh :v</t>
  </si>
  <si>
    <t xml:space="preserve">ada yg bilang umur thun itu masih muda banget tuk nikah ada jg yg bilang wah itu dah cocok bnget tuk nikah sudahi debatmu mending kamu ngurusin dirimu aja yg jalani hidup siapa yg pusing siapa warga konoha demen bnget ikut campur heran deh </t>
  </si>
  <si>
    <t>['ada', 'yg', 'bilang', 'umur', 'thun', 'itu', 'masih', 'muda', 'banget', 'tuk', 'nikah', 'ada', 'jg', 'yg', 'bilang', 'wah', 'itu', 'dah', 'cocok', 'bnget', 'tuk', 'nikah', 'sudahi', 'debatmu', 'mending', 'kamu', 'ngurusin', 'dirimu', 'aja', 'yg', 'jalani', 'hidup', 'siapa', 'yg', 'pusing', 'siapa', 'warga', 'konoha', 'demen', 'bnget', 'ikut', 'campur', 'heran', 'deh']</t>
  </si>
  <si>
    <t>['ada', 'yg', 'bilang', 'umur', 'tahun', 'itu', 'masih', 'muda', 'banget', 'untuk', 'nikah', 'ada', 'juga', 'yg', 'bilang', 'wah', 'itu', 'sudah', 'cocok', 'banget', 'untuk', 'nikah', 'sudahi', 'debatmu', 'mending', 'kamu', 'mengurusi', 'dirimu', 'aja', 'yg', 'jalani', 'hidup', 'siapa', 'yg', 'pusing', 'siapa', 'warga', 'konoha', 'suka', 'banget', 'ikut', 'campur', 'heran', 'deh']</t>
  </si>
  <si>
    <t>['bilang', 'umur', 'muda', 'banget', 'nikah', 'bilang', 'cocok', 'banget', 'nikah', 'sudahi', 'debatmu', 'mending', 'mengurusi', 'dirimu', 'aja', 'jalani', 'hidup', 'pusing', 'warga', 'konoha', 'suka', 'banget', 'campur', 'heran', 'deh']</t>
  </si>
  <si>
    <t>['bilang', 'umur', 'muda', 'banget', 'nikah', 'bilang', 'cocok', 'banget', 'nikah', 'sudah', 'debat', 'mending', 'urus', 'diri', 'aja', 'jalan', 'hidup', 'pusing', 'warga', 'konoha', 'suka', 'banget', 'campur', 'heran', 'deh']</t>
  </si>
  <si>
    <t>bilang umur muda banget nikah bilang cocok banget nikah sudah debat mending urus diri aja jalan hidup pusing warga konoha suka banget campur heran deh</t>
  </si>
  <si>
    <t>tapii gamau nikah muda 😭
terlepas dr umur gue gasiap intinya nikah muda 🙏</t>
  </si>
  <si>
    <t>tapii gamau nikah muda terlepas dr umur gue gasiap intinya nikah muda</t>
  </si>
  <si>
    <t>['tapii', 'gamau', 'nikah', 'muda', 'terlepas', 'dr', 'umur', 'gue', 'gasiap', 'intinya', 'nikah', 'muda']</t>
  </si>
  <si>
    <t>['tapi', 'gamau', 'nikah', 'muda', 'terlepas', 'dari', 'umur', 'aku', 'gasiap', 'intinya', 'nikah', 'muda']</t>
  </si>
  <si>
    <t>['gamau', 'nikah', 'muda', 'terlepas', 'umur', 'gasiap', 'intinya', 'nikah', 'muda']</t>
  </si>
  <si>
    <t>['gamau', 'nikah', 'muda', 'lepas', 'umur', 'gasiap', 'inti', 'nikah', 'muda']</t>
  </si>
  <si>
    <t>gamau nikah muda lepas umur gasiap inti nikah muda</t>
  </si>
  <si>
    <t>ya iya si, trus disambung, kl udah nikah nah, apa aja jadi masalah, makanya kudu bener2 siap lahir batin, nah mereka masi muda2, seumuran pula?! egonya gimana jir wkwkwk
trusss kek abis denger begitu, oke mari kita nikmatin masa2 muda kita, sblm akhirnya hidup lu cuma itu2 doang</t>
  </si>
  <si>
    <t>ya iya si trus disambung kl udah nikah nah apa aja jadi masalah makanya kudu bener siap lahir batin nah mereka masi muda seumuran pula egonya gimana jir wkwkwk trusss kek abis denger begitu oke mari kita nikmatin masa muda kita sblm akhirnya hidup lu cuma itu doang</t>
  </si>
  <si>
    <t>['ya', 'iya', 'si', 'trus', 'disambung', 'kl', 'udah', 'nikah', 'nah', 'apa', 'aja', 'jadi', 'masalah', 'makanya', 'kudu', 'bener', 'siap', 'lahir', 'batin', 'nah', 'mereka', 'masi', 'muda', 'seumuran', 'pula', 'egonya', 'gimana', 'jir', 'wkwkwk', 'trusss', 'kek', 'abis', 'denger', 'begitu', 'oke', 'mari', 'kita', 'nikmatin', 'masa', 'muda', 'kita', 'sblm', 'akhirnya', 'hidup', 'lu', 'cuma', 'itu', 'doang']</t>
  </si>
  <si>
    <t>['ya', 'iya', 'si', 'terus', 'disambung', 'kalau', 'sudah', 'nikah', 'nah', 'apa', 'aja', 'jadi', 'masalah', 'makanya', 'harus', 'benar', 'siap', 'lahir', 'batin', 'nah', 'mereka', 'masih', 'muda', 'seumuran', 'pula', 'egonya', 'bagaimana', 'fuck', 'wkwkwk', 'trusss', 'seperti', 'habis', 'denger', 'begitu', 'oke', 'mari', 'kita', 'menikmati', 'masa', 'muda', 'kita', 'sebelum', 'akhirnya', 'hidup', 'kamu', 'cuma', 'itu', 'hanya']</t>
  </si>
  <si>
    <t>['ya', 'iya', 'si', 'disambung', 'nikah', 'aja', 'lahir', 'batin', 'muda', 'seumuran', 'egonya', 'fuck', 'wkwkwk', 'trusss', 'habis', 'denger', 'oke', 'mari', 'menikmati', 'muda', 'hidup']</t>
  </si>
  <si>
    <t>['ya', 'iya', 'si', 'sambung', 'nikah', 'aja', 'lahir', 'batin', 'muda', 'umur', 'ego', 'fuck', 'wkwkwk', 'trusss', 'habis', 'denger', 'oke', 'mari', 'nikmat', 'muda', 'hidup']</t>
  </si>
  <si>
    <t>ya iya si sambung nikah aja lahir batin muda umur ego fuck wkwkwk trusss habis denger oke mari nikmat muda hidup</t>
  </si>
  <si>
    <t>kl pas ade gaada di rumah, karena katanya dia pernah belanja gt di pagangan. ksk anjir gue yg dengerin doang kaget dan takut wkw trus kek orang2 pada bilang kek pada heran lah masi muda juga kan udah tunangan gtgt, teus ada yg nyautin "ya namanya cinta" "nikah enaknya awal doang"</t>
  </si>
  <si>
    <t>kl pas ade gaada di rumah karena katanya dia pernah belanja gt di pagangan ksk anjir gue yg dengerin doang kaget dan takut wkw trus kek orang pada bilang kek pada heran lah masi muda juga kan udah tunangan gtgt teus ada yg nyautin ya namanya cinta nikah enaknya awal doang</t>
  </si>
  <si>
    <t>['kl', 'pas', 'ade', 'gaada', 'di', 'rumah', 'karena', 'katanya', 'dia', 'pernah', 'belanja', 'gt', 'di', 'pagangan', 'ksk', 'anjir', 'gue', 'yg', 'dengerin', 'doang', 'kaget', 'dan', 'takut', 'wkw', 'trus', 'kek', 'orang', 'pada', 'bilang', 'kek', 'pada', 'heran', 'lah', 'masi', 'muda', 'juga', 'kan', 'udah', 'tunangan', 'gtgt', 'teus', 'ada', 'yg', 'nyautin', 'ya', 'namanya', 'cinta', 'nikah', 'enaknya', 'awal', 'doang']</t>
  </si>
  <si>
    <t>['kalau', 'saat', 'adik', 'gaada', 'di', 'rumah', 'karena', 'katanya', 'dia', 'pernah', 'belanja', 'begitu', 'di', 'pagangan', 'ksk', 'fuck', 'aku', 'yg', 'dengarkan', 'hanya', 'kaget', 'dan', 'takut', 'wkw', 'terus', 'seperti', 'orang', 'pada', 'bilang', 'seperti', 'pada', 'heran', 'lah', 'masih', 'muda', 'juga', 'kan', 'sudah', 'tunangan', 'gtgt', 'teus', 'ada', 'yg', 'nyautin', 'ya', 'namanya', 'cinta', 'nikah', 'enaknya', 'awal', 'hanya']</t>
  </si>
  <si>
    <t>['adik', 'gaada', 'rumah', 'belanja', 'pagangan', 'ksk', 'fuck', 'dengarkan', 'kaget', 'takut', 'orang', 'bilang', 'heran', 'muda', 'tunangan', 'gtgt', 'teus', 'nyautin', 'ya', 'namanya', 'cinta', 'nikah', 'enaknya']</t>
  </si>
  <si>
    <t>['adik', 'gaada', 'rumah', 'belanja', 'pagangan', 'ksk', 'fuck', 'dengar', 'kaget', 'takut', 'orang', 'bilang', 'heran', 'muda', 'tunang', 'gtgt', 'teus', 'nyautin', 'ya', 'nama', 'cinta', 'nikah', 'enak']</t>
  </si>
  <si>
    <t>adik gaada rumah belanja pagangan ksk fuck dengar kaget takut orang bilang heran muda tunang gtgt teus nyautin ya nama cinta nikah enak</t>
  </si>
  <si>
    <t>ko pada nikah muda si 🥲</t>
  </si>
  <si>
    <t>ko pada nikah muda si</t>
  </si>
  <si>
    <t>['ko', 'pada', 'nikah', 'muda', 'si']</t>
  </si>
  <si>
    <t>['kok', 'pada', 'nikah', 'muda', 'si']</t>
  </si>
  <si>
    <t>['nikah', 'muda', 'si']</t>
  </si>
  <si>
    <t>nikah muda si</t>
  </si>
  <si>
    <t>@lichun03 Habis Ramadan baru sekali jajan di luar. Agak mikir zaman sekarang ketemu yang nikah muda</t>
  </si>
  <si>
    <t>@lichun03 habis ramadan baru sekali jajan di luar. agak mikir zaman sekarang ketemu yang nikah muda</t>
  </si>
  <si>
    <t>habis ramadan baru sekali jajan di luar agak mikir zaman sekarang ketemu yang nikah muda</t>
  </si>
  <si>
    <t>['habis', 'ramadan', 'baru', 'sekali', 'jajan', 'di', 'luar', 'agak', 'mikir', 'zaman', 'sekarang', 'ketemu', 'yang', 'nikah', 'muda']</t>
  </si>
  <si>
    <t>['habis', 'ramadan', 'baru', 'sekali', 'jajan', 'di', 'luar', 'agak', 'berpikir', 'zaman', 'sekarang', 'bertemu', 'yang', 'nikah', 'muda']</t>
  </si>
  <si>
    <t>['habis', 'ramadan', 'jajan', 'berpikir', 'zaman', 'bertemu', 'nikah', 'muda']</t>
  </si>
  <si>
    <t>['habis', 'ramadan', 'jajan', 'pikir', 'zaman', 'temu', 'nikah', 'muda']</t>
  </si>
  <si>
    <t>habis ramadan jajan pikir zaman temu nikah muda</t>
  </si>
  <si>
    <t>@githasiwi Aku dulu kepikiran nikah muda, tapi untung belum ada yang ngelamar waktu usia segitu. Selamat deh, hehehe</t>
  </si>
  <si>
    <t>@githasiwi aku dulu kepikiran nikah muda, tapi untung belum ada yang ngelamar waktu usia segitu. selamat deh, hehehe</t>
  </si>
  <si>
    <t>aku dulu kepikiran nikah muda tapi untung belum ada yang ngelamar waktu usia segitu selamat deh hehehe</t>
  </si>
  <si>
    <t>['aku', 'dulu', 'kepikiran', 'nikah', 'muda', 'tapi', 'untung', 'belum', 'ada', 'yang', 'ngelamar', 'waktu', 'usia', 'segitu', 'selamat', 'deh', 'hehehe']</t>
  </si>
  <si>
    <t>['aku', 'dulu', 'kepikiran', 'nikah', 'muda', 'tapi', 'untung', 'belum', 'ada', 'yang', 'melamar', 'waktu', 'usia', 'begitu', 'selamat', 'deh', 'hehehe']</t>
  </si>
  <si>
    <t>['kepikiran', 'nikah', 'muda', 'untung', 'melamar', 'usia', 'selamat', 'deh', 'hehehe']</t>
  </si>
  <si>
    <t>['pikir', 'nikah', 'muda', 'untung', 'lamar', 'usia', 'selamat', 'deh', 'hehehe']</t>
  </si>
  <si>
    <t>pikir nikah muda untung lamar usia selamat deh hehehe</t>
  </si>
  <si>
    <t>@convomfs lu blm cape soal cinta cintaan kali nder? yg udah cape cinta cintaan mah pasti mikir bakal maunya nyari yg serius buat diajak nikah, mau itu umur muda atau tua</t>
  </si>
  <si>
    <t>lu blm cape soal cinta cintaan kali nder yg udah cape cinta cintaan mah pasti mikir bakal maunya nyari yg serius buat diajak nikah mau itu umur muda atau tua</t>
  </si>
  <si>
    <t>['lu', 'blm', 'cape', 'soal', 'cinta', 'cintaan', 'kali', 'nder', 'yg', 'udah', 'cape', 'cinta', 'cintaan', 'mah', 'pasti', 'mikir', 'bakal', 'maunya', 'nyari', 'yg', 'serius', 'buat', 'diajak', 'nikah', 'mau', 'itu', 'umur', 'muda', 'atau', 'tua']</t>
  </si>
  <si>
    <t>['kamu', 'belum', 'capek', 'soal', 'cinta', 'cintaan', 'sepertinya', 'nder', 'yg', 'sudah', 'capek', 'cinta', 'cintaan', 'mah', 'pasti', 'berpikir', 'bakal', 'mau', 'mencari', 'yg', 'serius', 'buat', 'diajak', 'nikah', 'mau', 'itu', 'umur', 'muda', 'atau', 'tua']</t>
  </si>
  <si>
    <t>['capek', 'cinta', 'cintaan', 'nder', 'capek', 'cinta', 'cintaan', 'mah', 'berpikir', 'mencari', 'serius', 'diajak', 'nikah', 'umur', 'muda', 'tua']</t>
  </si>
  <si>
    <t>['capek', 'cinta', 'cinta', 'nder', 'capek', 'cinta', 'cinta', 'mah', 'pikir', 'cari', 'serius', 'ajak', 'nikah', 'umur', 'muda', 'tua']</t>
  </si>
  <si>
    <t>capek cinta cinta nder capek cinta cinta mah pikir cari serius ajak nikah umur muda tua</t>
  </si>
  <si>
    <t>@convomfs waduh aku kl jadi kamu si mending minta udahan... 
1. dia siap nikah sedangkan kamu belum. daripada kamu ngasi harkos dan dia terus berharap gaada kejelasan, mending sutup yekan
2. kamu masi muda, memang harus bersenang-senang dulu si</t>
  </si>
  <si>
    <t>waduh aku kl jadi kamu si mending minta udahan dia siap nikah sedangkan kamu belum daripada kamu ngasi harkos dan dia terus berharap gaada kejelasan mending sutup yekan kamu masi muda memang harus bersenangsenang dulu si</t>
  </si>
  <si>
    <t>['waduh', 'aku', 'kl', 'jadi', 'kamu', 'si', 'mending', 'minta', 'udahan', 'dia', 'siap', 'nikah', 'sedangkan', 'kamu', 'belum', 'daripada', 'kamu', 'ngasi', 'harkos', 'dan', 'dia', 'terus', 'berharap', 'gaada', 'kejelasan', 'mending', 'sutup', 'yekan', 'kamu', 'masi', 'muda', 'memang', 'harus', 'bersenangsenang', 'dulu', 'si']</t>
  </si>
  <si>
    <t>['waduh', 'aku', 'kalau', 'jadi', 'kamu', 'si', 'mending', 'minta', 'udahan', 'dia', 'siap', 'nikah', 'sedangkan', 'kamu', 'belum', 'daripada', 'kamu', 'ngasi', 'harkos', 'dan', 'dia', 'terus', 'berharap', 'gaada', 'kejelasan', 'mending', 'sutup', 'yekan', 'kamu', 'masih', 'muda', 'memang', 'harus', 'bersenangsenang', 'dulu', 'si']</t>
  </si>
  <si>
    <t>['si', 'mending', 'udahan', 'nikah', 'ngasi', 'harkos', 'berharap', 'gaada', 'kejelasan', 'mending', 'sutup', 'yekan', 'muda', 'bersenangsenang', 'si']</t>
  </si>
  <si>
    <t>['si', 'mending', 'udahan', 'nikah', 'ngasi', 'harkos', 'harap', 'gaada', 'jelas', 'mending', 'sutup', 'yekan', 'muda', 'bersenangsenang', 'si']</t>
  </si>
  <si>
    <t>si mending udahan nikah ngasi harkos harap gaada jelas mending sutup yekan muda bersenangsenang si</t>
  </si>
  <si>
    <t>@rentfess duh kayak ngelantur saya tapi rill, mau dikasih title nampyeon, saya ikhlas nikah muda 😌 siap siap saya kasih kata kata manis ya tiap saat, semoga kamu pilih saya. kalo kamu pilih saya tolong hubungin @shaazure soalnya dia nunggu kamu minta restu *pede* hehe oke dadah gemes.</t>
  </si>
  <si>
    <t>duh kayak ngelantur saya tapi rill mau dikasih title nampyeon saya ikhlas nikah muda siap siap saya kasih kata kata manis ya tiap saat semoga kamu pilih saya kalo kamu pilih saya tolong hubungin soalnya dia nunggu kamu minta restu pede hehe oke dadah gemes</t>
  </si>
  <si>
    <t>['duh', 'kayak', 'ngelantur', 'saya', 'tapi', 'rill', 'mau', 'dikasih', 'title', 'nampyeon', 'saya', 'ikhlas', 'nikah', 'muda', 'siap', 'siap', 'saya', 'kasih', 'kata', 'kata', 'manis', 'ya', 'tiap', 'saat', 'semoga', 'kamu', 'pilih', 'saya', 'kalo', 'kamu', 'pilih', 'saya', 'tolong', 'hubungin', 'soalnya', 'dia', 'nunggu', 'kamu', 'minta', 'restu', 'pede', 'hehe', 'oke', 'dadah', 'gemes']</t>
  </si>
  <si>
    <t>['duh', 'seperti', 'ngelantur', 'saya', 'tapi', 'nyata', 'mau', 'dikasih', 'title', 'nampyeon', 'saya', 'ikhlas', 'nikah', 'muda', 'siap', 'siap', 'saya', 'kasih', 'kata', 'kata', 'manis', 'ya', 'tiap', 'saat', 'semoga', 'kamu', 'pilih', 'saya', 'kalo', 'kamu', 'pilih', 'saya', 'tolong', 'hubungin', 'soalnya', 'dia', 'nunggu', 'kamu', 'minta', 'restu', 'sombong', 'hehe', 'oke', 'dadah', 'gemas']</t>
  </si>
  <si>
    <t>['ngelantur', 'nyata', 'dikasih', 'title', 'nampyeon', 'ikhlas', 'nikah', 'muda', 'kasih', 'manis', 'ya', 'semoga', 'pilih', 'kalo', 'pilih', 'tolong', 'hubungin', 'nunggu', 'restu', 'sombong', 'hehe', 'oke', 'dadah', 'gemas']</t>
  </si>
  <si>
    <t>['ngelantur', 'nyata', 'kasih', 'title', 'nampyeon', 'ikhlas', 'nikah', 'muda', 'kasih', 'manis', 'ya', 'moga', 'pilih', 'kalo', 'pilih', 'tolong', 'hubungin', 'nunggu', 'restu', 'sombong', 'hehe', 'oke', 'dadah', 'gemas']</t>
  </si>
  <si>
    <t>ngelantur nyata kasih title nampyeon ikhlas nikah muda kasih manis ya moga pilih kalo pilih tolong hubungin nunggu restu sombong hehe oke dadah gemas</t>
  </si>
  <si>
    <t>Pdhl emak ga main twitter, tapi sebagian pola pikirnya ini sangat -mengikuti bahasa anak muda- open minded lho 😂 
klo lagi bahas hal2 kyk nikah, peran cewe dlm rumah tangga, atau macem2 lah, sama sekali tidak seperti boomer wkwkwk
co: emak mendukung bgt gw nikah di kua aja 😂</t>
  </si>
  <si>
    <t>pdhl emak ga main twitter, tapi sebagian pola pikirnya ini sangat -mengikuti bahasa anak muda- open minded lho 😂 
klo lagi bahas hal2 kyk nikah, peran cewe dlm rumah tangga, atau macem2 lah, sama sekali tidak seperti boomer wkwkwk
co: emak mendukung bgt gw nikah di kua aja 😂</t>
  </si>
  <si>
    <t>pdhl emak ga main twitter tapi sebagian pola pikirnya ini sangat mengikuti bahasa anak muda open minded lho klo lagi bahas hal kyk nikah peran cewe dlm rumah tangga atau macem lah sama sekali tidak seperti boomer wkwkwk co emak mendukung bgt gw nikah di kua aja</t>
  </si>
  <si>
    <t>['pdhl', 'emak', 'ga', 'main', 'twitter', 'tapi', 'sebagian', 'pola', 'pikirnya', 'ini', 'sangat', 'mengikuti', 'bahasa', 'anak', 'muda', 'open', 'minded', 'lho', 'klo', 'lagi', 'bahas', 'hal', 'kyk', 'nikah', 'peran', 'cewe', 'dlm', 'rumah', 'tangga', 'atau', 'macem', 'lah', 'sama', 'sekali', 'tidak', 'seperti', 'boomer', 'wkwkwk', 'co', 'emak', 'mendukung', 'bgt', 'gw', 'nikah', 'di', 'kua', 'aja']</t>
  </si>
  <si>
    <t>['padahal', 'ibu', 'tidak', 'main', 'twitter', 'tapi', 'sebagian', 'pola', 'pikirnya', 'ini', 'sangat', 'mengikuti', 'bahasa', 'anak', 'muda', 'terbuka', 'minded', 'lho', 'klo', 'lagi', 'bahas', 'hal', 'seperti', 'nikah', 'peran', 'cewek', 'dlm', 'rumah', 'tangga', 'atau', 'macam', 'lah', 'sama', 'sekali', 'tidak', 'seperti', 'boomer', 'wkwkwk', 'co', 'ibu', 'mendukung', 'banget', 'aku', 'nikah', 'di', 'kua', 'aja']</t>
  </si>
  <si>
    <t>['main', 'twitter', 'pola', 'pikirnya', 'mengikuti', 'bahasa', 'anak', 'muda', 'terbuka', 'minded', 'lho', 'klo', 'bahas', 'nikah', 'peran', 'cewek', 'dlm', 'rumah', 'tangga', 'boomer', 'wkwkwk', 'co', 'mendukung', 'banget', 'nikah', 'kua', 'aja']</t>
  </si>
  <si>
    <t>['main', 'twitter', 'pola', 'pikir', 'ikut', 'bahasa', 'anak', 'muda', 'buka', 'minded', 'lho', 'klo', 'bahas', 'nikah', 'peran', 'cewek', 'dlm', 'rumah', 'tangga', 'boomer', 'wkwkwk', 'co', 'dukung', 'banget', 'nikah', 'kua', 'aja']</t>
  </si>
  <si>
    <t>main twitter pola pikir ikut bahasa anak muda buka minded lho klo bahas nikah peran cewek dlm rumah tangga boomer wkwkwk co dukung banget nikah kua aja</t>
  </si>
  <si>
    <t>gue selalu koar2 blg maunya nikah umur 28 tp liat sepupu gue yg nikah muda lagi main sm anaknya sambil videocall an sm suaminya aja berkaca-kaca WKWK the irony</t>
  </si>
  <si>
    <t>gue selalu koar2 blg maunya nikah umur 28 tp liat sepupu gue yg nikah muda lagi main sm anaknya sambil videocall an sm suaminya aja berkaca-kaca wkwk the irony</t>
  </si>
  <si>
    <t>gue selalu koar blg maunya nikah umur tp liat sepupu gue yg nikah muda lagi main sm anaknya sambil videocall an sm suaminya aja berkacakaca wkwk the irony</t>
  </si>
  <si>
    <t>['gue', 'selalu', 'koar', 'blg', 'maunya', 'nikah', 'umur', 'tp', 'liat', 'sepupu', 'gue', 'yg', 'nikah', 'muda', 'lagi', 'main', 'sm', 'anaknya', 'sambil', 'videocall', 'an', 'sm', 'suaminya', 'aja', 'berkacakaca', 'wkwk', 'the', 'irony']</t>
  </si>
  <si>
    <t>['aku', 'selalu', 'koar', 'bilang', 'mau', 'nikah', 'umur', 'tapi', 'lihat', 'sepupu', 'aku', 'yg', 'nikah', 'muda', 'lagi', 'main', 'sama', 'anaknya', 'sambil', 'videocall', 'an', 'sama', 'suaminya', 'aja', 'berkacakaca', 'wkwk', 'the', 'irony']</t>
  </si>
  <si>
    <t>['koar', 'bilang', 'nikah', 'umur', 'lihat', 'sepupu', 'nikah', 'muda', 'main', 'anaknya', 'videocall', 'an', 'suaminya', 'aja', 'berkacakaca', 'the', 'irony']</t>
  </si>
  <si>
    <t>['koar', 'bilang', 'nikah', 'umur', 'lihat', 'sepupu', 'nikah', 'muda', 'main', 'anak', 'videocall', 'an', 'suami', 'aja', 'berkacakaca', 'the', 'irony']</t>
  </si>
  <si>
    <t>koar bilang nikah umur lihat sepupu nikah muda main anak videocall an suami aja berkacakaca the irony</t>
  </si>
  <si>
    <t>Udah 27 tahun nikah? Udah cukup umur dong sendernya.. liat dpnya gw kira baru 30an 😭😭 awet muda bet 😭😭</t>
  </si>
  <si>
    <t>udah 27 tahun nikah? udah cukup umur dong sendernya.. liat dpnya gw kira baru 30an 😭😭 awet muda bet 😭😭</t>
  </si>
  <si>
    <t>udah tahun nikah udah cukup umur dong sendernya liat dpnya gw kira baru an awet muda bet</t>
  </si>
  <si>
    <t>['udah', 'tahun', 'nikah', 'udah', 'cukup', 'umur', 'dong', 'sendernya', 'liat', 'dpnya', 'gw', 'kira', 'baru', 'an', 'awet', 'muda', 'bet']</t>
  </si>
  <si>
    <t>['sudah', 'tahun', 'nikah', 'sudah', 'cukup', 'umur', 'dong', 'sendernya', 'lihat', 'dpnya', 'aku', 'kira', 'baru', 'an', 'awet', 'muda', 'bet']</t>
  </si>
  <si>
    <t>['nikah', 'umur', 'sendernya', 'lihat', 'dpnya', 'an', 'awet', 'muda', 'bet']</t>
  </si>
  <si>
    <t>['nikah', 'umur', 'sender', 'lihat', 'dpnya', 'an', 'awet', 'muda', 'bet']</t>
  </si>
  <si>
    <t>nikah umur sender lihat dpnya an awet muda bet</t>
  </si>
  <si>
    <t>Orang orang pada nikah muda duitnya dari mana ya</t>
  </si>
  <si>
    <t>orang orang pada nikah muda duitnya dari mana ya</t>
  </si>
  <si>
    <t>['orang', 'orang', 'pada', 'nikah', 'muda', 'duitnya', 'dari', 'mana', 'ya']</t>
  </si>
  <si>
    <t>['orang', 'orang', 'nikah', 'muda', 'duitnya', 'ya']</t>
  </si>
  <si>
    <t>['orang', 'orang', 'nikah', 'muda', 'duit', 'ya']</t>
  </si>
  <si>
    <t>orang orang nikah muda duit ya</t>
  </si>
  <si>
    <t>"lu bedua nikah aja" - aku udah hamil muda #tellonym  https://t.co/IaEbsXgNdc</t>
  </si>
  <si>
    <t>"lu bedua nikah aja" - aku udah hamil muda #tellonym  https://t.co/iaebsxgndc</t>
  </si>
  <si>
    <t>lu bedua nikah aja aku udah hamil muda</t>
  </si>
  <si>
    <t>['lu', 'bedua', 'nikah', 'aja', 'aku', 'udah', 'hamil', 'muda']</t>
  </si>
  <si>
    <t>['kamu', 'bedua', 'nikah', 'aja', 'aku', 'sudah', 'hamil', 'muda']</t>
  </si>
  <si>
    <t>['bedua', 'nikah', 'aja', 'hamil', 'muda']</t>
  </si>
  <si>
    <t>bedua nikah aja hamil muda</t>
  </si>
  <si>
    <t>Jika belum tinggal sendiri maka saya belum berani nikah
(Ngetik gini bahaya ga ya? Takut karma tapi udah cukup liat orang2 yang sulit karena nikah muda dan tinggal sama mertua)</t>
  </si>
  <si>
    <t>jika belum tinggal sendiri maka saya belum berani nikah
(ngetik gini bahaya ga ya? takut karma tapi udah cukup liat orang2 yang sulit karena nikah muda dan tinggal sama mertua)</t>
  </si>
  <si>
    <t>jika belum tinggal sendiri maka saya belum berani nikah ngetik gini bahaya ga ya takut karma tapi udah cukup liat orang yang sulit karena nikah muda dan tinggal sama mertua</t>
  </si>
  <si>
    <t>['jika', 'belum', 'tinggal', 'sendiri', 'maka', 'saya', 'belum', 'berani', 'nikah', 'ngetik', 'gini', 'bahaya', 'ga', 'ya', 'takut', 'karma', 'tapi', 'udah', 'cukup', 'liat', 'orang', 'yang', 'sulit', 'karena', 'nikah', 'muda', 'dan', 'tinggal', 'sama', 'mertua']</t>
  </si>
  <si>
    <t>['jika', 'belum', 'tinggal', 'sendiri', 'maka', 'saya', 'belum', 'berani', 'nikah', 'ngetik', 'begini', 'bahaya', 'tidak', 'ya', 'takut', 'karma', 'tapi', 'sudah', 'cukup', 'lihat', 'orang', 'yang', 'sulit', 'karena', 'nikah', 'muda', 'dan', 'tinggal', 'sama', 'mertua']</t>
  </si>
  <si>
    <t>['tinggal', 'berani', 'nikah', 'ngetik', 'bahaya', 'ya', 'takut', 'karma', 'lihat', 'orang', 'sulit', 'nikah', 'muda', 'tinggal', 'mertua']</t>
  </si>
  <si>
    <t>tinggal berani nikah ngetik bahaya ya takut karma lihat orang sulit nikah muda tinggal mertua</t>
  </si>
  <si>
    <t>Currently my biggest flexing:
Punya orangtua yang ga maksa harus dapet ipk gede, ga harus lulus cepet, jangan dulu kerja sambil kuliah (kecuali magang), jangan nikah muda karena disuruh nikmatin masa muda yang cuma sekali 😋
OT aku juga gitu, mereka kenyang masa mudanya 🥹😋</t>
  </si>
  <si>
    <t>currently my biggest flexing:
punya orangtua yang ga maksa harus dapet ipk gede, ga harus lulus cepet, jangan dulu kerja sambil kuliah (kecuali magang), jangan nikah muda karena disuruh nikmatin masa muda yang cuma sekali 😋
ot aku juga gitu, mereka kenyang masa mudanya 🥹😋</t>
  </si>
  <si>
    <t>currently my biggest flexing punya orangtua yang ga maksa harus dapet ipk gede ga harus lulus cepet jangan dulu kerja sambil kuliah kecuali magang jangan nikah muda karena disuruh nikmatin masa muda yang cuma sekali ot aku juga gitu mereka kenyang masa mudanya</t>
  </si>
  <si>
    <t>['currently', 'my', 'biggest', 'flexing', 'punya', 'orangtua', 'yang', 'ga', 'maksa', 'harus', 'dapet', 'ipk', 'gede', 'ga', 'harus', 'lulus', 'cepet', 'jangan', 'dulu', 'kerja', 'sambil', 'kuliah', 'kecuali', 'magang', 'jangan', 'nikah', 'muda', 'karena', 'disuruh', 'nikmatin', 'masa', 'muda', 'yang', 'cuma', 'sekali', 'ot', 'aku', 'juga', 'gitu', 'mereka', 'kenyang', 'masa', 'mudanya']</t>
  </si>
  <si>
    <t>['currently', 'my', 'biggest', 'flexing', 'punya', 'orangtua', 'yang', 'tidak', 'maksa', 'harus', 'dapat', 'ipk', 'besar', 'tidak', 'harus', 'lulus', 'cepat', 'jangan', 'dulu', 'kerja', 'sambil', 'kuliah', 'kecuali', 'magang', 'jangan', 'nikah', 'muda', 'karena', 'disuruh', 'menikmati', 'masa', 'muda', 'yang', 'cuma', 'sekali', 'ot', 'aku', 'juga', 'begitu', 'mereka', 'kenyang', 'masa', 'mudanya']</t>
  </si>
  <si>
    <t>['currently', 'my', 'biggest', 'flexing', 'orangtua', 'maksa', 'ipk', 'lulus', 'cepat', 'kerja', 'kuliah', 'kecuali', 'magang', 'nikah', 'muda', 'disuruh', 'menikmati', 'muda', 'ot', 'kenyang', 'mudanya']</t>
  </si>
  <si>
    <t>['currently', 'my', 'biggest', 'flexing', 'orangtua', 'maksa', 'ipk', 'lulus', 'cepat', 'kerja', 'kuliah', 'kecuali', 'magang', 'nikah', 'muda', 'suruh', 'nikmat', 'muda', 'ot', 'kenyang', 'muda']</t>
  </si>
  <si>
    <t>currently my biggest flexing orangtua maksa ipk lulus cepat kerja kuliah kecuali magang nikah muda suruh nikmat muda ot kenyang muda</t>
  </si>
  <si>
    <t>@abangchandepok @thestorykids Ini yang si jian nikah muda itu bukan? Trus dia kek masih pengen kuliah tapi kudu ngurus anak, ada bahas mental healthy juga gak sih ini au</t>
  </si>
  <si>
    <t>@abangchandepok @thestorykids ini yang si jian nikah muda itu bukan? trus dia kek masih pengen kuliah tapi kudu ngurus anak, ada bahas mental healthy juga gak sih ini au</t>
  </si>
  <si>
    <t>ini yang si jian nikah muda itu bukan trus dia kek masih pengen kuliah tapi kudu ngurus anak ada bahas mental healthy juga gak sih ini au</t>
  </si>
  <si>
    <t>['ini', 'yang', 'si', 'jian', 'nikah', 'muda', 'itu', 'bukan', 'trus', 'dia', 'kek', 'masih', 'pengen', 'kuliah', 'tapi', 'kudu', 'ngurus', 'anak', 'ada', 'bahas', 'mental', 'healthy', 'juga', 'gak', 'sih', 'ini', 'au']</t>
  </si>
  <si>
    <t>['ini', 'yang', 'si', 'jian', 'nikah', 'muda', 'itu', 'bukan', 'terus', 'dia', 'seperti', 'masih', 'ingin', 'kuliah', 'tapi', 'harus', 'merawat', 'anak', 'ada', 'bahas', 'mental', 'healthy', 'juga', 'gak', 'sih', 'ini', 'aku']</t>
  </si>
  <si>
    <t>['si', 'jian', 'nikah', 'muda', 'kuliah', 'merawat', 'anak', 'bahas', 'mental', 'healthy', 'gak', 'sih']</t>
  </si>
  <si>
    <t>['si', 'jian', 'nikah', 'muda', 'kuliah', 'rawat', 'anak', 'bahas', 'mental', 'healthy', 'gak', 'sih']</t>
  </si>
  <si>
    <t>si jian nikah muda kuliah rawat anak bahas mental healthy gak sih</t>
  </si>
  <si>
    <t>@sosmedkeras Bener woyy
Di desa gw aja banyak yang nikah muda gara² kecelakaan hamil diluar nikah</t>
  </si>
  <si>
    <t>@sosmedkeras bener woyy
di desa gw aja banyak yang nikah muda gara² kecelakaan hamil diluar nikah</t>
  </si>
  <si>
    <t>bener woyy di desa gw aja banyak yang nikah muda gara kecelakaan hamil diluar nikah</t>
  </si>
  <si>
    <t>['bener', 'woyy', 'di', 'desa', 'gw', 'aja', 'banyak', 'yang', 'nikah', 'muda', 'gara', 'kecelakaan', 'hamil', 'diluar', 'nikah']</t>
  </si>
  <si>
    <t>['benar', 'woyy', 'di', 'desa', 'aku', 'aja', 'banyak', 'yang', 'nikah', 'muda', 'karena', 'kecelakaan', 'hamil', 'diluar', 'nikah']</t>
  </si>
  <si>
    <t>['desa', 'aja', 'nikah', 'muda', 'kecelakaan', 'hamil', 'diluar', 'nikah']</t>
  </si>
  <si>
    <t>['desa', 'aja', 'nikah', 'muda', 'celaka', 'hamil', 'luar', 'nikah']</t>
  </si>
  <si>
    <t>desa aja nikah muda celaka hamil luar nikah</t>
  </si>
  <si>
    <t>ini para sepupu bisa ya kepikiran buat nikah mmmmksutnya tu ehh kalen masih muda bat anjirrrr😭</t>
  </si>
  <si>
    <t>ini para sepupu bisa ya kepikiran buat nikah mmmmksutnya tu ehh kalen masih muda bat anjirrrr</t>
  </si>
  <si>
    <t>['ini', 'para', 'sepupu', 'bisa', 'ya', 'kepikiran', 'buat', 'nikah', 'mmmmksutnya', 'tu', 'ehh', 'kalen', 'masih', 'muda', 'bat', 'anjirrrr']</t>
  </si>
  <si>
    <t>['ini', 'para', 'sepupu', 'bisa', 'ya', 'kepikiran', 'buat', 'nikah', 'mmmmksutnya', 'itu', 'ehh', 'kalen', 'masih', 'muda', 'banget', 'anjirrrr']</t>
  </si>
  <si>
    <t>['sepupu', 'ya', 'kepikiran', 'nikah', 'mmmmksutnya', 'ehh', 'kalen', 'muda', 'banget', 'anjirrrr']</t>
  </si>
  <si>
    <t>['sepupu', 'ya', 'pikir', 'nikah', 'mmmmksutnya', 'ehh', 'kalen', 'muda', 'banget', 'anjirrrr']</t>
  </si>
  <si>
    <t>sepupu ya pikir nikah mmmmksutnya ehh kalen muda banget anjirrrr</t>
  </si>
  <si>
    <t>@NikishimaKumiko DSADHSKAHD ASTAGA tp bener nikah sama tuan muda ntar gimana yh...............</t>
  </si>
  <si>
    <t>@nikishimakumiko dsadhskahd astaga tp bener nikah sama tuan muda ntar gimana yh...............</t>
  </si>
  <si>
    <t>dsadhskahd astaga tp bener nikah sama tuan muda ntar gimana yh</t>
  </si>
  <si>
    <t>['dsadhskahd', 'astaga', 'tp', 'bener', 'nikah', 'sama', 'tuan', 'muda', 'ntar', 'gimana', 'yh']</t>
  </si>
  <si>
    <t>['dsadhskahd', 'astaga', 'tapi', 'benar', 'nikah', 'sama', 'tuan', 'muda', 'nanti', 'bagaimana', 'ya']</t>
  </si>
  <si>
    <t>['dsadhskahd', 'astaga', 'nikah', 'tuan', 'muda', 'ya']</t>
  </si>
  <si>
    <t>dsadhskahd astaga nikah tuan muda ya</t>
  </si>
  <si>
    <t>@tanyakanrl Hmm lebih baik run deh nder wkwk. (Kebanyakan) tempramental, wataknya keras, main kasta. Kalo kata mama gue lebih baik jgn nikah sama cowok minang, soalnya dari masih muda pun dia udh ketemu banyak orang minang, rata2 ya gitu. Yg lama di kampung, sama yg merantau hampir2 sama.</t>
  </si>
  <si>
    <t>@tanyakanrl hmm lebih baik run deh nder wkwk. (kebanyakan) tempramental, wataknya keras, main kasta. kalo kata mama gue lebih baik jgn nikah sama cowok minang, soalnya dari masih muda pun dia udh ketemu banyak orang minang, rata2 ya gitu. yg lama di kampung, sama yg merantau hampir2 sama.</t>
  </si>
  <si>
    <t>hmm lebih baik run deh nder wkwk kebanyakan tempramental wataknya keras main kasta kalo kata mama gue lebih baik jgn nikah sama cowok minang soalnya dari masih muda pun dia udh ketemu banyak orang minang rata ya gitu yg lama di kampung sama yg merantau hampir sama</t>
  </si>
  <si>
    <t>['hmm', 'lebih', 'baik', 'run', 'deh', 'nder', 'wkwk', 'kebanyakan', 'tempramental', 'wataknya', 'keras', 'main', 'kasta', 'kalo', 'kata', 'mama', 'gue', 'lebih', 'baik', 'jgn', 'nikah', 'sama', 'cowok', 'minang', 'soalnya', 'dari', 'masih', 'muda', 'pun', 'dia', 'udh', 'ketemu', 'banyak', 'orang', 'minang', 'rata', 'ya', 'gitu', 'yg', 'lama', 'di', 'kampung', 'sama', 'yg', 'merantau', 'hampir', 'sama']</t>
  </si>
  <si>
    <t>['hmm', 'lebih', 'baik', 'run', 'deh', 'nder', 'wkwk', 'kebanyakan', 'tempramental', 'wataknya', 'keras', 'main', 'kasta', 'kalo', 'kata', 'ibu', 'aku', 'lebih', 'baik', 'jgn', 'nikah', 'sama', 'cowok', 'minang', 'soalnya', 'dari', 'masih', 'muda', 'pun', 'dia', 'sudah', 'bertemu', 'banyak', 'orang', 'minang', 'rata', 'ya', 'begitu', 'yg', 'lama', 'di', 'kampung', 'sama', 'yg', 'merantau', 'hampir', 'sama']</t>
  </si>
  <si>
    <t>['hmm', 'run', 'deh', 'nder', 'kebanyakan', 'tempramental', 'wataknya', 'keras', 'main', 'kasta', 'kalo', 'jgn', 'nikah', 'cowok', 'minang', 'muda', 'bertemu', 'orang', 'minang', 'ya', 'kampung', 'merantau']</t>
  </si>
  <si>
    <t>['hmm', 'run', 'deh', 'nder', 'banyak', 'tempramental', 'watak', 'keras', 'main', 'kasta', 'kalo', 'jgn', 'nikah', 'cowok', 'mang', 'muda', 'temu', 'orang', 'mang', 'ya', 'kampung', 'rantau']</t>
  </si>
  <si>
    <t>hmm run deh nder banyak tempramental watak keras main kasta kalo jgn nikah cowok mang muda temu orang mang ya kampung rantau</t>
  </si>
  <si>
    <t>kadang suka bingung sama temen temen gw yg nikah muda, kira kira udah punya bekel apa aja ya kok buru buru banget,. gw aja masih bingung mau healing kemana lagi.</t>
  </si>
  <si>
    <t>kadang suka bingung sama temen temen gw yg nikah muda kira kira udah punya bekel apa aja ya kok buru buru banget gw aja masih bingung mau healing kemana lagi</t>
  </si>
  <si>
    <t>['kadang', 'suka', 'bingung', 'sama', 'temen', 'temen', 'gw', 'yg', 'nikah', 'muda', 'kira', 'kira', 'udah', 'punya', 'bekel', 'apa', 'aja', 'ya', 'kok', 'buru', 'buru', 'banget', 'gw', 'aja', 'masih', 'bingung', 'mau', 'healing', 'kemana', 'lagi']</t>
  </si>
  <si>
    <t>['kadang', 'suka', 'bingung', 'sama', 'teman', 'teman', 'aku', 'yg', 'nikah', 'muda', 'kira', 'kira', 'sudah', 'punya', 'bekal', 'apa', 'aja', 'ya', 'kok', 'buru', 'buru', 'banget', 'aku', 'aja', 'masih', 'bingung', 'mau', 'menyembuhkan', 'kemana', 'lagi']</t>
  </si>
  <si>
    <t>['kadang', 'suka', 'bingung', 'teman', 'teman', 'nikah', 'muda', 'bekal', 'aja', 'ya', 'buru', 'buru', 'banget', 'aja', 'bingung', 'menyembuhkan', 'kemana']</t>
  </si>
  <si>
    <t>['kadang', 'suka', 'bingung', 'teman', 'teman', 'nikah', 'muda', 'bekal', 'aja', 'ya', 'buru', 'buru', 'banget', 'aja', 'bingung', 'sembuh', 'mana']</t>
  </si>
  <si>
    <t>kadang suka bingung teman teman nikah muda bekal aja ya buru buru banget aja bingung sembuh mana</t>
  </si>
  <si>
    <t>Aku menemukan 2 sudut pandang cerita dari teman yang sudah menikah 
1. Jangan buru buru nikah deh , masih muda karir dulu nikah ga seenak itu
2. Buruan deh fik nikah , kalau nemu laki laki yang tepat kamu akan merasa nikah seseru ituu</t>
  </si>
  <si>
    <t>aku menemukan 2 sudut pandang cerita dari teman yang sudah menikah 
1. jangan buru buru nikah deh , masih muda karir dulu nikah ga seenak itu
2. buruan deh fik nikah , kalau nemu laki laki yang tepat kamu akan merasa nikah seseru ituu</t>
  </si>
  <si>
    <t>aku menemukan sudut pandang cerita dari teman yang sudah menikah jangan buru buru nikah deh masih muda karir dulu nikah ga seenak itu buruan deh fik nikah kalau nemu laki laki yang tepat kamu akan merasa nikah seseru ituu</t>
  </si>
  <si>
    <t>['aku', 'menemukan', 'sudut', 'pandang', 'cerita', 'dari', 'teman', 'yang', 'sudah', 'menikah', 'jangan', 'buru', 'buru', 'nikah', 'deh', 'masih', 'muda', 'karir', 'dulu', 'nikah', 'ga', 'seenak', 'itu', 'buruan', 'deh', 'fik', 'nikah', 'kalau', 'nemu', 'laki', 'laki', 'yang', 'tepat', 'kamu', 'akan', 'merasa', 'nikah', 'seseru', 'ituu']</t>
  </si>
  <si>
    <t>['aku', 'menemukan', 'sudut', 'pandang', 'cerita', 'dari', 'teman', 'yang', 'sudah', 'nikah', 'jangan', 'buru', 'buru', 'nikah', 'deh', 'masih', 'muda', 'karier', 'dulu', 'nikah', 'tidak', 'seenak', 'itu', 'segera', 'deh', 'fik', 'nikah', 'kalau', 'menemukan', 'laki', 'laki', 'yang', 'tepat', 'kamu', 'akan', 'merasa', 'nikah', 'seseru', 'ituu']</t>
  </si>
  <si>
    <t>['menemukan', 'sudut', 'pandang', 'cerita', 'teman', 'nikah', 'buru', 'buru', 'nikah', 'deh', 'muda', 'karier', 'nikah', 'seenak', 'deh', 'fik', 'nikah', 'menemukan', 'laki', 'laki', 'nikah', 'seseru', 'ituu']</t>
  </si>
  <si>
    <t>['temu', 'sudut', 'pandang', 'cerita', 'teman', 'nikah', 'buru', 'buru', 'nikah', 'deh', 'muda', 'karier', 'nikah', 'enak', 'deh', 'fik', 'nikah', 'temu', 'laki', 'laki', 'nikah', 'seru', 'ituu']</t>
  </si>
  <si>
    <t>temu sudut pandang cerita teman nikah buru buru nikah deh muda karier nikah enak deh fik nikah temu laki laki nikah seru ituu</t>
  </si>
  <si>
    <t>Terlalu sibuk memikirkan nikah muda,hingga lupa dengan mati muda🥀 https://t.co/a4A4EanU4v</t>
  </si>
  <si>
    <t>terlalu sibuk memikirkan nikah muda,hingga lupa dengan mati muda🥀 https://t.co/a4a4eanu4v</t>
  </si>
  <si>
    <t>terlalu sibuk memikirkan nikah mudahingga lupa dengan mati muda</t>
  </si>
  <si>
    <t>['terlalu', 'sibuk', 'memikirkan', 'nikah', 'mudahingga', 'lupa', 'dengan', 'mati', 'muda']</t>
  </si>
  <si>
    <t>['sibuk', 'memikirkan', 'nikah', 'mudahingga', 'lupa', 'mati', 'muda']</t>
  </si>
  <si>
    <t>['sibuk', 'pikir', 'nikah', 'mudahingga', 'lupa', 'mati', 'muda']</t>
  </si>
  <si>
    <t>sibuk pikir nikah mudahingga lupa mati muda</t>
  </si>
  <si>
    <t>@SPOOKPHOBIC ....sumpah serem bgt😭 pantes alumninya temenku kalo ngga yang "ga narsis di sosmed" ya endingnya nikah muda😭</t>
  </si>
  <si>
    <t>@spookphobic ....sumpah serem bgt😭 pantes alumninya temenku kalo ngga yang "ga narsis di sosmed" ya endingnya nikah muda😭</t>
  </si>
  <si>
    <t>sumpah serem bgt pantes alumninya temenku kalo ngga yang ga narsis di sosmed ya endingnya nikah muda</t>
  </si>
  <si>
    <t>['sumpah', 'serem', 'bgt', 'pantes', 'alumninya', 'temenku', 'kalo', 'ngga', 'yang', 'ga', 'narsis', 'di', 'sosmed', 'ya', 'endingnya', 'nikah', 'muda']</t>
  </si>
  <si>
    <t>['sumpah', 'menakutkan', 'banget', 'pantas', 'alumninya', 'temenku', 'kalo', 'tidak', 'yang', 'tidak', 'narsis', 'di', 'sosmed', 'ya', 'endingnya', 'nikah', 'muda']</t>
  </si>
  <si>
    <t>['sumpah', 'menakutkan', 'banget', 'alumninya', 'temenku', 'kalo', 'narsis', 'sosmed', 'ya', 'endingnya', 'nikah', 'muda']</t>
  </si>
  <si>
    <t>['sumpah', 'takut', 'banget', 'alumni', 'temenku', 'kalo', 'narsis', 'sosmed', 'ya', 'endingnya', 'nikah', 'muda']</t>
  </si>
  <si>
    <t>sumpah takut banget alumni temenku kalo narsis sosmed ya endingnya nikah muda</t>
  </si>
  <si>
    <t>@smolbachira Maaf ya Nagi, gua malah jadi sama temen lu... Finally nikah sama tuan muda tunggal kaya raya 🥰🥰 pasti cantik banget anak gua hyoma 🥰🥰</t>
  </si>
  <si>
    <t>@smolbachira maaf ya nagi, gua malah jadi sama temen lu... finally nikah sama tuan muda tunggal kaya raya 🥰🥰 pasti cantik banget anak gua hyoma 🥰🥰</t>
  </si>
  <si>
    <t>maaf ya nagi gua malah jadi sama temen lu finally nikah sama tuan muda tunggal kaya raya pasti cantik banget anak gua hyoma</t>
  </si>
  <si>
    <t>['maaf', 'ya', 'nagi', 'gua', 'malah', 'jadi', 'sama', 'temen', 'lu', 'finally', 'nikah', 'sama', 'tuan', 'muda', 'tunggal', 'kaya', 'raya', 'pasti', 'cantik', 'banget', 'anak', 'gua', 'hyoma']</t>
  </si>
  <si>
    <t>['maaf', 'ya', 'nagi', 'aku', 'malah', 'jadi', 'sama', 'teman', 'kamu', 'finally', 'nikah', 'sama', 'tuan', 'muda', 'tunggal', 'kaya', 'raya', 'pasti', 'cantik', 'banget', 'anak', 'aku', 'hyoma']</t>
  </si>
  <si>
    <t>['maaf', 'ya', 'nagi', 'teman', 'finally', 'nikah', 'tuan', 'muda', 'tunggal', 'kaya', 'raya', 'cantik', 'banget', 'anak', 'hyoma']</t>
  </si>
  <si>
    <t>maaf ya nagi teman finally nikah tuan muda tunggal kaya raya cantik banget anak hyoma</t>
  </si>
  <si>
    <t>makanya ges jangan nikah muda 😂</t>
  </si>
  <si>
    <t>makanya ges jangan nikah muda</t>
  </si>
  <si>
    <t>['makanya', 'ges', 'jangan', 'nikah', 'muda']</t>
  </si>
  <si>
    <t>['makanya', 'teman', 'jangan', 'nikah', 'muda']</t>
  </si>
  <si>
    <t>['teman', 'nikah', 'muda']</t>
  </si>
  <si>
    <t>teman nikah muda</t>
  </si>
  <si>
    <t>@roketmu curiga mereka nih aslinya udah nikah muda tp sok2 an ga kenal ps ketemu</t>
  </si>
  <si>
    <t>curiga mereka nih aslinya udah nikah muda tp sok an ga kenal ps ketemu</t>
  </si>
  <si>
    <t>['curiga', 'mereka', 'nih', 'aslinya', 'udah', 'nikah', 'muda', 'tp', 'sok', 'an', 'ga', 'kenal', 'ps', 'ketemu']</t>
  </si>
  <si>
    <t>['curiga', 'mereka', 'nih', 'aslinya', 'sudah', 'nikah', 'muda', 'tapi', 'sombong', 'an', 'tidak', 'kenal', 'ps', 'bertemu']</t>
  </si>
  <si>
    <t>['curiga', 'nih', 'aslinya', 'nikah', 'muda', 'sombong', 'an', 'kenal', 'ps', 'bertemu']</t>
  </si>
  <si>
    <t>['curiga', 'nih', 'asli', 'nikah', 'muda', 'sombong', 'an', 'kenal', 'ps', 'temu']</t>
  </si>
  <si>
    <t>curiga nih asli nikah muda sombong an kenal ps temu</t>
  </si>
  <si>
    <t>mamaku kelahiran 1960, beliau cerita di desanya banyak yang nikah muda gara gara hamil duluan. 🤔🤔🤔</t>
  </si>
  <si>
    <t>mamaku kelahiran beliau cerita di desanya banyak yang nikah muda gara gara hamil duluan</t>
  </si>
  <si>
    <t>['mamaku', 'kelahiran', 'beliau', 'cerita', 'di', 'desanya', 'banyak', 'yang', 'nikah', 'muda', 'gara', 'gara', 'hamil', 'duluan']</t>
  </si>
  <si>
    <t>['mamaku', 'kelahiran', 'beliau', 'cerita', 'di', 'desanya', 'banyak', 'yang', 'nikah', 'muda', 'karena', 'karena', 'hamil', 'duluan']</t>
  </si>
  <si>
    <t>['mamaku', 'kelahiran', 'beliau', 'cerita', 'desanya', 'nikah', 'muda', 'hamil', 'duluan']</t>
  </si>
  <si>
    <t>['mama', 'lahir', 'beliau', 'cerita', 'desa', 'nikah', 'muda', 'hamil', 'duluan']</t>
  </si>
  <si>
    <t>mama lahir beliau cerita desa nikah muda hamil duluan</t>
  </si>
  <si>
    <t>CAPEEE BANGETTT 😭 mauu langsung nikah sama CEO muda kaya raya ajaa bisa ngaa sihh 😭😭😭😭</t>
  </si>
  <si>
    <t>capeee bangettt 😭 mauu langsung nikah sama ceo muda kaya raya ajaa bisa ngaa sihh 😭😭😭😭</t>
  </si>
  <si>
    <t>capeee bangettt mauu langsung nikah sama ceo muda kaya raya ajaa bisa ngaa sihh</t>
  </si>
  <si>
    <t>['capeee', 'bangettt', 'mauu', 'langsung', 'nikah', 'sama', 'ceo', 'muda', 'kaya', 'raya', 'ajaa', 'bisa', 'ngaa', 'sihh']</t>
  </si>
  <si>
    <t>['capeee', 'bangettt', 'mauu', 'langsung', 'nikah', 'sama', 'ceo', 'muda', 'kaya', 'raya', 'saja', 'bisa', 'ngaa', 'sihh']</t>
  </si>
  <si>
    <t>['capeee', 'bangettt', 'mauu', 'langsung', 'nikah', 'ceo', 'muda', 'kaya', 'raya', 'ngaa', 'sihh']</t>
  </si>
  <si>
    <t>capeee bangettt mauu langsung nikah ceo muda kaya raya ngaa sihh</t>
  </si>
  <si>
    <t>Jelek anjir fak, tapi gapaao nikah sama tuan muda 😏 https://t.co/IeKdL60TUD</t>
  </si>
  <si>
    <t>jelek anjir fak, tapi gapaao nikah sama tuan muda 😏 https://t.co/iekdl60tud</t>
  </si>
  <si>
    <t>jelek anjir fak tapi gapaao nikah sama tuan muda</t>
  </si>
  <si>
    <t>['jelek', 'anjir', 'fak', 'tapi', 'gapaao', 'nikah', 'sama', 'tuan', 'muda']</t>
  </si>
  <si>
    <t>['jelek', 'fuck', 'fuck', 'tapi', 'gapaao', 'nikah', 'sama', 'tuan', 'muda']</t>
  </si>
  <si>
    <t>['jelek', 'fuck', 'fuck', 'gapaao', 'nikah', 'tuan', 'muda']</t>
  </si>
  <si>
    <t>jelek fuck fuck gapaao nikah tuan muda</t>
  </si>
  <si>
    <t>@DeaAnggara1 tapi itu opsi nya nikah muda and gua gak mau nikah muda,jadi gua milih sukses dulu</t>
  </si>
  <si>
    <t>@deaanggara1 tapi itu opsi nya nikah muda and gua gak mau nikah muda,jadi gua milih sukses dulu</t>
  </si>
  <si>
    <t>tapi itu opsi nya nikah muda and gua gak mau nikah mudajadi gua milih sukses dulu</t>
  </si>
  <si>
    <t>['tapi', 'itu', 'opsi', 'nya', 'nikah', 'muda', 'and', 'gua', 'gak', 'mau', 'nikah', 'mudajadi', 'gua', 'milih', 'sukses', 'dulu']</t>
  </si>
  <si>
    <t>['tapi', 'itu', 'opsi', 'nya', 'nikah', 'muda', 'and', 'aku', 'gak', 'mau', 'nikah', 'mudajadi', 'aku', 'memilih', 'sukses', 'dulu']</t>
  </si>
  <si>
    <t>['opsi', 'nya', 'nikah', 'muda', 'and', 'gak', 'nikah', 'mudajadi', 'memilih', 'sukses']</t>
  </si>
  <si>
    <t>['opsi', 'nya', 'nikah', 'muda', 'and', 'gak', 'nikah', 'mudajadi', 'pilih', 'sukses']</t>
  </si>
  <si>
    <t>opsi nya nikah muda and gak nikah mudajadi pilih sukses</t>
  </si>
  <si>
    <t>Ngatain aku ga nikah2 ngatain aku ketinggalan sendiri yg lain udah pd nikah akunya belom, yaelahh baru ajaa umur jalan 24 serasa tuwir bgt emg?, yg ngatain masih bau2 sodara tp laki dah nikah muda dah punya anak eetapii semua kebutuhan masih minta ortu</t>
  </si>
  <si>
    <t>ngatain aku ga nikah2 ngatain aku ketinggalan sendiri yg lain udah pd nikah akunya belom, yaelahh baru ajaa umur jalan 24 serasa tuwir bgt emg?, yg ngatain masih bau2 sodara tp laki dah nikah muda dah punya anak eetapii semua kebutuhan masih minta ortu</t>
  </si>
  <si>
    <t>ngatain aku ga nikah ngatain aku ketinggalan sendiri yg lain udah pd nikah akunya belom yaelahh baru ajaa umur jalan serasa tuwir bgt emg yg ngatain masih bau sodara tp laki dah nikah muda dah punya anak eetapii semua kebutuhan masih minta ortu</t>
  </si>
  <si>
    <t>['ngatain', 'aku', 'ga', 'nikah', 'ngatain', 'aku', 'ketinggalan', 'sendiri', 'yg', 'lain', 'udah', 'pd', 'nikah', 'akunya', 'belom', 'yaelahh', 'baru', 'ajaa', 'umur', 'jalan', 'serasa', 'tuwir', 'bgt', 'emg', 'yg', 'ngatain', 'masih', 'bau', 'sodara', 'tp', 'laki', 'dah', 'nikah', 'muda', 'dah', 'punya', 'anak', 'eetapii', 'semua', 'kebutuhan', 'masih', 'minta', 'ortu']</t>
  </si>
  <si>
    <t>['membicarakan', 'aku', 'tidak', 'nikah', 'membicarakan', 'aku', 'ketinggalan', 'sendiri', 'yg', 'lain', 'sudah', 'pada', 'nikah', 'akunya', 'belum', 'yaelahh', 'baru', 'saja', 'umur', 'jalan', 'rasa', 'tuwir', 'banget', 'memang', 'yg', 'membicarakan', 'masih', 'bau', 'saudara', 'tapi', 'laki', 'sudah', 'nikah', 'muda', 'sudah', 'punya', 'anak', 'eetapii', 'semua', 'kebutuhan', 'masih', 'minta', 'orangtua']</t>
  </si>
  <si>
    <t>['membicarakan', 'nikah', 'membicarakan', 'ketinggalan', 'nikah', 'akunya', 'yaelahh', 'umur', 'jalan', 'tuwir', 'banget', 'membicarakan', 'bau', 'saudara', 'laki', 'nikah', 'muda', 'anak', 'eetapii', 'kebutuhan', 'orangtua']</t>
  </si>
  <si>
    <t>['bicara', 'nikah', 'bicara', 'tinggal', 'nikah', 'aku', 'yaelahh', 'umur', 'jalan', 'tuwir', 'banget', 'bicara', 'bau', 'saudara', 'laki', 'nikah', 'muda', 'anak', 'eetapii', 'butuh', 'orangtua']</t>
  </si>
  <si>
    <t>bicara nikah bicara tinggal nikah aku yaelahh umur jalan tuwir banget bicara bau saudara laki nikah muda anak eetapii butuh orangtua</t>
  </si>
  <si>
    <t>ya tuhan, gamau mati muda. serius ini mah mau nikah dulu</t>
  </si>
  <si>
    <t>ya tuhan gamau mati muda serius ini mah mau nikah dulu</t>
  </si>
  <si>
    <t>['ya', 'tuhan', 'gamau', 'mati', 'muda', 'serius', 'ini', 'mah', 'mau', 'nikah', 'dulu']</t>
  </si>
  <si>
    <t>['ya', 'tuhan', 'gamau', 'mati', 'muda', 'serius', 'mah', 'nikah']</t>
  </si>
  <si>
    <t>ya tuhan gamau mati muda serius mah nikah</t>
  </si>
  <si>
    <t>ya Allah ini kalo beneran jodoh aing segera di pertemukan atuh gusti aing nggak nolak nikah muda kalo sama blio satu enih</t>
  </si>
  <si>
    <t>ya allah ini kalo beneran jodoh aing segera di pertemukan atuh gusti aing nggak nolak nikah muda kalo sama blio satu enih</t>
  </si>
  <si>
    <t>['ya', 'allah', 'ini', 'kalo', 'beneran', 'jodoh', 'aing', 'segera', 'di', 'pertemukan', 'atuh', 'gusti', 'aing', 'nggak', 'nolak', 'nikah', 'muda', 'kalo', 'sama', 'blio', 'satu', 'enih']</t>
  </si>
  <si>
    <t>['ya', 'allah', 'ini', 'kalo', 'benar', 'jodoh', 'aku', 'segera', 'di', 'pertemukan', 'atuh', 'gusti', 'aku', 'tidak', 'menolak', 'nikah', 'muda', 'kalo', 'sama', 'beliau', 'satu', 'ini']</t>
  </si>
  <si>
    <t>['ya', 'allah', 'kalo', 'jodoh', 'pertemukan', 'atuh', 'gusti', 'menolak', 'nikah', 'muda', 'kalo', 'beliau']</t>
  </si>
  <si>
    <t>['ya', 'allah', 'kalo', 'jodoh', 'temu', 'atuh', 'gusti', 'tolak', 'nikah', 'muda', 'kalo', 'beliau']</t>
  </si>
  <si>
    <t>ya allah kalo jodoh temu atuh gusti tolak nikah muda kalo beliau</t>
  </si>
  <si>
    <t>Sebelum Lebaran, ikut workshop pilah sampah. Usia panitianya 20-22an.
"Sejak kapan Teteh mulai pilah sampah?" tanya salah satu panitia.
"Sejak anak lahir &amp;amp; pakai pospak."
"Anak? Teteh uda punya anak? Nikah muda Teh? Usia Teteh?"
"31."
"Ih bohong."
Dia kaget, aku ikut kaget😅</t>
  </si>
  <si>
    <t>sebelum lebaran, ikut workshop pilah sampah. usia panitianya 20-22an.
"sejak kapan teteh mulai pilah sampah?" tanya salah satu panitia.
"sejak anak lahir &amp;amp; pakai pospak."
"anak? teteh uda punya anak? nikah muda teh? usia teteh?"
"31."
"ih bohong."
dia kaget, aku ikut kaget😅</t>
  </si>
  <si>
    <t>sebelum lebaran ikut workshop pilah sampah usia panitianya an sejak kapan teteh mulai pilah sampah tanya salah satu panitia sejak anak lahir amp pakai pospak anak teteh uda punya anak nikah muda teh usia teteh ih bohong dia kaget aku ikut kaget</t>
  </si>
  <si>
    <t>['sebelum', 'lebaran', 'ikut', 'workshop', 'pilah', 'sampah', 'usia', 'panitianya', 'an', 'sejak', 'kapan', 'teteh', 'mulai', 'pilah', 'sampah', 'tanya', 'salah', 'satu', 'panitia', 'sejak', 'anak', 'lahir', 'amp', 'pakai', 'pospak', 'anak', 'teteh', 'uda', 'punya', 'anak', 'nikah', 'muda', 'teh', 'usia', 'teteh', 'ih', 'bohong', 'dia', 'kaget', 'aku', 'ikut', 'kaget']</t>
  </si>
  <si>
    <t>['sebelum', 'lebaran', 'ikut', 'workshop', 'pilah', 'sampah', 'usia', 'panitianya', 'an', 'sejak', 'kapan', 'mbak', 'mulai', 'pilah', 'sampah', 'tanya', 'salah', 'satu', 'panitia', 'sejak', 'anak', 'lahir', 'amp', 'pakai', 'pospak', 'anak', 'mbak', 'sudah', 'punya', 'anak', 'nikah', 'muda', 'kakak', 'usia', 'mbak', 'ih', 'bohong', 'dia', 'kaget', 'aku', 'ikut', 'kaget']</t>
  </si>
  <si>
    <t>['lebaran', 'workshop', 'pilah', 'sampah', 'usia', 'panitianya', 'an', 'mbak', 'pilah', 'sampah', 'salah', 'panitia', 'anak', 'lahir', 'amp', 'pakai', 'pospak', 'anak', 'mbak', 'anak', 'nikah', 'muda', 'kakak', 'usia', 'mbak', 'bohong', 'kaget', 'kaget']</t>
  </si>
  <si>
    <t>['lebaran', 'workshop', 'pilah', 'sampah', 'usia', 'panitia', 'an', 'mbak', 'pilah', 'sampah', 'salah', 'panitia', 'anak', 'lahir', 'amp', 'pakai', 'pospak', 'anak', 'mbak', 'anak', 'nikah', 'muda', 'kakak', 'usia', 'mbak', 'bohong', 'kaget', 'kaget']</t>
  </si>
  <si>
    <t>lebaran workshop pilah sampah usia panitia an mbak pilah sampah salah panitia anak lahir amp pakai pospak anak mbak anak nikah muda kakak usia mbak bohong kaget kaget</t>
  </si>
  <si>
    <t>@kaptenAmercia tapi cita cita nya nikah muda ngacungg🥹✋🏻</t>
  </si>
  <si>
    <t>@kaptenamercia tapi cita cita nya nikah muda ngacungg🥹✋🏻</t>
  </si>
  <si>
    <t>tapi cita cita nya nikah muda ngacungg</t>
  </si>
  <si>
    <t>['tapi', 'cita', 'cita', 'nya', 'nikah', 'muda', 'ngacungg']</t>
  </si>
  <si>
    <t>['cita', 'cita', 'nya', 'nikah', 'muda', 'ngacungg']</t>
  </si>
  <si>
    <t>cita cita nya nikah muda ngacungg</t>
  </si>
  <si>
    <t>@jaditala @managedbymum Ya elu 25 jg nikah muda mut 😭😭😭😭😭😭😭😭😭😭😭😭😭😭😭😭</t>
  </si>
  <si>
    <t>@jaditala @managedbymum ya elu 25 jg nikah muda mut 😭😭😭😭😭😭😭😭😭😭😭😭😭😭😭😭</t>
  </si>
  <si>
    <t>ya elu jg nikah muda mut</t>
  </si>
  <si>
    <t>['ya', 'elu', 'jg', 'nikah', 'muda', 'mut']</t>
  </si>
  <si>
    <t>['ya', 'kamu', 'juga', 'nikah', 'muda', 'mut']</t>
  </si>
  <si>
    <t>['ya', 'nikah', 'muda', 'mut']</t>
  </si>
  <si>
    <t>ya nikah muda mut</t>
  </si>
  <si>
    <t>Anak bubgsunya yang adalah temenku dari kecil, sekaligus tetanggaku, cerai pas anak keduanya lahir. Dia nikah muda, cerai muda juga. Tapi demi Allah, sebelumnya aku gak tau latar belakang keluarga mereka atau keluarga tetanggaku kalo bukan karena temenku yang ditinggal bapaknya</t>
  </si>
  <si>
    <t>anak bubgsunya yang adalah temenku dari kecil, sekaligus tetanggaku, cerai pas anak keduanya lahir. dia nikah muda, cerai muda juga. tapi demi allah, sebelumnya aku gak tau latar belakang keluarga mereka atau keluarga tetanggaku kalo bukan karena temenku yang ditinggal bapaknya</t>
  </si>
  <si>
    <t>anak bubgsunya yang adalah temenku dari kecil sekaligus tetanggaku cerai pas anak keduanya lahir dia nikah muda cerai muda juga tapi demi allah sebelumnya aku gak tau latar belakang keluarga mereka atau keluarga tetanggaku kalo bukan karena temenku yang ditinggal bapaknya</t>
  </si>
  <si>
    <t>['anak', 'bubgsunya', 'yang', 'adalah', 'temenku', 'dari', 'kecil', 'sekaligus', 'tetanggaku', 'cerai', 'pas', 'anak', 'keduanya', 'lahir', 'dia', 'nikah', 'muda', 'cerai', 'muda', 'juga', 'tapi', 'demi', 'allah', 'sebelumnya', 'aku', 'gak', 'tau', 'latar', 'belakang', 'keluarga', 'mereka', 'atau', 'keluarga', 'tetanggaku', 'kalo', 'bukan', 'karena', 'temenku', 'yang', 'ditinggal', 'bapaknya']</t>
  </si>
  <si>
    <t>['anak', 'bubgsunya', 'yang', 'adalah', 'temenku', 'dari', 'kecil', 'sekaligus', 'tetanggaku', 'cerai', 'saat', 'anak', 'keduanya', 'lahir', 'dia', 'nikah', 'muda', 'cerai', 'muda', 'juga', 'tapi', 'demi', 'allah', 'sebelumnya', 'aku', 'gak', 'tau', 'latar', 'belakang', 'keluarga', 'mereka', 'atau', 'keluarga', 'tetanggaku', 'kalo', 'bukan', 'karena', 'temenku', 'yang', 'ditinggal', 'bapaknya']</t>
  </si>
  <si>
    <t>['anak', 'bubgsunya', 'temenku', 'tetanggaku', 'cerai', 'anak', 'lahir', 'nikah', 'muda', 'cerai', 'muda', 'allah', 'gak', 'tau', 'latar', 'keluarga', 'keluarga', 'tetanggaku', 'kalo', 'temenku', 'ditinggal', 'bapaknya']</t>
  </si>
  <si>
    <t>['anak', 'bubgsunya', 'temenku', 'tetangga', 'cerai', 'anak', 'lahir', 'nikah', 'muda', 'cerai', 'muda', 'allah', 'gak', 'tau', 'latar', 'keluarga', 'keluarga', 'tetangga', 'kalo', 'temenku', 'tinggal', 'bapak']</t>
  </si>
  <si>
    <t>anak bubgsunya temenku tetangga cerai anak lahir nikah muda cerai muda allah gak tau latar keluarga keluarga tetangga kalo temenku tinggal bapak</t>
  </si>
  <si>
    <t>abis ngomongin temen nikah muda trus aku ngaca liat penampilan aku sendiri ga lebih baik jadi ngeri kek haduh jangan dulu deh. Dia yg cantik aja gitu apalagi aku yg emang udah buluk😭</t>
  </si>
  <si>
    <t>abis ngomongin temen nikah muda trus aku ngaca liat penampilan aku sendiri ga lebih baik jadi ngeri kek haduh jangan dulu deh. dia yg cantik aja gitu apalagi aku yg emang udah buluk😭</t>
  </si>
  <si>
    <t>abis ngomongin temen nikah muda trus aku ngaca liat penampilan aku sendiri ga lebih baik jadi ngeri kek haduh jangan dulu deh dia yg cantik aja gitu apalagi aku yg emang udah buluk</t>
  </si>
  <si>
    <t>['abis', 'ngomongin', 'temen', 'nikah', 'muda', 'trus', 'aku', 'ngaca', 'liat', 'penampilan', 'aku', 'sendiri', 'ga', 'lebih', 'baik', 'jadi', 'ngeri', 'kek', 'haduh', 'jangan', 'dulu', 'deh', 'dia', 'yg', 'cantik', 'aja', 'gitu', 'apalagi', 'aku', 'yg', 'emang', 'udah', 'buluk']</t>
  </si>
  <si>
    <t>['habis', 'membicarakan', 'teman', 'nikah', 'muda', 'terus', 'aku', 'ngaca', 'lihat', 'penampilan', 'aku', 'sendiri', 'tidak', 'lebih', 'baik', 'jadi', 'menakutkan', 'seperti', 'haduh', 'jangan', 'dulu', 'deh', 'dia', 'yg', 'cantik', 'aja', 'begitu', 'apalagi', 'aku', 'yg', 'memang', 'sudah', 'buluk']</t>
  </si>
  <si>
    <t>['habis', 'membicarakan', 'teman', 'nikah', 'muda', 'ngaca', 'lihat', 'penampilan', 'menakutkan', 'haduh', 'deh', 'cantik', 'aja', 'buluk']</t>
  </si>
  <si>
    <t>['habis', 'bicara', 'teman', 'nikah', 'muda', 'ngaca', 'lihat', 'tampil', 'takut', 'haduh', 'deh', 'cantik', 'aja', 'buluk']</t>
  </si>
  <si>
    <t>habis bicara teman nikah muda ngaca lihat tampil takut haduh deh cantik aja buluk</t>
  </si>
  <si>
    <t>val gajadi deh, aku ga siap nikah muda</t>
  </si>
  <si>
    <t>val gajadi deh aku ga siap nikah muda</t>
  </si>
  <si>
    <t>['val', 'gajadi', 'deh', 'aku', 'ga', 'siap', 'nikah', 'muda']</t>
  </si>
  <si>
    <t>['val', 'batal', 'deh', 'aku', 'tidak', 'siap', 'nikah', 'muda']</t>
  </si>
  <si>
    <t>['val', 'batal', 'deh', 'nikah', 'muda']</t>
  </si>
  <si>
    <t>val batal deh nikah muda</t>
  </si>
  <si>
    <t>FUCK NIKAH MUDA, HAMIL MUDA
ALL I NEED IS ✨MATI MUDA✨</t>
  </si>
  <si>
    <t>fuck nikah muda, hamil muda
all i need is ✨mati muda✨</t>
  </si>
  <si>
    <t>fuck nikah muda hamil muda all  need is mati muda</t>
  </si>
  <si>
    <t>['fuck', 'nikah', 'muda', 'hamil', 'muda', 'all', 'need', 'is', 'mati', 'muda']</t>
  </si>
  <si>
    <t>fuck nikah muda hamil muda all need is mati muda</t>
  </si>
  <si>
    <t>@APMaulanaa nikah muda ala akhi ukhti
pertengahan mei di solo ndak?</t>
  </si>
  <si>
    <t>@apmaulanaa nikah muda ala akhi ukhti
pertengahan mei di solo ndak?</t>
  </si>
  <si>
    <t>nikah muda ala akhi ukhti pertengahan mei di solo ndak</t>
  </si>
  <si>
    <t>['nikah', 'muda', 'ala', 'akhi', 'ukhti', 'pertengahan', 'mei', 'di', 'solo', 'ndak']</t>
  </si>
  <si>
    <t>['nikah', 'muda', 'ala', 'akhi', 'ukhti', 'pertengahan', 'mei', 'di', 'solo', 'tidak']</t>
  </si>
  <si>
    <t>['nikah', 'muda', 'ala', 'akhi', 'ukhti', 'pertengahan', 'mei', 'solo']</t>
  </si>
  <si>
    <t>['nikah', 'muda', 'ala', 'akh', 'ukhti', 'tengah', 'mei', 'solo']</t>
  </si>
  <si>
    <t>nikah muda ala akh ukhti tengah mei solo</t>
  </si>
  <si>
    <t>kayak ga kebayang aja dia nikah muda trus udah hamil aja, sedangkan gue ini masih kayak bocah luntang lantung😭</t>
  </si>
  <si>
    <t>kayak ga kebayang aja dia nikah muda trus udah hamil aja sedangkan gue ini masih kayak bocah luntang lantung</t>
  </si>
  <si>
    <t>['kayak', 'ga', 'kebayang', 'aja', 'dia', 'nikah', 'muda', 'trus', 'udah', 'hamil', 'aja', 'sedangkan', 'gue', 'ini', 'masih', 'kayak', 'bocah', 'luntang', 'lantung']</t>
  </si>
  <si>
    <t>['seperti', 'tidak', 'terbayang', 'aja', 'dia', 'nikah', 'muda', 'terus', 'sudah', 'hamil', 'aja', 'sedangkan', 'aku', 'ini', 'masih', 'seperti', 'anak', 'luntang', 'lantung']</t>
  </si>
  <si>
    <t>['terbayang', 'aja', 'nikah', 'muda', 'hamil', 'aja', 'anak', 'luntang', 'lantung']</t>
  </si>
  <si>
    <t>['bayang', 'aja', 'nikah', 'muda', 'hamil', 'aja', 'anak', 'luntang', 'lantung']</t>
  </si>
  <si>
    <t>bayang aja nikah muda hamil aja anak luntang lantung</t>
  </si>
  <si>
    <t>Kenapa ya pandangan w ke pesantren skrg kaya isinya pelecehan sama nikah muda terus jadi istri muda kyai. 
"Oh anak pesantren, udah mau nikah belum?"
"Oh anak pesantren, ada yang nikah sama ustadz nya ga?"
"Jadi istri ke berapa?"
"Ditaro ortunya ke pesantren gegara nakal?"</t>
  </si>
  <si>
    <t>kenapa ya pandangan w ke pesantren skrg kaya isinya pelecehan sama nikah muda terus jadi istri muda kyai. 
"oh anak pesantren, udah mau nikah belum?"
"oh anak pesantren, ada yang nikah sama ustadz nya ga?"
"jadi istri ke berapa?"
"ditaro ortunya ke pesantren gegara nakal?"</t>
  </si>
  <si>
    <t>kenapa ya pandangan  ke pesantren skrg kaya isinya pelecehan sama nikah muda terus jadi istri muda kyai oh anak pesantren udah mau nikah belum oh anak pesantren ada yang nikah sama ustadz nya ga jadi istri ke berapa ditaro ortunya ke pesantren gegara nakal</t>
  </si>
  <si>
    <t>['kenapa', 'ya', 'pandangan', 'ke', 'pesantren', 'skrg', 'kaya', 'isinya', 'pelecehan', 'sama', 'nikah', 'muda', 'terus', 'jadi', 'istri', 'muda', 'kyai', 'oh', 'anak', 'pesantren', 'udah', 'mau', 'nikah', 'belum', 'oh', 'anak', 'pesantren', 'ada', 'yang', 'nikah', 'sama', 'ustadz', 'nya', 'ga', 'jadi', 'istri', 'ke', 'berapa', 'ditaro', 'ortunya', 'ke', 'pesantren', 'gegara', 'nakal']</t>
  </si>
  <si>
    <t>['kenapa', 'ya', 'pandangan', 'ke', 'pesantren', 'sekarang', 'kaya', 'isinya', 'pelecehan', 'sama', 'nikah', 'muda', 'terus', 'jadi', 'istri', 'muda', 'kyai', 'oh', 'anak', 'pesantren', 'sudah', 'mau', 'nikah', 'belum', 'oh', 'anak', 'pesantren', 'ada', 'yang', 'nikah', 'sama', 'ustaz', 'nya', 'tidak', 'jadi', 'istri', 'ke', 'berapa', 'ditaro', 'orangtua', 'ke', 'pesantren', 'karena', 'nakal']</t>
  </si>
  <si>
    <t>['ya', 'pandangan', 'pesantren', 'kaya', 'isinya', 'pelecehan', 'nikah', 'muda', 'istri', 'muda', 'kyai', 'oh', 'anak', 'pesantren', 'nikah', 'oh', 'anak', 'pesantren', 'nikah', 'ustaz', 'nya', 'istri', 'ditaro', 'orangtua', 'pesantren', 'nakal']</t>
  </si>
  <si>
    <t>['ya', 'pandang', 'pesantren', 'kaya', 'isi', 'leceh', 'nikah', 'muda', 'istri', 'muda', 'kyai', 'oh', 'anak', 'pesantren', 'nikah', 'oh', 'anak', 'pesantren', 'nikah', 'ustaz', 'nya', 'istri', 'ditaro', 'orangtua', 'pesantren', 'nakal']</t>
  </si>
  <si>
    <t>ya pandang pesantren kaya isi leceh nikah muda istri muda kyai oh anak pesantren nikah oh anak pesantren nikah ustaz nya istri ditaro orangtua pesantren nakal</t>
  </si>
  <si>
    <t>@iilovenomin @justcallmelulla @kegblgnunfaedh Ada kak. Adik perempuanku meninggal usia 31 thn saat melahirkan anak pertama. Skg udah 8thn, suaminya msh sendiri. Malah ortuku yg nyaranin nikah lagi krn masih muda, tapi dianya gak mau. Dia msh ttp jadi adik ipar aku smp skg dan ttp rajin sowan ortuku yang notabene mertua</t>
  </si>
  <si>
    <t>@iilovenomin @justcallmelulla @kegblgnunfaedh ada kak. adik perempuanku meninggal usia 31 thn saat melahirkan anak pertama. skg udah 8thn, suaminya msh sendiri. malah ortuku yg nyaranin nikah lagi krn masih muda, tapi dianya gak mau. dia msh ttp jadi adik ipar aku smp skg dan ttp rajin sowan ortuku yang notabene mertua</t>
  </si>
  <si>
    <t>ada kak adik perempuanku meninggal usia thn saat melahirkan anak pertama skg udah thn suaminya msh sendiri malah ortuku yg nyaranin nikah lagi krn masih muda tapi dianya gak mau dia msh ttp jadi adik ipar aku smp skg dan ttp rajin sowan ortuku yang notabene mertua</t>
  </si>
  <si>
    <t>['ada', 'kak', 'adik', 'perempuanku', 'meninggal', 'usia', 'thn', 'saat', 'melahirkan', 'anak', 'pertama', 'skg', 'udah', 'thn', 'suaminya', 'msh', 'sendiri', 'malah', 'ortuku', 'yg', 'nyaranin', 'nikah', 'lagi', 'krn', 'masih', 'muda', 'tapi', 'dianya', 'gak', 'mau', 'dia', 'msh', 'ttp', 'jadi', 'adik', 'ipar', 'aku', 'smp', 'skg', 'dan', 'ttp', 'rajin', 'sowan', 'ortuku', 'yang', 'notabene', 'mertua']</t>
  </si>
  <si>
    <t>['ada', 'kakak', 'adik', 'perempuanku', 'meninggal', 'usia', 'tahun', 'saat', 'melahirkan', 'anak', 'pertama', 'sekarang', 'sudah', 'tahun', 'suaminya', 'masih', 'sendiri', 'malah', 'orangtua', 'yg', 'nyaranin', 'nikah', 'lagi', 'krn', 'masih', 'muda', 'tapi', 'dianya', 'gak', 'mau', 'dia', 'masih', 'tetap', 'jadi', 'adik', 'ipar', 'aku', 'sampai', 'sekarang', 'dan', 'tetap', 'rajin', 'sowan', 'orangtua', 'yang', 'notabene', 'mertua']</t>
  </si>
  <si>
    <t>['kakak', 'adik', 'perempuanku', 'meninggal', 'usia', 'melahirkan', 'anak', 'suaminya', 'orangtua', 'nyaranin', 'nikah', 'krn', 'muda', 'dianya', 'gak', 'adik', 'ipar', 'rajin', 'sowan', 'orangtua', 'notabene', 'mertua']</t>
  </si>
  <si>
    <t>['kakak', 'adik', 'perempuan', 'tinggal', 'usia', 'lahir', 'anak', 'suami', 'orangtua', 'nyaranin', 'nikah', 'krn', 'muda', 'dia', 'gak', 'adik', 'ipar', 'rajin', 'sowan', 'orangtua', 'notabene', 'mertua']</t>
  </si>
  <si>
    <t>kakak adik perempuan tinggal usia lahir anak suami orangtua nyaranin nikah krn muda dia gak adik ipar rajin sowan orangtua notabene mertua</t>
  </si>
  <si>
    <t>OH SHOOT BR INGET KENAPA PANIK, SOALNYA AKU SM DIA TUH DAH NIKAH CUY, AKU INGET DI MIMPIKU PADA DILEDEKIN SOALNYA AKU AKHIRNYA NIKAH 😤😤 mana itungannya masih muda (considering my plan to not get m4rried until l am 27/28)</t>
  </si>
  <si>
    <t>oh shoot br inget kenapa panik, soalnya aku sm dia tuh dah nikah cuy, aku inget di mimpiku pada diledekin soalnya aku akhirnya nikah 😤😤 mana itungannya masih muda (considering my plan to not get m4rried until l am 27/28)</t>
  </si>
  <si>
    <t>oh shoot br inget kenapa panik soalnya aku sm dia tuh dah nikah cuy aku inget di mimpiku pada diledekin soalnya aku akhirnya nikah mana itungannya masih muda considering my plan to not get mrried until  am</t>
  </si>
  <si>
    <t>['oh', 'shoot', 'br', 'inget', 'kenapa', 'panik', 'soalnya', 'aku', 'sm', 'dia', 'tuh', 'dah', 'nikah', 'cuy', 'aku', 'inget', 'di', 'mimpiku', 'pada', 'diledekin', 'soalnya', 'aku', 'akhirnya', 'nikah', 'mana', 'itungannya', 'masih', 'muda', 'considering', 'my', 'plan', 'to', 'not', 'get', 'mrried', 'until', 'am']</t>
  </si>
  <si>
    <t>['oh', 'shoot', 'baru', 'ingat', 'kenapa', 'panik', 'soalnya', 'aku', 'sama', 'dia', 'tuh', 'sudah', 'nikah', 'cuy', 'aku', 'ingat', 'di', 'mimpiku', 'pada', 'diledekin', 'soalnya', 'aku', 'akhirnya', 'nikah', 'mana', 'itungannya', 'masih', 'muda', 'considering', 'my', 'plan', 'to', 'not', 'get', 'mrried', 'until', 'am']</t>
  </si>
  <si>
    <t>['oh', 'shoot', 'panik', 'tuh', 'nikah', 'cuy', 'mimpiku', 'diledekin', 'nikah', 'itungannya', 'muda', 'considering', 'my', 'plan', 'to', 'not', 'get', 'mrried', 'until']</t>
  </si>
  <si>
    <t>['oh', 'shoot', 'panik', 'tuh', 'nikah', 'cuy', 'mimpi', 'diledekin', 'nikah', 'itungannya', 'muda', 'considering', 'my', 'plan', 'to', 'not', 'get', 'mrried', 'until']</t>
  </si>
  <si>
    <t>oh shoot panik tuh nikah cuy mimpi diledekin nikah itungannya muda considering my plan to not get mrried until</t>
  </si>
  <si>
    <t>@TVa0216 Ini kalo mereka keliling stasiun tv buat varshow, pasti bakalan ketemu member suju. Dan pasti keluar lagi jokes "kalo saya nikah muda anak saya udah segede Yujin kayanya"</t>
  </si>
  <si>
    <t>@tva0216 ini kalo mereka keliling stasiun tv buat varshow, pasti bakalan ketemu member suju. dan pasti keluar lagi jokes "kalo saya nikah muda anak saya udah segede yujin kayanya"</t>
  </si>
  <si>
    <t>ini kalo mereka keliling stasiun tv buat varshow pasti bakalan ketemu member suju dan pasti keluar lagi jokes kalo saya nikah muda anak saya udah segede yujin kayanya</t>
  </si>
  <si>
    <t>['ini', 'kalo', 'mereka', 'keliling', 'stasiun', 'tv', 'buat', 'varshow', 'pasti', 'bakalan', 'ketemu', 'member', 'suju', 'dan', 'pasti', 'keluar', 'lagi', 'jokes', 'kalo', 'saya', 'nikah', 'muda', 'anak', 'saya', 'udah', 'segede', 'yujin', 'kayanya']</t>
  </si>
  <si>
    <t>['ini', 'kalo', 'mereka', 'keliling', 'stasiun', 'tv', 'buat', 'varshow', 'pasti', 'bakalan', 'bertemu', 'member', 'suju', 'dan', 'pasti', 'keluar', 'lagi', 'jokes', 'kalo', 'saya', 'nikah', 'muda', 'anak', 'saya', 'sudah', 'sebesar', 'yujin', 'sepertinya']</t>
  </si>
  <si>
    <t>['kalo', 'keliling', 'stasiun', 'tv', 'varshow', 'bertemu', 'member', 'suju', 'jokes', 'kalo', 'nikah', 'muda', 'anak', 'yujin']</t>
  </si>
  <si>
    <t>['kalo', 'keliling', 'stasiun', 'tv', 'varshow', 'temu', 'member', 'suju', 'jokes', 'kalo', 'nikah', 'muda', 'anak', 'yujin']</t>
  </si>
  <si>
    <t>kalo keliling stasiun tv varshow temu member suju jokes kalo nikah muda anak yujin</t>
  </si>
  <si>
    <t>@sosmedkeras Alhamdulillah keluargaku masih lengkap, tapi sedih sih klo ada yg mandang anak Yatim kya gitu, belum lama ini temen kerjaku juga jadi Yatim, usianya jauh lbih muda dari aku, dan padahal udah tunangan dan bakalan nikah, tapi takdir berkehendak lain 😢</t>
  </si>
  <si>
    <t>@sosmedkeras alhamdulillah keluargaku masih lengkap, tapi sedih sih klo ada yg mandang anak yatim kya gitu, belum lama ini temen kerjaku juga jadi yatim, usianya jauh lbih muda dari aku, dan padahal udah tunangan dan bakalan nikah, tapi takdir berkehendak lain 😢</t>
  </si>
  <si>
    <t>alhamdulillah keluargaku masih lengkap tapi sedih sih klo ada yg mandang anak yatim kya gitu belum lama ini temen kerjaku juga jadi yatim usianya jauh lbih muda dari aku dan padahal udah tunangan dan bakalan nikah tapi takdir berkehendak lain</t>
  </si>
  <si>
    <t>['alhamdulillah', 'keluargaku', 'masih', 'lengkap', 'tapi', 'sedih', 'sih', 'klo', 'ada', 'yg', 'mandang', 'anak', 'yatim', 'kya', 'gitu', 'belum', 'lama', 'ini', 'temen', 'kerjaku', 'juga', 'jadi', 'yatim', 'usianya', 'jauh', 'lbih', 'muda', 'dari', 'aku', 'dan', 'padahal', 'udah', 'tunangan', 'dan', 'bakalan', 'nikah', 'tapi', 'takdir', 'berkehendak', 'lain']</t>
  </si>
  <si>
    <t>['alhamdulillah', 'keluargaku', 'masih', 'lengkap', 'tapi', 'sedih', 'sih', 'klo', 'ada', 'yg', 'mandang', 'anak', 'yatim', 'kya', 'begitu', 'belum', 'lama', 'ini', 'teman', 'kerjaku', 'juga', 'jadi', 'yatim', 'usianya', 'jauh', 'lebih', 'muda', 'dari', 'aku', 'dan', 'padahal', 'sudah', 'tunangan', 'dan', 'bakalan', 'nikah', 'tapi', 'takdir', 'berkehendak', 'lain']</t>
  </si>
  <si>
    <t>['alhamdulillah', 'keluargaku', 'lengkap', 'sedih', 'sih', 'klo', 'mandang', 'anak', 'yatim', 'kya', 'teman', 'kerjaku', 'yatim', 'usianya', 'muda', 'tunangan', 'nikah', 'takdir']</t>
  </si>
  <si>
    <t>['alhamdulillah', 'keluarga', 'lengkap', 'sedih', 'sih', 'klo', 'mandang', 'anak', 'yatim', 'kya', 'teman', 'kerja', 'yatim', 'usia', 'muda', 'tunang', 'nikah', 'takdir']</t>
  </si>
  <si>
    <t>alhamdulillah keluarga lengkap sedih sih klo mandang anak yatim kya teman kerja yatim usia muda tunang nikah takdir</t>
  </si>
  <si>
    <t>@18fesss dulu ibuku awalnya ga bisa masak nder, karna doi masih muda jadi wanita karir. setelah nikah memutuskan jadi IRT dan dari situ cuma modal buku panduan kalo skrg yucub udah bisa masak apa aja. katanya, barang keliatan apa sih yg ga bisa dipelajarin?</t>
  </si>
  <si>
    <t>@18fesss dulu ibuku awalnya ga bisa masak nder, karna doi masih muda jadi wanita karir. setelah nikah memutuskan jadi irt dan dari situ cuma modal buku panduan kalo skrg yucub udah bisa masak apa aja. katanya, barang keliatan apa sih yg ga bisa dipelajarin?</t>
  </si>
  <si>
    <t>dulu ibuku awalnya ga bisa masak nder karna doi masih muda jadi wanita karir setelah nikah memutuskan jadi irt dan dari situ cuma modal buku panduan kalo skrg yucub udah bisa masak apa aja katanya barang keliatan apa sih yg ga bisa dipelajarin</t>
  </si>
  <si>
    <t>['dulu', 'ibuku', 'awalnya', 'ga', 'bisa', 'masak', 'nder', 'karna', 'doi', 'masih', 'muda', 'jadi', 'wanita', 'karir', 'setelah', 'nikah', 'memutuskan', 'jadi', 'irt', 'dan', 'dari', 'situ', 'cuma', 'modal', 'buku', 'panduan', 'kalo', 'skrg', 'yucub', 'udah', 'bisa', 'masak', 'apa', 'aja', 'katanya', 'barang', 'keliatan', 'apa', 'sih', 'yg', 'ga', 'bisa', 'dipelajarin']</t>
  </si>
  <si>
    <t>['dulu', 'ibuku', 'awalnya', 'tidak', 'bisa', 'masak', 'nder', 'karena', 'dia', 'masih', 'muda', 'jadi', 'wanita', 'karier', 'setelah', 'nikah', 'memutuskan', 'jadi', 'irt', 'dan', 'dari', 'situ', 'cuma', 'modal', 'buku', 'panduan', 'kalo', 'sekarang', 'yucub', 'sudah', 'bisa', 'masak', 'apa', 'aja', 'katanya', 'barang', 'terlihat', 'apa', 'sih', 'yg', 'tidak', 'bisa', 'dipelajarin']</t>
  </si>
  <si>
    <t>['ibuku', 'masak', 'nder', 'muda', 'wanita', 'karier', 'nikah', 'memutuskan', 'irt', 'situ', 'modal', 'buku', 'panduan', 'kalo', 'yucub', 'masak', 'aja', 'barang', 'sih', 'dipelajarin']</t>
  </si>
  <si>
    <t>['ibu', 'masak', 'nder', 'muda', 'wanita', 'karier', 'nikah', 'putus', 'irt', 'situ', 'modal', 'buku', 'pandu', 'kalo', 'yucub', 'masak', 'aja', 'barang', 'sih', 'dipelajarin']</t>
  </si>
  <si>
    <t>ibu masak nder muda wanita karier nikah putus irt situ modal buku pandu kalo yucub masak aja barang sih dipelajarin</t>
  </si>
  <si>
    <t>Bongkar Fakta Soal Aurel Hermansyah, Ashanty: Sempat Ragu saat Bilang Mau Nikah Muda: Secara mengejutkan Ashanty membeberkan fakta terkait Aurel Hermansyah. Apa yang diungkap Ashanty? Simak berikut ini. https://t.co/OobYBFk1st</t>
  </si>
  <si>
    <t>bongkar fakta soal aurel hermansyah, ashanty: sempat ragu saat bilang mau nikah muda: secara mengejutkan ashanty membeberkan fakta terkait aurel hermansyah. apa yang diungkap ashanty? simak berikut ini. https://t.co/oobybfk1st</t>
  </si>
  <si>
    <t>bongkar fakta soal aurel hermansyah ashanty sempat ragu saat bilang mau nikah muda secara mengejutkan ashanty membeberkan fakta terkait aurel hermansyah apa yang diungkap ashanty simak berikut ini</t>
  </si>
  <si>
    <t>['bongkar', 'fakta', 'soal', 'aurel', 'hermansyah', 'ashanty', 'sempat', 'ragu', 'saat', 'bilang', 'mau', 'nikah', 'muda', 'secara', 'mengejutkan', 'ashanty', 'membeberkan', 'fakta', 'terkait', 'aurel', 'hermansyah', 'apa', 'yang', 'diungkap', 'ashanty', 'simak', 'berikut', 'ini']</t>
  </si>
  <si>
    <t>['bongkar', 'fakta', 'aurel', 'hermansyah', 'ashanty', 'ragu', 'bilang', 'nikah', 'muda', 'mengejutkan', 'ashanty', 'membeberkan', 'fakta', 'terkait', 'aurel', 'hermansyah', 'diungkap', 'ashanty', 'simak']</t>
  </si>
  <si>
    <t>['bongkar', 'fakta', 'aurel', 'hermansyah', 'ashanty', 'ragu', 'bilang', 'nikah', 'muda', 'kejut', 'ashanty', 'beber', 'fakta', 'kait', 'aurel', 'hermansyah', 'ungkap', 'ashanty', 'simak']</t>
  </si>
  <si>
    <t>bongkar fakta aurel hermansyah ashanty ragu bilang nikah muda kejut ashanty beber fakta kait aurel hermansyah ungkap ashanty simak</t>
  </si>
  <si>
    <t>@goommybears wehh nikah muda ya bu?🙏🏻  Woy kita mah dijajah kocheng ini🥲</t>
  </si>
  <si>
    <t>@goommybears wehh nikah muda ya bu?🙏🏻  woy kita mah dijajah kocheng ini🥲</t>
  </si>
  <si>
    <t>wehh nikah muda ya bu woy kita mah dijajah kocheng ini</t>
  </si>
  <si>
    <t>['wehh', 'nikah', 'muda', 'ya', 'bu', 'woy', 'kita', 'mah', 'dijajah', 'kocheng', 'ini']</t>
  </si>
  <si>
    <t>['nikah', 'muda', 'ya', 'bu', 'mah', 'dijajah', 'kocheng']</t>
  </si>
  <si>
    <t>['nikah', 'muda', 'ya', 'bu', 'mah', 'jajah', 'kocheng']</t>
  </si>
  <si>
    <t>nikah muda ya bu mah jajah kocheng</t>
  </si>
  <si>
    <t>Sukses dl, soalnya momong bocil tu bener bener menguras energi dan tenaga. Kek kamu ga bisa tenang ngapa ngapain suer. Kataku nikmatin masa muda dl. Cari pengalaman dan kenalan seluas luasnya. Tata finansial dan psikologis terus cari pasangan yang sesuai. Nah baru nikah👍</t>
  </si>
  <si>
    <t>sukses dl, soalnya momong bocil tu bener bener menguras energi dan tenaga. kek kamu ga bisa tenang ngapa ngapain suer. kataku nikmatin masa muda dl. cari pengalaman dan kenalan seluas luasnya. tata finansial dan psikologis terus cari pasangan yang sesuai. nah baru nikah👍</t>
  </si>
  <si>
    <t>sukses dl soalnya momong bocil tu bener bener menguras energi dan tenaga kek kamu ga bisa tenang ngapa ngapain suer kataku nikmatin masa muda dl cari pengalaman dan kenalan seluas luasnya tata finansial dan psikologis terus cari pasangan yang sesuai nah baru nikah</t>
  </si>
  <si>
    <t>['sukses', 'dl', 'soalnya', 'momong', 'bocil', 'tu', 'bener', 'bener', 'menguras', 'energi', 'dan', 'tenaga', 'kek', 'kamu', 'ga', 'bisa', 'tenang', 'ngapa', 'ngapain', 'suer', 'kataku', 'nikmatin', 'masa', 'muda', 'dl', 'cari', 'pengalaman', 'dan', 'kenalan', 'seluas', 'luasnya', 'tata', 'finansial', 'dan', 'psikologis', 'terus', 'cari', 'pasangan', 'yang', 'sesuai', 'nah', 'baru', 'nikah']</t>
  </si>
  <si>
    <t>['sukses', 'dahulu', 'soalnya', 'mengurus', 'bocah', 'itu', 'benar', 'benar', 'menguras', 'energi', 'dan', 'tenaga', 'seperti', 'kamu', 'tidak', 'bisa', 'tenang', 'kenapa', 'kenapa', 'suer', 'kataku', 'menikmati', 'masa', 'muda', 'dahulu', 'cari', 'pengalaman', 'dan', 'kenalan', 'seluas', 'luasnya', 'tata', 'keuangan', 'dan', 'psikologis', 'terus', 'cari', 'pasangan', 'yang', 'sesuai', 'nah', 'baru', 'nikah']</t>
  </si>
  <si>
    <t>['sukses', 'mengurus', 'bocah', 'menguras', 'energi', 'tenaga', 'tenang', 'suer', 'kataku', 'menikmati', 'muda', 'cari', 'pengalaman', 'kenalan', 'seluas', 'luasnya', 'tata', 'keuangan', 'psikologis', 'cari', 'pasangan', 'sesuai', 'nikah']</t>
  </si>
  <si>
    <t>['sukses', 'urus', 'bocah', 'uras', 'energi', 'tenaga', 'tenang', 'suer', 'kata', 'nikmat', 'muda', 'cari', 'alam', 'kenal', 'luas', 'luas', 'tata', 'uang', 'psikologis', 'cari', 'pasang', 'sesuai', 'nikah']</t>
  </si>
  <si>
    <t>sukses urus bocah uras energi tenaga tenang suer kata nikmat muda cari alam kenal luas luas tata uang psikologis cari pasang sesuai nikah</t>
  </si>
  <si>
    <t>Sebenernya gua bingung. Ortu chiquita tu nikah umur berapa sih? Kok muka nya kek anak sma anjg. Lebih muda dri gua mukanya 😭😭😭</t>
  </si>
  <si>
    <t>sebenernya gua bingung. ortu chiquita tu nikah umur berapa sih? kok muka nya kek anak sma anjg. lebih muda dri gua mukanya 😭😭😭</t>
  </si>
  <si>
    <t>sebenernya gua bingung ortu chiquita tu nikah umur berapa sih kok muka nya kek anak sma anjg lebih muda dri gua mukanya</t>
  </si>
  <si>
    <t>['sebenernya', 'gua', 'bingung', 'ortu', 'chiquita', 'tu', 'nikah', 'umur', 'berapa', 'sih', 'kok', 'muka', 'nya', 'kek', 'anak', 'sma', 'anjg', 'lebih', 'muda', 'dri', 'gua', 'mukanya']</t>
  </si>
  <si>
    <t>['sebenarnya', 'aku', 'bingung', 'orangtua', 'chiquita', 'itu', 'nikah', 'umur', 'berapa', 'sih', 'kok', 'muka', 'nya', 'seperti', 'anak', 'sama', 'fuck', 'lebih', 'muda', 'dari', 'aku', 'mukanya']</t>
  </si>
  <si>
    <t>['bingung', 'orangtua', 'chiquita', 'nikah', 'umur', 'sih', 'muka', 'nya', 'anak', 'fuck', 'muda', 'mukanya']</t>
  </si>
  <si>
    <t>['bingung', 'orangtua', 'chiquita', 'nikah', 'umur', 'sih', 'muka', 'nya', 'anak', 'fuck', 'muda', 'muka']</t>
  </si>
  <si>
    <t>bingung orangtua chiquita nikah umur sih muka nya anak fuck muda muka</t>
  </si>
  <si>
    <t>Melody Prima Menyesal Nikah Muda Setelah Bercerai
https://t.co/4ud44QQNhM
#beritaartis #melodyprima #jkt48 #artisindonesia</t>
  </si>
  <si>
    <t>melody prima menyesal nikah muda setelah bercerai
https://t.co/4ud44qqnhm
#beritaartis #melodyprima #jkt48 #artisindonesia</t>
  </si>
  <si>
    <t>melody prima menyesal nikah muda setelah bercerai</t>
  </si>
  <si>
    <t>['melody', 'prima', 'menyesal', 'nikah', 'muda', 'setelah', 'bercerai']</t>
  </si>
  <si>
    <t>['melody', 'prima', 'menyesal', 'nikah', 'muda', 'bercerai']</t>
  </si>
  <si>
    <t>['melody', 'prima', 'sesal', 'nikah', 'muda', 'cerai']</t>
  </si>
  <si>
    <t>melody prima sesal nikah muda cerai</t>
  </si>
  <si>
    <t>@moviemenfes Knph om abi nikah muda yh 😭🙏🏻</t>
  </si>
  <si>
    <t>@moviemenfes knph om abi nikah muda yh 😭🙏🏻</t>
  </si>
  <si>
    <t>knph om abi nikah muda yh</t>
  </si>
  <si>
    <t>['knph', 'om', 'abi', 'nikah', 'muda', 'yh']</t>
  </si>
  <si>
    <t>['knph', 'paman', 'abi', 'nikah', 'muda', 'ya']</t>
  </si>
  <si>
    <t>knph paman abi nikah muda ya</t>
  </si>
  <si>
    <t>Jangan hanya mempersiapkan diri untuk Nikah muda,Tapi persiapkan juga diri untuk *Mati Muda*.</t>
  </si>
  <si>
    <t>jangan hanya mempersiapkan diri untuk nikah muda,tapi persiapkan juga diri untuk *mati muda*.</t>
  </si>
  <si>
    <t>jangan hanya mempersiapkan diri untuk nikah mudatapi persiapkan juga diri untuk mati muda</t>
  </si>
  <si>
    <t>['jangan', 'hanya', 'mempersiapkan', 'diri', 'untuk', 'nikah', 'mudatapi', 'persiapkan', 'juga', 'diri', 'untuk', 'mati', 'muda']</t>
  </si>
  <si>
    <t>['nikah', 'mudatapi', 'persiapkan', 'mati', 'muda']</t>
  </si>
  <si>
    <t>['nikah', 'mudatapi', 'siap', 'mati', 'muda']</t>
  </si>
  <si>
    <t>nikah mudatapi siap mati muda</t>
  </si>
  <si>
    <t>Soalnya di bnyuwangi daerahku banyak yg nikah muda</t>
  </si>
  <si>
    <t>soalnya di bnyuwangi daerahku banyak yg nikah muda</t>
  </si>
  <si>
    <t>['soalnya', 'di', 'bnyuwangi', 'daerahku', 'banyak', 'yg', 'nikah', 'muda']</t>
  </si>
  <si>
    <t>['bnyuwangi', 'daerahku', 'nikah', 'muda']</t>
  </si>
  <si>
    <t>['bnyuwangi', 'daerah', 'nikah', 'muda']</t>
  </si>
  <si>
    <t>bnyuwangi daerah nikah muda</t>
  </si>
  <si>
    <t>@Kugeeee_twt Masih muda selow aja, nikmati masa muda gapai cita2 dulu, nikah mulu yg di omongin rangorang 😶</t>
  </si>
  <si>
    <t>@kugeeee_twt masih muda selow aja, nikmati masa muda gapai cita2 dulu, nikah mulu yg di omongin rangorang 😶</t>
  </si>
  <si>
    <t>twt masih muda selow aja nikmati masa muda gapai cita dulu nikah mulu yg di omongin rangorang</t>
  </si>
  <si>
    <t>['twt', 'masih', 'muda', 'selow', 'aja', 'nikmati', 'masa', 'muda', 'gapai', 'cita', 'dulu', 'nikah', 'mulu', 'yg', 'di', 'omongin', 'rangorang']</t>
  </si>
  <si>
    <t>['twt', 'masih', 'muda', 'selow', 'aja', 'menikmati', 'masa', 'muda', 'gapai', 'cita', 'dulu', 'nikah', 'selalu', 'yg', 'di', 'membicarakan', 'orang']</t>
  </si>
  <si>
    <t>['twt', 'muda', 'selow', 'aja', 'menikmati', 'muda', 'gapai', 'cita', 'nikah', 'membicarakan', 'orang']</t>
  </si>
  <si>
    <t>['twt', 'muda', 'selow', 'aja', 'nikmat', 'muda', 'gapai', 'cita', 'nikah', 'bicara', 'orang']</t>
  </si>
  <si>
    <t>twt muda selow aja nikmat muda gapai cita nikah bicara orang</t>
  </si>
  <si>
    <t>Kabar bahagia datang dari dua penyanyi muda Indonesia. Tri Suaka dan Nabila Maharani resmi menggelar akad nikah pada Kamis (27/4/2023). Selamat ya!
https://t.co/34awjorkAM https://t.co/DUHGFeWyCb</t>
  </si>
  <si>
    <t>kabar bahagia datang dari dua penyanyi muda indonesia. tri suaka dan nabila maharani resmi menggelar akad nikah pada kamis (27/4/2023). selamat ya!
https://t.co/34awjorkam https://t.co/duhgfewycb</t>
  </si>
  <si>
    <t>kabar bahagia datang dari dua penyanyi muda indonesia tri suaka dan nabila maharani resmi menggelar akad nikah pada kamis selamat ya</t>
  </si>
  <si>
    <t>['kabar', 'bahagia', 'datang', 'dari', 'dua', 'penyanyi', 'muda', 'indonesia', 'tri', 'suaka', 'dan', 'nabila', 'maharani', 'resmi', 'menggelar', 'akad', 'nikah', 'pada', 'kamis', 'selamat', 'ya']</t>
  </si>
  <si>
    <t>['kabar', 'bahagia', 'penyanyi', 'muda', 'indonesia', 'tri', 'suaka', 'nabila', 'maharani', 'resmi', 'menggelar', 'akad', 'nikah', 'kamis', 'selamat', 'ya']</t>
  </si>
  <si>
    <t>['kabar', 'bahagia', 'nyanyi', 'muda', 'indonesia', 'tri', 'suaka', 'nabila', 'maharani', 'resmi', 'gelar', 'akad', 'nikah', 'kamis', 'selamat', 'ya']</t>
  </si>
  <si>
    <t>kabar bahagia nyanyi muda indonesia tri suaka nabila maharani resmi gelar akad nikah kamis selamat ya</t>
  </si>
  <si>
    <t>Aku muda ngeliat temen nikah : wihh keren pasti mereka bahagia 
Aku sekarang : hmmm gua yakin seblak sama pop ice istrinya enak ntr 🔥</t>
  </si>
  <si>
    <t>aku muda ngeliat temen nikah : wihh keren pasti mereka bahagia 
aku sekarang : hmmm gua yakin seblak sama pop ice istrinya enak ntr 🔥</t>
  </si>
  <si>
    <t>aku muda ngeliat temen nikah wihh keren pasti mereka bahagia aku sekarang hmmm gua yakin seblak sama pop ice istrinya enak ntr</t>
  </si>
  <si>
    <t>['aku', 'muda', 'ngeliat', 'temen', 'nikah', 'wihh', 'keren', 'pasti', 'mereka', 'bahagia', 'aku', 'sekarang', 'hmmm', 'gua', 'yakin', 'seblak', 'sama', 'pop', 'ice', 'istrinya', 'enak', 'ntr']</t>
  </si>
  <si>
    <t>['aku', 'muda', 'melihat', 'teman', 'nikah', 'wihh', 'keren', 'pasti', 'mereka', 'bahagia', 'aku', 'sekarang', 'hmmm', 'aku', 'yakin', 'seblak', 'sama', 'pop', 'ice', 'istrinya', 'enak', 'nanti']</t>
  </si>
  <si>
    <t>['muda', 'teman', 'nikah', 'keren', 'bahagia', 'hmmm', 'seblak', 'pop', 'ice', 'istrinya', 'enak']</t>
  </si>
  <si>
    <t>['muda', 'teman', 'nikah', 'keren', 'bahagia', 'hmmm', 'seblak', 'pop', 'ice', 'istri', 'enak']</t>
  </si>
  <si>
    <t>muda teman nikah keren bahagia hmmm seblak pop ice istri enak</t>
  </si>
  <si>
    <t>Selain Stop Nikah Dini, upaya untuk mendorong masyarakat, khususnya generasi muda, supaya bisa menerapkan pola hidup bersih dan sehat dalam kehidupan sehari-hari.
Stay Healthy and Happy ya guys!!
Generasi Masa Depan
#MerekaBelumSiap</t>
  </si>
  <si>
    <t>selain stop nikah dini, upaya untuk mendorong masyarakat, khususnya generasi muda, supaya bisa menerapkan pola hidup bersih dan sehat dalam kehidupan sehari-hari.
stay healthy and happy ya guys!!
generasi masa depan
#merekabelumsiap</t>
  </si>
  <si>
    <t>selain stop nikah dini upaya untuk mendorong masyarakat khususnya generasi muda supaya bisa menerapkan pola hidup bersih dan sehat dalam kehidupan seharihari stay healthy and happy ya guys generasi masadepan</t>
  </si>
  <si>
    <t>['selain', 'stop', 'nikah', 'dini', 'upaya', 'untuk', 'mendorong', 'masyarakat', 'khususnya', 'generasi', 'muda', 'supaya', 'bisa', 'menerapkan', 'pola', 'hidup', 'bersih', 'dan', 'sehat', 'dalam', 'kehidupan', 'seharihari', 'stay', 'healthy', 'and', 'happy', 'ya', 'guys', 'generasi', 'masadepan']</t>
  </si>
  <si>
    <t>['selain', 'berhenti', 'nikah', 'dini', 'upaya', 'untuk', 'mendorong', 'masyarakat', 'khususnya', 'generasi', 'muda', 'supaya', 'bisa', 'menerapkan', 'pola', 'hidup', 'bersih', 'dan', 'sehat', 'dalam', 'kehidupan', 'seharihari', 'stay', 'healthy', 'and', 'bahagia', 'ya', 'teman', 'generasi', 'masadepan']</t>
  </si>
  <si>
    <t>['berhenti', 'nikah', 'upaya', 'mendorong', 'masyarakat', 'generasi', 'muda', 'menerapkan', 'pola', 'hidup', 'bersih', 'sehat', 'kehidupan', 'seharihari', 'stay', 'healthy', 'and', 'bahagia', 'ya', 'teman', 'generasi', 'masadepan']</t>
  </si>
  <si>
    <t>['henti', 'nikah', 'upaya', 'dorong', 'masyarakat', 'generasi', 'muda', 'terap', 'pola', 'hidup', 'bersih', 'sehat', 'hidup', 'seharihari', 'stay', 'healthy', 'and', 'bahagia', 'ya', 'teman', 'generasi', 'masadepan']</t>
  </si>
  <si>
    <t>henti nikah upaya dorong masyarakat generasi muda terap pola hidup bersih sehat hidup seharihari stay healthy and bahagia ya teman generasi masadepan</t>
  </si>
  <si>
    <t>@WagimanDeep212_ Asyik bieb, nikah sm yg daun muda</t>
  </si>
  <si>
    <t>@wagimandeep212_ asyik bieb, nikah sm yg daun muda</t>
  </si>
  <si>
    <t>asyik bieb nikah sm yg daun muda</t>
  </si>
  <si>
    <t>['asyik', 'bieb', 'nikah', 'sm', 'yg', 'daun', 'muda']</t>
  </si>
  <si>
    <t>['seru', 'bieb', 'nikah', 'sama', 'yg', 'daun', 'muda']</t>
  </si>
  <si>
    <t>['seru', 'bieb', 'nikah', 'daun', 'muda']</t>
  </si>
  <si>
    <t>seru bieb nikah daun muda</t>
  </si>
  <si>
    <t>member ZB1 Han Yujin bisa jadi dipanggil anak malah in case anak 90 nikah muda 🤣🤣🤣🤣
anjirrrr kpop makin muda,penikmatnya makin tua bener dah 😂😂</t>
  </si>
  <si>
    <t>member zb1 han yujin bisa jadi dipanggil anak malah in case anak 90 nikah muda 🤣🤣🤣🤣
anjirrrr kpop makin muda,penikmatnya makin tua bener dah 😂😂</t>
  </si>
  <si>
    <t>member zb han yujin bisa jadi dipanggil anak malah in case anak nikah muda anjirrrr kpop makin mudapenikmatnya makin tua bener dah</t>
  </si>
  <si>
    <t>['member', 'zb', 'han', 'yujin', 'bisa', 'jadi', 'dipanggil', 'anak', 'malah', 'in', 'case', 'anak', 'nikah', 'muda', 'anjirrrr', 'kpop', 'makin', 'mudapenikmatnya', 'makin', 'tua', 'bener', 'dah']</t>
  </si>
  <si>
    <t>['member', 'zb', 'han', 'yujin', 'bisa', 'jadi', 'dipanggil', 'anak', 'malah', 'in', 'kasus', 'anak', 'nikah', 'muda', 'anjirrrr', 'kpop', 'makin', 'mudapenikmatnya', 'makin', 'tua', 'benar', 'sudah']</t>
  </si>
  <si>
    <t>['member', 'zb', 'han', 'yujin', 'dipanggil', 'anak', 'in', 'anak', 'nikah', 'muda', 'anjirrrr', 'kpop', 'mudapenikmatnya', 'tua']</t>
  </si>
  <si>
    <t>['member', 'zb', 'han', 'yujin', 'panggil', 'anak', 'in', 'anak', 'nikah', 'muda', 'anjirrrr', 'kpop', 'mudapenikmatnya', 'tua']</t>
  </si>
  <si>
    <t>member zb han yujin panggil anak in anak nikah muda anjirrrr kpop mudapenikmatnya tua</t>
  </si>
  <si>
    <t>kata hati:pgn bgt nikah muda
org lain:jgn nikah muda,bahagiakan dulu dirimu,bentuk dirimu untuk menjadi dewasa.</t>
  </si>
  <si>
    <t>kata hatipgn bgt nikah muda org lainjgn nikah mudabahagiakan dulu dirimubentuk dirimu untuk menjadi dewasa</t>
  </si>
  <si>
    <t>['kata', 'hatipgn', 'bgt', 'nikah', 'muda', 'org', 'lainjgn', 'nikah', 'mudabahagiakan', 'dulu', 'dirimubentuk', 'dirimu', 'untuk', 'menjadi', 'dewasa']</t>
  </si>
  <si>
    <t>['kata', 'hatipgn', 'banget', 'nikah', 'muda', 'orang', 'lainjgn', 'nikah', 'mudabahagiakan', 'dulu', 'dirimubentuk', 'dirimu', 'untuk', 'menjadi', 'dewasa']</t>
  </si>
  <si>
    <t>['hatipgn', 'banget', 'nikah', 'muda', 'orang', 'lainjgn', 'nikah', 'mudabahagiakan', 'dirimubentuk', 'dirimu', 'dewasa']</t>
  </si>
  <si>
    <t>['hatipgn', 'banget', 'nikah', 'muda', 'orang', 'lainjgn', 'nikah', 'mudabahagiakan', 'dirimubentuk', 'diri', 'dewasa']</t>
  </si>
  <si>
    <t>hatipgn banget nikah muda orang lainjgn nikah mudabahagiakan dirimubentuk diri dewasa</t>
  </si>
  <si>
    <t>@callmeepris @myhanddark lah bapakku rung nikah malah mati muda😭</t>
  </si>
  <si>
    <t>lah bapakku rung nikah malah mati muda</t>
  </si>
  <si>
    <t>['lah', 'bapakku', 'rung', 'nikah', 'malah', 'mati', 'muda']</t>
  </si>
  <si>
    <t>['lah', 'bapakku', 'belum', 'nikah', 'malah', 'mati', 'muda']</t>
  </si>
  <si>
    <t>['bapakku', 'nikah', 'mati', 'muda']</t>
  </si>
  <si>
    <t>['bapak', 'nikah', 'mati', 'muda']</t>
  </si>
  <si>
    <t>bapak nikah mati muda</t>
  </si>
  <si>
    <t>Kasur yg busa(?) Kgk tpi dakron yg setipis harapan nikah sama bias lu. Trus kayu nya kayu yg muda kgk kayu, papan malah wkwkwkkw</t>
  </si>
  <si>
    <t>kasur yg busa(?) kgk tpi dakron yg setipis harapan nikah sama bias lu. trus kayu nya kayu yg muda kgk kayu, papan malah wkwkwkkw</t>
  </si>
  <si>
    <t>kasur yg busa kgk tpi dakron yg setipis harapan nikah sama bias lu trus kayu nya kayu yg muda kgk kayu papan malah wkwkwkkw</t>
  </si>
  <si>
    <t>['kasur', 'yg', 'busa', 'kgk', 'tpi', 'dakron', 'yg', 'setipis', 'harapan', 'nikah', 'sama', 'bias', 'lu', 'trus', 'kayu', 'nya', 'kayu', 'yg', 'muda', 'kgk', 'kayu', 'papan', 'malah', 'wkwkwkkw']</t>
  </si>
  <si>
    <t>['kasur', 'yg', 'busa', 'tidak', 'tapi', 'dakron', 'yg', 'setipis', 'harapan', 'nikah', 'sama', 'bias', 'kamu', 'terus', 'kayu', 'nya', 'kayu', 'yg', 'muda', 'tidak', 'kayu', 'papan', 'malah', 'wkwkwkkw']</t>
  </si>
  <si>
    <t>['kasur', 'busa', 'dakron', 'setipis', 'harapan', 'nikah', 'bias', 'kayu', 'nya', 'kayu', 'muda', 'kayu', 'papan', 'wkwkwkkw']</t>
  </si>
  <si>
    <t>['kasur', 'busa', 'dakron', 'setip', 'harap', 'nikah', 'bias', 'kayu', 'nya', 'kayu', 'muda', 'kayu', 'papan', 'wkwkwkkw']</t>
  </si>
  <si>
    <t>kasur busa dakron setip harap nikah bias kayu nya kayu muda kayu papan wkwkwkkw</t>
  </si>
  <si>
    <t>@kegblgnunfaedh Kerabatku jg ada,laki2 udh rda tua sejak ditinggal wafat istrinya sekitar 20 tahun lalu gk nikah lg,pdhl ditinggal masih cukup muda</t>
  </si>
  <si>
    <t>@kegblgnunfaedh kerabatku jg ada,laki2 udh rda tua sejak ditinggal wafat istrinya sekitar 20 tahun lalu gk nikah lg,pdhl ditinggal masih cukup muda</t>
  </si>
  <si>
    <t>kerabatku jg adalaki udh rda tua sejak ditinggal wafat istrinya sekitar tahun lalu gk nikah lgpdhl ditinggal masih cukup muda</t>
  </si>
  <si>
    <t>['kerabatku', 'jg', 'adalaki', 'udh', 'rda', 'tua', 'sejak', 'ditinggal', 'wafat', 'istrinya', 'sekitar', 'tahun', 'lalu', 'gk', 'nikah', 'lgpdhl', 'ditinggal', 'masih', 'cukup', 'muda']</t>
  </si>
  <si>
    <t>['kerabatku', 'juga', 'adalaki', 'sudah', 'rda', 'tua', 'sejak', 'ditinggal', 'wafat', 'istrinya', 'sekitar', 'tahun', 'lalu', 'tidak', 'nikah', 'lgpdhl', 'ditinggal', 'masih', 'cukup', 'muda']</t>
  </si>
  <si>
    <t>['kerabatku', 'adalaki', 'rda', 'tua', 'ditinggal', 'wafat', 'istrinya', 'nikah', 'lgpdhl', 'ditinggal', 'muda']</t>
  </si>
  <si>
    <t>['kerabat', 'adalaki', 'rda', 'tua', 'tinggal', 'wafat', 'istri', 'nikah', 'lgpdhl', 'tinggal', 'muda']</t>
  </si>
  <si>
    <t>kerabat adalaki rda tua tinggal wafat istri nikah lgpdhl tinggal muda</t>
  </si>
  <si>
    <t>Knpa sh pada ngebet nikah muda? Kaya gda masa depan gtu? Pdhl masih kicik udh mikir nikah trus 😭</t>
  </si>
  <si>
    <t>knpa sh pada ngebet nikah muda? kaya gda masa depan gtu? pdhl masih kicik udh mikir nikah trus 😭</t>
  </si>
  <si>
    <t>knpa sh pada ngebet nikah muda kaya gda masa depan gtu pdhl masih kicik udh mikir nikah trus</t>
  </si>
  <si>
    <t>['knpa', 'sh', 'pada', 'ngebet', 'nikah', 'muda', 'kaya', 'gda', 'masa', 'depan', 'gtu', 'pdhl', 'masih', 'kicik', 'udh', 'mikir', 'nikah', 'trus']</t>
  </si>
  <si>
    <t>['knpa', 'sh', 'pada', 'ingin', 'nikah', 'muda', 'kaya', 'gda', 'masa', 'depan', 'begitu', 'padahal', 'masih', 'kicik', 'sudah', 'berpikir', 'nikah', 'terus']</t>
  </si>
  <si>
    <t>['knpa', 'sh', 'nikah', 'muda', 'kaya', 'gda', 'kicik', 'berpikir', 'nikah']</t>
  </si>
  <si>
    <t>['knpa', 'sh', 'nikah', 'muda', 'kaya', 'gda', 'kicik', 'pikir', 'nikah']</t>
  </si>
  <si>
    <t>knpa sh nikah muda kaya gda kicik pikir nikah</t>
  </si>
  <si>
    <t>Soal kemampuan belajar ini juga kurang banget jadi perhatian calon pasangan yang akan menikah muda. Maka dari itu, edukasi pra nikah sangat penting dan dibutuhkan bagi para calon yang hendak menikah. Generasi Masa Depan #MerekaBelumSiap https://t.co/Kk36fpFJx3</t>
  </si>
  <si>
    <t>soal kemampuan belajar ini juga kurang banget jadi perhatian calon pasangan yang akan menikah muda. maka dari itu, edukasi pra nikah sangat penting dan dibutuhkan bagi para calon yang hendak menikah. generasi masa depan #merekabelumsiap https://t.co/kk36fpfjx3</t>
  </si>
  <si>
    <t>soal kemampuan belajar ini juga kurang banget jadi perhatian calon pasangan yang akan menikah muda maka dari itu edukasi pra nikah sangat penting dan dibutuhkan bagi para calon yang hendak menikah generasi masadepan</t>
  </si>
  <si>
    <t>['soal', 'kemampuan', 'belajar', 'ini', 'juga', 'kurang', 'banget', 'jadi', 'perhatian', 'calon', 'pasangan', 'yang', 'akan', 'menikah', 'muda', 'maka', 'dari', 'itu', 'edukasi', 'pra', 'nikah', 'sangat', 'penting', 'dan', 'dibutuhkan', 'bagi', 'para', 'calon', 'yang', 'hendak', 'menikah', 'generasi', 'masadepan']</t>
  </si>
  <si>
    <t>['soal', 'kemampuan', 'belajar', 'ini', 'juga', 'kurang', 'banget', 'jadi', 'perhatian', 'calon', 'pasangan', 'yang', 'akan', 'nikah', 'muda', 'maka', 'dari', 'itu', 'edukasi', 'pra', 'nikah', 'sangat', 'penting', 'dan', 'dibutuhkan', 'bagi', 'para', 'calon', 'yang', 'hendak', 'nikah', 'generasi', 'masadepan']</t>
  </si>
  <si>
    <t>['kemampuan', 'belajar', 'banget', 'perhatian', 'calon', 'pasangan', 'nikah', 'muda', 'edukasi', 'pra', 'nikah', 'dibutuhkan', 'calon', 'nikah', 'generasi', 'masadepan']</t>
  </si>
  <si>
    <t>['mampu', 'ajar', 'banget', 'perhati', 'calon', 'pasang', 'nikah', 'muda', 'edukasi', 'pra', 'nikah', 'butuh', 'calon', 'nikah', 'generasi', 'masadepan']</t>
  </si>
  <si>
    <t>mampu ajar banget perhati calon pasang nikah muda edukasi pra nikah butuh calon nikah generasi masadepan</t>
  </si>
  <si>
    <t>giladah gw mimpi nikah muda, apakah ini pertanda gw harus melamar pekerjaan #barubangun #nyatatapimimpiiii...</t>
  </si>
  <si>
    <t>giladah gw mimpi nikah muda apakah ini pertanda gw harus melamar pekerjaan</t>
  </si>
  <si>
    <t>['giladah', 'gw', 'mimpi', 'nikah', 'muda', 'apakah', 'ini', 'pertanda', 'gw', 'harus', 'melamar', 'pekerjaan']</t>
  </si>
  <si>
    <t>['giladah', 'aku', 'mimpi', 'nikah', 'muda', 'apakah', 'ini', 'pertanda', 'aku', 'harus', 'melamar', 'pekerjaan']</t>
  </si>
  <si>
    <t>['giladah', 'mimpi', 'nikah', 'muda', 'pertanda', 'melamar', 'pekerjaan']</t>
  </si>
  <si>
    <t>['giladah', 'mimpi', 'nikah', 'muda', 'tanda', 'lamar', 'kerja']</t>
  </si>
  <si>
    <t>giladah mimpi nikah muda tanda lamar kerja</t>
  </si>
  <si>
    <t>sukses dulu. tapi kalo nikahnya sama cowo tajir ydh gpp nikah muda deh wwwwww</t>
  </si>
  <si>
    <t>sukses dulu tapi kalo nikahnya sama cowo tajir ydh gpp nikah muda deh wwwwww</t>
  </si>
  <si>
    <t>['sukses', 'dulu', 'tapi', 'kalo', 'nikahnya', 'sama', 'cowo', 'tajir', 'ydh', 'gpp', 'nikah', 'muda', 'deh', 'wwwwww']</t>
  </si>
  <si>
    <t>['sukses', 'dulu', 'tapi', 'kalo', 'nikahnya', 'sama', 'cowok', 'kaya', 'ydh', 'boleh', 'nikah', 'muda', 'deh', 'wwwwww']</t>
  </si>
  <si>
    <t>['sukses', 'kalo', 'nikahnya', 'cowok', 'kaya', 'ydh', 'nikah', 'muda', 'deh', 'wwwwww']</t>
  </si>
  <si>
    <t>['sukses', 'kalo', 'nikah', 'cowok', 'kaya', 'ydh', 'nikah', 'muda', 'deh', 'wwwwww']</t>
  </si>
  <si>
    <t>sukses kalo nikah cowok kaya ydh nikah muda deh wwwwww</t>
  </si>
  <si>
    <t>Up up up up 🫣😂😂😂😂
Harus qu bookmark twit ini, nanti dikeluarkan di twit2 pejuang nikah muda 🥰🤣</t>
  </si>
  <si>
    <t>up up up up 🫣😂😂😂😂
harus qu bookmark twit ini, nanti dikeluarkan di twit2 pejuang nikah muda 🥰🤣</t>
  </si>
  <si>
    <t>up up up up harus qu bookmark twit ini nanti dikeluarkan di twit pejuang nikah muda</t>
  </si>
  <si>
    <t>['up', 'up', 'up', 'up', 'harus', 'qu', 'bookmark', 'twit', 'ini', 'nanti', 'dikeluarkan', 'di', 'twit', 'pejuang', 'nikah', 'muda']</t>
  </si>
  <si>
    <t>['up', 'up', 'up', 'up', 'harus', 'aku', 'bookmark', 'tweet', 'ini', 'nanti', 'dikeluarkan', 'di', 'tweet', 'pejuang', 'nikah', 'muda']</t>
  </si>
  <si>
    <t>['up', 'up', 'up', 'up', 'bookmark', 'tweet', 'dikeluarkan', 'tweet', 'pejuang', 'nikah', 'muda']</t>
  </si>
  <si>
    <t>['up', 'up', 'up', 'up', 'bookmark', 'tweet', 'keluar', 'tweet', 'juang', 'nikah', 'muda']</t>
  </si>
  <si>
    <t>up up up up bookmark tweet keluar tweet juang nikah muda</t>
  </si>
  <si>
    <t>Ji, zaman dulu nikah muda dan banyak anak juga gak papa sih. Kenapa sekarang repot banget ya?
Generasi Masa Depan
#MerekaBelumSiap</t>
  </si>
  <si>
    <t>ji, zaman dulu nikah muda dan banyak anak juga gak papa sih. kenapa sekarang repot banget ya?
generasi masa depan
#merekabelumsiap</t>
  </si>
  <si>
    <t>ji zaman dulu nikah muda dan banyak anak juga gak papa sih kenapa sekarang repot banget ya generasi masa depan</t>
  </si>
  <si>
    <t>['ji', 'zaman', 'dulu', 'nikah', 'muda', 'dan', 'banyak', 'anak', 'juga', 'gak', 'papa', 'sih', 'kenapa', 'sekarang', 'repot', 'banget', 'ya', 'generasi', 'masa', 'depan']</t>
  </si>
  <si>
    <t>['ji', 'zaman', 'nikah', 'muda', 'anak', 'gak', 'papa', 'sih', 'repot', 'banget', 'ya', 'generasi']</t>
  </si>
  <si>
    <t>ji zaman nikah muda anak gak papa sih repot banget ya generasi</t>
  </si>
  <si>
    <t>"bpk lu karena gk punya uang", heleh. Dulu pas masih jaya2 nya bpk gue knpa gak menel, padahal sbelum nikah sama emak gue dia sering kawin cere. Bpk w muda nya garangan weh, ini kata emak gue. Tapi dia berubah pas menikah sm emak gue, apalagi pas gue lahir..</t>
  </si>
  <si>
    <t>"bpk lu karena gk punya uang", heleh. dulu pas masih jaya2 nya bpk gue knpa gak menel, padahal sbelum nikah sama emak gue dia sering kawin cere. bpk w muda nya garangan weh, ini kata emak gue. tapi dia berubah pas menikah sm emak gue, apalagi pas gue lahir..</t>
  </si>
  <si>
    <t>bpk lu karena gk punya uang heleh dulu pas masih jaya nya bpk gue knpa gak menel padahal sbelum nikah sama emak gue dia sering kawin cere bpk  muda nya garangan weh ini kata emak gue tapi dia berubah pas menikah sm emak gue apalagi pas gue lahir</t>
  </si>
  <si>
    <t>['bpk', 'lu', 'karena', 'gk', 'punya', 'uang', 'heleh', 'dulu', 'pas', 'masih', 'jaya', 'nya', 'bpk', 'gue', 'knpa', 'gak', 'menel', 'padahal', 'sbelum', 'nikah', 'sama', 'emak', 'gue', 'dia', 'sering', 'kawin', 'cere', 'bpk', 'muda', 'nya', 'garangan', 'weh', 'ini', 'kata', 'emak', 'gue', 'tapi', 'dia', 'berubah', 'pas', 'menikah', 'sm', 'emak', 'gue', 'apalagi', 'pas', 'gue', 'lahir']</t>
  </si>
  <si>
    <t>['bapak', 'kamu', 'karena', 'tidak', 'punya', 'uang', 'heleh', 'dulu', 'saat', 'masih', 'jaya', 'nya', 'bapak', 'aku', 'knpa', 'gak', 'menel', 'padahal', 'sbelum', 'nikah', 'sama', 'ibu', 'aku', 'dia', 'sering', 'kawin', 'cerai', 'bapak', 'muda', 'nya', 'garangan', 'weh', 'ini', 'kata', 'ibu', 'aku', 'tapi', 'dia', 'berubah', 'saat', 'nikah', 'sama', 'ibu', 'aku', 'apalagi', 'saat', 'aku', 'lahir']</t>
  </si>
  <si>
    <t>['uang', 'heleh', 'jaya', 'nya', 'knpa', 'gak', 'menel', 'sbelum', 'nikah', 'kawin', 'cerai', 'muda', 'nya', 'garangan', 'weh', 'berubah', 'nikah', 'lahir']</t>
  </si>
  <si>
    <t>['uang', 'heleh', 'jaya', 'nya', 'knpa', 'gak', 'tel', 'sbelum', 'nikah', 'kawin', 'cerai', 'muda', 'nya', 'garangan', 'weh', 'ubah', 'nikah', 'lahir']</t>
  </si>
  <si>
    <t>uang heleh jaya nya knpa gak tel sbelum nikah kawin cerai muda nya garangan weh ubah nikah lahir</t>
  </si>
  <si>
    <t>kalo dpet cowo konglomerat yh nikah muda wowkowkwlwk ga deng canda tp bneran jga gpp</t>
  </si>
  <si>
    <t>['kalo', 'dpet', 'cowo', 'konglomerat', 'yh', 'nikah', 'muda', 'wowkowkwlwk', 'ga', 'deng', 'canda', 'tp', 'bneran', 'jga', 'gpp']</t>
  </si>
  <si>
    <t>['kalo', 'dpet', 'cowok', 'konglomerat', 'ya', 'nikah', 'muda', 'wowkowkwlwk', 'tidak', 'deng', 'canda', 'tapi', 'bneran', 'juga', 'boleh']</t>
  </si>
  <si>
    <t>['kalo', 'dpet', 'cowok', 'konglomerat', 'ya', 'nikah', 'muda', 'wowkowkwlwk', 'deng', 'canda', 'bneran']</t>
  </si>
  <si>
    <t>kalo dpet cowok konglomerat ya nikah muda wowkowkwlwk deng canda bneran</t>
  </si>
  <si>
    <t>@tanyakanrl aku pernah di chat kek gini sm suami baru nya mantan simbah ku, duh gmn jelasin nya. simbahku pnya adek, adeknya pnya bini trus cerai. bini nya nikah ama yg lebih muda dan dia cht aku hampir mirip kek gini, tp si suami ini mala blg ke istrine (si nenek²)-cont</t>
  </si>
  <si>
    <t>aku pernah di chat kek gini sm suami baru nya mantan simbah ku duh gmn jelasin nya simbahku pnya adek adeknya pnya bini trus cerai bini nya nikah ama yg lebih muda dan dia cht aku hampir mirip kek gini tp si suami ini mala blg ke istrine si nenekcont</t>
  </si>
  <si>
    <t>['aku', 'pernah', 'di', 'chat', 'kek', 'gini', 'sm', 'suami', 'baru', 'nya', 'mantan', 'simbah', 'ku', 'duh', 'gmn', 'jelasin', 'nya', 'simbahku', 'pnya', 'adek', 'adeknya', 'pnya', 'bini', 'trus', 'cerai', 'bini', 'nya', 'nikah', 'ama', 'yg', 'lebih', 'muda', 'dan', 'dia', 'cht', 'aku', 'hampir', 'mirip', 'kek', 'gini', 'tp', 'si', 'suami', 'ini', 'mala', 'blg', 'ke', 'istrine', 'si', 'nenekcont']</t>
  </si>
  <si>
    <t>['aku', 'pernah', 'di', 'percakapan', 'seperti', 'begini', 'sama', 'suami', 'baru', 'nya', 'mantan', 'simbah', 'aku', 'duh', 'bagaimana', 'jelaskan', 'nya', 'simbahku', 'punya', 'adik', 'adeknya', 'punya', 'istri', 'terus', 'cerai', 'istri', 'nya', 'nikah', 'sama', 'yg', 'lebih', 'muda', 'dan', 'dia', 'cht', 'aku', 'hampir', 'mirip', 'seperti', 'begini', 'tapi', 'si', 'suami', 'ini', 'malah', 'bilang', 'ke', 'istrine', 'si', 'nenekcont']</t>
  </si>
  <si>
    <t>['percakapan', 'suami', 'nya', 'mantan', 'simbah', 'nya', 'simbahku', 'adik', 'adeknya', 'istri', 'cerai', 'istri', 'nya', 'nikah', 'muda', 'cht', 'si', 'suami', 'bilang', 'istrine', 'si', 'nenekcont']</t>
  </si>
  <si>
    <t>['cakap', 'suami', 'nya', 'mantan', 'simbah', 'nya', 'simbah', 'adik', 'adeknya', 'istri', 'cerai', 'istri', 'nya', 'nikah', 'muda', 'cht', 'si', 'suami', 'bilang', 'istrine', 'si', 'nenekcont']</t>
  </si>
  <si>
    <t>cakap suami nya mantan simbah nya simbah adik adeknya istri cerai istri nya nikah muda cht si suami bilang istrine si nenekcont</t>
  </si>
  <si>
    <t>Member childhood dah nak akad nikah harini. Muda 2 tahun dari gue. Alhamdulillah. Dia pun nampak semakin bahagia je. Belum kahwin lagi. Dah berisi😅. Gue je mantain kurus dari dulu. Huehue. Pastu member childhood lain tanya,
"Kau bila pulak nak kahwin man?"</t>
  </si>
  <si>
    <t>member childhood dah nak akad nikah harini. muda 2 tahun dari gue. alhamdulillah. dia pun nampak semakin bahagia je. belum kahwin lagi. dah berisi😅. gue je mantain kurus dari dulu. huehue. pastu member childhood lain tanya,
"kau bila pulak nak kahwin man?"</t>
  </si>
  <si>
    <t>member childhood dah nak akad nikah harini muda tahun dari gue alhamdulillah dia pun nampak semakin bahagia je belum kahwin lagi dah berisi gue je mantain kurus dari dulu huehue pastu member childhood lain tanya kau bila pulak nak kahwin man</t>
  </si>
  <si>
    <t>['member', 'childhood', 'dah', 'nak', 'akad', 'nikah', 'harini', 'muda', 'tahun', 'dari', 'gue', 'alhamdulillah', 'dia', 'pun', 'nampak', 'semakin', 'bahagia', 'je', 'belum', 'kahwin', 'lagi', 'dah', 'berisi', 'gue', 'je', 'mantain', 'kurus', 'dari', 'dulu', 'huehue', 'pastu', 'member', 'childhood', 'lain', 'tanya', 'kau', 'bila', 'pulak', 'nak', 'kahwin', 'man']</t>
  </si>
  <si>
    <t>['member', 'childhood', 'sudah', 'anak', 'akad', 'nikah', 'harini', 'muda', 'tahun', 'dari', 'aku', 'alhamdulillah', 'dia', 'pun', 'nampak', 'semakin', 'bahagia', 'saja', 'belum', 'kahwin', 'lagi', 'sudah', 'berisi', 'aku', 'saja', 'mantain', 'kurus', 'dari', 'dulu', 'huehue', 'pasti', 'member', 'childhood', 'lain', 'tanya', 'kau', 'bila', 'pula', 'anak', 'kahwin', 'man']</t>
  </si>
  <si>
    <t>['member', 'childhood', 'anak', 'akad', 'nikah', 'harini', 'muda', 'alhamdulillah', 'nampak', 'bahagia', 'kahwin', 'berisi', 'mantain', 'kurus', 'huehue', 'member', 'childhood', 'kau', 'anak', 'kahwin', 'man']</t>
  </si>
  <si>
    <t>['member', 'childhood', 'anak', 'akad', 'nikah', 'harini', 'muda', 'alhamdulillah', 'nampak', 'bahagia', 'kahwin', 'isi', 'mantain', 'kurus', 'huehue', 'member', 'childhood', 'kau', 'anak', 'kahwin', 'man']</t>
  </si>
  <si>
    <t>member childhood anak akad nikah harini muda alhamdulillah nampak bahagia kahwin isi mantain kurus huehue member childhood kau anak kahwin man</t>
  </si>
  <si>
    <t>Kekerasan dalam rumah tangga berisiko tinggi terjadi pada pasangan nikah muda, mulai dari ancaman hingga penganiayaan.
#MerekaBelumSiap Generasi Masa Depan https://t.co/XcNlhWTxV9</t>
  </si>
  <si>
    <t>kekerasan dalam rumah tangga berisiko tinggi terjadi pada pasangan nikah muda, mulai dari ancaman hingga penganiayaan.
#merekabelumsiap generasi masa depan https://t.co/xcnlhwtxv9</t>
  </si>
  <si>
    <t>kekerasan dalam rumah tangga berisiko tinggi terjadi pada pasangan nikah muda mulai dari ancaman hingga penganiayaan generasi masadepan</t>
  </si>
  <si>
    <t>['kekerasan', 'dalam', 'rumah', 'tangga', 'berisiko', 'tinggi', 'terjadi', 'pada', 'pasangan', 'nikah', 'muda', 'mulai', 'dari', 'ancaman', 'hingga', 'penganiayaan', 'generasi', 'masadepan']</t>
  </si>
  <si>
    <t>['kekerasan', 'rumah', 'tangga', 'berisiko', 'pasangan', 'nikah', 'muda', 'ancaman', 'penganiayaan', 'generasi', 'masadepan']</t>
  </si>
  <si>
    <t>['keras', 'rumah', 'tangga', 'risiko', 'pasang', 'nikah', 'muda', 'ancam', 'aniaya', 'generasi', 'masadepan']</t>
  </si>
  <si>
    <t>keras rumah tangga risiko pasang nikah muda ancam aniaya generasi masadepan</t>
  </si>
  <si>
    <t>1 dari 4 anak Indonesia mengalami stunting, kira2 5 juta anak Ind mengalami stunting (Studi Status Gizi Indonesia, 2021). 
Faktor budaya utk nikah muda,faktor lingkungan seperti sanitasi dan akses terhadap layanan kesehatan jg menyumbang permasalahan stunting.
#MerekaBelumSiap https://t.co/yHEpqua7J0</t>
  </si>
  <si>
    <t>1 dari 4 anak indonesia mengalami stunting, kira2 5 juta anak ind mengalami stunting (studi status gizi indonesia, 2021). 
faktor budaya utk nikah muda,faktor lingkungan seperti sanitasi dan akses terhadap layanan kesehatan jg menyumbang permasalahan stunting.
#merekabelumsiap https://t.co/yhepqua7j0</t>
  </si>
  <si>
    <t>dari anak indonesia mengalami stunting kira juta anak ind mengalami stunting studi status gizi indonesia faktor budaya utk nikah mudafaktor lingkungan seperti sanitasi dan akses terhadap layanan kesehatan jg menyumbang permasalahan stunting</t>
  </si>
  <si>
    <t>['dari', 'anak', 'indonesia', 'mengalami', 'stunting', 'kira', 'juta', 'anak', 'ind', 'mengalami', 'stunting', 'studi', 'status', 'gizi', 'indonesia', 'faktor', 'budaya', 'utk', 'nikah', 'mudafaktor', 'lingkungan', 'seperti', 'sanitasi', 'dan', 'akses', 'terhadap', 'layanan', 'kesehatan', 'jg', 'menyumbang', 'permasalahan', 'stunting']</t>
  </si>
  <si>
    <t>['dari', 'anak', 'indonesia', 'mengalami', 'stunting', 'kira', 'juta', 'anak', 'ind', 'mengalami', 'stunting', 'studi', 'status', 'gizi', 'indonesia', 'faktor', 'budaya', 'utk', 'nikah', 'mudafaktor', 'lingkungan', 'seperti', 'sanitasi', 'dan', 'akses', 'terhadap', 'layanan', 'kesehatan', 'juga', 'menyumbang', 'permasalahan', 'stunting']</t>
  </si>
  <si>
    <t>['anak', 'indonesia', 'mengalami', 'stunting', 'juta', 'anak', 'ind', 'mengalami', 'stunting', 'studi', 'status', 'gizi', 'indonesia', 'faktor', 'budaya', 'utk', 'nikah', 'mudafaktor', 'lingkungan', 'sanitasi', 'akses', 'layanan', 'kesehatan', 'menyumbang', 'permasalahan', 'stunting']</t>
  </si>
  <si>
    <t>['anak', 'indonesia', 'alami', 'stunting', 'juta', 'anak', 'ind', 'alami', 'stunting', 'studi', 'status', 'gizi', 'indonesia', 'faktor', 'budaya', 'utk', 'nikah', 'mudafaktor', 'lingkung', 'sanitasi', 'akses', 'layan', 'sehat', 'sumbang', 'masalah', 'stunting']</t>
  </si>
  <si>
    <t>anak indonesia alami stunting juta anak ind alami stunting studi status gizi indonesia faktor budaya utk nikah mudafaktor lingkung sanitasi akses layan sehat sumbang masalah stunting</t>
  </si>
  <si>
    <t>Tidak hanya masalah kesehatan, nikah muda juga dapat menimbulkan masalah ekonomi atau keuangan. 
#MerekaBelumSiap Generasi Masa Depan https://t.co/XHbVIZXGzc</t>
  </si>
  <si>
    <t>tidak hanya masalah kesehatan, nikah muda juga dapat menimbulkan masalah ekonomi atau keuangan. 
#merekabelumsiap generasi masa depan https://t.co/xhbvizxgzc</t>
  </si>
  <si>
    <t>tidak hanya masalah kesehatan nikah muda juga dapat menimbulkan masalah ekonomi atau keuangan generasi masadepan</t>
  </si>
  <si>
    <t>['tidak', 'hanya', 'masalah', 'kesehatan', 'nikah', 'muda', 'juga', 'dapat', 'menimbulkan', 'masalah', 'ekonomi', 'atau', 'keuangan', 'generasi', 'masadepan']</t>
  </si>
  <si>
    <t>['kesehatan', 'nikah', 'muda', 'menimbulkan', 'ekonomi', 'keuangan', 'generasi', 'masadepan']</t>
  </si>
  <si>
    <t>['sehat', 'nikah', 'muda', 'timbul', 'ekonomi', 'uang', 'generasi', 'masadepan']</t>
  </si>
  <si>
    <t>sehat nikah muda timbul ekonomi uang generasi masadepan</t>
  </si>
  <si>
    <t>Studi menyebutkan bahwa anak yang dipaksa nikah muda berisiko lebih tinggi mengalami gangguan mental, baik itu gangguan kecemasan, stres, atau depresi.
#MerekaBelumSiap Generasi Masa Depan https://t.co/ptzBoBnDFZ</t>
  </si>
  <si>
    <t>studi menyebutkan bahwa anak yang dipaksa nikah muda berisiko lebih tinggi mengalami gangguan mental, baik itu gangguan kecemasan, stres, atau depresi.
#merekabelumsiap generasi masa depan https://t.co/ptzbobndfz</t>
  </si>
  <si>
    <t>studi menyebutkan bahwa anak yang dipaksa nikah muda berisiko lebih tinggi mengalamigangguan mental baik itu gangguan kecemasan stres atau depresi generasi masadepan</t>
  </si>
  <si>
    <t>['studi', 'menyebutkan', 'bahwa', 'anak', 'yang', 'dipaksa', 'nikah', 'muda', 'berisiko', 'lebih', 'tinggi', 'mengalamigangguan', 'mental', 'baik', 'itu', 'gangguan', 'kecemasan', 'stres', 'atau', 'depresi', 'generasi', 'masadepan']</t>
  </si>
  <si>
    <t>['studi', 'anak', 'dipaksa', 'nikah', 'muda', 'berisiko', 'mengalamigangguan', 'mental', 'gangguan', 'kecemasan', 'stres', 'depresi', 'generasi', 'masadepan']</t>
  </si>
  <si>
    <t>['studi', 'anak', 'paksa', 'nikah', 'muda', 'risiko', 'mengalamigangguan', 'mental', 'ganggu', 'cemas', 'stres', 'depresi', 'generasi', 'masadepan']</t>
  </si>
  <si>
    <t>studi anak paksa nikah muda risiko mengalamigangguan mental ganggu cemas stres depresi generasi masadepan</t>
  </si>
  <si>
    <t>Jika tidak dipersiapkan secara matang, ada beberapa risiko dari nikah muda. Risiko tersebut meliputi:
- Gangguan psikologis
- Komplikasi kehamilan 
- Masalah ekonomi 
- Kekerasan Rumah Tangga 
- Perceraian 
#MerekaBelumSiap Generasi Masa Depan</t>
  </si>
  <si>
    <t>jika tidak dipersiapkan secara matang, ada beberapa risiko dari nikah muda. risiko tersebut meliputi:
- gangguan psikologis
- komplikasi kehamilan 
- masalah ekonomi 
- kekerasan rumah tangga 
- perceraian 
#merekabelumsiap generasi masa depan</t>
  </si>
  <si>
    <t>jika tidak dipersiapkan secara matang ada beberapa risiko dari nikah muda risiko tersebut meliputi gangguan psikologis komplikasi kehamilan masalah ekonomi kekerasan rumah tangga perceraian generasi masadepan</t>
  </si>
  <si>
    <t>['jika', 'tidak', 'dipersiapkan', 'secara', 'matang', 'ada', 'beberapa', 'risiko', 'dari', 'nikah', 'muda', 'risiko', 'tersebut', 'meliputi', 'gangguan', 'psikologis', 'komplikasi', 'kehamilan', 'masalah', 'ekonomi', 'kekerasan', 'rumah', 'tangga', 'perceraian', 'generasi', 'masadepan']</t>
  </si>
  <si>
    <t>['jika', 'tidak', 'dipersiapkan', 'secara', 'matang', 'ada', 'beberapa', 'resiko', 'dari', 'nikah', 'muda', 'resiko', 'tersebut', 'meliputi', 'gangguan', 'psikologis', 'komplikasi', 'kehamilan', 'masalah', 'ekonomi', 'kekerasan', 'rumah', 'tangga', 'perceraian', 'generasi', 'masadepan']</t>
  </si>
  <si>
    <t>['dipersiapkan', 'matang', 'resiko', 'nikah', 'muda', 'resiko', 'meliputi', 'gangguan', 'psikologis', 'komplikasi', 'kehamilan', 'ekonomi', 'kekerasan', 'rumah', 'tangga', 'perceraian', 'generasi', 'masadepan']</t>
  </si>
  <si>
    <t>['siap', 'matang', 'resiko', 'nikah', 'muda', 'resiko', 'liput', 'ganggu', 'psikologis', 'komplikasi', 'hamil', 'ekonomi', 'keras', 'rumah', 'tangga', 'cerai', 'generasi', 'masadepan']</t>
  </si>
  <si>
    <t>siap matang resiko nikah muda resiko liput ganggu psikologis komplikasi hamil ekonomi keras rumah tangga cerai generasi masadepan</t>
  </si>
  <si>
    <t>Di Indonesia, batas pernikahan usia untuk perempuan itu 19 tahun. Namun karena beberapa faktor yang saya sebut sebelumnya, mereka jadi nikah muda sebelum usia itu. Kadang ada yang nikah siri dulu, atau banyak yang melakukan sidang
Generasi Masa Depan
#MerekaBelumSiap</t>
  </si>
  <si>
    <t>di indonesia, batas pernikahan usia untuk perempuan itu 19 tahun. namun karena beberapa faktor yang saya sebut sebelumnya, mereka jadi nikah muda sebelum usia itu. kadang ada yang nikah siri dulu, atau banyak yang melakukan sidang
generasi masa depan
#merekabelumsiap</t>
  </si>
  <si>
    <t>di indonesia batas pernikahan usia untuk perempuan itu tahun namun karena beberapa faktor yang saya sebut sebelumnya mereka jadi nikah muda sebelum usia itu kadang ada yang nikah siri dulu atau banyak yang melakukan sidang generasi masa depan</t>
  </si>
  <si>
    <t>['di', 'indonesia', 'batas', 'pernikahan', 'usia', 'untuk', 'perempuan', 'itu', 'tahun', 'namun', 'karena', 'beberapa', 'faktor', 'yang', 'saya', 'sebut', 'sebelumnya', 'mereka', 'jadi', 'nikah', 'muda', 'sebelum', 'usia', 'itu', 'kadang', 'ada', 'yang', 'nikah', 'siri', 'dulu', 'atau', 'banyak', 'yang', 'melakukan', 'sidang', 'generasi', 'masa', 'depan']</t>
  </si>
  <si>
    <t>['indonesia', 'batas', 'pernikahan', 'usia', 'perempuan', 'faktor', 'nikah', 'muda', 'usia', 'kadang', 'nikah', 'siri', 'sidang', 'generasi']</t>
  </si>
  <si>
    <t>['indonesia', 'batas', 'nikah', 'usia', 'perempuan', 'faktor', 'nikah', 'muda', 'usia', 'kadang', 'nikah', 'siri', 'sidang', 'generasi']</t>
  </si>
  <si>
    <t>indonesia batas nikah usia perempuan faktor nikah muda usia kadang nikah siri sidang generasi</t>
  </si>
  <si>
    <t>Alasan-alasan tersebut sebenarnya tidak salah. Namun, nikah muda tidak semudah yang dibayangkan.
#MerekaBelumSiap Generasi Masa Depan https://t.co/icY2q87hrL</t>
  </si>
  <si>
    <t>alasan-alasan tersebut sebenarnya tidak salah. namun, nikah muda tidak semudah yang dibayangkan.
#merekabelumsiap generasi masa depan https://t.co/icy2q87hrl</t>
  </si>
  <si>
    <t>alasanalasan tersebut sebenarnya tidak salah namun nikah muda tidak semudah yang dibayangkan generasi masadepan</t>
  </si>
  <si>
    <t>['alasanalasan', 'tersebut', 'sebenarnya', 'tidak', 'salah', 'namun', 'nikah', 'muda', 'tidak', 'semudah', 'yang', 'dibayangkan', 'generasi', 'masadepan']</t>
  </si>
  <si>
    <t>['alasanalasan', 'salah', 'nikah', 'muda', 'semudah', 'dibayangkan', 'generasi', 'masadepan']</t>
  </si>
  <si>
    <t>['alasanalasan', 'salah', 'nikah', 'muda', 'mudah', 'bayang', 'generasi', 'masadepan']</t>
  </si>
  <si>
    <t>alasanalasan salah nikah muda mudah bayang generasi masadepan</t>
  </si>
  <si>
    <t>@lheesgf @atlasprivacy Haloo kak slmt pagii!! Boleh minta tolong bantu share ke temen" kk yang sudah nikah muda? Ini untuk penelitian tugas akhir kuu kaaa yg isi masih sedikit bangett huhu 😭😭😭 makasi banyak yaa kaa, ini bukan tipu tipu kok kaa beneran deh:") Tuhan berkatii✨
https://t.co/EwhdOjG4cd</t>
  </si>
  <si>
    <t>@lheesgf @atlasprivacy haloo kak slmt pagii!! boleh minta tolong bantu share ke temen" kk yang sudah nikah muda? ini untuk penelitian tugas akhir kuu kaaa yg isi masih sedikit bangett huhu 😭😭😭 makasi banyak yaa kaa, ini bukan tipu tipu kok kaa beneran deh:") tuhan berkatii✨
https://t.co/ewhdojg4cd</t>
  </si>
  <si>
    <t>haloo kak slmt pagii boleh minta tolong bantu share ke temen kk yang sudah nikah muda ini untuk penelitian tugas akhir kuu kaaa yg isi masih sedikit bangett huhu makasi banyak yaa kaa ini bukan tipu tipu kok kaa beneran deh tuhan berkatii</t>
  </si>
  <si>
    <t>['haloo', 'kak', 'slmt', 'pagii', 'boleh', 'minta', 'tolong', 'bantu', 'share', 'ke', 'temen', 'kk', 'yang', 'sudah', 'nikah', 'muda', 'ini', 'untuk', 'penelitian', 'tugas', 'akhir', 'kuu', 'kaaa', 'yg', 'isi', 'masih', 'sedikit', 'bangett', 'huhu', 'makasi', 'banyak', 'yaa', 'kaa', 'ini', 'bukan', 'tipu', 'tipu', 'kok', 'kaa', 'beneran', 'deh', 'tuhan', 'berkatii']</t>
  </si>
  <si>
    <t>['haloo', 'kakak', 'slmt', 'pagii', 'boleh', 'minta', 'tolong', 'bantu', 'share', 'ke', 'teman', 'kakak', 'yang', 'sudah', 'nikah', 'muda', 'ini', 'untuk', 'penelitian', 'tugas', 'akhir', 'kuu', 'kaaa', 'yg', 'isi', 'masih', 'sedikit', 'banget', 'huhu', 'terimakasih', 'banyak', 'iya', 'kakak', 'ini', 'bukan', 'tipu', 'tipu', 'kok', 'kakak', 'benar', 'deh', 'tuhan', 'berkatii']</t>
  </si>
  <si>
    <t>['haloo', 'kakak', 'slmt', 'pagii', 'tolong', 'bantu', 'share', 'teman', 'kakak', 'nikah', 'muda', 'penelitian', 'tugas', 'kuu', 'kaaa', 'isi', 'banget', 'huhu', 'terimakasih', 'iya', 'kakak', 'tipu', 'tipu', 'kakak', 'deh', 'tuhan', 'berkatii']</t>
  </si>
  <si>
    <t>['haloo', 'kakak', 'slmt', 'pagi', 'tolong', 'bantu', 'share', 'teman', 'kakak', 'nikah', 'muda', 'teliti', 'tugas', 'kuu', 'kaaa', 'isi', 'banget', 'huhu', 'terimakasih', 'iya', 'kakak', 'tipu', 'tipu', 'kakak', 'deh', 'tuhan', 'kati']</t>
  </si>
  <si>
    <t>haloo kakak slmt pagi tolong bantu share teman kakak nikah muda teliti tugas kuu kaaa isi banget huhu terimakasih iya kakak tipu tipu kakak deh tuhan kati</t>
  </si>
  <si>
    <t>Kesadaran untuk nikah muda juga lahir dari muda-mudi yang ingin memiliki anak lebih cepat. 
#MerekaBelumSiap Generasi Masa Depan</t>
  </si>
  <si>
    <t>kesadaran untuk nikah muda juga lahir dari muda-mudi yang ingin memiliki anak lebih cepat. 
#merekabelumsiap generasi masa depan</t>
  </si>
  <si>
    <t>kesadaran untuk nikah muda juga lahir dari mudamudi yang ingin memiliki anak lebih cepat generasi masadepan</t>
  </si>
  <si>
    <t>['kesadaran', 'untuk', 'nikah', 'muda', 'juga', 'lahir', 'dari', 'mudamudi', 'yang', 'ingin', 'memiliki', 'anak', 'lebih', 'cepat', 'generasi', 'masadepan']</t>
  </si>
  <si>
    <t>['kesadaran', 'untuk', 'nikah', 'muda', 'juga', 'lahir', 'dari', 'muda', 'yang', 'ingin', 'memiliki', 'anak', 'lebih', 'cepat', 'generasi', 'masadepan']</t>
  </si>
  <si>
    <t>['kesadaran', 'nikah', 'muda', 'lahir', 'muda', 'memiliki', 'anak', 'cepat', 'generasi', 'masadepan']</t>
  </si>
  <si>
    <t>['sadar', 'nikah', 'muda', 'lahir', 'muda', 'milik', 'anak', 'cepat', 'generasi', 'masadepan']</t>
  </si>
  <si>
    <t>sadar nikah muda lahir muda milik anak cepat generasi masadepan</t>
  </si>
  <si>
    <t>Di Indonesia, nikah muda atau pernikahan dini masih menjadi polemik yang ramai diperbincangkan banyak oran
#MerekaBelumSiap Generasi Masa Depan https://t.co/M1csiQ3hXk</t>
  </si>
  <si>
    <t>di indonesia, nikah muda atau pernikahan dini masih menjadi polemik yang ramai diperbincangkan banyak oran
#merekabelumsiap generasi masa depan https://t.co/m1csiq3hxk</t>
  </si>
  <si>
    <t>di indonesia nikah muda ataupernikahan dinimasih menjadi polemik yang ramai diperbincangkan banyak oran generasi masadepan</t>
  </si>
  <si>
    <t>['di', 'indonesia', 'nikah', 'muda', 'ataupernikahan', 'dinimasih', 'menjadi', 'polemik', 'yang', 'ramai', 'diperbincangkan', 'banyak', 'oran', 'generasi', 'masadepan']</t>
  </si>
  <si>
    <t>['indonesia', 'nikah', 'muda', 'ataupernikahan', 'dinimasih', 'polemik', 'ramai', 'diperbincangkan', 'oran', 'generasi', 'masadepan']</t>
  </si>
  <si>
    <t>['indonesia', 'nikah', 'muda', 'ataupernikahan', 'dinimasih', 'polemik', 'ramai', 'bincang', 'oran', 'generasi', 'masadepan']</t>
  </si>
  <si>
    <t>indonesia nikah muda ataupernikahan dinimasih polemik ramai bincang oran generasi masadepan</t>
  </si>
  <si>
    <t>Nikah muda tidak selalu baik, karena pasti ada kekurangan dan kelebihannya, kekurangannya ini harus lebih diperhatikan, apakah bisa ditangani atau tidak. #MerekaBelumSiap Generasi Masa Depan</t>
  </si>
  <si>
    <t>nikah muda tidak selalu baik, karena pasti ada kekurangan dan kelebihannya, kekurangannya ini harus lebih diperhatikan, apakah bisa ditangani atau tidak. #merekabelumsiap generasi masa depan</t>
  </si>
  <si>
    <t>nikah muda tidak selalu baik karena pasti ada kekurangan dan kelebihannya kekurangannya ini harus lebih diperhatikan apakah bisa ditangani atau tidak generasi masa depan</t>
  </si>
  <si>
    <t>['nikah', 'muda', 'tidak', 'selalu', 'baik', 'karena', 'pasti', 'ada', 'kekurangan', 'dan', 'kelebihannya', 'kekurangannya', 'ini', 'harus', 'lebih', 'diperhatikan', 'apakah', 'bisa', 'ditangani', 'atau', 'tidak', 'generasi', 'masa', 'depan']</t>
  </si>
  <si>
    <t>['nikah', 'muda', 'kekurangan', 'kelebihannya', 'kekurangannya', 'diperhatikan', 'ditangani', 'generasi']</t>
  </si>
  <si>
    <t>['nikah', 'muda', 'kurang', 'lebih', 'kurang', 'perhati', 'tangan', 'generasi']</t>
  </si>
  <si>
    <t>nikah muda kurang lebih kurang perhati tangan generasi</t>
  </si>
  <si>
    <t>dulu gue pgn nikah muda tp skrg udh tua ngikut rencana tuhan aja deh enaknya gimana</t>
  </si>
  <si>
    <t>['dulu', 'gue', 'pgn', 'nikah', 'muda', 'tp', 'skrg', 'udh', 'tua', 'ngikut', 'rencana', 'tuhan', 'aja', 'deh', 'enaknya', 'gimana']</t>
  </si>
  <si>
    <t>['dulu', 'aku', 'ingin', 'nikah', 'muda', 'tapi', 'sekarang', 'sudah', 'tua', 'ngikut', 'rencana', 'tuhan', 'aja', 'deh', 'enaknya', 'bagaimana']</t>
  </si>
  <si>
    <t>['nikah', 'muda', 'tua', 'ngikut', 'rencana', 'tuhan', 'aja', 'deh', 'enaknya']</t>
  </si>
  <si>
    <t>['nikah', 'muda', 'tua', 'ngikut', 'rencana', 'tuhan', 'aja', 'deh', 'enak']</t>
  </si>
  <si>
    <t>nikah muda tua ngikut rencana tuhan aja deh enak</t>
  </si>
  <si>
    <t>nikah gak perlu muda dan gak perlu sukses dulu.</t>
  </si>
  <si>
    <t>nikah gak perlu muda dan gak perlu sukses dulu</t>
  </si>
  <si>
    <t>['nikah', 'gak', 'perlu', 'muda', 'dan', 'gak', 'perlu', 'sukses', 'dulu']</t>
  </si>
  <si>
    <t>['nikah', 'gak', 'muda', 'gak', 'sukses']</t>
  </si>
  <si>
    <t>nikah gak muda gak sukses</t>
  </si>
  <si>
    <t>Menurutmu gimana? Nikah muda itu boleh engga sih? Tentu saja itu preferensi masing-masing ya. Tapii, kita coba sharing dari sisi yang lain untuk memperluas sudut pandang kita deh ya. Generasi Masa Depan #MerekaBelumSiap</t>
  </si>
  <si>
    <t>menurutmu gimana? nikah muda itu boleh engga sih? tentu saja itu preferensi masing-masing ya. tapii, kita coba sharing dari sisi yang lain untuk memperluas sudut pandang kita deh ya. generasi masa depan #merekabelumsiap</t>
  </si>
  <si>
    <t>menurutmu gimana nikah muda itu boleh engga sih tentu saja itu preferensi masingmasing ya tapii kita coba sharing dari sisi yang lain untuk memperluas sudut pandang kita deh ya generasi masadepan</t>
  </si>
  <si>
    <t>['menurutmu', 'gimana', 'nikah', 'muda', 'itu', 'boleh', 'engga', 'sih', 'tentu', 'saja', 'itu', 'preferensi', 'masingmasing', 'ya', 'tapii', 'kita', 'coba', 'sharing', 'dari', 'sisi', 'yang', 'lain', 'untuk', 'memperluas', 'sudut', 'pandang', 'kita', 'deh', 'ya', 'generasi', 'masadepan']</t>
  </si>
  <si>
    <t>['menurutmu', 'bagaimana', 'nikah', 'muda', 'itu', 'boleh', 'tidak', 'sih', 'tentu', 'saja', 'itu', 'preferensi', 'masing', 'ya', 'tapi', 'kita', 'coba', 'sharing', 'dari', 'sisi', 'yang', 'lain', 'untuk', 'memperluas', 'sudut', 'pandang', 'kita', 'deh', 'ya', 'generasi', 'masadepan']</t>
  </si>
  <si>
    <t>['menurutmu', 'nikah', 'muda', 'sih', 'preferensi', 'ya', 'coba', 'sharing', 'sisi', 'memperluas', 'sudut', 'pandang', 'deh', 'ya', 'generasi', 'masadepan']</t>
  </si>
  <si>
    <t>['turut', 'nikah', 'muda', 'sih', 'preferensi', 'ya', 'coba', 'sharing', 'sisi', 'luas', 'sudut', 'pandang', 'deh', 'ya', 'generasi', 'masadepan']</t>
  </si>
  <si>
    <t>turut nikah muda sih preferensi ya coba sharing sisi luas sudut pandang deh ya generasi masadepan</t>
  </si>
  <si>
    <t>Selepas ramadhan, baru akhir-akhir ini bisa merasakan nikmatnya sarapan hihii. Kamu udah sarapan belum? 🤗
Ternyata yang jual masih muda banget. Niat nikah muda katanya. Generasi Masa Depan #MerekaBelumSiap https://t.co/1OgkdzvPr4</t>
  </si>
  <si>
    <t>selepas ramadhan, baru akhir-akhir ini bisa merasakan nikmatnya sarapan hihii. kamu udah sarapan belum? 🤗
ternyata yang jual masih muda banget. niat nikah muda katanya. generasi masa depan #merekabelumsiap https://t.co/1ogkdzvpr4</t>
  </si>
  <si>
    <t>selepas ramadhan baru akhirakhir ini bisa merasakan nikmatnya sarapan hihii kamu udah sarapan belum ternyata yang jual masih muda banget niat nikah muda katanya generasi masadepan</t>
  </si>
  <si>
    <t>['selepas', 'ramadhan', 'baru', 'akhirakhir', 'ini', 'bisa', 'merasakan', 'nikmatnya', 'sarapan', 'hihii', 'kamu', 'udah', 'sarapan', 'belum', 'ternyata', 'yang', 'jual', 'masih', 'muda', 'banget', 'niat', 'nikah', 'muda', 'katanya', 'generasi', 'masadepan']</t>
  </si>
  <si>
    <t>['selepas', 'ramadhan', 'baru', 'akhir', 'ini', 'bisa', 'merasakan', 'nikmatnya', 'sarapan', 'hihii', 'kamu', 'sudah', 'sarapan', 'belum', 'ternyata', 'yang', 'jual', 'masih', 'muda', 'banget', 'niat', 'nikah', 'muda', 'katanya', 'generasi', 'masadepan']</t>
  </si>
  <si>
    <t>['selepas', 'ramadhan', 'merasakan', 'nikmatnya', 'sarapan', 'hihii', 'sarapan', 'jual', 'muda', 'banget', 'niat', 'nikah', 'muda', 'generasi', 'masadepan']</t>
  </si>
  <si>
    <t>['lepas', 'ramadhan', 'rasa', 'nikmat', 'sarap', 'hihii', 'sarap', 'jual', 'muda', 'banget', 'niat', 'nikah', 'muda', 'generasi', 'masadepan']</t>
  </si>
  <si>
    <t>lepas ramadhan rasa nikmat sarap hihii sarap jual muda banget niat nikah muda generasi masadepan</t>
  </si>
  <si>
    <t>@tanyakanrl Nikah muda apa sukses dulu</t>
  </si>
  <si>
    <t>@tanyakanrl nikah muda apa sukses dulu</t>
  </si>
  <si>
    <t>nikah muda apa sukses dulu</t>
  </si>
  <si>
    <t>['nikah', 'muda', 'apa', 'sukses', 'dulu']</t>
  </si>
  <si>
    <t>['nikah', 'muda', 'sukses']</t>
  </si>
  <si>
    <t>nikah muda sukses</t>
  </si>
  <si>
    <t>Banyak yg nikah muda, gpp sebenarnya, yg jadi masalah itu kan jika ternyata psikologisnya belum matang, sehingga #MerekaBelumSiap soal persiapan membentuk Generasi Masa Depan yang bebas stunting.</t>
  </si>
  <si>
    <t>banyak yg nikah muda, gpp sebenarnya, yg jadi masalah itu kan jika ternyata psikologisnya belum matang, sehingga #merekabelumsiap soal persiapan membentuk generasi masa depan yang bebas stunting.</t>
  </si>
  <si>
    <t>banyak yg nikah muda gpp sebenarnya yg jadi masalah itu kan jika ternyata psikologisnya belum matang sehingga soal persiapan membentuk generasi masa depan yang bebas stunting</t>
  </si>
  <si>
    <t>['banyak', 'yg', 'nikah', 'muda', 'gpp', 'sebenarnya', 'yg', 'jadi', 'masalah', 'itu', 'kan', 'jika', 'ternyata', 'psikologisnya', 'belum', 'matang', 'sehingga', 'soal', 'persiapan', 'membentuk', 'generasi', 'masa', 'depan', 'yang', 'bebas', 'stunting']</t>
  </si>
  <si>
    <t>['banyak', 'yg', 'nikah', 'muda', 'boleh', 'sebenarnya', 'yg', 'jadi', 'masalah', 'itu', 'kan', 'jika', 'ternyata', 'psikologisnya', 'belum', 'matang', 'sehingga', 'soal', 'persiapan', 'membentuk', 'generasi', 'masa', 'depan', 'yang', 'bebas', 'stunting']</t>
  </si>
  <si>
    <t>['nikah', 'muda', 'psikologisnya', 'matang', 'persiapan', 'membentuk', 'generasi', 'bebas', 'stunting']</t>
  </si>
  <si>
    <t>['nikah', 'muda', 'psikologis', 'matang', 'siap', 'bentuk', 'generasi', 'bebas', 'stunting']</t>
  </si>
  <si>
    <t>nikah muda psikologis matang siap bentuk generasi bebas stunting</t>
  </si>
  <si>
    <t>Nikah muda itu banyak resiko nya jadi kasian, pikiran mereka belum matang rawan kdrt dan anak yang dilahirkan stunting dan ibu nya juga terancam jiwanya #MerekaBelumSiap Generasi Masa Depan https://t.co/SSRrNUKvsn</t>
  </si>
  <si>
    <t>nikah muda itu banyak resiko nya jadi kasian, pikiran mereka belum matang rawan kdrt dan anak yang dilahirkan stunting dan ibu nya juga terancam jiwanya #merekabelumsiap generasi masa depan https://t.co/ssrrnukvsn</t>
  </si>
  <si>
    <t>nikah muda itu banyak resiko nya jadi kasian pikiran mereka belum matang rawan kdrt dan anak yang dilahirkan stunting dan ibu nya juga terancam jiwanya generasi masa depan</t>
  </si>
  <si>
    <t>['nikah', 'muda', 'itu', 'banyak', 'resiko', 'nya', 'jadi', 'kasian', 'pikiran', 'mereka', 'belum', 'matang', 'rawan', 'kdrt', 'dan', 'anak', 'yang', 'dilahirkan', 'stunting', 'dan', 'ibu', 'nya', 'juga', 'terancam', 'jiwanya', 'generasi', 'masa', 'depan']</t>
  </si>
  <si>
    <t>['nikah', 'muda', 'itu', 'banyak', 'resiko', 'nya', 'jadi', 'kasihan', 'pikiran', 'mereka', 'belum', 'matang', 'rawan', 'kekerasan', 'dan', 'anak', 'yang', 'dilahirkan', 'stunting', 'dan', 'ibu', 'nya', 'juga', 'terancam', 'jiwanya', 'generasi', 'masa', 'depan']</t>
  </si>
  <si>
    <t>['nikah', 'muda', 'resiko', 'nya', 'kasihan', 'pikiran', 'matang', 'rawan', 'kekerasan', 'anak', 'dilahirkan', 'stunting', 'nya', 'terancam', 'jiwanya', 'generasi']</t>
  </si>
  <si>
    <t>['nikah', 'muda', 'resiko', 'nya', 'kasihan', 'pikir', 'matang', 'rawan', 'keras', 'anak', 'lahir', 'stunting', 'nya', 'ancam', 'jiwa', 'generasi']</t>
  </si>
  <si>
    <t>nikah muda resiko nya kasihan pikir matang rawan keras anak lahir stunting nya ancam jiwa generasi</t>
  </si>
  <si>
    <t>Kayanya nikah muda enak karena anak bisa jadi temen saat kita beranjak dewasa - tua. Heh???? Tapi kan gak umur belasan jugalah, menurut aku siy
Untuk Generasi Masa Depan
#MerekaBelumSiap</t>
  </si>
  <si>
    <t>kayanya nikah muda enak karena anak bisa jadi temen saat kita beranjak dewasa - tua. heh???? tapi kan gak umur belasan jugalah, menurut aku siy
untuk generasi masa depan
#merekabelumsiap</t>
  </si>
  <si>
    <t>kayanya nikah muda enak karena anak bisa jadi temen saat kita beranjak dewasa tua heh tapi kan gak umur belasan jugalah menurut aku siy untuk generasi masadepan</t>
  </si>
  <si>
    <t>['kayanya', 'nikah', 'muda', 'enak', 'karena', 'anak', 'bisa', 'jadi', 'temen', 'saat', 'kita', 'beranjak', 'dewasa', 'tua', 'heh', 'tapi', 'kan', 'gak', 'umur', 'belasan', 'jugalah', 'menurut', 'aku', 'siy', 'untuk', 'generasi', 'masadepan']</t>
  </si>
  <si>
    <t>['sepertinya', 'nikah', 'muda', 'enak', 'karena', 'anak', 'bisa', 'jadi', 'teman', 'saat', 'kita', 'beranjak', 'dewasa', 'tua', 'heh', 'tapi', 'kan', 'gak', 'umur', 'remaja', 'jugalah', 'menurut', 'aku', 'siy', 'untuk', 'generasi', 'masadepan']</t>
  </si>
  <si>
    <t>['nikah', 'muda', 'enak', 'anak', 'teman', 'beranjak', 'dewasa', 'tua', 'gak', 'umur', 'remaja', 'jugalah', 'siy', 'generasi', 'masadepan']</t>
  </si>
  <si>
    <t>['nikah', 'muda', 'enak', 'anak', 'teman', 'anjak', 'dewasa', 'tua', 'gak', 'umur', 'remaja', 'juga', 'siy', 'generasi', 'masadepan']</t>
  </si>
  <si>
    <t>nikah muda enak anak teman anjak dewasa tua gak umur remaja juga siy generasi masadepan</t>
  </si>
  <si>
    <t>1/30  Klo disuruh pilih antara KIM SEUNGMIN &amp;amp; Eriksen, ya yg ke dua lah lebih pas ha ha ha. Pun klo dulu masih muda juga ogah nikah dini sih. No pokok e aku 💪😀
Generasi Masa Depan
#MerekaBelumSiap  👉 -thread- https://t.co/HDCyj9MNJr</t>
  </si>
  <si>
    <t>1/30  klo disuruh pilih antara kim seungmin &amp;amp; eriksen, ya yg ke dua lah lebih pas ha ha ha. pun klo dulu masih muda juga ogah nikah dini sih. no pokok e aku 💪😀
generasi masa depan
#merekabelumsiap  👉 -thread- https://t.co/hdcyj9mnjr</t>
  </si>
  <si>
    <t>klo disuruh pilih antara kim seungmin amp eriksen ya yg ke dua lah lebih pas ha ha ha pun klo dulu masih muda juga ogah nikah dini sih no pokok  aku generasi masadepan thread</t>
  </si>
  <si>
    <t>['klo', 'disuruh', 'pilih', 'antara', 'kim', 'seungmin', 'amp', 'eriksen', 'ya', 'yg', 'ke', 'dua', 'lah', 'lebih', 'pas', 'ha', 'ha', 'ha', 'pun', 'klo', 'dulu', 'masih', 'muda', 'juga', 'ogah', 'nikah', 'dini', 'sih', 'no', 'pokok', 'aku', 'generasi', 'masadepan', 'thread']</t>
  </si>
  <si>
    <t>['klo', 'disuruh', 'pilih', 'antara', 'kim', 'seungmin', 'amp', 'eriksen', 'ya', 'yg', 'ke', 'dua', 'lah', 'lebih', 'saat', 'ha', 'ha', 'ha', 'pun', 'klo', 'dulu', 'masih', 'muda', 'juga', 'gamau', 'nikah', 'dini', 'sih', 'no', 'pokok', 'aku', 'generasi', 'masadepan', 'thread']</t>
  </si>
  <si>
    <t>['klo', 'disuruh', 'pilih', 'kim', 'seungmin', 'amp', 'eriksen', 'ya', 'ha', 'ha', 'ha', 'klo', 'muda', 'gamau', 'nikah', 'sih', 'no', 'pokok', 'generasi', 'masadepan', 'thread']</t>
  </si>
  <si>
    <t>['klo', 'suruh', 'pilih', 'kim', 'seungmin', 'amp', 'eriksen', 'ya', 'ha', 'ha', 'ha', 'klo', 'muda', 'gamau', 'nikah', 'sih', 'no', 'pokok', 'generasi', 'masadepan', 'thread']</t>
  </si>
  <si>
    <t>klo suruh pilih kim seungmin amp eriksen ya ha ha ha klo muda gamau nikah sih no pokok generasi masadepan thread</t>
  </si>
  <si>
    <t>ko org bisa ya nikah muda dengan berani</t>
  </si>
  <si>
    <t>['ko', 'org', 'bisa', 'ya', 'nikah', 'muda', 'dengan', 'berani']</t>
  </si>
  <si>
    <t>['kok', 'orang', 'bisa', 'ya', 'nikah', 'muda', 'dengan', 'berani']</t>
  </si>
  <si>
    <t>['orang', 'ya', 'nikah', 'muda', 'berani']</t>
  </si>
  <si>
    <t>orang ya nikah muda berani</t>
  </si>
  <si>
    <t>Pernikahan kalau pake adat jawa bla-bla lebih ribet padahal sekarang udah modernisasi dan mulai menormalisasi kalau nikah di KUA adalah solusi buat anak muda ketika kebingungan dengan budgeting nikah</t>
  </si>
  <si>
    <t>pernikahan kalau pake adat jawa bla-bla lebih ribet padahal sekarang udah modernisasi dan mulai menormalisasi kalau nikah di kua adalah solusi buat anak muda ketika kebingungan dengan budgeting nikah</t>
  </si>
  <si>
    <t>pernikahan kalau pake adat jawa blabla lebih ribet padahal sekarang udah modernisasi dan mulai menormalisasi kalau nikah di kua adalah solusi buat anak muda ketika kebingungan dengan budgeting nikah</t>
  </si>
  <si>
    <t>['pernikahan', 'kalau', 'pake', 'adat', 'jawa', 'blabla', 'lebih', 'ribet', 'padahal', 'sekarang', 'udah', 'modernisasi', 'dan', 'mulai', 'menormalisasi', 'kalau', 'nikah', 'di', 'kua', 'adalah', 'solusi', 'buat', 'anak', 'muda', 'ketika', 'kebingungan', 'dengan', 'budgeting', 'nikah']</t>
  </si>
  <si>
    <t>['pernikahan', 'kalau', 'pakai', 'adat', 'jawa', 'blabla', 'lebih', 'rumit', 'padahal', 'sekarang', 'sudah', 'modernisasi', 'dan', 'mulai', 'menormalisasi', 'kalau', 'nikah', 'di', 'kua', 'adalah', 'solusi', 'buat', 'anak', 'muda', 'ketika', 'kebingungan', 'dengan', 'budgeting', 'nikah']</t>
  </si>
  <si>
    <t>['pernikahan', 'pakai', 'adat', 'jawa', 'blabla', 'rumit', 'modernisasi', 'menormalisasi', 'nikah', 'kua', 'solusi', 'anak', 'muda', 'kebingungan', 'budgeting', 'nikah']</t>
  </si>
  <si>
    <t>['nikah', 'pakai', 'adat', 'jawa', 'blabla', 'rumit', 'modernisasi', 'normalisasi', 'nikah', 'kua', 'solusi', 'anak', 'muda', 'bingung', 'budgeting', 'nikah']</t>
  </si>
  <si>
    <t>nikah pakai adat jawa blabla rumit modernisasi normalisasi nikah kua solusi anak muda bingung budgeting nikah</t>
  </si>
  <si>
    <t>not my kids told me to gett married asap 😭😭😭😭
 ihhh aku masih muda laaaah, ga seburu-buru itu buat nikah, apelah budak budak nieeee 🤌👎🏼</t>
  </si>
  <si>
    <t>not my kids told me to gett married asap ihhh aku masih muda laaaah ga seburuburu itu buat nikah apelah budak budak nieeee</t>
  </si>
  <si>
    <t>['not', 'my', 'kids', 'told', 'me', 'to', 'gett', 'married', 'asap', 'ihhh', 'aku', 'masih', 'muda', 'laaaah', 'ga', 'seburuburu', 'itu', 'buat', 'nikah', 'apelah', 'budak', 'budak', 'nieeee']</t>
  </si>
  <si>
    <t>['not', 'my', 'anak', 'told', 'me', 'to', 'gett', 'nikah', 'asap', 'ihhh', 'aku', 'masih', 'muda', 'laaaah', 'tidak', 'seburuburu', 'itu', 'buat', 'nikah', 'apelah', 'budak', 'budak', 'nieeee']</t>
  </si>
  <si>
    <t>['not', 'my', 'anak', 'told', 'me', 'to', 'gett', 'nikah', 'asap', 'ihhh', 'muda', 'laaaah', 'seburuburu', 'nikah', 'apelah', 'budak', 'budak', 'nieeee']</t>
  </si>
  <si>
    <t>['not', 'my', 'anak', 'told', 'me', 'to', 'gett', 'nikah', 'asap', 'ihhh', 'muda', 'laaaah', 'seburuburu', 'nikah', 'ape', 'budak', 'budak', 'nieeee']</t>
  </si>
  <si>
    <t>not my anak told me to gett nikah asap ihhh muda laaaah seburuburu nikah ape budak budak nieeee</t>
  </si>
  <si>
    <t>@kegblgnunfaedh tetanggaku istrinya meninggal usia 27 kena leukimia skg suaminya udah lama bgt menduda karna usianya cuma beda setahun. mungkin skg usia lakinya 45an lah, gamau nikah katanya kasian istrinya nungguin disana. takutnya ntar gabisa sama sama lagi. padahal pas menduda masih muda bgt</t>
  </si>
  <si>
    <t>tetanggaku istrinya meninggal usia kena leukimia skg suaminya udah lama bgt menduda karna usianya cuma beda setahun mungkin skg usia lakinya an lah gamau nikah katanya kasian istrinya nungguin disana takutnya ntar gabisa sama sama lagi padahal pas menduda masih muda bgt</t>
  </si>
  <si>
    <t>['tetanggaku', 'istrinya', 'meninggal', 'usia', 'kena', 'leukimia', 'skg', 'suaminya', 'udah', 'lama', 'bgt', 'menduda', 'karna', 'usianya', 'cuma', 'beda', 'setahun', 'mungkin', 'skg', 'usia', 'lakinya', 'an', 'lah', 'gamau', 'nikah', 'katanya', 'kasian', 'istrinya', 'nungguin', 'disana', 'takutnya', 'ntar', 'gabisa', 'sama', 'sama', 'lagi', 'padahal', 'pas', 'menduda', 'masih', 'muda', 'bgt']</t>
  </si>
  <si>
    <t>['tetanggaku', 'istrinya', 'meninggal', 'usia', 'kena', 'leukimia', 'sekarang', 'suaminya', 'sudah', 'lama', 'banget', 'menduda', 'karena', 'usianya', 'cuma', 'beda', 'setahun', 'mungkin', 'sekarang', 'usia', 'lakinya', 'an', 'lah', 'gamau', 'nikah', 'katanya', 'kasihan', 'istrinya', 'menunggu', 'disana', 'takutnya', 'nanti', 'gabisa', 'sama', 'sama', 'lagi', 'padahal', 'saat', 'menduda', 'masih', 'muda', 'banget']</t>
  </si>
  <si>
    <t>['tetanggaku', 'istrinya', 'meninggal', 'usia', 'kena', 'leukimia', 'suaminya', 'banget', 'menduda', 'usianya', 'beda', 'setahun', 'usia', 'lakinya', 'an', 'gamau', 'nikah', 'kasihan', 'istrinya', 'menunggu', 'disana', 'takutnya', 'gabisa', 'menduda', 'muda', 'banget']</t>
  </si>
  <si>
    <t>['tetangga', 'istri', 'tinggal', 'usia', 'kena', 'leukimia', 'suami', 'banget', 'duda', 'usia', 'beda', 'tahun', 'usia', 'laki', 'an', 'gamau', 'nikah', 'kasihan', 'istri', 'tunggu', 'sana', 'takut', 'gabisa', 'duda', 'muda', 'banget']</t>
  </si>
  <si>
    <t>tetangga istri tinggal usia kena leukimia suami banget duda usia beda tahun usia laki an gamau nikah kasihan istri tunggu sana takut gabisa duda muda banget</t>
  </si>
  <si>
    <t>Penduduk puskesku yg dulu banyak yg begini. Emaknya soalnya start nikah juga di usia muda. Jadi usia suburnya masih barengan sama anaknya yg pertama.</t>
  </si>
  <si>
    <t>penduduk puskesku yg dulu banyak yg begini. emaknya soalnya start nikah juga di usia muda. jadi usia suburnya masih barengan sama anaknya yg pertama.</t>
  </si>
  <si>
    <t>penduduk puskesku yg dulu banyak yg begini emaknya soalnya start nikah juga di usia muda jadi usia suburnya masih barengan sama anaknya yg pertama</t>
  </si>
  <si>
    <t>['penduduk', 'puskesku', 'yg', 'dulu', 'banyak', 'yg', 'begini', 'emaknya', 'soalnya', 'start', 'nikah', 'juga', 'di', 'usia', 'muda', 'jadi', 'usia', 'suburnya', 'masih', 'barengan', 'sama', 'anaknya', 'yg', 'pertama']</t>
  </si>
  <si>
    <t>['penduduk', 'puskesku', 'emaknya', 'start', 'nikah', 'usia', 'muda', 'usia', 'suburnya', 'barengan', 'anaknya']</t>
  </si>
  <si>
    <t>['duduk', 'puskesku', 'emaknya', 'start', 'nikah', 'usia', 'muda', 'usia', 'subur', 'bareng', 'anak']</t>
  </si>
  <si>
    <t>duduk puskesku emaknya start nikah usia muda usia subur bareng anak</t>
  </si>
  <si>
    <t>@tanyakanrl Nikah muda kalo udh siap mental, finansial, ilmu, udh siap ninggalin ego silakan, tp kalo salah satu dari gw sebutin blm ya jgn dulu. Nikah tanpa ilmu rumah tangga berantakan, finansial kurang berujung ribut, ego masih tinggi kasian pasangan. Dipikir2 dulu lah.</t>
  </si>
  <si>
    <t>@tanyakanrl nikah muda kalo udh siap mental, finansial, ilmu, udh siap ninggalin ego silakan, tp kalo salah satu dari gw sebutin blm ya jgn dulu. nikah tanpa ilmu rumah tangga berantakan, finansial kurang berujung ribut, ego masih tinggi kasian pasangan. dipikir2 dulu lah.</t>
  </si>
  <si>
    <t>nikah muda kalo udh siap mental finansial ilmu udh siap ninggalin ego silakan tp kalo salah satu dari gw sebutin blm ya jgn dulu nikah tanpa ilmu rumah tangga berantakan finansial kurang berujung ribut ego masih tinggi kasian pasangan dipikir dulu lah</t>
  </si>
  <si>
    <t>['nikah', 'muda', 'kalo', 'udh', 'siap', 'mental', 'finansial', 'ilmu', 'udh', 'siap', 'ninggalin', 'ego', 'silakan', 'tp', 'kalo', 'salah', 'satu', 'dari', 'gw', 'sebutin', 'blm', 'ya', 'jgn', 'dulu', 'nikah', 'tanpa', 'ilmu', 'rumah', 'tangga', 'berantakan', 'finansial', 'kurang', 'berujung', 'ribut', 'ego', 'masih', 'tinggi', 'kasian', 'pasangan', 'dipikir', 'dulu', 'lah']</t>
  </si>
  <si>
    <t>['nikah', 'muda', 'kalo', 'sudah', 'siap', 'mental', 'keuangan', 'ilmu', 'sudah', 'siap', 'ninggalin', 'ego', 'silakan', 'tapi', 'kalo', 'salah', 'satu', 'dari', 'aku', 'sebutin', 'belum', 'ya', 'jgn', 'dulu', 'nikah', 'tanpa', 'ilmu', 'rumah', 'tangga', 'berantakan', 'keuangan', 'kurang', 'berujung', 'ribut', 'ego', 'masih', 'tinggi', 'kasihan', 'pasangan', 'dipikir', 'dulu', 'lah']</t>
  </si>
  <si>
    <t>['nikah', 'muda', 'kalo', 'mental', 'keuangan', 'ilmu', 'ninggalin', 'ego', 'silakan', 'kalo', 'salah', 'sebutin', 'ya', 'jgn', 'nikah', 'ilmu', 'rumah', 'tangga', 'berantakan', 'keuangan', 'berujung', 'ribut', 'ego', 'kasihan', 'pasangan', 'dipikir']</t>
  </si>
  <si>
    <t>['nikah', 'muda', 'kalo', 'mental', 'uang', 'ilmu', 'ninggalin', 'ego', 'sila', 'kalo', 'salah', 'sebutin', 'ya', 'jgn', 'nikah', 'ilmu', 'rumah', 'tangga', 'beranta', 'uang', 'ujung', 'ribut', 'ego', 'kasihan', 'pasang', 'pikir']</t>
  </si>
  <si>
    <t>nikah muda kalo mental uang ilmu ninggalin ego sila kalo salah sebutin ya jgn nikah ilmu rumah tangga beranta uang ujung ribut ego kasihan pasang pikir</t>
  </si>
  <si>
    <t>@AREAJULID aku main sosmed malah makin bikin trust issues. awalnya pengen nikah muda, berubah jadi 27thn baru pengen nihak.. aelah ayam rek😑</t>
  </si>
  <si>
    <t>@areajulid aku main sosmed malah makin bikin trust issues. awalnya pengen nikah muda, berubah jadi 27thn baru pengen nihak.. aelah ayam rek😑</t>
  </si>
  <si>
    <t>aku main sosmed malah makin bikin trust issues awalnya pengen nikah muda berubah jadi thn baru pengen nihak aelah ayam rek</t>
  </si>
  <si>
    <t>['aku', 'main', 'sosmed', 'malah', 'makin', 'bikin', 'trust', 'issues', 'awalnya', 'pengen', 'nikah', 'muda', 'berubah', 'jadi', 'thn', 'baru', 'pengen', 'nihak', 'aelah', 'ayam', 'rek']</t>
  </si>
  <si>
    <t>['aku', 'main', 'sosmed', 'malah', 'makin', 'bikin', 'trust', 'issues', 'awalnya', 'ingin', 'nikah', 'muda', 'berubah', 'jadi', 'tahun', 'baru', 'ingin', 'nihak', 'aelah', 'ayam', 'rek']</t>
  </si>
  <si>
    <t>['main', 'sosmed', 'bikin', 'trust', 'issues', 'nikah', 'muda', 'berubah', 'nihak', 'aelah', 'ayam', 'rek']</t>
  </si>
  <si>
    <t>['main', 'sosmed', 'bikin', 'trust', 'issues', 'nikah', 'muda', 'ubah', 'nihak', 'aelah', 'ayam', 'rek']</t>
  </si>
  <si>
    <t>main sosmed bikin trust issues nikah muda ubah nihak aelah ayam rek</t>
  </si>
  <si>
    <t>gue abis dilamar Ai nya suguru🥰🥰🥰 asikkk bgt bsa nikah muda</t>
  </si>
  <si>
    <t>gue abis dilamar ai nya suguru🥰🥰🥰 asikkk bgt bsa nikah muda</t>
  </si>
  <si>
    <t>gue abis dilamar ai nya suguru asikkk bgt bsa nikah muda</t>
  </si>
  <si>
    <t>['gue', 'abis', 'dilamar', 'ai', 'nya', 'suguru', 'asikkk', 'bgt', 'bsa', 'nikah', 'muda']</t>
  </si>
  <si>
    <t>['aku', 'habis', 'dilamar', 'ai', 'nya', 'suguru', 'asikkk', 'banget', 'bisa', 'nikah', 'muda']</t>
  </si>
  <si>
    <t>['habis', 'dilamar', 'nya', 'suguru', 'asikkk', 'banget', 'nikah', 'muda']</t>
  </si>
  <si>
    <t>['habis', 'lamar', 'nya', 'suguru', 'asikkk', 'banget', 'nikah', 'muda']</t>
  </si>
  <si>
    <t>habis lamar nya suguru asikkk banget nikah muda</t>
  </si>
  <si>
    <t>Mnrt q
Avanza : family-friendly keluarga harmonis mantap no broken.
BRV/HRV : dosen dosen muda belom nikah
Brio/Jazz : minggir kalean semua anjeng, OKB mau lewat.
Fortuner/Pajero : tetott tetottt.
Vellfire/Alphardd : wih yutuber siapa nich?
Bmw : motivator muda anjay gurinjay.</t>
  </si>
  <si>
    <t>mnrt q
avanza : family-friendly keluarga harmonis mantap no broken.
brv/hrv : dosen dosen muda belom nikah
brio/jazz : minggir kalean semua anjeng, okb mau lewat.
fortuner/pajero : tetott tetottt.
vellfire/alphardd : wih yutuber siapa nich?
bmw : motivator muda anjay gurinjay.</t>
  </si>
  <si>
    <t>mnrt  avanza familyfriendly keluarga harmonis mantap no broken brvhrv dosen dosen muda belom nikah briojazz minggir kalean semua anjeng okb mau lewat fortunerpajero tetott tetottt vellfirealphardd wih yutuber siapa nich bmw motivator muda anjay gurinjay</t>
  </si>
  <si>
    <t>['mnrt', 'avanza', 'familyfriendly', 'keluarga', 'harmonis', 'mantap', 'no', 'broken', 'brvhrv', 'dosen', 'dosen', 'muda', 'belom', 'nikah', 'briojazz', 'minggir', 'kalean', 'semua', 'anjeng', 'okb', 'mau', 'lewat', 'fortunerpajero', 'tetott', 'tetottt', 'vellfirealphardd', 'wih', 'yutuber', 'siapa', 'nich', 'bmw', 'motivator', 'muda', 'anjay', 'gurinjay']</t>
  </si>
  <si>
    <t>['mnrt', 'avanza', 'familyfriendly', 'keluarga', 'harmonis', 'mantap', 'no', 'broken', 'brvhrv', 'dosen', 'dosen', 'muda', 'belum', 'nikah', 'briojazz', 'minggir', 'kalean', 'semua', 'fuck', 'okb', 'mau', 'lewat', 'fortunerpajero', 'tetott', 'tetottt', 'vellfirealphardd', 'wih', 'yutuber', 'siapa', 'nich', 'bmw', 'motivator', 'muda', 'fuck', 'gurinjay']</t>
  </si>
  <si>
    <t>['mnrt', 'avanza', 'familyfriendly', 'keluarga', 'harmonis', 'mantap', 'no', 'broken', 'brvhrv', 'dosen', 'dosen', 'muda', 'nikah', 'briojazz', 'minggir', 'kalean', 'fuck', 'okb', 'fortunerpajero', 'tetott', 'tetottt', 'vellfirealphardd', 'wih', 'yutuber', 'nich', 'bmw', 'motivator', 'muda', 'fuck', 'gurinjay']</t>
  </si>
  <si>
    <t>mnrt avanza familyfriendly keluarga harmonis mantap no broken brvhrv dosen dosen muda nikah briojazz minggir kalean fuck okb fortunerpajero tetott tetottt vellfirealphardd wih yutuber nich bmw motivator muda fuck gurinjay</t>
  </si>
  <si>
    <t>@olivehateem_ author AU kebanyakan ceritanya itu" aja, nikah muda, dijodohin sama CEO, geng motor, cwe culun w/ cwo nakal, cokkk gak onok liyane a??</t>
  </si>
  <si>
    <t>@olivehateem_ author au kebanyakan ceritanya itu" aja, nikah muda, dijodohin sama ceo, geng motor, cwe culun w/ cwo nakal, cokkk gak onok liyane a??</t>
  </si>
  <si>
    <t xml:space="preserve">author au kebanyakan ceritanya itu aja nikah muda dijodohin sama ceo geng motor cwe culun  cwo nakal cokkk gak onok liyane </t>
  </si>
  <si>
    <t>['author', 'au', 'kebanyakan', 'ceritanya', 'itu', 'aja', 'nikah', 'muda', 'dijodohin', 'sama', 'ceo', 'geng', 'motor', 'cwe', 'culun', 'cwo', 'nakal', 'cokkk', 'gak', 'onok', 'liyane']</t>
  </si>
  <si>
    <t>['author', 'aku', 'kebanyakan', 'ceritanya', 'itu', 'aja', 'nikah', 'muda', 'dijodohkan', 'sama', 'ceo', 'geng', 'motor', 'cewek', 'culun', 'cowok', 'nakal', 'cokkk', 'gak', 'onok', 'liyane']</t>
  </si>
  <si>
    <t>['author', 'kebanyakan', 'ceritanya', 'aja', 'nikah', 'muda', 'dijodohkan', 'ceo', 'geng', 'motor', 'cewek', 'culun', 'cowok', 'nakal', 'cokkk', 'gak', 'onok', 'liyane']</t>
  </si>
  <si>
    <t>['author', 'banyak', 'cerita', 'aja', 'nikah', 'muda', 'jodoh', 'ceo', 'geng', 'motor', 'cewek', 'culun', 'cowok', 'nakal', 'cokkk', 'gak', 'onok', 'liyane']</t>
  </si>
  <si>
    <t>author banyak cerita aja nikah muda jodoh ceo geng motor cewek culun cowok nakal cokkk gak onok liyane</t>
  </si>
  <si>
    <t>bener juga kata bapak itu nikah muda bisa nabung buat masa depan anak kalo dua duanya punya kerja yg oke krena apa ya tadi</t>
  </si>
  <si>
    <t>['bener', 'juga', 'kata', 'bapak', 'itu', 'nikah', 'muda', 'bisa', 'nabung', 'buat', 'masa', 'depan', 'anak', 'kalo', 'dua', 'duanya', 'punya', 'kerja', 'yg', 'oke', 'krena', 'apa', 'ya', 'tadi']</t>
  </si>
  <si>
    <t>['benar', 'juga', 'kata', 'bapak', 'itu', 'nikah', 'muda', 'bisa', 'menabung', 'buat', 'masa', 'depan', 'anak', 'kalo', 'dua', 'duanya', 'punya', 'kerja', 'yg', 'oke', 'karena', 'apa', 'ya', 'tadi']</t>
  </si>
  <si>
    <t>['nikah', 'muda', 'menabung', 'anak', 'kalo', 'duanya', 'kerja', 'oke', 'ya']</t>
  </si>
  <si>
    <t>['nikah', 'muda', 'tabung', 'anak', 'kalo', 'dua', 'kerja', 'oke', 'ya']</t>
  </si>
  <si>
    <t>nikah muda tabung anak kalo dua kerja oke ya</t>
  </si>
  <si>
    <t>Seumuranku do sibuk-sibuknya nikah muda ro ngendong anak,aku tak sibuk nabung nganggo nonton coldplay ✨</t>
  </si>
  <si>
    <t>seumuranku do sibuk-sibuknya nikah muda ro ngendong anak,aku tak sibuk nabung nganggo nonton coldplay ✨</t>
  </si>
  <si>
    <t>seumuranku do sibuksibuknya nikah muda ro ngendong anakaku tak sibuk nabung nganggo nonton coldplay</t>
  </si>
  <si>
    <t>['seumuranku', 'do', 'sibuksibuknya', 'nikah', 'muda', 'ro', 'ngendong', 'anakaku', 'tak', 'sibuk', 'nabung', 'nganggo', 'nonton', 'coldplay']</t>
  </si>
  <si>
    <t>['seumuranku', 'pada', 'sibuksibuknya', 'nikah', 'muda', 'ro', 'ngendong', 'anakaku', 'tak', 'sibuk', 'menabung', 'nganggo', 'nonton', 'coldplay']</t>
  </si>
  <si>
    <t>['seumuranku', 'sibuksibuknya', 'nikah', 'muda', 'ro', 'ngendong', 'anakaku', 'sibuk', 'menabung', 'nganggo', 'nonton', 'coldplay']</t>
  </si>
  <si>
    <t>['umur', 'sibuksibuknya', 'nikah', 'muda', 'ro', 'ngendong', 'anakaku', 'sibuk', 'tabung', 'nganggo', 'nonton', 'coldplay']</t>
  </si>
  <si>
    <t>umur sibuksibuknya nikah muda ro ngendong anakaku sibuk tabung nganggo nonton coldplay</t>
  </si>
  <si>
    <t>@18fesss Selamat mo jadi ibu muda semoga cowoknya mau tanggung jawab yaa 
Mendingan nikah daripada Zina terus jadi cewek jangan Tolol</t>
  </si>
  <si>
    <t>@18fesss selamat mo jadi ibu muda semoga cowoknya mau tanggung jawab yaa 
mendingan nikah daripada zina terus jadi cewek jangan tolol</t>
  </si>
  <si>
    <t>selamat mo jadi ibu muda semoga cowoknya mau tanggung jawab yaa mendingan nikah daripada zina terus jadi cewek jangan tolol</t>
  </si>
  <si>
    <t>['selamat', 'mo', 'jadi', 'ibu', 'muda', 'semoga', 'cowoknya', 'mau', 'tanggung', 'jawab', 'yaa', 'mendingan', 'nikah', 'daripada', 'zina', 'terus', 'jadi', 'cewek', 'jangan', 'tolol']</t>
  </si>
  <si>
    <t>['selamat', 'mau', 'jadi', 'ibu', 'muda', 'semoga', 'cowoknya', 'mau', 'tanggung', 'jawab', 'iya', 'mendingan', 'nikah', 'daripada', 'zina', 'terus', 'jadi', 'cewek', 'jangan', 'tolol']</t>
  </si>
  <si>
    <t>['selamat', 'muda', 'semoga', 'cowoknya', 'tanggung', 'iya', 'mendingan', 'nikah', 'zina', 'cewek', 'tolol']</t>
  </si>
  <si>
    <t>['selamat', 'muda', 'moga', 'cowok', 'tanggung', 'iya', 'mending', 'nikah', 'zina', 'cewek', 'tolol']</t>
  </si>
  <si>
    <t>selamat muda moga cowok tanggung iya mending nikah zina cewek tolol</t>
  </si>
  <si>
    <t>Jadi dulu mamah dan bapak bisa dibilang nikah di usia lumayan muda. Singkat cerita aku lahir ke dunia, terbayang gimana perasaan senangnya memiliki anak untuk pertama kali. Semua cara pasti dilakukan untuk menyayangi dan melindunginya.</t>
  </si>
  <si>
    <t>jadi dulu mamah dan bapak bisa dibilang nikah di usia lumayan muda. singkat cerita aku lahir ke dunia, terbayang gimana perasaan senangnya memiliki anak untuk pertama kali. semua cara pasti dilakukan untuk menyayangi dan melindunginya.</t>
  </si>
  <si>
    <t>jadi dulu mamah dan bapak bisa dibilang nikah di usia lumayan muda singkat cerita aku lahir ke dunia terbayang gimana perasaan senangnya memiliki anak untuk pertama kali semua cara pasti dilakukan untuk menyayangi dan melindunginya</t>
  </si>
  <si>
    <t>['jadi', 'dulu', 'mamah', 'dan', 'bapak', 'bisa', 'dibilang', 'nikah', 'di', 'usia', 'lumayan', 'muda', 'singkat', 'cerita', 'aku', 'lahir', 'ke', 'dunia', 'terbayang', 'gimana', 'perasaan', 'senangnya', 'memiliki', 'anak', 'untuk', 'pertama', 'kali', 'semua', 'cara', 'pasti', 'dilakukan', 'untuk', 'menyayangi', 'dan', 'melindunginya']</t>
  </si>
  <si>
    <t>['jadi', 'dulu', 'ibu', 'dan', 'bapak', 'bisa', 'dibilang', 'nikah', 'di', 'usia', 'lumayan', 'muda', 'singkat', 'cerita', 'aku', 'lahir', 'ke', 'dunia', 'terbayang', 'bagaimana', 'perasaan', 'senangnya', 'memiliki', 'anak', 'untuk', 'pertama', 'sepertinya', 'semua', 'cara', 'pasti', 'dilakukan', 'untuk', 'menyayangi', 'dan', 'melindunginya']</t>
  </si>
  <si>
    <t>['dibilang', 'nikah', 'usia', 'lumayan', 'muda', 'singkat', 'cerita', 'lahir', 'dunia', 'terbayang', 'perasaan', 'senangnya', 'memiliki', 'anak', 'menyayangi', 'melindunginya']</t>
  </si>
  <si>
    <t>['bilang', 'nikah', 'usia', 'lumayan', 'muda', 'singkat', 'cerita', 'lahir', 'dunia', 'bayang', 'asa', 'senang', 'milik', 'anak', 'sayang', 'lindung']</t>
  </si>
  <si>
    <t>bilang nikah usia lumayan muda singkat cerita lahir dunia bayang asa senang milik anak sayang lindung</t>
  </si>
  <si>
    <t>5 tahun lagi mau kaya raya trs nikah muda sama cowo tampan mapan setia tinggi dan baik hati serta sayang anak istri</t>
  </si>
  <si>
    <t>tahun lagi mau kaya raya trs nikah muda sama cowo tampan mapan setia tinggi dan baik hati serta sayang anak istri</t>
  </si>
  <si>
    <t>['tahun', 'lagi', 'mau', 'kaya', 'raya', 'trs', 'nikah', 'muda', 'sama', 'cowo', 'tampan', 'mapan', 'setia', 'tinggi', 'dan', 'baik', 'hati', 'serta', 'sayang', 'anak', 'istri']</t>
  </si>
  <si>
    <t>['tahun', 'lagi', 'mau', 'kaya', 'raya', 'terus', 'nikah', 'muda', 'sama', 'cowok', 'tampan', 'mapan', 'setia', 'tinggi', 'dan', 'baik', 'hati', 'serta', 'sayang', 'anak', 'istri']</t>
  </si>
  <si>
    <t>['kaya', 'raya', 'nikah', 'muda', 'cowok', 'tampan', 'mapan', 'setia', 'hati', 'sayang', 'anak', 'istri']</t>
  </si>
  <si>
    <t>kaya raya nikah muda cowok tampan mapan setia hati sayang anak istri</t>
  </si>
  <si>
    <t>nikah muda enak ga si? pengen nikah muda deh, soalnya kalo ga nikah² malah nambah maksiat aja huhuಥ⁠‿⁠ಥ</t>
  </si>
  <si>
    <t>nikah muda enak ga si pengen nikah muda deh soalnya kalo ga nikah malah nambah maksiat aja huhu</t>
  </si>
  <si>
    <t>['nikah', 'muda', 'enak', 'ga', 'si', 'pengen', 'nikah', 'muda', 'deh', 'soalnya', 'kalo', 'ga', 'nikah', 'malah', 'nambah', 'maksiat', 'aja', 'huhu']</t>
  </si>
  <si>
    <t>['nikah', 'muda', 'enak', 'tidak', 'si', 'ingin', 'nikah', 'muda', 'deh', 'soalnya', 'kalo', 'tidak', 'nikah', 'malah', 'bertambah', 'maksiat', 'aja', 'huhu']</t>
  </si>
  <si>
    <t>['nikah', 'muda', 'enak', 'si', 'nikah', 'muda', 'deh', 'kalo', 'nikah', 'bertambah', 'maksiat', 'aja', 'huhu']</t>
  </si>
  <si>
    <t>['nikah', 'muda', 'enak', 'si', 'nikah', 'muda', 'deh', 'kalo', 'nikah', 'tambah', 'maksiat', 'aja', 'huhu']</t>
  </si>
  <si>
    <t>nikah muda enak si nikah muda deh kalo nikah tambah maksiat aja huhu</t>
  </si>
  <si>
    <t>ngumpulin banyak duit sebanyak banyaknya, beli logam mulia, mobil rumah impian, jalan2 kesmua tempat, hidup sehat biar awet muda 
ngelakuin banyak hobi lukis, main skateboard, gitar, ukulele, baca buku sebanyak mungkin, coba resep masak baru
tanpa harus dibebanin kapan nikah haha</t>
  </si>
  <si>
    <t>ngumpulin banyak duit sebanyak banyaknya beli logam mulia mobil rumah impian jalan kesmua tempat hidup sehat biar awet muda ngelakuin banyak hobi lukis main skateboard gitar ukulele baca buku sebanyak mungkin coba resep masak baru tanpa harus dibebanin kapan nikah haha</t>
  </si>
  <si>
    <t>['ngumpulin', 'banyak', 'duit', 'sebanyak', 'banyaknya', 'beli', 'logam', 'mulia', 'mobil', 'rumah', 'impian', 'jalan', 'kesmua', 'tempat', 'hidup', 'sehat', 'biar', 'awet', 'muda', 'ngelakuin', 'banyak', 'hobi', 'lukis', 'main', 'skateboard', 'gitar', 'ukulele', 'baca', 'buku', 'sebanyak', 'mungkin', 'coba', 'resep', 'masak', 'baru', 'tanpa', 'harus', 'dibebanin', 'kapan', 'nikah', 'haha']</t>
  </si>
  <si>
    <t>['mengumpulkan', 'banyak', 'duit', 'sebanyak', 'banyaknya', 'beli', 'logam', 'mulia', 'mobil', 'rumah', 'impian', 'jalan', 'kesmua', 'tempat', 'hidup', 'sehat', 'biar', 'awet', 'muda', 'melakukan', 'banyak', 'hobi', 'lukis', 'main', 'skateboard', 'gitar', 'ukulele', 'baca', 'buku', 'sebanyak', 'mungkin', 'coba', 'resep', 'masak', 'baru', 'tanpa', 'harus', 'dibebanin', 'kapan', 'nikah', 'haha']</t>
  </si>
  <si>
    <t>['mengumpulkan', 'duit', 'banyaknya', 'beli', 'logam', 'mulia', 'mobil', 'rumah', 'impian', 'jalan', 'kesmua', 'hidup', 'sehat', 'biar', 'awet', 'muda', 'hobi', 'lukis', 'main', 'skateboard', 'gitar', 'ukulele', 'baca', 'buku', 'coba', 'resep', 'masak', 'dibebanin', 'nikah', 'haha']</t>
  </si>
  <si>
    <t>['kumpul', 'duit', 'banyak', 'beli', 'logam', 'mulia', 'mobil', 'rumah', 'impi', 'jalan', 'kesmua', 'hidup', 'sehat', 'biar', 'awet', 'muda', 'hobi', 'lukis', 'main', 'skateboard', 'gitar', 'ukulele', 'baca', 'buku', 'coba', 'resep', 'masak', 'dibebanin', 'nikah', 'haha']</t>
  </si>
  <si>
    <t>kumpul duit banyak beli logam mulia mobil rumah impi jalan kesmua hidup sehat biar awet muda hobi lukis main skateboard gitar ukulele baca buku coba resep masak dibebanin nikah haha</t>
  </si>
  <si>
    <t>Sama2 light haired cheerful tiang listrik bf x dark haired grumpy mungil gf
Bedanya gjhm versi pasutri yg udh ±5 tahun nikah, sementara VM dua anak muda yg masih pacaran (abaikan dulu umurnya vash) https://t.co/q2QoD6mQMH</t>
  </si>
  <si>
    <t>sama2 light haired cheerful tiang listrik bf x dark haired grumpy mungil gf
bedanya gjhm versi pasutri yg udh ±5 tahun nikah, sementara vm dua anak muda yg masih pacaran (abaikan dulu umurnya vash) https://t.co/q2qod6mqmh</t>
  </si>
  <si>
    <t>sama light haired cheerful tiang listrik bf  dark haired grumpy mungil gf bedanya gjhm versi pasutri yg udh tahun nikah sementara vm dua anak muda yg masih pacaran abaikan dulu umurnya vash</t>
  </si>
  <si>
    <t>['sama', 'light', 'haired', 'cheerful', 'tiang', 'listrik', 'bf', 'dark', 'haired', 'grumpy', 'mungil', 'gf', 'bedanya', 'gjhm', 'versi', 'pasutri', 'yg', 'udh', 'tahun', 'nikah', 'sementara', 'vm', 'dua', 'anak', 'muda', 'yg', 'masih', 'pacaran', 'abaikan', 'dulu', 'umurnya', 'vash']</t>
  </si>
  <si>
    <t>['sama', 'light', 'haired', 'cheerful', 'tiang', 'listrik', 'pacar', 'dark', 'haired', 'grumpy', 'mungil', 'gf', 'bedanya', 'gjhm', 'versi', 'pasangan', 'yg', 'sudah', 'tahun', 'nikah', 'sementara', 'vm', 'dua', 'anak', 'muda', 'yg', 'masih', 'pacaran', 'abaikan', 'dulu', 'umurnya', 'vash']</t>
  </si>
  <si>
    <t>['light', 'haired', 'cheerful', 'tiang', 'listrik', 'pacar', 'dark', 'haired', 'grumpy', 'mungil', 'gf', 'bedanya', 'gjhm', 'versi', 'pasangan', 'nikah', 'vm', 'anak', 'muda', 'pacaran', 'abaikan', 'umurnya', 'vash']</t>
  </si>
  <si>
    <t>['light', 'haired', 'cheerful', 'tiang', 'listrik', 'pacar', 'dark', 'haired', 'grumpy', 'mungil', 'gf', 'beda', 'gjhm', 'versi', 'pasang', 'nikah', 'vm', 'anak', 'muda', 'pacar', 'abai', 'umur', 'vash']</t>
  </si>
  <si>
    <t>light haired cheerful tiang listrik pacar dark haired grumpy mungil gf beda gjhm versi pasang nikah vm anak muda pacar abai umur vash</t>
  </si>
  <si>
    <t>Ade gua betikah anjing, mama ancang ancang mau nikahin dia malah gua yg kesenggol. "Kakak gimana? Masa dilangkah?" 
YAUDEH ELAH LANGKAH AJ, GADA NIATAN NIKAH MUDA JGA SKRANG</t>
  </si>
  <si>
    <t>ade gua betikah anjing, mama ancang ancang mau nikahin dia malah gua yg kesenggol. "kakak gimana? masa dilangkah?" 
yaudeh elah langkah aj, gada niatan nikah muda jga skrang</t>
  </si>
  <si>
    <t>ade gua betikah anjing mama ancang ancang mau nikahin dia malah gua yg kesenggol kakak gimana masa dilangkah yaudeh elah langkah aj gada niatan nikah muda jga skrang</t>
  </si>
  <si>
    <t>['ade', 'gua', 'betikah', 'anjing', 'mama', 'ancang', 'ancang', 'mau', 'nikahin', 'dia', 'malah', 'gua', 'yg', 'kesenggol', 'kakak', 'gimana', 'masa', 'dilangkah', 'yaudeh', 'elah', 'langkah', 'aj', 'gada', 'niatan', 'nikah', 'muda', 'jga', 'skrang']</t>
  </si>
  <si>
    <t>['adik', 'aku', 'betikah', 'fuck', 'ibu', 'ancang', 'ancang', 'mau', 'nikahin', 'dia', 'malah', 'aku', 'yg', 'kesenggol', 'kakak', 'bagaimana', 'masa', 'dilangkah', 'yaudeh', 'elah', 'langkah', 'saja', 'tidak', 'niat', 'nikah', 'muda', 'juga', 'sekarang']</t>
  </si>
  <si>
    <t>['adik', 'betikah', 'fuck', 'ancang', 'ancang', 'nikahin', 'kesenggol', 'kakak', 'dilangkah', 'yaudeh', 'elah', 'langkah', 'niat', 'nikah', 'muda']</t>
  </si>
  <si>
    <t>['adik', 'beti', 'fuck', 'ancang', 'ancang', 'nikahin', 'senggol', 'kakak', 'lang', 'yaudeh', 'elah', 'langkah', 'niat', 'nikah', 'muda']</t>
  </si>
  <si>
    <t>adik beti fuck ancang ancang nikahin senggol kakak lang yaudeh elah langkah niat nikah muda</t>
  </si>
  <si>
    <t>Gue baru tau sepupu gue keterima fk u*has tpi dia tolak gara gara mau nikah muda, mana dia gak kasih tau ortunya pas keterima. Keluarga bapak gue agak lain emg sih, terobsesi amat sama nikah muda. https://t.co/sT0wYCddYH</t>
  </si>
  <si>
    <t>gue baru tau sepupu gue keterima fk u*has tpi dia tolak gara gara mau nikah muda, mana dia gak kasih tau ortunya pas keterima. keluarga bapak gue agak lain emg sih, terobsesi amat sama nikah muda. https://t.co/st0wycddyh</t>
  </si>
  <si>
    <t>gue baru tau sepupu gue keterima fk uhas tpi dia tolak gara gara mau nikah muda mana dia gak kasih tau ortunya pas keterima keluarga bapak gue agak lain emg sih terobsesi amat sama nikah muda</t>
  </si>
  <si>
    <t>['gue', 'baru', 'tau', 'sepupu', 'gue', 'keterima', 'fk', 'uhas', 'tpi', 'dia', 'tolak', 'gara', 'gara', 'mau', 'nikah', 'muda', 'mana', 'dia', 'gak', 'kasih', 'tau', 'ortunya', 'pas', 'keterima', 'keluarga', 'bapak', 'gue', 'agak', 'lain', 'emg', 'sih', 'terobsesi', 'amat', 'sama', 'nikah', 'muda']</t>
  </si>
  <si>
    <t>['aku', 'baru', 'tau', 'sepupu', 'aku', 'keterima', 'fk', 'uhas', 'tapi', 'dia', 'tolak', 'karena', 'karena', 'mau', 'nikah', 'muda', 'mana', 'dia', 'gak', 'kasih', 'tau', 'orangtua', 'saat', 'keterima', 'keluarga', 'bapak', 'aku', 'agak', 'lain', 'memang', 'sih', 'terobsesi', 'amat', 'sama', 'nikah', 'muda']</t>
  </si>
  <si>
    <t>['tau', 'sepupu', 'keterima', 'fk', 'uhas', 'tolak', 'nikah', 'muda', 'gak', 'kasih', 'tau', 'orangtua', 'keterima', 'keluarga', 'sih', 'terobsesi', 'nikah', 'muda']</t>
  </si>
  <si>
    <t>['tau', 'sepupu', 'terima', 'fk', 'uhas', 'tolak', 'nikah', 'muda', 'gak', 'kasih', 'tau', 'orangtua', 'terima', 'keluarga', 'sih', 'obsesi', 'nikah', 'muda']</t>
  </si>
  <si>
    <t>tau sepupu terima fk uhas tolak nikah muda gak kasih tau orangtua terima keluarga sih obsesi nikah muda</t>
  </si>
  <si>
    <t>@mausususapi 19th juga ad kok yg ibu2 tuh di desa banyak yg nikah muda 19 dah jadi ibu2😆</t>
  </si>
  <si>
    <t>th juga ad kok yg ibu tuh di desa banyak yg nikah muda dah jadi ibu</t>
  </si>
  <si>
    <t>['th', 'juga', 'ad', 'kok', 'yg', 'ibu', 'tuh', 'di', 'desa', 'banyak', 'yg', 'nikah', 'muda', 'dah', 'jadi', 'ibu']</t>
  </si>
  <si>
    <t>['tahun', 'juga', 'ada', 'kok', 'yg', 'ibu', 'tuh', 'di', 'desa', 'banyak', 'yg', 'nikah', 'muda', 'sudah', 'jadi', 'ibu']</t>
  </si>
  <si>
    <t>['tuh', 'desa', 'nikah', 'muda']</t>
  </si>
  <si>
    <t>tuh desa nikah muda</t>
  </si>
  <si>
    <t>@sphericalfa HP sih Aku pasti kalau gajian pertama beli HP dlu menghargai dimana fase sulit aku dulu nyari kerja &amp;amp; bukan hanya saat ini tapi fase mendatamg udah siapin tabungan buat Nikah sama Modal Usaha soal jodoh mah nanti nyari yg bener² kyk Ibuku nenemin Bapak dri muda sampe kakek nenek</t>
  </si>
  <si>
    <t>@sphericalfa hp sih aku pasti kalau gajian pertama beli hp dlu menghargai dimana fase sulit aku dulu nyari kerja &amp;amp; bukan hanya saat ini tapi fase mendatamg udah siapin tabungan buat nikah sama modal usaha soal jodoh mah nanti nyari yg bener² kyk ibuku nenemin bapak dri muda sampe kakek nenek</t>
  </si>
  <si>
    <t>hp sih aku pasti kalau gajian pertama beli hp dlu menghargai dimana fase sulit aku dulu nyari kerja amp bukan hanya saat ini tapi fase mendatamg udah siapin tabungan buat nikah sama modal usaha soal jodoh mah nanti nyari yg bener kyk ibuku nenemin bapak dri muda sampe kakek nenek</t>
  </si>
  <si>
    <t>['hp', 'sih', 'aku', 'pasti', 'kalau', 'gajian', 'pertama', 'beli', 'hp', 'dlu', 'menghargai', 'dimana', 'fase', 'sulit', 'aku', 'dulu', 'nyari', 'kerja', 'amp', 'bukan', 'hanya', 'saat', 'ini', 'tapi', 'fase', 'mendatamg', 'udah', 'siapin', 'tabungan', 'buat', 'nikah', 'sama', 'modal', 'usaha', 'soal', 'jodoh', 'mah', 'nanti', 'nyari', 'yg', 'bener', 'kyk', 'ibuku', 'nenemin', 'bapak', 'dri', 'muda', 'sampe', 'kakek', 'nenek']</t>
  </si>
  <si>
    <t>['hp', 'sih', 'aku', 'pasti', 'kalau', 'gajian', 'pertama', 'beli', 'hp', 'dahulu', 'menghargai', 'dimana', 'fase', 'sulit', 'aku', 'dulu', 'mencari', 'kerja', 'amp', 'bukan', 'hanya', 'saat', 'ini', 'tapi', 'fase', 'mendatamg', 'sudah', 'siapin', 'tabungan', 'buat', 'nikah', 'sama', 'modal', 'usaha', 'soal', 'jodoh', 'mah', 'nanti', 'mencari', 'yg', 'benar', 'seperti', 'ibuku', 'nenemin', 'bapak', 'dari', 'muda', 'sampai', 'kakek', 'nenek']</t>
  </si>
  <si>
    <t>['hp', 'sih', 'gajian', 'beli', 'hp', 'menghargai', 'dimana', 'fase', 'sulit', 'mencari', 'kerja', 'amp', 'fase', 'mendatamg', 'siapin', 'tabungan', 'nikah', 'modal', 'usaha', 'jodoh', 'mah', 'mencari', 'ibuku', 'nenemin', 'muda', 'kakek', 'nenek']</t>
  </si>
  <si>
    <t>['hp', 'sih', 'gaji', 'beli', 'hp', 'harga', 'mana', 'fase', 'sulit', 'cari', 'kerja', 'amp', 'fase', 'mendatamg', 'siapin', 'tabung', 'nikah', 'modal', 'usaha', 'jodoh', 'mah', 'cari', 'ibu', 'nenemin', 'muda', 'kakek', 'nenek']</t>
  </si>
  <si>
    <t>hp sih gaji beli hp harga mana fase sulit cari kerja amp fase mendatamg siapin tabung nikah modal usaha jodoh mah cari ibu nenemin muda kakek nenek</t>
  </si>
  <si>
    <t>@feylixia Gpp nikah muda ya asal jangan pada cerai muda juga.wkwk
Yakan yasss ?</t>
  </si>
  <si>
    <t>@feylixia gpp nikah muda ya asal jangan pada cerai muda juga.wkwk
yakan yasss ?</t>
  </si>
  <si>
    <t>gpp nikah muda ya asal jangan pada cerai muda jugawkwk yakan yasss</t>
  </si>
  <si>
    <t>['gpp', 'nikah', 'muda', 'ya', 'asal', 'jangan', 'pada', 'cerai', 'muda', 'jugawkwk', 'yakan', 'yasss']</t>
  </si>
  <si>
    <t>['boleh', 'nikah', 'muda', 'ya', 'asal', 'jangan', 'pada', 'cerai', 'muda', 'jugawkwk', 'yakan', 'yasss']</t>
  </si>
  <si>
    <t>['nikah', 'muda', 'ya', 'cerai', 'muda', 'jugawkwk', 'yakan', 'yasss']</t>
  </si>
  <si>
    <t>nikah muda ya cerai muda jugawkwk yakan yasss</t>
  </si>
  <si>
    <t>@undipmenfess sebelum nikah muda kamu perlu bertanya dulu, kenapa harus nikah muda ? darimana alasan itu muncul ? dan apakah alasan buat nikah muda bisa dicapai tanpa harus nikah muda ?
kalo kamu bisa jawab hal itu mungkin kamu bisa dapet jalan keluar</t>
  </si>
  <si>
    <t>sebelum nikah muda kamu perlu bertanya dulu kenapa harus nikah muda darimana alasan itu muncul dan apakah alasan buat nikah muda bisa dicapai tanpa harus nikah muda kalo kamu bisa jawab hal itu mungkin kamu bisa dapet jalan keluar</t>
  </si>
  <si>
    <t>['sebelum', 'nikah', 'muda', 'kamu', 'perlu', 'bertanya', 'dulu', 'kenapa', 'harus', 'nikah', 'muda', 'darimana', 'alasan', 'itu', 'muncul', 'dan', 'apakah', 'alasan', 'buat', 'nikah', 'muda', 'bisa', 'dicapai', 'tanpa', 'harus', 'nikah', 'muda', 'kalo', 'kamu', 'bisa', 'jawab', 'hal', 'itu', 'mungkin', 'kamu', 'bisa', 'dapet', 'jalan', 'keluar']</t>
  </si>
  <si>
    <t>['sebelum', 'nikah', 'muda', 'kamu', 'perlu', 'bertanya', 'dulu', 'kenapa', 'harus', 'nikah', 'muda', 'darimana', 'alasan', 'itu', 'muncul', 'dan', 'apakah', 'alasan', 'buat', 'nikah', 'muda', 'bisa', 'dicapai', 'tanpa', 'harus', 'nikah', 'muda', 'kalo', 'kamu', 'bisa', 'jawab', 'hal', 'itu', 'mungkin', 'kamu', 'bisa', 'dapat', 'jalan', 'keluar']</t>
  </si>
  <si>
    <t>['nikah', 'muda', 'nikah', 'muda', 'darimana', 'alasan', 'muncul', 'alasan', 'nikah', 'muda', 'dicapai', 'nikah', 'muda', 'kalo', 'jalan']</t>
  </si>
  <si>
    <t>['nikah', 'muda', 'nikah', 'muda', 'darimana', 'alas', 'muncul', 'alas', 'nikah', 'muda', 'capai', 'nikah', 'muda', 'kalo', 'jalan']</t>
  </si>
  <si>
    <t>nikah muda nikah muda darimana alas muncul alas nikah muda capai nikah muda kalo jalan</t>
  </si>
  <si>
    <t>@tanyarlfes pacarmu dah kerja tetap? mental kalian udah siap? udah ada skill parenting? 
ok mungkin niat dia bagus karena ada kepikiran buat masi kerja ketika anak sklh/lulus tp masalahnya emg yakin bakal langsung dapat anak? 
masih muda jalanin hidup santai dulu aja nikah bukan cmn pny anak</t>
  </si>
  <si>
    <t>pacarmu dah kerja tetap mental kalian udah siap udah ada skill parenting ok mungkin niat dia bagus karena ada kepikiran buat masi kerja ketika anak sklhlulus tp masalahnya emg yakin bakal langsung dapat anak masih muda jalanin hidup santai dulu aja nikah bukan cmn pny anak</t>
  </si>
  <si>
    <t>['pacarmu', 'dah', 'kerja', 'tetap', 'mental', 'kalian', 'udah', 'siap', 'udah', 'ada', 'skill', 'parenting', 'ok', 'mungkin', 'niat', 'dia', 'bagus', 'karena', 'ada', 'kepikiran', 'buat', 'masi', 'kerja', 'ketika', 'anak', 'sklhlulus', 'tp', 'masalahnya', 'emg', 'yakin', 'bakal', 'langsung', 'dapat', 'anak', 'masih', 'muda', 'jalanin', 'hidup', 'santai', 'dulu', 'aja', 'nikah', 'bukan', 'cmn', 'pny', 'anak']</t>
  </si>
  <si>
    <t>['pacarmu', 'sudah', 'kerja', 'tetap', 'mental', 'kalian', 'sudah', 'siap', 'sudah', 'ada', 'kemampuan', 'mengasuh', 'oke', 'mungkin', 'niat', 'dia', 'bagus', 'karena', 'ada', 'kepikiran', 'buat', 'masih', 'kerja', 'ketika', 'anak', 'sklhlulus', 'tapi', 'masalahnya', 'memang', 'yakin', 'bakal', 'langsung', 'dapat', 'anak', 'masih', 'muda', 'jalankan', 'hidup', 'santai', 'dulu', 'aja', 'nikah', 'bukan', 'cmn', 'punya', 'anak']</t>
  </si>
  <si>
    <t>['pacarmu', 'kerja', 'mental', 'kemampuan', 'mengasuh', 'oke', 'niat', 'bagus', 'kepikiran', 'kerja', 'anak', 'sklhlulus', 'langsung', 'anak', 'muda', 'jalankan', 'hidup', 'santai', 'aja', 'nikah', 'cmn', 'anak']</t>
  </si>
  <si>
    <t>['pacar', 'kerja', 'mental', 'mampu', 'asuh', 'oke', 'niat', 'bagus', 'pikir', 'kerja', 'anak', 'sklhlulus', 'langsung', 'anak', 'muda', 'jalan', 'hidup', 'santai', 'aja', 'nikah', 'cmn', 'anak']</t>
  </si>
  <si>
    <t>pacar kerja mental mampu asuh oke niat bagus pikir kerja anak sklhlulus langsung anak muda jalan hidup santai aja nikah cmn anak</t>
  </si>
  <si>
    <t>Naah sebenarnya aku mau jawab gak pengen nikah muda, tapi jawaban itu kayak terlalu kasar gak sih ? 
Aahrghhh tau capek...</t>
  </si>
  <si>
    <t>naah sebenarnya aku mau jawab gak pengen nikah muda, tapi jawaban itu kayak terlalu kasar gak sih ? 
aahrghhh tau capek...</t>
  </si>
  <si>
    <t>naah sebenarnya aku mau jawab gak pengen nikah muda tapi jawaban itu kayak terlalu kasar gak sih aahrghhh tau capek</t>
  </si>
  <si>
    <t>['naah', 'sebenarnya', 'aku', 'mau', 'jawab', 'gak', 'pengen', 'nikah', 'muda', 'tapi', 'jawaban', 'itu', 'kayak', 'terlalu', 'kasar', 'gak', 'sih', 'aahrghhh', 'tau', 'capek']</t>
  </si>
  <si>
    <t>['naah', 'sebenarnya', 'aku', 'mau', 'jawab', 'gak', 'ingin', 'nikah', 'muda', 'tapi', 'jawaban', 'itu', 'seperti', 'terlalu', 'kasar', 'gak', 'sih', 'aahrghhh', 'tau', 'capek']</t>
  </si>
  <si>
    <t>['naah', 'gak', 'nikah', 'muda', 'kasar', 'gak', 'sih', 'aahrghhh', 'tau', 'capek']</t>
  </si>
  <si>
    <t>naah gak nikah muda kasar gak sih aahrghhh tau capek</t>
  </si>
  <si>
    <t>Cuma dia duda woii, tapi masih muda sihh. Dan disitu doi gw langsung bilang maksud dan tujuannya kan biar gw gagal nikah sama dia</t>
  </si>
  <si>
    <t>cuma dia duda woii, tapi masih muda sihh. dan disitu doi gw langsung bilang maksud dan tujuannya kan biar gw gagal nikah sama dia</t>
  </si>
  <si>
    <t>cuma dia duda woii tapi masih muda sihh dan disitu doi gw langsung bilang maksud dan tujuannya kan biar gw gagal nikah sama dia</t>
  </si>
  <si>
    <t>['cuma', 'dia', 'duda', 'woii', 'tapi', 'masih', 'muda', 'sihh', 'dan', 'disitu', 'doi', 'gw', 'langsung', 'bilang', 'maksud', 'dan', 'tujuannya', 'kan', 'biar', 'gw', 'gagal', 'nikah', 'sama', 'dia']</t>
  </si>
  <si>
    <t>['cuma', 'dia', 'duda', 'woii', 'tapi', 'masih', 'muda', 'sihh', 'dan', 'disitu', 'dia', 'aku', 'langsung', 'bilang', 'maksud', 'dan', 'tujuannya', 'kan', 'biar', 'aku', 'gagal', 'nikah', 'sama', 'dia']</t>
  </si>
  <si>
    <t>['duda', 'woii', 'muda', 'sihh', 'disitu', 'langsung', 'bilang', 'maksud', 'tujuannya', 'biar', 'gagal', 'nikah']</t>
  </si>
  <si>
    <t>['duda', 'woii', 'muda', 'sihh', 'situ', 'langsung', 'bilang', 'maksud', 'tuju', 'biar', 'gagal', 'nikah']</t>
  </si>
  <si>
    <t>duda woii muda sihh situ langsung bilang maksud tuju biar gagal nikah</t>
  </si>
  <si>
    <t>Ditanyain kapan nikah sama temen sd pdhl sama2 umur 23 thn
Wtf masih muda bgt gilakkk</t>
  </si>
  <si>
    <t>ditanyain kapan nikah sama temen sd pdhl sama2 umur 23 thn
wtf masih muda bgt gilakkk</t>
  </si>
  <si>
    <t>ditanyain kapan nikah sama temen sd pdhl sama umur thn wtf masih muda bgt gilakkk</t>
  </si>
  <si>
    <t>['ditanyain', 'kapan', 'nikah', 'sama', 'temen', 'sd', 'pdhl', 'sama', 'umur', 'thn', 'wtf', 'masih', 'muda', 'bgt', 'gilakkk']</t>
  </si>
  <si>
    <t>['ditanyakan', 'kapan', 'nikah', 'sama', 'teman', 'sd', 'padahal', 'sama', 'umur', 'tahun', 'wtf', 'masih', 'muda', 'banget', 'gilakkk']</t>
  </si>
  <si>
    <t>['nikah', 'teman', 'sd', 'umur', 'wtf', 'muda', 'banget', 'gilakkk']</t>
  </si>
  <si>
    <t>nikah teman sd umur wtf muda banget gilakkk</t>
  </si>
  <si>
    <t>Ini kejadian di sodara gua sendiri sih. 
Kasian gua, mana pas nikah bilang ke gua "ayo mba nikah muda, masa eci duluin sih" eh sekarang dia sering minjem duit ke nyokap buat biaya makannya. 🥲</t>
  </si>
  <si>
    <t>ini kejadian di sodara gua sendiri sih. 
kasian gua, mana pas nikah bilang ke gua "ayo mba nikah muda, masa eci duluin sih" eh sekarang dia sering minjem duit ke nyokap buat biaya makannya. 🥲</t>
  </si>
  <si>
    <t>ini kejadian di sodara gua sendiri sih kasian gua mana pas nikah bilang ke gua ayo mba nikah muda masa eci duluin sih eh sekarang dia sering minjem duit ke nyokap buat biaya makannya</t>
  </si>
  <si>
    <t>['ini', 'kejadian', 'di', 'sodara', 'gua', 'sendiri', 'sih', 'kasian', 'gua', 'mana', 'pas', 'nikah', 'bilang', 'ke', 'gua', 'ayo', 'mba', 'nikah', 'muda', 'masa', 'eci', 'duluin', 'sih', 'eh', 'sekarang', 'dia', 'sering', 'minjem', 'duit', 'ke', 'nyokap', 'buat', 'biaya', 'makannya']</t>
  </si>
  <si>
    <t>['ini', 'kejadian', 'di', 'saudara', 'aku', 'sendiri', 'sih', 'kasihan', 'aku', 'mana', 'saat', 'nikah', 'bilang', 'ke', 'aku', 'ayo', 'mbak', 'nikah', 'muda', 'masa', 'eci', 'duluin', 'sih', 'malah', 'sekarang', 'dia', 'sering', 'meminjam', 'duit', 'ke', 'ibu', 'buat', 'biaya', 'makannya']</t>
  </si>
  <si>
    <t>['kejadian', 'saudara', 'sih', 'kasihan', 'nikah', 'bilang', 'ayo', 'mbak', 'nikah', 'muda', 'eci', 'duluin', 'sih', 'meminjam', 'duit', 'biaya', 'makannya']</t>
  </si>
  <si>
    <t>['jadi', 'saudara', 'sih', 'kasihan', 'nikah', 'bilang', 'ayo', 'mbak', 'nikah', 'muda', 'eci', 'duluin', 'sih', 'pinjam', 'duit', 'biaya', 'makan']</t>
  </si>
  <si>
    <t>jadi saudara sih kasihan nikah bilang ayo mbak nikah muda eci duluin sih pinjam duit biaya makan</t>
  </si>
  <si>
    <t>-dips! Ijin, mau curhat dan minta solusi 🙏Aku f21 lagi garap tugas akhir, udh pacaran setaun ama kating beda kampus, dia m27. Dari awal pacaran, aku udh bilang kalau pengen nikah di usia muda karena aku ga ada rencana utk kerja di tempat yg mensyaratkan belum  (cont..)</t>
  </si>
  <si>
    <t>-dips! ijin, mau curhat dan minta solusi 🙏aku f21 lagi garap tugas akhir, udh pacaran setaun ama kating beda kampus, dia m27. dari awal pacaran, aku udh bilang kalau pengen nikah di usia muda karena aku ga ada rencana utk kerja di tempat yg mensyaratkan belum  (cont..)</t>
  </si>
  <si>
    <t>dips ijin mau curhat dan minta solusi aku  lagi garap tugas akhir udh pacaran setaun ama kating beda kampus dia  dari awal pacaran aku udh bilang kalau pengen nikah di usia muda karena aku ga ada rencana utk kerja di tempat yg mensyaratkan belum cont</t>
  </si>
  <si>
    <t>['dips', 'ijin', 'mau', 'curhat', 'dan', 'minta', 'solusi', 'aku', 'lagi', 'garap', 'tugas', 'akhir', 'udh', 'pacaran', 'setaun', 'ama', 'kating', 'beda', 'kampus', 'dia', 'dari', 'awal', 'pacaran', 'aku', 'udh', 'bilang', 'kalau', 'pengen', 'nikah', 'di', 'usia', 'muda', 'karena', 'aku', 'ga', 'ada', 'rencana', 'utk', 'kerja', 'di', 'tempat', 'yg', 'mensyaratkan', 'belum', 'cont']</t>
  </si>
  <si>
    <t>['tips', 'izin', 'mau', 'cerita', 'dan', 'minta', 'solusi', 'aku', 'lagi', 'garap', 'tugas', 'akhir', 'sudah', 'pacaran', 'setaun', 'sama', 'kating', 'beda', 'kampus', 'dia', 'dari', 'awal', 'pacaran', 'aku', 'sudah', 'bilang', 'kalau', 'ingin', 'nikah', 'di', 'usia', 'muda', 'karena', 'aku', 'tidak', 'ada', 'rencana', 'utk', 'kerja', 'di', 'tempat', 'yg', 'mensyaratkan', 'belum', 'cont']</t>
  </si>
  <si>
    <t>['tips', 'izin', 'cerita', 'solusi', 'garap', 'tugas', 'pacaran', 'setaun', 'kating', 'beda', 'kampus', 'pacaran', 'bilang', 'nikah', 'usia', 'muda', 'rencana', 'utk', 'kerja', 'mensyaratkan', 'cont']</t>
  </si>
  <si>
    <t>['tips', 'izin', 'cerita', 'solusi', 'garap', 'tugas', 'pacar', 'taun', 'kating', 'beda', 'kampus', 'pacar', 'bilang', 'nikah', 'usia', 'muda', 'rencana', 'utk', 'kerja', 'syarat', 'cont']</t>
  </si>
  <si>
    <t>tips izin cerita solusi garap tugas pacar taun kating beda kampus pacar bilang nikah usia muda rencana utk kerja syarat cont</t>
  </si>
  <si>
    <t>dulu sempet pengen nikah muda umur 21 kayak bibu. tapi makin kesini jgn dulu nikah deh🙏 https://t.co/9A7SwCGFLv</t>
  </si>
  <si>
    <t>dulu sempet pengen nikah muda umur 21 kayak bibu. tapi makin kesini jgn dulu nikah deh🙏 https://t.co/9a7swcgflv</t>
  </si>
  <si>
    <t>dulu sempet pengen nikah muda umur kayak bibu tapi makin kesini jgn dulu nikah deh</t>
  </si>
  <si>
    <t>['dulu', 'sempet', 'pengen', 'nikah', 'muda', 'umur', 'kayak', 'bibu', 'tapi', 'makin', 'kesini', 'jgn', 'dulu', 'nikah', 'deh']</t>
  </si>
  <si>
    <t>['dulu', 'sempat', 'ingin', 'nikah', 'muda', 'umur', 'seperti', 'bibu', 'tapi', 'makin', 'kesini', 'jgn', 'dulu', 'nikah', 'deh']</t>
  </si>
  <si>
    <t>['nikah', 'muda', 'umur', 'bibu', 'kesini', 'jgn', 'nikah', 'deh']</t>
  </si>
  <si>
    <t>nikah muda umur bibu kesini jgn nikah deh</t>
  </si>
  <si>
    <t>"Kamu tu yg paling berharga, ibuk tu sayang banget sama kamu, ibuk kasian sama kamu tuh.. ibuk gamau kamu sendirian, gamau kamu ga ada yg jagain... nnti kalo ibuk udh tua, ibuk gabisa jagain dan ngerawat kamu lagi.. ibuk ga maksa kamu cepet nikah, nikmati dulu masa muda kamu—</t>
  </si>
  <si>
    <t>"kamu tu yg paling berharga, ibuk tu sayang banget sama kamu, ibuk kasian sama kamu tuh.. ibuk gamau kamu sendirian, gamau kamu ga ada yg jagain... nnti kalo ibuk udh tua, ibuk gabisa jagain dan ngerawat kamu lagi.. ibuk ga maksa kamu cepet nikah, nikmati dulu masa muda kamu—</t>
  </si>
  <si>
    <t>kamu tu yg paling berharga ibuk tu sayang banget sama kamu ibuk kasian sama kamu tuh ibuk gamau kamu sendirian gamau kamu ga ada yg jagain nnti kalo ibuk udh tua ibuk gabisa jagain dan ngerawat kamu lagi ibuk ga maksa kamu cepet nikah nikmati dulu masa muda kamu</t>
  </si>
  <si>
    <t>['kamu', 'tu', 'yg', 'paling', 'berharga', 'ibuk', 'tu', 'sayang', 'banget', 'sama', 'kamu', 'ibuk', 'kasian', 'sama', 'kamu', 'tuh', 'ibuk', 'gamau', 'kamu', 'sendirian', 'gamau', 'kamu', 'ga', 'ada', 'yg', 'jagain', 'nnti', 'kalo', 'ibuk', 'udh', 'tua', 'ibuk', 'gabisa', 'jagain', 'dan', 'ngerawat', 'kamu', 'lagi', 'ibuk', 'ga', 'maksa', 'kamu', 'cepet', 'nikah', 'nikmati', 'dulu', 'masa', 'muda', 'kamu']</t>
  </si>
  <si>
    <t>['kamu', 'itu', 'yg', 'paling', 'berharga', 'ibu', 'itu', 'sayang', 'banget', 'sama', 'kamu', 'ibu', 'kasihan', 'sama', 'kamu', 'tuh', 'ibu', 'gamau', 'kamu', 'sendirian', 'gamau', 'kamu', 'tidak', 'ada', 'yg', 'menjaga', 'nanti', 'kalo', 'ibu', 'sudah', 'tua', 'ibu', 'gabisa', 'menjaga', 'dan', 'ngerawat', 'kamu', 'lagi', 'ibu', 'tidak', 'maksa', 'kamu', 'cepat', 'nikah', 'menikmati', 'dulu', 'masa', 'muda', 'kamu']</t>
  </si>
  <si>
    <t>['berharga', 'sayang', 'banget', 'kasihan', 'tuh', 'gamau', 'gamau', 'menjaga', 'kalo', 'tua', 'gabisa', 'menjaga', 'ngerawat', 'maksa', 'cepat', 'nikah', 'menikmati', 'muda']</t>
  </si>
  <si>
    <t>['harga', 'sayang', 'banget', 'kasihan', 'tuh', 'gamau', 'gamau', 'jaga', 'kalo', 'tua', 'gabisa', 'jaga', 'ngerawat', 'maksa', 'cepat', 'nikah', 'nikmat', 'muda']</t>
  </si>
  <si>
    <t>harga sayang banget kasihan tuh gamau gamau jaga kalo tua gabisa jaga ngerawat maksa cepat nikah nikmat muda</t>
  </si>
  <si>
    <t>Gimana mau kepikiran nikah muda, orang di rumah aja bikin trauma pernikahan</t>
  </si>
  <si>
    <t>gimana mau kepikiran nikah muda, orang di rumah aja bikin trauma pernikahan</t>
  </si>
  <si>
    <t>gimana mau kepikiran nikah muda orang di rumah aja bikin trauma pernikahan</t>
  </si>
  <si>
    <t>['gimana', 'mau', 'kepikiran', 'nikah', 'muda', 'orang', 'di', 'rumah', 'aja', 'bikin', 'trauma', 'pernikahan']</t>
  </si>
  <si>
    <t>['bagaimana', 'mau', 'kepikiran', 'nikah', 'muda', 'orang', 'di', 'rumah', 'aja', 'bikin', 'trauma', 'pernikahan']</t>
  </si>
  <si>
    <t>['kepikiran', 'nikah', 'muda', 'orang', 'rumah', 'aja', 'bikin', 'trauma', 'pernikahan']</t>
  </si>
  <si>
    <t>['pikir', 'nikah', 'muda', 'orang', 'rumah', 'aja', 'bikin', 'trauma', 'nikah']</t>
  </si>
  <si>
    <t>pikir nikah muda orang rumah aja bikin trauma nikah</t>
  </si>
  <si>
    <t>@tanyakanrl Nikah muda klo mental dan finansial dah oke sih gpp</t>
  </si>
  <si>
    <t>@tanyakanrl nikah muda klo mental dan finansial dah oke sih gpp</t>
  </si>
  <si>
    <t>nikah muda klo mental dan finansial dah oke sih gpp</t>
  </si>
  <si>
    <t>['nikah', 'muda', 'klo', 'mental', 'dan', 'finansial', 'dah', 'oke', 'sih', 'gpp']</t>
  </si>
  <si>
    <t>['nikah', 'muda', 'klo', 'mental', 'dan', 'keuangan', 'sudah', 'oke', 'sih', 'boleh']</t>
  </si>
  <si>
    <t>['nikah', 'muda', 'klo', 'mental', 'keuangan', 'oke', 'sih']</t>
  </si>
  <si>
    <t>['nikah', 'muda', 'klo', 'mental', 'uang', 'oke', 'sih']</t>
  </si>
  <si>
    <t>nikah muda klo mental uang oke sih</t>
  </si>
  <si>
    <t>Jadi pen nikah muda</t>
  </si>
  <si>
    <t>jadi pen nikah muda</t>
  </si>
  <si>
    <t>['jadi', 'pen', 'nikah', 'muda']</t>
  </si>
  <si>
    <t>['jadi', 'ingin', 'nikah', 'muda']</t>
  </si>
  <si>
    <t>Seventeen waktu shoot buat carver fml kek ngakak sendiri g si. Klo bagi mereka kan umur segitu masi muda buat nikah ya. Trus kek "jiakhhh calon penganten niii"</t>
  </si>
  <si>
    <t>seventeen waktu shoot buat carver fml kek ngakak sendiri g si. klo bagi mereka kan umur segitu masi muda buat nikah ya. trus kek "jiakhhh calon penganten niii"</t>
  </si>
  <si>
    <t>seventeen waktu shoot buat carver fml kek ngakak sendiri  si klo bagi mereka kan umur segitu masi muda buat nikah ya trus kek jiakhhh calon penganten niii</t>
  </si>
  <si>
    <t>['seventeen', 'waktu', 'shoot', 'buat', 'carver', 'fml', 'kek', 'ngakak', 'sendiri', 'si', 'klo', 'bagi', 'mereka', 'kan', 'umur', 'segitu', 'masi', 'muda', 'buat', 'nikah', 'ya', 'trus', 'kek', 'jiakhhh', 'calon', 'penganten', 'niii']</t>
  </si>
  <si>
    <t>['seventeen', 'waktu', 'shoot', 'buat', 'carver', 'fml', 'seperti', 'tertawa', 'sendiri', 'si', 'klo', 'bagi', 'mereka', 'kan', 'umur', 'begitu', 'masih', 'muda', 'buat', 'nikah', 'ya', 'terus', 'seperti', 'jiakhhh', 'calon', 'penganten', 'niii']</t>
  </si>
  <si>
    <t>['seventeen', 'shoot', 'carver', 'fml', 'tertawa', 'si', 'klo', 'umur', 'muda', 'nikah', 'ya', 'jiakhhh', 'calon', 'penganten', 'niii']</t>
  </si>
  <si>
    <t>seventeen shoot carver fml tertawa si klo umur muda nikah ya jiakhhh calon penganten niii</t>
  </si>
  <si>
    <t>@tanyakanrl Menurutku gapapa sih, asalkan udh sama sama siap secara mental dan finansial. Tapi ttp aja aku bukan penganut nikah muda wkwkwk</t>
  </si>
  <si>
    <t>@tanyakanrl menurutku gapapa sih, asalkan udh sama sama siap secara mental dan finansial. tapi ttp aja aku bukan penganut nikah muda wkwkwk</t>
  </si>
  <si>
    <t>menurutku gapapa sih asalkan udh sama sama siap secara mental dan finansial tapi ttp aja aku bukan penganut nikah muda wkwkwk</t>
  </si>
  <si>
    <t>['menurutku', 'gapapa', 'sih', 'asalkan', 'udh', 'sama', 'sama', 'siap', 'secara', 'mental', 'dan', 'finansial', 'tapi', 'ttp', 'aja', 'aku', 'bukan', 'penganut', 'nikah', 'muda', 'wkwkwk']</t>
  </si>
  <si>
    <t>['menurutku', 'boleh', 'sih', 'asalkan', 'sudah', 'sama', 'sama', 'siap', 'secara', 'mental', 'dan', 'keuangan', 'tapi', 'tetap', 'aja', 'aku', 'bukan', 'penganut', 'nikah', 'muda', 'wkwkwk']</t>
  </si>
  <si>
    <t>['menurutku', 'sih', 'mental', 'keuangan', 'aja', 'penganut', 'nikah', 'muda', 'wkwkwk']</t>
  </si>
  <si>
    <t>['turut', 'sih', 'mental', 'uang', 'aja', 'anut', 'nikah', 'muda', 'wkwkwk']</t>
  </si>
  <si>
    <t>turut sih mental uang aja anut nikah muda wkwkwk</t>
  </si>
  <si>
    <t>AU yg tokoh utamanya masi muda nikah terus pindah rumah dan ketemu pak rt yg cerewet itu apasii judulnya hueee lupaaaa</t>
  </si>
  <si>
    <t>au yg tokoh utamanya masi muda nikah terus pindah rumah dan ketemu pak rt yg cerewet itu apasii judulnya hueee lupaaaa</t>
  </si>
  <si>
    <t>['au', 'yg', 'tokoh', 'utamanya', 'masi', 'muda', 'nikah', 'terus', 'pindah', 'rumah', 'dan', 'ketemu', 'pak', 'rt', 'yg', 'cerewet', 'itu', 'apasii', 'judulnya', 'hueee', 'lupaaaa']</t>
  </si>
  <si>
    <t>['aku', 'yg', 'tokoh', 'utamanya', 'masih', 'muda', 'nikah', 'terus', 'pindah', 'rumah', 'dan', 'bertemu', 'pak', 'rt', 'yg', 'cerewet', 'itu', 'apa', 'judulnya', 'hueee', 'lupaaaa']</t>
  </si>
  <si>
    <t>['tokoh', 'utamanya', 'muda', 'nikah', 'pindah', 'rumah', 'bertemu', 'rt', 'cerewet', 'judulnya', 'hueee', 'lupaaaa']</t>
  </si>
  <si>
    <t>['tokoh', 'utama', 'muda', 'nikah', 'pindah', 'rumah', 'temu', 'rt', 'cerewet', 'judul', 'hueee', 'lupaaaa']</t>
  </si>
  <si>
    <t>tokoh utama muda nikah pindah rumah temu rt cerewet judul hueee lupaaaa</t>
  </si>
  <si>
    <t>@tanyakanrl Nikah muda ga pa2. Nikah tua ga pa2. Yg penting ada pasangannya dulu.</t>
  </si>
  <si>
    <t>@tanyakanrl nikah muda ga pa2. nikah tua ga pa2. yg penting ada pasangannya dulu.</t>
  </si>
  <si>
    <t>nikah muda ga pa nikah tua ga pa yg penting ada pasangannya dulu</t>
  </si>
  <si>
    <t>['nikah', 'muda', 'ga', 'pa', 'nikah', 'tua', 'ga', 'pa', 'yg', 'penting', 'ada', 'pasangannya', 'dulu']</t>
  </si>
  <si>
    <t>['nikah', 'muda', 'tidak', 'bapak', 'nikah', 'tua', 'tidak', 'bapak', 'yg', 'penting', 'ada', 'pasangannya', 'dulu']</t>
  </si>
  <si>
    <t>['nikah', 'muda', 'nikah', 'tua', 'pasangannya']</t>
  </si>
  <si>
    <t>['nikah', 'muda', 'nikah', 'tua', 'pasang']</t>
  </si>
  <si>
    <t>nikah muda nikah tua pasang</t>
  </si>
  <si>
    <t>Aku udah pernah muda mas, persis seperti sampeyan sekarang sepedaan touring ke luar kota, lalu setelah 'selesai' kulo ambisi buat kerja,  nikah dan lalu punya anak saya sekarang SMA, saya pikir kan kerja saya di rumah setiap hari bertemu keluarga, terus kalau libur saya sepedaan-</t>
  </si>
  <si>
    <t>aku udah pernah muda mas, persis seperti sampeyan sekarang sepedaan touring ke luar kota, lalu setelah 'selesai' kulo ambisi buat kerja,  nikah dan lalu punya anak saya sekarang sma, saya pikir kan kerja saya di rumah setiap hari bertemu keluarga, terus kalau libur saya sepedaan-</t>
  </si>
  <si>
    <t>aku udah pernah muda mas persis seperti sampeyan sekarang sepedaan touring ke luar kota lalu setelah selesai kulo ambisi buat kerja nikah dan lalu punya anak saya sekarang sma saya pikir kan kerja saya di rumah setiap hari bertemu keluarga terus kalau libur saya sepedaan</t>
  </si>
  <si>
    <t>['aku', 'udah', 'pernah', 'muda', 'mas', 'persis', 'seperti', 'sampeyan', 'sekarang', 'sepedaan', 'touring', 'ke', 'luar', 'kota', 'lalu', 'setelah', 'selesai', 'kulo', 'ambisi', 'buat', 'kerja', 'nikah', 'dan', 'lalu', 'punya', 'anak', 'saya', 'sekarang', 'sma', 'saya', 'pikir', 'kan', 'kerja', 'saya', 'di', 'rumah', 'setiap', 'hari', 'bertemu', 'keluarga', 'terus', 'kalau', 'libur', 'saya', 'sepedaan']</t>
  </si>
  <si>
    <t>['aku', 'sudah', 'pernah', 'muda', 'kakak', 'persis', 'seperti', 'kamu', 'sekarang', 'sepedaan', 'touring', 'ke', 'luar', 'kota', 'lalu', 'setelah', 'selesai', 'kulo', 'ambisi', 'buat', 'kerja', 'nikah', 'dan', 'lalu', 'punya', 'anak', 'saya', 'sekarang', 'sama', 'saya', 'pikir', 'kan', 'kerja', 'saya', 'di', 'rumah', 'setiap', 'hari', 'bertemu', 'keluarga', 'terus', 'kalau', 'libur', 'saya', 'sepedaan']</t>
  </si>
  <si>
    <t>['muda', 'kakak', 'persis', 'sepedaan', 'touring', 'kota', 'selesai', 'kulo', 'ambisi', 'kerja', 'nikah', 'anak', 'pikir', 'kerja', 'rumah', 'bertemu', 'keluarga', 'libur', 'sepedaan']</t>
  </si>
  <si>
    <t>['muda', 'kakak', 'persis', 'sepeda', 'touring', 'kota', 'selesai', 'kulo', 'ambisi', 'kerja', 'nikah', 'anak', 'pikir', 'kerja', 'rumah', 'temu', 'keluarga', 'libur', 'sepeda']</t>
  </si>
  <si>
    <t>muda kakak persis sepeda touring kota selesai kulo ambisi kerja nikah anak pikir kerja rumah temu keluarga libur sepeda</t>
  </si>
  <si>
    <t>tiap liat beliau ini rasanya ingin nikah muda https://t.co/uhHfZVnvus</t>
  </si>
  <si>
    <t>tiap liat beliau ini rasanya ingin nikah muda https://t.co/uhhfzvnvus</t>
  </si>
  <si>
    <t>tiap liat beliau ini rasanya ingin nikah muda</t>
  </si>
  <si>
    <t>['tiap', 'liat', 'beliau', 'ini', 'rasanya', 'ingin', 'nikah', 'muda']</t>
  </si>
  <si>
    <t>['tiap', 'lihat', 'beliau', 'ini', 'rasanya', 'ingin', 'nikah', 'muda']</t>
  </si>
  <si>
    <t>['lihat', 'beliau', 'nikah', 'muda']</t>
  </si>
  <si>
    <t>lihat beliau nikah muda</t>
  </si>
  <si>
    <t>Yg setuju gue nikah muda sm haechan cungggg☝️☝️☝️☝️</t>
  </si>
  <si>
    <t>yg setuju gue nikah muda sm haechan cungggg☝️☝️☝️☝️</t>
  </si>
  <si>
    <t>yg setuju gue nikah muda sm haechan cungggg</t>
  </si>
  <si>
    <t>['yg', 'setuju', 'gue', 'nikah', 'muda', 'sm', 'haechan', 'cungggg']</t>
  </si>
  <si>
    <t>['yg', 'setuju', 'aku', 'nikah', 'muda', 'sama', 'haechan', 'cungggg']</t>
  </si>
  <si>
    <t>['setuju', 'nikah', 'muda', 'haechan', 'cungggg']</t>
  </si>
  <si>
    <t>['tuju', 'nikah', 'muda', 'haechan', 'cungggg']</t>
  </si>
  <si>
    <t>tuju nikah muda haechan cungggg</t>
  </si>
  <si>
    <t>@tanyakanrl Nikah muda menurut gw bagus banget kalo memang sudah siap segalanya.</t>
  </si>
  <si>
    <t>@tanyakanrl nikah muda menurut gw bagus banget kalo memang sudah siap segalanya.</t>
  </si>
  <si>
    <t>nikah muda menurut gw bagus banget kalo memang sudah siap segalanya</t>
  </si>
  <si>
    <t>['nikah', 'muda', 'menurut', 'gw', 'bagus', 'banget', 'kalo', 'memang', 'sudah', 'siap', 'segalanya']</t>
  </si>
  <si>
    <t>['nikah', 'muda', 'menurut', 'aku', 'bagus', 'banget', 'kalo', 'memang', 'sudah', 'siap', 'segalanya']</t>
  </si>
  <si>
    <t>['nikah', 'muda', 'bagus', 'banget', 'kalo']</t>
  </si>
  <si>
    <t>nikah muda bagus banget kalo</t>
  </si>
  <si>
    <t>@tanyakanrl Nikah muda tergantung orangnya, jangan sampai dapat pasangan ga sesuai aja si.</t>
  </si>
  <si>
    <t>@tanyakanrl nikah muda tergantung orangnya, jangan sampai dapat pasangan ga sesuai aja si.</t>
  </si>
  <si>
    <t>nikah muda tergantung orangnya jangan sampai dapat pasangan ga sesuai aja si</t>
  </si>
  <si>
    <t>['nikah', 'muda', 'tergantung', 'orangnya', 'jangan', 'sampai', 'dapat', 'pasangan', 'ga', 'sesuai', 'aja', 'si']</t>
  </si>
  <si>
    <t>['nikah', 'muda', 'tergantung', 'orangnya', 'jangan', 'sampai', 'dapat', 'pasangan', 'tidak', 'sesuai', 'aja', 'si']</t>
  </si>
  <si>
    <t>['nikah', 'muda', 'tergantung', 'orangnya', 'pasangan', 'sesuai', 'aja', 'si']</t>
  </si>
  <si>
    <t>['nikah', 'muda', 'gantung', 'orang', 'pasang', 'sesuai', 'aja', 'si']</t>
  </si>
  <si>
    <t>nikah muda gantung orang pasang sesuai aja si</t>
  </si>
  <si>
    <t>Tadinya 27, tapi sekarang terserah lah yg penting ga nikah muda</t>
  </si>
  <si>
    <t>tadinya 27, tapi sekarang terserah lah yg penting ga nikah muda</t>
  </si>
  <si>
    <t>tadinya tapi sekarang terserah lah yg penting ga nikah muda</t>
  </si>
  <si>
    <t>['tadinya', 'tapi', 'sekarang', 'terserah', 'lah', 'yg', 'penting', 'ga', 'nikah', 'muda']</t>
  </si>
  <si>
    <t>['tadinya', 'tapi', 'sekarang', 'terserah', 'lah', 'yg', 'penting', 'tidak', 'nikah', 'muda']</t>
  </si>
  <si>
    <t>['terserah', 'nikah', 'muda']</t>
  </si>
  <si>
    <t>['serah', 'nikah', 'muda']</t>
  </si>
  <si>
    <t>serah nikah muda</t>
  </si>
  <si>
    <t>syukur2 kalo penghasilannya nanti mencukupi, terus dapet pasangan yg emang suka jalan2 juga.
kalo engga mah ya amsyong.
udah pas muda gak nikmatin hidup, pas nikah kehidupannya diambil orang lain</t>
  </si>
  <si>
    <t>syukur kalo penghasilannya nanti mencukupi terus dapet pasangan yg emang suka jalan juga kalo engga mah ya amsyong udah pas muda gak nikmatin hidup pas nikah kehidupannya diambil orang lain</t>
  </si>
  <si>
    <t>['syukur', 'kalo', 'penghasilannya', 'nanti', 'mencukupi', 'terus', 'dapet', 'pasangan', 'yg', 'emang', 'suka', 'jalan', 'juga', 'kalo', 'engga', 'mah', 'ya', 'amsyong', 'udah', 'pas', 'muda', 'gak', 'nikmatin', 'hidup', 'pas', 'nikah', 'kehidupannya', 'diambil', 'orang', 'lain']</t>
  </si>
  <si>
    <t>['syukur', 'kalo', 'penghasilannya', 'nanti', 'mencukupi', 'terus', 'dapat', 'pasangan', 'yg', 'memang', 'suka', 'jalan', 'juga', 'kalo', 'tidak', 'mah', 'ya', 'amsyong', 'sudah', 'saat', 'muda', 'gak', 'menikmati', 'hidup', 'saat', 'nikah', 'kehidupannya', 'diambil', 'orang', 'lain']</t>
  </si>
  <si>
    <t>['syukur', 'kalo', 'penghasilannya', 'mencukupi', 'pasangan', 'suka', 'jalan', 'kalo', 'mah', 'ya', 'amsyong', 'muda', 'gak', 'menikmati', 'hidup', 'nikah', 'kehidupannya', 'diambil', 'orang']</t>
  </si>
  <si>
    <t>['syukur', 'kalo', 'hasil', 'cukup', 'pasang', 'suka', 'jalan', 'kalo', 'mah', 'ya', 'amsyong', 'muda', 'gak', 'nikmat', 'hidup', 'nikah', 'hidup', 'ambil', 'orang']</t>
  </si>
  <si>
    <t>syukur kalo hasil cukup pasang suka jalan kalo mah ya amsyong muda gak nikmat hidup nikah hidup ambil orang</t>
  </si>
  <si>
    <t>@tanyakanrl kalo kalian kek jess no limit atau sisca kohl, silahkan nikah muda</t>
  </si>
  <si>
    <t>kalo kalian kek jess no limit atau sisca kohl silahkan nikah muda</t>
  </si>
  <si>
    <t>['kalo', 'kalian', 'kek', 'jess', 'no', 'limit', 'atau', 'sisca', 'kohl', 'silahkan', 'nikah', 'muda']</t>
  </si>
  <si>
    <t>['kalo', 'kalian', 'seperti', 'jess', 'no', 'limit', 'atau', 'sisca', 'kohl', 'silakan', 'nikah', 'muda']</t>
  </si>
  <si>
    <t>['kalo', 'jess', 'no', 'limit', 'sisca', 'kohl', 'silakan', 'nikah', 'muda']</t>
  </si>
  <si>
    <t>['kalo', 'jess', 'no', 'limit', 'sisca', 'kohl', 'sila', 'nikah', 'muda']</t>
  </si>
  <si>
    <t>kalo jess no limit sisca kohl sila nikah muda</t>
  </si>
  <si>
    <t>mng gue bilang, jangan sampe kita2 yg masih muda nyesel krn gak nikmatin masa muda.
cari uang buat keluarga emg baik, baik bgt tapi jgn lupa sama diri sendiri juga.
tetep sisihin uang buat liburan/ngelakuin hal yg dimau. krn kalo udah nikah nanti, prioritasnya pasti akan beda</t>
  </si>
  <si>
    <t>mng gue bilang jangan sampe kita yg masih muda nyesel krn gak nikmatin masa muda cari uang buat keluarga emg baik baik bgt tapi jgn lupa sama diri sendiri juga tetep sisihin uang buat liburanngelakuin hal yg dimau krn kalo udah nikah nanti prioritasnya pasti akan beda</t>
  </si>
  <si>
    <t>['mng', 'gue', 'bilang', 'jangan', 'sampe', 'kita', 'yg', 'masih', 'muda', 'nyesel', 'krn', 'gak', 'nikmatin', 'masa', 'muda', 'cari', 'uang', 'buat', 'keluarga', 'emg', 'baik', 'baik', 'bgt', 'tapi', 'jgn', 'lupa', 'sama', 'diri', 'sendiri', 'juga', 'tetep', 'sisihin', 'uang', 'buat', 'liburanngelakuin', 'hal', 'yg', 'dimau', 'krn', 'kalo', 'udah', 'nikah', 'nanti', 'prioritasnya', 'pasti', 'akan', 'beda']</t>
  </si>
  <si>
    <t>['mng', 'aku', 'bilang', 'jangan', 'sampai', 'kita', 'yg', 'masih', 'muda', 'menyesal', 'krn', 'gak', 'menikmati', 'masa', 'muda', 'cari', 'uang', 'buat', 'keluarga', 'memang', 'baik', 'baik', 'banget', 'tapi', 'jgn', 'lupa', 'sama', 'diri', 'sendiri', 'juga', 'tetap', 'sisihin', 'uang', 'buat', 'liburanngelakuin', 'hal', 'yg', 'dimau', 'krn', 'kalo', 'sudah', 'nikah', 'nanti', 'prioritasnya', 'pasti', 'akan', 'beda']</t>
  </si>
  <si>
    <t>['mng', 'bilang', 'muda', 'menyesal', 'krn', 'gak', 'menikmati', 'muda', 'cari', 'uang', 'keluarga', 'banget', 'jgn', 'lupa', 'sisihin', 'uang', 'liburanngelakuin', 'dimau', 'krn', 'kalo', 'nikah', 'prioritasnya', 'beda']</t>
  </si>
  <si>
    <t>['mng', 'bilang', 'muda', 'sesal', 'krn', 'gak', 'nikmat', 'muda', 'cari', 'uang', 'keluarga', 'banget', 'jgn', 'lupa', 'sisihin', 'uang', 'liburanngelakuin', 'mau', 'krn', 'kalo', 'nikah', 'prioritas', 'beda']</t>
  </si>
  <si>
    <t>mng bilang muda sesal krn gak nikmat muda cari uang keluarga banget jgn lupa sisihin uang liburanngelakuin mau krn kalo nikah prioritas beda</t>
  </si>
  <si>
    <t>@tanyakanrl gatau apa apa, apa sih nikah muda</t>
  </si>
  <si>
    <t>gatau apa apa apa sih nikah muda</t>
  </si>
  <si>
    <t>['gatau', 'apa', 'apa', 'apa', 'sih', 'nikah', 'muda']</t>
  </si>
  <si>
    <t>['gatau', 'sih', 'nikah', 'muda']</t>
  </si>
  <si>
    <t>gatau sih nikah muda</t>
  </si>
  <si>
    <t>orang orang nikah muda ngumpulin duitnya dari bayi kali ya</t>
  </si>
  <si>
    <t>['orang', 'orang', 'nikah', 'muda', 'ngumpulin', 'duitnya', 'dari', 'bayi', 'kali', 'ya']</t>
  </si>
  <si>
    <t>['orang', 'orang', 'nikah', 'muda', 'mengumpulkan', 'duitnya', 'dari', 'bayi', 'sepertinya', 'ya']</t>
  </si>
  <si>
    <t>['orang', 'orang', 'nikah', 'muda', 'mengumpulkan', 'duitnya', 'bayi', 'ya']</t>
  </si>
  <si>
    <t>['orang', 'orang', 'nikah', 'muda', 'kumpul', 'duit', 'bayi', 'ya']</t>
  </si>
  <si>
    <t>orang orang nikah muda kumpul duit bayi ya</t>
  </si>
  <si>
    <t>@tanyakanrl nikah muda kalo udah siap secara mental, fisik, dan yg pasti FINANSIAL sih gapapa, kalo lo nikah muda cuma buat gegayaan "nih gua udh nikah lo kapan" mending buang jauh jauh deh pemikiran gitu</t>
  </si>
  <si>
    <t>@tanyakanrl nikah muda kalo udah siap secara mental, fisik, dan yg pasti finansial sih gapapa, kalo lo nikah muda cuma buat gegayaan "nih gua udh nikah lo kapan" mending buang jauh jauh deh pemikiran gitu</t>
  </si>
  <si>
    <t>nikah muda kalo udah siap secara mental fisik dan yg pasti finansial sih gapapa kalo lo nikah muda cuma buat gegayaan nih gua udh nikah lo kapan mending buang jauh jauh deh pemikiran gitu</t>
  </si>
  <si>
    <t>['nikah', 'muda', 'kalo', 'udah', 'siap', 'secara', 'mental', 'fisik', 'dan', 'yg', 'pasti', 'finansial', 'sih', 'gapapa', 'kalo', 'lo', 'nikah', 'muda', 'cuma', 'buat', 'gegayaan', 'nih', 'gua', 'udh', 'nikah', 'lo', 'kapan', 'mending', 'buang', 'jauh', 'jauh', 'deh', 'pemikiran', 'gitu']</t>
  </si>
  <si>
    <t>['nikah', 'muda', 'kalo', 'sudah', 'siap', 'secara', 'mental', 'fisik', 'dan', 'yg', 'pasti', 'keuangan', 'sih', 'boleh', 'kalo', 'kamu', 'nikah', 'muda', 'cuma', 'buat', 'gegayaan', 'nih', 'aku', 'sudah', 'nikah', 'kamu', 'kapan', 'mending', 'buang', 'jauh', 'jauh', 'deh', 'pemikiran', 'begitu']</t>
  </si>
  <si>
    <t>['nikah', 'muda', 'kalo', 'mental', 'fisik', 'keuangan', 'sih', 'kalo', 'nikah', 'muda', 'gegayaan', 'nih', 'nikah', 'mending', 'buang', 'deh', 'pemikiran']</t>
  </si>
  <si>
    <t>['nikah', 'muda', 'kalo', 'mental', 'fisik', 'uang', 'sih', 'kalo', 'nikah', 'muda', 'gegayaan', 'nih', 'nikah', 'mending', 'buang', 'deh', 'pikir']</t>
  </si>
  <si>
    <t>nikah muda kalo mental fisik uang sih kalo nikah muda gegayaan nih nikah mending buang deh pikir</t>
  </si>
  <si>
    <t>@tanyakanrl nikah muda kalau semua2nya udah siap sih ya silahkan, tapi kalau belum mah mending gausah. inget nikah di waktu yang tepat, bukan nikah tepat waktu</t>
  </si>
  <si>
    <t>nikah muda kalau semuanya udah siap sih ya silahkan tapi kalau belum mah mending gausah inget nikah di waktu yang tepat bukan nikah tepat waktu</t>
  </si>
  <si>
    <t>['nikah', 'muda', 'kalau', 'semuanya', 'udah', 'siap', 'sih', 'ya', 'silahkan', 'tapi', 'kalau', 'belum', 'mah', 'mending', 'gausah', 'inget', 'nikah', 'di', 'waktu', 'yang', 'tepat', 'bukan', 'nikah', 'tepat', 'waktu']</t>
  </si>
  <si>
    <t>['nikah', 'muda', 'kalau', 'semuanya', 'sudah', 'siap', 'sih', 'ya', 'silakan', 'tapi', 'kalau', 'belum', 'mah', 'mending', 'jangan', 'ingat', 'nikah', 'di', 'waktu', 'yang', 'tepat', 'bukan', 'nikah', 'tepat', 'waktu']</t>
  </si>
  <si>
    <t>['nikah', 'muda', 'sih', 'ya', 'silakan', 'mah', 'mending', 'nikah', 'nikah']</t>
  </si>
  <si>
    <t>['nikah', 'muda', 'sih', 'ya', 'sila', 'mah', 'mending', 'nikah', 'nikah']</t>
  </si>
  <si>
    <t>nikah muda sih ya sila mah mending nikah nikah</t>
  </si>
  <si>
    <t>@tanyakanrl Nikah muda kalo mental pasangan gak siap, cuma buat ngehindarin zina, diperburuk ekonomi juga gak siap.
Akan menjadi sebuah hubungan yang rentan.
Karena nikah tu menyatukan dua sifat-pemikiran-dll menjadi satu, dan diperlukan mindset yang matang.
Artis nikah muda aja gitu, u know</t>
  </si>
  <si>
    <t>@tanyakanrl nikah muda kalo mental pasangan gak siap, cuma buat ngehindarin zina, diperburuk ekonomi juga gak siap.
akan menjadi sebuah hubungan yang rentan.
karena nikah tu menyatukan dua sifat-pemikiran-dll menjadi satu, dan diperlukan mindset yang matang.
artis nikah muda aja gitu, u know</t>
  </si>
  <si>
    <t>nikah muda kalo mental pasangan gak siap cuma buat ngehindarin zina diperburuk ekonomi juga gak siap akan menjadi sebuah hubungan yang rentan karena nikah tu menyatukan dua sifatpemikirandll menjadi satu dan diperlukan mindset yang matang artis nikah muda aja gitu  know</t>
  </si>
  <si>
    <t>['nikah', 'muda', 'kalo', 'mental', 'pasangan', 'gak', 'siap', 'cuma', 'buat', 'ngehindarin', 'zina', 'diperburuk', 'ekonomi', 'juga', 'gak', 'siap', 'akan', 'menjadi', 'sebuah', 'hubungan', 'yang', 'rentan', 'karena', 'nikah', 'tu', 'menyatukan', 'dua', 'sifatpemikirandll', 'menjadi', 'satu', 'dan', 'diperlukan', 'mindset', 'yang', 'matang', 'artis', 'nikah', 'muda', 'aja', 'gitu', 'know']</t>
  </si>
  <si>
    <t>['nikah', 'muda', 'kalo', 'mental', 'pasangan', 'gak', 'siap', 'cuma', 'buat', 'elak', 'zina', 'diperburuk', 'ekonomi', 'juga', 'gak', 'siap', 'akan', 'menjadi', 'sebuah', 'hubungan', 'yang', 'rentan', 'karena', 'nikah', 'itu', 'menyatukan', 'dua', 'sifatpemikirandll', 'menjadi', 'satu', 'dan', 'diperlukan', 'pemikiran', 'yang', 'matang', 'artis', 'nikah', 'muda', 'aja', 'begitu', 'know']</t>
  </si>
  <si>
    <t>['nikah', 'muda', 'kalo', 'mental', 'pasangan', 'gak', 'elak', 'zina', 'diperburuk', 'ekonomi', 'gak', 'hubungan', 'rentan', 'nikah', 'menyatukan', 'sifatpemikirandll', 'pemikiran', 'matang', 'artis', 'nikah', 'muda', 'aja', 'know']</t>
  </si>
  <si>
    <t>['nikah', 'muda', 'kalo', 'mental', 'pasang', 'gak', 'elak', 'zina', 'buruk', 'ekonomi', 'gak', 'hubung', 'rentan', 'nikah', 'satu', 'sifatpemikirandll', 'pikir', 'matang', 'artis', 'nikah', 'muda', 'aja', 'know']</t>
  </si>
  <si>
    <t>nikah muda kalo mental pasang gak elak zina buruk ekonomi gak hubung rentan nikah satu sifatpemikirandll pikir matang artis nikah muda aja know</t>
  </si>
  <si>
    <t>@tanyakanrl Terserah
Tapi kalau bagi aku ngga dulu.
Soalnya ya kebanyakan yang aku temuin orang-orang yang nikah muda kehidupannya runyam semua... Adapun cuma beberapa aja yang kehidupan rumah tangganya adem tntrem wkwkwkwk</t>
  </si>
  <si>
    <t>@tanyakanrl terserah
tapi kalau bagi aku ngga dulu.
soalnya ya kebanyakan yang aku temuin orang-orang yang nikah muda kehidupannya runyam semua... adapun cuma beberapa aja yang kehidupan rumah tangganya adem tntrem wkwkwkwk</t>
  </si>
  <si>
    <t>terserah tapi kalau bagi aku ngga dulu soalnya ya kebanyakan yang aku temuin orangorang yang nikah muda kehidupannya runyam semua adapun cuma beberapa aja yang kehidupan rumah tangganya adem tntrem wkwkwkwk</t>
  </si>
  <si>
    <t>['terserah', 'tapi', 'kalau', 'bagi', 'aku', 'ngga', 'dulu', 'soalnya', 'ya', 'kebanyakan', 'yang', 'aku', 'temuin', 'orangorang', 'yang', 'nikah', 'muda', 'kehidupannya', 'runyam', 'semua', 'adapun', 'cuma', 'beberapa', 'aja', 'yang', 'kehidupan', 'rumah', 'tangganya', 'adem', 'tntrem', 'wkwkwkwk']</t>
  </si>
  <si>
    <t>['terserah', 'tapi', 'kalau', 'bagi', 'aku', 'tidak', 'dulu', 'soalnya', 'ya', 'kebanyakan', 'yang', 'aku', 'temuin', 'orang', 'yang', 'nikah', 'muda', 'kehidupannya', 'runyam', 'semua', 'adapun', 'cuma', 'beberapa', 'aja', 'yang', 'kehidupan', 'rumah', 'tangganya', 'adem', 'tntrem', 'wkwkwkwk']</t>
  </si>
  <si>
    <t>['terserah', 'ya', 'kebanyakan', 'temuin', 'orang', 'nikah', 'muda', 'kehidupannya', 'runyam', 'aja', 'kehidupan', 'rumah', 'tangganya', 'adem', 'tntrem', 'wkwkwkwk']</t>
  </si>
  <si>
    <t>['serah', 'ya', 'banyak', 'temuin', 'orang', 'nikah', 'muda', 'hidup', 'runyam', 'aja', 'hidup', 'rumah', 'tangga', 'adem', 'tntrem', 'wkwkwkwk']</t>
  </si>
  <si>
    <t>serah ya banyak temuin orang nikah muda hidup runyam aja hidup rumah tangga adem tntrem wkwkwkwk</t>
  </si>
  <si>
    <t>Nggak mendiskreditkan yang milih nikah muda, kalo emang ada yang udah mantap ke arah sana ya why not. Semua jalur, mau nikah muda mau nggak, itu udah ada risikonya masing2</t>
  </si>
  <si>
    <t>nggak mendiskreditkan yang milih nikah muda, kalo emang ada yang udah mantap ke arah sana ya why not. semua jalur, mau nikah muda mau nggak, itu udah ada risikonya masing2</t>
  </si>
  <si>
    <t>nggak mendiskreditkan yang milih nikah muda kalo emang ada yang udah mantap ke arah sana ya why not semua jalur mau nikah muda mau nggak itu udah ada risikonya masing</t>
  </si>
  <si>
    <t>['nggak', 'mendiskreditkan', 'yang', 'milih', 'nikah', 'muda', 'kalo', 'emang', 'ada', 'yang', 'udah', 'mantap', 'ke', 'arah', 'sana', 'ya', 'why', 'not', 'semua', 'jalur', 'mau', 'nikah', 'muda', 'mau', 'nggak', 'itu', 'udah', 'ada', 'risikonya', 'masing']</t>
  </si>
  <si>
    <t>['tidak', 'mendiskreditkan', 'yang', 'memilih', 'nikah', 'muda', 'kalo', 'memang', 'ada', 'yang', 'sudah', 'mantap', 'ke', 'arah', 'sana', 'ya', 'kenapa', 'not', 'semua', 'jalur', 'mau', 'nikah', 'muda', 'mau', 'tidak', 'itu', 'sudah', 'ada', 'resiko', 'masing']</t>
  </si>
  <si>
    <t>['mendiskreditkan', 'memilih', 'nikah', 'muda', 'kalo', 'mantap', 'arah', 'ya', 'not', 'jalur', 'nikah', 'muda', 'resiko']</t>
  </si>
  <si>
    <t>['diskredit', 'pilih', 'nikah', 'muda', 'kalo', 'mantap', 'arah', 'ya', 'not', 'jalur', 'nikah', 'muda', 'resiko']</t>
  </si>
  <si>
    <t>diskredit pilih nikah muda kalo mantap arah ya not jalur nikah muda resiko</t>
  </si>
  <si>
    <t>@tanyakanrl Nikah muda? Engga deh, meski aku pelaku nikah muda dan dapat pasangan yg treat me like a queen,mapan mental &amp;amp; finansial.. tapi buat adik2 diluar sana kalian bs kok melakukan hal lain yg lebih produktif selain "NIKAH".</t>
  </si>
  <si>
    <t>@tanyakanrl nikah muda? engga deh, meski aku pelaku nikah muda dan dapat pasangan yg treat me like a queen,mapan mental &amp;amp; finansial.. tapi buat adik2 diluar sana kalian bs kok melakukan hal lain yg lebih produktif selain "nikah".</t>
  </si>
  <si>
    <t>nikah muda engga deh meski aku pelaku nikah muda dan dapat pasangan yg treat me like  queenmapan mental amp finansial tapi buat adik diluar sana kalian bs kok melakukan hal lain yg lebih produktif selain nikah</t>
  </si>
  <si>
    <t>['nikah', 'muda', 'engga', 'deh', 'meski', 'aku', 'pelaku', 'nikah', 'muda', 'dan', 'dapat', 'pasangan', 'yg', 'treat', 'me', 'like', 'queenmapan', 'mental', 'amp', 'finansial', 'tapi', 'buat', 'adik', 'diluar', 'sana', 'kalian', 'bs', 'kok', 'melakukan', 'hal', 'lain', 'yg', 'lebih', 'produktif', 'selain', 'nikah']</t>
  </si>
  <si>
    <t>['nikah', 'muda', 'tidak', 'deh', 'meski', 'aku', 'pelaku', 'nikah', 'muda', 'dan', 'dapat', 'pasangan', 'yg', 'treat', 'me', 'like', 'queenmapan', 'mental', 'amp', 'keuangan', 'tapi', 'buat', 'adik', 'diluar', 'sana', 'kalian', 'bisa', 'kok', 'melakukan', 'hal', 'lain', 'yg', 'lebih', 'produktif', 'selain', 'nikah']</t>
  </si>
  <si>
    <t>['nikah', 'muda', 'deh', 'pelaku', 'nikah', 'muda', 'pasangan', 'treat', 'me', 'like', 'queenmapan', 'mental', 'amp', 'keuangan', 'adik', 'diluar', 'produktif', 'nikah']</t>
  </si>
  <si>
    <t>['nikah', 'muda', 'deh', 'laku', 'nikah', 'muda', 'pasang', 'treat', 'me', 'like', 'queenmapan', 'mental', 'amp', 'uang', 'adik', 'luar', 'produktif', 'nikah']</t>
  </si>
  <si>
    <t>nikah muda deh laku nikah muda pasang treat me like queenmapan mental amp uang adik luar produktif nikah</t>
  </si>
  <si>
    <t>@tanyakanrl Nikah kan emang pas muda, masa nikah pas lansia</t>
  </si>
  <si>
    <t>@tanyakanrl nikah kan emang pas muda, masa nikah pas lansia</t>
  </si>
  <si>
    <t>nikah kan emang pas muda masa nikah pas lansia</t>
  </si>
  <si>
    <t>['nikah', 'kan', 'emang', 'pas', 'muda', 'masa', 'nikah', 'pas', 'lansia']</t>
  </si>
  <si>
    <t>['nikah', 'kan', 'memang', 'saat', 'muda', 'masa', 'nikah', 'saat', 'lansia']</t>
  </si>
  <si>
    <t>['nikah', 'muda', 'nikah', 'lansia']</t>
  </si>
  <si>
    <t>nikah muda nikah lansia</t>
  </si>
  <si>
    <t>@tanyakanrl nikah muda berat, kadang kalo nikah tua hal kek gini juga jadi pikiran, pusing juga mikirin nikah https://t.co/BNaEURGegX</t>
  </si>
  <si>
    <t>@tanyakanrl nikah muda berat, kadang kalo nikah tua hal kek gini juga jadi pikiran, pusing juga mikirin nikah https://t.co/bnaeurgegx</t>
  </si>
  <si>
    <t>nikah muda berat kadang kalo nikah tua hal kek gini juga jadi pikiran pusing juga mikirin nikah</t>
  </si>
  <si>
    <t>['nikah', 'muda', 'berat', 'kadang', 'kalo', 'nikah', 'tua', 'hal', 'kek', 'gini', 'juga', 'jadi', 'pikiran', 'pusing', 'juga', 'mikirin', 'nikah']</t>
  </si>
  <si>
    <t>['nikah', 'muda', 'berat', 'kadang', 'kalo', 'nikah', 'tua', 'hal', 'seperti', 'begini', 'juga', 'jadi', 'pikiran', 'pusing', 'juga', 'memikirkan', 'nikah']</t>
  </si>
  <si>
    <t>['nikah', 'muda', 'berat', 'kadang', 'kalo', 'nikah', 'tua', 'pikiran', 'pusing', 'memikirkan', 'nikah']</t>
  </si>
  <si>
    <t>['nikah', 'muda', 'berat', 'kadang', 'kalo', 'nikah', 'tua', 'pikir', 'pusing', 'pikir', 'nikah']</t>
  </si>
  <si>
    <t>nikah muda berat kadang kalo nikah tua pikir pusing pikir nikah</t>
  </si>
  <si>
    <t>@tanyakanrl Nikah muda kalo mental, finansial sudah siap ya silahkan. Kalo maksain ya jangan. Nikah cuma bua ngewong sama umur sama ngeliat temen udah pada nikah trs pgn mendingan jangan.</t>
  </si>
  <si>
    <t>@tanyakanrl nikah muda kalo mental, finansial sudah siap ya silahkan. kalo maksain ya jangan. nikah cuma bua ngewong sama umur sama ngeliat temen udah pada nikah trs pgn mendingan jangan.</t>
  </si>
  <si>
    <t>nikah muda kalo mental finansial sudah siap ya silahkan kalo maksain ya jangan nikah cuma bua ngewong sama umur sama ngeliat temen udah pada nikah trs pgn mendingan jangan</t>
  </si>
  <si>
    <t>['nikah', 'muda', 'kalo', 'mental', 'finansial', 'sudah', 'siap', 'ya', 'silahkan', 'kalo', 'maksain', 'ya', 'jangan', 'nikah', 'cuma', 'bua', 'ngewong', 'sama', 'umur', 'sama', 'ngeliat', 'temen', 'udah', 'pada', 'nikah', 'trs', 'pgn', 'mendingan', 'jangan']</t>
  </si>
  <si>
    <t>['nikah', 'muda', 'kalo', 'mental', 'keuangan', 'sudah', 'siap', 'ya', 'silakan', 'kalo', 'paksa', 'ya', 'jangan', 'nikah', 'cuma', 'bua', 'ngewong', 'sama', 'umur', 'sama', 'melihat', 'teman', 'sudah', 'pada', 'nikah', 'terus', 'ingin', 'mendingan', 'jangan']</t>
  </si>
  <si>
    <t>['nikah', 'muda', 'kalo', 'mental', 'keuangan', 'ya', 'silakan', 'kalo', 'paksa', 'ya', 'nikah', 'bua', 'ngewong', 'umur', 'teman', 'nikah', 'mendingan']</t>
  </si>
  <si>
    <t>['nikah', 'muda', 'kalo', 'mental', 'uang', 'ya', 'sila', 'kalo', 'paksa', 'ya', 'nikah', 'bua', 'ngewong', 'umur', 'teman', 'nikah', 'mending']</t>
  </si>
  <si>
    <t>nikah muda kalo mental uang ya sila kalo paksa ya nikah bua ngewong umur teman nikah mending</t>
  </si>
  <si>
    <t>@tanyakanrl Nikahlah karena kesiapan bukan karena kesepian semata. Ya kalo mutusin buat nikah muda ya gapapa tapi jgn gembar gembor nyuruh orang buat nikah muda. Begitu juga buat yg mutusin buat nikah di usia yg matang, ga perlu menjelekkan yg mutusin buat nikah muda</t>
  </si>
  <si>
    <t>@tanyakanrl nikahlah karena kesiapan bukan karena kesepian semata. ya kalo mutusin buat nikah muda ya gapapa tapi jgn gembar gembor nyuruh orang buat nikah muda. begitu juga buat yg mutusin buat nikah di usia yg matang, ga perlu menjelekkan yg mutusin buat nikah muda</t>
  </si>
  <si>
    <t>nikahlah karena kesiapan bukan karena kesepian semata ya kalo mutusin buat nikah muda ya gapapa tapi jgn gembar gembor nyuruh orang buat nikah muda begitu juga buat yg mutusin buat nikah di usia yg matang ga perlu menjelekkan yg mutusin buat nikah muda</t>
  </si>
  <si>
    <t>['nikahlah', 'karena', 'kesiapan', 'bukan', 'karena', 'kesepian', 'semata', 'ya', 'kalo', 'mutusin', 'buat', 'nikah', 'muda', 'ya', 'gapapa', 'tapi', 'jgn', 'gembar', 'gembor', 'nyuruh', 'orang', 'buat', 'nikah', 'muda', 'begitu', 'juga', 'buat', 'yg', 'mutusin', 'buat', 'nikah', 'di', 'usia', 'yg', 'matang', 'ga', 'perlu', 'menjelekkan', 'yg', 'mutusin', 'buat', 'nikah', 'muda']</t>
  </si>
  <si>
    <t>['nikahlah', 'karena', 'persiapan', 'bukan', 'karena', 'kesepian', 'semata', 'ya', 'kalo', 'memutuskan', 'buat', 'nikah', 'muda', 'ya', 'boleh', 'tapi', 'jgn', 'gembar', 'gembor', 'menyuruh', 'orang', 'buat', 'nikah', 'muda', 'begitu', 'juga', 'buat', 'yg', 'memutuskan', 'buat', 'nikah', 'di', 'usia', 'yg', 'matang', 'tidak', 'perlu', 'menjelekkan', 'yg', 'memutuskan', 'buat', 'nikah', 'muda']</t>
  </si>
  <si>
    <t>['nikahlah', 'persiapan', 'kesepian', 'ya', 'kalo', 'memutuskan', 'nikah', 'muda', 'ya', 'jgn', 'gembar', 'gembor', 'menyuruh', 'orang', 'nikah', 'muda', 'memutuskan', 'nikah', 'usia', 'matang', 'menjelekkan', 'memutuskan', 'nikah', 'muda']</t>
  </si>
  <si>
    <t>['nikah', 'siap', 'sepi', 'ya', 'kalo', 'putus', 'nikah', 'muda', 'ya', 'jgn', 'gembar', 'gembor', 'suruh', 'orang', 'nikah', 'muda', 'putus', 'nikah', 'usia', 'matang', 'jelek', 'putus', 'nikah', 'muda']</t>
  </si>
  <si>
    <t>nikah siap sepi ya kalo putus nikah muda ya jgn gembar gembor suruh orang nikah muda putus nikah usia matang jelek putus nikah muda</t>
  </si>
  <si>
    <t>@tanyakanrl nikah muda?Ga dulu deh soalnya masih muda,masih mau belajar banyak hall</t>
  </si>
  <si>
    <t>@tanyakanrl nikah muda?ga dulu deh soalnya masih muda,masih mau belajar banyak hall</t>
  </si>
  <si>
    <t>nikah mudaga dulu deh soalnya masih mudamasih mau belajar banyak hall</t>
  </si>
  <si>
    <t>['nikah', 'mudaga', 'dulu', 'deh', 'soalnya', 'masih', 'mudamasih', 'mau', 'belajar', 'banyak', 'hall']</t>
  </si>
  <si>
    <t>['nikah', 'mudaga', 'deh', 'mudamasih', 'belajar', 'hall']</t>
  </si>
  <si>
    <t>['nikah', 'mudaga', 'deh', 'mudamasih', 'ajar', 'hall']</t>
  </si>
  <si>
    <t>nikah mudaga deh mudamasih ajar hall</t>
  </si>
  <si>
    <t>@tanyakanrl Mau nikah muda, mau nikah tua nggak ada yang salah. Semua tergantung orangnya, tergantung kesiapan masing2.</t>
  </si>
  <si>
    <t>@tanyakanrl mau nikah muda, mau nikah tua nggak ada yang salah. semua tergantung orangnya, tergantung kesiapan masing2.</t>
  </si>
  <si>
    <t>mau nikah muda mau nikah tua nggak ada yang salah semua tergantung orangnya tergantung kesiapan masing</t>
  </si>
  <si>
    <t>['mau', 'nikah', 'muda', 'mau', 'nikah', 'tua', 'nggak', 'ada', 'yang', 'salah', 'semua', 'tergantung', 'orangnya', 'tergantung', 'kesiapan', 'masing']</t>
  </si>
  <si>
    <t>['mau', 'nikah', 'muda', 'mau', 'nikah', 'tua', 'tidak', 'ada', 'yang', 'salah', 'semua', 'tergantung', 'orangnya', 'tergantung', 'persiapan', 'masing']</t>
  </si>
  <si>
    <t>['nikah', 'muda', 'nikah', 'tua', 'salah', 'tergantung', 'orangnya', 'tergantung', 'persiapan']</t>
  </si>
  <si>
    <t>['nikah', 'muda', 'nikah', 'tua', 'salah', 'gantung', 'orang', 'gantung', 'siap']</t>
  </si>
  <si>
    <t>nikah muda nikah tua salah gantung orang gantung siap</t>
  </si>
  <si>
    <t>@tanyakanrl nikah muda menurut gue, gausa dulu, soalnya yang namanya masih muda pasti emosinya labil, terus belum banyak tau pasti tentang hukum" nikah yang benar dan sesuai syariat</t>
  </si>
  <si>
    <t>nikah muda menurut gue gausa dulu soalnya yang namanya masih muda pasti emosinya labil terus belum banyak tau pasti tentang hukum nikah yang benar dan sesuai syariat</t>
  </si>
  <si>
    <t>['nikah', 'muda', 'menurut', 'gue', 'gausa', 'dulu', 'soalnya', 'yang', 'namanya', 'masih', 'muda', 'pasti', 'emosinya', 'labil', 'terus', 'belum', 'banyak', 'tau', 'pasti', 'tentang', 'hukum', 'nikah', 'yang', 'benar', 'dan', 'sesuai', 'syariat']</t>
  </si>
  <si>
    <t>['nikah', 'muda', 'menurut', 'aku', 'jangan', 'dulu', 'soalnya', 'yang', 'namanya', 'masih', 'muda', 'pasti', 'emosinya', 'labil', 'terus', 'belum', 'banyak', 'tau', 'pasti', 'tentang', 'hukum', 'nikah', 'yang', 'benar', 'dan', 'sesuai', 'syariat']</t>
  </si>
  <si>
    <t>['nikah', 'muda', 'namanya', 'muda', 'emosinya', 'labil', 'tau', 'hukum', 'nikah', 'sesuai', 'syariat']</t>
  </si>
  <si>
    <t>['nikah', 'muda', 'nama', 'muda', 'emosi', 'labil', 'tau', 'hukum', 'nikah', 'sesuai', 'syariat']</t>
  </si>
  <si>
    <t>nikah muda nama muda emosi labil tau hukum nikah sesuai syariat</t>
  </si>
  <si>
    <t>@tanyakanrl Is that ur mom? Tbh I love how she think about marriage.
Kalo kataku nggak ada salahnya nikah muda, asalkan siap mental dan finansial.</t>
  </si>
  <si>
    <t>@tanyakanrl is that ur mom? tbh i love how she think about marriage.
kalo kataku nggak ada salahnya nikah muda, asalkan siap mental dan finansial.</t>
  </si>
  <si>
    <t>is that ur mom tbh  love how she think about marriage kalo kataku nggak ada salahnya nikah muda asalkan siap mental dan finansial</t>
  </si>
  <si>
    <t>['is', 'that', 'ur', 'mom', 'tbh', 'love', 'how', 'she', 'think', 'about', 'marriage', 'kalo', 'kataku', 'nggak', 'ada', 'salahnya', 'nikah', 'muda', 'asalkan', 'siap', 'mental', 'dan', 'finansial']</t>
  </si>
  <si>
    <t>['is', 'that', 'ur', 'ibu', 'sejujurnya', 'love', 'how', 'she', 'think', 'about', 'marriage', 'kalo', 'kataku', 'tidak', 'ada', 'salahnya', 'nikah', 'muda', 'asalkan', 'siap', 'mental', 'dan', 'keuangan']</t>
  </si>
  <si>
    <t>['is', 'that', 'ur', 'sejujurnya', 'love', 'how', 'she', 'think', 'about', 'marriage', 'kalo', 'kataku', 'salahnya', 'nikah', 'muda', 'mental', 'keuangan']</t>
  </si>
  <si>
    <t>['is', 'that', 'ur', 'jujur', 'love', 'how', 'she', 'think', 'about', 'marriage', 'kalo', 'kata', 'salah', 'nikah', 'muda', 'mental', 'uang']</t>
  </si>
  <si>
    <t>is that ur jujur love how she think about marriage kalo kata salah nikah muda mental uang</t>
  </si>
  <si>
    <t>@UsoppKun88 @Aegonnnnnnnnnn @1diest @AREAJULID Lah ga butuh jg ciiil cill😂 cwe2 di Jepang &amp;amp; di Korsel yg ga nikah, lu pikir hidupnya trlantar krna ga ada laki2?😂 cwe2 yg udh nikah pun bnyak yg udh tua ditinggalin ama lakinya krna ngejar PSK &amp;amp; nikah ama yg lbh muda. Jd ngapain nunggu umur 50 buat ngebuktiin ga butuh laki2?🤣</t>
  </si>
  <si>
    <t>@usoppkun88 @aegonnnnnnnnnn @1diest @areajulid lah ga butuh jg ciiil cill😂 cwe2 di jepang &amp;amp; di korsel yg ga nikah, lu pikir hidupnya trlantar krna ga ada laki2?😂 cwe2 yg udh nikah pun bnyak yg udh tua ditinggalin ama lakinya krna ngejar psk &amp;amp; nikah ama yg lbh muda. jd ngapain nunggu umur 50 buat ngebuktiin ga butuh laki2?🤣</t>
  </si>
  <si>
    <t>lah ga butuh jg ciiil cill cwe di jepang amp di korsel yg ga nikah lu pikir hidupnya trlantar krna ga ada laki cwe yg udh nikah pun bnyak yg udh tua ditinggalin ama lakinya krna ngejar psk amp nikah ama yg lbh muda jd ngapain nunggu umur buat ngebuktiin ga butuh laki</t>
  </si>
  <si>
    <t>['lah', 'ga', 'butuh', 'jg', 'ciiil', 'cill', 'cwe', 'di', 'jepang', 'amp', 'di', 'korsel', 'yg', 'ga', 'nikah', 'lu', 'pikir', 'hidupnya', 'trlantar', 'krna', 'ga', 'ada', 'laki', 'cwe', 'yg', 'udh', 'nikah', 'pun', 'bnyak', 'yg', 'udh', 'tua', 'ditinggalin', 'ama', 'lakinya', 'krna', 'ngejar', 'psk', 'amp', 'nikah', 'ama', 'yg', 'lbh', 'muda', 'jd', 'ngapain', 'nunggu', 'umur', 'buat', 'ngebuktiin', 'ga', 'butuh', 'laki']</t>
  </si>
  <si>
    <t>['lah', 'tidak', 'butuh', 'juga', 'ciiil', 'cill', 'cewek', 'di', 'jepang', 'amp', 'di', 'korsel', 'yg', 'tidak', 'nikah', 'kamu', 'pikir', 'hidupnya', 'trlantar', 'karena', 'tidak', 'ada', 'laki', 'cewek', 'yg', 'sudah', 'nikah', 'pun', 'banyak', 'yg', 'sudah', 'tua', 'ditinggalin', 'sama', 'lakinya', 'karena', 'mengejar', 'psk', 'amp', 'nikah', 'sama', 'yg', 'lbh', 'muda', 'jd', 'kenapa', 'nunggu', 'umur', 'buat', 'ngebuktiin', 'tidak', 'butuh', 'laki']</t>
  </si>
  <si>
    <t>['butuh', 'ciiil', 'cill', 'cewek', 'jepang', 'amp', 'korsel', 'nikah', 'pikir', 'hidupnya', 'trlantar', 'laki', 'cewek', 'nikah', 'tua', 'ditinggalin', 'lakinya', 'mengejar', 'psk', 'amp', 'nikah', 'lbh', 'muda', 'jd', 'nunggu', 'umur', 'ngebuktiin', 'butuh', 'laki']</t>
  </si>
  <si>
    <t>['butuh', 'ciiil', 'cill', 'cewek', 'jepang', 'amp', 'korsel', 'nikah', 'pikir', 'hidup', 'trlantar', 'laki', 'cewek', 'nikah', 'tua', 'ditinggalin', 'laki', 'kejar', 'psk', 'amp', 'nikah', 'lbh', 'muda', 'jd', 'nunggu', 'umur', 'ngebuktiin', 'butuh', 'laki']</t>
  </si>
  <si>
    <t>butuh ciiil cill cewek jepang amp korsel nikah pikir hidup trlantar laki cewek nikah tua ditinggalin laki kejar psk amp nikah lbh muda jd nunggu umur ngebuktiin butuh laki</t>
  </si>
  <si>
    <t>Ngeliat orang orang pada nikah muda jadi pengen juga, Soalnya kaya enak aja gitu HAHAHA padahal mah gak seenak yang diliiat ya pasti ada gaenaknya juga.</t>
  </si>
  <si>
    <t>ngeliat orang orang pada nikah muda jadi pengen juga, soalnya kaya enak aja gitu hahaha padahal mah gak seenak yang diliiat ya pasti ada gaenaknya juga.</t>
  </si>
  <si>
    <t>ngeliat orang orang pada nikah muda jadi pengen juga soalnya kaya enak aja gitu hahaha padahal mah gak seenak yang diliiat ya pasti ada gaenaknya juga</t>
  </si>
  <si>
    <t>['ngeliat', 'orang', 'orang', 'pada', 'nikah', 'muda', 'jadi', 'pengen', 'juga', 'soalnya', 'kaya', 'enak', 'aja', 'gitu', 'hahaha', 'padahal', 'mah', 'gak', 'seenak', 'yang', 'diliiat', 'ya', 'pasti', 'ada', 'gaenaknya', 'juga']</t>
  </si>
  <si>
    <t>['melihat', 'orang', 'orang', 'pada', 'nikah', 'muda', 'jadi', 'ingin', 'juga', 'soalnya', 'kaya', 'enak', 'aja', 'begitu', 'hahaha', 'padahal', 'mah', 'gak', 'seenak', 'yang', 'diliiat', 'ya', 'pasti', 'ada', 'gaenaknya', 'juga']</t>
  </si>
  <si>
    <t>['orang', 'orang', 'nikah', 'muda', 'kaya', 'enak', 'aja', 'hahaha', 'mah', 'gak', 'seenak', 'diliiat', 'ya', 'gaenaknya']</t>
  </si>
  <si>
    <t>['orang', 'orang', 'nikah', 'muda', 'kaya', 'enak', 'aja', 'hahaha', 'mah', 'gak', 'enak', 'diliiat', 'ya', 'gaenaknya']</t>
  </si>
  <si>
    <t>orang orang nikah muda kaya enak aja hahaha mah gak enak diliiat ya gaenaknya</t>
  </si>
  <si>
    <t>94. nikah muda https://t.co/ZPR9xgR1Ou</t>
  </si>
  <si>
    <t>94. nikah muda https://t.co/zpr9xgr1ou</t>
  </si>
  <si>
    <t>1.kerja tetap
2.bahagian orang tua
3.nikmatin masa muda
4.nikah</t>
  </si>
  <si>
    <t>kerja tetap bahagian orang tua nikmatin masa muda nikah</t>
  </si>
  <si>
    <t>['kerja', 'tetap', 'bahagian', 'orang', 'tua', 'nikmatin', 'masa', 'muda', 'nikah']</t>
  </si>
  <si>
    <t>['kerja', 'tetap', 'bahagian', 'orang', 'tua', 'menikmati', 'masa', 'muda', 'nikah']</t>
  </si>
  <si>
    <t>['kerja', 'bahagian', 'orang', 'tua', 'menikmati', 'muda', 'nikah']</t>
  </si>
  <si>
    <t>['kerja', 'bahagian', 'orang', 'tua', 'nikmat', 'muda', 'nikah']</t>
  </si>
  <si>
    <t>kerja bahagian orang tua nikmat muda nikah</t>
  </si>
  <si>
    <t>@dsuperboy tuntutan keluarga, pengaruh lingkungan yg berisik (btw, aku tinggal di lingkungan yg memang pada nikah diusia muda), ldr sm ayang. kerjaan yg ga seberapa dari gaji+pengalamannya. banyak sih tapi lagi difase 'yauda nikmatin aja'. klo sadar ga senikmat itu cm bisa nangis doang wkwk</t>
  </si>
  <si>
    <t>tuntutan keluarga pengaruh lingkungan yg berisik btw aku tinggal di lingkungan yg memang pada nikah diusia muda ldr sm ayang kerjaan yg ga seberapa dari gajipengalamannya banyak sih tapi lagi difase yauda nikmatin aja klo sadar ga senikmat itu cm bisa nangis doang wkwk</t>
  </si>
  <si>
    <t>['tuntutan', 'keluarga', 'pengaruh', 'lingkungan', 'yg', 'berisik', 'btw', 'aku', 'tinggal', 'di', 'lingkungan', 'yg', 'memang', 'pada', 'nikah', 'diusia', 'muda', 'ldr', 'sm', 'ayang', 'kerjaan', 'yg', 'ga', 'seberapa', 'dari', 'gajipengalamannya', 'banyak', 'sih', 'tapi', 'lagi', 'difase', 'yauda', 'nikmatin', 'aja', 'klo', 'sadar', 'ga', 'senikmat', 'itu', 'cm', 'bisa', 'nangis', 'doang', 'wkwk']</t>
  </si>
  <si>
    <t>['tuntutan', 'keluarga', 'pengaruh', 'lingkungan', 'yg', 'berisik', 'btw', 'aku', 'tinggal', 'di', 'lingkungan', 'yg', 'memang', 'pada', 'nikah', 'diusia', 'muda', 'ldr', 'sama', 'sayang', 'kerjaan', 'yg', 'tidak', 'seberapa', 'dari', 'gajipengalamannya', 'banyak', 'sih', 'tapi', 'lagi', 'difase', 'oke', 'menikmati', 'aja', 'klo', 'sadar', 'tidak', 'senikmat', 'itu', 'Cuma', 'bisa', 'nangis', 'hanya', 'wkwk']</t>
  </si>
  <si>
    <t>['tuntutan', 'keluarga', 'pengaruh', 'lingkungan', 'berisik', 'btw', 'tinggal', 'lingkungan', 'nikah', 'diusia', 'muda', 'ldr', 'sayang', 'kerjaan', 'gajipengalamannya', 'sih', 'difase', 'oke', 'menikmati', 'aja', 'klo', 'sadar', 'senikmat', 'Cuma', 'nangis']</t>
  </si>
  <si>
    <t>['tuntut', 'keluarga', 'pengaruh', 'lingkung', 'berisik', 'btw', 'tinggal', 'lingkung', 'nikah', 'usia', 'muda', 'ldr', 'sayang', 'kerja', 'gajipengalamannya', 'sih', 'fase', 'oke', 'nikmat', 'aja', 'klo', 'sadar', 'nikmat', 'cuma', 'nang']</t>
  </si>
  <si>
    <t>tuntut keluarga pengaruh lingkung berisik btw tinggal lingkung nikah usia muda ldr sayang kerja gajipengalamannya sih fase oke nikmat aja klo sadar nikmat cuma nang</t>
  </si>
  <si>
    <t>@CitraSemerbak @Syarman59 @KepaArgawinata2 @SBYudhoyono Prestasi ganjar, buat remaja jateng nikah muda krena BOKEP https://t.co/Go8NIingTj</t>
  </si>
  <si>
    <t>@citrasemerbak @syarman59 @kepaargawinata2 @sbyudhoyono prestasi ganjar, buat remaja jateng nikah muda krena bokep https://t.co/go8niingtj</t>
  </si>
  <si>
    <t>prestasi ganjar buat remaja jateng nikah muda krena bokep</t>
  </si>
  <si>
    <t>['prestasi', 'ganjar', 'buat', 'remaja', 'jateng', 'nikah', 'muda', 'krena', 'bokep']</t>
  </si>
  <si>
    <t>['prestasi', 'ganjar', 'buat', 'remaja', 'jateng', 'nikah', 'muda', 'karena', 'porno']</t>
  </si>
  <si>
    <t>['prestasi', 'ganjar', 'remaja', 'jateng', 'nikah', 'muda', 'porno']</t>
  </si>
  <si>
    <t>prestasi ganjar remaja jateng nikah muda porno</t>
  </si>
  <si>
    <t>@jawafess "Walaupun dia lebih muda, dia itu kakakmu."
Sudah jarang keliatan "unggah ungguh" yg satu ini.
Gimana cara lihatnya? Dari orangtuanya.
Misal ortumu nikah duluan dan kamu lahir duluan daripada kakak ortumu, nantinya kalau mereka ada anak, dia tetap kakakmu.</t>
  </si>
  <si>
    <t>@jawafess "walaupun dia lebih muda, dia itu kakakmu."
sudah jarang keliatan "unggah ungguh" yg satu ini.
gimana cara lihatnya? dari orangtuanya.
misal ortumu nikah duluan dan kamu lahir duluan daripada kakak ortumu, nantinya kalau mereka ada anak, dia tetap kakakmu.</t>
  </si>
  <si>
    <t>walaupun dia lebih muda dia itu kakakmu sudah jarang keliatan unggah ungguh yg satu ini gimana cara lihatnya dari orangtuanya misal ortumu nikah duluan dan kamu lahir duluan daripada kakak ortumu nantinya kalau mereka ada anak dia tetap kakakmu</t>
  </si>
  <si>
    <t>['walaupun', 'dia', 'lebih', 'muda', 'dia', 'itu', 'kakakmu', 'sudah', 'jarang', 'keliatan', 'unggah', 'ungguh', 'yg', 'satu', 'ini', 'gimana', 'cara', 'lihatnya', 'dari', 'orangtuanya', 'misal', 'ortumu', 'nikah', 'duluan', 'dan', 'kamu', 'lahir', 'duluan', 'daripada', 'kakak', 'ortumu', 'nantinya', 'kalau', 'mereka', 'ada', 'anak', 'dia', 'tetap', 'kakakmu']</t>
  </si>
  <si>
    <t>['walaupun', 'dia', 'lebih', 'muda', 'dia', 'itu', 'kakakmu', 'sudah', 'jarang', 'terlihat', 'unggah', 'ungguh', 'yg', 'satu', 'ini', 'bagaimana', 'cara', 'lihatnya', 'dari', 'orangtua', 'misal', 'ortumu', 'nikah', 'duluan', 'dan', 'kamu', 'lahir', 'duluan', 'daripada', 'kakak', 'ortumu', 'nantinya', 'kalau', 'mereka', 'ada', 'anak', 'dia', 'tetap', 'kakakmu']</t>
  </si>
  <si>
    <t>['muda', 'kakakmu', 'jarang', 'unggah', 'ungguh', 'lihatnya', 'orangtua', 'ortumu', 'nikah', 'duluan', 'lahir', 'duluan', 'kakak', 'ortumu', 'anak', 'kakakmu']</t>
  </si>
  <si>
    <t>['muda', 'kakak', 'jarang', 'unggah', 'ungguh', 'lihat', 'orangtua', 'ortumu', 'nikah', 'duluan', 'lahir', 'duluan', 'kakak', 'ortumu', 'anak', 'kakak']</t>
  </si>
  <si>
    <t>muda kakak jarang unggah ungguh lihat orangtua ortumu nikah duluan lahir duluan kakak ortumu anak kakak</t>
  </si>
  <si>
    <t>Ternyataa nikah muda susahh juga yaa</t>
  </si>
  <si>
    <t>ternyataa nikah muda susahh juga yaa</t>
  </si>
  <si>
    <t>['ternyataa', 'nikah', 'muda', 'susahh', 'juga', 'yaa']</t>
  </si>
  <si>
    <t>['ternyataa', 'nikah', 'muda', 'susahh', 'juga', 'iya']</t>
  </si>
  <si>
    <t>['ternyataa', 'nikah', 'muda', 'susahh', 'iya']</t>
  </si>
  <si>
    <t>ternyataa nikah muda susahh iya</t>
  </si>
  <si>
    <t>@tanyakanrl maseh ada zaman sekarang nikah muda
..why</t>
  </si>
  <si>
    <t>maseh ada zaman sekarang nikah muda why</t>
  </si>
  <si>
    <t>['maseh', 'ada', 'zaman', 'sekarang', 'nikah', 'muda', 'why']</t>
  </si>
  <si>
    <t>['maseh', 'ada', 'zaman', 'sekarang', 'nikah', 'muda', 'kenapa']</t>
  </si>
  <si>
    <t>['maseh', 'zaman', 'nikah', 'muda']</t>
  </si>
  <si>
    <t>maseh zaman nikah muda</t>
  </si>
  <si>
    <t>Bapa said "nanti kalo ada cowo yg minta km dlm waktu deket bapak blm ijinin. Km harus kerja dulu. Cari duit dulu buat km sendiri biar punya pengalaman. Jangan menggampangkan nikah muda yak. Pokoknya km harus punya pengalaman dulu". Ninuuuninuninuuu</t>
  </si>
  <si>
    <t>bapa said "nanti kalo ada cowo yg minta km dlm waktu deket bapak blm ijinin. km harus kerja dulu. cari duit dulu buat km sendiri biar punya pengalaman. jangan menggampangkan nikah muda yak. pokoknya km harus punya pengalaman dulu". ninuuuninuninuuu</t>
  </si>
  <si>
    <t>bapa said nanti kalo ada cowo yg minta km dlm waktu deket bapak blm ijinin km harus kerja dulu cari duit dulu buat km sendiri biar punya pengalaman jangan menggampangkan nikah muda yak pokoknya km harus punya pengalaman dulu ninuuuninuninuuu</t>
  </si>
  <si>
    <t>['bapa', 'said', 'nanti', 'kalo', 'ada', 'cowo', 'yg', 'minta', 'km', 'dlm', 'waktu', 'deket', 'bapak', 'blm', 'ijinin', 'km', 'harus', 'kerja', 'dulu', 'cari', 'duit', 'dulu', 'buat', 'km', 'sendiri', 'biar', 'punya', 'pengalaman', 'jangan', 'menggampangkan', 'nikah', 'muda', 'yak', 'pokoknya', 'km', 'harus', 'punya', 'pengalaman', 'dulu', 'ninuuuninuninuuu']</t>
  </si>
  <si>
    <t>['bapak', 'berkata', 'nanti', 'kalo', 'ada', 'cowok', 'yg', 'minta', 'kamu', 'dlm', 'waktu', 'dekat', 'bapak', 'belum', 'ijinin', 'kamu', 'harus', 'kerja', 'dulu', 'cari', 'duit', 'dulu', 'buat', 'kamu', 'sendiri', 'biar', 'punya', 'pengalaman', 'jangan', 'menggampangkan', 'nikah', 'muda', 'iya', 'pokoknya', 'kamu', 'harus', 'punya', 'pengalaman', 'dulu', 'ninuuuninuninuuu']</t>
  </si>
  <si>
    <t>['kalo', 'cowok', 'dlm', 'ijinin', 'kerja', 'cari', 'duit', 'biar', 'pengalaman', 'menggampangkan', 'nikah', 'muda', 'iya', 'pokoknya', 'pengalaman', 'ninuuuninuninuuu']</t>
  </si>
  <si>
    <t>['kalo', 'cowok', 'dlm', 'ijinin', 'kerja', 'cari', 'duit', 'biar', 'alam', 'gampang', 'nikah', 'muda', 'iya', 'pokok', 'alam', 'ninuuuninuninuuu']</t>
  </si>
  <si>
    <t>kalo cowok dlm ijinin kerja cari duit biar alam gampang nikah muda iya pokok alam ninuuuninuninuuu</t>
  </si>
  <si>
    <t>@jayehuns Nikah super muda sama ayang haerin 😍</t>
  </si>
  <si>
    <t>@jayehuns nikah super muda sama ayang haerin 😍</t>
  </si>
  <si>
    <t>nikah super muda sama ayang haerin</t>
  </si>
  <si>
    <t>['nikah', 'super', 'muda', 'sama', 'ayang', 'haerin']</t>
  </si>
  <si>
    <t>['nikah', 'super', 'muda', 'sama', 'sayang', 'haerin']</t>
  </si>
  <si>
    <t>['nikah', 'super', 'muda', 'sayang', 'haerin']</t>
  </si>
  <si>
    <t>nikah super muda sayang haerin</t>
  </si>
  <si>
    <t>lawak bgt kmrn pas jalan jalan ke sodara jauh mbah (kayanya), mamaku ditanyain kapan mantu PADAHAL AKU LULUS SMA JUGA BELOM NJIR
trs sempet nyeritain anak tetangganya yg sepantaranku udah mau nikah, ternyata org org sana masi banyak yg nikah muda yhh</t>
  </si>
  <si>
    <t>lawak bgt kmrn pas jalan jalan ke sodara jauh mbah (kayanya), mamaku ditanyain kapan mantu padahal aku lulus sma juga belom njir
trs sempet nyeritain anak tetangganya yg sepantaranku udah mau nikah, ternyata org org sana masi banyak yg nikah muda yhh</t>
  </si>
  <si>
    <t>lawak bgt kmrn pas jalan jalan ke sodara jauh mbah kayanya mamaku ditanyain kapan mantu padahal aku lulus sma juga belom njir trs sempet nyeritain anak tetangganya yg sepantaranku udah mau nikah ternyata org org sana masi banyak yg nikah muda yhh</t>
  </si>
  <si>
    <t>['lawak', 'bgt', 'kmrn', 'pas', 'jalan', 'jalan', 'ke', 'sodara', 'jauh', 'mbah', 'kayanya', 'mamaku', 'ditanyain', 'kapan', 'mantu', 'padahal', 'aku', 'lulus', 'sma', 'juga', 'belom', 'njir', 'trs', 'sempet', 'nyeritain', 'anak', 'tetangganya', 'yg', 'sepantaranku', 'udah', 'mau', 'nikah', 'ternyata', 'org', 'org', 'sana', 'masi', 'banyak', 'yg', 'nikah', 'muda', 'yhh']</t>
  </si>
  <si>
    <t>['lucu', 'banget', 'kemarin', 'saat', 'jalan', 'jalan', 'ke', 'saudara', 'jauh', 'mbah', 'sepertinya', 'mamaku', 'ditanyakan', 'kapan', 'mantu', 'padahal', 'aku', 'lulus', 'sama', 'juga', 'belum', 'fuck', 'terus', 'sempat', 'nyeritain', 'anak', 'tetangganya', 'yg', 'sepantaranku', 'sudah', 'mau', 'nikah', 'ternyata', 'orang', 'orang', 'sana', 'masih', 'banyak', 'yg', 'nikah', 'muda', 'yhh']</t>
  </si>
  <si>
    <t>['lucu', 'banget', 'kemarin', 'jalan', 'jalan', 'saudara', 'mbah', 'mamaku', 'mantu', 'lulus', 'fuck', 'nyeritain', 'anak', 'tetangganya', 'sepantaranku', 'nikah', 'orang', 'orang', 'nikah', 'muda', 'yhh']</t>
  </si>
  <si>
    <t>['lucu', 'banget', 'kemarin', 'jalan', 'jalan', 'saudara', 'mbah', 'mama', 'mantu', 'lulus', 'fuck', 'nyeritain', 'anak', 'tetangga', 'pantar', 'nikah', 'orang', 'orang', 'nikah', 'muda', 'yhh']</t>
  </si>
  <si>
    <t>lucu banget kemarin jalan jalan saudara mbah mama mantu lulus fuck nyeritain anak tetangga pantar nikah orang orang nikah muda yhh</t>
  </si>
  <si>
    <t>gak tertarik nikah muda, jadi jawabannya adalah enggak. lagian aneh tiba-tiba ngajak nikah anak orang.</t>
  </si>
  <si>
    <t>gak tertarik nikah muda jadi jawabannya adalah enggak lagian aneh tibatiba ngajak nikah anak orang</t>
  </si>
  <si>
    <t>['gak', 'tertarik', 'nikah', 'muda', 'jadi', 'jawabannya', 'adalah', 'enggak', 'lagian', 'aneh', 'tibatiba', 'ngajak', 'nikah', 'anak', 'orang']</t>
  </si>
  <si>
    <t>['gak', 'tertarik', 'nikah', 'muda', 'jadi', 'jawabannya', 'adalah', 'enggak', 'lagian', 'aneh', 'tibatiba', 'mengajak', 'nikah', 'anak', 'orang']</t>
  </si>
  <si>
    <t>['gak', 'tertarik', 'nikah', 'muda', 'jawabannya', 'aneh', 'tibatiba', 'mengajak', 'nikah', 'anak', 'orang']</t>
  </si>
  <si>
    <t>['gak', 'tarik', 'nikah', 'muda', 'jawab', 'aneh', 'tibatiba', 'ajak', 'nikah', 'anak', 'orang']</t>
  </si>
  <si>
    <t>gak tarik nikah muda jawab aneh tibatiba ajak nikah anak orang</t>
  </si>
  <si>
    <t>@mizanbaggio @sosmedkeras Punya anak umur 46, anak umur 20 berarti masih usia 66. Investasi sejak muda, termasuk kesehatan. Makan sehat, olahraga, angka harapan hidup tinggi, energik. Umur nggak ada yg tahu jg deh. Usahanya itu aja. Nikah ya kalau siap! Nggak ada tapi2.</t>
  </si>
  <si>
    <t>@mizanbaggio @sosmedkeras punya anak umur 46, anak umur 20 berarti masih usia 66. investasi sejak muda, termasuk kesehatan. makan sehat, olahraga, angka harapan hidup tinggi, energik. umur nggak ada yg tahu jg deh. usahanya itu aja. nikah ya kalau siap! nggak ada tapi2.</t>
  </si>
  <si>
    <t>punya anak umur anak umur berarti masih usia investasi sejak muda termasuk kesehatan makan sehat olahraga angka harapan hidup tinggi energik umur nggak ada yg tahu jg deh usahanya itu aja nikah ya kalau siap nggak ada tapi</t>
  </si>
  <si>
    <t>['punya', 'anak', 'umur', 'anak', 'umur', 'berarti', 'masih', 'usia', 'investasi', 'sejak', 'muda', 'termasuk', 'kesehatan', 'makan', 'sehat', 'olahraga', 'angka', 'harapan', 'hidup', 'tinggi', 'energik', 'umur', 'nggak', 'ada', 'yg', 'tahu', 'jg', 'deh', 'usahanya', 'itu', 'aja', 'nikah', 'ya', 'kalau', 'siap', 'nggak', 'ada', 'tapi']</t>
  </si>
  <si>
    <t>['punya', 'anak', 'umur', 'anak', 'umur', 'berarti', 'masih', 'usia', 'investasi', 'sejak', 'muda', 'termasuk', 'kesehatan', 'makan', 'sehat', 'olahraga', 'angka', 'harapan', 'hidup', 'tinggi', 'energik', 'umur', 'tidak', 'ada', 'yg', 'tahu', 'juga', 'deh', 'usahanya', 'itu', 'aja', 'nikah', 'ya', 'kalau', 'siap', 'tidak', 'ada', 'tapi']</t>
  </si>
  <si>
    <t>['anak', 'umur', 'anak', 'umur', 'usia', 'investasi', 'muda', 'kesehatan', 'makan', 'sehat', 'olahraga', 'angka', 'harapan', 'hidup', 'energik', 'umur', 'deh', 'usahanya', 'aja', 'nikah', 'ya']</t>
  </si>
  <si>
    <t>['anak', 'umur', 'anak', 'umur', 'usia', 'investasi', 'muda', 'sehat', 'makan', 'sehat', 'olahraga', 'angka', 'harap', 'hidup', 'energik', 'umur', 'deh', 'usaha', 'aja', 'nikah', 'ya']</t>
  </si>
  <si>
    <t>anak umur anak umur usia investasi muda sehat makan sehat olahraga angka harap hidup energik umur deh usaha aja nikah ya</t>
  </si>
  <si>
    <t>Nikah muda gak siap mental dan ekonomi dan budaya telat</t>
  </si>
  <si>
    <t>nikah muda gak siap mental dan ekonomi dan budaya telat</t>
  </si>
  <si>
    <t>['nikah', 'muda', 'gak', 'siap', 'mental', 'dan', 'ekonomi', 'dan', 'budaya', 'telat']</t>
  </si>
  <si>
    <t>['nikah', 'muda', 'gak', 'mental', 'ekonomi', 'budaya', 'telat']</t>
  </si>
  <si>
    <t>nikah muda gak mental ekonomi budaya telat</t>
  </si>
  <si>
    <t>Kiesha Alvaro Siap Nikah Muda, Ini Syarat Yang Diajukan Pasha Ungu #VideoKL https://t.co/B8u8DymwoZ</t>
  </si>
  <si>
    <t>kiesha alvaro siap nikah muda, ini syarat yang diajukan pasha ungu #videokl https://t.co/b8u8dymwoz</t>
  </si>
  <si>
    <t>kiesha alvaro siap nikah muda ini syarat yang diajukan pasha ungu</t>
  </si>
  <si>
    <t>['kiesha', 'alvaro', 'siap', 'nikah', 'muda', 'ini', 'syarat', 'yang', 'diajukan', 'pasha', 'ungu']</t>
  </si>
  <si>
    <t>['kiesha', 'alvaro', 'nikah', 'muda', 'syarat', 'diajukan', 'pasha', 'ungu']</t>
  </si>
  <si>
    <t>['kiesha', 'alvaro', 'nikah', 'muda', 'syarat', 'aju', 'pasha', 'ungu']</t>
  </si>
  <si>
    <t>kiesha alvaro nikah muda syarat aju pasha ungu</t>
  </si>
  <si>
    <t>Lagi ngumpul sama temen SD yg udah pada nikah dan punya anak semua. Setelah aku nanyak gimana nikah, ada yg ngasih saran untuk tidak buru2 menikah nikmati dulu masa muda, dan ada yg menyuruh untuk segera menikah karena menikah itu menyenangkan.</t>
  </si>
  <si>
    <t>lagi ngumpul sama temen sd yg udah pada nikah dan punya anak semua. setelah aku nanyak gimana nikah, ada yg ngasih saran untuk tidak buru2 menikah nikmati dulu masa muda, dan ada yg menyuruh untuk segera menikah karena menikah itu menyenangkan.</t>
  </si>
  <si>
    <t>lagi ngumpul sama temen sd yg udah pada nikah dan punya anak semua setelah aku nanyak gimana nikah ada yg ngasih saran untuk tidak buru menikah nikmati dulu masa muda dan ada yg menyuruh untuk segera menikah karena menikah itu menyenangkan</t>
  </si>
  <si>
    <t>['lagi', 'ngumpul', 'sama', 'temen', 'sd', 'yg', 'udah', 'pada', 'nikah', 'dan', 'punya', 'anak', 'semua', 'setelah', 'aku', 'nanyak', 'gimana', 'nikah', 'ada', 'yg', 'ngasih', 'saran', 'untuk', 'tidak', 'buru', 'menikah', 'nikmati', 'dulu', 'masa', 'muda', 'dan', 'ada', 'yg', 'menyuruh', 'untuk', 'segera', 'menikah', 'karena', 'menikah', 'itu', 'menyenangkan']</t>
  </si>
  <si>
    <t>['lagi', 'berkumpul', 'sama', 'teman', 'sd', 'yg', 'sudah', 'pada', 'nikah', 'dan', 'punya', 'anak', 'semua', 'setelah', 'aku', 'nanyak', 'bagaimana', 'nikah', 'ada', 'yg', 'memberi', 'saran', 'untuk', 'tidak', 'buru', 'nikah', 'menikmati', 'dulu', 'masa', 'muda', 'dan', 'ada', 'yg', 'menyuruh', 'untuk', 'segera', 'nikah', 'karena', 'nikah', 'itu', 'menyenangkan']</t>
  </si>
  <si>
    <t>['berkumpul', 'teman', 'sd', 'nikah', 'anak', 'nanyak', 'nikah', 'saran', 'buru', 'nikah', 'menikmati', 'muda', 'menyuruh', 'nikah', 'nikah', 'menyenangkan']</t>
  </si>
  <si>
    <t>['kumpul', 'teman', 'sd', 'nikah', 'anak', 'nanyak', 'nikah', 'saran', 'buru', 'nikah', 'nikmat', 'muda', 'suruh', 'nikah', 'nikah', 'senang']</t>
  </si>
  <si>
    <t>kumpul teman sd nikah anak nanyak nikah saran buru nikah nikmat muda suruh nikah nikah senang</t>
  </si>
  <si>
    <t>Define pengetahuan agama tinggi
Lulus sarjana jurusan hadist? Quran sunnah? Biasanya org2 kyk gitu bakal tertutup dan eksklusif, kyk bakal sm org yg kyk mrk lagi. Kebanyakan org kyk gitu nikah muda/ proses taaruf cepet.</t>
  </si>
  <si>
    <t>define pengetahuan agama tinggi
lulus sarjana jurusan hadist? quran sunnah? biasanya org2 kyk gitu bakal tertutup dan eksklusif, kyk bakal sm org yg kyk mrk lagi. kebanyakan org kyk gitu nikah muda/ proses taaruf cepet.</t>
  </si>
  <si>
    <t>define pengetahuan agama tinggi lulus sarjana jurusan hadist quran sunnah biasanya org kyk gitu bakal tertutup dan eksklusif kyk bakal sm org yg kyk mrk lagi kebanyakan org kyk gitu nikah muda proses taaruf cepet</t>
  </si>
  <si>
    <t>['define', 'pengetahuan', 'agama', 'tinggi', 'lulus', 'sarjana', 'jurusan', 'hadist', 'quran', 'sunnah', 'biasanya', 'org', 'kyk', 'gitu', 'bakal', 'tertutup', 'dan', 'eksklusif', 'kyk', 'bakal', 'sm', 'org', 'yg', 'kyk', 'mrk', 'lagi', 'kebanyakan', 'org', 'kyk', 'gitu', 'nikah', 'muda', 'proses', 'taaruf', 'cepet']</t>
  </si>
  <si>
    <t>['define', 'pengetahuan', 'agama', 'tinggi', 'lulus', 'sarjana', 'jurusan', 'hadist', 'quran', 'sunnah', 'biasanya', 'orang', 'seperti', 'begitu', 'bakal', 'tertutup', 'dan', 'eksklusif', 'seperti', 'bakal', 'sama', 'orang', 'yg', 'seperti', 'mereka', 'lagi', 'kebanyakan', 'orang', 'seperti', 'begitu', 'nikah', 'muda', 'proses', 'taaruf', 'cepat']</t>
  </si>
  <si>
    <t>['define', 'pengetahuan', 'agama', 'lulus', 'sarjana', 'jurusan', 'hadist', 'quran', 'sunnah', 'orang', 'tertutup', 'eksklusif', 'orang', 'kebanyakan', 'orang', 'nikah', 'muda', 'proses', 'taaruf', 'cepat']</t>
  </si>
  <si>
    <t>['define', 'tahu', 'agama', 'lulus', 'sarjana', 'jurus', 'hadist', 'quran', 'sunnah', 'orang', 'tutup', 'eksklusif', 'orang', 'banyak', 'orang', 'nikah', 'muda', 'proses', 'taaruf', 'cepat']</t>
  </si>
  <si>
    <t>define tahu agama lulus sarjana jurus hadist quran sunnah orang tutup eksklusif orang banyak orang nikah muda proses taaruf cepat</t>
  </si>
  <si>
    <t>@takoyakipersitt Kejepit usia tapi dorongan nikah muda</t>
  </si>
  <si>
    <t>@takoyakipersitt kejepit usia tapi dorongan nikah muda</t>
  </si>
  <si>
    <t>kejepit usia tapi dorongan nikah muda</t>
  </si>
  <si>
    <t>['kejepit', 'usia', 'tapi', 'dorongan', 'nikah', 'muda']</t>
  </si>
  <si>
    <t>['kejepit', 'usia', 'dorongan', 'nikah', 'muda']</t>
  </si>
  <si>
    <t>['jepit', 'usia', 'dorong', 'nikah', 'muda']</t>
  </si>
  <si>
    <t>jepit usia dorong nikah muda</t>
  </si>
  <si>
    <t>@cherriecats kl pd pengen nikah muda emg salah carver</t>
  </si>
  <si>
    <t>kl pd pengen nikah muda emg salah carver</t>
  </si>
  <si>
    <t>['kl', 'pd', 'pengen', 'nikah', 'muda', 'emg', 'salah', 'carver']</t>
  </si>
  <si>
    <t>['kalau', 'pada', 'ingin', 'nikah', 'muda', 'memang', 'salah', 'carver']</t>
  </si>
  <si>
    <t>['nikah', 'muda', 'salah', 'carver']</t>
  </si>
  <si>
    <t>nikah muda salah carver</t>
  </si>
  <si>
    <t>TRANS7: Sudah temui orang tua Sitha Marino, Bastian Steel ingin segera nikah muda?? #FYP_Trans7 https://t.co/pW7pwWoYYM</t>
  </si>
  <si>
    <t>trans7: sudah temui orang tua sitha marino, bastian steel ingin segera nikah muda?? #fyp_trans7 https://t.co/pw7pwwoyym</t>
  </si>
  <si>
    <t>trans sudah temui orang tua sitha marino bastian steel ingin segera nikah muda trans</t>
  </si>
  <si>
    <t>['trans', 'sudah', 'temui', 'orang', 'tua', 'sitha', 'marino', 'bastian', 'steel', 'ingin', 'segera', 'nikah', 'muda', 'trans']</t>
  </si>
  <si>
    <t>['trans', 'temui', 'orang', 'tua', 'sitha', 'marino', 'bastian', 'steel', 'nikah', 'muda', 'trans']</t>
  </si>
  <si>
    <t>['trans', 'temu', 'orang', 'tua', 'sitha', 'marino', 'bastian', 'steel', 'nikah', 'muda', 'trans']</t>
  </si>
  <si>
    <t>trans temu orang tua sitha marino bastian steel nikah muda trans</t>
  </si>
  <si>
    <t>Aku siap nikah muda 👰 https://t.co/Jzb1OzcCfN</t>
  </si>
  <si>
    <t>aku siap nikah muda 👰 https://t.co/jzb1ozccfn</t>
  </si>
  <si>
    <t>aku siap nikah muda</t>
  </si>
  <si>
    <t>['aku', 'siap', 'nikah', 'muda']</t>
  </si>
  <si>
    <t>Ihhh tadi kan ak ketemu temen SD kaget betul dia cerita soal adik kelas kita dlu dah pada merit kek anjayyy aing masih pusing nyari duit, mereka pusing ngurus rumah tangga😭 Sukses deh buat yg nikah muda, semoga lancar-lancar trs yee 😭🫂</t>
  </si>
  <si>
    <t>ihhh tadi kan ak ketemu temen sd kaget betul dia cerita soal adik kelas kita dlu dah pada merit kek anjayyy aing masih pusing nyari duit, mereka pusing ngurus rumah tangga😭 sukses deh buat yg nikah muda, semoga lancar-lancar trs yee 😭🫂</t>
  </si>
  <si>
    <t>ihhh tadi kan ak ketemu temen sd kaget betul dia cerita soal adik kelas kita dlu dah pada merit kek anjayyy aing masih pusing nyari duit mereka pusing ngurus rumah tangga sukses deh buat yg nikah muda semoga lancarlancar trs yee</t>
  </si>
  <si>
    <t>['ihhh', 'tadi', 'kan', 'ak', 'ketemu', 'temen', 'sd', 'kaget', 'betul', 'dia', 'cerita', 'soal', 'adik', 'kelas', 'kita', 'dlu', 'dah', 'pada', 'merit', 'kek', 'anjayyy', 'aing', 'masih', 'pusing', 'nyari', 'duit', 'mereka', 'pusing', 'ngurus', 'rumah', 'tangga', 'sukses', 'deh', 'buat', 'yg', 'nikah', 'muda', 'semoga', 'lancarlancar', 'trs', 'yee']</t>
  </si>
  <si>
    <t>['ihhh', 'tadi', 'kan', 'aku', 'bertemu', 'teman', 'sd', 'kaget', 'betul', 'dia', 'cerita', 'soal', 'adik', 'kelas', 'kita', 'dahulu', 'sudah', 'pada', 'merit', 'seperti', 'anjayyy', 'aku', 'masih', 'pusing', 'mencari', 'duit', 'mereka', 'pusing', 'merawat', 'rumah', 'tangga', 'sukses', 'deh', 'buat', 'yg', 'nikah', 'muda', 'semoga', 'lancarlancar', 'terus', 'yee']</t>
  </si>
  <si>
    <t>['ihhh', 'bertemu', 'teman', 'sd', 'kaget', 'cerita', 'adik', 'kelas', 'merit', 'anjayyy', 'pusing', 'mencari', 'duit', 'pusing', 'merawat', 'rumah', 'tangga', 'sukses', 'deh', 'nikah', 'muda', 'semoga', 'lancarlancar', 'yee']</t>
  </si>
  <si>
    <t>['ihhh', 'temu', 'teman', 'sd', 'kaget', 'cerita', 'adik', 'kelas', 'rit', 'anjayyy', 'pusing', 'cari', 'duit', 'pusing', 'rawat', 'rumah', 'tangga', 'sukses', 'deh', 'nikah', 'muda', 'moga', 'lancarlancar', 'yee']</t>
  </si>
  <si>
    <t>ihhh temu teman sd kaget cerita adik kelas rit anjayyy pusing cari duit pusing rawat rumah tangga sukses deh nikah muda moga lancarlancar yee</t>
  </si>
  <si>
    <t>@tanyarlfes HIH GUEEEEE JUGA OTW PUNYA ADEE
anj tkut kalo gw bawa adek disangka nikah muda atau hamil diluar nikah</t>
  </si>
  <si>
    <t>@tanyarlfes hih gueeeee juga otw punya adee
anj tkut kalo gw bawa adek disangka nikah muda atau hamil diluar nikah</t>
  </si>
  <si>
    <t>hih gueeeee juga otw punya adee anj tkut kalo gw bawa adek disangka nikah muda atau hamil diluar nikah</t>
  </si>
  <si>
    <t>['hih', 'gueeeee', 'juga', 'otw', 'punya', 'adee', 'anj', 'tkut', 'kalo', 'gw', 'bawa', 'adek', 'disangka', 'nikah', 'muda', 'atau', 'hamil', 'diluar', 'nikah']</t>
  </si>
  <si>
    <t>['hih', 'gueeeee', 'juga', 'menuju', 'punya', 'adee', 'fuck', 'tkut', 'kalo', 'aku', 'bawa', 'adik', 'disangka', 'nikah', 'muda', 'atau', 'hamil', 'diluar', 'nikah']</t>
  </si>
  <si>
    <t>['hih', 'gueeeee', 'adee', 'fuck', 'tkut', 'kalo', 'bawa', 'adik', 'disangka', 'nikah', 'muda', 'hamil', 'diluar', 'nikah']</t>
  </si>
  <si>
    <t>['hih', 'gueeeee', 'adee', 'fuck', 'tkut', 'kalo', 'bawa', 'adik', 'sangka', 'nikah', 'muda', 'hamil', 'luar', 'nikah']</t>
  </si>
  <si>
    <t>hih gueeeee adee fuck tkut kalo bawa adik sangka nikah muda hamil luar nikah</t>
  </si>
  <si>
    <t>GEN Z VS NIKAH MUDA
https://t.co/R1TcGCWnza</t>
  </si>
  <si>
    <t>gen z vs nikah muda
https://t.co/r1tcgcwnza</t>
  </si>
  <si>
    <t>gen  vs nikah muda</t>
  </si>
  <si>
    <t>['gen', 'vs', 'nikah', 'muda']</t>
  </si>
  <si>
    <t>['generasi', 'vs', 'nikah', 'muda']</t>
  </si>
  <si>
    <t>generasi vs nikah muda</t>
  </si>
  <si>
    <t>@storyiest 😔😔😔😔ayah bundaku beli rumah di bekasi pas nikah muda</t>
  </si>
  <si>
    <t>ayah bundaku beli rumah di bekasi pas nikah muda</t>
  </si>
  <si>
    <t>['ayah', 'bundaku', 'beli', 'rumah', 'di', 'bekasi', 'pas', 'nikah', 'muda']</t>
  </si>
  <si>
    <t>['ayah', 'bundaku', 'beli', 'rumah', 'di', 'bekasi', 'saat', 'nikah', 'muda']</t>
  </si>
  <si>
    <t>['ayah', 'bundaku', 'beli', 'rumah', 'bekasi', 'nikah', 'muda']</t>
  </si>
  <si>
    <t>['ayah', 'bunda', 'beli', 'rumah', 'bekas', 'nikah', 'muda']</t>
  </si>
  <si>
    <t>ayah bunda beli rumah bekas nikah muda</t>
  </si>
  <si>
    <t>“Aku punya teman yang nikah muda, akhirnya cerai. Saat berumah tangga gak keurus, setelah cerai (jadi janda) semakin cantik dan glowing. Kalau aku sih mau nikah di usia 28 tahun. Di usia matang dan keuangan udah bisa fight. Udah dewasa,” tutur DN (25 tahun).
#FomoStory</t>
  </si>
  <si>
    <t>“aku punya teman yang nikah muda, akhirnya cerai. saat berumah tangga gak keurus, setelah cerai (jadi janda) semakin cantik dan glowing. kalau aku sih mau nikah di usia 28 tahun. di usia matang dan keuangan udah bisa fight. udah dewasa,” tutur dn (25 tahun).
#fomostory</t>
  </si>
  <si>
    <t>aku punya teman yang nikah muda akhirnya cerai saat berumah tangga gak keurus setelah cerai jadi janda semakin cantik dan glowing kalau aku sih mau nikah di usia tahun di usia matang dan keuangan udah bisa fight udah dewasa tutur dn tahun</t>
  </si>
  <si>
    <t>['aku', 'punya', 'teman', 'yang', 'nikah', 'muda', 'akhirnya', 'cerai', 'saat', 'berumah', 'tangga', 'gak', 'keurus', 'setelah', 'cerai', 'jadi', 'janda', 'semakin', 'cantik', 'dan', 'glowing', 'kalau', 'aku', 'sih', 'mau', 'nikah', 'di', 'usia', 'tahun', 'di', 'usia', 'matang', 'dan', 'keuangan', 'udah', 'bisa', 'fight', 'udah', 'dewasa', 'tutur', 'dn', 'tahun']</t>
  </si>
  <si>
    <t>['aku', 'punya', 'teman', 'yang', 'nikah', 'muda', 'akhirnya', 'cerai', 'saat', 'berumah', 'tangga', 'gak', 'keurus', 'setelah', 'cerai', 'jadi', 'janda', 'semakin', 'cantik', 'dan', 'glowing', 'kalau', 'aku', 'sih', 'mau', 'nikah', 'di', 'usia', 'tahun', 'di', 'usia', 'matang', 'dan', 'keuangan', 'sudah', 'bisa', 'fight', 'sudah', 'dewasa', 'tutur', 'dan', 'tahun']</t>
  </si>
  <si>
    <t>['teman', 'nikah', 'muda', 'cerai', 'berumah', 'tangga', 'gak', 'keurus', 'cerai', 'janda', 'cantik', 'glowing', 'sih', 'nikah', 'usia', 'usia', 'matang', 'keuangan', 'fight', 'dewasa']</t>
  </si>
  <si>
    <t>['teman', 'nikah', 'muda', 'cerai', 'rumah', 'tangga', 'gak', 'urus', 'cerai', 'janda', 'cantik', 'glowing', 'sih', 'nikah', 'usia', 'usia', 'matang', 'uang', 'fight', 'dewasa']</t>
  </si>
  <si>
    <t>teman nikah muda cerai rumah tangga gak urus cerai janda cantik glowing sih nikah usia usia matang uang fight dewasa</t>
  </si>
  <si>
    <t>“Buat apa nikah muda? Kalau masih muda, banyak yang bisa diraih.  Masih bebas. Dan juga pemikiran belum matang, mental masih labil, keuangan juga belum stabil," kata NR (18 tahun).
#FomoStory</t>
  </si>
  <si>
    <t>“buat apa nikah muda? kalau masih muda, banyak yang bisa diraih.  masih bebas. dan juga pemikiran belum matang, mental masih labil, keuangan juga belum stabil," kata nr (18 tahun).
#fomostory</t>
  </si>
  <si>
    <t>buat apa nikah muda kalau masih muda banyak yang bisa diraih masih bebas dan juga pemikiran belum matang mental masih labil keuangan juga belum stabil kata nr tahun</t>
  </si>
  <si>
    <t>['buat', 'apa', 'nikah', 'muda', 'kalau', 'masih', 'muda', 'banyak', 'yang', 'bisa', 'diraih', 'masih', 'bebas', 'dan', 'juga', 'pemikiran', 'belum', 'matang', 'mental', 'masih', 'labil', 'keuangan', 'juga', 'belum', 'stabil', 'kata', 'nr', 'tahun']</t>
  </si>
  <si>
    <t>['nikah', 'muda', 'muda', 'diraih', 'bebas', 'pemikiran', 'matang', 'mental', 'labil', 'keuangan', 'stabil', 'nr']</t>
  </si>
  <si>
    <t>['nikah', 'muda', 'muda', 'raih', 'bebas', 'pikir', 'matang', 'mental', 'labil', 'uang', 'stabil', 'nr']</t>
  </si>
  <si>
    <t>nikah muda muda raih bebas pikir matang mental labil uang stabil nr</t>
  </si>
  <si>
    <t>Sudah temui orang tua Sitha Marino, Bastian Steel ingin segera nikah muda?? #FYP_Trans7 https://t.co/amUTqrWG1q</t>
  </si>
  <si>
    <t>sudah temui orang tua sitha marino, bastian steel ingin segera nikah muda?? #fyp_trans7 https://t.co/amutqrwg1q</t>
  </si>
  <si>
    <t>sudah temui orang tua sitha marino bastian steel ingin segera nikah muda trans</t>
  </si>
  <si>
    <t>['sudah', 'temui', 'orang', 'tua', 'sitha', 'marino', 'bastian', 'steel', 'ingin', 'segera', 'nikah', 'muda', 'trans']</t>
  </si>
  <si>
    <t>['temui', 'orang', 'tua', 'sitha', 'marino', 'bastian', 'steel', 'nikah', 'muda', 'trans']</t>
  </si>
  <si>
    <t>['temu', 'orang', 'tua', 'sitha', 'marino', 'bastian', 'steel', 'nikah', 'muda', 'trans']</t>
  </si>
  <si>
    <t>temu orang tua sitha marino bastian steel nikah muda trans</t>
  </si>
  <si>
    <t>@viaznia @discernia Iya.. Budaya seperti itu kemungkinan terjadi di seluruh dunia. Indonesia dulu mayoritas beragama nenek moyang tapi memiliki kesamaan kultur seperti poligami dan nikah muda lalu memiliki banyak anak. Bahkan nenekku saja yg usia 70+ kondisi fisiknya lebih sehat.</t>
  </si>
  <si>
    <t>@viaznia @discernia iya.. budaya seperti itu kemungkinan terjadi di seluruh dunia. indonesia dulu mayoritas beragama nenek moyang tapi memiliki kesamaan kultur seperti poligami dan nikah muda lalu memiliki banyak anak. bahkan nenekku saja yg usia 70+ kondisi fisiknya lebih sehat.</t>
  </si>
  <si>
    <t>iya budaya seperti itu kemungkinan terjadi di seluruh dunia indonesia dulu mayoritas beragama nenek moyang tapi memiliki kesamaan kultur seperti poligami dan nikah muda lalu memiliki banyak anak bahkan nenekku saja yg usia kondisi fisiknya lebih sehat</t>
  </si>
  <si>
    <t>['iya', 'budaya', 'seperti', 'itu', 'kemungkinan', 'terjadi', 'di', 'seluruh', 'dunia', 'indonesia', 'dulu', 'mayoritas', 'beragama', 'nenek', 'moyang', 'tapi', 'memiliki', 'kesamaan', 'kultur', 'seperti', 'poligami', 'dan', 'nikah', 'muda', 'lalu', 'memiliki', 'banyak', 'anak', 'bahkan', 'nenekku', 'saja', 'yg', 'usia', 'kondisi', 'fisiknya', 'lebih', 'sehat']</t>
  </si>
  <si>
    <t>['iya', 'budaya', 'dunia', 'indonesia', 'mayoritas', 'beragama', 'nenek', 'moyang', 'memiliki', 'kesamaan', 'kultur', 'poligami', 'nikah', 'muda', 'memiliki', 'anak', 'nenekku', 'usia', 'kondisi', 'fisiknya', 'sehat']</t>
  </si>
  <si>
    <t>['iya', 'budaya', 'dunia', 'indonesia', 'mayoritas', 'agama', 'nenek', 'moyang', 'milik', 'sama', 'kultur', 'poligami', 'nikah', 'muda', 'milik', 'anak', 'nenek', 'usia', 'kondisi', 'fisik', 'sehat']</t>
  </si>
  <si>
    <t>iya budaya dunia indonesia mayoritas agama nenek moyang milik sama kultur poligami nikah muda milik anak nenek usia kondisi fisik sehat</t>
  </si>
  <si>
    <t>@ezash briooo: anak muda belum nikah, biasanya beli baru kredit, terus mobilnya dipake taksi online. bukan ngejudge, tapi 3 orang sekitar gw begini 🙏🙏🙏</t>
  </si>
  <si>
    <t>briooo anak muda belum nikah biasanya beli baru kredit terus mobilnya dipake taksi online bukan ngejudge tapi orang sekitar gw begini</t>
  </si>
  <si>
    <t>['briooo', 'anak', 'muda', 'belum', 'nikah', 'biasanya', 'beli', 'baru', 'kredit', 'terus', 'mobilnya', 'dipake', 'taksi', 'online', 'bukan', 'ngejudge', 'tapi', 'orang', 'sekitar', 'gw', 'begini']</t>
  </si>
  <si>
    <t>['briooo', 'anak', 'muda', 'belum', 'nikah', 'biasanya', 'beli', 'baru', 'kredit', 'terus', 'mobilnya', 'dipake', 'taksi', 'online', 'bukan', 'menghakimi', 'tapi', 'orang', 'sekitar', 'aku', 'begini']</t>
  </si>
  <si>
    <t>['briooo', 'anak', 'muda', 'nikah', 'beli', 'kredit', 'mobilnya', 'dipake', 'taksi', 'online', 'menghakimi', 'orang']</t>
  </si>
  <si>
    <t>['briooo', 'anak', 'muda', 'nikah', 'beli', 'kredit', 'mobil', 'dipake', 'taksi', 'online', 'hakim', 'orang']</t>
  </si>
  <si>
    <t>briooo anak muda nikah beli kredit mobil dipake taksi online hakim orang</t>
  </si>
  <si>
    <t>Berkat #danamon nabung jadi mudah,udah gaperlu takut lagi kalo di tanya "Kapan nikah ?". 
Masa muda udah gaperlu lagi anxiety terhadap keuangan.
#Danamon
#DanamonLawanCemasFinansial</t>
  </si>
  <si>
    <t>berkat #danamon nabung jadi mudah,udah gaperlu takut lagi kalo di tanya "kapan nikah ?". 
masa muda udah gaperlu lagi anxiety terhadap keuangan.
#danamon
#danamonlawancemasfinansial</t>
  </si>
  <si>
    <t>berkat nabung jadi mudahudah gaperlu takut lagi kalo di tanya kapan nikah masa muda udah gaperlu lagi anxiety terhadap keuangan</t>
  </si>
  <si>
    <t>['berkat', 'nabung', 'jadi', 'mudahudah', 'gaperlu', 'takut', 'lagi', 'kalo', 'di', 'tanya', 'kapan', 'nikah', 'masa', 'muda', 'udah', 'gaperlu', 'lagi', 'anxiety', 'terhadap', 'keuangan']</t>
  </si>
  <si>
    <t>['berkat', 'menabung', 'jadi', 'mudahudah', 'gaperlu', 'takut', 'lagi', 'kalo', 'di', 'tanya', 'kapan', 'nikah', 'masa', 'muda', 'sudah', 'gaperlu', 'lagi', 'anxiety', 'terhadap', 'keuangan']</t>
  </si>
  <si>
    <t>['berkat', 'menabung', 'mudahudah', 'gaperlu', 'takut', 'kalo', 'nikah', 'muda', 'gaperlu', 'anxiety', 'keuangan']</t>
  </si>
  <si>
    <t>['berkat', 'tabung', 'mudahudah', 'gaperlu', 'takut', 'kalo', 'nikah', 'muda', 'gaperlu', 'anxiety', 'uang']</t>
  </si>
  <si>
    <t>berkat tabung mudahudah gaperlu takut kalo nikah muda gaperlu anxiety uang</t>
  </si>
  <si>
    <t>perasaan aku masih muda deh baru 20, tp kenapa dah diserbu temen seumuran pd lamaran sm nikah ya</t>
  </si>
  <si>
    <t>perasaan aku masih muda deh baru tp kenapa dah diserbu temen seumuran pd lamaran sm nikah ya</t>
  </si>
  <si>
    <t>['perasaan', 'aku', 'masih', 'muda', 'deh', 'baru', 'tp', 'kenapa', 'dah', 'diserbu', 'temen', 'seumuran', 'pd', 'lamaran', 'sm', 'nikah', 'ya']</t>
  </si>
  <si>
    <t>['perasaan', 'aku', 'masih', 'muda', 'deh', 'baru', 'tapi', 'kenapa', 'sudah', 'diserbu', 'teman', 'seumuran', 'pada', 'lamaran', 'sama', 'nikah', 'ya']</t>
  </si>
  <si>
    <t>['perasaan', 'muda', 'deh', 'diserbu', 'teman', 'seumuran', 'lamaran', 'nikah', 'ya']</t>
  </si>
  <si>
    <t>['asa', 'muda', 'deh', 'serbu', 'teman', 'umur', 'lamar', 'nikah', 'ya']</t>
  </si>
  <si>
    <t>asa muda deh serbu teman umur lamar nikah ya</t>
  </si>
  <si>
    <t>Np ya anj mentang2 udh gede pertanyaannya "mana pcrnya?" "Kapan nikah?"
MASI MUDA WOI PLISLAH</t>
  </si>
  <si>
    <t>np ya anj mentang2 udh gede pertanyaannya "mana pcrnya?" "kapan nikah?"
masi muda woi plislah</t>
  </si>
  <si>
    <t>np ya anj mentang udh gede pertanyaannya mana pcrnya kapan nikah masi muda woi plislah</t>
  </si>
  <si>
    <t>['np', 'ya', 'anj', 'mentang', 'udh', 'gede', 'pertanyaannya', 'mana', 'pcrnya', 'kapan', 'nikah', 'masi', 'muda', 'woi', 'plislah']</t>
  </si>
  <si>
    <t>['np', 'ya', 'fuck', 'mentang', 'sudah', 'besar', 'pertanyaannya', 'mana', 'pcrnya', 'kapan', 'nikah', 'masih', 'muda', 'woi', 'plislah']</t>
  </si>
  <si>
    <t>['np', 'ya', 'fuck', 'mentang', 'pertanyaannya', 'pcrnya', 'nikah', 'muda', 'woi', 'plislah']</t>
  </si>
  <si>
    <t>['np', 'ya', 'fuck', 'mentang', 'tanya', 'pcrnya', 'nikah', 'muda', 'woi', 'plislah']</t>
  </si>
  <si>
    <t>np ya fuck mentang tanya pcrnya nikah muda woi plislah</t>
  </si>
  <si>
    <t>Yaa enih anak baru kuu. Artara wayasena, 20 y.o, agak jamet (kadang kadang), ngeselin pol kalo kata dirani, cita cita dia mau nikah muda (mau nya cuma sama dira, katanya.). Ya mungkin itu sedikit banyak tentang tara, doakan semoga kalian rukun sama dia yaa heheww</t>
  </si>
  <si>
    <t>yaa enih anak baru kuu. artara wayasena, 20 y.o, agak jamet (kadang kadang), ngeselin pol kalo kata dirani, cita cita dia mau nikah muda (mau nya cuma sama dira, katanya.). ya mungkin itu sedikit banyak tentang tara, doakan semoga kalian rukun sama dia yaa heheww</t>
  </si>
  <si>
    <t>yaa enih anak baru kuu artara wayasena yo agak jamet kadang kadang ngeselin pol kalo kata dirani cita cita dia mau nikah muda mau nya cuma sama dira katanya ya mungkin itu sedikit banyak tentang tara doakan semoga kalian rukun sama dia yaa heheww</t>
  </si>
  <si>
    <t>['yaa', 'enih', 'anak', 'baru', 'kuu', 'artara', 'wayasena', 'yo', 'agak', 'jamet', 'kadang', 'kadang', 'ngeselin', 'pol', 'kalo', 'kata', 'dirani', 'cita', 'cita', 'dia', 'mau', 'nikah', 'muda', 'mau', 'nya', 'cuma', 'sama', 'dira', 'katanya', 'ya', 'mungkin', 'itu', 'sedikit', 'banyak', 'tentang', 'tara', 'doakan', 'semoga', 'kalian', 'rukun', 'sama', 'dia', 'yaa', 'heheww']</t>
  </si>
  <si>
    <t>['iya', 'ini', 'anak', 'baru', 'kuu', 'artara', 'wayasena', 'ya', 'agak', 'jamet', 'kadang', 'kadang', 'ngeselin', 'sangat', 'kalo', 'kata', 'dirani', 'cita', 'cita', 'dia', 'mau', 'nikah', 'muda', 'mau', 'nya', 'cuma', 'sama', 'dira', 'katanya', 'ya', 'mungkin', 'itu', 'sedikit', 'banyak', 'tentang', 'tara', 'doakan', 'semoga', 'kalian', 'rukun', 'sama', 'dia', 'iya', 'heheww']</t>
  </si>
  <si>
    <t>['iya', 'anak', 'kuu', 'artara', 'wayasena', 'ya', 'jamet', 'kadang', 'kadang', 'ngeselin', 'kalo', 'dirani', 'cita', 'cita', 'nikah', 'muda', 'nya', 'dira', 'ya', 'tara', 'doakan', 'semoga', 'rukun', 'iya', 'heheww']</t>
  </si>
  <si>
    <t>['iya', 'anak', 'kuu', 'artara', 'wayasena', 'ya', 'jamet', 'kadang', 'kadang', 'ngeselin', 'kalo', 'rani', 'cita', 'cita', 'nikah', 'muda', 'nya', 'dira', 'ya', 'tara', 'doa', 'moga', 'rukun', 'iya', 'heheww']</t>
  </si>
  <si>
    <t>iya anak kuu artara wayasena ya jamet kadang kadang ngeselin kalo rani cita cita nikah muda nya dira ya tara doa moga rukun iya heheww</t>
  </si>
  <si>
    <t>mau nikah muda sama ak ga</t>
  </si>
  <si>
    <t>['mau', 'nikah', 'muda', 'sama', 'ak', 'ga']</t>
  </si>
  <si>
    <t>['mau', 'nikah', 'muda', 'sama', 'aku', 'tidak']</t>
  </si>
  <si>
    <t>Dia ngakunya kalo gue ini istri dia yang lagi nunggu suaminya balik, dan si waria ini kayak yang kesel kecewa gitu loh terus bilang.  "Oh udah punya istri, nikah muda ya? Atau nikah karena accident?" temen cowok gue cuma cengengesan sambil bilang, "di jodohin, Kak." +</t>
  </si>
  <si>
    <t>dia ngakunya kalo gue ini istri dia yang lagi nunggu suaminya balik, dan si waria ini kayak yang kesel kecewa gitu loh terus bilang.  "oh udah punya istri, nikah muda ya? atau nikah karena accident?" temen cowok gue cuma cengengesan sambil bilang, "di jodohin, kak." +</t>
  </si>
  <si>
    <t>dia ngakunya kalo gue ini istri dia yang lagi nunggu suaminya balik dan si waria ini kayak yang kesel kecewa gitu loh terus bilang oh udah punya istri nikah muda ya atau nikah karena accident temen cowok gue cuma cengengesan sambil bilang di jodohin kak</t>
  </si>
  <si>
    <t>['dia', 'ngakunya', 'kalo', 'gue', 'ini', 'istri', 'dia', 'yang', 'lagi', 'nunggu', 'suaminya', 'balik', 'dan', 'si', 'waria', 'ini', 'kayak', 'yang', 'kesel', 'kecewa', 'gitu', 'loh', 'terus', 'bilang', 'oh', 'udah', 'punya', 'istri', 'nikah', 'muda', 'ya', 'atau', 'nikah', 'karena', 'accident', 'temen', 'cowok', 'gue', 'cuma', 'cengengesan', 'sambil', 'bilang', 'di', 'jodohin', 'kak']</t>
  </si>
  <si>
    <t>['dia', 'ngakunya', 'kalo', 'aku', 'ini', 'istri', 'dia', 'yang', 'lagi', 'nunggu', 'suaminya', 'balik', 'dan', 'si', 'waria', 'ini', 'seperti', 'yang', 'kesal', 'kecewa', 'begitu', 'loh', 'terus', 'bilang', 'oh', 'sudah', 'punya', 'istri', 'nikah', 'muda', 'ya', 'atau', 'nikah', 'karena', 'accident', 'teman', 'cowok', 'aku', 'cuma', 'cengengesan', 'sambil', 'bilang', 'di', 'jodohkan', 'kakak']</t>
  </si>
  <si>
    <t>['ngakunya', 'kalo', 'istri', 'nunggu', 'suaminya', 'si', 'waria', 'kesal', 'kecewa', 'loh', 'bilang', 'oh', 'istri', 'nikah', 'muda', 'ya', 'nikah', 'accident', 'teman', 'cowok', 'cengengesan', 'bilang', 'jodohkan', 'kakak']</t>
  </si>
  <si>
    <t>['ngakunya', 'kalo', 'istri', 'nunggu', 'suami', 'si', 'waria', 'kesal', 'kecewa', 'loh', 'bilang', 'oh', 'istri', 'nikah', 'muda', 'ya', 'nikah', 'accident', 'teman', 'cowok', 'cengengesan', 'bilang', 'jodoh', 'kakak']</t>
  </si>
  <si>
    <t>ngakunya kalo istri nunggu suami si waria kesal kecewa loh bilang oh istri nikah muda ya nikah accident teman cowok cengengesan bilang jodoh kakak</t>
  </si>
  <si>
    <t>@tropicalpanic @AgastyArcanA @filosofiksi Kenyataannya ga ada catatan sejarah Aisyah sakit krn nikah muda. 😂</t>
  </si>
  <si>
    <t>@tropicalpanic @agastyarcana @filosofiksi kenyataannya ga ada catatan sejarah aisyah sakit krn nikah muda. 😂</t>
  </si>
  <si>
    <t>kenyataannya ga ada catatan sejarah aisyah sakit krn nikah muda</t>
  </si>
  <si>
    <t>['kenyataannya', 'ga', 'ada', 'catatan', 'sejarah', 'aisyah', 'sakit', 'krn', 'nikah', 'muda']</t>
  </si>
  <si>
    <t>['kenyataannya', 'tidak', 'ada', 'catatan', 'sejarah', 'aisyah', 'sakit', 'krn', 'nikah', 'muda']</t>
  </si>
  <si>
    <t>['kenyataannya', 'catatan', 'sejarah', 'aisyah', 'sakit', 'krn', 'nikah', 'muda']</t>
  </si>
  <si>
    <t>['nyata', 'catat', 'sejarah', 'aisyah', 'sakit', 'krn', 'nikah', 'muda']</t>
  </si>
  <si>
    <t>nyata catat sejarah aisyah sakit krn nikah muda</t>
  </si>
  <si>
    <t>lihat temen hbs nikah muda mencoba segala cara demi menghasilkan uang demi anaknya😭</t>
  </si>
  <si>
    <t>lihat temen hbs nikah muda mencoba segala cara demi menghasilkan uang demi anaknya</t>
  </si>
  <si>
    <t>['lihat', 'temen', 'hbs', 'nikah', 'muda', 'mencoba', 'segala', 'cara', 'demi', 'menghasilkan', 'uang', 'demi', 'anaknya']</t>
  </si>
  <si>
    <t>['lihat', 'teman', 'hbs', 'nikah', 'muda', 'mencoba', 'segala', 'cara', 'demi', 'menghasilkan', 'uang', 'demi', 'anaknya']</t>
  </si>
  <si>
    <t>['lihat', 'teman', 'hbs', 'nikah', 'muda', 'mencoba', 'menghasilkan', 'uang', 'anaknya']</t>
  </si>
  <si>
    <t>['lihat', 'teman', 'hbs', 'nikah', 'muda', 'coba', 'hasil', 'uang', 'anak']</t>
  </si>
  <si>
    <t>lihat teman hbs nikah muda coba hasil uang anak</t>
  </si>
  <si>
    <t>Ni banyak bgt teteh2 kelahiran 2000an flexing jadi mahmud di tiktok… kek lu mau nikah umur 17 taun jg terserah, tapi kaga usah ngerasa sivaling gt kek merasa paling keren sedunia udah bisa jdi mamah2 di usia muda, jalan idup org beda2 kelesss hadeh</t>
  </si>
  <si>
    <t>ni banyak bgt teteh2 kelahiran 2000an flexing jadi mahmud di tiktok… kek lu mau nikah umur 17 taun jg terserah, tapi kaga usah ngerasa sivaling gt kek merasa paling keren sedunia udah bisa jdi mamah2 di usia muda, jalan idup org beda2 kelesss hadeh</t>
  </si>
  <si>
    <t>ni banyak bgt teteh kelahiran an flexing jadi mahmud di tiktok kek lu mau nikah umur taun jg terserah tapi kaga usah ngerasa sivaling gt kek merasa paling keren sedunia udah bisa jdi mamah di usia muda jalan idup org beda kelesss hadeh</t>
  </si>
  <si>
    <t>['ni', 'banyak', 'bgt', 'teteh', 'kelahiran', 'an', 'flexing', 'jadi', 'mahmud', 'di', 'tiktok', 'kek', 'lu', 'mau', 'nikah', 'umur', 'taun', 'jg', 'terserah', 'tapi', 'kaga', 'usah', 'ngerasa', 'sivaling', 'gt', 'kek', 'merasa', 'paling', 'keren', 'sedunia', 'udah', 'bisa', 'jdi', 'mamah', 'di', 'usia', 'muda', 'jalan', 'idup', 'org', 'beda', 'kelesss', 'hadeh']</t>
  </si>
  <si>
    <t>['ini', 'banyak', 'banget', 'mbak', 'kelahiran', 'an', 'flexing', 'jadi', 'mahmud', 'di', 'tiktok', 'seperti', 'kamu', 'mau', 'nikah', 'umur', 'tahun', 'juga', 'terserah', 'tapi', 'tidak', 'usah', 'merasakan', 'sivaling', 'begitu', 'seperti', 'merasa', 'paling', 'keren', 'sedunia', 'sudah', 'bisa', 'jadi', 'ibu', 'di', 'usia', 'muda', 'jalan', 'hidup', 'orang', 'beda', 'kelesss', 'hadeh']</t>
  </si>
  <si>
    <t>['banget', 'mbak', 'kelahiran', 'an', 'flexing', 'mahmud', 'tiktok', 'nikah', 'umur', 'terserah', 'merasakan', 'sivaling', 'keren', 'sedunia', 'usia', 'muda', 'jalan', 'hidup', 'orang', 'beda', 'kelesss', 'hadeh']</t>
  </si>
  <si>
    <t>['banget', 'mbak', 'lahir', 'an', 'flexing', 'mahmud', 'tiktok', 'nikah', 'umur', 'serah', 'rasa', 'sivaling', 'keren', 'dunia', 'usia', 'muda', 'jalan', 'hidup', 'orang', 'beda', 'kelesss', 'hadeh']</t>
  </si>
  <si>
    <t>banget mbak lahir an flexing mahmud tiktok nikah umur serah rasa sivaling keren dunia usia muda jalan hidup orang beda kelesss hadeh</t>
  </si>
  <si>
    <t>@tropicalpanic @AgastyArcanA @filosofiksi Ini lagi bahas Aisyah nikah muda atau lg kursus kesehatan janin? 🤣</t>
  </si>
  <si>
    <t>@tropicalpanic @agastyarcana @filosofiksi ini lagi bahas aisyah nikah muda atau lg kursus kesehatan janin? 🤣</t>
  </si>
  <si>
    <t>ini lagi bahas aisyah nikah muda atau lg kursus kesehatan janin</t>
  </si>
  <si>
    <t>['ini', 'lagi', 'bahas', 'aisyah', 'nikah', 'muda', 'atau', 'lg', 'kursus', 'kesehatan', 'janin']</t>
  </si>
  <si>
    <t>['ini', 'lagi', 'bahas', 'aisyah', 'nikah', 'muda', 'atau', 'lagi', 'kursus', 'kesehatan', 'janin']</t>
  </si>
  <si>
    <t>['bahas', 'aisyah', 'nikah', 'muda', 'kursus', 'kesehatan', 'janin']</t>
  </si>
  <si>
    <t>['bahas', 'aisyah', 'nikah', 'muda', 'kursus', 'sehat', 'janin']</t>
  </si>
  <si>
    <t>bahas aisyah nikah muda kursus sehat janin</t>
  </si>
  <si>
    <t>untuk pertama kalinya ditanya koko “kapan na?” tp rada takut dia wkwkw. mksdnya tanya kapan nikah😭 weh w aja baru lulus apakah lingkungan kokoku nikah muda semua?</t>
  </si>
  <si>
    <t>untuk pertama kalinya ditanya koko kapan na tp rada takut dia wkwkw mksdnya tanya kapan nikah weh  aja baru lulus apakah lingkungan kokoku nikah muda semua</t>
  </si>
  <si>
    <t>['untuk', 'pertama', 'kalinya', 'ditanya', 'koko', 'kapan', 'na', 'tp', 'rada', 'takut', 'dia', 'wkwkw', 'mksdnya', 'tanya', 'kapan', 'nikah', 'weh', 'aja', 'baru', 'lulus', 'apakah', 'lingkungan', 'kokoku', 'nikah', 'muda', 'semua']</t>
  </si>
  <si>
    <t>['untuk', 'pertama', 'kalinya', 'ditanya', 'koko', 'kapan', 'na', 'tapi', 'rada', 'takut', 'dia', 'wkwkw', 'maksudnya', 'tanya', 'kapan', 'nikah', 'weh', 'aja', 'baru', 'lulus', 'apakah', 'lingkungan', 'kokoku', 'nikah', 'muda', 'semua']</t>
  </si>
  <si>
    <t>['kalinya', 'koko', 'na', 'rada', 'takut', 'maksudnya', 'nikah', 'weh', 'aja', 'lulus', 'lingkungan', 'kokoku', 'nikah', 'muda']</t>
  </si>
  <si>
    <t>['kali', 'koko', 'na', 'rada', 'takut', 'maksud', 'nikah', 'weh', 'aja', 'lulus', 'lingkung', 'kokoku', 'nikah', 'muda']</t>
  </si>
  <si>
    <t>kali koko na rada takut maksud nikah weh aja lulus lingkung kokoku nikah muda</t>
  </si>
  <si>
    <t>Minum postinor 3x juga gpp nnti yg sekarat lu juga gpp. Giliran nnti km dah nikah km akn sulit buat hamil juga gpp. 
Nanas muda tuh gk berpengaruh ya klo sdh terjadi pembuahan di dlm semoga spermanya ada yg lari dan mncapai sel terus akhirnya hamil deh.. Selamat sender..</t>
  </si>
  <si>
    <t>minum postinor 3x juga gpp nnti yg sekarat lu juga gpp. giliran nnti km dah nikah km akn sulit buat hamil juga gpp. 
nanas muda tuh gk berpengaruh ya klo sdh terjadi pembuahan di dlm semoga spermanya ada yg lari dan mncapai sel terus akhirnya hamil deh.. selamat sender..</t>
  </si>
  <si>
    <t>minum postinor  juga gpp nnti yg sekarat lu juga gpp giliran nnti km dah nikah km akn sulit buat hamil juga gpp nanas muda tuh gk berpengaruh ya klo sdh terjadi pembuahan di dlm semoga spermanya ada yg lari dan mncapai sel terus akhirnya hamil deh selamat sender</t>
  </si>
  <si>
    <t>['minum', 'postinor', 'juga', 'gpp', 'nnti', 'yg', 'sekarat', 'lu', 'juga', 'gpp', 'giliran', 'nnti', 'km', 'dah', 'nikah', 'km', 'akn', 'sulit', 'buat', 'hamil', 'juga', 'gpp', 'nanas', 'muda', 'tuh', 'gk', 'berpengaruh', 'ya', 'klo', 'sdh', 'terjadi', 'pembuahan', 'di', 'dlm', 'semoga', 'spermanya', 'ada', 'yg', 'lari', 'dan', 'mncapai', 'sel', 'terus', 'akhirnya', 'hamil', 'deh', 'selamat', 'sender']</t>
  </si>
  <si>
    <t>['minum', 'postinor', 'juga', 'boleh', 'nanti', 'yg', 'sekarat', 'kamu', 'juga', 'boleh', 'giliran', 'nanti', 'kamu', 'sudah', 'nikah', 'kamu', 'akn', 'sulit', 'buat', 'hamil', 'juga', 'boleh', 'nanas', 'muda', 'tuh', 'tidak', 'berpengaruh', 'ya', 'klo', 'sdh', 'terjadi', 'pembuahan', 'di', 'dlm', 'semoga', 'spermanya', 'ada', 'yg', 'lari', 'dan', 'mncapai', 'sel', 'terus', 'akhirnya', 'hamil', 'deh', 'selamat', 'pengirim']</t>
  </si>
  <si>
    <t>['minum', 'postinor', 'sekarat', 'giliran', 'nikah', 'akn', 'sulit', 'hamil', 'nanas', 'muda', 'tuh', 'berpengaruh', 'ya', 'klo', 'sdh', 'pembuahan', 'dlm', 'semoga', 'spermanya', 'lari', 'mncapai', 'sel', 'hamil', 'deh', 'selamat', 'pengirim']</t>
  </si>
  <si>
    <t>['minum', 'postinor', 'sekarat', 'gilir', 'nikah', 'akn', 'sulit', 'hamil', 'nanas', 'muda', 'tuh', 'pengaruh', 'ya', 'klo', 'sdh', 'buah', 'dlm', 'moga', 'sperma', 'lari', 'mncapai', 'sel', 'hamil', 'deh', 'selamat', 'kirim']</t>
  </si>
  <si>
    <t>minum postinor sekarat gilir nikah akn sulit hamil nanas muda tuh pengaruh ya klo sdh buah dlm moga sperma lari mncapai sel hamil deh selamat kirim</t>
  </si>
  <si>
    <t>Ortu nikah di usia yang muda dan aku as anak pertama jadi 'bahan percobaan' atas banyak keputusan di hidup. Di masa anak² sampai remaja sering nyalahin mereka atas apa yang aku alami. Tapi semakin sini belajar kalo selain aku yg anak pertama, mereka juga pertama kali jadi ortu</t>
  </si>
  <si>
    <t>ortu nikah di usia yang muda dan aku as anak pertama jadi 'bahan percobaan' atas banyak keputusan di hidup. di masa anak² sampai remaja sering nyalahin mereka atas apa yang aku alami. tapi semakin sini belajar kalo selain aku yg anak pertama, mereka juga pertama kali jadi ortu</t>
  </si>
  <si>
    <t>ortu nikah di usia yang muda dan aku as anak pertama jadi bahan percobaan atas banyak keputusan di hidup di masa anak sampai remaja sering nyalahin mereka atas apa yang aku alami tapi semakin sini belajar kalo selain aku yg anak pertama mereka juga pertama kali jadi ortu</t>
  </si>
  <si>
    <t>['ortu', 'nikah', 'di', 'usia', 'yang', 'muda', 'dan', 'aku', 'as', 'anak', 'pertama', 'jadi', 'bahan', 'percobaan', 'atas', 'banyak', 'keputusan', 'di', 'hidup', 'di', 'masa', 'anak', 'sampai', 'remaja', 'sering', 'nyalahin', 'mereka', 'atas', 'apa', 'yang', 'aku', 'alami', 'tapi', 'semakin', 'sini', 'belajar', 'kalo', 'selain', 'aku', 'yg', 'anak', 'pertama', 'mereka', 'juga', 'pertama', 'kali', 'jadi', 'ortu']</t>
  </si>
  <si>
    <t>['orangtua', 'nikah', 'di', 'usia', 'yang', 'muda', 'dan', 'aku', 'as', 'anak', 'pertama', 'jadi', 'bahan', 'percobaan', 'atas', 'banyak', 'keputusan', 'di', 'hidup', 'di', 'masa', 'anak', 'sampai', 'remaja', 'sering', 'menyalahkan', 'mereka', 'atas', 'apa', 'yang', 'aku', 'alami', 'tapi', 'semakin', 'sini', 'belajar', 'kalo', 'selain', 'aku', 'yg', 'anak', 'pertama', 'mereka', 'juga', 'pertama', 'sepertinya', 'jadi', 'orangtua']</t>
  </si>
  <si>
    <t>['orangtua', 'nikah', 'usia', 'muda', 'as', 'anak', 'bahan', 'percobaan', 'keputusan', 'hidup', 'anak', 'remaja', 'menyalahkan', 'alami', 'belajar', 'kalo', 'anak', 'orangtua']</t>
  </si>
  <si>
    <t>['orangtua', 'nikah', 'usia', 'muda', 'as', 'anak', 'bahan', 'coba', 'putus', 'hidup', 'anak', 'remaja', 'salah', 'alami', 'ajar', 'kalo', 'anak', 'orangtua']</t>
  </si>
  <si>
    <t>orangtua nikah usia muda as anak bahan coba putus hidup anak remaja salah alami ajar kalo anak orangtua</t>
  </si>
  <si>
    <t>@tanyarlfes Dulu pas kuliah udah bikin geger pengen nikah dg salah satu temen seangkatan karena terlalu "bersemangat" setelah dapat ilmu nikah muda, cuma ya akhirnya klarifikasi dan minta maaf lewat perantara, ini bener² tolol sih bikin gak nyaman orangnya,dan bersyukur masih tetap berkawan</t>
  </si>
  <si>
    <t>@tanyarlfes dulu pas kuliah udah bikin geger pengen nikah dg salah satu temen seangkatan karena terlalu "bersemangat" setelah dapat ilmu nikah muda, cuma ya akhirnya klarifikasi dan minta maaf lewat perantara, ini bener² tolol sih bikin gak nyaman orangnya,dan bersyukur masih tetap berkawan</t>
  </si>
  <si>
    <t>dulu pas kuliah udah bikin geger pengen nikah dg salah satu temen seangkatan karena terlalu bersemangat setelah dapat ilmu nikah muda cuma ya akhirnya klarifikasi dan minta maaf lewat perantara ini bener tolol sih bikin gak nyaman orangnyadan bersyukur masih tetap berkawan</t>
  </si>
  <si>
    <t>['dulu', 'pas', 'kuliah', 'udah', 'bikin', 'geger', 'pengen', 'nikah', 'dg', 'salah', 'satu', 'temen', 'seangkatan', 'karena', 'terlalu', 'bersemangat', 'setelah', 'dapat', 'ilmu', 'nikah', 'muda', 'cuma', 'ya', 'akhirnya', 'klarifikasi', 'dan', 'minta', 'maaf', 'lewat', 'perantara', 'ini', 'bener', 'tolol', 'sih', 'bikin', 'gak', 'nyaman', 'orangnyadan', 'bersyukur', 'masih', 'tetap', 'berkawan']</t>
  </si>
  <si>
    <t>['dulu', 'saat', 'kuliah', 'sudah', 'bikin', 'geger', 'ingin', 'nikah', 'dg', 'salah', 'satu', 'teman', 'seangkatan', 'karena', 'terlalu', 'bersemangat', 'setelah', 'dapat', 'ilmu', 'nikah', 'muda', 'cuma', 'ya', 'akhirnya', 'klarifikasi', 'dan', 'minta', 'maaf', 'lewat', 'perantara', 'ini', 'benar', 'tolol', 'sih', 'bikin', 'gak', 'nyaman', 'orangnyadan', 'bersyukur', 'masih', 'tetap', 'berkawan']</t>
  </si>
  <si>
    <t>['kuliah', 'bikin', 'geger', 'nikah', 'dg', 'salah', 'teman', 'seangkatan', 'bersemangat', 'ilmu', 'nikah', 'muda', 'ya', 'klarifikasi', 'maaf', 'perantara', 'tolol', 'sih', 'bikin', 'gak', 'nyaman', 'orangnyadan', 'bersyukur', 'berkawan']</t>
  </si>
  <si>
    <t>['kuliah', 'bikin', 'geger', 'nikah', 'dg', 'salah', 'teman', 'angkat', 'semangat', 'ilmu', 'nikah', 'muda', 'ya', 'klarifikasi', 'maaf', 'antara', 'tolol', 'sih', 'bikin', 'gak', 'nyaman', 'orangnyadan', 'syukur', 'kawan']</t>
  </si>
  <si>
    <t>kuliah bikin geger nikah dg salah teman angkat semangat ilmu nikah muda ya klarifikasi maaf antara tolol sih bikin gak nyaman orangnyadan syukur kawan</t>
  </si>
  <si>
    <t>@racquellaa ASTAGFIRULLAH YAKALI NIKAH MUDA😭😭 tpi amiin klo ada duit lebih dan calonnya ada AHAHA</t>
  </si>
  <si>
    <t>@racquellaa astagfirullah yakali nikah muda😭😭 tpi amiin klo ada duit lebih dan calonnya ada ahaha</t>
  </si>
  <si>
    <t>astagfirullah yakali nikah muda tpi amiin klo ada duit lebih dan calonnya ada ahaha</t>
  </si>
  <si>
    <t>['astagfirullah', 'yakali', 'nikah', 'muda', 'tpi', 'amiin', 'klo', 'ada', 'duit', 'lebih', 'dan', 'calonnya', 'ada', 'ahaha']</t>
  </si>
  <si>
    <t>['astagfirullah', 'benarkah', 'nikah', 'muda', 'tapi', 'amiin', 'klo', 'ada', 'duit', 'lebih', 'dan', 'calonnya', 'ada', 'ahaha']</t>
  </si>
  <si>
    <t>['astagfirullah', 'nikah', 'muda', 'amiin', 'klo', 'duit', 'calonnya', 'ahaha']</t>
  </si>
  <si>
    <t>['astagfirullah', 'nikah', 'muda', 'amiin', 'klo', 'duit', 'calon', 'ahaha']</t>
  </si>
  <si>
    <t>astagfirullah nikah muda amiin klo duit calon ahaha</t>
  </si>
  <si>
    <t>Kebanyakan temenku yang nikah muda tuh dibiayai ortu si, rumah juga pada dibuatin, sedangkan aku ga bisa dapetin dua-duanya, harus usaha sendiri ☹️</t>
  </si>
  <si>
    <t>kebanyakan temenku yang nikah muda tuh dibiayai ortu si, rumah juga pada dibuatin, sedangkan aku ga bisa dapetin dua-duanya, harus usaha sendiri ☹️</t>
  </si>
  <si>
    <t>kebanyakan temenku yang nikah muda tuh dibiayai ortu si rumah juga pada dibuatin sedangkan aku ga bisa dapetin duaduanya harus usaha sendiri</t>
  </si>
  <si>
    <t>['kebanyakan', 'temenku', 'yang', 'nikah', 'muda', 'tuh', 'dibiayai', 'ortu', 'si', 'rumah', 'juga', 'pada', 'dibuatin', 'sedangkan', 'aku', 'ga', 'bisa', 'dapetin', 'duaduanya', 'harus', 'usaha', 'sendiri']</t>
  </si>
  <si>
    <t>['kebanyakan', 'temenku', 'yang', 'nikah', 'muda', 'tuh', 'dibayar', 'orangtua', 'si', 'rumah', 'juga', 'pada', 'dibuatkan', 'sedangkan', 'aku', 'tidak', 'bisa', 'dapetin', 'duaduanya', 'harus', 'usaha', 'sendiri']</t>
  </si>
  <si>
    <t>['kebanyakan', 'temenku', 'nikah', 'muda', 'tuh', 'dibayar', 'orangtua', 'si', 'rumah', 'dibuatkan', 'dapetin', 'duaduanya', 'usaha']</t>
  </si>
  <si>
    <t>['banyak', 'temenku', 'nikah', 'muda', 'tuh', 'bayar', 'orangtua', 'si', 'rumah', 'buat', 'dapetin', 'duaduanya', 'usaha']</t>
  </si>
  <si>
    <t>banyak temenku nikah muda tuh bayar orangtua si rumah buat dapetin duaduanya usaha</t>
  </si>
  <si>
    <t>@worksfess Pns tunjangannya lumayan. Semisal lu mati muda tp dah nikah trs punya anak, lumayan anak lu kl blm kerja dan blm umur 25th gak kere2 banget alias masih dpt pensiunan terusan. Menurut gue plusnya dibagian itu aja sih hehee</t>
  </si>
  <si>
    <t>@worksfess pns tunjangannya lumayan. semisal lu mati muda tp dah nikah trs punya anak, lumayan anak lu kl blm kerja dan blm umur 25th gak kere2 banget alias masih dpt pensiunan terusan. menurut gue plusnya dibagian itu aja sih hehee</t>
  </si>
  <si>
    <t>pns tunjangannya lumayan semisal lu mati muda tp dah nikah trs punya anak lumayan anak lu kl blm kerja dan blm umur th gak kere banget alias masih dpt pensiunan terusan menurut gue plusnya dibagian itu aja sih hehee</t>
  </si>
  <si>
    <t>['pns', 'tunjangannya', 'lumayan', 'semisal', 'lu', 'mati', 'muda', 'tp', 'dah', 'nikah', 'trs', 'punya', 'anak', 'lumayan', 'anak', 'lu', 'kl', 'blm', 'kerja', 'dan', 'blm', 'umur', 'th', 'gak', 'kere', 'banget', 'alias', 'masih', 'dpt', 'pensiunan', 'terusan', 'menurut', 'gue', 'plusnya', 'dibagian', 'itu', 'aja', 'sih', 'hehee']</t>
  </si>
  <si>
    <t>['pns', 'tunjangannya', 'lumayan', 'semisal', 'kamu', 'mati', 'muda', 'tapi', 'sudah', 'nikah', 'terus', 'punya', 'anak', 'lumayan', 'anak', 'kamu', 'kalau', 'belum', 'kerja', 'dan', 'belum', 'umur', 'tahun', 'gak', 'kere', 'banget', 'alias', 'masih', 'dapat', 'pensiunan', 'terus', 'menurut', 'aku', 'plusnya', 'dibagian', 'itu', 'aja', 'sih', 'hehee']</t>
  </si>
  <si>
    <t>['pns', 'tunjangannya', 'lumayan', 'mati', 'muda', 'nikah', 'anak', 'lumayan', 'anak', 'kerja', 'umur', 'gak', 'kere', 'banget', 'alias', 'pensiunan', 'plusnya', 'dibagian', 'aja', 'sih', 'hehee']</t>
  </si>
  <si>
    <t>['pns', 'tunjang', 'lumayan', 'mati', 'muda', 'nikah', 'anak', 'lumayan', 'anak', 'kerja', 'umur', 'gak', 'kere', 'banget', 'alias', 'pensiun', 'plus', 'bagi', 'aja', 'sih', 'hehee']</t>
  </si>
  <si>
    <t>pns tunjang lumayan mati muda nikah anak lumayan anak kerja umur gak kere banget alias pensiun plus bagi aja sih hehee</t>
  </si>
  <si>
    <t>@tanyakanrl Mahabenar netizen dengan jempol yang kadang lebih cepat dari otak, nder. Mau janda, perawan tua, nikah muda ada aja bahan gunjingan mah. 
No comment ttg rv, ga ngikutin jadi ga tau.</t>
  </si>
  <si>
    <t>@tanyakanrl mahabenar netizen dengan jempol yang kadang lebih cepat dari otak, nder. mau janda, perawan tua, nikah muda ada aja bahan gunjingan mah. 
no comment ttg rv, ga ngikutin jadi ga tau.</t>
  </si>
  <si>
    <t>mahabenar netizen dengan jempol yang kadang lebih cepat dari otak nder mau janda perawan tua nikah muda ada aja bahan gunjingan mah no comment ttg rv ga ngikutin jadi ga tau</t>
  </si>
  <si>
    <t>['mahabenar', 'netizen', 'dengan', 'jempol', 'yang', 'kadang', 'lebih', 'cepat', 'dari', 'otak', 'nder', 'mau', 'janda', 'perawan', 'tua', 'nikah', 'muda', 'ada', 'aja', 'bahan', 'gunjingan', 'mah', 'no', 'comment', 'ttg', 'rv', 'ga', 'ngikutin', 'jadi', 'ga', 'tau']</t>
  </si>
  <si>
    <t>['mahabenar', 'masyarakat', 'dengan', 'jempol', 'yang', 'kadang', 'lebih', 'cepat', 'dari', 'otak', 'nder', 'mau', 'janda', 'perawan', 'tua', 'nikah', 'muda', 'ada', 'aja', 'bahan', 'gunjingan', 'mah', 'no', 'comment', 'tentang', 'rv', 'tidak', 'mengikuti', 'jadi', 'tidak', 'tau']</t>
  </si>
  <si>
    <t>['mahabenar', 'masyarakat', 'jempol', 'kadang', 'cepat', 'otak', 'nder', 'janda', 'perawan', 'tua', 'nikah', 'muda', 'aja', 'bahan', 'gunjingan', 'mah', 'no', 'comment', 'rv', 'mengikuti', 'tau']</t>
  </si>
  <si>
    <t>['mahabenar', 'masyarakat', 'jempol', 'kadang', 'cepat', 'otak', 'nder', 'janda', 'perawan', 'tua', 'nikah', 'muda', 'aja', 'bahan', 'gunjing', 'mah', 'no', 'comment', 'rv', 'ikut', 'tau']</t>
  </si>
  <si>
    <t>mahabenar masyarakat jempol kadang cepat otak nder janda perawan tua nikah muda aja bahan gunjing mah no comment rv ikut tau</t>
  </si>
  <si>
    <t>Aku cuma mau bilang ke semua anak anak muda, bahwa nikah itu bukan solusi cemerlang untuk lepas dari beban ABG kalian, karena beban ABG itu akarnya dari hati dan pikiran yang sangat terombang ambing tanpa pondasi. Jadi, benahi dulu akarnya</t>
  </si>
  <si>
    <t>aku cuma mau bilang ke semua anak anak muda, bahwa nikah itu bukan solusi cemerlang untuk lepas dari beban abg kalian, karena beban abg itu akarnya dari hati dan pikiran yang sangat terombang ambing tanpa pondasi. jadi, benahi dulu akarnya</t>
  </si>
  <si>
    <t>aku cuma mau bilang ke semua anak anak muda bahwa nikah itu bukan solusi cemerlang untuk lepas dari beban abg kalian karena beban abg itu akarnya dari hati dan pikiran yang sangat terombang ambing tanpa pondasi jadi benahi dulu akarnya</t>
  </si>
  <si>
    <t>['aku', 'cuma', 'mau', 'bilang', 'ke', 'semua', 'anak', 'anak', 'muda', 'bahwa', 'nikah', 'itu', 'bukan', 'solusi', 'cemerlang', 'untuk', 'lepas', 'dari', 'beban', 'abg', 'kalian', 'karena', 'beban', 'abg', 'itu', 'akarnya', 'dari', 'hati', 'dan', 'pikiran', 'yang', 'sangat', 'terombang', 'ambing', 'tanpa', 'pondasi', 'jadi', 'benahi', 'dulu', 'akarnya']</t>
  </si>
  <si>
    <t>['aku', 'cuma', 'mau', 'bilang', 'ke', 'semua', 'anak', 'anak', 'muda', 'bahwa', 'nikah', 'itu', 'bukan', 'solusi', 'cemerlang', 'untuk', 'lepas', 'dari', 'beban', 'kakak', 'kalian', 'karena', 'beban', 'kakak', 'itu', 'akarnya', 'dari', 'hati', 'dan', 'pikiran', 'yang', 'sangat', 'terombang', 'ambing', 'tanpa', 'pondasi', 'jadi', 'benahi', 'dulu', 'akarnya']</t>
  </si>
  <si>
    <t>['bilang', 'anak', 'anak', 'muda', 'nikah', 'solusi', 'cemerlang', 'lepas', 'beban', 'kakak', 'beban', 'kakak', 'akarnya', 'hati', 'pikiran', 'terombang', 'ambing', 'pondasi', 'benahi', 'akarnya']</t>
  </si>
  <si>
    <t>['bilang', 'anak', 'anak', 'muda', 'nikah', 'solusi', 'cemerlang', 'lepas', 'beban', 'kakak', 'beban', 'kakak', 'akar', 'hati', 'pikir', 'terombang', 'ambing', 'pondasi', 'benah', 'akar']</t>
  </si>
  <si>
    <t>bilang anak anak muda nikah solusi cemerlang lepas beban kakak beban kakak akar hati pikir terombang ambing pondasi benah akar</t>
  </si>
  <si>
    <t>Ditambah lagi abis lebaran makin cemas ditanya kapan nikah? Udah punya rumah? Udah punya kendaraan? Pantes aja anak muda sering cemas finansial. Tapi masih muda tetep semangat sama #Danamon punya solusi #DanamonLawanCemasFinansial 
https://t.co/vnnflYdqRi</t>
  </si>
  <si>
    <t>ditambah lagi abis lebaran makin cemas ditanya kapan nikah? udah punya rumah? udah punya kendaraan? pantes aja anak muda sering cemas finansial. tapi masih muda tetep semangat sama #danamon punya solusi #danamonlawancemasfinansial 
https://t.co/vnnflydqri</t>
  </si>
  <si>
    <t>ditambah lagi abis lebaran makin cemas ditanya kapan nikah udah punya rumah udah punya kendaraan pantes aja anak muda sering cemas finansial tapi masih muda tetep semangat sama punya solusi</t>
  </si>
  <si>
    <t>['ditambah', 'lagi', 'abis', 'lebaran', 'makin', 'cemas', 'ditanya', 'kapan', 'nikah', 'udah', 'punya', 'rumah', 'udah', 'punya', 'kendaraan', 'pantes', 'aja', 'anak', 'muda', 'sering', 'cemas', 'finansial', 'tapi', 'masih', 'muda', 'tetep', 'semangat', 'sama', 'punya', 'solusi']</t>
  </si>
  <si>
    <t>['ditambah', 'lagi', 'habis', 'lebaran', 'makin', 'cemas', 'ditanya', 'kapan', 'nikah', 'sudah', 'punya', 'rumah', 'sudah', 'punya', 'kendaraan', 'pantas', 'aja', 'anak', 'muda', 'sering', 'cemas', 'keuangan', 'tapi', 'masih', 'muda', 'tetap', 'semangat', 'sama', 'punya', 'solusi']</t>
  </si>
  <si>
    <t>['ditambah', 'habis', 'lebaran', 'cemas', 'nikah', 'rumah', 'kendaraan', 'aja', 'anak', 'muda', 'cemas', 'keuangan', 'muda', 'semangat', 'solusi']</t>
  </si>
  <si>
    <t>['tambah', 'habis', 'lebaran', 'cemas', 'nikah', 'rumah', 'kendara', 'aja', 'anak', 'muda', 'cemas', 'uang', 'muda', 'semangat', 'solusi']</t>
  </si>
  <si>
    <t>tambah habis lebaran cemas nikah rumah kendara aja anak muda cemas uang muda semangat solusi</t>
  </si>
  <si>
    <t>hi #beckysangels ayo nikah muda https://t.co/mmHbv6NnTF</t>
  </si>
  <si>
    <t>hi #beckysangels ayo nikah muda https://t.co/mmhbv6nntf</t>
  </si>
  <si>
    <t>hi ayo nikah muda</t>
  </si>
  <si>
    <t>['hi', 'ayo', 'nikah', 'muda']</t>
  </si>
  <si>
    <t>Walaupun aku masih muda bukan berarti harus seenaknya hamburin uang untung ada #Danamon, karena dengan itu kita bisa nyiapin uang nanti kalo nikah punya anak dan kehidupan kedepannya nanti nya. 
#DanamonLawanCemasFinansial</t>
  </si>
  <si>
    <t>walaupun aku masih muda bukan berarti harus seenaknya hamburin uang untung ada #danamon, karena dengan itu kita bisa nyiapin uang nanti kalo nikah punya anak dan kehidupan kedepannya nanti nya. 
#danamonlawancemasfinansial</t>
  </si>
  <si>
    <t>walaupun aku masih muda bukan berarti harus seenaknya hamburin uang untung ada karena dengan itu kita bisa nyiapin uang nanti kalo nikah punya anak dan kehidupan kedepannya nanti nya</t>
  </si>
  <si>
    <t>['walaupun', 'aku', 'masih', 'muda', 'bukan', 'berarti', 'harus', 'seenaknya', 'hamburin', 'uang', 'untung', 'ada', 'karena', 'dengan', 'itu', 'kita', 'bisa', 'nyiapin', 'uang', 'nanti', 'kalo', 'nikah', 'punya', 'anak', 'dan', 'kehidupan', 'kedepannya', 'nanti', 'nya']</t>
  </si>
  <si>
    <t>['walaupun', 'aku', 'masih', 'muda', 'bukan', 'berarti', 'harus', 'seenaknya', 'hamburin', 'uang', 'untung', 'ada', 'karena', 'dengan', 'itu', 'kita', 'bisa', 'menyiapkan', 'uang', 'nanti', 'kalo', 'nikah', 'punya', 'anak', 'dan', 'kehidupan', 'kedepannya', 'nanti', 'nya']</t>
  </si>
  <si>
    <t>['muda', 'hamburin', 'uang', 'untung', 'uang', 'kalo', 'nikah', 'anak', 'kehidupan', 'kedepannya', 'nya']</t>
  </si>
  <si>
    <t>['muda', 'hamburin', 'uang', 'untung', 'uang', 'kalo', 'nikah', 'anak', 'hidup', 'depan', 'nya']</t>
  </si>
  <si>
    <t>muda hamburin uang untung uang kalo nikah anak hidup depan nya</t>
  </si>
  <si>
    <t>Terus di lagu Telat 3 Bulan. Jelas banget itu semacam sindiran buat anak-anak muda yang gak siap untuk kehamilan di luar nikah. Dan liriknya itu punya timeline cerita yang rapi.</t>
  </si>
  <si>
    <t>terus di lagu telat 3 bulan. jelas banget itu semacam sindiran buat anak-anak muda yang gak siap untuk kehamilan di luar nikah. dan liriknya itu punya timeline cerita yang rapi.</t>
  </si>
  <si>
    <t>terus di lagu telat bulan jelas banget itu semacam sindiran buat anakanak muda yang gak siap untuk kehamilan di luar nikah dan liriknya itu punya timeline cerita yang rapi</t>
  </si>
  <si>
    <t>['terus', 'di', 'lagu', 'telat', 'bulan', 'jelas', 'banget', 'itu', 'semacam', 'sindiran', 'buat', 'anakanak', 'muda', 'yang', 'gak', 'siap', 'untuk', 'kehamilan', 'di', 'luar', 'nikah', 'dan', 'liriknya', 'itu', 'punya', 'timeline', 'cerita', 'yang', 'rapi']</t>
  </si>
  <si>
    <t>['terus', 'di', 'lagu', 'telat', 'bulan', 'jelas', 'banget', 'itu', 'semacam', 'sindiran', 'buat', 'anak', 'muda', 'yang', 'gak', 'siap', 'untuk', 'kehamilan', 'di', 'luar', 'nikah', 'dan', 'liriknya', 'itu', 'punya', 'timeline', 'cerita', 'yang', 'rapi']</t>
  </si>
  <si>
    <t>['lagu', 'telat', 'banget', 'sindiran', 'anak', 'muda', 'gak', 'kehamilan', 'nikah', 'liriknya', 'timeline', 'cerita', 'rapi']</t>
  </si>
  <si>
    <t>['lagu', 'telat', 'banget', 'sindir', 'anak', 'muda', 'gak', 'hamil', 'nikah', 'lirik', 'timeline', 'cerita', 'rapi']</t>
  </si>
  <si>
    <t>lagu telat banget sindir anak muda gak hamil nikah lirik timeline cerita rapi</t>
  </si>
  <si>
    <t>@AntoAlif6 @txtdrimedia Yeh si abang di awal udah istigfar pacaran kok udah berhubungan badan, napa ujung²nya malah bahas kondom sih😁 yang bener mah kalo pacaran ya tau batasan aja, kalo kebelet ya tinggal nikah, abis nikah muda punya anak malah pada cere, kebanyakan kasusnya kaya gitu</t>
  </si>
  <si>
    <t>@antoalif6 @txtdrimedia yeh si abang di awal udah istigfar pacaran kok udah berhubungan badan, napa ujung²nya malah bahas kondom sih😁 yang bener mah kalo pacaran ya tau batasan aja, kalo kebelet ya tinggal nikah, abis nikah muda punya anak malah pada cere, kebanyakan kasusnya kaya gitu</t>
  </si>
  <si>
    <t>yeh si abang di awal udah istigfar pacaran kok udah berhubungan badan napa ujungnya malah bahas kondom sih yang bener mah kalo pacaran ya tau batasan aja kalo kebelet ya tinggal nikah abis nikah muda punya anak malah pada cere kebanyakan kasusnya kaya gitu</t>
  </si>
  <si>
    <t>['yeh', 'si', 'abang', 'di', 'awal', 'udah', 'istigfar', 'pacaran', 'kok', 'udah', 'berhubungan', 'badan', 'napa', 'ujungnya', 'malah', 'bahas', 'kondom', 'sih', 'yang', 'bener', 'mah', 'kalo', 'pacaran', 'ya', 'tau', 'batasan', 'aja', 'kalo', 'kebelet', 'ya', 'tinggal', 'nikah', 'abis', 'nikah', 'muda', 'punya', 'anak', 'malah', 'pada', 'cere', 'kebanyakan', 'kasusnya', 'kaya', 'gitu']</t>
  </si>
  <si>
    <t>['yeh', 'si', 'kakak', 'di', 'awal', 'sudah', 'istigfar', 'pacaran', 'kok', 'sudah', 'berhubungan', 'badan', 'kenapa', 'ujungnya', 'malah', 'bahas', 'kondom', 'sih', 'yang', 'benar', 'mah', 'kalo', 'pacaran', 'ya', 'tau', 'batasan', 'aja', 'kalo', 'kebelet', 'ya', 'tinggal', 'nikah', 'habis', 'nikah', 'muda', 'punya', 'anak', 'malah', 'pada', 'cerai', 'kebanyakan', 'kasusnya', 'kaya', 'begitu']</t>
  </si>
  <si>
    <t>['yeh', 'si', 'kakak', 'istigfar', 'pacaran', 'berhubungan', 'badan', 'ujungnya', 'bahas', 'kondom', 'sih', 'mah', 'kalo', 'pacaran', 'ya', 'tau', 'batasan', 'aja', 'kalo', 'kebelet', 'ya', 'tinggal', 'nikah', 'habis', 'nikah', 'muda', 'anak', 'cerai', 'kebanyakan', 'kasusnya', 'kaya']</t>
  </si>
  <si>
    <t>['yeh', 'si', 'kakak', 'istigfar', 'pacar', 'hubung', 'badan', 'ujung', 'bahas', 'kondom', 'sih', 'mah', 'kalo', 'pacar', 'ya', 'tau', 'batas', 'aja', 'kalo', 'kebelet', 'ya', 'tinggal', 'nikah', 'habis', 'nikah', 'muda', 'anak', 'cerai', 'banyak', 'kasus', 'kaya']</t>
  </si>
  <si>
    <t>yeh si kakak istigfar pacar hubung badan ujung bahas kondom sih mah kalo pacar ya tau batas aja kalo kebelet ya tinggal nikah habis nikah muda anak cerai banyak kasus kaya</t>
  </si>
  <si>
    <t>pengen nikah muda, tapi takut stress karena ga mampu, disuruh dikit aja gue ngeluh apalagi ntar semuanya jadi urusan gue, mokat dah</t>
  </si>
  <si>
    <t>pengen nikah muda tapi takut stress karena ga mampu disuruh dikit aja gue ngeluh apalagi ntar semuanya jadi urusan gue mokat dah</t>
  </si>
  <si>
    <t>['pengen', 'nikah', 'muda', 'tapi', 'takut', 'stress', 'karena', 'ga', 'mampu', 'disuruh', 'dikit', 'aja', 'gue', 'ngeluh', 'apalagi', 'ntar', 'semuanya', 'jadi', 'urusan', 'gue', 'mokat', 'dah']</t>
  </si>
  <si>
    <t>['ingin', 'nikah', 'muda', 'tapi', 'takut', 'stres', 'karena', 'tidak', 'mampu', 'disuruh', 'sedikit', 'aja', 'aku', 'mengeluh', 'apalagi', 'nanti', 'semuanya', 'jadi', 'urusan', 'aku', 'mokat', 'sudah']</t>
  </si>
  <si>
    <t>['nikah', 'muda', 'takut', 'stres', 'disuruh', 'aja', 'mengeluh', 'urusan', 'mokat']</t>
  </si>
  <si>
    <t>['nikah', 'muda', 'takut', 'stres', 'suruh', 'aja', 'keluh', 'urus', 'mokat']</t>
  </si>
  <si>
    <t>nikah muda takut stres suruh aja keluh urus mokat</t>
  </si>
  <si>
    <t>semuaaa karena kami semua remaja menolak nikah muda belum mapan 
re : gamau nikah sebelum kaya</t>
  </si>
  <si>
    <t>semuaaa karena kami semua remaja menolak nikah muda belum mapan re gamau nikah sebelum kaya</t>
  </si>
  <si>
    <t>['semuaaa', 'karena', 'kami', 'semua', 'remaja', 'menolak', 'nikah', 'muda', 'belum', 'mapan', 're', 'gamau', 'nikah', 'sebelum', 'kaya']</t>
  </si>
  <si>
    <t>['semuaaa', 'karena', 'kami', 'semua', 'remaja', 'menolak', 'nikah', 'muda', 'belum', 'mapan', 'baca', 'gamau', 'nikah', 'sebelum', 'kaya']</t>
  </si>
  <si>
    <t>['semuaaa', 'remaja', 'menolak', 'nikah', 'muda', 'mapan', 'baca', 'gamau', 'nikah', 'kaya']</t>
  </si>
  <si>
    <t>['semuaaa', 'remaja', 'tolak', 'nikah', 'muda', 'mapan', 'baca', 'gamau', 'nikah', 'kaya']</t>
  </si>
  <si>
    <t>semuaaa remaja tolak nikah muda mapan baca gamau nikah kaya</t>
  </si>
  <si>
    <t>bener juga kata temen2 gua,  klo mau nikah muda ya jangan terlalu boros:)</t>
  </si>
  <si>
    <t>bener juga kata temen gua klo mau nikah muda ya jangan terlalu boros</t>
  </si>
  <si>
    <t>['bener', 'juga', 'kata', 'temen', 'gua', 'klo', 'mau', 'nikah', 'muda', 'ya', 'jangan', 'terlalu', 'boros']</t>
  </si>
  <si>
    <t>['benar', 'juga', 'kata', 'teman', 'aku', 'klo', 'mau', 'nikah', 'muda', 'ya', 'jangan', 'terlalu', 'boros']</t>
  </si>
  <si>
    <t>['teman', 'klo', 'nikah', 'muda', 'ya', 'boros']</t>
  </si>
  <si>
    <t>teman klo nikah muda ya boros</t>
  </si>
  <si>
    <t>@tanyakanrl Gue jadi inget beberapa pengalaman orang.
Duda muda dengan anak rata² harus nikah lagi buat ngurusin anaknya
Sedangkan janda muda dengan anak bisa survive sendiri, nyari nafkah + ngurus anak 😌</t>
  </si>
  <si>
    <t>@tanyakanrl gue jadi inget beberapa pengalaman orang.
duda muda dengan anak rata² harus nikah lagi buat ngurusin anaknya
sedangkan janda muda dengan anak bisa survive sendiri, nyari nafkah + ngurus anak 😌</t>
  </si>
  <si>
    <t>gue jadi inget beberapa pengalaman orang duda muda dengan anak rata harus nikah lagi buat ngurusin anaknya sedangkan janda muda dengan anak bisa survive sendiri nyari nafkah ngurus anak</t>
  </si>
  <si>
    <t>['gue', 'jadi', 'inget', 'beberapa', 'pengalaman', 'orang', 'duda', 'muda', 'dengan', 'anak', 'rata', 'harus', 'nikah', 'lagi', 'buat', 'ngurusin', 'anaknya', 'sedangkan', 'janda', 'muda', 'dengan', 'anak', 'bisa', 'survive', 'sendiri', 'nyari', 'nafkah', 'ngurus', 'anak']</t>
  </si>
  <si>
    <t>['aku', 'jadi', 'ingat', 'beberapa', 'pengalaman', 'orang', 'duda', 'muda', 'dengan', 'anak', 'rata', 'harus', 'nikah', 'lagi', 'buat', 'mengurusi', 'anaknya', 'sedangkan', 'janda', 'muda', 'dengan', 'anak', 'bisa', 'survive', 'sendiri', 'mencari', 'nafkah', 'merawat', 'anak']</t>
  </si>
  <si>
    <t>['pengalaman', 'orang', 'duda', 'muda', 'anak', 'nikah', 'mengurusi', 'anaknya', 'janda', 'muda', 'anak', 'survive', 'mencari', 'nafkah', 'merawat', 'anak']</t>
  </si>
  <si>
    <t>['alam', 'orang', 'duda', 'muda', 'anak', 'nikah', 'urus', 'anak', 'janda', 'muda', 'anak', 'survive', 'cari', 'nafkah', 'rawat', 'anak']</t>
  </si>
  <si>
    <t>alam orang duda muda anak nikah urus anak janda muda anak survive cari nafkah rawat anak</t>
  </si>
  <si>
    <t>disamping gue ada pasangan anak muda, ngga tau udah nikah atau belum (ngga peduli juga) TAPI DARI TADI GRAPA GREPE JUBJUB MULU ANJER, lu bedua kalo mau mesum plis naik kendaraan pribadi, giliran ditegur jadi malu kan?? anjir lah 😭 baru beres lebaran, mas mba</t>
  </si>
  <si>
    <t>disamping gue ada pasangan anak muda, ngga tau udah nikah atau belum (ngga peduli juga) tapi dari tadi grapa grepe jubjub mulu anjer, lu bedua kalo mau mesum plis naik kendaraan pribadi, giliran ditegur jadi malu kan?? anjir lah 😭 baru beres lebaran, mas mba</t>
  </si>
  <si>
    <t>disamping gue ada pasangan anak muda ngga tau udah nikah atau belum ngga peduli juga tapi dari tadi grapa grepe jubjub mulu anjer lu bedua kalo mau mesum plis naik kendaraan pribadi giliran ditegur jadi malu kan anjir lah baru beres lebaran mas mba</t>
  </si>
  <si>
    <t>['disamping', 'gue', 'ada', 'pasangan', 'anak', 'muda', 'ngga', 'tau', 'udah', 'nikah', 'atau', 'belum', 'ngga', 'peduli', 'juga', 'tapi', 'dari', 'tadi', 'grapa', 'grepe', 'jubjub', 'mulu', 'anjer', 'lu', 'bedua', 'kalo', 'mau', 'mesum', 'plis', 'naik', 'kendaraan', 'pribadi', 'giliran', 'ditegur', 'jadi', 'malu', 'kan', 'anjir', 'lah', 'baru', 'beres', 'lebaran', 'mas', 'mba']</t>
  </si>
  <si>
    <t>['disamping', 'aku', 'ada', 'pasangan', 'anak', 'muda', 'tidak', 'tau', 'sudah', 'nikah', 'atau', 'belum', 'tidak', 'peduli', 'juga', 'tapi', 'dari', 'tadi', 'grapa', 'grepe', 'jubjub', 'selalu', 'fuck', 'kamu', 'bedua', 'kalo', 'mau', 'mesum', 'mohon', 'naik', 'kendaraan', 'pribadi', 'giliran', 'ditegur', 'jadi', 'malu', 'kan', 'fuck', 'lah', 'baru', 'beres', 'lebaran', 'kakak', 'mbak']</t>
  </si>
  <si>
    <t>['disamping', 'pasangan', 'anak', 'muda', 'tau', 'nikah', 'peduli', 'grapa', 'grepe', 'jubjub', 'fuck', 'bedua', 'kalo', 'mesum', 'mohon', 'kendaraan', 'pribadi', 'giliran', 'ditegur', 'malu', 'fuck', 'beres', 'lebaran', 'kakak', 'mbak']</t>
  </si>
  <si>
    <t>['samping', 'pasang', 'anak', 'muda', 'tau', 'nikah', 'peduli', 'grapa', 'grepe', 'jubjub', 'fuck', 'bedua', 'kalo', 'mesum', 'mohon', 'kendara', 'pribadi', 'gilir', 'tegur', 'malu', 'fuck', 'beres', 'lebaran', 'kakak', 'mbak']</t>
  </si>
  <si>
    <t>samping pasang anak muda tau nikah peduli grapa grepe jubjub fuck bedua kalo mesum mohon kendara pribadi gilir tegur malu fuck beres lebaran kakak mbak</t>
  </si>
  <si>
    <t>Kok Ngak punya pacar?
Nanti jadi perawan tua lohh😃
(Ucap pasangan yang nikah muda)</t>
  </si>
  <si>
    <t>kok ngak punya pacar?
nanti jadi perawan tua lohh😃
(ucap pasangan yang nikah muda)</t>
  </si>
  <si>
    <t>kok ngak punya pacar nanti jadi perawan tua lohh ucap pasangan yang nikah muda</t>
  </si>
  <si>
    <t>['kok', 'ngak', 'punya', 'pacar', 'nanti', 'jadi', 'perawan', 'tua', 'lohh', 'ucap', 'pasangan', 'yang', 'nikah', 'muda']</t>
  </si>
  <si>
    <t>['ngak', 'pacar', 'perawan', 'tua', 'lohh', 'pasangan', 'nikah', 'muda']</t>
  </si>
  <si>
    <t>['ngak', 'pacar', 'perawan', 'tua', 'lohh', 'pasang', 'nikah', 'muda']</t>
  </si>
  <si>
    <t>ngak pacar perawan tua lohh pasang nikah muda</t>
  </si>
  <si>
    <t>gue tuh mau maklum karena ini manga dibuat pas taun 92-an ke sana kan dan ini sekuelnya taun 97-an tapi apa ga ada alasan lain kah 😭
ada juga yang nikah muda…. terus hamil pas sma….. ya allah 😭</t>
  </si>
  <si>
    <t>gue tuh mau maklum karena ini manga dibuat pas taun an ke sana kan dan ini sekuelnya taun an tapi apa ga ada alasan lain kah ada juga yang nikah muda terus hamil pas sma ya allah</t>
  </si>
  <si>
    <t>['gue', 'tuh', 'mau', 'maklum', 'karena', 'ini', 'manga', 'dibuat', 'pas', 'taun', 'an', 'ke', 'sana', 'kan', 'dan', 'ini', 'sekuelnya', 'taun', 'an', 'tapi', 'apa', 'ga', 'ada', 'alasan', 'lain', 'kah', 'ada', 'juga', 'yang', 'nikah', 'muda', 'terus', 'hamil', 'pas', 'sma', 'ya', 'allah']</t>
  </si>
  <si>
    <t>['aku', 'tuh', 'mau', 'maklum', 'karena', 'ini', 'manga', 'dibuat', 'saat', 'tahun', 'an', 'ke', 'sana', 'kan', 'dan', 'ini', 'sekuelnya', 'tahun', 'an', 'tapi', 'apa', 'tidak', 'ada', 'alasan', 'lain', 'kah', 'ada', 'juga', 'yang', 'nikah', 'muda', 'terus', 'hamil', 'saat', 'sama', 'ya', 'allah']</t>
  </si>
  <si>
    <t>['tuh', 'maklum', 'manga', 'an', 'sekuelnya', 'an', 'alasan', 'kah', 'nikah', 'muda', 'hamil', 'ya', 'allah']</t>
  </si>
  <si>
    <t>['tuh', 'maklum', 'manga', 'an', 'sekuelnya', 'an', 'alas', 'kah', 'nikah', 'muda', 'hamil', 'ya', 'allah']</t>
  </si>
  <si>
    <t>tuh maklum manga an sekuelnya an alas kah nikah muda hamil ya allah</t>
  </si>
  <si>
    <t>Liat temen pada nikah bahkan adek tingkat dah pada nikah tu rasanya sjwhwywkwlsbhsidkagwu pdhl yg cita2 nikah muda sampe skrg aku eh aku yg ga nikah2 (:</t>
  </si>
  <si>
    <t>liat temen pada nikah bahkan adek tingkat dah pada nikah tu rasanya sjwhwywkwlsbhsidkagwu pdhl yg cita2 nikah muda sampe skrg aku eh aku yg ga nikah2 (:</t>
  </si>
  <si>
    <t>liat temen pada nikah bahkan adek tingkat dah pada nikah tu rasanya sjwhwywkwlsbhsidkagwu pdhl yg cita nikah muda sampe skrg aku eh aku yg ga nikah</t>
  </si>
  <si>
    <t>['liat', 'temen', 'pada', 'nikah', 'bahkan', 'adek', 'tingkat', 'dah', 'pada', 'nikah', 'tu', 'rasanya', 'sjwhwywkwlsbhsidkagwu', 'pdhl', 'yg', 'cita', 'nikah', 'muda', 'sampe', 'skrg', 'aku', 'eh', 'aku', 'yg', 'ga', 'nikah']</t>
  </si>
  <si>
    <t>['lihat', 'teman', 'pada', 'nikah', 'bahkan', 'adik', 'tingkat', 'sudah', 'pada', 'nikah', 'itu', 'rasanya', 'sjwhwywkwlsbhsidkagwu', 'padahal', 'yg', 'cita', 'nikah', 'muda', 'sampai', 'sekarang', 'aku', 'malah', 'aku', 'yg', 'tidak', 'nikah']</t>
  </si>
  <si>
    <t>['lihat', 'teman', 'nikah', 'adik', 'tingkat', 'nikah', 'sjwhwywkwlsbhsidkagwu', 'cita', 'nikah', 'muda', 'nikah']</t>
  </si>
  <si>
    <t>lihat teman nikah adik tingkat nikah sjwhwywkwlsbhsidkagwu cita nikah muda nikah</t>
  </si>
  <si>
    <t>@judahrenz @tanyakanrl ya boleh lah. karena umur 9 tahun bagi masyarakat saat itu sudah dianggap legal.
zaman sekarang pun kakek2 boleh ko nikah sama gadis muda asal usianya udah legal. dan kamu gabisa ngatain dia pedofil karena itu kan.</t>
  </si>
  <si>
    <t>ya boleh lah karena umur tahun bagi masyarakat saat itu sudah dianggap legal zaman sekarang pun kakek boleh ko nikah sama gadis muda asal usianya udah legal dan kamu gabisa ngatain dia pedofil karena itu kan</t>
  </si>
  <si>
    <t>['ya', 'boleh', 'lah', 'karena', 'umur', 'tahun', 'bagi', 'masyarakat', 'saat', 'itu', 'sudah', 'dianggap', 'legal', 'zaman', 'sekarang', 'pun', 'kakek', 'boleh', 'ko', 'nikah', 'sama', 'gadis', 'muda', 'asal', 'usianya', 'udah', 'legal', 'dan', 'kamu', 'gabisa', 'ngatain', 'dia', 'pedofil', 'karena', 'itu', 'kan']</t>
  </si>
  <si>
    <t>['ya', 'boleh', 'lah', 'karena', 'umur', 'tahun', 'bagi', 'masyarakat', 'saat', 'itu', 'sudah', 'dianggap', 'legal', 'zaman', 'sekarang', 'pun', 'kakek', 'boleh', 'kok', 'nikah', 'sama', 'gadis', 'muda', 'asal', 'usianya', 'sudah', 'legal', 'dan', 'kamu', 'gabisa', 'membicarakan', 'dia', 'pedofil', 'karena', 'itu', 'kan']</t>
  </si>
  <si>
    <t>['ya', 'umur', 'masyarakat', 'dianggap', 'legal', 'zaman', 'kakek', 'nikah', 'gadis', 'muda', 'usianya', 'legal', 'gabisa', 'membicarakan', 'pedofil']</t>
  </si>
  <si>
    <t>['ya', 'umur', 'masyarakat', 'anggap', 'legal', 'zaman', 'kakek', 'nikah', 'gadis', 'muda', 'usia', 'legal', 'gabisa', 'bicara', 'pedofil']</t>
  </si>
  <si>
    <t>ya umur masyarakat anggap legal zaman kakek nikah gadis muda usia legal gabisa bicara pedofil</t>
  </si>
  <si>
    <t>@menghanyurkan bukan anak sandwich generation, ortu nya kaya, emg udah niat dari lama makanya punya tabungan yg cukup, hamil duluan alias terpaksa nikah muda. banyak kemungkinan.</t>
  </si>
  <si>
    <t>bukan anak sandwich generation ortu nya kaya emg udah niat dari lama makanya punya tabungan yg cukup hamil duluan alias terpaksa nikah muda banyak kemungkinan</t>
  </si>
  <si>
    <t>['bukan', 'anak', 'sandwich', 'generation', 'ortu', 'nya', 'kaya', 'emg', 'udah', 'niat', 'dari', 'lama', 'makanya', 'punya', 'tabungan', 'yg', 'cukup', 'hamil', 'duluan', 'alias', 'terpaksa', 'nikah', 'muda', 'banyak', 'kemungkinan']</t>
  </si>
  <si>
    <t>['bukan', 'anak', 'sandwich', 'generation', 'orangtua', 'nya', 'kaya', 'memang', 'sudah', 'niat', 'dari', 'lama', 'makanya', 'punya', 'tabungan', 'yg', 'cukup', 'hamil', 'duluan', 'alias', 'terpaksa', 'nikah', 'muda', 'banyak', 'kemungkinan']</t>
  </si>
  <si>
    <t>['anak', 'sandwich', 'generation', 'orangtua', 'nya', 'kaya', 'niat', 'tabungan', 'hamil', 'duluan', 'alias', 'terpaksa', 'nikah', 'muda']</t>
  </si>
  <si>
    <t>['anak', 'sandwich', 'generation', 'orangtua', 'nya', 'kaya', 'niat', 'tabung', 'hamil', 'duluan', 'alias', 'paksa', 'nikah', 'muda']</t>
  </si>
  <si>
    <t>anak sandwich generation orangtua nya kaya niat tabung hamil duluan alias paksa nikah muda</t>
  </si>
  <si>
    <t>gw mah msih pgn ngabisin masa muda gw soalnya msa muda gw msih panjang dan gw ga mau nyesel krna ga ngabisin msa mda gw, bibi gw aja blng dia nyesel nikah muda klo tau nikah gini dri dlu ga mau nikah dlu</t>
  </si>
  <si>
    <t>gw mah msih pgn ngabisin masa muda gw soalnya msa muda gw msih panjang dan gw ga mau nyesel krna ga ngabisin msa mda gw bibi gw aja blng dia nyesel nikah muda klo tau nikah gini dri dlu ga mau nikah dlu</t>
  </si>
  <si>
    <t>['gw', 'mah', 'msih', 'pgn', 'ngabisin', 'masa', 'muda', 'gw', 'soalnya', 'msa', 'muda', 'gw', 'msih', 'panjang', 'dan', 'gw', 'ga', 'mau', 'nyesel', 'krna', 'ga', 'ngabisin', 'msa', 'mda', 'gw', 'bibi', 'gw', 'aja', 'blng', 'dia', 'nyesel', 'nikah', 'muda', 'klo', 'tau', 'nikah', 'gini', 'dri', 'dlu', 'ga', 'mau', 'nikah', 'dlu']</t>
  </si>
  <si>
    <t>['aku', 'mah', 'masih', 'ingin', 'menghabiskan', 'masa', 'muda', 'aku', 'soalnya', 'masa', 'muda', 'aku', 'masih', 'panjang', 'dan', 'aku', 'tidak', 'mau', 'menyesal', 'karena', 'tidak', 'menghabiskan', 'masa', 'mda', 'aku', 'bibi', 'aku', 'aja', 'blng', 'dia', 'menyesal', 'nikah', 'muda', 'klo', 'tau', 'nikah', 'begini', 'dari', 'dahulu', 'tidak', 'mau', 'nikah', 'dahulu']</t>
  </si>
  <si>
    <t>['mah', 'menghabiskan', 'muda', 'muda', 'menyesal', 'menghabiskan', 'mda', 'bibi', 'aja', 'blng', 'menyesal', 'nikah', 'muda', 'klo', 'tau', 'nikah', 'nikah']</t>
  </si>
  <si>
    <t>['mah', 'habis', 'muda', 'muda', 'sesal', 'habis', 'mda', 'bibi', 'aja', 'blng', 'sesal', 'nikah', 'muda', 'klo', 'tau', 'nikah', 'nikah']</t>
  </si>
  <si>
    <t>mah habis muda muda sesal habis mda bibi aja blng sesal nikah muda klo tau nikah nikah</t>
  </si>
  <si>
    <t>Anjing nih yang nikah muda, nabungnya dari Sd apa gimana?</t>
  </si>
  <si>
    <t>anjing nih yang nikah muda, nabungnya dari sd apa gimana?</t>
  </si>
  <si>
    <t>anjing nih yang nikah muda nabungnya dari sd apa gimana</t>
  </si>
  <si>
    <t>['anjing', 'nih', 'yang', 'nikah', 'muda', 'nabungnya', 'dari', 'sd', 'apa', 'gimana']</t>
  </si>
  <si>
    <t>['fuck', 'nih', 'yang', 'nikah', 'muda', 'nabungnya', 'dari', 'sd', 'apa', 'bagaimana']</t>
  </si>
  <si>
    <t>['fuck', 'nih', 'nikah', 'muda', 'nabungnya', 'sd']</t>
  </si>
  <si>
    <t>fuck nih nikah muda nabungnya sd</t>
  </si>
  <si>
    <t>Sodara aku ngebet mau nikah padahal masih muda, alhasil aku yg dicibir karna blm pernah bawa cowo ke rumah 🥲</t>
  </si>
  <si>
    <t>sodara aku ngebet mau nikah padahal masih muda, alhasil aku yg dicibir karna blm pernah bawa cowo ke rumah 🥲</t>
  </si>
  <si>
    <t>sodara aku ngebet mau nikah padahal masih muda alhasil aku yg dicibir karna blm pernah bawa cowo ke rumah</t>
  </si>
  <si>
    <t>['sodara', 'aku', 'ngebet', 'mau', 'nikah', 'padahal', 'masih', 'muda', 'alhasil', 'aku', 'yg', 'dicibir', 'karna', 'blm', 'pernah', 'bawa', 'cowo', 'ke', 'rumah']</t>
  </si>
  <si>
    <t>['saudara', 'aku', 'ingin', 'mau', 'nikah', 'padahal', 'masih', 'muda', 'alhasil', 'aku', 'yg', 'dicibir', 'karena', 'belum', 'pernah', 'bawa', 'cowok', 'ke', 'rumah']</t>
  </si>
  <si>
    <t>['saudara', 'nikah', 'muda', 'alhasil', 'dicibir', 'bawa', 'cowok', 'rumah']</t>
  </si>
  <si>
    <t>['saudara', 'nikah', 'muda', 'alhasil', 'cibir', 'bawa', 'cowok', 'rumah']</t>
  </si>
  <si>
    <t>saudara nikah muda alhasil cibir bawa cowok rumah</t>
  </si>
  <si>
    <t>Mau nikah muda tp sama jeong Jaehyun</t>
  </si>
  <si>
    <t>mau nikah muda tp sama jeong jaehyun</t>
  </si>
  <si>
    <t>['mau', 'nikah', 'muda', 'tp', 'sama', 'jeong', 'jaehyun']</t>
  </si>
  <si>
    <t>['mau', 'nikah', 'muda', 'tapi', 'sama', 'jeong', 'jaehyun']</t>
  </si>
  <si>
    <t>['nikah', 'muda', 'jeong', 'jaehyun']</t>
  </si>
  <si>
    <t>nikah muda jeong jaehyun</t>
  </si>
  <si>
    <t>@diiindoy (2) Orang Bali malah menurutku ketat bngt mslah ginian. Malah jaman dulu tuh ada semacam upacara pke api untuk mengingatkan biar muda mudinya ttp suci/ga celap-celup sebelum nikah. Cont</t>
  </si>
  <si>
    <t>@diiindoy (2) orang bali malah menurutku ketat bngt mslah ginian. malah jaman dulu tuh ada semacam upacara pke api untuk mengingatkan biar muda mudinya ttp suci/ga celap-celup sebelum nikah. cont</t>
  </si>
  <si>
    <t>orang bali malah menurutku ketat bngt mslah ginian malah jaman dulu tuh ada semacam upacara pke api untuk mengingatkan biar muda mudinya ttp suciga celapcelup sebelum nikah cont</t>
  </si>
  <si>
    <t>['orang', 'bali', 'malah', 'menurutku', 'ketat', 'bngt', 'mslah', 'ginian', 'malah', 'jaman', 'dulu', 'tuh', 'ada', 'semacam', 'upacara', 'pke', 'api', 'untuk', 'mengingatkan', 'biar', 'muda', 'mudinya', 'ttp', 'suciga', 'celapcelup', 'sebelum', 'nikah', 'cont']</t>
  </si>
  <si>
    <t>['orang', 'bali', 'malah', 'menurutku', 'ketat', 'banget', 'mslah', 'begini', 'malah', 'zaman', 'dulu', 'tuh', 'ada', 'semacam', 'upacara', 'pakai', 'api', 'untuk', 'mengingatkan', 'biar', 'muda', 'mudinya', 'tetap', 'suciga', 'celapcelup', 'sebelum', 'nikah', 'cont']</t>
  </si>
  <si>
    <t>['orang', 'bali', 'menurutku', 'ketat', 'banget', 'mslah', 'zaman', 'tuh', 'upacara', 'pakai', 'api', 'biar', 'muda', 'mudinya', 'suciga', 'celapcelup', 'nikah', 'cont']</t>
  </si>
  <si>
    <t>['orang', 'bal', 'turut', 'ketat', 'banget', 'mslah', 'zaman', 'tuh', 'upacara', 'pakai', 'api', 'biar', 'muda', 'mud', 'suciga', 'celapcelup', 'nikah', 'cont']</t>
  </si>
  <si>
    <t>orang bal turut ketat banget mslah zaman tuh upacara pakai api biar muda mud suciga celapcelup nikah cont</t>
  </si>
  <si>
    <t>@eradotid @mazzini_gsp Bpk waktu kaya dulu suka selingkuh mukulin istri ma anak, sempet nikah lagi sama yang lebih muda, kemudian bangkrut eh malah kabur ninggalin hutang yg nanggung istri tua ma anak anak. Pas udh melarat dibuang istri muda, skrg balik ke anak dan istri tua.
(Bkn pengalaman pribadi)</t>
  </si>
  <si>
    <t>@eradotid @mazzini_gsp bpk waktu kaya dulu suka selingkuh mukulin istri ma anak, sempet nikah lagi sama yang lebih muda, kemudian bangkrut eh malah kabur ninggalin hutang yg nanggung istri tua ma anak anak. pas udh melarat dibuang istri muda, skrg balik ke anak dan istri tua.
(bkn pengalaman pribadi)</t>
  </si>
  <si>
    <t>gsp bpk waktu kaya dulu suka selingkuh mukulin istri ma anak sempet nikah lagi sama yang lebih muda kemudian bangkrut eh malah kabur ninggalin hutang yg nanggung istri tua ma anak anak pas udh melarat dibuang istri muda skrg balik ke anak dan istri tua bkn pengalaman pribadi</t>
  </si>
  <si>
    <t>['gsp', 'bpk', 'waktu', 'kaya', 'dulu', 'suka', 'selingkuh', 'mukulin', 'istri', 'ma', 'anak', 'sempet', 'nikah', 'lagi', 'sama', 'yang', 'lebih', 'muda', 'kemudian', 'bangkrut', 'eh', 'malah', 'kabur', 'ninggalin', 'hutang', 'yg', 'nanggung', 'istri', 'tua', 'ma', 'anak', 'anak', 'pas', 'udh', 'melarat', 'dibuang', 'istri', 'muda', 'skrg', 'balik', 'ke', 'anak', 'dan', 'istri', 'tua', 'bkn', 'pengalaman', 'pribadi']</t>
  </si>
  <si>
    <t>['gsp', 'bapak', 'waktu', 'kaya', 'dulu', 'suka', 'selingkuh', 'mukulin', 'istri', 'sama', 'anak', 'sempat', 'nikah', 'lagi', 'sama', 'yang', 'lebih', 'muda', 'kemudian', 'bangkrut', 'malah', 'malah', 'kabur', 'ninggalin', 'hutang', 'yg', 'tanggung', 'istri', 'tua', 'sama', 'anak', 'anak', 'saat', 'sudah', 'melarat', 'dibuang', 'istri', 'muda', 'sekarang', 'balik', 'ke', 'anak', 'dan', 'istri', 'tua', 'bukan', 'pengalaman', 'pribadi']</t>
  </si>
  <si>
    <t>['gsp', 'kaya', 'suka', 'selingkuh', 'mukulin', 'istri', 'anak', 'nikah', 'muda', 'bangkrut', 'kabur', 'ninggalin', 'hutang', 'tanggung', 'istri', 'tua', 'anak', 'anak', 'melarat', 'dibuang', 'istri', 'muda', 'anak', 'istri', 'tua', 'pengalaman', 'pribadi']</t>
  </si>
  <si>
    <t>['gsp', 'kaya', 'suka', 'selingkuh', 'mukulin', 'istri', 'anak', 'nikah', 'muda', 'bangkrut', 'kabur', 'ninggalin', 'hutang', 'tanggung', 'istri', 'tua', 'anak', 'anak', 'melarat', 'buang', 'istri', 'muda', 'anak', 'istri', 'tua', 'alam', 'pribadi']</t>
  </si>
  <si>
    <t>gsp kaya suka selingkuh mukulin istri anak nikah muda bangkrut kabur ninggalin hutang tanggung istri tua anak anak melarat buang istri muda anak istri tua alam pribadi</t>
  </si>
  <si>
    <t>Ingat nak, konco mu sing nikah muda akeh sing cerai 😂</t>
  </si>
  <si>
    <t>ingat nak, konco mu sing nikah muda akeh sing cerai 😂</t>
  </si>
  <si>
    <t>ingat nak konco mu sing nikah muda akeh sing cerai</t>
  </si>
  <si>
    <t>['ingat', 'nak', 'konco', 'mu', 'sing', 'nikah', 'muda', 'akeh', 'sing', 'cerai']</t>
  </si>
  <si>
    <t>['ingat', 'anak', 'konco', 'kamu', 'sing', 'nikah', 'muda', 'banyak', 'sing', 'cerai']</t>
  </si>
  <si>
    <t>['anak', 'konco', 'sing', 'nikah', 'muda', 'sing', 'cerai']</t>
  </si>
  <si>
    <t>anak konco sing nikah muda sing cerai</t>
  </si>
  <si>
    <t>@sbyfess Nikah muda kalo laper ga bisa masak bole pulang ke rumah mama bentar ga si?</t>
  </si>
  <si>
    <t>@sbyfess nikah muda kalo laper ga bisa masak bole pulang ke rumah mama bentar ga si?</t>
  </si>
  <si>
    <t>nikah muda kalo laper ga bisa masak bole pulang ke rumah mama bentar ga si</t>
  </si>
  <si>
    <t>['nikah', 'muda', 'kalo', 'laper', 'ga', 'bisa', 'masak', 'bole', 'pulang', 'ke', 'rumah', 'mama', 'bentar', 'ga', 'si']</t>
  </si>
  <si>
    <t>['nikah', 'muda', 'kalo', 'lapar', 'tidak', 'bisa', 'masak', 'bole', 'pulang', 'ke', 'rumah', 'ibu', 'bentar', 'tidak', 'si']</t>
  </si>
  <si>
    <t>['nikah', 'muda', 'kalo', 'lapar', 'masak', 'bole', 'pulang', 'rumah', 'bentar', 'si']</t>
  </si>
  <si>
    <t>nikah muda kalo lapar masak bole pulang rumah bentar si</t>
  </si>
  <si>
    <t>iya seumuran semua sih dan emg udh biasa disini pada nikah muda, makanya aku punya ponakan yg gemes ratarara bayik semua! &amp;lt;3</t>
  </si>
  <si>
    <t>iya seumuran semua sih dan emg udh biasa disini pada nikah muda makanya aku punya ponakan yg gemes ratarara bayik semua lt</t>
  </si>
  <si>
    <t>['iya', 'seumuran', 'semua', 'sih', 'dan', 'emg', 'udh', 'biasa', 'disini', 'pada', 'nikah', 'muda', 'makanya', 'aku', 'punya', 'ponakan', 'yg', 'gemes', 'ratarara', 'bayik', 'semua', 'lt']</t>
  </si>
  <si>
    <t>['iya', 'seumuran', 'semua', 'sih', 'dan', 'memang', 'sudah', 'biasa', 'disini', 'pada', 'nikah', 'muda', 'makanya', 'aku', 'punya', 'ponakan', 'yg', 'gemas', 'ratarara', 'bayik', 'semua', 'lt']</t>
  </si>
  <si>
    <t>['iya', 'seumuran', 'sih', 'nikah', 'muda', 'ponakan', 'gemas', 'ratarara', 'bayik', 'lt']</t>
  </si>
  <si>
    <t>['iya', 'umur', 'sih', 'nikah', 'muda', 'ponakan', 'gemas', 'ratarara', 'bayik', 'lt']</t>
  </si>
  <si>
    <t>iya umur sih nikah muda ponakan gemas ratarara bayik lt</t>
  </si>
  <si>
    <t>Sumpah gw aneh banget sama orang yg masih muda banget, hidup belum settled di Jerman tapi udah nikahin anak orang di Indo. Udah gitu minjem duit buat nikah. Terus istrinya ditinggalin di Indo.</t>
  </si>
  <si>
    <t>sumpah gw aneh banget sama orang yg masih muda banget, hidup belum settled di jerman tapi udah nikahin anak orang di indo. udah gitu minjem duit buat nikah. terus istrinya ditinggalin di indo.</t>
  </si>
  <si>
    <t>sumpah gw aneh banget sama orang yg masih muda banget hidup belum settled di jerman tapi udah nikahin anak orang di indo udah gitu minjem duit buat nikah terus istrinya ditinggalin di indo</t>
  </si>
  <si>
    <t>['sumpah', 'gw', 'aneh', 'banget', 'sama', 'orang', 'yg', 'masih', 'muda', 'banget', 'hidup', 'belum', 'settled', 'di', 'jerman', 'tapi', 'udah', 'nikahin', 'anak', 'orang', 'di', 'indo', 'udah', 'gitu', 'minjem', 'duit', 'buat', 'nikah', 'terus', 'istrinya', 'ditinggalin', 'di', 'indo']</t>
  </si>
  <si>
    <t>['sumpah', 'aku', 'aneh', 'banget', 'sama', 'orang', 'yg', 'masih', 'muda', 'banget', 'hidup', 'belum', 'settled', 'di', 'jerman', 'tapi', 'sudah', 'nikahin', 'anak', 'orang', 'di', 'indonesia', 'sudah', 'begitu', 'meminjam', 'duit', 'buat', 'nikah', 'terus', 'istrinya', 'ditinggalin', 'di', 'indonesia']</t>
  </si>
  <si>
    <t>['sumpah', 'aneh', 'banget', 'orang', 'muda', 'banget', 'hidup', 'settled', 'jerman', 'nikahin', 'anak', 'orang', 'indonesia', 'meminjam', 'duit', 'nikah', 'istrinya', 'ditinggalin', 'indonesia']</t>
  </si>
  <si>
    <t>['sumpah', 'aneh', 'banget', 'orang', 'muda', 'banget', 'hidup', 'settled', 'jerman', 'nikahin', 'anak', 'orang', 'indonesia', 'pinjam', 'duit', 'nikah', 'istri', 'ditinggalin', 'indonesia']</t>
  </si>
  <si>
    <t>sumpah aneh banget orang muda banget hidup settled jerman nikahin anak orang indonesia pinjam duit nikah istri ditinggalin indonesia</t>
  </si>
  <si>
    <t>Wehh keinget lagi kalo nyesel nikah muda</t>
  </si>
  <si>
    <t>wehh keinget lagi kalo nyesel nikah muda</t>
  </si>
  <si>
    <t>['wehh', 'keinget', 'lagi', 'kalo', 'nyesel', 'nikah', 'muda']</t>
  </si>
  <si>
    <t>['wehh', 'teringat', 'lagi', 'kalo', 'menyesal', 'nikah', 'muda']</t>
  </si>
  <si>
    <t>['kalo', 'menyesal', 'nikah', 'muda']</t>
  </si>
  <si>
    <t>['kalo', 'sesal', 'nikah', 'muda']</t>
  </si>
  <si>
    <t>kalo sesal nikah muda</t>
  </si>
  <si>
    <t>@Botsun @filosofiksi Bener
Sok kelihatan pintar, tapi tolol habis.
Islam sdh diserang sejak dulu, knp orang dulu tdk menyerang nikah muda, Krn bangsa Eropa dan USA melakukan hal yg sama.
Lucu
🤣🤣🤣🤣</t>
  </si>
  <si>
    <t>@botsun @filosofiksi bener
sok kelihatan pintar, tapi tolol habis.
islam sdh diserang sejak dulu, knp orang dulu tdk menyerang nikah muda, krn bangsa eropa dan usa melakukan hal yg sama.
lucu
🤣🤣🤣🤣</t>
  </si>
  <si>
    <t>bener sok kelihatan pintar tapi tolol habis islam sdh diserang sejak dulu knp orang dulu tdk menyerang nikah muda krn bangsa eropa dan usa melakukan hal yg sama lucu</t>
  </si>
  <si>
    <t>['bener', 'sok', 'kelihatan', 'pintar', 'tapi', 'tolol', 'habis', 'islam', 'sdh', 'diserang', 'sejak', 'dulu', 'knp', 'orang', 'dulu', 'tdk', 'menyerang', 'nikah', 'muda', 'krn', 'bangsa', 'eropa', 'dan', 'usa', 'melakukan', 'hal', 'yg', 'sama', 'lucu']</t>
  </si>
  <si>
    <t>['benar', 'sombong', 'kelihatan', 'pintar', 'tapi', 'tolol', 'habis', 'islam', 'sdh', 'diserang', 'sejak', 'dulu', 'kenapa', 'orang', 'dulu', 'tdk', 'menyerang', 'nikah', 'muda', 'krn', 'bangsa', 'eropa', 'dan', 'usa', 'melakukan', 'hal', 'yg', 'sama', 'lucu']</t>
  </si>
  <si>
    <t>['sombong', 'pintar', 'tolol', 'habis', 'islam', 'sdh', 'diserang', 'orang', 'tdk', 'menyerang', 'nikah', 'muda', 'krn', 'bangsa', 'eropa', 'usa', 'lucu']</t>
  </si>
  <si>
    <t>['sombong', 'pintar', 'tolol', 'habis', 'islam', 'sdh', 'serang', 'orang', 'tdk', 'serang', 'nikah', 'muda', 'krn', 'bangsa', 'eropa', 'usa', 'lucu']</t>
  </si>
  <si>
    <t>sombong pintar tolol habis islam sdh serang orang tdk serang nikah muda krn bangsa eropa usa lucu</t>
  </si>
  <si>
    <t>@JinNonik @filosofiksi 🤣🤣🤣
Contoh orang minim literasi 
🤣🤣🤣🤣
Perbanyak baca, jangan bacot
Baca sejarah nikah muda dari kerajaan Inggris sampe USA hingga hari ini
🤣🤣🤣
Sotoy</t>
  </si>
  <si>
    <t>@jinnonik @filosofiksi 🤣🤣🤣
contoh orang minim literasi 
🤣🤣🤣🤣
perbanyak baca, jangan bacot
baca sejarah nikah muda dari kerajaan inggris sampe usa hingga hari ini
🤣🤣🤣
sotoy</t>
  </si>
  <si>
    <t>contoh orang minim literasi perbanyak baca jangan bacot baca sejarah nikah muda dari kerajaan inggris sampe usa hingga hari ini sotoy</t>
  </si>
  <si>
    <t>['contoh', 'orang', 'minim', 'literasi', 'perbanyak', 'baca', 'jangan', 'bacot', 'baca', 'sejarah', 'nikah', 'muda', 'dari', 'kerajaan', 'inggris', 'sampe', 'usa', 'hingga', 'hari', 'ini', 'sotoy']</t>
  </si>
  <si>
    <t>['contoh', 'orang', 'minim', 'literasi', 'perbanyak', 'baca', 'jangan', 'bacot', 'baca', 'sejarah', 'nikah', 'muda', 'dari', 'kerajaan', 'inggris', 'sampai', 'usa', 'hingga', 'hari', 'ini', 'sotoy']</t>
  </si>
  <si>
    <t>['contoh', 'orang', 'minim', 'literasi', 'perbanyak', 'baca', 'bacot', 'baca', 'sejarah', 'nikah', 'muda', 'kerajaan', 'inggris', 'usa', 'sotoy']</t>
  </si>
  <si>
    <t>['contoh', 'orang', 'minim', 'literasi', 'banyak', 'baca', 'bacot', 'baca', 'sejarah', 'nikah', 'muda', 'raja', 'inggris', 'usa', 'sotoy']</t>
  </si>
  <si>
    <t>contoh orang minim literasi banyak baca bacot baca sejarah nikah muda raja inggris usa sotoy</t>
  </si>
  <si>
    <t>wait2. emang definisi bahagia harus tentang pasangan ya?, emang standar bahagia seseorang itu harus dan wajib hukumnya tentang pasangan gitu?, g ege santai kali masih muda masih mau main" jan di seriusin kek mau nikah aja. tapi kalau mau di seriusin ya hayukk wkwk. 
candaa😌🙏</t>
  </si>
  <si>
    <t>wait emang definisi bahagia harus tentang pasangan ya emang standar bahagia seseorang itu harus dan wajib hukumnya tentang pasangan gitu  ege santai kali masih muda masih mau main jan di seriusin kek mau nikah aja tapi kalau mau di seriusin ya hayukk wkwk candaa</t>
  </si>
  <si>
    <t>['wait', 'emang', 'definisi', 'bahagia', 'harus', 'tentang', 'pasangan', 'ya', 'emang', 'standar', 'bahagia', 'seseorang', 'itu', 'harus', 'dan', 'wajib', 'hukumnya', 'tentang', 'pasangan', 'gitu', 'ege', 'santai', 'kali', 'masih', 'muda', 'masih', 'mau', 'main', 'jan', 'di', 'seriusin', 'kek', 'mau', 'nikah', 'aja', 'tapi', 'kalau', 'mau', 'di', 'seriusin', 'ya', 'hayukk', 'wkwk', 'candaa']</t>
  </si>
  <si>
    <t>['wait', 'memang', 'definisi', 'bahagia', 'harus', 'tentang', 'pasangan', 'ya', 'memang', 'standar', 'bahagia', 'seseorang', 'itu', 'harus', 'dan', 'wajib', 'hukumnya', 'tentang', 'pasangan', 'begitu', 'ege', 'santai', 'sepertinya', 'masih', 'muda', 'masih', 'mau', 'main', 'jangan', 'di', 'seriusin', 'seperti', 'mau', 'nikah', 'aja', 'tapi', 'kalau', 'mau', 'di', 'seriusin', 'ya', 'hayukk', 'wkwk', 'candaa']</t>
  </si>
  <si>
    <t>['wait', 'definisi', 'bahagia', 'pasangan', 'ya', 'standar', 'bahagia', 'wajib', 'hukumnya', 'pasangan', 'ege', 'santai', 'muda', 'main', 'seriusin', 'nikah', 'aja', 'seriusin', 'ya', 'hayukk', 'candaa']</t>
  </si>
  <si>
    <t>['wait', 'definisi', 'bahagia', 'pasang', 'ya', 'standar', 'bahagia', 'wajib', 'hukum', 'pasang', 'ege', 'santai', 'muda', 'main', 'seriusin', 'nikah', 'aja', 'seriusin', 'ya', 'hayukk', 'candaa']</t>
  </si>
  <si>
    <t>wait definisi bahagia pasang ya standar bahagia wajib hukum pasang ege santai muda main seriusin nikah aja seriusin ya hayukk candaa</t>
  </si>
  <si>
    <t>@kuekookiess @dimsum2000 @tanyarlfes aku si klo jadi kaka ku ledekin wkwkwkwk "makan tuh nikah muda jadi gabisa foya foya kan? mampus lo jelek" 😋😋😋😋😋😋 abistu mamanya juga kuledek "kuliah biar ga tolol kaya lo wlee" 😋😋😋😋😋 mamaku sakit hati mrk juga hrs sakit hati ampe mampus ih greget ajdgajsgahgs</t>
  </si>
  <si>
    <t>aku si klo jadi kaka ku ledekin wkwkwkwk makan tuh nikah muda jadi gabisa foya foya kan mampus lo jelek abistu mamanya juga kuledek kuliah biar ga tolol kaya lo wlee mamaku sakit hati mrk juga hrs sakit hati ampe mampus ih greget ajdgajsgahgs</t>
  </si>
  <si>
    <t>['aku', 'si', 'klo', 'jadi', 'kaka', 'ku', 'ledekin', 'wkwkwkwk', 'makan', 'tuh', 'nikah', 'muda', 'jadi', 'gabisa', 'foya', 'foya', 'kan', 'mampus', 'lo', 'jelek', 'abistu', 'mamanya', 'juga', 'kuledek', 'kuliah', 'biar', 'ga', 'tolol', 'kaya', 'lo', 'wlee', 'mamaku', 'sakit', 'hati', 'mrk', 'juga', 'hrs', 'sakit', 'hati', 'ampe', 'mampus', 'ih', 'greget', 'ajdgajsgahgs']</t>
  </si>
  <si>
    <t>['aku', 'si', 'klo', 'jadi', 'kakak', 'aku', 'ejek', 'wkwkwkwk', 'makan', 'tuh', 'nikah', 'muda', 'jadi', 'gabisa', 'foya', 'foya', 'kan', 'mati', 'kamu', 'jelek', 'kemudian', 'ibunya', 'juga', 'kuledek', 'kuliah', 'biar', 'tidak', 'tolol', 'kaya', 'kamu', 'wlee', 'mamaku', 'sakit', 'hati', 'mereka', 'juga', 'harus', 'sakit', 'hati', 'sampai', 'mati', 'ih', 'greget', 'ajdgajsgahgs']</t>
  </si>
  <si>
    <t>['si', 'klo', 'kakak', 'ejek', 'wkwkwkwk', 'makan', 'tuh', 'nikah', 'muda', 'gabisa', 'foya', 'foya', 'mati', 'jelek', 'ibunya', 'kuledek', 'kuliah', 'biar', 'tolol', 'kaya', 'wlee', 'mamaku', 'sakit', 'hati', 'sakit', 'hati', 'mati', 'greget', 'ajdgajsgahgs']</t>
  </si>
  <si>
    <t>['si', 'klo', 'kakak', 'ejek', 'wkwkwkwk', 'makan', 'tuh', 'nikah', 'muda', 'gabisa', 'foya', 'foya', 'mati', 'jelek', 'ibu', 'ledek', 'kuliah', 'biar', 'tolol', 'kaya', 'wlee', 'mama', 'sakit', 'hati', 'sakit', 'hati', 'mati', 'greget', 'ajdgajsgahgs']</t>
  </si>
  <si>
    <t>si klo kakak ejek wkwkwkwk makan tuh nikah muda gabisa foya foya mati jelek ibu ledek kuliah biar tolol kaya wlee mama sakit hati sakit hati mati greget ajdgajsgahgs</t>
  </si>
  <si>
    <t>@Mia_Kyushu kalo nikah muda adalah aib, mk sungguh orang2 kafir Qurays dan Yahudi pasti lbh dulu mnghina Nabi, drpd munafikin jaman now
#Pernikahan dg Aisyah yg mash berusia muda mengandung hikmah dg banyaknya hadist Nabi yg diriwaytkan oleh Aisyah.
krn dg usia Ummul mukminin ----</t>
  </si>
  <si>
    <t>@mia_kyushu kalo nikah muda adalah aib, mk sungguh orang2 kafir qurays dan yahudi pasti lbh dulu mnghina nabi, drpd munafikin jaman now
#pernikahan dg aisyah yg mash berusia muda mengandung hikmah dg banyaknya hadist nabi yg diriwaytkan oleh aisyah.
krn dg usia ummul mukminin ----</t>
  </si>
  <si>
    <t>kyushu kalo nikah muda adalah aib mk sungguh orang kafir qurays dan yahudi pasti lbh dulu mnghina nabi drpd munafikin jaman now dg aisyah yg mash berusia muda mengandung hikmah dg banyaknya hadist nabi yg diriwaytkan oleh aisyah krn dg usia ummul mukminin</t>
  </si>
  <si>
    <t>['kyushu', 'kalo', 'nikah', 'muda', 'adalah', 'aib', 'mk', 'sungguh', 'orang', 'kafir', 'qurays', 'dan', 'yahudi', 'pasti', 'lbh', 'dulu', 'mnghina', 'nabi', 'drpd', 'munafikin', 'jaman', 'now', 'dg', 'aisyah', 'yg', 'mash', 'berusia', 'muda', 'mengandung', 'hikmah', 'dg', 'banyaknya', 'hadist', 'nabi', 'yg', 'diriwaytkan', 'oleh', 'aisyah', 'krn', 'dg', 'usia', 'ummul', 'mukminin']</t>
  </si>
  <si>
    <t>['kyushu', 'kalo', 'nikah', 'muda', 'adalah', 'aib', 'mk', 'sungguh', 'orang', 'kafir', 'qurays', 'dan', 'yahudi', 'pasti', 'lbh', 'dulu', 'mnghina', 'nabi', 'daripada', 'munafikin', 'zaman', 'sekarang', 'dg', 'aisyah', 'yg', 'masih', 'berusia', 'muda', 'mengandung', 'hikmah', 'dg', 'banyaknya', 'hadist', 'nabi', 'yg', 'diriwaytkan', 'oleh', 'aisyah', 'krn', 'dg', 'usia', 'ummul', 'mukminin']</t>
  </si>
  <si>
    <t>['kyushu', 'kalo', 'nikah', 'muda', 'aib', 'mk', 'sungguh', 'orang', 'kafir', 'qurays', 'yahudi', 'lbh', 'mnghina', 'nabi', 'munafikin', 'zaman', 'dg', 'aisyah', 'berusia', 'muda', 'mengandung', 'hikmah', 'dg', 'banyaknya', 'hadist', 'nabi', 'diriwaytkan', 'aisyah', 'krn', 'dg', 'usia', 'ummul', 'mukminin']</t>
  </si>
  <si>
    <t>['kyushu', 'kalo', 'nikah', 'muda', 'aib', 'mk', 'sungguh', 'orang', 'kafir', 'qurays', 'yahudi', 'lbh', 'mnghina', 'nabi', 'munafikin', 'zaman', 'dg', 'aisyah', 'usia', 'muda', 'kandung', 'hikmah', 'dg', 'banyak', 'hadist', 'nabi', 'diriwaytkan', 'aisyah', 'krn', 'dg', 'usia', 'ummul', 'mukminin']</t>
  </si>
  <si>
    <t>kyushu kalo nikah muda aib mk sungguh orang kafir qurays yahudi lbh mnghina nabi munafikin zaman dg aisyah usia muda kandung hikmah dg banyak hadist nabi diriwaytkan aisyah krn dg usia ummul mukminin</t>
  </si>
  <si>
    <t>@cipathekitten @Farisanrm nikah muda aja deh</t>
  </si>
  <si>
    <t>@cipathekitten @farisanrm nikah muda aja deh</t>
  </si>
  <si>
    <t>nikah muda aja deh</t>
  </si>
  <si>
    <t>['nikah', 'muda', 'aja', 'deh']</t>
  </si>
  <si>
    <t>kenapa orang-orang pada nikah muda ya</t>
  </si>
  <si>
    <t>kenapa orangorang pada nikah muda ya</t>
  </si>
  <si>
    <t>['kenapa', 'orangorang', 'pada', 'nikah', 'muda', 'ya']</t>
  </si>
  <si>
    <t>['kenapa', 'orang', 'pada', 'nikah', 'muda', 'ya']</t>
  </si>
  <si>
    <t>@fajaranangfs yg nikah muda sudah banyak bad testi hhh</t>
  </si>
  <si>
    <t>yg nikah muda sudah banyak bad testi hhh</t>
  </si>
  <si>
    <t>['yg', 'nikah', 'muda', 'sudah', 'banyak', 'bad', 'testi', 'hhh']</t>
  </si>
  <si>
    <t>['nikah', 'muda', 'bad', 'testi', 'hhh']</t>
  </si>
  <si>
    <t>nikah muda bad testi hhh</t>
  </si>
  <si>
    <t>@publicfonder kamu gak capek kita selama nikah ini berantem mulu ngomongin spp bayaran anak ?? mending kita buang anak kita, terus nge date seperti anak muda jaman skrg🫢</t>
  </si>
  <si>
    <t>kamu gak capek kita selama nikah ini berantem mulu ngomongin spp bayaran anak mending kita buang anak kita terus nge date seperti anak muda jaman skrg</t>
  </si>
  <si>
    <t>['kamu', 'gak', 'capek', 'kita', 'selama', 'nikah', 'ini', 'berantem', 'mulu', 'ngomongin', 'spp', 'bayaran', 'anak', 'mending', 'kita', 'buang', 'anak', 'kita', 'terus', 'nge', 'date', 'seperti', 'anak', 'muda', 'jaman', 'skrg']</t>
  </si>
  <si>
    <t>['kamu', 'gak', 'capek', 'kita', 'selama', 'nikah', 'ini', 'berkelahi', 'selalu', 'membicarakan', 'spp', 'bayaran', 'anak', 'mending', 'kita', 'buang', 'anak', 'kita', 'terus', 'nge', 'date', 'seperti', 'anak', 'muda', 'zaman', 'sekarang']</t>
  </si>
  <si>
    <t>['gak', 'capek', 'nikah', 'berkelahi', 'membicarakan', 'spp', 'bayaran', 'anak', 'mending', 'buang', 'anak', 'nge', 'date', 'anak', 'muda', 'zaman']</t>
  </si>
  <si>
    <t>['gak', 'capek', 'nikah', 'kelah', 'bicara', 'spp', 'bayar', 'anak', 'mending', 'buang', 'anak', 'nge', 'date', 'anak', 'muda', 'zaman']</t>
  </si>
  <si>
    <t>gak capek nikah kelah bicara spp bayar anak mending buang anak nge date anak muda zaman</t>
  </si>
  <si>
    <t>@yuthejiminnie Walaupun tinggian ade aku emang emak emak disini doyan suka nanyain nikah nikah pdhl masih muda😣🤧</t>
  </si>
  <si>
    <t>@yuthejiminnie walaupun tinggian ade aku emang emak emak disini doyan suka nanyain nikah nikah pdhl masih muda😣🤧</t>
  </si>
  <si>
    <t>walaupun tinggian ade aku emang emak emak disini doyan suka nanyain nikah nikah pdhl masih muda</t>
  </si>
  <si>
    <t>['walaupun', 'tinggian', 'ade', 'aku', 'emang', 'emak', 'emak', 'disini', 'doyan', 'suka', 'nanyain', 'nikah', 'nikah', 'pdhl', 'masih', 'muda']</t>
  </si>
  <si>
    <t>['walaupun', 'tinggian', 'adik', 'aku', 'memang', 'ibu', 'ibu', 'disini', 'suka', 'suka', 'menanyakan', 'nikah', 'nikah', 'padahal', 'masih', 'muda']</t>
  </si>
  <si>
    <t>['tinggian', 'adik', 'suka', 'suka', 'nikah', 'nikah', 'muda']</t>
  </si>
  <si>
    <t>['tinggi', 'adik', 'suka', 'suka', 'nikah', 'nikah', 'muda']</t>
  </si>
  <si>
    <t>tinggi adik suka suka nikah nikah muda</t>
  </si>
  <si>
    <t>@kuekookiess @Reren0o3 @dimsum2000 @tanyarlfes Kok jdi ikut kesel yah... Klo tu anaknya nikah muda trus mapan si ga maslah,  ngehina anak orang belom nikah, kuliah ujung ujungnya di dapur.. Eh anaknya kekurangan duit buat 4bulanan😏</t>
  </si>
  <si>
    <t>@kuekookiess @reren0o3 @dimsum2000 @tanyarlfes kok jdi ikut kesel yah... klo tu anaknya nikah muda trus mapan si ga maslah,  ngehina anak orang belom nikah, kuliah ujung ujungnya di dapur.. eh anaknya kekurangan duit buat 4bulanan😏</t>
  </si>
  <si>
    <t>kok jdi ikut kesel yah klo tu anaknya nikah muda trus mapan si ga maslah ngehina anak orang belom nikah kuliah ujung ujungnya di dapur eh anaknya kekurangan duit buat bulanan</t>
  </si>
  <si>
    <t>['kok', 'jdi', 'ikut', 'kesel', 'yah', 'klo', 'tu', 'anaknya', 'nikah', 'muda', 'trus', 'mapan', 'si', 'ga', 'maslah', 'ngehina', 'anak', 'orang', 'belom', 'nikah', 'kuliah', 'ujung', 'ujungnya', 'di', 'dapur', 'eh', 'anaknya', 'kekurangan', 'duit', 'buat', 'bulanan']</t>
  </si>
  <si>
    <t>['kok', 'jadi', 'ikut', 'kesal', 'yah', 'klo', 'itu', 'anaknya', 'nikah', 'muda', 'terus', 'mapan', 'si', 'tidak', 'maslah', 'menghina', 'anak', 'orang', 'belum', 'nikah', 'kuliah', 'ujung', 'ujungnya', 'di', 'dapur', 'malah', 'anaknya', 'kekurangan', 'duit', 'buat', 'bulanan']</t>
  </si>
  <si>
    <t>['kesal', 'yah', 'klo', 'anaknya', 'nikah', 'muda', 'mapan', 'si', 'maslah', 'menghina', 'anak', 'orang', 'nikah', 'kuliah', 'ujung', 'ujungnya', 'dapur', 'anaknya', 'kekurangan', 'duit', 'bulanan']</t>
  </si>
  <si>
    <t>['kesal', 'yah', 'klo', 'anak', 'nikah', 'muda', 'mapan', 'si', 'mas', 'hina', 'anak', 'orang', 'nikah', 'kuliah', 'ujung', 'ujung', 'dapur', 'anak', 'kurang', 'duit', 'bulan']</t>
  </si>
  <si>
    <t>kesal yah klo anak nikah muda mapan si mas hina anak orang nikah kuliah ujung ujung dapur anak kurang duit bulan</t>
  </si>
  <si>
    <t>yang didapat dari lebaran kali ini adalah bukan pertanyaan tentang kapan nikah. Tapi, jangan nikah dulu diusia yang masih muda. Gunain waktu muda untuk hal yang positif dan segerakan lulus kuliah :)</t>
  </si>
  <si>
    <t>yang didapat dari lebaran kali ini adalah bukan pertanyaan tentang kapan nikah. tapi, jangan nikah dulu diusia yang masih muda. gunain waktu muda untuk hal yang positif dan segerakan lulus kuliah :)</t>
  </si>
  <si>
    <t>yang didapat dari lebaran kali ini adalah bukan pertanyaan tentang kapan nikah tapi jangan nikah dulu diusia yang masih muda gunain waktu muda untuk hal yang positif dan segerakan lulus kuliah</t>
  </si>
  <si>
    <t>['yang', 'didapat', 'dari', 'lebaran', 'kali', 'ini', 'adalah', 'bukan', 'pertanyaan', 'tentang', 'kapan', 'nikah', 'tapi', 'jangan', 'nikah', 'dulu', 'diusia', 'yang', 'masih', 'muda', 'gunain', 'waktu', 'muda', 'untuk', 'hal', 'yang', 'positif', 'dan', 'segerakan', 'lulus', 'kuliah']</t>
  </si>
  <si>
    <t>['yang', 'didapat', 'dari', 'lebaran', 'sepertinya', 'ini', 'adalah', 'bukan', 'pertanyaan', 'tentang', 'kapan', 'nikah', 'tapi', 'jangan', 'nikah', 'dulu', 'diusia', 'yang', 'masih', 'muda', 'gunain', 'waktu', 'muda', 'untuk', 'hal', 'yang', 'positif', 'dan', 'segerakan', 'lulus', 'kuliah']</t>
  </si>
  <si>
    <t>['lebaran', 'nikah', 'nikah', 'diusia', 'muda', 'gunain', 'muda', 'positif', 'segerakan', 'lulus', 'kuliah']</t>
  </si>
  <si>
    <t>['lebaran', 'nikah', 'nikah', 'usia', 'muda', 'gunain', 'muda', 'positif', 'segera', 'lulus', 'kuliah']</t>
  </si>
  <si>
    <t>lebaran nikah nikah usia muda gunain muda positif segera lulus kuliah</t>
  </si>
  <si>
    <t>Nikah muda adalah prestasi
Eh ga lama nikah udh cere 🙏</t>
  </si>
  <si>
    <t>nikah muda adalah prestasi
eh ga lama nikah udh cere 🙏</t>
  </si>
  <si>
    <t>nikah muda adalah prestasi eh ga lama nikah udh cere</t>
  </si>
  <si>
    <t>['nikah', 'muda', 'adalah', 'prestasi', 'eh', 'ga', 'lama', 'nikah', 'udh', 'cere']</t>
  </si>
  <si>
    <t>['nikah', 'muda', 'adalah', 'prestasi', 'malah', 'tidak', 'lama', 'nikah', 'sudah', 'cerai']</t>
  </si>
  <si>
    <t>['nikah', 'muda', 'prestasi', 'nikah', 'cerai']</t>
  </si>
  <si>
    <t>nikah muda prestasi nikah cerai</t>
  </si>
  <si>
    <t>apa cuman gue di sini yang mikir kalo nikah umur 25 tuh masih tergolong nikah muda?
25 masih muda ga sih? i mean ya remaja akhir lah.</t>
  </si>
  <si>
    <t>apa cuman gue di sini yang mikir kalo nikah umur tuh masih tergolong nikah muda masih muda ga sih  mean ya remaja akhir lah</t>
  </si>
  <si>
    <t>['apa', 'cuman', 'gue', 'di', 'sini', 'yang', 'mikir', 'kalo', 'nikah', 'umur', 'tuh', 'masih', 'tergolong', 'nikah', 'muda', 'masih', 'muda', 'ga', 'sih', 'mean', 'ya', 'remaja', 'akhir', 'lah']</t>
  </si>
  <si>
    <t>['apa', 'hanya', 'aku', 'di', 'sini', 'yang', 'berpikir', 'kalo', 'nikah', 'umur', 'tuh', 'masih', 'tergolong', 'nikah', 'muda', 'masih', 'muda', 'tidak', 'sih', 'mean', 'ya', 'remaja', 'akhir', 'lah']</t>
  </si>
  <si>
    <t>['berpikir', 'kalo', 'nikah', 'umur', 'tuh', 'tergolong', 'nikah', 'muda', 'muda', 'sih', 'mean', 'ya', 'remaja']</t>
  </si>
  <si>
    <t>['pikir', 'kalo', 'nikah', 'umur', 'tuh', 'golong', 'nikah', 'muda', 'muda', 'sih', 'mean', 'ya', 'remaja']</t>
  </si>
  <si>
    <t>pikir kalo nikah umur tuh golong nikah muda muda sih mean ya remaja</t>
  </si>
  <si>
    <t>Surprise dikira baru tamat sma, trus ditanya kok bisa kenal sama dia, kok mau nikah muda 🤣🤣 🤣</t>
  </si>
  <si>
    <t>surprise dikira baru tamat sma, trus ditanya kok bisa kenal sama dia, kok mau nikah muda 🤣🤣 🤣</t>
  </si>
  <si>
    <t>surprise dikira baru tamat sma trus ditanya kok bisa kenal sama dia kok mau nikah muda</t>
  </si>
  <si>
    <t>['surprise', 'dikira', 'baru', 'tamat', 'sma', 'trus', 'ditanya', 'kok', 'bisa', 'kenal', 'sama', 'dia', 'kok', 'mau', 'nikah', 'muda']</t>
  </si>
  <si>
    <t>['surprise', 'dikira', 'baru', 'tamat', 'sama', 'terus', 'ditanya', 'kok', 'bisa', 'kenal', 'sama', 'dia', 'kok', 'mau', 'nikah', 'muda']</t>
  </si>
  <si>
    <t>['surprise', 'tamat', 'kenal', 'nikah', 'muda']</t>
  </si>
  <si>
    <t>surprise tamat kenal nikah muda</t>
  </si>
  <si>
    <t>@tanyakanrl Awet muda, tp mukanya keliatan tua sih menurutku. pdhl 2005 loh. Bahkan 2005 itu nikahnya kapan dah punya anak, yg msh di bawah umur legalnya dia nikah. Kan umur 20th skrg yak?</t>
  </si>
  <si>
    <t>@tanyakanrl awet muda, tp mukanya keliatan tua sih menurutku. pdhl 2005 loh. bahkan 2005 itu nikahnya kapan dah punya anak, yg msh di bawah umur legalnya dia nikah. kan umur 20th skrg yak?</t>
  </si>
  <si>
    <t>awet muda tp mukanya keliatan tua sih menurutku pdhl loh bahkan itu nikahnya kapan dah punya anak yg msh di bawah umur legalnya dia nikah kan umur th skrg yak</t>
  </si>
  <si>
    <t>['awet', 'muda', 'tp', 'mukanya', 'keliatan', 'tua', 'sih', 'menurutku', 'pdhl', 'loh', 'bahkan', 'itu', 'nikahnya', 'kapan', 'dah', 'punya', 'anak', 'yg', 'msh', 'di', 'bawah', 'umur', 'legalnya', 'dia', 'nikah', 'kan', 'umur', 'th', 'skrg', 'yak']</t>
  </si>
  <si>
    <t>['awet', 'muda', 'tapi', 'mukanya', 'terlihat', 'tua', 'sih', 'menurutku', 'padahal', 'loh', 'bahkan', 'itu', 'nikahnya', 'kapan', 'sudah', 'punya', 'anak', 'yg', 'masih', 'di', 'bawah', 'umur', 'legalnya', 'dia', 'nikah', 'kan', 'umur', 'tahun', 'sekarang', 'iya']</t>
  </si>
  <si>
    <t>['awet', 'muda', 'mukanya', 'tua', 'sih', 'menurutku', 'loh', 'nikahnya', 'anak', 'umur', 'legalnya', 'nikah', 'umur', 'iya']</t>
  </si>
  <si>
    <t>['awet', 'muda', 'muka', 'tua', 'sih', 'turut', 'loh', 'nikah', 'anak', 'umur', 'legal', 'nikah', 'umur', 'iya']</t>
  </si>
  <si>
    <t>awet muda muka tua sih turut loh nikah anak umur legal nikah umur iya</t>
  </si>
  <si>
    <t>@kuekookiess @tanyarlfes ih aku kemarin di omong kok g nikah ntar jadi perawan tua 😭 padahal tahun ini aku 22. Dia ngomong gitu karna adiknya yg cowo nikah muda umur 22-23. padahal aku juga masih kuliah+kerja.</t>
  </si>
  <si>
    <t>@kuekookiess @tanyarlfes ih aku kemarin di omong kok g nikah ntar jadi perawan tua 😭 padahal tahun ini aku 22. dia ngomong gitu karna adiknya yg cowo nikah muda umur 22-23. padahal aku juga masih kuliah+kerja.</t>
  </si>
  <si>
    <t>ih aku kemarin di omong kok  nikah ntar jadi perawan tua padahal tahun ini aku dia ngomong gitu karna adiknya yg cowo nikah muda umur padahal aku juga masih kuliahkerja</t>
  </si>
  <si>
    <t>['ih', 'aku', 'kemarin', 'di', 'omong', 'kok', 'nikah', 'ntar', 'jadi', 'perawan', 'tua', 'padahal', 'tahun', 'ini', 'aku', 'dia', 'ngomong', 'gitu', 'karna', 'adiknya', 'yg', 'cowo', 'nikah', 'muda', 'umur', 'padahal', 'aku', 'juga', 'masih', 'kuliahkerja']</t>
  </si>
  <si>
    <t>['ih', 'aku', 'kemarin', 'di', 'omong', 'kok', 'nikah', 'nanti', 'jadi', 'perawan', 'tua', 'padahal', 'tahun', 'ini', 'aku', 'dia', 'berbicara', 'begitu', 'karena', 'adiknya', 'yg', 'cowok', 'nikah', 'muda', 'umur', 'padahal', 'aku', 'juga', 'masih', 'kuliahkerja']</t>
  </si>
  <si>
    <t>['kemarin', 'omong', 'nikah', 'perawan', 'tua', 'berbicara', 'adiknya', 'cowok', 'nikah', 'muda', 'umur', 'kuliahkerja']</t>
  </si>
  <si>
    <t>['kemarin', 'omong', 'nikah', 'perawan', 'tua', 'bicara', 'adik', 'cowok', 'nikah', 'muda', 'umur', 'kuliahkerja']</t>
  </si>
  <si>
    <t>kemarin omong nikah perawan tua bicara adik cowok nikah muda umur kuliahkerja</t>
  </si>
  <si>
    <t>Dengerin cerita² saudara yg udah nikah muda kebanyakan masalahnya di ekonomi, sekarang malah jadi pikiran ngalor ngidul, kerja nikah nabung belum ada semuanya duh</t>
  </si>
  <si>
    <t>dengerin cerita² saudara yg udah nikah muda kebanyakan masalahnya di ekonomi, sekarang malah jadi pikiran ngalor ngidul, kerja nikah nabung belum ada semuanya duh</t>
  </si>
  <si>
    <t>dengerin cerita saudara yg udah nikah muda kebanyakan masalahnya di ekonomi sekarang malah jadi pikiran ngalor ngidul kerja nikah nabung belum ada semuanya duh</t>
  </si>
  <si>
    <t>['dengerin', 'cerita', 'saudara', 'yg', 'udah', 'nikah', 'muda', 'kebanyakan', 'masalahnya', 'di', 'ekonomi', 'sekarang', 'malah', 'jadi', 'pikiran', 'ngalor', 'ngidul', 'kerja', 'nikah', 'nabung', 'belum', 'ada', 'semuanya', 'duh']</t>
  </si>
  <si>
    <t>['dengarkan', 'cerita', 'saudara', 'yg', 'sudah', 'nikah', 'muda', 'kebanyakan', 'masalahnya', 'di', 'ekonomi', 'sekarang', 'malah', 'jadi', 'pikiran', 'kesana', 'kemari', 'kerja', 'nikah', 'menabung', 'belum', 'ada', 'semuanya', 'duh']</t>
  </si>
  <si>
    <t>['dengarkan', 'cerita', 'saudara', 'nikah', 'muda', 'kebanyakan', 'ekonomi', 'pikiran', 'kesana', 'kemari', 'kerja', 'nikah', 'menabung']</t>
  </si>
  <si>
    <t>['dengar', 'cerita', 'saudara', 'nikah', 'muda', 'banyak', 'ekonomi', 'pikir', 'kesana', 'kemari', 'kerja', 'nikah', 'tabung']</t>
  </si>
  <si>
    <t>dengar cerita saudara nikah muda banyak ekonomi pikir kesana kemari kerja nikah tabung</t>
  </si>
  <si>
    <t>Gue punya adek diumur 18🥲 gendong dia dikata abis nikah muda trs punya anak😭</t>
  </si>
  <si>
    <t>gue punya adek diumur 18🥲 gendong dia dikata abis nikah muda trs punya anak😭</t>
  </si>
  <si>
    <t>gue punya adek diumur gendong dia dikata abis nikah muda trs punya anak</t>
  </si>
  <si>
    <t>['gue', 'punya', 'adek', 'diumur', 'gendong', 'dia', 'dikata', 'abis', 'nikah', 'muda', 'trs', 'punya', 'anak']</t>
  </si>
  <si>
    <t>['aku', 'punya', 'adik', 'diumur', 'gendong', 'dia', 'dikata', 'habis', 'nikah', 'muda', 'terus', 'punya', 'anak']</t>
  </si>
  <si>
    <t>['adik', 'diumur', 'gendong', 'dikata', 'habis', 'nikah', 'muda', 'anak']</t>
  </si>
  <si>
    <t>['adik', 'umur', 'gendong', 'kata', 'habis', 'nikah', 'muda', 'anak']</t>
  </si>
  <si>
    <t>adik umur gendong kata habis nikah muda anak</t>
  </si>
  <si>
    <t>@gilangtaps Naruto aja nikah muda ga ada waktu buat keluarganya lang</t>
  </si>
  <si>
    <t>@gilangtaps naruto aja nikah muda ga ada waktu buat keluarganya lang</t>
  </si>
  <si>
    <t>naruto aja nikah muda ga ada waktu buat keluarganya lang</t>
  </si>
  <si>
    <t>['naruto', 'aja', 'nikah', 'muda', 'ga', 'ada', 'waktu', 'buat', 'keluarganya', 'lang']</t>
  </si>
  <si>
    <t>['naruto', 'aja', 'nikah', 'muda', 'tidak', 'ada', 'waktu', 'buat', 'keluarganya', 'lang']</t>
  </si>
  <si>
    <t>['naruto', 'aja', 'nikah', 'muda', 'keluarganya', 'lang']</t>
  </si>
  <si>
    <t>['naruto', 'aja', 'nikah', 'muda', 'keluarga', 'lang']</t>
  </si>
  <si>
    <t>naruto aja nikah muda keluarga lang</t>
  </si>
  <si>
    <t>Orang orang yg pada nikah muda tu nabungnya dari SD ya ?🤌</t>
  </si>
  <si>
    <t>orang orang yg pada nikah muda tu nabungnya dari sd ya ?🤌</t>
  </si>
  <si>
    <t>orang orang yg pada nikah muda tu nabungnya dari sd ya</t>
  </si>
  <si>
    <t>['orang', 'orang', 'yg', 'pada', 'nikah', 'muda', 'tu', 'nabungnya', 'dari', 'sd', 'ya']</t>
  </si>
  <si>
    <t>['orang', 'orang', 'yg', 'pada', 'nikah', 'muda', 'itu', 'nabungnya', 'dari', 'sd', 'ya']</t>
  </si>
  <si>
    <t>['orang', 'orang', 'nikah', 'muda', 'nabungnya', 'sd', 'ya']</t>
  </si>
  <si>
    <t>orang orang nikah muda nabungnya sd ya</t>
  </si>
  <si>
    <t>@18fesss Nder u masi muda, saran dari q mending kumpulin duit aja beli yg pen dibeli liburan kemana yg pen km kunjungin. Good things take time nder, sayang umur segitu dah mikirin nikah, masi banyak yg bisa km lakuin selain nikah nder hehe</t>
  </si>
  <si>
    <t>@18fesss nder u masi muda, saran dari q mending kumpulin duit aja beli yg pen dibeli liburan kemana yg pen km kunjungin. good things take time nder, sayang umur segitu dah mikirin nikah, masi banyak yg bisa km lakuin selain nikah nder hehe</t>
  </si>
  <si>
    <t>nder  masi muda saran dari  mending kumpulin duit aja beli yg pen dibeli liburan kemana yg pen km kunjungin good things take time nder sayang umur segitu dah mikirin nikah masi banyak yg bisa km lakuin selain nikah nder hehe</t>
  </si>
  <si>
    <t>['nder', 'masi', 'muda', 'saran', 'dari', 'mending', 'kumpulin', 'duit', 'aja', 'beli', 'yg', 'pen', 'dibeli', 'liburan', 'kemana', 'yg', 'pen', 'km', 'kunjungin', 'good', 'things', 'take', 'time', 'nder', 'sayang', 'umur', 'segitu', 'dah', 'mikirin', 'nikah', 'masi', 'banyak', 'yg', 'bisa', 'km', 'lakuin', 'selain', 'nikah', 'nder', 'hehe']</t>
  </si>
  <si>
    <t>['nder', 'masih', 'muda', 'saran', 'dari', 'mending', 'kumpulin', 'duit', 'aja', 'beli', 'yg', 'ingin', 'dibeli', 'liburan', 'kemana', 'yg', 'ingin', 'kamu', 'kunjungin', 'good', 'things', 'take', 'time', 'nder', 'sayang', 'umur', 'begitu', 'sudah', 'memikirkan', 'nikah', 'masih', 'banyak', 'yg', 'bisa', 'kamu', 'lakukan', 'selain', 'nikah', 'nder', 'hehe']</t>
  </si>
  <si>
    <t>['nder', 'muda', 'saran', 'mending', 'kumpulin', 'duit', 'aja', 'beli', 'dibeli', 'liburan', 'kemana', 'kunjungin', 'good', 'things', 'take', 'time', 'nder', 'sayang', 'umur', 'memikirkan', 'nikah', 'lakukan', 'nikah', 'nder', 'hehe']</t>
  </si>
  <si>
    <t>['nder', 'muda', 'saran', 'mending', 'kumpulin', 'duit', 'aja', 'beli', 'beli', 'libur', 'mana', 'kunjungin', 'good', 'things', 'take', 'time', 'nder', 'sayang', 'umur', 'pikir', 'nikah', 'laku', 'nikah', 'nder', 'hehe']</t>
  </si>
  <si>
    <t>nder muda saran mending kumpulin duit aja beli beli libur mana kunjungin good things take time nder sayang umur pikir nikah laku nikah nder hehe</t>
  </si>
  <si>
    <t>@shinchanechan @tanyakanrl Yok bisa yok netijen twitter krosceknya langsung denger kajian full. bunda Aisyah nikah emang di usia muda, tapi digaulinya tetep nunggu setelah baligh kok ada banyak riwayat  dan kenapa itu terjadi?? pertama HIKMAH terbesarnya adalah yg kita semua rasakan hingga detik ini (cont)</t>
  </si>
  <si>
    <t>@shinchanechan @tanyakanrl yok bisa yok netijen twitter krosceknya langsung denger kajian full. bunda aisyah nikah emang di usia muda, tapi digaulinya tetep nunggu setelah baligh kok ada banyak riwayat  dan kenapa itu terjadi?? pertama hikmah terbesarnya adalah yg kita semua rasakan hingga detik ini (cont)</t>
  </si>
  <si>
    <t>yok bisa yok netijen twitter krosceknya langsung denger kajian full bunda aisyah nikah emang di usia muda tapi digaulinya tetep nunggu setelah baligh kok ada banyak riwayat dan kenapa itu terjadi pertama hikmah terbesarnya adalah yg kita semua rasakan hingga detik ini cont</t>
  </si>
  <si>
    <t>['yok', 'bisa', 'yok', 'netijen', 'twitter', 'krosceknya', 'langsung', 'denger', 'kajian', 'full', 'bunda', 'aisyah', 'nikah', 'emang', 'di', 'usia', 'muda', 'tapi', 'digaulinya', 'tetep', 'nunggu', 'setelah', 'baligh', 'kok', 'ada', 'banyak', 'riwayat', 'dan', 'kenapa', 'itu', 'terjadi', 'pertama', 'hikmah', 'terbesarnya', 'adalah', 'yg', 'kita', 'semua', 'rasakan', 'hingga', 'detik', 'ini', 'cont']</t>
  </si>
  <si>
    <t>['ayo', 'bisa', 'ayo', 'warganet', 'twitter', 'krosceknya', 'langsung', 'denger', 'kajian', 'full', 'bunda', 'aisyah', 'nikah', 'memang', 'di', 'usia', 'muda', 'tapi', 'digaulinya', 'tetap', 'nunggu', 'setelah', 'baligh', 'kok', 'ada', 'banyak', 'riwayat', 'dan', 'kenapa', 'itu', 'terjadi', 'pertama', 'hikmah', 'terbesarnya', 'adalah', 'yg', 'kita', 'semua', 'rasakan', 'hingga', 'detik', 'ini', 'cont']</t>
  </si>
  <si>
    <t>['ayo', 'ayo', 'warganet', 'twitter', 'krosceknya', 'langsung', 'denger', 'kajian', 'full', 'bunda', 'aisyah', 'nikah', 'usia', 'muda', 'digaulinya', 'nunggu', 'baligh', 'riwayat', 'hikmah', 'terbesarnya', 'rasakan', 'detik', 'cont']</t>
  </si>
  <si>
    <t>['ayo', 'ayo', 'warganet', 'twitter', 'krosceknya', 'langsung', 'denger', 'kaji', 'full', 'bunda', 'aisyah', 'nikah', 'usia', 'muda', 'gaul', 'nunggu', 'baligh', 'riwayat', 'hikmah', 'besar', 'rasa', 'detik', 'cont']</t>
  </si>
  <si>
    <t>ayo ayo warganet twitter krosceknya langsung denger kaji full bunda aisyah nikah usia muda gaul nunggu baligh riwayat hikmah besar rasa detik cont</t>
  </si>
  <si>
    <t>@tanyarlfes Yang begini kalo mamanya gak nikah muda, kayaknya impossible gak sih?</t>
  </si>
  <si>
    <t>@tanyarlfes yang begini kalo mamanya gak nikah muda, kayaknya impossible gak sih?</t>
  </si>
  <si>
    <t>yang begini kalo mamanya gak nikah muda kayaknya impossible gak sih</t>
  </si>
  <si>
    <t>['yang', 'begini', 'kalo', 'mamanya', 'gak', 'nikah', 'muda', 'kayaknya', 'impossible', 'gak', 'sih']</t>
  </si>
  <si>
    <t>['yang', 'begini', 'kalo', 'ibunya', 'gak', 'nikah', 'muda', 'kayaknya', 'impossible', 'gak', 'sih']</t>
  </si>
  <si>
    <t>['kalo', 'ibunya', 'gak', 'nikah', 'muda', 'kayaknya', 'impossible', 'gak', 'sih']</t>
  </si>
  <si>
    <t>['kalo', 'ibu', 'gak', 'nikah', 'muda', 'kayak', 'impossible', 'gak', 'sih']</t>
  </si>
  <si>
    <t>kalo ibu gak nikah muda kayak impossible gak sih</t>
  </si>
  <si>
    <t>@pierrecamillee Nikah muda bukanlah budaya kita. Budaya kita adalah kerja dan S2.</t>
  </si>
  <si>
    <t>@pierrecamillee nikah muda bukanlah budaya kita. budaya kita adalah kerja dan s2.</t>
  </si>
  <si>
    <t xml:space="preserve">nikah muda bukanlah budaya kita budaya kita adalah kerja dan </t>
  </si>
  <si>
    <t>['nikah', 'muda', 'bukanlah', 'budaya', 'kita', 'budaya', 'kita', 'adalah', 'kerja', 'dan']</t>
  </si>
  <si>
    <t>['nikah', 'muda', 'budaya', 'budaya', 'kerja']</t>
  </si>
  <si>
    <t>nikah muda budaya budaya kerja</t>
  </si>
  <si>
    <t>Tbtb takut nikah muda🙈</t>
  </si>
  <si>
    <t>tbtb takut nikah muda🙈</t>
  </si>
  <si>
    <t>tbtb takut nikah muda</t>
  </si>
  <si>
    <t>['tbtb', 'takut', 'nikah', 'muda']</t>
  </si>
  <si>
    <t>['tibatiba', 'takut', 'nikah', 'muda']</t>
  </si>
  <si>
    <t>tibatiba takut nikah muda</t>
  </si>
  <si>
    <t>MASAK TERUS YA AMPUN KAYANYA HIDUP AKU BAHAGIA KALO PUNYA SWAMI KAYA DIA.
Udah kerja keras pas muda, pas nikah uangnya udh tinggal diputerin, dianya santai bisa masak2 dan gantian jagain anak. Huf.</t>
  </si>
  <si>
    <t>masak terus ya ampun kayanya hidup aku bahagia kalo punya swami kaya dia.
udah kerja keras pas muda, pas nikah uangnya udh tinggal diputerin, dianya santai bisa masak2 dan gantian jagain anak. huf.</t>
  </si>
  <si>
    <t>masak terus ya ampun kayanya hidup aku bahagia kalo punya swami kaya dia udah kerja keras pas muda pas nikah uangnya udh tinggal diputerin dianya santai bisa masak dan gantian jagain anak huf</t>
  </si>
  <si>
    <t>['masak', 'terus', 'ya', 'ampun', 'kayanya', 'hidup', 'aku', 'bahagia', 'kalo', 'punya', 'swami', 'kaya', 'dia', 'udah', 'kerja', 'keras', 'pas', 'muda', 'pas', 'nikah', 'uangnya', 'udh', 'tinggal', 'diputerin', 'dianya', 'santai', 'bisa', 'masak', 'dan', 'gantian', 'jagain', 'anak', 'huf']</t>
  </si>
  <si>
    <t>['masak', 'terus', 'ya', 'ampun', 'sepertinya', 'hidup', 'aku', 'bahagia', 'kalo', 'punya', 'swami', 'kaya', 'dia', 'sudah', 'kerja', 'keras', 'saat', 'muda', 'saat', 'nikah', 'uangnya', 'sudah', 'tinggal', 'diputerin', 'dianya', 'santai', 'bisa', 'masak', 'dan', 'gantian', 'menjaga', 'anak', 'huf']</t>
  </si>
  <si>
    <t>['masak', 'ya', 'ampun', 'hidup', 'bahagia', 'kalo', 'swami', 'kaya', 'kerja', 'keras', 'muda', 'nikah', 'uangnya', 'tinggal', 'diputerin', 'dianya', 'santai', 'masak', 'gantian', 'menjaga', 'anak', 'huf']</t>
  </si>
  <si>
    <t>['masak', 'ya', 'ampun', 'hidup', 'bahagia', 'kalo', 'swami', 'kaya', 'kerja', 'keras', 'muda', 'nikah', 'uang', 'tinggal', 'diputerin', 'dia', 'santai', 'masak', 'ganti', 'jaga', 'anak', 'huf']</t>
  </si>
  <si>
    <t>masak ya ampun hidup bahagia kalo swami kaya kerja keras muda nikah uang tinggal diputerin dia santai masak ganti jaga anak huf</t>
  </si>
  <si>
    <t>@Bee_7boys @hblfess Astaga bisa dikira mamanya yaa kalo misal nikah muda</t>
  </si>
  <si>
    <t>@bee_7boys @hblfess astaga bisa dikira mamanya yaa kalo misal nikah muda</t>
  </si>
  <si>
    <t>boys astaga bisa dikira mamanya yaa kalo misal nikah muda</t>
  </si>
  <si>
    <t>['boys', 'astaga', 'bisa', 'dikira', 'mamanya', 'yaa', 'kalo', 'misal', 'nikah', 'muda']</t>
  </si>
  <si>
    <t>['boys', 'astaga', 'bisa', 'dikira', 'ibunya', 'iya', 'kalo', 'misal', 'nikah', 'muda']</t>
  </si>
  <si>
    <t>['boys', 'astaga', 'ibunya', 'iya', 'kalo', 'nikah', 'muda']</t>
  </si>
  <si>
    <t>['boys', 'astaga', 'ibu', 'iya', 'kalo', 'nikah', 'muda']</t>
  </si>
  <si>
    <t>boys astaga ibu iya kalo nikah muda</t>
  </si>
  <si>
    <t>gue siap nikah muda https://t.co/LAYQcThVMh</t>
  </si>
  <si>
    <t>gue siap nikah muda https://t.co/layqcthvmh</t>
  </si>
  <si>
    <t>gue siap nikah muda</t>
  </si>
  <si>
    <t>['gue', 'siap', 'nikah', 'muda']</t>
  </si>
  <si>
    <t>@meditareniaa klo kamu bersyukur akan hal itu aku jg pengen ngucap alhamdulillah dit, gaada salahnya sih klo emg mau nikah muda tapi klo secara mental blm siap yg ada nanti nyesel</t>
  </si>
  <si>
    <t>klo kamu bersyukur akan hal itu aku jg pengen ngucap alhamdulillah dit gaada salahnya sih klo emg mau nikah muda tapi klo secara mental blm siap yg ada nanti nyesel</t>
  </si>
  <si>
    <t>['klo', 'kamu', 'bersyukur', 'akan', 'hal', 'itu', 'aku', 'jg', 'pengen', 'ngucap', 'alhamdulillah', 'dit', 'gaada', 'salahnya', 'sih', 'klo', 'emg', 'mau', 'nikah', 'muda', 'tapi', 'klo', 'secara', 'mental', 'blm', 'siap', 'yg', 'ada', 'nanti', 'nyesel']</t>
  </si>
  <si>
    <t>['klo', 'kamu', 'bersyukur', 'akan', 'hal', 'itu', 'aku', 'juga', 'ingin', 'ngucap', 'alhamdulillah', 'dit', 'gaada', 'salahnya', 'sih', 'klo', 'memang', 'mau', 'nikah', 'muda', 'tapi', 'klo', 'secara', 'mental', 'belum', 'siap', 'yg', 'ada', 'nanti', 'menyesal']</t>
  </si>
  <si>
    <t>['klo', 'bersyukur', 'ngucap', 'alhamdulillah', 'dit', 'gaada', 'salahnya', 'sih', 'klo', 'nikah', 'muda', 'klo', 'mental', 'menyesal']</t>
  </si>
  <si>
    <t>['klo', 'syukur', 'ngucap', 'alhamdulillah', 'dit', 'gaada', 'salah', 'sih', 'klo', 'nikah', 'muda', 'klo', 'mental', 'sesal']</t>
  </si>
  <si>
    <t>klo syukur ngucap alhamdulillah dit gaada salah sih klo nikah muda klo mental sesal</t>
  </si>
  <si>
    <t>Ak gamau nikah muda yaalahhh😭😭😭😭😭😭😭😭😭😭😭😭😭</t>
  </si>
  <si>
    <t>ak gamau nikah muda yaalahhh😭😭😭😭😭😭😭😭😭😭😭😭😭</t>
  </si>
  <si>
    <t>ak gamau nikah muda yaalahhh</t>
  </si>
  <si>
    <t>['ak', 'gamau', 'nikah', 'muda', 'yaalahhh']</t>
  </si>
  <si>
    <t>['aku', 'gamau', 'nikah', 'muda', 'yaalahhh']</t>
  </si>
  <si>
    <t>['gamau', 'nikah', 'muda', 'yaalahhh']</t>
  </si>
  <si>
    <t>gamau nikah muda yaalahhh</t>
  </si>
  <si>
    <t>Abis ngobrol sm sodara sambil nungguin pesenan mie ayam. Ngobrolin tetanggaku yg nikah muda. Trus sampe dipembicaraan, “ya begitu, kalo ga lanjut sekolah ya pasti nikah. Untung kamu lanjut, kalo ga pasti banyak yg minta” tp dg nada bersyukur:’’
*minta:lamar</t>
  </si>
  <si>
    <t>abis ngobrol sm sodara sambil nungguin pesenan mie ayam. ngobrolin tetanggaku yg nikah muda. trus sampe dipembicaraan, “ya begitu, kalo ga lanjut sekolah ya pasti nikah. untung kamu lanjut, kalo ga pasti banyak yg minta” tp dg nada bersyukur:’’
*minta:lamar</t>
  </si>
  <si>
    <t>abis ngobrol sm sodara sambil nungguin pesenan mie ayam ngobrolin tetanggaku yg nikah muda trus sampe dipembicaraan ya begitu kalo ga lanjut sekolah ya pasti nikah untung kamu lanjut kalo ga pasti banyak yg minta tp dg nada bersyukur mintalamar</t>
  </si>
  <si>
    <t>['abis', 'ngobrol', 'sm', 'sodara', 'sambil', 'nungguin', 'pesenan', 'mie', 'ayam', 'ngobrolin', 'tetanggaku', 'yg', 'nikah', 'muda', 'trus', 'sampe', 'dipembicaraan', 'ya', 'begitu', 'kalo', 'ga', 'lanjut', 'sekolah', 'ya', 'pasti', 'nikah', 'untung', 'kamu', 'lanjut', 'kalo', 'ga', 'pasti', 'banyak', 'yg', 'minta', 'tp', 'dg', 'nada', 'bersyukur', 'mintalamar']</t>
  </si>
  <si>
    <t>['habis', 'berbicara', 'sama', 'saudara', 'sambil', 'menunggu', 'pesenan', 'mie', 'ayam', 'ngobrolin', 'tetanggaku', 'yg', 'nikah', 'muda', 'terus', 'sampai', 'dipembicaraan', 'ya', 'begitu', 'kalo', 'tidak', 'lanjut', 'sekolah', 'ya', 'pasti', 'nikah', 'untung', 'kamu', 'lanjut', 'kalo', 'tidak', 'pasti', 'banyak', 'yg', 'minta', 'tapi', 'dg', 'nada', 'bersyukur', 'mintalamar']</t>
  </si>
  <si>
    <t>['habis', 'berbicara', 'saudara', 'menunggu', 'pesenan', 'mie', 'ayam', 'ngobrolin', 'tetanggaku', 'nikah', 'muda', 'dipembicaraan', 'ya', 'kalo', 'sekolah', 'ya', 'nikah', 'untung', 'kalo', 'dg', 'nada', 'bersyukur', 'mintalamar']</t>
  </si>
  <si>
    <t>['habis', 'bicara', 'saudara', 'tunggu', 'sen', 'mie', 'ayam', 'ngobrolin', 'tetangga', 'nikah', 'muda', 'bicara', 'ya', 'kalo', 'sekolah', 'ya', 'nikah', 'untung', 'kalo', 'dg', 'nada', 'syukur', 'mintalamar']</t>
  </si>
  <si>
    <t>habis bicara saudara tunggu sen mie ayam ngobrolin tetangga nikah muda bicara ya kalo sekolah ya nikah untung kalo dg nada syukur mintalamar</t>
  </si>
  <si>
    <t>Aku ngerasa masih muda..
Uda ditanyain kapan nikah💔
Padahal mau s2..
Mau jalan² dulu...
Seneng² dulu..</t>
  </si>
  <si>
    <t>aku ngerasa masih muda..
uda ditanyain kapan nikah💔
padahal mau s2..
mau jalan² dulu...
seneng² dulu..</t>
  </si>
  <si>
    <t>aku ngerasa masih muda uda ditanyain kapan nikah padahal mau  mau jalan dulu seneng dulu</t>
  </si>
  <si>
    <t>['aku', 'ngerasa', 'masih', 'muda', 'uda', 'ditanyain', 'kapan', 'nikah', 'padahal', 'mau', 'mau', 'jalan', 'dulu', 'seneng', 'dulu']</t>
  </si>
  <si>
    <t>['aku', 'merasakan', 'masih', 'muda', 'sudah', 'ditanyakan', 'kapan', 'nikah', 'padahal', 'mau', 'mau', 'jalan', 'dulu', 'senang', 'dulu']</t>
  </si>
  <si>
    <t>['merasakan', 'muda', 'nikah', 'jalan', 'senang']</t>
  </si>
  <si>
    <t>['rasa', 'muda', 'nikah', 'jalan', 'senang']</t>
  </si>
  <si>
    <t>rasa muda nikah jalan senang</t>
  </si>
  <si>
    <t>@juyuhuu Asli nikah muda ga se enak yg di bayangkan,  jiwa nya masi pada menggebu gebu belum bisa di bimbing dan ngebimbing</t>
  </si>
  <si>
    <t>@juyuhuu asli nikah muda ga se enak yg di bayangkan,  jiwa nya masi pada menggebu gebu belum bisa di bimbing dan ngebimbing</t>
  </si>
  <si>
    <t>asli nikah muda ga se enak yg di bayangkan jiwa nya masi pada menggebu gebu belum bisa di bimbing dan ngebimbing</t>
  </si>
  <si>
    <t>['asli', 'nikah', 'muda', 'ga', 'se', 'enak', 'yg', 'di', 'bayangkan', 'jiwa', 'nya', 'masi', 'pada', 'menggebu', 'gebu', 'belum', 'bisa', 'di', 'bimbing', 'dan', 'ngebimbing']</t>
  </si>
  <si>
    <t>['asli', 'nikah', 'muda', 'tidak', 'se', 'enak', 'yg', 'di', 'bayangkan', 'jiwa', 'nya', 'masih', 'pada', 'menggebu', 'gebu', 'belum', 'bisa', 'di', 'bimbing', 'dan', 'ngebimbing']</t>
  </si>
  <si>
    <t>['asli', 'nikah', 'muda', 'enak', 'bayangkan', 'jiwa', 'nya', 'menggebu', 'gebu', 'bimbing', 'ngebimbing']</t>
  </si>
  <si>
    <t>['asli', 'nikah', 'muda', 'enak', 'bayang', 'jiwa', 'nya', 'gebu', 'gebu', 'bimbing', 'ngebimbing']</t>
  </si>
  <si>
    <t>asli nikah muda enak bayang jiwa nya gebu gebu bimbing ngebimbing</t>
  </si>
  <si>
    <t>Berkaca dr temen temen kerjaku yang rata rata uda pada punya anak, mereka selalu bilang buat manfaatin waktu muda sebaik mungkin. Mereka ga nyesel nikah, tapi mereka berharap kalo bisa muter waktu mereka bakal mutusin buat ga nikah dulu</t>
  </si>
  <si>
    <t>berkaca dr temen temen kerjaku yang rata rata uda pada punya anak, mereka selalu bilang buat manfaatin waktu muda sebaik mungkin. mereka ga nyesel nikah, tapi mereka berharap kalo bisa muter waktu mereka bakal mutusin buat ga nikah dulu</t>
  </si>
  <si>
    <t>berkaca dr temen temen kerjaku yang rata rata uda pada punya anak mereka selalu bilang buat manfaatin waktu muda sebaik mungkin mereka ga nyesel nikah tapi mereka berharap kalo bisa muter waktu mereka bakal mutusin buat ga nikah dulu</t>
  </si>
  <si>
    <t>['berkaca', 'dr', 'temen', 'temen', 'kerjaku', 'yang', 'rata', 'rata', 'uda', 'pada', 'punya', 'anak', 'mereka', 'selalu', 'bilang', 'buat', 'manfaatin', 'waktu', 'muda', 'sebaik', 'mungkin', 'mereka', 'ga', 'nyesel', 'nikah', 'tapi', 'mereka', 'berharap', 'kalo', 'bisa', 'muter', 'waktu', 'mereka', 'bakal', 'mutusin', 'buat', 'ga', 'nikah', 'dulu']</t>
  </si>
  <si>
    <t>['berkaca', 'dari', 'teman', 'teman', 'kerjaku', 'yang', 'rata', 'rata', 'sudah', 'pada', 'punya', 'anak', 'mereka', 'selalu', 'bilang', 'buat', 'manfaatkan', 'waktu', 'muda', 'sebaik', 'mungkin', 'mereka', 'tidak', 'menyesal', 'nikah', 'tapi', 'mereka', 'berharap', 'kalo', 'bisa', 'muter', 'waktu', 'mereka', 'bakal', 'memutuskan', 'buat', 'tidak', 'nikah', 'dulu']</t>
  </si>
  <si>
    <t>['berkaca', 'teman', 'teman', 'kerjaku', 'anak', 'bilang', 'manfaatkan', 'muda', 'menyesal', 'nikah', 'berharap', 'kalo', 'muter', 'memutuskan', 'nikah']</t>
  </si>
  <si>
    <t>['kaca', 'teman', 'teman', 'kerja', 'anak', 'bilang', 'manfaat', 'muda', 'sesal', 'nikah', 'harap', 'kalo', 'muter', 'putus', 'nikah']</t>
  </si>
  <si>
    <t>kaca teman teman kerja anak bilang manfaat muda sesal nikah harap kalo muter putus nikah</t>
  </si>
  <si>
    <t>@diiindoy Kebetulan emang sering bgt liat (sorry) muda mudi bali yg nikah baru 4bulan tau-tau sudah lahiran…</t>
  </si>
  <si>
    <t>@diiindoy kebetulan emang sering bgt liat (sorry) muda mudi bali yg nikah baru 4bulan tau-tau sudah lahiran…</t>
  </si>
  <si>
    <t>kebetulan emang sering bgt liat sorry muda mudi bali yg nikah baru bulan tautau sudah lahiran</t>
  </si>
  <si>
    <t>['kebetulan', 'emang', 'sering', 'bgt', 'liat', 'sorry', 'muda', 'mudi', 'bali', 'yg', 'nikah', 'baru', 'bulan', 'tautau', 'sudah', 'lahiran']</t>
  </si>
  <si>
    <t>['kebetulan', 'memang', 'sering', 'banget', 'lihat', 'maaf', 'muda', 'muda', 'bali', 'yg', 'nikah', 'baru', 'bulan', 'tautau', 'sudah', 'lahiran']</t>
  </si>
  <si>
    <t>['banget', 'lihat', 'maaf', 'muda', 'muda', 'bali', 'nikah', 'tautau', 'lahiran']</t>
  </si>
  <si>
    <t>['banget', 'lihat', 'maaf', 'muda', 'muda', 'bal', 'nikah', 'tautau', 'lahir']</t>
  </si>
  <si>
    <t>banget lihat maaf muda muda bal nikah tautau lahir</t>
  </si>
  <si>
    <t>@ssnakequeenn Gausah nikah mati muda aja</t>
  </si>
  <si>
    <t>@ssnakequeenn gausah nikah mati muda aja</t>
  </si>
  <si>
    <t>gausah nikah mati muda aja</t>
  </si>
  <si>
    <t>['gausah', 'nikah', 'mati', 'muda', 'aja']</t>
  </si>
  <si>
    <t>['jangan', 'nikah', 'mati', 'muda', 'aja']</t>
  </si>
  <si>
    <t>['nikah', 'mati', 'muda', 'aja']</t>
  </si>
  <si>
    <t>nikah mati muda aja</t>
  </si>
  <si>
    <t>@folkslord Nue team nikah muda atau nggk?</t>
  </si>
  <si>
    <t>@folkslord nue team nikah muda atau nggk?</t>
  </si>
  <si>
    <t>nue team nikah muda atau nggk</t>
  </si>
  <si>
    <t>['nue', 'team', 'nikah', 'muda', 'atau', 'nggk']</t>
  </si>
  <si>
    <t>['nue', 'team', 'nikah', 'muda', 'atau', 'tidak']</t>
  </si>
  <si>
    <t>['nue', 'team', 'nikah', 'muda']</t>
  </si>
  <si>
    <t>nue team nikah muda</t>
  </si>
  <si>
    <t>@convomfs Aku lebih muda 10 bln dr suami ,nder
Skrg kami udh nikah 18 thn dan 20 thn bersama.
5 thn pernikahan msh sering ribut.makin kesini makin berkurang.krna udh gak terlalu bnyk nuntut satu sama lain
Cuman saling nyuruh aja 🤣
Penting bnyk kompromi aja ,nder</t>
  </si>
  <si>
    <t>@convomfs aku lebih muda 10 bln dr suami ,nder
skrg kami udh nikah 18 thn dan 20 thn bersama.
5 thn pernikahan msh sering ribut.makin kesini makin berkurang.krna udh gak terlalu bnyk nuntut satu sama lain
cuman saling nyuruh aja 🤣
penting bnyk kompromi aja ,nder</t>
  </si>
  <si>
    <t>aku lebih muda bln dr suami nder skrg kami udh nikah thn dan thn bersama thn pernikahan msh sering ributmakin kesini makin berkurangkrna udh gak terlalu bnyk nuntut satu sama lain cuman saling nyuruh aja penting bnyk kompromi aja nder</t>
  </si>
  <si>
    <t>['aku', 'lebih', 'muda', 'bln', 'dr', 'suami', 'nder', 'skrg', 'kami', 'udh', 'nikah', 'thn', 'dan', 'thn', 'bersama', 'thn', 'pernikahan', 'msh', 'sering', 'ributmakin', 'kesini', 'makin', 'berkurangkrna', 'udh', 'gak', 'terlalu', 'bnyk', 'nuntut', 'satu', 'sama', 'lain', 'cuman', 'saling', 'nyuruh', 'aja', 'penting', 'bnyk', 'kompromi', 'aja', 'nder']</t>
  </si>
  <si>
    <t>['aku', 'lebih', 'muda', 'bulan', 'dari', 'suami', 'nder', 'sekarang', 'kami', 'sudah', 'nikah', 'tahun', 'dan', 'tahun', 'bersama', 'tahun', 'pernikahan', 'masih', 'sering', 'ributmakin', 'kesini', 'makin', 'berkurangkrna', 'sudah', 'gak', 'terlalu', 'banyak', 'menuntut', 'satu', 'sama', 'lain', 'hanya', 'saling', 'menyuruh', 'aja', 'penting', 'banyak', 'kompromi', 'aja', 'nder']</t>
  </si>
  <si>
    <t>['muda', 'suami', 'nder', 'nikah', 'pernikahan', 'ributmakin', 'kesini', 'berkurangkrna', 'gak', 'menuntut', 'menyuruh', 'aja', 'kompromi', 'aja', 'nder']</t>
  </si>
  <si>
    <t>['muda', 'suami', 'nder', 'nikah', 'nikah', 'ributmakin', 'kesini', 'berkurangkrna', 'gak', 'tuntut', 'suruh', 'aja', 'kompromi', 'aja', 'nder']</t>
  </si>
  <si>
    <t>muda suami nder nikah nikah ributmakin kesini berkurangkrna gak tuntut suruh aja kompromi aja nder</t>
  </si>
  <si>
    <t>Ada pengusaha muda yg w admire dari sma, setia sama ceweknya dan selalu preach soal agama. Ngikutin sampai mereka nikah, terus tiba2 jrg post istrinya dan skrg udah sama cewek baru aja keliling dunia. gaya cewek barunya wild bgt lg</t>
  </si>
  <si>
    <t>ada pengusaha muda yg w admire dari sma, setia sama ceweknya dan selalu preach soal agama. ngikutin sampai mereka nikah, terus tiba2 jrg post istrinya dan skrg udah sama cewek baru aja keliling dunia. gaya cewek barunya wild bgt lg</t>
  </si>
  <si>
    <t>ada pengusaha muda yg  admire dari sma setia sama ceweknya dan selalu preach soal agama ngikutin sampai mereka nikah terus tiba jrg post istrinya dan skrg udah sama cewek baru aja keliling dunia gaya cewek barunya wild bgt lg</t>
  </si>
  <si>
    <t>['ada', 'pengusaha', 'muda', 'yg', 'admire', 'dari', 'sma', 'setia', 'sama', 'ceweknya', 'dan', 'selalu', 'preach', 'soal', 'agama', 'ngikutin', 'sampai', 'mereka', 'nikah', 'terus', 'tiba', 'jrg', 'post', 'istrinya', 'dan', 'skrg', 'udah', 'sama', 'cewek', 'baru', 'aja', 'keliling', 'dunia', 'gaya', 'cewek', 'barunya', 'wild', 'bgt', 'lg']</t>
  </si>
  <si>
    <t>['ada', 'pengusaha', 'muda', 'yg', 'admire', 'dari', 'sama', 'setia', 'sama', 'ceweknya', 'dan', 'selalu', 'preach', 'soal', 'agama', 'mengikuti', 'sampai', 'mereka', 'nikah', 'terus', 'tiba', 'jrg', 'post', 'istrinya', 'dan', 'sekarang', 'sudah', 'sama', 'cewek', 'baru', 'aja', 'keliling', 'dunia', 'gaya', 'cewek', 'barunya', 'wild', 'banget', 'lagi']</t>
  </si>
  <si>
    <t>['pengusaha', 'muda', 'admire', 'setia', 'ceweknya', 'preach', 'agama', 'mengikuti', 'nikah', 'jrg', 'post', 'istrinya', 'cewek', 'aja', 'keliling', 'dunia', 'gaya', 'cewek', 'barunya', 'wild', 'banget']</t>
  </si>
  <si>
    <t>['usaha', 'muda', 'admire', 'setia', 'cewek', 'preach', 'agama', 'ikut', 'nikah', 'jrg', 'post', 'istri', 'cewek', 'aja', 'keliling', 'dunia', 'gaya', 'cewek', 'baru', 'wild', 'banget']</t>
  </si>
  <si>
    <t>usaha muda admire setia cewek preach agama ikut nikah jrg post istri cewek aja keliling dunia gaya cewek baru wild banget</t>
  </si>
  <si>
    <t>@cchkura @tanyakanrl Argumen: nikah muda karna harapan hidup jaman itu pendek
TAPI emang organ seksual bocah umur 9 udah mateng?
Itu tau kalo gizi jaman dulu jauh lebih buruk dari skarang. Masak iya Aisha scr fisik udah mateng
Hadithnya ada: Aisha masih maen boneka, puber aja belom
Pedofil gila https://t.co/132JyBM0Uy</t>
  </si>
  <si>
    <t>@cchkura @tanyakanrl argumen: nikah muda karna harapan hidup jaman itu pendek
tapi emang organ seksual bocah umur 9 udah mateng?
itu tau kalo gizi jaman dulu jauh lebih buruk dari skarang. masak iya aisha scr fisik udah mateng
hadithnya ada: aisha masih maen boneka, puber aja belom
pedofil gila https://t.co/132jybm0uy</t>
  </si>
  <si>
    <t>argumen nikah muda karna harapan hidup jaman itu pendek tapi emang organ seksual bocah umur udah mateng itu tau kalo gizi jaman dulu jauh lebih buruk dari skarang masak iya aisha scr fisik udah mateng hadithnya ada aisha masih maen boneka puber aja belom pedofil gila</t>
  </si>
  <si>
    <t>['argumen', 'nikah', 'muda', 'karna', 'harapan', 'hidup', 'jaman', 'itu', 'pendek', 'tapi', 'emang', 'organ', 'seksual', 'bocah', 'umur', 'udah', 'mateng', 'itu', 'tau', 'kalo', 'gizi', 'jaman', 'dulu', 'jauh', 'lebih', 'buruk', 'dari', 'skarang', 'masak', 'iya', 'aisha', 'scr', 'fisik', 'udah', 'mateng', 'hadithnya', 'ada', 'aisha', 'masih', 'maen', 'boneka', 'puber', 'aja', 'belom', 'pedofil', 'gila']</t>
  </si>
  <si>
    <t>['argumen', 'nikah', 'muda', 'karena', 'harapan', 'hidup', 'zaman', 'itu', 'pendek', 'tapi', 'memang', 'organ', 'seksual', 'anak', 'umur', 'sudah', 'matang', 'itu', 'tau', 'kalo', 'gizi', 'zaman', 'dulu', 'jauh', 'lebih', 'buruk', 'dari', 'skarang', 'masak', 'iya', 'aisha', 'secara', 'fisik', 'sudah', 'matang', 'hadithnya', 'ada', 'aisha', 'masih', 'main', 'boneka', 'puber', 'aja', 'belum', 'pedofil', 'gila']</t>
  </si>
  <si>
    <t>['argumen', 'nikah', 'muda', 'harapan', 'hidup', 'zaman', 'pendek', 'organ', 'seksual', 'anak', 'umur', 'matang', 'tau', 'kalo', 'gizi', 'zaman', 'buruk', 'skarang', 'masak', 'iya', 'aisha', 'fisik', 'matang', 'hadithnya', 'aisha', 'main', 'boneka', 'puber', 'aja', 'pedofil', 'gila']</t>
  </si>
  <si>
    <t>['argumen', 'nikah', 'muda', 'harap', 'hidup', 'zaman', 'pendek', 'organ', 'seksual', 'anak', 'umur', 'matang', 'tau', 'kalo', 'gizi', 'zaman', 'buruk', 'skarang', 'masak', 'iya', 'aisha', 'fisik', 'matang', 'hadithnya', 'aisha', 'main', 'boneka', 'puber', 'aja', 'pedofil', 'gila']</t>
  </si>
  <si>
    <t>argumen nikah muda harap hidup zaman pendek organ seksual anak umur matang tau kalo gizi zaman buruk skarang masak iya aisha fisik matang hadithnya aisha main boneka puber aja pedofil gila</t>
  </si>
  <si>
    <t>Ga akan mempan harus minimal hamil muda dlu bru bsa nikah</t>
  </si>
  <si>
    <t>ga akan mempan harus minimal hamil muda dlu bru bsa nikah</t>
  </si>
  <si>
    <t>['ga', 'akan', 'mempan', 'harus', 'minimal', 'hamil', 'muda', 'dlu', 'bru', 'bsa', 'nikah']</t>
  </si>
  <si>
    <t>['tidak', 'akan', 'mempan', 'harus', 'minimal', 'hamil', 'muda', 'dahulu', 'baru', 'bisa', 'nikah']</t>
  </si>
  <si>
    <t>['mempan', 'minimal', 'hamil', 'muda', 'nikah']</t>
  </si>
  <si>
    <t>mempan minimal hamil muda nikah</t>
  </si>
  <si>
    <t>Bukan perkara dulu2an atau gimana2 si. Cuma emang dari jaman smk udah bercita2 untuk nikah muda dan menjadi istri yg baik. Ekspektasi menikah diumur 22/23th. Realita hampir 25 th masih blm ada hilalnya 😭</t>
  </si>
  <si>
    <t>bukan perkara dulu2an atau gimana2 si. cuma emang dari jaman smk udah bercita2 untuk nikah muda dan menjadi istri yg baik. ekspektasi menikah diumur 22/23th. realita hampir 25 th masih blm ada hilalnya 😭</t>
  </si>
  <si>
    <t>bukan perkara duluan atau gimana si cuma emang dari jaman smk udah bercita untuk nikah muda dan menjadi istri yg baik ekspektasi menikah diumur th realita hampir th masih blm ada hilalnya</t>
  </si>
  <si>
    <t>['bukan', 'perkara', 'duluan', 'atau', 'gimana', 'si', 'cuma', 'emang', 'dari', 'jaman', 'smk', 'udah', 'bercita', 'untuk', 'nikah', 'muda', 'dan', 'menjadi', 'istri', 'yg', 'baik', 'ekspektasi', 'menikah', 'diumur', 'th', 'realita', 'hampir', 'th', 'masih', 'blm', 'ada', 'hilalnya']</t>
  </si>
  <si>
    <t>['bukan', 'perkara', 'duluan', 'atau', 'bagaimana', 'si', 'cuma', 'memang', 'dari', 'zaman', 'smk', 'sudah', 'bercita', 'untuk', 'nikah', 'muda', 'dan', 'menjadi', 'istri', 'yg', 'baik', 'ekspektasi', 'nikah', 'diumur', 'tahun', 'realita', 'hampir', 'tahun', 'masih', 'belum', 'ada', 'hilalnya']</t>
  </si>
  <si>
    <t>['perkara', 'duluan', 'si', 'zaman', 'smk', 'bercita', 'nikah', 'muda', 'istri', 'ekspektasi', 'nikah', 'diumur', 'realita', 'hilalnya']</t>
  </si>
  <si>
    <t>['perkara', 'duluan', 'si', 'zaman', 'smk', 'cita', 'nikah', 'muda', 'istri', 'ekspektasi', 'nikah', 'umur', 'realita', 'hilal']</t>
  </si>
  <si>
    <t>perkara duluan si zaman smk cita nikah muda istri ekspektasi nikah umur realita hilal</t>
  </si>
  <si>
    <t>@nidnhy Kalo dikantor² ada bapak² muda yang udah nikah tapi demen deket²in pegawai (perempuan) baru trus ngakunya masih single</t>
  </si>
  <si>
    <t>@nidnhy kalo dikantor² ada bapak² muda yang udah nikah tapi demen deket²in pegawai (perempuan) baru trus ngakunya masih single</t>
  </si>
  <si>
    <t>kalo dikantor ada bapak muda yang udah nikah tapi demen deketin pegawai perempuan baru trus ngakunya masih single</t>
  </si>
  <si>
    <t>['kalo', 'dikantor', 'ada', 'bapak', 'muda', 'yang', 'udah', 'nikah', 'tapi', 'demen', 'deketin', 'pegawai', 'perempuan', 'baru', 'trus', 'ngakunya', 'masih', 'single']</t>
  </si>
  <si>
    <t>['kalo', 'dikantor', 'ada', 'bapak', 'muda', 'yang', 'sudah', 'nikah', 'tapi', 'suka', 'mendekati', 'pegawai', 'perempuan', 'baru', 'terus', 'ngakunya', 'masih', 'lajang']</t>
  </si>
  <si>
    <t>['kalo', 'dikantor', 'muda', 'nikah', 'suka', 'mendekati', 'pegawai', 'perempuan', 'ngakunya', 'lajang']</t>
  </si>
  <si>
    <t>['kalo', 'kantor', 'muda', 'nikah', 'suka', 'dekat', 'pegawai', 'perempuan', 'ngakunya', 'lajang']</t>
  </si>
  <si>
    <t>kalo kantor muda nikah suka dekat pegawai perempuan ngakunya lajang</t>
  </si>
  <si>
    <t>nikah 
Gara gara aku bergaul sama pasangan muda yg siap ga siap jd banyak hal yg perlu dikhawatirin kedepannya dan aku juga terlalu ngeladenin mereka kalo cerita jd parno sendiri</t>
  </si>
  <si>
    <t>nikah 
gara gara aku bergaul sama pasangan muda yg siap ga siap jd banyak hal yg perlu dikhawatirin kedepannya dan aku juga terlalu ngeladenin mereka kalo cerita jd parno sendiri</t>
  </si>
  <si>
    <t>nikah gara gara aku bergaul sama pasangan muda yg siap ga siap jd banyak hal yg perlu dikhawatirin kedepannya dan aku juga terlalu ngeladenin mereka kalo cerita jd parno sendiri</t>
  </si>
  <si>
    <t>['nikah', 'gara', 'gara', 'aku', 'bergaul', 'sama', 'pasangan', 'muda', 'yg', 'siap', 'ga', 'siap', 'jd', 'banyak', 'hal', 'yg', 'perlu', 'dikhawatirin', 'kedepannya', 'dan', 'aku', 'juga', 'terlalu', 'ngeladenin', 'mereka', 'kalo', 'cerita', 'jd', 'parno', 'sendiri']</t>
  </si>
  <si>
    <t>['nikah', 'karena', 'karena', 'aku', 'bergaul', 'sama', 'pasangan', 'muda', 'yg', 'siap', 'tidak', 'siap', 'jd', 'banyak', 'hal', 'yg', 'perlu', 'dikhawatirin', 'kedepannya', 'dan', 'aku', 'juga', 'terlalu', 'ngeladenin', 'mereka', 'kalo', 'cerita', 'jd', 'parno', 'sendiri']</t>
  </si>
  <si>
    <t>['nikah', 'bergaul', 'pasangan', 'muda', 'jd', 'dikhawatirin', 'kedepannya', 'ngeladenin', 'kalo', 'cerita', 'jd', 'parno']</t>
  </si>
  <si>
    <t>['nikah', 'gaul', 'pasang', 'muda', 'jd', 'dikhawatirin', 'depan', 'ngeladenin', 'kalo', 'cerita', 'jd', 'parno']</t>
  </si>
  <si>
    <t>nikah gaul pasang muda jd dikhawatirin depan ngeladenin kalo cerita jd parno</t>
  </si>
  <si>
    <t>@jaka_suk menurut saya ini tu lebih keplesetan anak2 muda jaman sekarang dan nggak pernah ada tradisi di bali agar si cewek hamil duluan sebelum nikah, as far as i know</t>
  </si>
  <si>
    <t>suk menurut saya ini tu lebih keplesetan anak muda jaman sekarang dan nggak pernah ada tradisi di bali agar si cewek hamil duluan sebelum nikah as far as  know</t>
  </si>
  <si>
    <t>['suk', 'menurut', 'saya', 'ini', 'tu', 'lebih', 'keplesetan', 'anak', 'muda', 'jaman', 'sekarang', 'dan', 'nggak', 'pernah', 'ada', 'tradisi', 'di', 'bali', 'agar', 'si', 'cewek', 'hamil', 'duluan', 'sebelum', 'nikah', 'as', 'far', 'as', 'know']</t>
  </si>
  <si>
    <t>['suk', 'menurut', 'saya', 'ini', 'itu', 'lebih', 'keplesetan', 'anak', 'muda', 'zaman', 'sekarang', 'dan', 'tidak', 'pernah', 'ada', 'tradisi', 'di', 'bali', 'agar', 'si', 'cewek', 'hamil', 'duluan', 'sebelum', 'nikah', 'as', 'far', 'as', 'know']</t>
  </si>
  <si>
    <t>['suk', 'keplesetan', 'anak', 'muda', 'zaman', 'tradisi', 'bali', 'si', 'cewek', 'hamil', 'duluan', 'nikah', 'as', 'far', 'as', 'know']</t>
  </si>
  <si>
    <t>['suk', 'kepleset', 'anak', 'muda', 'zaman', 'tradisi', 'bal', 'si', 'cewek', 'hamil', 'duluan', 'nikah', 'as', 'far', 'as', 'know']</t>
  </si>
  <si>
    <t>suk kepleset anak muda zaman tradisi bal si cewek hamil duluan nikah as far as know</t>
  </si>
  <si>
    <t>@fazharaa @diiindoy Si ibuu nyinyirin ke si mbaknya, udah nikah tapi kok belum liat punya anak..trus di saut sama mbaknya aku kan masi muda belum mw punya anak dulu...
Eh sama si ibunya malah di nyinyirin lagi kalo dia katanya mandul..😭😭</t>
  </si>
  <si>
    <t>@fazharaa @diiindoy si ibuu nyinyirin ke si mbaknya, udah nikah tapi kok belum liat punya anak..trus di saut sama mbaknya aku kan masi muda belum mw punya anak dulu...
eh sama si ibunya malah di nyinyirin lagi kalo dia katanya mandul..😭😭</t>
  </si>
  <si>
    <t>si ibuu nyinyirin ke si mbaknya udah nikah tapi kok belum liat punya anaktrus di saut sama mbaknya aku kan masi muda belum mw punya anak dulu eh sama si ibunya malah di nyinyirin lagi kalo dia katanya mandul</t>
  </si>
  <si>
    <t>['si', 'ibuu', 'nyinyirin', 'ke', 'si', 'mbaknya', 'udah', 'nikah', 'tapi', 'kok', 'belum', 'liat', 'punya', 'anaktrus', 'di', 'saut', 'sama', 'mbaknya', 'aku', 'kan', 'masi', 'muda', 'belum', 'mw', 'punya', 'anak', 'dulu', 'eh', 'sama', 'si', 'ibunya', 'malah', 'di', 'nyinyirin', 'lagi', 'kalo', 'dia', 'katanya', 'mandul']</t>
  </si>
  <si>
    <t>['si', 'ibuu', 'menghina', 'ke', 'si', 'mbaknya', 'sudah', 'nikah', 'tapi', 'kok', 'belum', 'lihat', 'punya', 'anaktrus', 'di', 'saut', 'sama', 'mbaknya', 'aku', 'kan', 'masih', 'muda', 'belum', 'mau', 'punya', 'anak', 'dulu', 'malah', 'sama', 'si', 'ibunya', 'malah', 'di', 'menghina', 'lagi', 'kalo', 'dia', 'katanya', 'mandul']</t>
  </si>
  <si>
    <t>['si', 'ibuu', 'menghina', 'si', 'mbaknya', 'nikah', 'lihat', 'anaktrus', 'saut', 'mbaknya', 'muda', 'anak', 'si', 'ibunya', 'menghina', 'kalo', 'mandul']</t>
  </si>
  <si>
    <t>['si', 'ibuu', 'hina', 'si', 'mbak', 'nikah', 'lihat', 'anaktrus', 'saut', 'mbak', 'muda', 'anak', 'si', 'ibu', 'hina', 'kalo', 'mandul']</t>
  </si>
  <si>
    <t>si ibuu hina si mbak nikah lihat anaktrus saut mbak muda anak si ibu hina kalo mandul</t>
  </si>
  <si>
    <t>Selain perbedaan itu, kita nikah di usia lumayan muda, dia anak tunggal, aku anak pertama, cucu pertama, kebayangkan gimana keras kepalanya kita berdua, egoisme kita berdua, apalagi abis nikah tok langsung serumah berdua. Perang mulu ga tuh😂.</t>
  </si>
  <si>
    <t>selain perbedaan itu, kita nikah di usia lumayan muda, dia anak tunggal, aku anak pertama, cucu pertama, kebayangkan gimana keras kepalanya kita berdua, egoisme kita berdua, apalagi abis nikah tok langsung serumah berdua. perang mulu ga tuh😂.</t>
  </si>
  <si>
    <t>selain perbedaan itu kita nikah di usia lumayan muda dia anak tunggal aku anak pertama cucu pertama kebayangkan gimana keras kepalanya kita berdua egoisme kita berdua apalagi abis nikah tok langsung serumah berdua perang mulu ga tuh</t>
  </si>
  <si>
    <t>['selain', 'perbedaan', 'itu', 'kita', 'nikah', 'di', 'usia', 'lumayan', 'muda', 'dia', 'anak', 'tunggal', 'aku', 'anak', 'pertama', 'cucu', 'pertama', 'kebayangkan', 'gimana', 'keras', 'kepalanya', 'kita', 'berdua', 'egoisme', 'kita', 'berdua', 'apalagi', 'abis', 'nikah', 'tok', 'langsung', 'serumah', 'berdua', 'perang', 'mulu', 'ga', 'tuh']</t>
  </si>
  <si>
    <t>['selain', 'perbedaan', 'itu', 'kita', 'nikah', 'di', 'usia', 'lumayan', 'muda', 'dia', 'anak', 'tunggal', 'aku', 'anak', 'pertama', 'cucu', 'pertama', 'kebayangkan', 'bagaimana', 'keras', 'kepalanya', 'kita', 'berdua', 'egoisme', 'kita', 'berdua', 'apalagi', 'habis', 'nikah', 'tok', 'langsung', 'serumah', 'berdua', 'perang', 'selalu', 'tidak', 'tuh']</t>
  </si>
  <si>
    <t>['perbedaan', 'nikah', 'usia', 'lumayan', 'muda', 'anak', 'tunggal', 'anak', 'cucu', 'kebayangkan', 'keras', 'kepalanya', 'berdua', 'egoisme', 'berdua', 'habis', 'nikah', 'tok', 'langsung', 'serumah', 'berdua', 'perang', 'tuh']</t>
  </si>
  <si>
    <t>['beda', 'nikah', 'usia', 'lumayan', 'muda', 'anak', 'tunggal', 'anak', 'cucu', 'bayang', 'keras', 'kepala', 'dua', 'egoisme', 'dua', 'habis', 'nikah', 'tok', 'langsung', 'rumah', 'dua', 'perang', 'tuh']</t>
  </si>
  <si>
    <t>beda nikah usia lumayan muda anak tunggal anak cucu bayang keras kepala dua egoisme dua habis nikah tok langsung rumah dua perang tuh</t>
  </si>
  <si>
    <t>@olivehateem_ Nyatanya kalo mau jadi Penulis Femes harus  ada unsur Pak Ceo, Nikah muda, ama transmigrasi nyaaa:'v</t>
  </si>
  <si>
    <t>@olivehateem_ nyatanya kalo mau jadi penulis femes harus  ada unsur pak ceo, nikah muda, ama transmigrasi nyaaa:'v</t>
  </si>
  <si>
    <t>nyatanya kalo mau jadi penulis femes harus ada unsur pak ceo nikah muda ama transmigrasi nyaaav</t>
  </si>
  <si>
    <t>['nyatanya', 'kalo', 'mau', 'jadi', 'penulis', 'femes', 'harus', 'ada', 'unsur', 'pak', 'ceo', 'nikah', 'muda', 'ama', 'transmigrasi', 'nyaaav']</t>
  </si>
  <si>
    <t>['nyatanya', 'kalo', 'mau', 'jadi', 'penulis', 'femes', 'harus', 'ada', 'unsur', 'pak', 'ceo', 'nikah', 'muda', 'sama', 'transmigrasi', 'nyaaav']</t>
  </si>
  <si>
    <t>['kalo', 'penulis', 'femes', 'unsur', 'ceo', 'nikah', 'muda', 'transmigrasi', 'nyaaav']</t>
  </si>
  <si>
    <t>['kalo', 'tulis', 'femes', 'unsur', 'ceo', 'nikah', 'muda', 'transmigrasi', 'nyaaav']</t>
  </si>
  <si>
    <t>kalo tulis femes unsur ceo nikah muda transmigrasi nyaaav</t>
  </si>
  <si>
    <t>@jaynlous gpp nikah muda</t>
  </si>
  <si>
    <t>gpp nikah muda</t>
  </si>
  <si>
    <t>['gpp', 'nikah', 'muda']</t>
  </si>
  <si>
    <t>['boleh', 'nikah', 'muda']</t>
  </si>
  <si>
    <t>@cchkura @tanyakanrl Pada zamannya non sama muslim sama sama nikah muda. Dan tidak ada saling ejek pada saat itu</t>
  </si>
  <si>
    <t>@cchkura @tanyakanrl pada zamannya non sama muslim sama sama nikah muda. dan tidak ada saling ejek pada saat itu</t>
  </si>
  <si>
    <t>pada zamannya non sama muslim sama sama nikah muda dan tidak ada saling ejek pada saat itu</t>
  </si>
  <si>
    <t>['pada', 'zamannya', 'non', 'sama', 'muslim', 'sama', 'sama', 'nikah', 'muda', 'dan', 'tidak', 'ada', 'saling', 'ejek', 'pada', 'saat', 'itu']</t>
  </si>
  <si>
    <t>['zamannya', 'non', 'muslim', 'nikah', 'muda', 'ejek']</t>
  </si>
  <si>
    <t>['zaman', 'non', 'muslim', 'nikah', 'muda', 'ejek']</t>
  </si>
  <si>
    <t>zaman non muslim nikah muda ejek</t>
  </si>
  <si>
    <t>Temenku curhat ayangnya ngajakin nikah. Spontan aku nanya. Apa kalian ga takut nikah muda? Mrk jawab takut. Latar keluarga yg broken home bikin mrk takut. Tp akhrnya yg bikin mrk yakin krn cwonya negesin kalo si cowo ga bkl sprt papa mrk.
Manis bgt ya omongan cowo. Eh jude jg gt</t>
  </si>
  <si>
    <t>temenku curhat ayangnya ngajakin nikah. spontan aku nanya. apa kalian ga takut nikah muda? mrk jawab takut. latar keluarga yg broken home bikin mrk takut. tp akhrnya yg bikin mrk yakin krn cwonya negesin kalo si cowo ga bkl sprt papa mrk.
manis bgt ya omongan cowo. eh jude jg gt</t>
  </si>
  <si>
    <t>temenku curhat ayangnya ngajakin nikah spontan aku nanya apa kalian ga takut nikah muda mrk jawab takut latar keluarga yg broken home bikin mrk takut tp akhrnya yg bikin mrk yakin krn cwonya negesin kalo si cowo ga bkl sprt papa mrk manis bgt ya omongan cowo eh jude jg gt</t>
  </si>
  <si>
    <t>['temenku', 'curhat', 'ayangnya', 'ngajakin', 'nikah', 'spontan', 'aku', 'nanya', 'apa', 'kalian', 'ga', 'takut', 'nikah', 'muda', 'mrk', 'jawab', 'takut', 'latar', 'keluarga', 'yg', 'broken', 'home', 'bikin', 'mrk', 'takut', 'tp', 'akhrnya', 'yg', 'bikin', 'mrk', 'yakin', 'krn', 'cwonya', 'negesin', 'kalo', 'si', 'cowo', 'ga', 'bkl', 'sprt', 'papa', 'mrk', 'manis', 'bgt', 'ya', 'omongan', 'cowo', 'eh', 'jude', 'jg', 'gt']</t>
  </si>
  <si>
    <t>['temenku', 'cerita', 'ayangnya', 'mengajak', 'nikah', 'spontan', 'aku', 'bertanya', 'apa', 'kalian', 'tidak', 'takut', 'nikah', 'muda', 'mereka', 'jawab', 'takut', 'latar', 'keluarga', 'yg', 'broken', 'home', 'bikin', 'mereka', 'takut', 'tapi', 'akhirnya', 'yg', 'bikin', 'mereka', 'yakin', 'krn', 'cwonya', 'negesin', 'kalo', 'si', 'cowok', 'tidak', 'bakal', 'seperti', 'papa', 'mereka', 'manis', 'banget', 'ya', 'perkataan', 'cowok', 'malah', 'jude', 'juga', 'begitu']</t>
  </si>
  <si>
    <t>['temenku', 'cerita', 'ayangnya', 'mengajak', 'nikah', 'spontan', 'takut', 'nikah', 'muda', 'takut', 'latar', 'keluarga', 'broken', 'home', 'bikin', 'takut', 'bikin', 'krn', 'cwonya', 'negesin', 'kalo', 'si', 'cowok', 'papa', 'manis', 'banget', 'ya', 'perkataan', 'cowok', 'jude']</t>
  </si>
  <si>
    <t>['temenku', 'cerita', 'ayangnya', 'ajak', 'nikah', 'spontan', 'takut', 'nikah', 'muda', 'takut', 'latar', 'keluarga', 'broken', 'home', 'bikin', 'takut', 'bikin', 'krn', 'cwonya', 'negesin', 'kalo', 'si', 'cowok', 'papa', 'manis', 'banget', 'ya', 'kata', 'cowok', 'jude']</t>
  </si>
  <si>
    <t>temenku cerita ayangnya ajak nikah spontan takut nikah muda takut latar keluarga broken home bikin takut bikin krn cwonya negesin kalo si cowok papa manis banget ya kata cowok jude</t>
  </si>
  <si>
    <t>@tanyakanrl Dihh, awet muda. Nikah muda dan ibu muda iya dah 🤨😅</t>
  </si>
  <si>
    <t>@tanyakanrl dihh, awet muda. nikah muda dan ibu muda iya dah 🤨😅</t>
  </si>
  <si>
    <t>dihh awet muda nikah muda dan ibu muda iya dah</t>
  </si>
  <si>
    <t>['dihh', 'awet', 'muda', 'nikah', 'muda', 'dan', 'ibu', 'muda', 'iya', 'dah']</t>
  </si>
  <si>
    <t>['dihh', 'awet', 'muda', 'nikah', 'muda', 'dan', 'ibu', 'muda', 'iya', 'sudah']</t>
  </si>
  <si>
    <t>['dihh', 'awet', 'muda', 'nikah', 'muda', 'muda', 'iya']</t>
  </si>
  <si>
    <t>dihh awet muda nikah muda muda iya</t>
  </si>
  <si>
    <t>@KimKManobal Nikah muda kak</t>
  </si>
  <si>
    <t>@kimkmanobal nikah muda kak</t>
  </si>
  <si>
    <t>nikah muda kak</t>
  </si>
  <si>
    <t>['nikah', 'muda', 'kak']</t>
  </si>
  <si>
    <t>my anger issue can't handle it mungkin itulah knpah gwe gkmau nikah muda spt saran keluarga</t>
  </si>
  <si>
    <t>my anger issue cant handle it mungkin itulah knpah gwe gkmau nikah muda spt saran keluarga</t>
  </si>
  <si>
    <t>['my', 'anger', 'issue', 'cant', 'handle', 'it', 'mungkin', 'itulah', 'knpah', 'gwe', 'gkmau', 'nikah', 'muda', 'spt', 'saran', 'keluarga']</t>
  </si>
  <si>
    <t>['my', 'anger', 'issue', 'tidak', 'handle', 'it', 'mungkin', 'itulah', 'knpah', 'aku', 'gkmau', 'nikah', 'muda', 'seperti', 'saran', 'keluarga']</t>
  </si>
  <si>
    <t>['my', 'anger', 'issue', 'handle', 'it', 'knpah', 'gkmau', 'nikah', 'muda', 'saran', 'keluarga']</t>
  </si>
  <si>
    <t>my anger issue handle it knpah gkmau nikah muda saran keluarga</t>
  </si>
  <si>
    <t>Cape bgt di suruh cepet nikah mulu😭
Masih pngn nikmatin masa muda 🥹</t>
  </si>
  <si>
    <t>cape bgt di suruh cepet nikah mulu😭
masih pngn nikmatin masa muda 🥹</t>
  </si>
  <si>
    <t>cape bgt di suruh cepet nikah mulu masih pngn nikmatin masa muda</t>
  </si>
  <si>
    <t>['cape', 'bgt', 'di', 'suruh', 'cepet', 'nikah', 'mulu', 'masih', 'pngn', 'nikmatin', 'masa', 'muda']</t>
  </si>
  <si>
    <t>['capek', 'banget', 'di', 'suruh', 'cepat', 'nikah', 'selalu', 'masih', 'ingin', 'menikmati', 'masa', 'muda']</t>
  </si>
  <si>
    <t>['capek', 'banget', 'suruh', 'cepat', 'nikah', 'menikmati', 'muda']</t>
  </si>
  <si>
    <t>['capek', 'banget', 'suruh', 'cepat', 'nikah', 'nikmat', 'muda']</t>
  </si>
  <si>
    <t>capek banget suruh cepat nikah nikmat muda</t>
  </si>
  <si>
    <t>Orang-orang kok pada kepikiran nikah muda si🙏🏻
Boro-boro mikir nikah muda,orang dapat tugas kuliah yg susah aja masih nangis,masih juga sibuk mikir “sebentar Makan dimana, lauknya apa?”😭🙏🏻</t>
  </si>
  <si>
    <t>orang-orang kok pada kepikiran nikah muda si🙏🏻
boro-boro mikir nikah muda,orang dapat tugas kuliah yg susah aja masih nangis,masih juga sibuk mikir “sebentar makan dimana, lauknya apa?”😭🙏🏻</t>
  </si>
  <si>
    <t>orangorang kok pada kepikiran nikah muda si boroboro mikir nikah mudaorang dapat tugas kuliah yg susah aja masih nangismasih juga sibuk mikir sebentar makan dimana lauknya apa</t>
  </si>
  <si>
    <t>['orangorang', 'kok', 'pada', 'kepikiran', 'nikah', 'muda', 'si', 'boroboro', 'mikir', 'nikah', 'mudaorang', 'dapat', 'tugas', 'kuliah', 'yg', 'susah', 'aja', 'masih', 'nangismasih', 'juga', 'sibuk', 'mikir', 'sebentar', 'makan', 'dimana', 'lauknya', 'apa']</t>
  </si>
  <si>
    <t>['orang', 'kok', 'pada', 'kepikiran', 'nikah', 'muda', 'si', 'jangankan', 'berpikir', 'nikah', 'mudaorang', 'dapat', 'tugas', 'kuliah', 'yg', 'susah', 'aja', 'masih', 'nangismasih', 'juga', 'sibuk', 'berpikir', 'sebentar', 'makan', 'dimana', 'lauknya', 'apa']</t>
  </si>
  <si>
    <t>['orang', 'kepikiran', 'nikah', 'muda', 'si', 'berpikir', 'nikah', 'mudaorang', 'tugas', 'kuliah', 'susah', 'aja', 'nangismasih', 'sibuk', 'berpikir', 'sebentar', 'makan', 'dimana', 'lauknya']</t>
  </si>
  <si>
    <t>['orang', 'pikir', 'nikah', 'muda', 'si', 'pikir', 'nikah', 'mudaorang', 'tugas', 'kuliah', 'susah', 'aja', 'nangismasih', 'sibuk', 'pikir', 'sebentar', 'makan', 'mana', 'lauk']</t>
  </si>
  <si>
    <t>orang pikir nikah muda si pikir nikah mudaorang tugas kuliah susah aja nangismasih sibuk pikir sebentar makan mana lauk</t>
  </si>
  <si>
    <t>@sosmedkeras Betul anak muda, sebagai laki-laki pentingkan dapet pekerjaan tetap dlu ketimbang pacaran atau mikirin nikah.</t>
  </si>
  <si>
    <t>@sosmedkeras betul anak muda, sebagai laki-laki pentingkan dapet pekerjaan tetap dlu ketimbang pacaran atau mikirin nikah.</t>
  </si>
  <si>
    <t>betul anak muda sebagai lakilaki pentingkan dapet pekerjaan tetap dlu ketimbang pacaran atau mikirin nikah</t>
  </si>
  <si>
    <t>['betul', 'anak', 'muda', 'sebagai', 'lakilaki', 'pentingkan', 'dapet', 'pekerjaan', 'tetap', 'dlu', 'ketimbang', 'pacaran', 'atau', 'mikirin', 'nikah']</t>
  </si>
  <si>
    <t>['betul', 'anak', 'muda', 'sebagai', 'cowok', 'pentingkan', 'dapat', 'pekerjaan', 'tetap', 'dahulu', 'ketimbang', 'pacaran', 'atau', 'memikirkan', 'nikah']</t>
  </si>
  <si>
    <t>['anak', 'muda', 'cowok', 'pentingkan', 'pekerjaan', 'ketimbang', 'pacaran', 'memikirkan', 'nikah']</t>
  </si>
  <si>
    <t>['anak', 'muda', 'cowok', 'penting', 'kerja', 'ketimbang', 'pacar', 'pikir', 'nikah']</t>
  </si>
  <si>
    <t>anak muda cowok penting kerja ketimbang pacar pikir nikah</t>
  </si>
  <si>
    <t>@vionaathekid tp ak bkn dsuruh nikah muda cmn tu soudzonnya ortuku ke ak gtuloh paham kan??</t>
  </si>
  <si>
    <t>tp ak bkn dsuruh nikah muda cmn tu soudzonnya ortuku ke ak gtuloh paham kan</t>
  </si>
  <si>
    <t>['tp', 'ak', 'bkn', 'dsuruh', 'nikah', 'muda', 'cmn', 'tu', 'soudzonnya', 'ortuku', 'ke', 'ak', 'gtuloh', 'paham', 'kan']</t>
  </si>
  <si>
    <t>['tapi', 'aku', 'bukan', 'dsuruh', 'nikah', 'muda', 'cmn', 'itu', 'soudzonnya', 'orangtua', 'ke', 'aku', 'gtuloh', 'paham', 'kan']</t>
  </si>
  <si>
    <t>['dsuruh', 'nikah', 'muda', 'cmn', 'soudzonnya', 'orangtua', 'gtuloh', 'paham']</t>
  </si>
  <si>
    <t>dsuruh nikah muda cmn soudzonnya orangtua gtuloh paham</t>
  </si>
  <si>
    <t>@diiindoy @ebyct Ku pertama kali dengar pun kaget
Malah kalo ada yg msh muda udh nikah dulu, normal, dipertanyakan? Kok udh nikah? Udh isi ya? Dan ternyata blm isi, terus malah "lho kok udh nikah? Ngapain? Wkwkwkw
Kaget akoooeehh</t>
  </si>
  <si>
    <t>@diiindoy @ebyct ku pertama kali dengar pun kaget
malah kalo ada yg msh muda udh nikah dulu, normal, dipertanyakan? kok udh nikah? udh isi ya? dan ternyata blm isi, terus malah "lho kok udh nikah? ngapain? wkwkwkw
kaget akoooeehh</t>
  </si>
  <si>
    <t>ku pertama kali dengar pun kaget malah kalo ada yg msh muda udh nikah dulu normal dipertanyakan kok udh nikah udh isi ya dan ternyata blm isi terus malah lho kok udh nikah ngapain wkwkwkw kaget akoooeehh</t>
  </si>
  <si>
    <t>['ku', 'pertama', 'kali', 'dengar', 'pun', 'kaget', 'malah', 'kalo', 'ada', 'yg', 'msh', 'muda', 'udh', 'nikah', 'dulu', 'normal', 'dipertanyakan', 'kok', 'udh', 'nikah', 'udh', 'isi', 'ya', 'dan', 'ternyata', 'blm', 'isi', 'terus', 'malah', 'lho', 'kok', 'udh', 'nikah', 'ngapain', 'wkwkwkw', 'kaget', 'akoooeehh']</t>
  </si>
  <si>
    <t>['aku', 'pertama', 'sepertinya', 'dengar', 'pun', 'kaget', 'malah', 'kalo', 'ada', 'yg', 'masih', 'muda', 'sudah', 'nikah', 'dulu', 'normal', 'dipertanyakan', 'kok', 'sudah', 'nikah', 'sudah', 'isi', 'ya', 'dan', 'ternyata', 'belum', 'isi', 'terus', 'malah', 'lho', 'kok', 'sudah', 'nikah', 'kenapa', 'wkwkwkw', 'kaget', 'akoooeehh']</t>
  </si>
  <si>
    <t>['dengar', 'kaget', 'kalo', 'muda', 'nikah', 'normal', 'nikah', 'isi', 'ya', 'isi', 'lho', 'nikah', 'kaget', 'akoooeehh']</t>
  </si>
  <si>
    <t>dengar kaget kalo muda nikah normal nikah isi ya isi lho nikah kaget akoooeehh</t>
  </si>
  <si>
    <t>@halopiw gmw nikah muda</t>
  </si>
  <si>
    <t>gmw nikah muda</t>
  </si>
  <si>
    <t>['gmw', 'nikah', 'muda']</t>
  </si>
  <si>
    <t>kalo ada dokter yang masi muda+ramah bgt, sebelumnya dia sekolah pilot sm lolos di G company, kemungkinan dia udah nikah atau punya cewe gede nggk?</t>
  </si>
  <si>
    <t>kalo ada dokter yang masi muda+ramah bgt, sebelumnya dia sekolah pilot sm lolos di g company, kemungkinan dia udah nikah atau punya cewe gede nggk?</t>
  </si>
  <si>
    <t>kalo ada dokter yang masi mudaramah bgt sebelumnya dia sekolah pilot sm lolos di  company kemungkinan dia udah nikah atau punya cewe gede nggk</t>
  </si>
  <si>
    <t>['kalo', 'ada', 'dokter', 'yang', 'masi', 'mudaramah', 'bgt', 'sebelumnya', 'dia', 'sekolah', 'pilot', 'sm', 'lolos', 'di', 'company', 'kemungkinan', 'dia', 'udah', 'nikah', 'atau', 'punya', 'cewe', 'gede', 'nggk']</t>
  </si>
  <si>
    <t>['kalo', 'ada', 'dokter', 'yang', 'masih', 'mudaramah', 'banget', 'sebelumnya', 'dia', 'sekolah', 'pilot', 'sama', 'lolos', 'di', 'company', 'kemungkinan', 'dia', 'sudah', 'nikah', 'atau', 'punya', 'cewek', 'besar', 'tidak']</t>
  </si>
  <si>
    <t>['kalo', 'dokter', 'mudaramah', 'banget', 'sekolah', 'pilot', 'lolos', 'company', 'nikah', 'cewek']</t>
  </si>
  <si>
    <t>kalo dokter mudaramah banget sekolah pilot lolos company nikah cewek</t>
  </si>
  <si>
    <t>niat pgn nikah muda keinget vigoun jdi ga dulu deh mon maap</t>
  </si>
  <si>
    <t>['niat', 'pgn', 'nikah', 'muda', 'keinget', 'vigoun', 'jdi', 'ga', 'dulu', 'deh', 'mon', 'maap']</t>
  </si>
  <si>
    <t>['niat', 'ingin', 'nikah', 'muda', 'teringat', 'vigoun', 'jadi', 'tidak', 'dulu', 'deh', 'mohon', 'maaf']</t>
  </si>
  <si>
    <t>['niat', 'nikah', 'muda', 'vigoun', 'deh', 'mohon', 'maaf']</t>
  </si>
  <si>
    <t>niat nikah muda vigoun deh mohon maaf</t>
  </si>
  <si>
    <t>@sosmedkeras Bukan gak bisa nikah cepet. Tapi terkadang banyak teman yang nikah muda malah sering sambat masalah perekonomian. Belum lagi masalah lain nya. Biaya lahiran lah. Itu lah. Kayak nya mending nabung dulu deh. Menikahlah ketika siap. Bukan karena pingin atau sedang musim nya.</t>
  </si>
  <si>
    <t>@sosmedkeras bukan gak bisa nikah cepet. tapi terkadang banyak teman yang nikah muda malah sering sambat masalah perekonomian. belum lagi masalah lain nya. biaya lahiran lah. itu lah. kayak nya mending nabung dulu deh. menikahlah ketika siap. bukan karena pingin atau sedang musim nya.</t>
  </si>
  <si>
    <t>bukan gak bisa nikah cepet tapi terkadang banyak teman yang nikah muda malah sering sambat masalah perekonomian belum lagi masalah lain nya biaya lahiran lah itu lah kayak nya mending nabung dulu deh menikahlah ketika siap bukan karena pingin atau sedang musim nya</t>
  </si>
  <si>
    <t>['bukan', 'gak', 'bisa', 'nikah', 'cepet', 'tapi', 'terkadang', 'banyak', 'teman', 'yang', 'nikah', 'muda', 'malah', 'sering', 'sambat', 'masalah', 'perekonomian', 'belum', 'lagi', 'masalah', 'lain', 'nya', 'biaya', 'lahiran', 'lah', 'itu', 'lah', 'kayak', 'nya', 'mending', 'nabung', 'dulu', 'deh', 'menikahlah', 'ketika', 'siap', 'bukan', 'karena', 'pingin', 'atau', 'sedang', 'musim', 'nya']</t>
  </si>
  <si>
    <t>['bukan', 'gak', 'bisa', 'nikah', 'cepat', 'tapi', 'terkadang', 'banyak', 'teman', 'yang', 'nikah', 'muda', 'malah', 'sering', 'mengeluh', 'masalah', 'perekonomian', 'belum', 'lagi', 'masalah', 'lain', 'nya', 'biaya', 'lahiran', 'lah', 'itu', 'lah', 'seperti', 'nya', 'mending', 'menabung', 'dulu', 'deh', 'menikahlah', 'ketika', 'siap', 'bukan', 'karena', 'ingin', 'atau', 'sedang', 'musim', 'nya']</t>
  </si>
  <si>
    <t>['gak', 'nikah', 'cepat', 'terkadang', 'teman', 'nikah', 'muda', 'mengeluh', 'perekonomian', 'nya', 'biaya', 'lahiran', 'nya', 'mending', 'menabung', 'deh', 'menikahlah', 'musim', 'nya']</t>
  </si>
  <si>
    <t>['gak', 'nikah', 'cepat', 'terkadang', 'teman', 'nikah', 'muda', 'keluh', 'ekonomi', 'nya', 'biaya', 'lahir', 'nya', 'mending', 'tabung', 'deh', 'nikah', 'musim', 'nya']</t>
  </si>
  <si>
    <t>gak nikah cepat terkadang teman nikah muda keluh ekonomi nya biaya lahir nya mending tabung deh nikah musim nya</t>
  </si>
  <si>
    <t>Dlu pas muda sy jualan apa aja all out bs dibilang rugi. Pas uda nikah jualan makroni bumgkusan 1k an malah laris sehari 200 bungkus. Malah yg extream itu dlu ada tetangga smean dijuluki tangan emas. Bawa dangan apa aja laris cepet, tapi mati muda. Gmana hayo? 🤣 (cont...)</t>
  </si>
  <si>
    <t>dlu pas muda sy jualan apa aja all out bs dibilang rugi. pas uda nikah jualan makroni bumgkusan 1k an malah laris sehari 200 bungkus. malah yg extream itu dlu ada tetangga smean dijuluki tangan emas. bawa dangan apa aja laris cepet, tapi mati muda. gmana hayo? 🤣 (cont...)</t>
  </si>
  <si>
    <t>dlu pas muda sy jualan apa aja all out bs dibilang rugi pas uda nikah jualan makroni bumgkusan  an malah laris sehari bungkus malah yg extream itu dlu ada tetangga smean dijuluki tangan emas bawa dangan apa aja laris cepet tapi mati muda gmana hayo cont</t>
  </si>
  <si>
    <t>['dlu', 'pas', 'muda', 'sy', 'jualan', 'apa', 'aja', 'all', 'out', 'bs', 'dibilang', 'rugi', 'pas', 'uda', 'nikah', 'jualan', 'makroni', 'bumgkusan', 'an', 'malah', 'laris', 'sehari', 'bungkus', 'malah', 'yg', 'extream', 'itu', 'dlu', 'ada', 'tetangga', 'smean', 'dijuluki', 'tangan', 'emas', 'bawa', 'dangan', 'apa', 'aja', 'laris', 'cepet', 'tapi', 'mati', 'muda', 'gmana', 'hayo', 'cont']</t>
  </si>
  <si>
    <t>['dahulu', 'saat', 'muda', 'saya', 'jualan', 'apa', 'aja', 'all', 'out', 'bisa', 'dibilang', 'rugi', 'saat', 'sudah', 'nikah', 'jualan', 'makroni', 'bumgkusan', 'an', 'malah', 'laris', 'sehari', 'bungkus', 'malah', 'yg', 'extream', 'itu', 'dahulu', 'ada', 'tetangga', 'smean', 'dijuluki', 'tangan', 'emas', 'bawa', 'dangan', 'apa', 'aja', 'laris', 'cepat', 'tapi', 'mati', 'muda', 'gmana', 'hayo', 'cont']</t>
  </si>
  <si>
    <t>['muda', 'jualan', 'aja', 'all', 'out', 'dibilang', 'rugi', 'nikah', 'jualan', 'makroni', 'bumgkusan', 'an', 'laris', 'sehari', 'bungkus', 'extream', 'tetangga', 'smean', 'dijuluki', 'tangan', 'emas', 'bawa', 'dangan', 'aja', 'laris', 'cepat', 'mati', 'muda', 'gmana', 'cont']</t>
  </si>
  <si>
    <t>['muda', 'jual', 'aja', 'all', 'out', 'bilang', 'rugi', 'nikah', 'jual', 'makroni', 'bumgkusan', 'an', 'laris', 'hari', 'bungkus', 'extream', 'tetangga', 'smean', 'juluk', 'tangan', 'emas', 'bawa', 'dang', 'aja', 'laris', 'cepat', 'mati', 'muda', 'gmana', 'cont']</t>
  </si>
  <si>
    <t>muda jual aja all out bilang rugi nikah jual makroni bumgkusan an laris hari bungkus extream tetangga smean juluk tangan emas bawa dang aja laris cepat mati muda gmana cont</t>
  </si>
  <si>
    <t>@tanyakanrl Nyatanya banyak anak SMP SMA udah melendung..nikah muda tetap relevan</t>
  </si>
  <si>
    <t>@tanyakanrl nyatanya banyak anak smp sma udah melendung..nikah muda tetap relevan</t>
  </si>
  <si>
    <t>nyatanya banyak anak smp sma udah melendungnikah muda tetap relevan</t>
  </si>
  <si>
    <t>['nyatanya', 'banyak', 'anak', 'smp', 'sma', 'udah', 'melendungnikah', 'muda', 'tetap', 'relevan']</t>
  </si>
  <si>
    <t>['nyatanya', 'banyak', 'anak', 'sampai', 'sama', 'sudah', 'melendungnikah', 'muda', 'tetap', 'relevan']</t>
  </si>
  <si>
    <t>['anak', 'melendungnikah', 'muda', 'relevan']</t>
  </si>
  <si>
    <t>anak melendungnikah muda relevan</t>
  </si>
  <si>
    <t>Bukan status tpi w waktu itu gabut pengen ngeprank temen dan BERHASIL WKWKW PERCAYA AJE TEMENNYA MAU NIKAH MUDA ini jaman aku tershotaro shotaro https://t.co/HFMgQB9wij</t>
  </si>
  <si>
    <t>bukan status tpi w waktu itu gabut pengen ngeprank temen dan berhasil wkwkw percaya aje temennya mau nikah muda ini jaman aku tershotaro shotaro https://t.co/hfmgqb9wij</t>
  </si>
  <si>
    <t>bukan status tpi  waktu itu gabut pengen ngeprank temen dan berhasil wkwkw percaya aje temennya mau nikah muda ini jaman aku tershotaro shotaro</t>
  </si>
  <si>
    <t>['bukan', 'status', 'tpi', 'waktu', 'itu', 'gabut', 'pengen', 'ngeprank', 'temen', 'dan', 'berhasil', 'wkwkw', 'percaya', 'aje', 'temennya', 'mau', 'nikah', 'muda', 'ini', 'jaman', 'aku', 'tershotaro', 'shotaro']</t>
  </si>
  <si>
    <t>['bukan', 'status', 'tapi', 'waktu', 'itu', 'gabut', 'ingin', 'ngeprank', 'teman', 'dan', 'berhasil', 'wkwkw', 'percaya', 'aje', 'temannya', 'mau', 'nikah', 'muda', 'ini', 'zaman', 'aku', 'tershotaro', 'shotaro']</t>
  </si>
  <si>
    <t>['status', 'gabut', 'ngeprank', 'teman', 'berhasil', 'percaya', 'aje', 'temannya', 'nikah', 'muda', 'zaman', 'tershotaro', 'shotaro']</t>
  </si>
  <si>
    <t>['status', 'gabut', 'ngeprank', 'teman', 'hasil', 'percaya', 'aje', 'teman', 'nikah', 'muda', 'zaman', 'tershotaro', 'shotaro']</t>
  </si>
  <si>
    <t>status gabut ngeprank teman hasil percaya aje teman nikah muda zaman tershotaro shotaro</t>
  </si>
  <si>
    <t>Tanteku abis cerai bilang gini “gausah buru2 nikah santai aja seneng2 dlu nikmatin masa muda” dan nenek kakekku setuju hahahahah. Malah sebaliknya mommy dan dad malah nyuruh buru2 cari pasangan hmmmmmmmm</t>
  </si>
  <si>
    <t>tanteku abis cerai bilang gini “gausah buru2 nikah santai aja seneng2 dlu nikmatin masa muda” dan nenek kakekku setuju hahahahah. malah sebaliknya mommy dan dad malah nyuruh buru2 cari pasangan hmmmmmmmm</t>
  </si>
  <si>
    <t>tanteku abis cerai bilang gini gausah buru nikah santai aja seneng dlu nikmatin masa muda dan nenek kakekku setuju hahahahah malah sebaliknya mommy dan dad malah nyuruh buru cari pasangan hmmmmmmmm</t>
  </si>
  <si>
    <t>['tanteku', 'abis', 'cerai', 'bilang', 'gini', 'gausah', 'buru', 'nikah', 'santai', 'aja', 'seneng', 'dlu', 'nikmatin', 'masa', 'muda', 'dan', 'nenek', 'kakekku', 'setuju', 'hahahahah', 'malah', 'sebaliknya', 'mommy', 'dan', 'dad', 'malah', 'nyuruh', 'buru', 'cari', 'pasangan', 'hmmmmmmmm']</t>
  </si>
  <si>
    <t>['tanteku', 'habis', 'cerai', 'bilang', 'begini', 'jangan', 'buru', 'nikah', 'santai', 'aja', 'senang', 'dahulu', 'menikmati', 'masa', 'muda', 'dan', 'nenek', 'kakekku', 'setuju', 'hahahahah', 'malah', 'sebaliknya', 'mommy', 'dan', 'dad', 'malah', 'menyuruh', 'buru', 'cari', 'pasangan', 'hmmmmmmmm']</t>
  </si>
  <si>
    <t>['tanteku', 'habis', 'cerai', 'bilang', 'buru', 'nikah', 'santai', 'aja', 'senang', 'menikmati', 'muda', 'nenek', 'kakekku', 'setuju', 'hahahahah', 'mommy', 'dad', 'menyuruh', 'buru', 'cari', 'pasangan', 'hmmmmmmmm']</t>
  </si>
  <si>
    <t>['tante', 'habis', 'cerai', 'bilang', 'buru', 'nikah', 'santai', 'aja', 'senang', 'nikmat', 'muda', 'nenek', 'kakek', 'tuju', 'hahahahah', 'mommy', 'dad', 'suruh', 'buru', 'cari', 'pasang', 'hmmmmmmmm']</t>
  </si>
  <si>
    <t>tante habis cerai bilang buru nikah santai aja senang nikmat muda nenek kakek tuju hahahahah mommy dad suruh buru cari pasang hmmmmmmmm</t>
  </si>
  <si>
    <t>@tanyakanrl kok bangga sih sama nikah muda kyk anjir lu melahirkan umur 14 tahun, cegil...</t>
  </si>
  <si>
    <t>kok bangga sih sama nikah muda kyk anjir lu melahirkan umur tahun cegil</t>
  </si>
  <si>
    <t>['kok', 'bangga', 'sih', 'sama', 'nikah', 'muda', 'kyk', 'anjir', 'lu', 'melahirkan', 'umur', 'tahun', 'cegil']</t>
  </si>
  <si>
    <t>['kok', 'bangga', 'sih', 'sama', 'nikah', 'muda', 'seperti', 'fuck', 'kamu', 'melahirkan', 'umur', 'tahun', 'cegil']</t>
  </si>
  <si>
    <t>['bangga', 'sih', 'nikah', 'muda', 'fuck', 'melahirkan', 'umur', 'cegil']</t>
  </si>
  <si>
    <t>['bangga', 'sih', 'nikah', 'muda', 'fuck', 'lahir', 'umur', 'cegil']</t>
  </si>
  <si>
    <t>bangga sih nikah muda fuck lahir umur cegil</t>
  </si>
  <si>
    <t>@tanyakanrl Ya iya keliatan muda, orang memang masih muda 😂
Udah nikah/punya anak belum tentu langsung jadi tua wkwk</t>
  </si>
  <si>
    <t>@tanyakanrl ya iya keliatan muda, orang memang masih muda 😂
udah nikah/punya anak belum tentu langsung jadi tua wkwk</t>
  </si>
  <si>
    <t>ya iya keliatan muda orang memang masih muda udah nikahpunya anak belum tentu langsung jadi tua wkwk</t>
  </si>
  <si>
    <t>['ya', 'iya', 'keliatan', 'muda', 'orang', 'memang', 'masih', 'muda', 'udah', 'nikahpunya', 'anak', 'belum', 'tentu', 'langsung', 'jadi', 'tua', 'wkwk']</t>
  </si>
  <si>
    <t>['ya', 'iya', 'terlihat', 'muda', 'orang', 'memang', 'masih', 'muda', 'sudah', 'nikahpunya', 'anak', 'belum', 'tentu', 'langsung', 'jadi', 'tua', 'wkwk']</t>
  </si>
  <si>
    <t>['ya', 'iya', 'muda', 'orang', 'muda', 'nikahpunya', 'anak', 'langsung', 'tua']</t>
  </si>
  <si>
    <t>ya iya muda orang muda nikahpunya anak langsung tua</t>
  </si>
  <si>
    <t>Gaya pacaran pasangan muda-mudi di Balo bisa dibilang tergolong 'bebas'. Ada istilah "isi dulu baru nikah".</t>
  </si>
  <si>
    <t>gaya pacaran pasangan muda-mudi di balo bisa dibilang tergolong 'bebas'. ada istilah "isi dulu baru nikah".</t>
  </si>
  <si>
    <t>gaya pacaran pasangan mudamudi di balo bisa dibilang tergolong bebas ada istilah isi dulu baru nikah</t>
  </si>
  <si>
    <t>['gaya', 'pacaran', 'pasangan', 'mudamudi', 'di', 'balo', 'bisa', 'dibilang', 'tergolong', 'bebas', 'ada', 'istilah', 'isi', 'dulu', 'baru', 'nikah']</t>
  </si>
  <si>
    <t>['gaya', 'pacaran', 'pasangan', 'muda', 'di', 'balo', 'bisa', 'dibilang', 'tergolong', 'bebas', 'ada', 'istilah', 'isi', 'dulu', 'baru', 'nikah']</t>
  </si>
  <si>
    <t>['gaya', 'pacaran', 'pasangan', 'muda', 'balo', 'dibilang', 'tergolong', 'bebas', 'istilah', 'isi', 'nikah']</t>
  </si>
  <si>
    <t>['gaya', 'pacar', 'pasang', 'muda', 'balo', 'bilang', 'golong', 'bebas', 'istilah', 'isi', 'nikah']</t>
  </si>
  <si>
    <t>gaya pacar pasang muda balo bilang golong bebas istilah isi nikah</t>
  </si>
  <si>
    <t>Jangan Kepikiran Nikah Muda Sebelum Tahu Ini https://t.co/Mh0SaiA2eu</t>
  </si>
  <si>
    <t>jangan kepikiran nikah muda sebelum tahu ini https://t.co/mh0saia2eu</t>
  </si>
  <si>
    <t>jangan kepikiran nikah muda sebelum tahu ini</t>
  </si>
  <si>
    <t>['jangan', 'kepikiran', 'nikah', 'muda', 'sebelum', 'tahu', 'ini']</t>
  </si>
  <si>
    <t>lu pikir pake otak normal hidup gua jalannya aja gatau mau gimana yang pasti gua harus punya rumah punya perkerjaan tetap langsung nikah usia muda. bahagiain istri sama keluarga. andai ya uang gua sekenceng orang orang biasa bisa jajan banyak hal diusia muda gua jajan aja mikir</t>
  </si>
  <si>
    <t>lu pikir pake otak normal hidup gua jalannya aja gatau mau gimana yang pasti gua harus punya rumah punya perkerjaan tetap langsung nikah usia muda bahagiain istri sama keluarga andai ya uang gua sekenceng orang orang biasa bisa jajan banyak hal diusia muda gua jajan aja mikir</t>
  </si>
  <si>
    <t>['lu', 'pikir', 'pake', 'otak', 'normal', 'hidup', 'gua', 'jalannya', 'aja', 'gatau', 'mau', 'gimana', 'yang', 'pasti', 'gua', 'harus', 'punya', 'rumah', 'punya', 'perkerjaan', 'tetap', 'langsung', 'nikah', 'usia', 'muda', 'bahagiain', 'istri', 'sama', 'keluarga', 'andai', 'ya', 'uang', 'gua', 'sekenceng', 'orang', 'orang', 'biasa', 'bisa', 'jajan', 'banyak', 'hal', 'diusia', 'muda', 'gua', 'jajan', 'aja', 'mikir']</t>
  </si>
  <si>
    <t>['kamu', 'pikir', 'pakai', 'otak', 'normal', 'hidup', 'aku', 'jalannya', 'aja', 'gatau', 'mau', 'bagaimana', 'yang', 'pasti', 'aku', 'harus', 'punya', 'rumah', 'punya', 'perkerjaan', 'tetap', 'langsung', 'nikah', 'usia', 'muda', 'bahagiakan', 'istri', 'sama', 'keluarga', 'andai', 'ya', 'uang', 'aku', 'sekenceng', 'orang', 'orang', 'biasa', 'bisa', 'jajan', 'banyak', 'hal', 'diusia', 'muda', 'aku', 'jajan', 'aja', 'berpikir']</t>
  </si>
  <si>
    <t>['pikir', 'pakai', 'otak', 'normal', 'hidup', 'jalannya', 'aja', 'gatau', 'rumah', 'perkerjaan', 'langsung', 'nikah', 'usia', 'muda', 'bahagiakan', 'istri', 'keluarga', 'andai', 'ya', 'uang', 'sekenceng', 'orang', 'orang', 'jajan', 'diusia', 'muda', 'jajan', 'aja', 'berpikir']</t>
  </si>
  <si>
    <t>['pikir', 'pakai', 'otak', 'normal', 'hidup', 'jalan', 'aja', 'gatau', 'rumah', 'kerja', 'langsung', 'nikah', 'usia', 'muda', 'bahagia', 'istri', 'keluarga', 'andai', 'ya', 'uang', 'kenceng', 'orang', 'orang', 'jajan', 'usia', 'muda', 'jajan', 'aja', 'pikir']</t>
  </si>
  <si>
    <t>pikir pakai otak normal hidup jalan aja gatau rumah kerja langsung nikah usia muda bahagia istri keluarga andai ya uang kenceng orang orang jajan usia muda jajan aja pikir</t>
  </si>
  <si>
    <t>@tanyakanrl Dilihat konteksnya ya...
Jaman dulu kaum muslim sedikit, pernikahan 'muda' yg dilakukan semata2 UTK MENJALIN KEKERABATAN, krn godaan org kafir pada saat itu kuat, jdi harus ada 'ikatan' darah diantara kaum muslim utk mencegah perpecahan. Yg nikah muda pun bukan org2 sembarangan +</t>
  </si>
  <si>
    <t>@tanyakanrl dilihat konteksnya ya...
jaman dulu kaum muslim sedikit, pernikahan 'muda' yg dilakukan semata2 utk menjalin kekerabatan, krn godaan org kafir pada saat itu kuat, jdi harus ada 'ikatan' darah diantara kaum muslim utk mencegah perpecahan. yg nikah muda pun bukan org2 sembarangan +</t>
  </si>
  <si>
    <t>dilihat konteksnya ya jaman dulu kaum muslim sedikit pernikahan muda yg dilakukan semata utk menjalin kekerabatan krn godaan org kafir pada saat itu kuat jdi harus ada ikatan darah diantara kaum muslim utk mencegah perpecahan yg nikah muda pun bukan org sembarangan</t>
  </si>
  <si>
    <t>['dilihat', 'konteksnya', 'ya', 'jaman', 'dulu', 'kaum', 'muslim', 'sedikit', 'pernikahan', 'muda', 'yg', 'dilakukan', 'semata', 'utk', 'menjalin', 'kekerabatan', 'krn', 'godaan', 'org', 'kafir', 'pada', 'saat', 'itu', 'kuat', 'jdi', 'harus', 'ada', 'ikatan', 'darah', 'diantara', 'kaum', 'muslim', 'utk', 'mencegah', 'perpecahan', 'yg', 'nikah', 'muda', 'pun', 'bukan', 'org', 'sembarangan']</t>
  </si>
  <si>
    <t>['dilihat', 'konteksnya', 'ya', 'zaman', 'dulu', 'kaum', 'muslim', 'sedikit', 'pernikahan', 'muda', 'yg', 'dilakukan', 'semata', 'utk', 'menjalin', 'kekerabatan', 'krn', 'godaan', 'orang', 'kafir', 'pada', 'saat', 'itu', 'kuat', 'jadi', 'harus', 'ada', 'ikatan', 'darah', 'diantara', 'kaum', 'muslim', 'utk', 'mencegah', 'perpecahan', 'yg', 'nikah', 'muda', 'pun', 'bukan', 'orang', 'sembarangan']</t>
  </si>
  <si>
    <t>['konteksnya', 'ya', 'zaman', 'kaum', 'muslim', 'pernikahan', 'muda', 'utk', 'menjalin', 'kekerabatan', 'krn', 'godaan', 'orang', 'kafir', 'kuat', 'ikatan', 'darah', 'kaum', 'muslim', 'utk', 'mencegah', 'perpecahan', 'nikah', 'muda', 'orang', 'sembarangan']</t>
  </si>
  <si>
    <t>['konteks', 'ya', 'zaman', 'kaum', 'muslim', 'nikah', 'muda', 'utk', 'jalin', 'kerabat', 'krn', 'goda', 'orang', 'kafir', 'kuat', 'ikat', 'darah', 'kaum', 'muslim', 'utk', 'cegah', 'pecah', 'nikah', 'muda', 'orang', 'sembarang']</t>
  </si>
  <si>
    <t>konteks ya zaman kaum muslim nikah muda utk jalin kerabat krn goda orang kafir kuat ikat darah kaum muslim utk cegah pecah nikah muda orang sembarang</t>
  </si>
  <si>
    <t>@tanyarlfes Ya masa masih sekolah menengah udah mikir nikah muda</t>
  </si>
  <si>
    <t>@tanyarlfes ya masa masih sekolah menengah udah mikir nikah muda</t>
  </si>
  <si>
    <t>ya masa masih sekolah menengah udah mikir nikah muda</t>
  </si>
  <si>
    <t>['ya', 'masa', 'masih', 'sekolah', 'menengah', 'udah', 'mikir', 'nikah', 'muda']</t>
  </si>
  <si>
    <t>['ya', 'masa', 'masih', 'sekolah', 'menengah', 'sudah', 'berpikir', 'nikah', 'muda']</t>
  </si>
  <si>
    <t>['ya', 'sekolah', 'menengah', 'berpikir', 'nikah', 'muda']</t>
  </si>
  <si>
    <t>['ya', 'sekolah', 'tengah', 'pikir', 'nikah', 'muda']</t>
  </si>
  <si>
    <t>ya sekolah tengah pikir nikah muda</t>
  </si>
  <si>
    <t>Kok bisa ya dulu gue kepengen nikah muda? 😂😂😂😂😂😂🤡</t>
  </si>
  <si>
    <t>kok bisa ya dulu gue kepengen nikah muda? 😂😂😂😂😂😂🤡</t>
  </si>
  <si>
    <t>kok bisa ya dulu gue kepengen nikah muda</t>
  </si>
  <si>
    <t>['kok', 'bisa', 'ya', 'dulu', 'gue', 'kepengen', 'nikah', 'muda']</t>
  </si>
  <si>
    <t>['kok', 'bisa', 'ya', 'dulu', 'aku', 'ingin', 'nikah', 'muda']</t>
  </si>
  <si>
    <t>['ya', 'nikah', 'muda']</t>
  </si>
  <si>
    <t>ya nikah muda</t>
  </si>
  <si>
    <t>@ainsains_ Walikota : ayokk anak anak muda nikah yookk bisa yookkk 🙏🙏</t>
  </si>
  <si>
    <t>@ainsains_ walikota : ayokk anak anak muda nikah yookk bisa yookkk 🙏🙏</t>
  </si>
  <si>
    <t>walikota ayokk anak anak muda nikah yookk bisa yookkk</t>
  </si>
  <si>
    <t>['walikota', 'ayokk', 'anak', 'anak', 'muda', 'nikah', 'yookk', 'bisa', 'yookkk']</t>
  </si>
  <si>
    <t>['walikota', 'ayokk', 'anak', 'anak', 'muda', 'nikah', 'yookk', 'yookkk']</t>
  </si>
  <si>
    <t>walikota ayokk anak anak muda nikah yookk yookkk</t>
  </si>
  <si>
    <t>@tanyakanrl Kok isa yaa anak kelairan '05 bangga udah nikah trs punya anak, pdhl berat loh tanggungjawabnya. Malah maaf jadi keliatan kek tante², bukan awet muda lagi😭🙏🏻</t>
  </si>
  <si>
    <t>@tanyakanrl kok isa yaa anak kelairan '05 bangga udah nikah trs punya anak, pdhl berat loh tanggungjawabnya. malah maaf jadi keliatan kek tante², bukan awet muda lagi😭🙏🏻</t>
  </si>
  <si>
    <t>kok isa yaa anak kelairan bangga udah nikah trs punya anak pdhl berat loh tanggungjawabnya malah maaf jadi keliatan kek tante bukan awet muda lagi</t>
  </si>
  <si>
    <t>['kok', 'isa', 'yaa', 'anak', 'kelairan', 'bangga', 'udah', 'nikah', 'trs', 'punya', 'anak', 'pdhl', 'berat', 'loh', 'tanggungjawabnya', 'malah', 'maaf', 'jadi', 'keliatan', 'kek', 'tante', 'bukan', 'awet', 'muda', 'lagi']</t>
  </si>
  <si>
    <t>['kok', 'isa', 'iya', 'anak', 'kelairan', 'bangga', 'sudah', 'nikah', 'terus', 'punya', 'anak', 'padahal', 'berat', 'loh', 'tanggungjawab', 'malah', 'maaf', 'jadi', 'terlihat', 'seperti', 'tante', 'bukan', 'awet', 'muda', 'lagi']</t>
  </si>
  <si>
    <t>['isa', 'iya', 'anak', 'kelairan', 'bangga', 'nikah', 'anak', 'berat', 'loh', 'tanggungjawab', 'maaf', 'tante', 'awet', 'muda']</t>
  </si>
  <si>
    <t>isa iya anak kelairan bangga nikah anak berat loh tanggungjawab maaf tante awet muda</t>
  </si>
  <si>
    <t>@nirasternt @daoyangi Lu duluan kayaknya mah, keluarga gw gak ada yang nikah muda, cewek nya juga pada up 28 wkwkwk</t>
  </si>
  <si>
    <t>@nirasternt @daoyangi lu duluan kayaknya mah, keluarga gw gak ada yang nikah muda, cewek nya juga pada up 28 wkwkwk</t>
  </si>
  <si>
    <t>lu duluan kayaknya mah keluarga gw gak ada yang nikah muda cewek nya juga pada up wkwkwk</t>
  </si>
  <si>
    <t>['lu', 'duluan', 'kayaknya', 'mah', 'keluarga', 'gw', 'gak', 'ada', 'yang', 'nikah', 'muda', 'cewek', 'nya', 'juga', 'pada', 'up', 'wkwkwk']</t>
  </si>
  <si>
    <t>['kamu', 'duluan', 'kayaknya', 'mah', 'keluarga', 'aku', 'gak', 'ada', 'yang', 'nikah', 'muda', 'cewek', 'nya', 'juga', 'pada', 'up', 'wkwkwk']</t>
  </si>
  <si>
    <t>['duluan', 'kayaknya', 'mah', 'keluarga', 'gak', 'nikah', 'muda', 'cewek', 'nya', 'up', 'wkwkwk']</t>
  </si>
  <si>
    <t>['duluan', 'kayak', 'mah', 'keluarga', 'gak', 'nikah', 'muda', 'cewek', 'nya', 'up', 'wkwkwk']</t>
  </si>
  <si>
    <t>duluan kayak mah keluarga gak nikah muda cewek nya up wkwkwk</t>
  </si>
  <si>
    <t>... nah sekarang duit lu uda puluhan juta berkat yg namanya investasi. makanya lu kalo dikasih duit, tabung aja. Jajan secukupnya. Sapa tau bisa beli rumah diusia muda"
Ujar @profesor_saham kepada anak hasil nikah ama chindo</t>
  </si>
  <si>
    <t>... nah sekarang duit lu uda puluhan juta berkat yg namanya investasi. makanya lu kalo dikasih duit, tabung aja. jajan secukupnya. sapa tau bisa beli rumah diusia muda"
ujar @profesor_saham kepada anak hasil nikah ama chindo</t>
  </si>
  <si>
    <t>nah sekarang duit lu uda puluhan juta berkat yg namanya investasi makanya lu kalo dikasih duit tabung aja jajan secukupnya sapa tau bisa beli rumah diusia muda ujar saham kepada anak hasil nikah ama chindo</t>
  </si>
  <si>
    <t>['nah', 'sekarang', 'duit', 'lu', 'uda', 'puluhan', 'juta', 'berkat', 'yg', 'namanya', 'investasi', 'makanya', 'lu', 'kalo', 'dikasih', 'duit', 'tabung', 'aja', 'jajan', 'secukupnya', 'sapa', 'tau', 'bisa', 'beli', 'rumah', 'diusia', 'muda', 'ujar', 'saham', 'kepada', 'anak', 'hasil', 'nikah', 'ama', 'chindo']</t>
  </si>
  <si>
    <t>['nah', 'sekarang', 'duit', 'kamu', 'sudah', 'puluhan', 'juta', 'berkat', 'yg', 'namanya', 'investasi', 'makanya', 'kamu', 'kalo', 'dikasih', 'duit', 'tabung', 'aja', 'jajan', 'secukupnya', 'siapa', 'tau', 'bisa', 'beli', 'rumah', 'diusia', 'muda', 'ujar', 'saham', 'kepada', 'anak', 'hasil', 'nikah', 'sama', 'chindo']</t>
  </si>
  <si>
    <t>['duit', 'puluhan', 'juta', 'berkat', 'namanya', 'investasi', 'kalo', 'dikasih', 'duit', 'tabung', 'aja', 'jajan', 'tau', 'beli', 'rumah', 'diusia', 'muda', 'saham', 'anak', 'hasil', 'nikah', 'chindo']</t>
  </si>
  <si>
    <t>['duit', 'puluh', 'juta', 'berkat', 'nama', 'investasi', 'kalo', 'kasih', 'duit', 'tabung', 'aja', 'jajan', 'tau', 'beli', 'rumah', 'usia', 'muda', 'saham', 'anak', 'hasil', 'nikah', 'chindo']</t>
  </si>
  <si>
    <t>duit puluh juta berkat nama investasi kalo kasih duit tabung aja jajan tau beli rumah usia muda saham anak hasil nikah chindo</t>
  </si>
  <si>
    <t>@tanyarlfes Karena gaada alasan untuk nikah muda 🤔</t>
  </si>
  <si>
    <t>@tanyarlfes karena gaada alasan untuk nikah muda 🤔</t>
  </si>
  <si>
    <t>karena gaada alasan untuk nikah muda</t>
  </si>
  <si>
    <t>['karena', 'gaada', 'alasan', 'untuk', 'nikah', 'muda']</t>
  </si>
  <si>
    <t>['gaada', 'alasan', 'nikah', 'muda']</t>
  </si>
  <si>
    <t>['gaada', 'alas', 'nikah', 'muda']</t>
  </si>
  <si>
    <t>gaada alas nikah muda</t>
  </si>
  <si>
    <t>@tanyakanrl Nikah muda ye berarti..... Gwejh 2005 lagi pusing belajar utebekah</t>
  </si>
  <si>
    <t>@tanyakanrl nikah muda ye berarti..... gwejh 2005 lagi pusing belajar utebekah</t>
  </si>
  <si>
    <t>nikah muda ye berarti gwejh lagi pusing belajar utebekah</t>
  </si>
  <si>
    <t>['nikah', 'muda', 'ye', 'berarti', 'gwejh', 'lagi', 'pusing', 'belajar', 'utebekah']</t>
  </si>
  <si>
    <t>['nikah', 'muda', 'ya', 'berarti', 'gwejh', 'lagi', 'pusing', 'belajar', 'utebekah']</t>
  </si>
  <si>
    <t>['nikah', 'muda', 'ya', 'gwejh', 'pusing', 'belajar', 'utebekah']</t>
  </si>
  <si>
    <t>['nikah', 'muda', 'ya', 'gwejh', 'pusing', 'ajar', 'utebekah']</t>
  </si>
  <si>
    <t>nikah muda ya gwejh pusing ajar utebekah</t>
  </si>
  <si>
    <t>org org yg nikah muda terus cerai padahal udh punya anak, bangsat lah lu gak jauh beda di mata gw kayak polisi pejabat. anjing ngentot.</t>
  </si>
  <si>
    <t>org org yg nikah muda terus cerai padahal udh punya anak bangsat lah lu gak jauh beda di mata gw kayak polisi pejabat anjing ngentot</t>
  </si>
  <si>
    <t>['org', 'org', 'yg', 'nikah', 'muda', 'terus', 'cerai', 'padahal', 'udh', 'punya', 'anak', 'bangsat', 'lah', 'lu', 'gak', 'jauh', 'beda', 'di', 'mata', 'gw', 'kayak', 'polisi', 'pejabat', 'anjing', 'ngentot']</t>
  </si>
  <si>
    <t>['orang', 'orang', 'yg', 'nikah', 'muda', 'terus', 'cerai', 'padahal', 'sudah', 'punya', 'anak', 'fuck', 'lah', 'kamu', 'gak', 'jauh', 'beda', 'di', 'mata', 'aku', 'seperti', 'polisi', 'pejabat', 'fuck', 'seks']</t>
  </si>
  <si>
    <t>['orang', 'orang', 'nikah', 'muda', 'cerai', 'anak', 'fuck', 'gak', 'beda', 'mata', 'polisi', 'pejabat', 'fuck', 'seks']</t>
  </si>
  <si>
    <t>['orang', 'orang', 'nikah', 'muda', 'cerai', 'anak', 'fuck', 'gak', 'beda', 'mata', 'polisi', 'jabat', 'fuck', 'seks']</t>
  </si>
  <si>
    <t>orang orang nikah muda cerai anak fuck gak beda mata polisi jabat fuck seks</t>
  </si>
  <si>
    <t>@tanyakanrl Lah??
Mereka ngak belajar peradaban eropa? Mereka jg nikah muda cuy! Standar ganda</t>
  </si>
  <si>
    <t>@tanyakanrl lah??
mereka ngak belajar peradaban eropa? mereka jg nikah muda cuy! standar ganda</t>
  </si>
  <si>
    <t>lah mereka ngak belajar peradaban eropa mereka jg nikah muda cuy standar ganda</t>
  </si>
  <si>
    <t>['lah', 'mereka', 'ngak', 'belajar', 'peradaban', 'eropa', 'mereka', 'jg', 'nikah', 'muda', 'cuy', 'standar', 'ganda']</t>
  </si>
  <si>
    <t>['lah', 'mereka', 'ngak', 'belajar', 'peradaban', 'eropa', 'mereka', 'juga', 'nikah', 'muda', 'cuy', 'standar', 'ganda']</t>
  </si>
  <si>
    <t>['ngak', 'belajar', 'peradaban', 'eropa', 'nikah', 'muda', 'cuy', 'standar', 'ganda']</t>
  </si>
  <si>
    <t>['ngak', 'ajar', 'adab', 'eropa', 'nikah', 'muda', 'cuy', 'standar', 'ganda']</t>
  </si>
  <si>
    <t>ngak ajar adab eropa nikah muda cuy standar ganda</t>
  </si>
  <si>
    <t>Klo liat story buibu muda update kehamilannya, kek ihh gemess dan ikut seneng gtu. Dahal aku sendiri blm pernah hamil, wei nikah aja blm 😭😭</t>
  </si>
  <si>
    <t>klo liat story buibu muda update kehamilannya, kek ihh gemess dan ikut seneng gtu. dahal aku sendiri blm pernah hamil, wei nikah aja blm 😭😭</t>
  </si>
  <si>
    <t>klo liat story buibu muda update kehamilannya kek ihh gemess dan ikut seneng gtu dahal aku sendiri blm pernah hamil wei nikah aja blm</t>
  </si>
  <si>
    <t>['klo', 'liat', 'story', 'buibu', 'muda', 'update', 'kehamilannya', 'kek', 'ihh', 'gemess', 'dan', 'ikut', 'seneng', 'gtu', 'dahal', 'aku', 'sendiri', 'blm', 'pernah', 'hamil', 'wei', 'nikah', 'aja', 'blm']</t>
  </si>
  <si>
    <t>['klo', 'lihat', 'story', 'ibu', 'muda', 'update', 'kehamilannya', 'seperti', 'ihh', 'gemess', 'dan', 'ikut', 'senang', 'begitu', 'padahal', 'aku', 'sendiri', 'belum', 'pernah', 'hamil', 'wei', 'nikah', 'aja', 'belum']</t>
  </si>
  <si>
    <t>['klo', 'lihat', 'story', 'muda', 'update', 'kehamilannya', 'ihh', 'gemess', 'senang', 'hamil', 'wei', 'nikah', 'aja']</t>
  </si>
  <si>
    <t>['klo', 'lihat', 'story', 'muda', 'update', 'hamil', 'ihh', 'gemess', 'senang', 'hamil', 'wei', 'nikah', 'aja']</t>
  </si>
  <si>
    <t>klo lihat story muda update hamil ihh gemess senang hamil wei nikah aja</t>
  </si>
  <si>
    <t>@tanyakanrl -pengeluaran keluarga. Kalau zaman sekarang nikah muda buat apa coba. Toh mereka bisa sekolah, dan bisa cari kerja layak walaupun taman SMA. Jadi ga akan di anggap beban dalam keluarga. Dan masih banyak faktor lainnya. Lebih lengkap sih video si mba nya. Good banget itu</t>
  </si>
  <si>
    <t>@tanyakanrl -pengeluaran keluarga. kalau zaman sekarang nikah muda buat apa coba. toh mereka bisa sekolah, dan bisa cari kerja layak walaupun taman sma. jadi ga akan di anggap beban dalam keluarga. dan masih banyak faktor lainnya. lebih lengkap sih video si mba nya. good banget itu</t>
  </si>
  <si>
    <t>pengeluaran keluarga kalau zaman sekarang nikah muda buat apa coba toh mereka bisa sekolah dan bisa cari kerja layak walaupun taman sma jadi ga akan di anggap beban dalam keluarga dan masih banyak faktor lainnya lebih lengkap sih video si mba nya good banget itu</t>
  </si>
  <si>
    <t>['pengeluaran', 'keluarga', 'kalau', 'zaman', 'sekarang', 'nikah', 'muda', 'buat', 'apa', 'coba', 'toh', 'mereka', 'bisa', 'sekolah', 'dan', 'bisa', 'cari', 'kerja', 'layak', 'walaupun', 'taman', 'sma', 'jadi', 'ga', 'akan', 'di', 'anggap', 'beban', 'dalam', 'keluarga', 'dan', 'masih', 'banyak', 'faktor', 'lainnya', 'lebih', 'lengkap', 'sih', 'video', 'si', 'mba', 'nya', 'good', 'banget', 'itu']</t>
  </si>
  <si>
    <t>['pengeluaran', 'keluarga', 'kalau', 'zaman', 'sekarang', 'nikah', 'muda', 'buat', 'apa', 'coba', 'toh', 'mereka', 'bisa', 'sekolah', 'dan', 'bisa', 'cari', 'kerja', 'layak', 'walaupun', 'taman', 'sama', 'jadi', 'tidak', 'akan', 'di', 'anggap', 'beban', 'dalam', 'keluarga', 'dan', 'masih', 'banyak', 'faktor', 'lainnya', 'lebih', 'lengkap', 'sih', 'video', 'si', 'mbak', 'nya', 'good', 'banget', 'itu']</t>
  </si>
  <si>
    <t>['pengeluaran', 'keluarga', 'zaman', 'nikah', 'muda', 'coba', 'sekolah', 'cari', 'kerja', 'layak', 'taman', 'anggap', 'beban', 'keluarga', 'faktor', 'lengkap', 'sih', 'video', 'si', 'mbak', 'nya', 'good', 'banget']</t>
  </si>
  <si>
    <t>['keluar', 'keluarga', 'zaman', 'nikah', 'muda', 'coba', 'sekolah', 'cari', 'kerja', 'layak', 'taman', 'anggap', 'beban', 'keluarga', 'faktor', 'lengkap', 'sih', 'video', 'si', 'mbak', 'nya', 'good', 'banget']</t>
  </si>
  <si>
    <t>keluar keluarga zaman nikah muda coba sekolah cari kerja layak taman anggap beban keluarga faktor lengkap sih video si mbak nya good banget</t>
  </si>
  <si>
    <t>Gada bos muda tanpa modal orang tua dan gada nikah muda tanpa dana orang tua.
Untuk kamu yang sampai saat ini masih struggle, saya cuman mau bilang “gapapa kok, we’re same boat”</t>
  </si>
  <si>
    <t>gada bos muda tanpa modal orang tua dan gada nikah muda tanpa dana orang tua.
untuk kamu yang sampai saat ini masih struggle, saya cuman mau bilang “gapapa kok, we’re same boat”</t>
  </si>
  <si>
    <t>gada bos muda tanpa modal orang tua dan gada nikah muda tanpa dana orang tua untuk kamu yang sampai saat ini masih struggle saya cuman mau bilang gapapa kok were same boat</t>
  </si>
  <si>
    <t>['gada', 'bos', 'muda', 'tanpa', 'modal', 'orang', 'tua', 'dan', 'gada', 'nikah', 'muda', 'tanpa', 'dana', 'orang', 'tua', 'untuk', 'kamu', 'yang', 'sampai', 'saat', 'ini', 'masih', 'struggle', 'saya', 'cuman', 'mau', 'bilang', 'gapapa', 'kok', 'were', 'same', 'boat']</t>
  </si>
  <si>
    <t>['tidak', 'pemimpin', 'muda', 'tanpa', 'modal', 'orang', 'tua', 'dan', 'tidak', 'nikah', 'muda', 'tanpa', 'dana', 'orang', 'tua', 'untuk', 'kamu', 'yang', 'sampai', 'saat', 'ini', 'masih', 'struggle', 'saya', 'hanya', 'mau', 'bilang', 'boleh', 'kok', 'were', 'same', 'boat']</t>
  </si>
  <si>
    <t>['pemimpin', 'muda', 'modal', 'orang', 'tua', 'nikah', 'muda', 'dana', 'orang', 'tua', 'struggle', 'bilang', 'were', 'same', 'boat']</t>
  </si>
  <si>
    <t>['pimpin', 'muda', 'modal', 'orang', 'tua', 'nikah', 'muda', 'dana', 'orang', 'tua', 'struggle', 'bilang', 'were', 'same', 'boat']</t>
  </si>
  <si>
    <t>pimpin muda modal orang tua nikah muda dana orang tua struggle bilang were same boat</t>
  </si>
  <si>
    <t>@sbyfess Ga wajib kok nder, 23 itu sek muda pol opomaneh lek kamu kuliah rata rata baru lulus/memulai kerjaan. Aku kadang juga suka berandai-andai nikah/pingin nikah gara gara melihat orang-orang tapi munggo onok sing ngelamar temen kyke aku nangis😌</t>
  </si>
  <si>
    <t>@sbyfess ga wajib kok nder, 23 itu sek muda pol opomaneh lek kamu kuliah rata rata baru lulus/memulai kerjaan. aku kadang juga suka berandai-andai nikah/pingin nikah gara gara melihat orang-orang tapi munggo onok sing ngelamar temen kyke aku nangis😌</t>
  </si>
  <si>
    <t>ga wajib kok nder itu sek muda pol opomaneh lek kamu kuliah rata rata baru lulusmemulai kerjaan aku kadang juga suka berandaiandai nikahpingin nikah gara gara melihat orangorang tapi munggo onok sing ngelamar temen kyke aku nangis</t>
  </si>
  <si>
    <t>['ga', 'wajib', 'kok', 'nder', 'itu', 'sek', 'muda', 'pol', 'opomaneh', 'lek', 'kamu', 'kuliah', 'rata', 'rata', 'baru', 'lulusmemulai', 'kerjaan', 'aku', 'kadang', 'juga', 'suka', 'berandaiandai', 'nikahpingin', 'nikah', 'gara', 'gara', 'melihat', 'orangorang', 'tapi', 'munggo', 'onok', 'sing', 'ngelamar', 'temen', 'kyke', 'aku', 'nangis']</t>
  </si>
  <si>
    <t>['tidak', 'wajib', 'kok', 'nder', 'itu', 'sek', 'muda', 'sangat', 'opomaneh', 'yang', 'kamu', 'kuliah', 'rata', 'rata', 'baru', 'lulusmemulai', 'kerjaan', 'aku', 'kadang', 'juga', 'suka', 'berandaiandai', 'nikahpingin', 'nikah', 'karena', 'karena', 'melihat', 'orang', 'tapi', 'munggo', 'onok', 'sing', 'melamar', 'teman', 'kyke', 'aku', 'nangis']</t>
  </si>
  <si>
    <t>['wajib', 'nder', 'sek', 'muda', 'opomaneh', 'kuliah', 'lulusmemulai', 'kerjaan', 'kadang', 'suka', 'berandaiandai', 'nikahpingin', 'nikah', 'orang', 'munggo', 'onok', 'sing', 'melamar', 'teman', 'kyke', 'nangis']</t>
  </si>
  <si>
    <t>['wajib', 'nder', 'sek', 'muda', 'opomaneh', 'kuliah', 'lulusmemulai', 'kerja', 'kadang', 'suka', 'berandaiandai', 'nikahpingin', 'nikah', 'orang', 'munggo', 'onok', 'sing', 'lamar', 'teman', 'kyke', 'nang']</t>
  </si>
  <si>
    <t>wajib nder sek muda opomaneh kuliah lulusmemulai kerja kadang suka berandaiandai nikahpingin nikah orang munggo onok sing lamar teman kyke nang</t>
  </si>
  <si>
    <t>@tanyakanrl Serah lu mau nikah muda, asal keluarga lu dan anak lu kagak jadi beban sodara dan masyarakat, apalagi sampe jadi penjahat</t>
  </si>
  <si>
    <t>@tanyakanrl serah lu mau nikah muda, asal keluarga lu dan anak lu kagak jadi beban sodara dan masyarakat, apalagi sampe jadi penjahat</t>
  </si>
  <si>
    <t>serah lu mau nikah muda asal keluarga lu dan anak lu kagak jadi beban sodara dan masyarakat apalagi sampe jadi penjahat</t>
  </si>
  <si>
    <t>['serah', 'lu', 'mau', 'nikah', 'muda', 'asal', 'keluarga', 'lu', 'dan', 'anak', 'lu', 'kagak', 'jadi', 'beban', 'sodara', 'dan', 'masyarakat', 'apalagi', 'sampe', 'jadi', 'penjahat']</t>
  </si>
  <si>
    <t>['serah', 'kamu', 'mau', 'nikah', 'muda', 'asal', 'keluarga', 'kamu', 'dan', 'anak', 'kamu', 'tidak', 'jadi', 'beban', 'saudara', 'dan', 'masyarakat', 'apalagi', 'sampai', 'jadi', 'penjahat']</t>
  </si>
  <si>
    <t>['serah', 'nikah', 'muda', 'keluarga', 'anak', 'beban', 'saudara', 'masyarakat', 'penjahat']</t>
  </si>
  <si>
    <t>['serah', 'nikah', 'muda', 'keluarga', 'anak', 'beban', 'saudara', 'masyarakat', 'jahat']</t>
  </si>
  <si>
    <t>serah nikah muda keluarga anak beban saudara masyarakat jahat</t>
  </si>
  <si>
    <t>Para sepupu yg lebih tua dikit dh pd punya anak...sepupu yg lebih muda dh nikah ma lamaran...seems like everyone in my family have someone except me wkkkwk 🙂</t>
  </si>
  <si>
    <t>para sepupu yg lebih tua dikit dh pd punya anak...sepupu yg lebih muda dh nikah ma lamaran...seems like everyone in my family have someone except me wkkkwk 🙂</t>
  </si>
  <si>
    <t>para sepupu yg lebih tua dikit dh pd punya anaksepupu yg lebih muda dh nikah ma lamaranseems like everyone in my family have someone except me wkkkwk</t>
  </si>
  <si>
    <t>['para', 'sepupu', 'yg', 'lebih', 'tua', 'dikit', 'dh', 'pd', 'punya', 'anaksepupu', 'yg', 'lebih', 'muda', 'dh', 'nikah', 'ma', 'lamaranseems', 'like', 'everyone', 'in', 'my', 'family', 'have', 'someone', 'except', 'me', 'wkkkwk']</t>
  </si>
  <si>
    <t>['para', 'sepupu', 'yg', 'lebih', 'tua', 'sedikit', 'sudah', 'pada', 'punya', 'anaksepupu', 'yg', 'lebih', 'muda', 'sudah', 'nikah', 'sama', 'lamaranseems', 'like', 'everyone', 'in', 'my', 'family', 'have', 'someone', 'except', 'me', 'wkkkwk']</t>
  </si>
  <si>
    <t>['sepupu', 'tua', 'anaksepupu', 'muda', 'nikah', 'lamaranseems', 'like', 'everyone', 'in', 'my', 'family', 'have', 'someone', 'except', 'me', 'wkkkwk']</t>
  </si>
  <si>
    <t>sepupu tua anaksepupu muda nikah lamaranseems like everyone in my family have someone except me wkkkwk</t>
  </si>
  <si>
    <t>@tanyakanrl Emang masih muda ini kek manadah. Udh nikah merasa yg plg tuakh?</t>
  </si>
  <si>
    <t>@tanyakanrl emang masih muda ini kek manadah. udh nikah merasa yg plg tuakh?</t>
  </si>
  <si>
    <t>emang masih muda ini kek manadah udh nikah merasa yg plg tuakh</t>
  </si>
  <si>
    <t>['emang', 'masih', 'muda', 'ini', 'kek', 'manadah', 'udh', 'nikah', 'merasa', 'yg', 'plg', 'tuakh']</t>
  </si>
  <si>
    <t>['memang', 'masih', 'muda', 'ini', 'seperti', 'manadah', 'sudah', 'nikah', 'merasa', 'yg', 'paling', 'tuakh']</t>
  </si>
  <si>
    <t>['muda', 'manadah', 'nikah', 'tuakh']</t>
  </si>
  <si>
    <t>muda manadah nikah tuakh</t>
  </si>
  <si>
    <t>@tanyakanrl Emg ada yg kek gitu,kemaren pas bulan puasa ada yg nikah,ceweknya masih SMP baru mau naik kelas 2 kalok gk salah sedangkan si cowok masih SMA gk tau kelas berapa, btw i tinggal di desa jadi nikah muda kek gini udh biasa</t>
  </si>
  <si>
    <t>@tanyakanrl emg ada yg kek gitu,kemaren pas bulan puasa ada yg nikah,ceweknya masih smp baru mau naik kelas 2 kalok gk salah sedangkan si cowok masih sma gk tau kelas berapa, btw i tinggal di desa jadi nikah muda kek gini udh biasa</t>
  </si>
  <si>
    <t>emg ada yg kek gitukemaren pas bulan puasa ada yg nikahceweknya masih smp baru mau naik kelas kalok gk salah sedangkan si cowok masih sma gk tau kelas berapa btw  tinggal di desa jadi nikah muda kek gini udh biasa</t>
  </si>
  <si>
    <t>['emg', 'ada', 'yg', 'kek', 'gitukemaren', 'pas', 'bulan', 'puasa', 'ada', 'yg', 'nikahceweknya', 'masih', 'smp', 'baru', 'mau', 'naik', 'kelas', 'kalok', 'gk', 'salah', 'sedangkan', 'si', 'cowok', 'masih', 'sma', 'gk', 'tau', 'kelas', 'berapa', 'btw', 'tinggal', 'di', 'desa', 'jadi', 'nikah', 'muda', 'kek', 'gini', 'udh', 'biasa']</t>
  </si>
  <si>
    <t>['memang', 'ada', 'yg', 'seperti', 'gitukemaren', 'saat', 'bulan', 'puasa', 'ada', 'yg', 'nikahceweknya', 'masih', 'sampai', 'baru', 'mau', 'naik', 'kelas', 'kalok', 'tidak', 'salah', 'sedangkan', 'si', 'cowok', 'masih', 'sama', 'tidak', 'tau', 'kelas', 'berapa', 'btw', 'tinggal', 'di', 'desa', 'jadi', 'nikah', 'muda', 'seperti', 'begini', 'sudah', 'biasa']</t>
  </si>
  <si>
    <t>['gitukemaren', 'puasa', 'nikahceweknya', 'kelas', 'kalok', 'salah', 'si', 'cowok', 'tau', 'kelas', 'btw', 'tinggal', 'desa', 'nikah', 'muda']</t>
  </si>
  <si>
    <t>gitukemaren puasa nikahceweknya kelas kalok salah si cowok tau kelas btw tinggal desa nikah muda</t>
  </si>
  <si>
    <t>@wizardfes nikah muda tapi anaknya tajir melintir</t>
  </si>
  <si>
    <t>nikah muda tapi anaknya tajir melintir</t>
  </si>
  <si>
    <t>['nikah', 'muda', 'tapi', 'anaknya', 'tajir', 'melintir']</t>
  </si>
  <si>
    <t>['nikah', 'muda', 'tapi', 'anaknya', 'kaya', 'melintir']</t>
  </si>
  <si>
    <t>['nikah', 'muda', 'anaknya', 'kaya', 'melintir']</t>
  </si>
  <si>
    <t>['nikah', 'muda', 'anak', 'kaya', 'melintir']</t>
  </si>
  <si>
    <t>nikah muda anak kaya melintir</t>
  </si>
  <si>
    <t>Suka bingung sama yang lebih muda tapi udah bisa nikah duluan. Resepsinya siapa yang bayar ya?</t>
  </si>
  <si>
    <t>suka bingung sama yang lebih muda tapi udah bisa nikah duluan. resepsinya siapa yang bayar ya?</t>
  </si>
  <si>
    <t>suka bingung sama yang lebih muda tapi udah bisa nikah duluan resepsinya siapa yang bayar ya</t>
  </si>
  <si>
    <t>['suka', 'bingung', 'sama', 'yang', 'lebih', 'muda', 'tapi', 'udah', 'bisa', 'nikah', 'duluan', 'resepsinya', 'siapa', 'yang', 'bayar', 'ya']</t>
  </si>
  <si>
    <t>['suka', 'bingung', 'sama', 'yang', 'lebih', 'muda', 'tapi', 'sudah', 'bisa', 'nikah', 'duluan', 'resepsinya', 'siapa', 'yang', 'bayar', 'ya']</t>
  </si>
  <si>
    <t>['suka', 'bingung', 'muda', 'nikah', 'duluan', 'resepsinya', 'bayar', 'ya']</t>
  </si>
  <si>
    <t>['suka', 'bingung', 'muda', 'nikah', 'duluan', 'resepsi', 'bayar', 'ya']</t>
  </si>
  <si>
    <t>suka bingung muda nikah duluan resepsi bayar ya</t>
  </si>
  <si>
    <t>@18fesss Ga hanya cek KTP, tp jg Surat Nikah. Hayoloooohhh ... jangan coba2 ngeroom sebelum nikah, Wahai Anak Muda.</t>
  </si>
  <si>
    <t>@18fesss ga hanya cek ktp, tp jg surat nikah. hayoloooohhh ... jangan coba2 ngeroom sebelum nikah, wahai anak muda.</t>
  </si>
  <si>
    <t>ga hanya cek ktp tp jg surat nikah hayoloooohhh jangan coba ngeroom sebelum nikah wahai anak muda</t>
  </si>
  <si>
    <t>['ga', 'hanya', 'cek', 'ktp', 'tp', 'jg', 'surat', 'nikah', 'hayoloooohhh', 'jangan', 'coba', 'ngeroom', 'sebelum', 'nikah', 'wahai', 'anak', 'muda']</t>
  </si>
  <si>
    <t>['tidak', 'hanya', 'cek', 'ktp', 'tapi', 'juga', 'surat', 'nikah', 'hayoloooohhh', 'jangan', 'coba', 'ngeroom', 'sebelum', 'nikah', 'wahai', 'anak', 'muda']</t>
  </si>
  <si>
    <t>['cek', 'ktp', 'surat', 'nikah', 'hayoloooohhh', 'coba', 'ngeroom', 'nikah', 'anak', 'muda']</t>
  </si>
  <si>
    <t>cek ktp surat nikah hayoloooohhh coba ngeroom nikah anak muda</t>
  </si>
  <si>
    <t>@convomf 23 masih muda anjr, gue juga gitu di tanya in nikah mulu padahal gue masih muda. santai aja nder</t>
  </si>
  <si>
    <t>masih muda anjr gue juga gitu di tanya in nikah mulu padahal gue masih muda santai aja nder</t>
  </si>
  <si>
    <t>['masih', 'muda', 'anjr', 'gue', 'juga', 'gitu', 'di', 'tanya', 'in', 'nikah', 'mulu', 'padahal', 'gue', 'masih', 'muda', 'santai', 'aja', 'nder']</t>
  </si>
  <si>
    <t>['masih', 'muda', 'anjr', 'aku', 'juga', 'begitu', 'di', 'tanya', 'in', 'nikah', 'selalu', 'padahal', 'aku', 'masih', 'muda', 'santai', 'aja', 'nder']</t>
  </si>
  <si>
    <t>['muda', 'anjr', 'in', 'nikah', 'muda', 'santai', 'aja', 'nder']</t>
  </si>
  <si>
    <t>muda anjr in nikah muda santai aja nder</t>
  </si>
  <si>
    <t>@convomf Aku juga otw 23 masih harus profesi kurleb 2 th, ga ada niatan nikah samsek dalam waktu dekat
Ga prnh pacaran dan sekarang lagi mati rasa, susah bgt buat suka cowok lagi, bingung mau mulai dari mana
Kamu gak sendiri, 23th msh muda bgt, byk yg perlu diperjuangkan sblm nikah, smgt!</t>
  </si>
  <si>
    <t>@convomf aku juga otw 23 masih harus profesi kurleb 2 th, ga ada niatan nikah samsek dalam waktu dekat
ga prnh pacaran dan sekarang lagi mati rasa, susah bgt buat suka cowok lagi, bingung mau mulai dari mana
kamu gak sendiri, 23th msh muda bgt, byk yg perlu diperjuangkan sblm nikah, smgt!</t>
  </si>
  <si>
    <t>aku juga otw masih harus profesi kurleb th ga ada niatan nikah samsek dalam waktu dekat ga prnh pacaran dan sekarang lagi mati rasa susah bgt buat suka cowok lagi bingung mau mulai dari mana kamu gak sendiri th msh muda bgt byk yg perlu diperjuangkan sblm nikah smgt</t>
  </si>
  <si>
    <t>['aku', 'juga', 'otw', 'masih', 'harus', 'profesi', 'kurleb', 'th', 'ga', 'ada', 'niatan', 'nikah', 'samsek', 'dalam', 'waktu', 'dekat', 'ga', 'prnh', 'pacaran', 'dan', 'sekarang', 'lagi', 'mati', 'rasa', 'susah', 'bgt', 'buat', 'suka', 'cowok', 'lagi', 'bingung', 'mau', 'mulai', 'dari', 'mana', 'kamu', 'gak', 'sendiri', 'th', 'msh', 'muda', 'bgt', 'byk', 'yg', 'perlu', 'diperjuangkan', 'sblm', 'nikah', 'smgt']</t>
  </si>
  <si>
    <t>['aku', 'juga', 'menuju', 'masih', 'harus', 'profesi', 'kurleb', 'tahun', 'tidak', 'ada', 'niat', 'nikah', 'samasekali', 'dalam', 'waktu', 'dekat', 'tidak', 'pernah', 'pacaran', 'dan', 'sekarang', 'lagi', 'mati', 'rasa', 'susah', 'banget', 'buat', 'suka', 'cowok', 'lagi', 'bingung', 'mau', 'mulai', 'dari', 'mana', 'kamu', 'gak', 'sendiri', 'tahun', 'masih', 'muda', 'banget', 'banyak', 'yg', 'perlu', 'diperjuangkan', 'sebelum', 'nikah', 'semangat']</t>
  </si>
  <si>
    <t>['profesi', 'kurleb', 'niat', 'nikah', 'samasekali', 'pacaran', 'mati', 'susah', 'banget', 'suka', 'cowok', 'bingung', 'gak', 'muda', 'banget', 'diperjuangkan', 'nikah', 'semangat']</t>
  </si>
  <si>
    <t>['profesi', 'kurleb', 'niat', 'nikah', 'samasekali', 'pacar', 'mati', 'susah', 'banget', 'suka', 'cowok', 'bingung', 'gak', 'muda', 'banget', 'juang', 'nikah', 'semangat']</t>
  </si>
  <si>
    <t>profesi kurleb niat nikah samasekali pacar mati susah banget suka cowok bingung gak muda banget juang nikah semangat</t>
  </si>
  <si>
    <t>@Oka_Corebima @kegblgnunfaedh Masih muda waktu itu dan ga mau nikah muda juga karena waktu itu saya masih mengikuti pergaulan2 yg kurang baik, masih masa badung2nya lebih kurangnya. Dan satu hal lagi saya mikirnya saya ga cocok dg tipe yg begitu untuk dijadikan istri</t>
  </si>
  <si>
    <t>@oka_corebima @kegblgnunfaedh masih muda waktu itu dan ga mau nikah muda juga karena waktu itu saya masih mengikuti pergaulan2 yg kurang baik, masih masa badung2nya lebih kurangnya. dan satu hal lagi saya mikirnya saya ga cocok dg tipe yg begitu untuk dijadikan istri</t>
  </si>
  <si>
    <t>corebima masih muda waktu itu dan ga mau nikah muda juga karena waktu itu saya masih mengikuti pergaulan yg kurang baik masih masa badungnya lebih kurangnya dan satu hal lagi saya mikirnya saya ga cocok dg tipe yg begitu untuk dijadikan istri</t>
  </si>
  <si>
    <t>['corebima', 'masih', 'muda', 'waktu', 'itu', 'dan', 'ga', 'mau', 'nikah', 'muda', 'juga', 'karena', 'waktu', 'itu', 'saya', 'masih', 'mengikuti', 'pergaulan', 'yg', 'kurang', 'baik', 'masih', 'masa', 'badungnya', 'lebih', 'kurangnya', 'dan', 'satu', 'hal', 'lagi', 'saya', 'mikirnya', 'saya', 'ga', 'cocok', 'dg', 'tipe', 'yg', 'begitu', 'untuk', 'dijadikan', 'istri']</t>
  </si>
  <si>
    <t>['corebima', 'masih', 'muda', 'waktu', 'itu', 'dan', 'tidak', 'mau', 'nikah', 'muda', 'juga', 'karena', 'waktu', 'itu', 'saya', 'masih', 'mengikuti', 'pergaulan', 'yg', 'kurang', 'baik', 'masih', 'masa', 'badungnya', 'lebih', 'kurangnya', 'dan', 'satu', 'hal', 'lagi', 'saya', 'mikirnya', 'saya', 'tidak', 'cocok', 'dg', 'tipe', 'yg', 'begitu', 'untuk', 'dijadikan', 'istri']</t>
  </si>
  <si>
    <t>['corebima', 'muda', 'nikah', 'muda', 'mengikuti', 'pergaulan', 'badungnya', 'kurangnya', 'mikirnya', 'cocok', 'dg', 'tipe', 'dijadikan', 'istri']</t>
  </si>
  <si>
    <t>['corebima', 'muda', 'nikah', 'muda', 'ikut', 'gaul', 'badung', 'kurang', 'mikirnya', 'cocok', 'dg', 'tipe', 'jadi', 'istri']</t>
  </si>
  <si>
    <t>corebima muda nikah muda ikut gaul badung kurang mikirnya cocok dg tipe jadi istri</t>
  </si>
  <si>
    <t>@dojnuts yukk nikah muda terus kabur</t>
  </si>
  <si>
    <t>yukk nikah muda terus kabur</t>
  </si>
  <si>
    <t>['yukk', 'nikah', 'muda', 'terus', 'kabur']</t>
  </si>
  <si>
    <t>['yukk', 'nikah', 'muda', 'kabur']</t>
  </si>
  <si>
    <t>yukk nikah muda kabur</t>
  </si>
  <si>
    <t>@channewtbz WOAA apakah ini pertanda sebentar lagi aku nikah muda 😳</t>
  </si>
  <si>
    <t>@channewtbz woaa apakah ini pertanda sebentar lagi aku nikah muda 😳</t>
  </si>
  <si>
    <t>woaa apakah ini pertanda sebentar lagi aku nikah muda</t>
  </si>
  <si>
    <t>['woaa', 'apakah', 'ini', 'pertanda', 'sebentar', 'lagi', 'aku', 'nikah', 'muda']</t>
  </si>
  <si>
    <t>['woaa', 'pertanda', 'sebentar', 'nikah', 'muda']</t>
  </si>
  <si>
    <t>['woaa', 'tanda', 'sebentar', 'nikah', 'muda']</t>
  </si>
  <si>
    <t>woaa tanda sebentar nikah muda</t>
  </si>
  <si>
    <t>@tofuji_ Pdhl 23 tahun masih muda bgt buat nikah (menurutku)</t>
  </si>
  <si>
    <t>@tofuji_ pdhl 23 tahun masih muda bgt buat nikah (menurutku)</t>
  </si>
  <si>
    <t>pdhl tahun masih muda bgt buat nikah menurutku</t>
  </si>
  <si>
    <t>['pdhl', 'tahun', 'masih', 'muda', 'bgt', 'buat', 'nikah', 'menurutku']</t>
  </si>
  <si>
    <t>['padahal', 'tahun', 'masih', 'muda', 'banget', 'buat', 'nikah', 'menurutku']</t>
  </si>
  <si>
    <t>['muda', 'banget', 'nikah', 'menurutku']</t>
  </si>
  <si>
    <t>['muda', 'banget', 'nikah', 'turut']</t>
  </si>
  <si>
    <t>muda banget nikah turut</t>
  </si>
  <si>
    <t>Misua punya ponakan beda cm 10th.. Dan dia nikah muda usia 20an.. Skrg dia kerumah bawa anaknya yg br lahir 2bln kmrn.. Ga kerasa kita2 dah jd kake nene.. Wkwkwk.. Emejing..</t>
  </si>
  <si>
    <t>misua punya ponakan beda cm 10th.. dan dia nikah muda usia 20an.. skrg dia kerumah bawa anaknya yg br lahir 2bln kmrn.. ga kerasa kita2 dah jd kake nene.. wkwkwk.. emejing..</t>
  </si>
  <si>
    <t>misua punya ponakan beda cm th dan dia nikah muda usia an skrg dia kerumah bawa anaknya yg br lahir bln kmrn ga kerasa kita dah jd kake nene wkwkwk emejing</t>
  </si>
  <si>
    <t>['misua', 'punya', 'ponakan', 'beda', 'cm', 'th', 'dan', 'dia', 'nikah', 'muda', 'usia', 'an', 'skrg', 'dia', 'kerumah', 'bawa', 'anaknya', 'yg', 'br', 'lahir', 'bln', 'kmrn', 'ga', 'kerasa', 'kita', 'dah', 'jd', 'kake', 'nene', 'wkwkwk', 'emejing']</t>
  </si>
  <si>
    <t>['misua', 'punya', 'ponakan', 'beda', 'Cuma', 'tahun', 'dan', 'dia', 'nikah', 'muda', 'usia', 'an', 'sekarang', 'dia', 'kerumah', 'bawa', 'anaknya', 'yg', 'baru', 'lahir', 'bulan', 'kemarin', 'tidak', 'kerasa', 'kita', 'sudah', 'jd', 'kake', 'nene', 'wkwkwk', 'emejing']</t>
  </si>
  <si>
    <t>['misua', 'ponakan', 'beda', 'Cuma', 'nikah', 'muda', 'usia', 'an', 'kerumah', 'bawa', 'anaknya', 'lahir', 'kemarin', 'kerasa', 'jd', 'kake', 'nene', 'wkwkwk', 'emejing']</t>
  </si>
  <si>
    <t>['misua', 'ponakan', 'beda', 'cuma', 'nikah', 'muda', 'usia', 'an', 'rumah', 'bawa', 'anak', 'lahir', 'kemarin', 'rasa', 'jd', 'kake', 'nene', 'wkwkwk', 'emejing']</t>
  </si>
  <si>
    <t>misua ponakan beda cuma nikah muda usia an rumah bawa anak lahir kemarin rasa jd kake nene wkwkwk emejing</t>
  </si>
  <si>
    <t>@andriyprast79 @jawafess aku early 20 aja dipanggil bude/mbah uti/mbah oma hueee ini semua gegara sodara pada nikah muda</t>
  </si>
  <si>
    <t>aku early aja dipanggil budembah utimbah oma hueee ini semua gegara sodara pada nikah muda</t>
  </si>
  <si>
    <t>['aku', 'early', 'aja', 'dipanggil', 'budembah', 'utimbah', 'oma', 'hueee', 'ini', 'semua', 'gegara', 'sodara', 'pada', 'nikah', 'muda']</t>
  </si>
  <si>
    <t>['aku', 'early', 'aja', 'dipanggil', 'budembah', 'utimbah', 'oma', 'hueee', 'ini', 'semua', 'karena', 'saudara', 'pada', 'nikah', 'muda']</t>
  </si>
  <si>
    <t>['early', 'aja', 'dipanggil', 'budembah', 'utimbah', 'oma', 'hueee', 'saudara', 'nikah', 'muda']</t>
  </si>
  <si>
    <t>['early', 'aja', 'panggil', 'budembah', 'utimbah', 'oma', 'hueee', 'saudara', 'nikah', 'muda']</t>
  </si>
  <si>
    <t>early aja panggil budembah utimbah oma hueee saudara nikah muda</t>
  </si>
  <si>
    <t>@babyyhue @anyaselalubenar Bukan soal nikah muda yg di permasalahkan. Tapi mental, ekonomi yg jadi masalahnya:))</t>
  </si>
  <si>
    <t>@babyyhue @anyaselalubenar bukan soal nikah muda yg di permasalahkan. tapi mental, ekonomi yg jadi masalahnya:))</t>
  </si>
  <si>
    <t>bukan soal nikah muda yg di permasalahkan tapi mental ekonomi yg jadi masalahnya</t>
  </si>
  <si>
    <t>['bukan', 'soal', 'nikah', 'muda', 'yg', 'di', 'permasalahkan', 'tapi', 'mental', 'ekonomi', 'yg', 'jadi', 'masalahnya']</t>
  </si>
  <si>
    <t>['nikah', 'muda', 'permasalahkan', 'mental', 'ekonomi']</t>
  </si>
  <si>
    <t>['nikah', 'muda', 'masalah', 'mental', 'ekonomi']</t>
  </si>
  <si>
    <t>nikah muda masalah mental ekonomi</t>
  </si>
  <si>
    <t>@tanyakanrl Haaaa gimana gimana? Awet muda? 🤣. Bangga banget ya dek. Gw mah ogah punya anak umur segitu. 13/14 th gw masih baru mens ituu wkwkwk. Jgnkan umur sgitu, dah umur 27 skrng aja bru mau nikah dek dan was2 mikirin lahiran, nge didik anak ntar 🥲</t>
  </si>
  <si>
    <t>@tanyakanrl haaaa gimana gimana? awet muda? 🤣. bangga banget ya dek. gw mah ogah punya anak umur segitu. 13/14 th gw masih baru mens ituu wkwkwk. jgnkan umur sgitu, dah umur 27 skrng aja bru mau nikah dek dan was2 mikirin lahiran, nge didik anak ntar 🥲</t>
  </si>
  <si>
    <t>haaaa gimana gimana awet muda bangga banget ya dek gw mah ogah punya anak umur segitu th gw masih baru mens ituu wkwkwk jgnkan umur sgitu dah umur skrng aja bru mau nikah dek dan was mikirin lahiran nge didik anak ntar</t>
  </si>
  <si>
    <t>['haaaa', 'gimana', 'gimana', 'awet', 'muda', 'bangga', 'banget', 'ya', 'dek', 'gw', 'mah', 'ogah', 'punya', 'anak', 'umur', 'segitu', 'th', 'gw', 'masih', 'baru', 'mens', 'ituu', 'wkwkwk', 'jgnkan', 'umur', 'sgitu', 'dah', 'umur', 'skrng', 'aja', 'bru', 'mau', 'nikah', 'dek', 'dan', 'was', 'mikirin', 'lahiran', 'nge', 'didik', 'anak', 'ntar']</t>
  </si>
  <si>
    <t>['haaaa', 'bagaimana', 'bagaimana', 'awet', 'muda', 'bangga', 'banget', 'ya', 'adik', 'aku', 'mah', 'gamau', 'punya', 'anak', 'umur', 'begitu', 'tahun', 'aku', 'masih', 'baru', 'mens', 'ituu', 'wkwkwk', 'jgnkan', 'umur', 'sgitu', 'sudah', 'umur', 'sekarang', 'aja', 'baru', 'mau', 'nikah', 'adik', 'dan', 'was', 'memikirkan', 'lahiran', 'nge', 'pendidikan', 'anak', 'nanti']</t>
  </si>
  <si>
    <t>['haaaa', 'awet', 'muda', 'bangga', 'banget', 'ya', 'adik', 'mah', 'gamau', 'anak', 'umur', 'mens', 'ituu', 'wkwkwk', 'jgnkan', 'umur', 'sgitu', 'umur', 'aja', 'nikah', 'adik', 'was', 'memikirkan', 'lahiran', 'nge', 'pendidikan', 'anak']</t>
  </si>
  <si>
    <t>['haaaa', 'awet', 'muda', 'bangga', 'banget', 'ya', 'adik', 'mah', 'gamau', 'anak', 'umur', 'mens', 'ituu', 'wkwkwk', 'jgnkan', 'umur', 'sgitu', 'umur', 'aja', 'nikah', 'adik', 'was', 'pikir', 'lahir', 'nge', 'didik', 'anak']</t>
  </si>
  <si>
    <t>haaaa awet muda bangga banget ya adik mah gamau anak umur mens ituu wkwkwk jgnkan umur sgitu umur aja nikah adik was pikir lahir nge didik anak</t>
  </si>
  <si>
    <t>@convomf gausah sedih nder, fokusin cari duit biar jadi rich aunty buat ponakan lu nnti. nikah ga segampang yang dikira. belom lagi kalo cepet punya bayi, hadeh ribet. apa gak mau nikmatin masa muda dulu? 23 th msh muda bgt bagi gue, soalnya target gue minimL 28 th nikah</t>
  </si>
  <si>
    <t>@convomf gausah sedih nder, fokusin cari duit biar jadi rich aunty buat ponakan lu nnti. nikah ga segampang yang dikira. belom lagi kalo cepet punya bayi, hadeh ribet. apa gak mau nikmatin masa muda dulu? 23 th msh muda bgt bagi gue, soalnya target gue miniml 28 th nikah</t>
  </si>
  <si>
    <t>gausah sedih nder fokusin cari duit biar jadi rich aunty buat ponakan lu nnti nikah ga segampang yang dikira belom lagi kalo cepet punya bayi hadeh ribet apa gak mau nikmatin masa muda dulu th msh muda bgt bagi gue soalnya target gue miniml th nikah</t>
  </si>
  <si>
    <t>['gausah', 'sedih', 'nder', 'fokusin', 'cari', 'duit', 'biar', 'jadi', 'rich', 'aunty', 'buat', 'ponakan', 'lu', 'nnti', 'nikah', 'ga', 'segampang', 'yang', 'dikira', 'belom', 'lagi', 'kalo', 'cepet', 'punya', 'bayi', 'hadeh', 'ribet', 'apa', 'gak', 'mau', 'nikmatin', 'masa', 'muda', 'dulu', 'th', 'msh', 'muda', 'bgt', 'bagi', 'gue', 'soalnya', 'target', 'gue', 'miniml', 'th', 'nikah']</t>
  </si>
  <si>
    <t>['jangan', 'sedih', 'nder', 'fokusin', 'cari', 'duit', 'biar', 'jadi', 'rich', 'aunty', 'buat', 'ponakan', 'kamu', 'nanti', 'nikah', 'tidak', 'segampang', 'yang', 'dikira', 'belum', 'lagi', 'kalo', 'cepat', 'punya', 'bayi', 'hadeh', 'rumit', 'apa', 'gak', 'mau', 'menikmati', 'masa', 'muda', 'dulu', 'tahun', 'masih', 'muda', 'banget', 'bagi', 'aku', 'soalnya', 'target', 'aku', 'miniml', 'tahun', 'nikah']</t>
  </si>
  <si>
    <t>['sedih', 'nder', 'fokusin', 'cari', 'duit', 'biar', 'rich', 'aunty', 'ponakan', 'nikah', 'segampang', 'kalo', 'cepat', 'bayi', 'hadeh', 'rumit', 'gak', 'menikmati', 'muda', 'muda', 'banget', 'target', 'miniml', 'nikah']</t>
  </si>
  <si>
    <t>['sedih', 'nder', 'fokusin', 'cari', 'duit', 'biar', 'rich', 'aunty', 'ponakan', 'nikah', 'gampang', 'kalo', 'cepat', 'bayi', 'hadeh', 'rumit', 'gak', 'nikmat', 'muda', 'muda', 'banget', 'target', 'miniml', 'nikah']</t>
  </si>
  <si>
    <t>sedih nder fokusin cari duit biar rich aunty ponakan nikah gampang kalo cepat bayi hadeh rumit gak nikmat muda muda banget target miniml nikah</t>
  </si>
  <si>
    <t>@tanyakanrl mau crita kmren gw ketempat tante gw trs tbtb ad orang duduk di depen teras kirain mau ngajak mabar spupu gw soalnya emg tampang anak muda banget dia disuruh tante gw masuk trs tante gw blg "kalah tuh km, dia 2008 udah nikah" KEK HAH ternyata dy nunggu suaminya, btw suaminya 2004</t>
  </si>
  <si>
    <t>@tanyakanrl mau crita kmren gw ketempat tante gw trs tbtb ad orang duduk di depen teras kirain mau ngajak mabar spupu gw soalnya emg tampang anak muda banget dia disuruh tante gw masuk trs tante gw blg "kalah tuh km, dia 2008 udah nikah" kek hah ternyata dy nunggu suaminya, btw suaminya 2004</t>
  </si>
  <si>
    <t>mau crita kmren gw ketempat tante gw trs tbtb ad orang duduk di depen teras kirain mau ngajak mabar spupu gw soalnya emg tampang anak muda banget dia disuruh tante gw masuk trs tante gw blg kalah tuh km dia udah nikah kek hah ternyata dy nunggu suaminya btw suaminya</t>
  </si>
  <si>
    <t>['mau', 'crita', 'kmren', 'gw', 'ketempat', 'tante', 'gw', 'trs', 'tbtb', 'ad', 'orang', 'duduk', 'di', 'depen', 'teras', 'kirain', 'mau', 'ngajak', 'mabar', 'spupu', 'gw', 'soalnya', 'emg', 'tampang', 'anak', 'muda', 'banget', 'dia', 'disuruh', 'tante', 'gw', 'masuk', 'trs', 'tante', 'gw', 'blg', 'kalah', 'tuh', 'km', 'dia', 'udah', 'nikah', 'kek', 'hah', 'ternyata', 'dy', 'nunggu', 'suaminya', 'btw', 'suaminya']</t>
  </si>
  <si>
    <t>['mau', 'cerita', 'kmren', 'aku', 'ketempat', 'tante', 'aku', 'terus', 'tibatiba', 'ada', 'orang', 'duduk', 'di', 'depen', 'teras', 'kira', 'mau', 'mengajak', 'main', 'sepupu', 'aku', 'soalnya', 'memang', 'tampang', 'anak', 'muda', 'banget', 'dia', 'disuruh', 'tante', 'aku', 'masuk', 'terus', 'tante', 'aku', 'bilang', 'kalah', 'tuh', 'kamu', 'dia', 'sudah', 'nikah', 'seperti', 'hah', 'ternyata', 'dia', 'nunggu', 'suaminya', 'btw', 'suaminya']</t>
  </si>
  <si>
    <t>['cerita', 'kmren', 'ketempat', 'tante', 'tibatiba', 'orang', 'duduk', 'depen', 'teras', 'mengajak', 'main', 'sepupu', 'tampang', 'anak', 'muda', 'banget', 'disuruh', 'tante', 'masuk', 'tante', 'bilang', 'kalah', 'tuh', 'nikah', 'nunggu', 'suaminya', 'btw', 'suaminya']</t>
  </si>
  <si>
    <t>['cerita', 'kmren', 'tempat', 'tante', 'tibatiba', 'orang', 'duduk', 'depen', 'teras', 'ajak', 'main', 'sepupu', 'tampang', 'anak', 'muda', 'banget', 'suruh', 'tante', 'masuk', 'tante', 'bilang', 'kalah', 'tuh', 'nikah', 'nunggu', 'suami', 'btw', 'suami']</t>
  </si>
  <si>
    <t>cerita kmren tempat tante tibatiba orang duduk depen teras ajak main sepupu tampang anak muda banget suruh tante masuk tante bilang kalah tuh nikah nunggu suami btw suami</t>
  </si>
  <si>
    <t>@18fesss Bagusssss biar yang lebih tua cepet ada pasangan. Yang muda banyak drama pengen nikah cepet cepet akhirnya lu ditinggal.
Kalau yang lebih tua kan udah lewatin fase itu jadi bisa lebih dewasa ambil keputusan.</t>
  </si>
  <si>
    <t>@18fesss bagusssss biar yang lebih tua cepet ada pasangan. yang muda banyak drama pengen nikah cepet cepet akhirnya lu ditinggal.
kalau yang lebih tua kan udah lewatin fase itu jadi bisa lebih dewasa ambil keputusan.</t>
  </si>
  <si>
    <t>bagusssss biar yang lebih tua cepet ada pasangan yang muda banyak drama pengen nikah cepet cepet akhirnya lu ditinggal kalau yang lebih tua kan udah lewatin fase itu jadi bisa lebih dewasa ambil keputusan</t>
  </si>
  <si>
    <t>['bagusssss', 'biar', 'yang', 'lebih', 'tua', 'cepet', 'ada', 'pasangan', 'yang', 'muda', 'banyak', 'drama', 'pengen', 'nikah', 'cepet', 'cepet', 'akhirnya', 'lu', 'ditinggal', 'kalau', 'yang', 'lebih', 'tua', 'kan', 'udah', 'lewatin', 'fase', 'itu', 'jadi', 'bisa', 'lebih', 'dewasa', 'ambil', 'keputusan']</t>
  </si>
  <si>
    <t>['bagusssss', 'biar', 'yang', 'lebih', 'tua', 'cepat', 'ada', 'pasangan', 'yang', 'muda', 'banyak', 'drama', 'ingin', 'nikah', 'cepat', 'cepat', 'akhirnya', 'kamu', 'ditinggal', 'kalau', 'yang', 'lebih', 'tua', 'kan', 'sudah', 'lewatin', 'fase', 'itu', 'jadi', 'bisa', 'lebih', 'dewasa', 'ambil', 'keputusan']</t>
  </si>
  <si>
    <t>['bagusssss', 'biar', 'tua', 'cepat', 'pasangan', 'muda', 'drama', 'nikah', 'cepat', 'cepat', 'ditinggal', 'tua', 'lewatin', 'fase', 'dewasa', 'ambil', 'keputusan']</t>
  </si>
  <si>
    <t>['bagusssss', 'biar', 'tua', 'cepat', 'pasang', 'muda', 'drama', 'nikah', 'cepat', 'cepat', 'tinggal', 'tua', 'lewatin', 'fase', 'dewasa', 'ambil', 'putus']</t>
  </si>
  <si>
    <t>bagusssss biar tua cepat pasang muda drama nikah cepat cepat tinggal tua lewatin fase dewasa ambil putus</t>
  </si>
  <si>
    <t>@convomf Dan muda cuma sekali, trus nikah pasti ada waktunta sendiri"</t>
  </si>
  <si>
    <t>@convomf dan muda cuma sekali, trus nikah pasti ada waktunta sendiri"</t>
  </si>
  <si>
    <t>dan muda cuma sekali trus nikah pasti ada waktunta sendiri</t>
  </si>
  <si>
    <t>['dan', 'muda', 'cuma', 'sekali', 'trus', 'nikah', 'pasti', 'ada', 'waktunta', 'sendiri']</t>
  </si>
  <si>
    <t>['dan', 'muda', 'cuma', 'sekali', 'terus', 'nikah', 'pasti', 'ada', 'waktunta', 'sendiri']</t>
  </si>
  <si>
    <t>['muda', 'nikah', 'waktunta']</t>
  </si>
  <si>
    <t>muda nikah waktunta</t>
  </si>
  <si>
    <t>@convomf Nderr kita sama umurnya, dan bener banyak temen aku yang seumuran udah nikah bahkan udah punya anak. Dan jujur aku agak kepikiran dan ovt soal pernikahan, tapi masih banyak mimpi ku yang belum kecapai jadinya yaudah fokus ke yang sekarang pengen dicapai aja karena aku masih muda-</t>
  </si>
  <si>
    <t>@convomf nderr kita sama umurnya, dan bener banyak temen aku yang seumuran udah nikah bahkan udah punya anak. dan jujur aku agak kepikiran dan ovt soal pernikahan, tapi masih banyak mimpi ku yang belum kecapai jadinya yaudah fokus ke yang sekarang pengen dicapai aja karena aku masih muda-</t>
  </si>
  <si>
    <t>nderr kita sama umurnya dan bener banyak temen aku yang seumuran udah nikah bahkan udah punya anak dan jujur aku agak kepikiran dan ovt soal pernikahan tapi masih banyak mimpi ku yang belum kecapai jadinya yaudah fokus ke yang sekarang pengen dicapai aja karena aku masih muda</t>
  </si>
  <si>
    <t>['nderr', 'kita', 'sama', 'umurnya', 'dan', 'bener', 'banyak', 'temen', 'aku', 'yang', 'seumuran', 'udah', 'nikah', 'bahkan', 'udah', 'punya', 'anak', 'dan', 'jujur', 'aku', 'agak', 'kepikiran', 'dan', 'ovt', 'soal', 'pernikahan', 'tapi', 'masih', 'banyak', 'mimpi', 'ku', 'yang', 'belum', 'kecapai', 'jadinya', 'yaudah', 'fokus', 'ke', 'yang', 'sekarang', 'pengen', 'dicapai', 'aja', 'karena', 'aku', 'masih', 'muda']</t>
  </si>
  <si>
    <t>['nderr', 'kita', 'sama', 'umurnya', 'dan', 'benar', 'banyak', 'teman', 'aku', 'yang', 'seumuran', 'sudah', 'nikah', 'bahkan', 'sudah', 'punya', 'anak', 'dan', 'jujur', 'aku', 'agak', 'kepikiran', 'dan', 'overthinking', 'soal', 'pernikahan', 'tapi', 'masih', 'banyak', 'mimpi', 'aku', 'yang', 'belum', 'kecapai', 'jadinya', 'yaudah', 'fokus', 'ke', 'yang', 'sekarang', 'ingin', 'dicapai', 'aja', 'karena', 'aku', 'masih', 'muda']</t>
  </si>
  <si>
    <t>['nderr', 'umurnya', 'teman', 'seumuran', 'nikah', 'anak', 'jujur', 'kepikiran', 'overthinking', 'pernikahan', 'mimpi', 'kecapai', 'yaudah', 'fokus', 'dicapai', 'aja', 'muda']</t>
  </si>
  <si>
    <t>['nderr', 'umur', 'teman', 'umur', 'nikah', 'anak', 'jujur', 'pikir', 'overthinking', 'nikah', 'mimpi', 'capa', 'yaudah', 'fokus', 'capai', 'aja', 'muda']</t>
  </si>
  <si>
    <t>nderr umur teman umur nikah anak jujur pikir overthinking nikah mimpi capa yaudah fokus capai aja muda</t>
  </si>
  <si>
    <t>@sbyfess Aku pengen nikah muda tapi udah tua</t>
  </si>
  <si>
    <t>@sbyfess aku pengen nikah muda tapi udah tua</t>
  </si>
  <si>
    <t>aku pengen nikah muda tapi udah tua</t>
  </si>
  <si>
    <t>['aku', 'pengen', 'nikah', 'muda', 'tapi', 'udah', 'tua']</t>
  </si>
  <si>
    <t>['aku', 'ingin', 'nikah', 'muda', 'tapi', 'sudah', 'tua']</t>
  </si>
  <si>
    <t>@convomf Kata kakak gw yg umur 27 blm nikah "Nikmatin masa muda sampai puas biar pas udah nikah dan punya anak udah ngga terlalu menggebu dengan hal² seperti main sama temen, dll"</t>
  </si>
  <si>
    <t>@convomf kata kakak gw yg umur 27 blm nikah "nikmatin masa muda sampai puas biar pas udah nikah dan punya anak udah ngga terlalu menggebu dengan hal² seperti main sama temen, dll"</t>
  </si>
  <si>
    <t>kata kakak gw yg umur blm nikah nikmatin masa muda sampai puas biar pas udah nikah dan punya anak udah ngga terlalu menggebu dengan hal seperti main sama temen dll</t>
  </si>
  <si>
    <t>['kata', 'kakak', 'gw', 'yg', 'umur', 'blm', 'nikah', 'nikmatin', 'masa', 'muda', 'sampai', 'puas', 'biar', 'pas', 'udah', 'nikah', 'dan', 'punya', 'anak', 'udah', 'ngga', 'terlalu', 'menggebu', 'dengan', 'hal', 'seperti', 'main', 'sama', 'temen', 'dll']</t>
  </si>
  <si>
    <t>['kata', 'kakak', 'aku', 'yg', 'umur', 'belum', 'nikah', 'menikmati', 'masa', 'muda', 'sampai', 'puas', 'biar', 'saat', 'sudah', 'nikah', 'dan', 'punya', 'anak', 'sudah', 'tidak', 'terlalu', 'menggebu', 'dengan', 'hal', 'seperti', 'main', 'sama', 'teman', 'dll']</t>
  </si>
  <si>
    <t>['kakak', 'umur', 'nikah', 'menikmati', 'muda', 'puas', 'biar', 'nikah', 'anak', 'menggebu', 'main', 'teman', 'dll']</t>
  </si>
  <si>
    <t>['kakak', 'umur', 'nikah', 'nikmat', 'muda', 'puas', 'biar', 'nikah', 'anak', 'gebu', 'main', 'teman', 'dll']</t>
  </si>
  <si>
    <t>kakak umur nikah nikmat muda puas biar nikah anak gebu main teman dll</t>
  </si>
  <si>
    <t>@arineden @moonlightsky_ @tanyakanrl nah balik lagi kak, "biasanya" orang yang punya mindset pgn terlihat awet muda dengan nikah muda tu adalah orang dgn ekonomi menengah kebawah, jgn kan perawatan buat makan aja harus kerja keras.</t>
  </si>
  <si>
    <t>nah balik lagi kak biasanya orang yang punya mindset pgn terlihat awet muda dengan nikah muda tu adalah orang dgn ekonomi menengah kebawah jgn kan perawatan buat makan aja harus kerja keras</t>
  </si>
  <si>
    <t>['nah', 'balik', 'lagi', 'kak', 'biasanya', 'orang', 'yang', 'punya', 'mindset', 'pgn', 'terlihat', 'awet', 'muda', 'dengan', 'nikah', 'muda', 'tu', 'adalah', 'orang', 'dgn', 'ekonomi', 'menengah', 'kebawah', 'jgn', 'kan', 'perawatan', 'buat', 'makan', 'aja', 'harus', 'kerja', 'keras']</t>
  </si>
  <si>
    <t>['nah', 'balik', 'lagi', 'kakak', 'biasanya', 'orang', 'yang', 'punya', 'pemikiran', 'ingin', 'terlihat', 'awet', 'muda', 'dengan', 'nikah', 'muda', 'itu', 'adalah', 'orang', 'dengan', 'ekonomi', 'menengah', 'kebawah', 'jgn', 'kan', 'perawatan', 'buat', 'makan', 'aja', 'harus', 'kerja', 'keras']</t>
  </si>
  <si>
    <t>['kakak', 'orang', 'pemikiran', 'awet', 'muda', 'nikah', 'muda', 'orang', 'ekonomi', 'menengah', 'kebawah', 'jgn', 'perawatan', 'makan', 'aja', 'kerja', 'keras']</t>
  </si>
  <si>
    <t>['kakak', 'orang', 'pikir', 'awet', 'muda', 'nikah', 'muda', 'orang', 'ekonomi', 'tengah', 'bawah', 'jgn', 'awat', 'makan', 'aja', 'kerja', 'keras']</t>
  </si>
  <si>
    <t>kakak orang pikir awet muda nikah muda orang ekonomi tengah bawah jgn awat makan aja kerja keras</t>
  </si>
  <si>
    <t>@tanyakanrl masih muda terus nikah dan keliatannya hidup pasangannya mapan, huh jangan iri jangan iri. Tapi berarti dia nikah umur 13 tahun gitu? 😰</t>
  </si>
  <si>
    <t>@tanyakanrl masih muda terus nikah dan keliatannya hidup pasangannya mapan, huh jangan iri jangan iri. tapi berarti dia nikah umur 13 tahun gitu? 😰</t>
  </si>
  <si>
    <t>masih muda terus nikah dan keliatannya hidup pasangannya mapan huh jangan iri jangan iri tapi berarti dia nikah umur tahun gitu</t>
  </si>
  <si>
    <t>['masih', 'muda', 'terus', 'nikah', 'dan', 'keliatannya', 'hidup', 'pasangannya', 'mapan', 'huh', 'jangan', 'iri', 'jangan', 'iri', 'tapi', 'berarti', 'dia', 'nikah', 'umur', 'tahun', 'gitu']</t>
  </si>
  <si>
    <t>['masih', 'muda', 'terus', 'nikah', 'dan', 'kelihatannya', 'hidup', 'pasangannya', 'mapan', 'huh', 'jangan', 'dengki', 'jangan', 'dengki', 'tapi', 'berarti', 'dia', 'nikah', 'umur', 'tahun', 'begitu']</t>
  </si>
  <si>
    <t>['muda', 'nikah', 'hidup', 'pasangannya', 'mapan', 'huh', 'dengki', 'dengki', 'nikah', 'umur']</t>
  </si>
  <si>
    <t>['muda', 'nikah', 'hidup', 'pasang', 'mapan', 'huh', 'dengki', 'dengki', 'nikah', 'umur']</t>
  </si>
  <si>
    <t>muda nikah hidup pasang mapan huh dengki dengki nikah umur</t>
  </si>
  <si>
    <t>@tanyakanrl awet muda tuh ya, udh punya anak 2 yg satu udh mau SMP tp msh dikira blm nikah 😂😂
*becandaaa 😭
tp serius sering dikira masih single 🥹</t>
  </si>
  <si>
    <t>@tanyakanrl awet muda tuh ya, udh punya anak 2 yg satu udh mau smp tp msh dikira blm nikah 😂😂
*becandaaa 😭
tp serius sering dikira masih single 🥹</t>
  </si>
  <si>
    <t>awet muda tuh ya udh punya anak yg satu udh mau smp tp msh dikira blm nikah becandaaa tp serius sering dikira masih single</t>
  </si>
  <si>
    <t>['awet', 'muda', 'tuh', 'ya', 'udh', 'punya', 'anak', 'yg', 'satu', 'udh', 'mau', 'smp', 'tp', 'msh', 'dikira', 'blm', 'nikah', 'becandaaa', 'tp', 'serius', 'sering', 'dikira', 'masih', 'single']</t>
  </si>
  <si>
    <t>['awet', 'muda', 'tuh', 'ya', 'sudah', 'punya', 'anak', 'yg', 'satu', 'sudah', 'mau', 'sampai', 'tapi', 'masih', 'dikira', 'belum', 'nikah', 'becandaaa', 'tapi', 'serius', 'sering', 'dikira', 'masih', 'lajang']</t>
  </si>
  <si>
    <t>['awet', 'muda', 'tuh', 'ya', 'anak', 'nikah', 'becandaaa', 'serius', 'lajang']</t>
  </si>
  <si>
    <t>awet muda tuh ya anak nikah becandaaa serius lajang</t>
  </si>
  <si>
    <t>lg ngobrol sm istrinya sodara gw,trs lg bahas pernikahan &amp;amp; gw ditanya umur brp kan trs tbtb dia nyeletuk "jgn buru2 nikahnya ya saya nyesel nikah muda di 25 thn" "lah knp mbak,itukan udh umur yg pas deh. mas kan jg udh dikasih rumah sm bude pakde (ortu) mbak kan gaperlu ngontrak"</t>
  </si>
  <si>
    <t>lg ngobrol sm istrinya sodara gwtrs lg bahas pernikahan amp gw ditanya umur brp kan trs tbtb dia nyeletuk jgn buru nikahnya ya saya nyesel nikah muda di thn lah knp mbakitukan udh umur yg pas deh mas kan jg udh dikasih rumah sm bude pakde ortu mbak kan gaperlu ngontrak</t>
  </si>
  <si>
    <t>['lg', 'ngobrol', 'sm', 'istrinya', 'sodara', 'gwtrs', 'lg', 'bahas', 'pernikahan', 'amp', 'gw', 'ditanya', 'umur', 'brp', 'kan', 'trs', 'tbtb', 'dia', 'nyeletuk', 'jgn', 'buru', 'nikahnya', 'ya', 'saya', 'nyesel', 'nikah', 'muda', 'di', 'thn', 'lah', 'knp', 'mbakitukan', 'udh', 'umur', 'yg', 'pas', 'deh', 'mas', 'kan', 'jg', 'udh', 'dikasih', 'rumah', 'sm', 'bude', 'pakde', 'ortu', 'mbak', 'kan', 'gaperlu', 'ngontrak']</t>
  </si>
  <si>
    <t>['lagi', 'berbicara', 'sama', 'istrinya', 'saudara', 'gwtrs', 'lagi', 'bahas', 'pernikahan', 'amp', 'aku', 'ditanya', 'umur', 'berapa', 'kan', 'terus', 'tibatiba', 'dia', 'bilang', 'jgn', 'buru', 'nikahnya', 'ya', 'saya', 'menyesal', 'nikah', 'muda', 'di', 'tahun', 'lah', 'kenapa', 'mbakitukan', 'sudah', 'umur', 'yg', 'saat', 'deh', 'kakak', 'kan', 'juga', 'sudah', 'dikasih', 'rumah', 'sama', 'bude', 'pakde', 'orangtua', 'mbak', 'kan', 'gaperlu', 'ngontrak']</t>
  </si>
  <si>
    <t>['berbicara', 'istrinya', 'saudara', 'gwtrs', 'bahas', 'pernikahan', 'amp', 'umur', 'tibatiba', 'bilang', 'jgn', 'buru', 'nikahnya', 'ya', 'menyesal', 'nikah', 'muda', 'mbakitukan', 'umur', 'deh', 'kakak', 'dikasih', 'rumah', 'bude', 'pakde', 'orangtua', 'mbak', 'gaperlu', 'ngontrak']</t>
  </si>
  <si>
    <t>['bicara', 'istri', 'saudara', 'gwtrs', 'bahas', 'nikah', 'amp', 'umur', 'tibatiba', 'bilang', 'jgn', 'buru', 'nikah', 'ya', 'sesal', 'nikah', 'muda', 'mbakitukan', 'umur', 'deh', 'kakak', 'kasih', 'rumah', 'bude', 'pakde', 'orangtua', 'mbak', 'gaperlu', 'ngontrak']</t>
  </si>
  <si>
    <t>bicara istri saudara gwtrs bahas nikah amp umur tibatiba bilang jgn buru nikah ya sesal nikah muda mbakitukan umur deh kakak kasih rumah bude pakde orangtua mbak gaperlu ngontrak</t>
  </si>
  <si>
    <t>@convomf masih muda bgt itu mah nderr, nikah bkn pake standar umur</t>
  </si>
  <si>
    <t>masih muda bgt itu mah nderr nikah bkn pake standar umur</t>
  </si>
  <si>
    <t>['masih', 'muda', 'bgt', 'itu', 'mah', 'nderr', 'nikah', 'bkn', 'pake', 'standar', 'umur']</t>
  </si>
  <si>
    <t>['masih', 'muda', 'banget', 'itu', 'mah', 'nderr', 'nikah', 'bukan', 'pakai', 'standar', 'umur']</t>
  </si>
  <si>
    <t>['muda', 'banget', 'mah', 'nderr', 'nikah', 'pakai', 'standar', 'umur']</t>
  </si>
  <si>
    <t>muda banget mah nderr nikah pakai standar umur</t>
  </si>
  <si>
    <t>@tanyakanrl kesel banget dengernya. sepupuku yg pada udah nikah juga digituin, aku ikut kesel. ni orang2 tua pada gak ada harapan berubah, moga kita2 yg muda ini gak niru mereka</t>
  </si>
  <si>
    <t>kesel banget dengernya sepupuku yg pada udah nikah juga digituin aku ikut kesel ni orang tua pada gak ada harapan berubah moga kita yg muda ini gak niru mereka</t>
  </si>
  <si>
    <t>['kesel', 'banget', 'dengernya', 'sepupuku', 'yg', 'pada', 'udah', 'nikah', 'juga', 'digituin', 'aku', 'ikut', 'kesel', 'ni', 'orang', 'tua', 'pada', 'gak', 'ada', 'harapan', 'berubah', 'moga', 'kita', 'yg', 'muda', 'ini', 'gak', 'niru', 'mereka']</t>
  </si>
  <si>
    <t>['kesal', 'banget', 'dengernya', 'sepupuku', 'yg', 'pada', 'sudah', 'nikah', 'juga', 'diperlakukan', 'aku', 'ikut', 'kesal', 'ini', 'orang', 'tua', 'pada', 'gak', 'ada', 'harapan', 'berubah', 'semoga', 'kita', 'yg', 'muda', 'ini', 'gak', 'niru', 'mereka']</t>
  </si>
  <si>
    <t>['kesal', 'banget', 'dengernya', 'sepupuku', 'nikah', 'diperlakukan', 'kesal', 'orang', 'tua', 'gak', 'harapan', 'berubah', 'semoga', 'muda', 'gak', 'niru']</t>
  </si>
  <si>
    <t>['kesal', 'banget', 'dengernya', 'sepupu', 'nikah', 'laku', 'kesal', 'orang', 'tua', 'gak', 'harap', 'ubah', 'moga', 'muda', 'gak', 'niru']</t>
  </si>
  <si>
    <t>kesal banget dengernya sepupu nikah laku kesal orang tua gak harap ubah moga muda gak niru</t>
  </si>
  <si>
    <t>@ch_chotimah2 @ganjarpranowo Anak muda di jateng banyak yg hamil di luar nikah akibat keseringan nonton bokep yg di ajarkan oleh gubernur nya yaitu ganjar porno wo.jika ganjar jadi presiden maka dpt di pastikan generasi muda Indonesia akan bnyak yg hamil di luar nikah krna nonton bokep.
Silhkn rakyat menilai https://t.co/YdJAv6eKNP</t>
  </si>
  <si>
    <t>@ch_chotimah2 @ganjarpranowo anak muda di jateng banyak yg hamil di luar nikah akibat keseringan nonton bokep yg di ajarkan oleh gubernur nya yaitu ganjar porno wo.jika ganjar jadi presiden maka dpt di pastikan generasi muda indonesia akan bnyak yg hamil di luar nikah krna nonton bokep.
silhkn rakyat menilai https://t.co/ydjav6eknp</t>
  </si>
  <si>
    <t>chotimah anak muda di jateng banyak yg hamil di luar nikah akibat keseringan nonton bokep yg di ajarkan oleh gubernur nya yaitu ganjar porno wojika ganjar jadi presiden maka dpt di pastikan generasi muda indonesia akan bnyak yg hamil di luar nikah krna nonton bokep silhkn rakyat menilai</t>
  </si>
  <si>
    <t>['chotimah', 'anak', 'muda', 'di', 'jateng', 'banyak', 'yg', 'hamil', 'di', 'luar', 'nikah', 'akibat', 'keseringan', 'nonton', 'bokep', 'yg', 'di', 'ajarkan', 'oleh', 'gubernur', 'nya', 'yaitu', 'ganjar', 'porno', 'wojika', 'ganjar', 'jadi', 'presiden', 'maka', 'dpt', 'di', 'pastikan', 'generasi', 'muda', 'indonesia', 'akan', 'bnyak', 'yg', 'hamil', 'di', 'luar', 'nikah', 'krna', 'nonton', 'bokep', 'silhkn', 'rakyat', 'menilai']</t>
  </si>
  <si>
    <t>['chotimah', 'anak', 'muda', 'di', 'jateng', 'banyak', 'yg', 'hamil', 'di', 'luar', 'nikah', 'akibat', 'keseringan', 'nonton', 'porno', 'yg', 'di', 'ajarkan', 'oleh', 'gubernur', 'nya', 'yaitu', 'ganjar', 'porno', 'wojika', 'ganjar', 'jadi', 'presiden', 'maka', 'dapat', 'di', 'pastikan', 'generasi', 'muda', 'indonesia', 'akan', 'banyak', 'yg', 'hamil', 'di', 'luar', 'nikah', 'karena', 'nonton', 'porno', 'silhkn', 'rakyat', 'menilai']</t>
  </si>
  <si>
    <t>['chotimah', 'anak', 'muda', 'jateng', 'hamil', 'nikah', 'akibat', 'keseringan', 'nonton', 'porno', 'ajarkan', 'gubernur', 'nya', 'ganjar', 'porno', 'wojika', 'ganjar', 'presiden', 'pastikan', 'generasi', 'muda', 'indonesia', 'hamil', 'nikah', 'nonton', 'porno', 'silhkn', 'rakyat', 'menilai']</t>
  </si>
  <si>
    <t>['chotimah', 'anak', 'muda', 'jateng', 'hamil', 'nikah', 'akibat', 'sering', 'nonton', 'porno', 'ajar', 'gubernur', 'nya', 'ganjar', 'porno', 'wojika', 'ganjar', 'presiden', 'pasti', 'generasi', 'muda', 'indonesia', 'hamil', 'nikah', 'nonton', 'porno', 'silhkn', 'rakyat', 'nilai']</t>
  </si>
  <si>
    <t>chotimah anak muda jateng hamil nikah akibat sering nonton porno ajar gubernur nya ganjar porno wojika ganjar presiden pasti generasi muda indonesia hamil nikah nonton porno silhkn rakyat nilai</t>
  </si>
  <si>
    <t>@StefanAntonio__ @Rama81189715 @SantorinisSun Ganjar memberi contoh tdk baik kpd warganya dgn mengumbar aib nya suka nonton bokep dari kecil yg pd akhirnya di contoh oleh anak anak muda di jateng
Hasil nya banyak anak muda di semarang jateng hamil di luar nikah akibat dari keseringan nonton bokep.miris sekali😢 https://t.co/WFA1NDhjr6</t>
  </si>
  <si>
    <t>@stefanantonio__ @rama81189715 @santorinissun ganjar memberi contoh tdk baik kpd warganya dgn mengumbar aib nya suka nonton bokep dari kecil yg pd akhirnya di contoh oleh anak anak muda di jateng
hasil nya banyak anak muda di semarang jateng hamil di luar nikah akibat dari keseringan nonton bokep.miris sekali😢 https://t.co/wfa1ndhjr6</t>
  </si>
  <si>
    <t>ganjar memberi contoh tdk baik kpd warganya dgn mengumbar aib nya suka nonton bokep dari kecil yg pd akhirnya di contoh oleh anak anak muda di jateng hasil nya banyak anak muda di semarang jateng hamil di luar nikah akibat dari keseringan nonton bokepmiris sekali</t>
  </si>
  <si>
    <t>['ganjar', 'memberi', 'contoh', 'tdk', 'baik', 'kpd', 'warganya', 'dgn', 'mengumbar', 'aib', 'nya', 'suka', 'nonton', 'bokep', 'dari', 'kecil', 'yg', 'pd', 'akhirnya', 'di', 'contoh', 'oleh', 'anak', 'anak', 'muda', 'di', 'jateng', 'hasil', 'nya', 'banyak', 'anak', 'muda', 'di', 'semarang', 'jateng', 'hamil', 'di', 'luar', 'nikah', 'akibat', 'dari', 'keseringan', 'nonton', 'bokepmiris', 'sekali']</t>
  </si>
  <si>
    <t>['ganjar', 'memberi', 'contoh', 'tdk', 'baik', 'kepada', 'warganya', 'dengan', 'mengumbar', 'aib', 'nya', 'suka', 'nonton', 'porno', 'dari', 'kecil', 'yg', 'pada', 'akhirnya', 'di', 'contoh', 'oleh', 'anak', 'anak', 'muda', 'di', 'jateng', 'hasil', 'nya', 'banyak', 'anak', 'muda', 'di', 'semarang', 'jateng', 'hamil', 'di', 'luar', 'nikah', 'akibat', 'dari', 'keseringan', 'nonton', 'bokepmiris', 'sekali']</t>
  </si>
  <si>
    <t>['ganjar', 'contoh', 'tdk', 'warganya', 'mengumbar', 'aib', 'nya', 'suka', 'nonton', 'porno', 'contoh', 'anak', 'anak', 'muda', 'jateng', 'hasil', 'nya', 'anak', 'muda', 'semarang', 'jateng', 'hamil', 'nikah', 'akibat', 'keseringan', 'nonton', 'bokepmiris']</t>
  </si>
  <si>
    <t>['ganjar', 'contoh', 'tdk', 'warga', 'umbar', 'aib', 'nya', 'suka', 'nonton', 'porno', 'contoh', 'anak', 'anak', 'muda', 'jateng', 'hasil', 'nya', 'anak', 'muda', 'semarang', 'jateng', 'hamil', 'nikah', 'akibat', 'sering', 'nonton', 'bokepmiris']</t>
  </si>
  <si>
    <t>ganjar contoh tdk warga umbar aib nya suka nonton porno contoh anak anak muda jateng hasil nya anak muda semarang jateng hamil nikah akibat sering nonton bokepmiris</t>
  </si>
  <si>
    <t>@NataprajaSule @SantorinisSun Inilaha akibat nya jika pemimpin nya  suka nonton bokep yg pd akhirnya akan di tiru oleh generasi muda nya.
Akibat sering nonton bokep remaja di jateng bnayk yg hamil di luar nikah
Miris sekali😢 https://t.co/xvx48IcLRy</t>
  </si>
  <si>
    <t>@nataprajasule @santorinissun inilaha akibat nya jika pemimpin nya  suka nonton bokep yg pd akhirnya akan di tiru oleh generasi muda nya.
akibat sering nonton bokep remaja di jateng bnayk yg hamil di luar nikah
miris sekali😢 https://t.co/xvx48iclry</t>
  </si>
  <si>
    <t>inilaha akibat nya jika pemimpin nya suka nonton bokep yg pd akhirnya akan di tiru oleh generasi muda nya akibat sering nonton bokep remaja di jateng bnayk yg hamil di luar nikah miris sekali</t>
  </si>
  <si>
    <t>['inilaha', 'akibat', 'nya', 'jika', 'pemimpin', 'nya', 'suka', 'nonton', 'bokep', 'yg', 'pd', 'akhirnya', 'akan', 'di', 'tiru', 'oleh', 'generasi', 'muda', 'nya', 'akibat', 'sering', 'nonton', 'bokep', 'remaja', 'di', 'jateng', 'bnayk', 'yg', 'hamil', 'di', 'luar', 'nikah', 'miris', 'sekali']</t>
  </si>
  <si>
    <t>['inilaha', 'akibat', 'nya', 'jika', 'pemimpin', 'nya', 'suka', 'nonton', 'porno', 'yg', 'pada', 'akhirnya', 'akan', 'di', 'tiru', 'oleh', 'generasi', 'muda', 'nya', 'akibat', 'sering', 'nonton', 'porno', 'remaja', 'di', 'jateng', 'bnayk', 'yg', 'hamil', 'di', 'luar', 'nikah', 'miris', 'sekali']</t>
  </si>
  <si>
    <t>['inilaha', 'akibat', 'nya', 'pemimpin', 'nya', 'suka', 'nonton', 'porno', 'tiru', 'generasi', 'muda', 'nya', 'akibat', 'nonton', 'porno', 'remaja', 'jateng', 'bnayk', 'hamil', 'nikah', 'miris']</t>
  </si>
  <si>
    <t>['inilaha', 'akibat', 'nya', 'pimpin', 'nya', 'suka', 'nonton', 'porno', 'tiru', 'generasi', 'muda', 'nya', 'akibat', 'nonton', 'porno', 'remaja', 'jateng', 'bnayk', 'hamil', 'nikah', 'miris']</t>
  </si>
  <si>
    <t>inilaha akibat nya pimpin nya suka nonton porno tiru generasi muda nya akibat nonton porno remaja jateng bnayk hamil nikah miris</t>
  </si>
  <si>
    <t>@tanyakanrl nikah muda sih yg bener wkwkwk</t>
  </si>
  <si>
    <t>nikah muda sih yg bener wkwkwk</t>
  </si>
  <si>
    <t>['nikah', 'muda', 'sih', 'yg', 'bener', 'wkwkwk']</t>
  </si>
  <si>
    <t>['nikah', 'muda', 'sih', 'yg', 'benar', 'wkwkwk']</t>
  </si>
  <si>
    <t>['nikah', 'muda', 'sih', 'wkwkwk']</t>
  </si>
  <si>
    <t>nikah muda sih wkwkwk</t>
  </si>
  <si>
    <t>@convomf Kakaku f26 belom nikah👍🏻 kamu tidak sendirian sendernim. Umur 23 tuh menurut aku masi muda banget😭 kamu bisa eksplor hal-hal lain, ga cuma tentang nikah👍🏻</t>
  </si>
  <si>
    <t>@convomf kakaku f26 belom nikah👍🏻 kamu tidak sendirian sendernim. umur 23 tuh menurut aku masi muda banget😭 kamu bisa eksplor hal-hal lain, ga cuma tentang nikah👍🏻</t>
  </si>
  <si>
    <t>kakaku  belom nikah kamu tidak sendirian sendernim umur tuh menurut aku masi muda banget kamu bisa eksplor halhal lain ga cuma tentang nikah</t>
  </si>
  <si>
    <t>['kakaku', 'belom', 'nikah', 'kamu', 'tidak', 'sendirian', 'sendernim', 'umur', 'tuh', 'menurut', 'aku', 'masi', 'muda', 'banget', 'kamu', 'bisa', 'eksplor', 'halhal', 'lain', 'ga', 'cuma', 'tentang', 'nikah']</t>
  </si>
  <si>
    <t>['kakaku', 'belum', 'nikah', 'kamu', 'tidak', 'sendirian', 'sendernim', 'umur', 'tuh', 'menurut', 'aku', 'masih', 'muda', 'banget', 'kamu', 'bisa', 'eksplor', 'halhal', 'lain', 'tidak', 'cuma', 'tentang', 'nikah']</t>
  </si>
  <si>
    <t>['kakaku', 'nikah', 'sendernim', 'umur', 'tuh', 'muda', 'banget', 'eksplor', 'halhal', 'nikah']</t>
  </si>
  <si>
    <t>kakaku nikah sendernim umur tuh muda banget eksplor halhal nikah</t>
  </si>
  <si>
    <t>Masih terlalu muda buat ngomong soal cinta.
Emang beneran yakin dimasa depan kita bakal nikah? Wkwkwk https://t.co/doNm2V0DBO</t>
  </si>
  <si>
    <t>masih terlalu muda buat ngomong soal cinta.
emang beneran yakin dimasa depan kita bakal nikah? wkwkwk https://t.co/donm2v0dbo</t>
  </si>
  <si>
    <t>masih terlalu muda buat ngomong soal cinta emang beneran yakin dimasa depan kita bakal nikah wkwkwk</t>
  </si>
  <si>
    <t>['masih', 'terlalu', 'muda', 'buat', 'ngomong', 'soal', 'cinta', 'emang', 'beneran', 'yakin', 'dimasa', 'depan', 'kita', 'bakal', 'nikah', 'wkwkwk']</t>
  </si>
  <si>
    <t>['masih', 'terlalu', 'muda', 'buat', 'berbicara', 'soal', 'cinta', 'memang', 'benar', 'yakin', 'dimasa', 'depan', 'kita', 'bakal', 'nikah', 'wkwkwk']</t>
  </si>
  <si>
    <t>['muda', 'berbicara', 'cinta', 'dimasa', 'nikah', 'wkwkwk']</t>
  </si>
  <si>
    <t>['muda', 'bicara', 'cinta', 'masa', 'nikah', 'wkwkwk']</t>
  </si>
  <si>
    <t>muda bicara cinta masa nikah wkwkwk</t>
  </si>
  <si>
    <t>@tanyakanrl Matamu awet muda, lu nya aja yg kecepatan nikah</t>
  </si>
  <si>
    <t>@tanyakanrl matamu awet muda, lu nya aja yg kecepatan nikah</t>
  </si>
  <si>
    <t>matamu awet muda lu nya aja yg kecepatan nikah</t>
  </si>
  <si>
    <t>['matamu', 'awet', 'muda', 'lu', 'nya', 'aja', 'yg', 'kecepatan', 'nikah']</t>
  </si>
  <si>
    <t>['matamu', 'awet', 'muda', 'kamu', 'nya', 'aja', 'yg', 'kecepatan', 'nikah']</t>
  </si>
  <si>
    <t>['matamu', 'awet', 'muda', 'nya', 'aja', 'kecepatan', 'nikah']</t>
  </si>
  <si>
    <t>['mata', 'awet', 'muda', 'nya', 'aja', 'cepat', 'nikah']</t>
  </si>
  <si>
    <t>mata awet muda nya aja cepat nikah</t>
  </si>
  <si>
    <t>tp baca komenananya jujur bikin g niat nikah muda.. dlu selalu pengen married di usia 23-24 dan punya anak di usia 27-28 tp skrg dipikir2 lg haduh gk deh kyknya...</t>
  </si>
  <si>
    <t>tp baca komenananya jujur bikin  niat nikah muda dlu selalu pengen married di usia dan punya anak di usia tp skrg dipikir lg haduh gk deh kyknya</t>
  </si>
  <si>
    <t>['tp', 'baca', 'komenananya', 'jujur', 'bikin', 'niat', 'nikah', 'muda', 'dlu', 'selalu', 'pengen', 'married', 'di', 'usia', 'dan', 'punya', 'anak', 'di', 'usia', 'tp', 'skrg', 'dipikir', 'lg', 'haduh', 'gk', 'deh', 'kyknya']</t>
  </si>
  <si>
    <t>['tapi', 'baca', 'komenananya', 'jujur', 'bikin', 'niat', 'nikah', 'muda', 'dahulu', 'selalu', 'ingin', 'nikah', 'di', 'usia', 'dan', 'punya', 'anak', 'di', 'usia', 'tapi', 'sekarang', 'dipikir', 'lagi', 'haduh', 'tidak', 'deh', 'sepertinya']</t>
  </si>
  <si>
    <t>['baca', 'komenananya', 'jujur', 'bikin', 'niat', 'nikah', 'muda', 'nikah', 'usia', 'anak', 'usia', 'dipikir', 'haduh', 'deh']</t>
  </si>
  <si>
    <t>['baca', 'komenananya', 'jujur', 'bikin', 'niat', 'nikah', 'muda', 'nikah', 'usia', 'anak', 'usia', 'pikir', 'haduh', 'deh']</t>
  </si>
  <si>
    <t>baca komenananya jujur bikin niat nikah muda nikah usia anak usia pikir haduh deh</t>
  </si>
  <si>
    <t>@tanyarlfes Samaan nder, aku 5 tahun nikah belum punya anak. Tiap lebaran selalu dikatain sama tetangga/sodara yg rese. Selama ini ngumpulin keberanian sama modal muka tembok, jadi tiap ditanya selalu aku jawab "Biarin, toh masih muda (aku 26th) / disuruh Allah buat jalan² asyik dulu" -cont</t>
  </si>
  <si>
    <t>@tanyarlfes samaan nder, aku 5 tahun nikah belum punya anak. tiap lebaran selalu dikatain sama tetangga/sodara yg rese. selama ini ngumpulin keberanian sama modal muka tembok, jadi tiap ditanya selalu aku jawab "biarin, toh masih muda (aku 26th) / disuruh allah buat jalan² asyik dulu" -cont</t>
  </si>
  <si>
    <t>samaan nder aku tahun nikah belum punya anak tiap lebaran selalu dikatain sama tetanggasodara yg rese selama ini ngumpulin keberanian sama modal muka tembok jadi tiap ditanya selalu aku jawab biarin toh masih muda aku th disuruh allah buat jalan asyik dulu cont</t>
  </si>
  <si>
    <t>['samaan', 'nder', 'aku', 'tahun', 'nikah', 'belum', 'punya', 'anak', 'tiap', 'lebaran', 'selalu', 'dikatain', 'sama', 'tetanggasodara', 'yg', 'rese', 'selama', 'ini', 'ngumpulin', 'keberanian', 'sama', 'modal', 'muka', 'tembok', 'jadi', 'tiap', 'ditanya', 'selalu', 'aku', 'jawab', 'biarin', 'toh', 'masih', 'muda', 'aku', 'th', 'disuruh', 'allah', 'buat', 'jalan', 'asyik', 'dulu', 'cont']</t>
  </si>
  <si>
    <t>['samaan', 'nder', 'aku', 'tahun', 'nikah', 'belum', 'punya', 'anak', 'tiap', 'lebaran', 'selalu', 'dikatakan', 'sama', 'tetanggasodara', 'yg', 'rese', 'selama', 'ini', 'mengumpulkan', 'keberanian', 'sama', 'modal', 'muka', 'tembok', 'jadi', 'tiap', 'ditanya', 'selalu', 'aku', 'jawab', 'biarin', 'toh', 'masih', 'muda', 'aku', 'tahun', 'disuruh', 'allah', 'buat', 'jalan', 'seru', 'dulu', 'cont']</t>
  </si>
  <si>
    <t>['samaan', 'nder', 'nikah', 'anak', 'lebaran', 'tetanggasodara', 'rese', 'mengumpulkan', 'keberanian', 'modal', 'muka', 'tembok', 'biarin', 'muda', 'disuruh', 'allah', 'jalan', 'seru', 'cont']</t>
  </si>
  <si>
    <t>['sama', 'nder', 'nikah', 'anak', 'lebaran', 'tetanggasodara', 'rese', 'kumpul', 'berani', 'modal', 'muka', 'tembok', 'biarin', 'muda', 'suruh', 'allah', 'jalan', 'seru', 'cont']</t>
  </si>
  <si>
    <t>sama nder nikah anak lebaran tetanggasodara rese kumpul berani modal muka tembok biarin muda suruh allah jalan seru cont</t>
  </si>
  <si>
    <t>tp serius kalian wahai teman2 ku ,bisa kubilang sangat berani nikah muda 👌 jujur gue untuk mulai hubungan lagi setelah bbrp taun aja nundanya berkali2, fokus pendidikan dulu lah skrg dah kelar fokus karirlahh. JUJURRR takut kebablasan karna mulai terbiasa sendiri 😫</t>
  </si>
  <si>
    <t>tp serius kalian wahai teman2 ku ,bisa kubilang sangat berani nikah muda 👌 jujur gue untuk mulai hubungan lagi setelah bbrp taun aja nundanya berkali2, fokus pendidikan dulu lah skrg dah kelar fokus karirlahh. jujurrr takut kebablasan karna mulai terbiasa sendiri 😫</t>
  </si>
  <si>
    <t>tp serius kalian wahai teman ku bisa kubilang sangat berani nikah muda jujur gue untuk mulai hubungan lagi setelah bbrp taun aja nundanya berkali fokus pendidikan dulu lah skrg dah kelar fokus karirlahh jujurrr takut kebablasan karna mulai terbiasa sendiri</t>
  </si>
  <si>
    <t>['tp', 'serius', 'kalian', 'wahai', 'teman', 'ku', 'bisa', 'kubilang', 'sangat', 'berani', 'nikah', 'muda', 'jujur', 'gue', 'untuk', 'mulai', 'hubungan', 'lagi', 'setelah', 'bbrp', 'taun', 'aja', 'nundanya', 'berkali', 'fokus', 'pendidikan', 'dulu', 'lah', 'skrg', 'dah', 'kelar', 'fokus', 'karirlahh', 'jujurrr', 'takut', 'kebablasan', 'karna', 'mulai', 'terbiasa', 'sendiri']</t>
  </si>
  <si>
    <t>['tapi', 'serius', 'kalian', 'wahai', 'teman', 'aku', 'bisa', 'kubilang', 'sangat', 'berani', 'nikah', 'muda', 'jujur', 'aku', 'untuk', 'mulai', 'hubungan', 'lagi', 'setelah', 'beberapa', 'tahun', 'aja', 'nundanya', 'berkali', 'fokus', 'pendidikan', 'dulu', 'lah', 'sekarang', 'sudah', 'kelar', 'fokus', 'karirlahh', 'jujurrr', 'takut', 'kebablasan', 'karena', 'mulai', 'terbiasa', 'sendiri']</t>
  </si>
  <si>
    <t>['serius', 'teman', 'kubilang', 'berani', 'nikah', 'muda', 'jujur', 'hubungan', 'aja', 'nundanya', 'berkali', 'fokus', 'pendidikan', 'kelar', 'fokus', 'karirlahh', 'jujurrr', 'takut', 'kebablasan', 'terbiasa']</t>
  </si>
  <si>
    <t>['serius', 'teman', 'bilang', 'berani', 'nikah', 'muda', 'jujur', 'hubung', 'aja', 'nundanya', 'kali', 'fokus', 'didik', 'kelar', 'fokus', 'karirlahh', 'jujurrr', 'takut', 'bablas', 'biasa']</t>
  </si>
  <si>
    <t>serius teman bilang berani nikah muda jujur hubung aja nundanya kali fokus didik kelar fokus karirlahh jujurrr takut bablas biasa</t>
  </si>
  <si>
    <t>iya bener. kenapa anak muda di negara ini seneng bgt nikah muda sementara di umur segitu seharusnya lagi seneng seneng main dan cari pengalaman. masih banyak yang bisa mereka capai 😔</t>
  </si>
  <si>
    <t>iya bener kenapa anak muda di negara ini seneng bgt nikah muda sementara di umur segitu seharusnya lagi seneng seneng main dan cari pengalaman masih banyak yang bisa mereka capai</t>
  </si>
  <si>
    <t>['iya', 'bener', 'kenapa', 'anak', 'muda', 'di', 'negara', 'ini', 'seneng', 'bgt', 'nikah', 'muda', 'sementara', 'di', 'umur', 'segitu', 'seharusnya', 'lagi', 'seneng', 'seneng', 'main', 'dan', 'cari', 'pengalaman', 'masih', 'banyak', 'yang', 'bisa', 'mereka', 'capai']</t>
  </si>
  <si>
    <t>['iya', 'benar', 'kenapa', 'anak', 'muda', 'di', 'negara', 'ini', 'senang', 'banget', 'nikah', 'muda', 'sementara', 'di', 'umur', 'begitu', 'seharusnya', 'lagi', 'senang', 'senang', 'main', 'dan', 'cari', 'pengalaman', 'masih', 'banyak', 'yang', 'bisa', 'mereka', 'capai']</t>
  </si>
  <si>
    <t>['iya', 'anak', 'muda', 'negara', 'senang', 'banget', 'nikah', 'muda', 'umur', 'senang', 'senang', 'main', 'cari', 'pengalaman', 'capai']</t>
  </si>
  <si>
    <t>['iya', 'anak', 'muda', 'negara', 'senang', 'banget', 'nikah', 'muda', 'umur', 'senang', 'senang', 'main', 'cari', 'alam', 'capai']</t>
  </si>
  <si>
    <t>iya anak muda negara senang banget nikah muda umur senang senang main cari alam capai</t>
  </si>
  <si>
    <t>Gue kek, anjir, jangankan nikah muda ya, 'nikah' aja kayak udah gak ada di kamus bayangan kehidupan masa depan gue. Kenapa demikian? Karena gue lebih menyukai orang yang gue sukai lebih dahulu. Dan itu akan sangat sulit kalau gue mengharapkan dia buat 'harus' jadi jodoh gue.</t>
  </si>
  <si>
    <t>gue kek, anjir, jangankan nikah muda ya, 'nikah' aja kayak udah gak ada di kamus bayangan kehidupan masa depan gue. kenapa demikian? karena gue lebih menyukai orang yang gue sukai lebih dahulu. dan itu akan sangat sulit kalau gue mengharapkan dia buat 'harus' jadi jodoh gue.</t>
  </si>
  <si>
    <t>gue kek anjir jangankan nikah muda ya nikah aja kayak udah gak ada di kamus bayangan kehidupan masa depan gue kenapa demikian karena gue lebih menyukai orang yang gue sukai lebih dahulu dan itu akan sangat sulit kalau gue mengharapkan dia buat harus jadi jodoh gue</t>
  </si>
  <si>
    <t>['gue', 'kek', 'anjir', 'jangankan', 'nikah', 'muda', 'ya', 'nikah', 'aja', 'kayak', 'udah', 'gak', 'ada', 'di', 'kamus', 'bayangan', 'kehidupan', 'masa', 'depan', 'gue', 'kenapa', 'demikian', 'karena', 'gue', 'lebih', 'menyukai', 'orang', 'yang', 'gue', 'sukai', 'lebih', 'dahulu', 'dan', 'itu', 'akan', 'sangat', 'sulit', 'kalau', 'gue', 'mengharapkan', 'dia', 'buat', 'harus', 'jadi', 'jodoh', 'gue']</t>
  </si>
  <si>
    <t>['aku', 'seperti', 'fuck', 'jangankan', 'nikah', 'muda', 'ya', 'nikah', 'aja', 'seperti', 'sudah', 'gak', 'ada', 'di', 'kamus', 'bayangan', 'kehidupan', 'masa', 'depan', 'aku', 'kenapa', 'demikian', 'karena', 'aku', 'lebih', 'menyukai', 'orang', 'yang', 'aku', 'sukai', 'lebih', 'dahulu', 'dan', 'itu', 'akan', 'sangat', 'sulit', 'kalau', 'aku', 'mengharapkan', 'dia', 'buat', 'harus', 'jadi', 'jodoh', 'aku']</t>
  </si>
  <si>
    <t>['fuck', 'nikah', 'muda', 'ya', 'nikah', 'aja', 'gak', 'kamus', 'bayangan', 'kehidupan', 'menyukai', 'orang', 'sukai', 'sulit', 'mengharapkan', 'jodoh']</t>
  </si>
  <si>
    <t>['fuck', 'nikah', 'muda', 'ya', 'nikah', 'aja', 'gak', 'kamus', 'bayang', 'hidup', 'suka', 'orang', 'suka', 'sulit', 'harap', 'jodoh']</t>
  </si>
  <si>
    <t>fuck nikah muda ya nikah aja gak kamus bayang hidup suka orang suka sulit harap jodoh</t>
  </si>
  <si>
    <t>Gua yang ditanya kapan nikah mulu sama tante, trus anak cewenya (yg udah nikah) nyeletuk "santai aja kali mah, orang dia juga masih muda, udah de santai aja gausah dipikirin kata orang²" damn 🤣🤣🤣</t>
  </si>
  <si>
    <t>gua yang ditanya kapan nikah mulu sama tante, trus anak cewenya (yg udah nikah) nyeletuk "santai aja kali mah, orang dia juga masih muda, udah de santai aja gausah dipikirin kata orang²" damn 🤣🤣🤣</t>
  </si>
  <si>
    <t>gua yang ditanya kapan nikah mulu sama tante trus anak cewenya yg udah nikah nyeletuk santai aja kali mah orang dia juga masih muda udah de santai aja gausah dipikirin kata orang damn</t>
  </si>
  <si>
    <t>['gua', 'yang', 'ditanya', 'kapan', 'nikah', 'mulu', 'sama', 'tante', 'trus', 'anak', 'cewenya', 'yg', 'udah', 'nikah', 'nyeletuk', 'santai', 'aja', 'kali', 'mah', 'orang', 'dia', 'juga', 'masih', 'muda', 'udah', 'de', 'santai', 'aja', 'gausah', 'dipikirin', 'kata', 'orang', 'damn']</t>
  </si>
  <si>
    <t>['aku', 'yang', 'ditanya', 'kapan', 'nikah', 'selalu', 'sama', 'tante', 'terus', 'anak', 'ceweknya', 'yg', 'sudah', 'nikah', 'bilang', 'santai', 'aja', 'sepertinya', 'mah', 'orang', 'dia', 'juga', 'masih', 'muda', 'sudah', 'adik', 'santai', 'aja', 'jangan', 'dipikirkan', 'kata', 'orang', 'damn']</t>
  </si>
  <si>
    <t>['nikah', 'tante', 'anak', 'ceweknya', 'nikah', 'bilang', 'santai', 'aja', 'mah', 'orang', 'muda', 'adik', 'santai', 'aja', 'dipikirkan', 'orang', 'damn']</t>
  </si>
  <si>
    <t>['nikah', 'tante', 'anak', 'cewek', 'nikah', 'bilang', 'santai', 'aja', 'mah', 'orang', 'muda', 'adik', 'santai', 'aja', 'pikir', 'orang', 'damn']</t>
  </si>
  <si>
    <t>nikah tante anak cewek nikah bilang santai aja mah orang muda adik santai aja pikir orang damn</t>
  </si>
  <si>
    <t>@tanyarlfes Kadang gw heran SM orang2 yg selalu nuntut org lain ini itu. Temen gw baru nikah satu THN &amp;amp; udah ditanyain Mulu kapan hamil. Akhirnya dia join promil. Pdhl KL dipikir umur dia masih 24 yg mana masih muda bgt 😭</t>
  </si>
  <si>
    <t>@tanyarlfes kadang gw heran sm orang2 yg selalu nuntut org lain ini itu. temen gw baru nikah satu thn &amp;amp; udah ditanyain mulu kapan hamil. akhirnya dia join promil. pdhl kl dipikir umur dia masih 24 yg mana masih muda bgt 😭</t>
  </si>
  <si>
    <t>kadang gw heran sm orang yg selalu nuntut org lain ini itu temen gw baru nikah satu thn amp udah ditanyain mulu kapan hamil akhirnya dia join promil pdhl kl dipikir umur dia masih yg mana masih muda bgt</t>
  </si>
  <si>
    <t>['kadang', 'gw', 'heran', 'sm', 'orang', 'yg', 'selalu', 'nuntut', 'org', 'lain', 'ini', 'itu', 'temen', 'gw', 'baru', 'nikah', 'satu', 'thn', 'amp', 'udah', 'ditanyain', 'mulu', 'kapan', 'hamil', 'akhirnya', 'dia', 'join', 'promil', 'pdhl', 'kl', 'dipikir', 'umur', 'dia', 'masih', 'yg', 'mana', 'masih', 'muda', 'bgt']</t>
  </si>
  <si>
    <t>['kadang', 'aku', 'heran', 'sama', 'orang', 'yg', 'selalu', 'menuntut', 'orang', 'lain', 'ini', 'itu', 'teman', 'aku', 'baru', 'nikah', 'satu', 'tahun', 'amp', 'sudah', 'ditanyakan', 'selalu', 'kapan', 'hamil', 'akhirnya', 'dia', 'gabung', 'promil', 'padahal', 'kalau', 'dipikir', 'umur', 'dia', 'masih', 'yg', 'mana', 'masih', 'muda', 'banget']</t>
  </si>
  <si>
    <t>['kadang', 'heran', 'orang', 'menuntut', 'orang', 'teman', 'nikah', 'amp', 'hamil', 'gabung', 'promil', 'dipikir', 'umur', 'muda', 'banget']</t>
  </si>
  <si>
    <t>['kadang', 'heran', 'orang', 'tuntut', 'orang', 'teman', 'nikah', 'amp', 'hamil', 'gabung', 'promil', 'pikir', 'umur', 'muda', 'banget']</t>
  </si>
  <si>
    <t>kadang heran orang tuntut orang teman nikah amp hamil gabung promil pikir umur muda banget</t>
  </si>
  <si>
    <t>@tanyakanrl kok banyak bgt yg nikah muda? kaya bukan muda lagi anjir ini tuh kaya perbocilan nikah?! pada gatau kah umur segitu lagi seru2 nya hangout breng temen, bahas cowo kpop, nonton drakor on going abis tu cerita2 sama temen, heboh besok deadline tugas 🤯🤯</t>
  </si>
  <si>
    <t>kok banyak bgt yg nikah muda kaya bukan muda lagi anjir ini tuh kaya perbocilan nikah pada gatau kah umur segitu lagi seru nya hangout breng temen bahas cowo kpop nonton drakor on going abis tu cerita sama temen heboh besok deadline tugas</t>
  </si>
  <si>
    <t>['kok', 'banyak', 'bgt', 'yg', 'nikah', 'muda', 'kaya', 'bukan', 'muda', 'lagi', 'anjir', 'ini', 'tuh', 'kaya', 'perbocilan', 'nikah', 'pada', 'gatau', 'kah', 'umur', 'segitu', 'lagi', 'seru', 'nya', 'hangout', 'breng', 'temen', 'bahas', 'cowo', 'kpop', 'nonton', 'drakor', 'on', 'going', 'abis', 'tu', 'cerita', 'sama', 'temen', 'heboh', 'besok', 'deadline', 'tugas']</t>
  </si>
  <si>
    <t>['kok', 'banyak', 'banget', 'yg', 'nikah', 'muda', 'kaya', 'bukan', 'muda', 'lagi', 'fuck', 'ini', 'tuh', 'kaya', 'perbocilan', 'nikah', 'pada', 'gatau', 'kah', 'umur', 'begitu', 'lagi', 'seru', 'nya', 'hangout', 'breng', 'teman', 'bahas', 'cowok', 'kpop', 'nonton', 'drakor', 'on', 'going', 'habis', 'itu', 'cerita', 'sama', 'teman', 'heboh', 'besok', 'deadline', 'tugas']</t>
  </si>
  <si>
    <t>['banget', 'nikah', 'muda', 'kaya', 'muda', 'fuck', 'tuh', 'kaya', 'perbocilan', 'nikah', 'gatau', 'kah', 'umur', 'seru', 'nya', 'hangout', 'breng', 'teman', 'bahas', 'cowok', 'kpop', 'nonton', 'drakor', 'on', 'going', 'habis', 'cerita', 'teman', 'heboh', 'besok', 'deadline', 'tugas']</t>
  </si>
  <si>
    <t>banget nikah muda kaya muda fuck tuh kaya perbocilan nikah gatau kah umur seru nya hangout breng teman bahas cowok kpop nonton drakor on going habis cerita teman heboh besok deadline tugas</t>
  </si>
  <si>
    <t>@tanyakanrl Kebanyakan yg nikah muda dan hidupnya enak tuh orang tuanya mampu ya guys.
Jadi kalo suami istri ngga kerja ya minta makan sama ibu bapaknya</t>
  </si>
  <si>
    <t>@tanyakanrl kebanyakan yg nikah muda dan hidupnya enak tuh orang tuanya mampu ya guys.
jadi kalo suami istri ngga kerja ya minta makan sama ibu bapaknya</t>
  </si>
  <si>
    <t>kebanyakan yg nikah muda dan hidupnya enak tuh orang tuanya mampu ya guys jadi kalo suami istri ngga kerja ya minta makan sama ibu bapaknya</t>
  </si>
  <si>
    <t>['kebanyakan', 'yg', 'nikah', 'muda', 'dan', 'hidupnya', 'enak', 'tuh', 'orang', 'tuanya', 'mampu', 'ya', 'guys', 'jadi', 'kalo', 'suami', 'istri', 'ngga', 'kerja', 'ya', 'minta', 'makan', 'sama', 'ibu', 'bapaknya']</t>
  </si>
  <si>
    <t>['kebanyakan', 'yg', 'nikah', 'muda', 'dan', 'hidupnya', 'enak', 'tuh', 'orang', 'tuanya', 'mampu', 'ya', 'teman', 'jadi', 'kalo', 'suami', 'istri', 'tidak', 'kerja', 'ya', 'minta', 'makan', 'sama', 'ibu', 'bapaknya']</t>
  </si>
  <si>
    <t>['kebanyakan', 'nikah', 'muda', 'hidupnya', 'enak', 'tuh', 'orang', 'tuanya', 'ya', 'teman', 'kalo', 'suami', 'istri', 'kerja', 'ya', 'makan', 'bapaknya']</t>
  </si>
  <si>
    <t>['banyak', 'nikah', 'muda', 'hidup', 'enak', 'tuh', 'orang', 'tua', 'ya', 'teman', 'kalo', 'suami', 'istri', 'kerja', 'ya', 'makan', 'bapak']</t>
  </si>
  <si>
    <t>banyak nikah muda hidup enak tuh orang tua ya teman kalo suami istri kerja ya makan bapak</t>
  </si>
  <si>
    <t>@tanyakanrl Alm. Nenek ku katanya dulu hobi ngaji + dandan efek nikah muda kali ya, terus yang satunya jago banget masak + baking tapi sekarang dah jarang buat kue soalnya gak ada oven &amp;amp; yang satu lagi jago bertani 🌾</t>
  </si>
  <si>
    <t>@tanyakanrl alm. nenek ku katanya dulu hobi ngaji + dandan efek nikah muda kali ya, terus yang satunya jago banget masak + baking tapi sekarang dah jarang buat kue soalnya gak ada oven &amp;amp; yang satu lagi jago bertani 🌾</t>
  </si>
  <si>
    <t>alm nenek ku katanya dulu hobi ngaji dandan efek nikah muda kali ya terus yang satunya jago banget masak baking tapi sekarang dah jarang buat kue soalnya gak ada oven amp yang satu lagi jago bertani</t>
  </si>
  <si>
    <t>['alm', 'nenek', 'ku', 'katanya', 'dulu', 'hobi', 'ngaji', 'dandan', 'efek', 'nikah', 'muda', 'kali', 'ya', 'terus', 'yang', 'satunya', 'jago', 'banget', 'masak', 'baking', 'tapi', 'sekarang', 'dah', 'jarang', 'buat', 'kue', 'soalnya', 'gak', 'ada', 'oven', 'amp', 'yang', 'satu', 'lagi', 'jago', 'bertani']</t>
  </si>
  <si>
    <t>['mendiang', 'nenek', 'aku', 'katanya', 'dulu', 'hobi', 'mengaji', 'dandan', 'efek', 'nikah', 'muda', 'sepertinya', 'ya', 'terus', 'yang', 'satunya', 'jago', 'banget', 'masak', 'baking', 'tapi', 'sekarang', 'sudah', 'jarang', 'buat', 'kue', 'soalnya', 'gak', 'ada', 'oven', 'amp', 'yang', 'satu', 'lagi', 'jago', 'bertani']</t>
  </si>
  <si>
    <t>['mendiang', 'nenek', 'hobi', 'mengaji', 'dandan', 'efek', 'nikah', 'muda', 'ya', 'satunya', 'jago', 'banget', 'masak', 'baking', 'jarang', 'kue', 'gak', 'oven', 'amp', 'jago', 'bertani']</t>
  </si>
  <si>
    <t>['mendiang', 'nenek', 'hobi', 'aji', 'dandan', 'efek', 'nikah', 'muda', 'ya', 'satu', 'jago', 'banget', 'masak', 'baking', 'jarang', 'kue', 'gak', 'oven', 'amp', 'jago', 'tan']</t>
  </si>
  <si>
    <t>mendiang nenek hobi aji dandan efek nikah muda ya satu jago banget masak baking jarang kue gak oven amp jago tan</t>
  </si>
  <si>
    <t>@tanyakanrl Anjir ini nikah bawah umur dong, pantes gak bisa bedain awet muda sama emang masih muda orang sekolah belom lulus dah nikah</t>
  </si>
  <si>
    <t>@tanyakanrl anjir ini nikah bawah umur dong, pantes gak bisa bedain awet muda sama emang masih muda orang sekolah belom lulus dah nikah</t>
  </si>
  <si>
    <t>anjir ini nikah bawah umur dong pantes gak bisa bedain awet muda sama emang masih muda orang sekolah belom lulus dah nikah</t>
  </si>
  <si>
    <t>['anjir', 'ini', 'nikah', 'bawah', 'umur', 'dong', 'pantes', 'gak', 'bisa', 'bedain', 'awet', 'muda', 'sama', 'emang', 'masih', 'muda', 'orang', 'sekolah', 'belom', 'lulus', 'dah', 'nikah']</t>
  </si>
  <si>
    <t>['fuck', 'ini', 'nikah', 'bawah', 'umur', 'dong', 'pantas', 'gak', 'bisa', 'bedakan', 'awet', 'muda', 'sama', 'memang', 'masih', 'muda', 'orang', 'sekolah', 'belum', 'lulus', 'sudah', 'nikah']</t>
  </si>
  <si>
    <t>['fuck', 'nikah', 'umur', 'gak', 'bedakan', 'awet', 'muda', 'muda', 'orang', 'sekolah', 'lulus', 'nikah']</t>
  </si>
  <si>
    <t>['fuck', 'nikah', 'umur', 'gak', 'beda', 'awet', 'muda', 'muda', 'orang', 'sekolah', 'lulus', 'nikah']</t>
  </si>
  <si>
    <t>fuck nikah umur gak beda awet muda muda orang sekolah lulus nikah</t>
  </si>
  <si>
    <t>@convomf Blm tua kok nder. Km masih muda itu.
Klo temen2ku macem2 sih nder. Klo temen sma emang kebanyakan dah pada nikah. Klo temen sd smp kebanyakan masih jomblo, pacaran ada tp blm nikah. Masih pada sibuk bangun karir soalnya.
Ini berarti saatnya nder. Saatnya ganti circle 😭</t>
  </si>
  <si>
    <t>@convomf blm tua kok nder. km masih muda itu.
klo temen2ku macem2 sih nder. klo temen sma emang kebanyakan dah pada nikah. klo temen sd smp kebanyakan masih jomblo, pacaran ada tp blm nikah. masih pada sibuk bangun karir soalnya.
ini berarti saatnya nder. saatnya ganti circle 😭</t>
  </si>
  <si>
    <t>blm tua kok nder km masih muda itu klo temenku macem sih nder klo temen sma emang kebanyakan dah pada nikah klo temen sd smp kebanyakan masih jomblo pacaran ada tp blm nikah masih pada sibuk bangun karir soalnya ini berarti saatnya nder saatnya ganti circle</t>
  </si>
  <si>
    <t>['blm', 'tua', 'kok', 'nder', 'km', 'masih', 'muda', 'itu', 'klo', 'temenku', 'macem', 'sih', 'nder', 'klo', 'temen', 'sma', 'emang', 'kebanyakan', 'dah', 'pada', 'nikah', 'klo', 'temen', 'sd', 'smp', 'kebanyakan', 'masih', 'jomblo', 'pacaran', 'ada', 'tp', 'blm', 'nikah', 'masih', 'pada', 'sibuk', 'bangun', 'karir', 'soalnya', 'ini', 'berarti', 'saatnya', 'nder', 'saatnya', 'ganti', 'circle']</t>
  </si>
  <si>
    <t>['belum', 'tua', 'kok', 'nder', 'kamu', 'masih', 'muda', 'itu', 'klo', 'temenku', 'macam', 'sih', 'nder', 'klo', 'teman', 'sama', 'memang', 'kebanyakan', 'sudah', 'pada', 'nikah', 'klo', 'teman', 'sd', 'sampai', 'kebanyakan', 'masih', 'lajang', 'pacaran', 'ada', 'tapi', 'belum', 'nikah', 'masih', 'pada', 'sibuk', 'bangun', 'karier', 'soalnya', 'ini', 'berarti', 'saatnya', 'nder', 'saatnya', 'ganti', 'circle']</t>
  </si>
  <si>
    <t>['tua', 'nder', 'muda', 'klo', 'temenku', 'sih', 'nder', 'klo', 'teman', 'kebanyakan', 'nikah', 'klo', 'teman', 'sd', 'kebanyakan', 'lajang', 'pacaran', 'nikah', 'sibuk', 'bangun', 'karier', 'nder', 'ganti', 'circle']</t>
  </si>
  <si>
    <t>['tua', 'nder', 'muda', 'klo', 'temenku', 'sih', 'nder', 'klo', 'teman', 'banyak', 'nikah', 'klo', 'teman', 'sd', 'banyak', 'lajang', 'pacar', 'nikah', 'sibuk', 'bangun', 'karier', 'nder', 'ganti', 'circle']</t>
  </si>
  <si>
    <t>tua nder muda klo temenku sih nder klo teman banyak nikah klo teman sd banyak lajang pacar nikah sibuk bangun karier nder ganti circle</t>
  </si>
  <si>
    <t>@convomf aku 25 aja masih santuy, malah gak kepikiran nikah sama sekali. santay aja, nikmati masa muda lo dulu nder, nikah tuh bukan sekedar buat fomo2 an atau balapan siapa cepat</t>
  </si>
  <si>
    <t>aku aja masih santuy malah gak kepikiran nikah sama sekali santay aja nikmati masa muda lo dulu nder nikah tuh bukan sekedar buat fomo an atau balapan siapa cepat</t>
  </si>
  <si>
    <t>['aku', 'aja', 'masih', 'santuy', 'malah', 'gak', 'kepikiran', 'nikah', 'sama', 'sekali', 'santay', 'aja', 'nikmati', 'masa', 'muda', 'lo', 'dulu', 'nder', 'nikah', 'tuh', 'bukan', 'sekedar', 'buat', 'fomo', 'an', 'atau', 'balapan', 'siapa', 'cepat']</t>
  </si>
  <si>
    <t>['aku', 'aja', 'masih', 'santai', 'malah', 'gak', 'kepikiran', 'nikah', 'sama', 'sekali', 'santai', 'aja', 'menikmati', 'masa', 'muda', 'kamu', 'dulu', 'nder', 'nikah', 'tuh', 'bukan', 'sekedar', 'buat', 'cemas', 'an', 'atau', 'balapan', 'siapa', 'cepat']</t>
  </si>
  <si>
    <t>['aja', 'santai', 'gak', 'kepikiran', 'nikah', 'santai', 'aja', 'menikmati', 'muda', 'nder', 'nikah', 'tuh', 'sekedar', 'cemas', 'an', 'balapan', 'cepat']</t>
  </si>
  <si>
    <t>['aja', 'santai', 'gak', 'pikir', 'nikah', 'santai', 'aja', 'nikmat', 'muda', 'nder', 'nikah', 'tuh', 'dar', 'cemas', 'an', 'balap', 'cepat']</t>
  </si>
  <si>
    <t>aja santai gak pikir nikah santai aja nikmat muda nder nikah tuh dar cemas an balap cepat</t>
  </si>
  <si>
    <t>@convomf Nder kita sama, umur 23 tuh masih muda bgtbgtbgt. masih bnyk mimpi yg bisa kamu raih. jangan pernah kepikiran buat nikah gara2 fomo temenmu pada nikah, pada punya cowok, enjoy ajaa. jalanin hidup dgn cara yg menurutmu plng menyenangkan. banyak yg masih bisa dieksplor, smngt nder</t>
  </si>
  <si>
    <t>@convomf nder kita sama, umur 23 tuh masih muda bgtbgtbgt. masih bnyk mimpi yg bisa kamu raih. jangan pernah kepikiran buat nikah gara2 fomo temenmu pada nikah, pada punya cowok, enjoy ajaa. jalanin hidup dgn cara yg menurutmu plng menyenangkan. banyak yg masih bisa dieksplor, smngt nder</t>
  </si>
  <si>
    <t>nder kita sama umur tuh masih muda bgtbgtbgt masih bnyk mimpi yg bisa kamu raih jangan pernah kepikiran buat nikah gara fomo temenmu pada nikah pada punya cowok enjoy ajaa jalanin hidup dgn cara yg menurutmu plng menyenangkan banyak yg masih bisa dieksplor smngt nder</t>
  </si>
  <si>
    <t>['nder', 'kita', 'sama', 'umur', 'tuh', 'masih', 'muda', 'bgtbgtbgt', 'masih', 'bnyk', 'mimpi', 'yg', 'bisa', 'kamu', 'raih', 'jangan', 'pernah', 'kepikiran', 'buat', 'nikah', 'gara', 'fomo', 'temenmu', 'pada', 'nikah', 'pada', 'punya', 'cowok', 'enjoy', 'ajaa', 'jalanin', 'hidup', 'dgn', 'cara', 'yg', 'menurutmu', 'plng', 'menyenangkan', 'banyak', 'yg', 'masih', 'bisa', 'dieksplor', 'smngt', 'nder']</t>
  </si>
  <si>
    <t>['nder', 'kita', 'sama', 'umur', 'tuh', 'masih', 'muda', 'bgtbgtbgt', 'masih', 'banyak', 'mimpi', 'yg', 'bisa', 'kamu', 'raih', 'jangan', 'pernah', 'kepikiran', 'buat', 'nikah', 'karena', 'cemas', 'temenmu', 'pada', 'nikah', 'pada', 'punya', 'cowok', 'enjoy', 'saja', 'jalankan', 'hidup', 'dengan', 'cara', 'yg', 'menurutmu', 'plng', 'menyenangkan', 'banyak', 'yg', 'masih', 'bisa', 'dieksplor', 'smngt', 'nder']</t>
  </si>
  <si>
    <t>['nder', 'umur', 'tuh', 'muda', 'bgtbgtbgt', 'mimpi', 'raih', 'kepikiran', 'nikah', 'cemas', 'temenmu', 'nikah', 'cowok', 'enjoy', 'jalankan', 'hidup', 'menurutmu', 'plng', 'menyenangkan', 'dieksplor', 'smngt', 'nder']</t>
  </si>
  <si>
    <t>['nder', 'umur', 'tuh', 'muda', 'bgtbgtbgt', 'mimpi', 'raih', 'pikir', 'nikah', 'cemas', 'temenmu', 'nikah', 'cowok', 'enjoy', 'jalan', 'hidup', 'turut', 'plng', 'senang', 'dieksplor', 'smngt', 'nder']</t>
  </si>
  <si>
    <t>nder umur tuh muda bgtbgtbgt mimpi raih pikir nikah cemas temenmu nikah cowok enjoy jalan hidup turut plng senang dieksplor smngt nder</t>
  </si>
  <si>
    <t>@tanyakanrl Gw yg anak 90an menangis melihat ini.bukan karena dia yg masih muda udah nikah,tapi karena umur udah tua,tapi masih ingin main2 dan menolak tambah tua 😭😭</t>
  </si>
  <si>
    <t>@tanyakanrl gw yg anak 90an menangis melihat ini.bukan karena dia yg masih muda udah nikah,tapi karena umur udah tua,tapi masih ingin main2 dan menolak tambah tua 😭😭</t>
  </si>
  <si>
    <t>gw yg anak an menangis melihat inibukan karena dia yg masih muda udah nikahtapi karena umur udah tuatapi masih ingin main dan menolak tambah tua</t>
  </si>
  <si>
    <t>['gw', 'yg', 'anak', 'an', 'menangis', 'melihat', 'inibukan', 'karena', 'dia', 'yg', 'masih', 'muda', 'udah', 'nikahtapi', 'karena', 'umur', 'udah', 'tuatapi', 'masih', 'ingin', 'main', 'dan', 'menolak', 'tambah', 'tua']</t>
  </si>
  <si>
    <t>['aku', 'yg', 'anak', 'an', 'menangis', 'melihat', 'inibukan', 'karena', 'dia', 'yg', 'masih', 'muda', 'sudah', 'nikahtapi', 'karena', 'umur', 'sudah', 'tuatapi', 'masih', 'ingin', 'main', 'dan', 'menolak', 'tambah', 'tua']</t>
  </si>
  <si>
    <t>['anak', 'an', 'menangis', 'inibukan', 'muda', 'nikahtapi', 'umur', 'tuatapi', 'main', 'menolak', 'tua']</t>
  </si>
  <si>
    <t>['anak', 'an', 'menang', 'inibukan', 'muda', 'nikahtapi', 'umur', 'tuatapi', 'main', 'tolak', 'tua']</t>
  </si>
  <si>
    <t>anak an menang inibukan muda nikahtapi umur tuatapi main tolak tua</t>
  </si>
  <si>
    <t>@tanyakanrl Adekku 04L dan thun ini baru mau lulus SMA? Tapi emang kalo di kampung tuh banyak tau yg nikah muda udah bukan hal anehh</t>
  </si>
  <si>
    <t>@tanyakanrl adekku 04l dan thun ini baru mau lulus sma? tapi emang kalo di kampung tuh banyak tau yg nikah muda udah bukan hal anehh</t>
  </si>
  <si>
    <t>adekku  dan thun ini baru mau lulus sma tapi emang kalo di kampung tuh banyak tau yg nikah muda udah bukan hal anehh</t>
  </si>
  <si>
    <t>['adekku', 'dan', 'thun', 'ini', 'baru', 'mau', 'lulus', 'sma', 'tapi', 'emang', 'kalo', 'di', 'kampung', 'tuh', 'banyak', 'tau', 'yg', 'nikah', 'muda', 'udah', 'bukan', 'hal', 'anehh']</t>
  </si>
  <si>
    <t>['adikku', 'dan', 'tahun', 'ini', 'baru', 'mau', 'lulus', 'sama', 'tapi', 'memang', 'kalo', 'di', 'kampung', 'tuh', 'banyak', 'tau', 'yg', 'nikah', 'muda', 'sudah', 'bukan', 'hal', 'anehh']</t>
  </si>
  <si>
    <t>['adikku', 'lulus', 'kalo', 'kampung', 'tuh', 'tau', 'nikah', 'muda', 'anehh']</t>
  </si>
  <si>
    <t>['adik', 'lulus', 'kalo', 'kampung', 'tuh', 'tau', 'nikah', 'muda', 'anehh']</t>
  </si>
  <si>
    <t>adik lulus kalo kampung tuh tau nikah muda anehh</t>
  </si>
  <si>
    <t>@roxeveanne Hooh... tapi kayaknya yang banyakan nikah muda anak 2000an</t>
  </si>
  <si>
    <t>@roxeveanne hooh... tapi kayaknya yang banyakan nikah muda anak 2000an</t>
  </si>
  <si>
    <t>hooh tapi kayaknya yang banyakan nikah muda anak an</t>
  </si>
  <si>
    <t>['hooh', 'tapi', 'kayaknya', 'yang', 'banyakan', 'nikah', 'muda', 'anak', 'an']</t>
  </si>
  <si>
    <t>['iya', 'tapi', 'kayaknya', 'yang', 'banyakan', 'nikah', 'muda', 'anak', 'an']</t>
  </si>
  <si>
    <t>['iya', 'kayaknya', 'banyakan', 'nikah', 'muda', 'anak', 'an']</t>
  </si>
  <si>
    <t>['iya', 'kayak', 'banyak', 'nikah', 'muda', 'anak', 'an']</t>
  </si>
  <si>
    <t>iya kayak banyak nikah muda anak an</t>
  </si>
  <si>
    <t>@RGB240128128 @sarahma2907 @nokchalatte__ @tanyakanrl Temen2 gw dulu yg salty gw mens pertama pas sd kls 5 malah udh pada nikah muda n udh pada punya anak</t>
  </si>
  <si>
    <t>@rgb240128128 @sarahma2907 @nokchalatte__ @tanyakanrl temen2 gw dulu yg salty gw mens pertama pas sd kls 5 malah udh pada nikah muda n udh pada punya anak</t>
  </si>
  <si>
    <t>temen gw dulu yg salty gw mens pertama pas sd kls malah udh pada nikah muda  udh pada punya anak</t>
  </si>
  <si>
    <t>['temen', 'gw', 'dulu', 'yg', 'salty', 'gw', 'mens', 'pertama', 'pas', 'sd', 'kls', 'malah', 'udh', 'pada', 'nikah', 'muda', 'udh', 'pada', 'punya', 'anak']</t>
  </si>
  <si>
    <t>['teman', 'aku', 'dulu', 'yg', 'salty', 'aku', 'mens', 'pertama', 'saat', 'sd', 'kelas', 'malah', 'sudah', 'pada', 'nikah', 'muda', 'sudah', 'pada', 'punya', 'anak']</t>
  </si>
  <si>
    <t>['teman', 'salty', 'mens', 'sd', 'kelas', 'nikah', 'muda', 'anak']</t>
  </si>
  <si>
    <t>teman salty mens sd kelas nikah muda anak</t>
  </si>
  <si>
    <t>@tanyakanrl Iya jg ya 😭😭
Emng org org klo udh nikah dan pnya anak tu vibes nya lngsung beda. Wlupun kita jauh lbih tua dri dia ttp aja bkal kliatan yg lbih muda, pekara yg stu msih anak gadis dan dia udh jd istri org 😭😭</t>
  </si>
  <si>
    <t>@tanyakanrl iya jg ya 😭😭
emng org org klo udh nikah dan pnya anak tu vibes nya lngsung beda. wlupun kita jauh lbih tua dri dia ttp aja bkal kliatan yg lbih muda, pekara yg stu msih anak gadis dan dia udh jd istri org 😭😭</t>
  </si>
  <si>
    <t>iya jg ya emng org org klo udh nikah dan pnya anak tu vibes nya lngsung beda wlupun kita jauh lbih tua dri dia ttp aja bkal kliatan yg lbih muda pekara yg stu msih anak gadis dan dia udh jd istri org</t>
  </si>
  <si>
    <t>['iya', 'jg', 'ya', 'emng', 'org', 'org', 'klo', 'udh', 'nikah', 'dan', 'pnya', 'anak', 'tu', 'vibes', 'nya', 'lngsung', 'beda', 'wlupun', 'kita', 'jauh', 'lbih', 'tua', 'dri', 'dia', 'ttp', 'aja', 'bkal', 'kliatan', 'yg', 'lbih', 'muda', 'pekara', 'yg', 'stu', 'msih', 'anak', 'gadis', 'dan', 'dia', 'udh', 'jd', 'istri', 'org']</t>
  </si>
  <si>
    <t>['iya', 'juga', 'ya', 'memang', 'orang', 'orang', 'klo', 'sudah', 'nikah', 'dan', 'punya', 'anak', 'itu', 'suasana', 'nya', 'lngsung', 'beda', 'wlupun', 'kita', 'jauh', 'lebih', 'tua', 'dari', 'dia', 'tetap', 'aja', 'akan', 'kliatan', 'yg', 'lebih', 'muda', 'pekara', 'yg', 'stu', 'masih', 'anak', 'gadis', 'dan', 'dia', 'sudah', 'jd', 'istri', 'orang']</t>
  </si>
  <si>
    <t>['iya', 'ya', 'orang', 'orang', 'klo', 'nikah', 'anak', 'suasana', 'nya', 'lngsung', 'beda', 'wlupun', 'tua', 'aja', 'kliatan', 'muda', 'pekara', 'stu', 'anak', 'gadis', 'jd', 'istri', 'orang']</t>
  </si>
  <si>
    <t>['iya', 'ya', 'orang', 'orang', 'klo', 'nikah', 'anak', 'suasana', 'nya', 'lngsung', 'beda', 'wlupun', 'tua', 'aja', 'kliatan', 'muda', 'kara', 'stu', 'anak', 'gadis', 'jd', 'istri', 'orang']</t>
  </si>
  <si>
    <t>iya ya orang orang klo nikah anak suasana nya lngsung beda wlupun tua aja kliatan muda kara stu anak gadis jd istri orang</t>
  </si>
  <si>
    <t>@tanyakanrl nikah muda kok bangga wkwk heran banget sama pikiran orang indo 
nikah kayak pecapaian yang luar biasa</t>
  </si>
  <si>
    <t>nikah muda kok bangga wkwk heran banget sama pikiran orang indo nikah kayak pecapaian yang luar biasa</t>
  </si>
  <si>
    <t>['nikah', 'muda', 'kok', 'bangga', 'wkwk', 'heran', 'banget', 'sama', 'pikiran', 'orang', 'indo', 'nikah', 'kayak', 'pecapaian', 'yang', 'luar', 'biasa']</t>
  </si>
  <si>
    <t>['nikah', 'muda', 'kok', 'bangga', 'wkwk', 'heran', 'banget', 'sama', 'pikiran', 'orang', 'indonesia', 'nikah', 'seperti', 'pecapaian', 'yang', 'luar', 'biasa']</t>
  </si>
  <si>
    <t>['nikah', 'muda', 'bangga', 'heran', 'banget', 'pikiran', 'orang', 'indonesia', 'nikah', 'pecapaian']</t>
  </si>
  <si>
    <t>['nikah', 'muda', 'bangga', 'heran', 'banget', 'pikir', 'orang', 'indonesia', 'nikah', 'capai']</t>
  </si>
  <si>
    <t>nikah muda bangga heran banget pikir orang indonesia nikah capai</t>
  </si>
  <si>
    <t>Nah respon orang tua kaya gini tu lho yg bikin orang tu males ditanya kapan nikah. Padahal mah yg muda woles aja kalo jawab belum nikah, tapi kalo responnya orang tua jelek kaya gini kan orang jd males tiap ditanya kapan nikah.</t>
  </si>
  <si>
    <t>nah respon orang tua kaya gini tu lho yg bikin orang tu males ditanya kapan nikah. padahal mah yg muda woles aja kalo jawab belum nikah, tapi kalo responnya orang tua jelek kaya gini kan orang jd males tiap ditanya kapan nikah.</t>
  </si>
  <si>
    <t>nah respon orang tua kaya gini tu lho yg bikin orang tu males ditanya kapan nikah padahal mah yg muda woles aja kalo jawab belum nikah tapi kalo responnya orang tua jelek kaya gini kan orang jd males tiap ditanya kapan nikah</t>
  </si>
  <si>
    <t>['nah', 'respon', 'orang', 'tua', 'kaya', 'gini', 'tu', 'lho', 'yg', 'bikin', 'orang', 'tu', 'males', 'ditanya', 'kapan', 'nikah', 'padahal', 'mah', 'yg', 'muda', 'woles', 'aja', 'kalo', 'jawab', 'belum', 'nikah', 'tapi', 'kalo', 'responnya', 'orang', 'tua', 'jelek', 'kaya', 'gini', 'kan', 'orang', 'jd', 'males', 'tiap', 'ditanya', 'kapan', 'nikah']</t>
  </si>
  <si>
    <t>['nah', 'respon', 'orang', 'tua', 'kaya', 'begini', 'itu', 'lho', 'yg', 'bikin', 'orang', 'itu', 'malas', 'ditanya', 'kapan', 'nikah', 'padahal', 'mah', 'yg', 'muda', 'woles', 'aja', 'kalo', 'jawab', 'belum', 'nikah', 'tapi', 'kalo', 'responnya', 'orang', 'tua', 'jelek', 'kaya', 'begini', 'kan', 'orang', 'jd', 'malas', 'tiap', 'ditanya', 'kapan', 'nikah']</t>
  </si>
  <si>
    <t>['respon', 'orang', 'tua', 'kaya', 'lho', 'bikin', 'orang', 'malas', 'nikah', 'mah', 'muda', 'woles', 'aja', 'kalo', 'nikah', 'kalo', 'responnya', 'orang', 'tua', 'jelek', 'kaya', 'orang', 'jd', 'malas', 'nikah']</t>
  </si>
  <si>
    <t>respon orang tua kaya lho bikin orang malas nikah mah muda woles aja kalo nikah kalo responnya orang tua jelek kaya orang jd malas nikah</t>
  </si>
  <si>
    <t>@tanyakanrl anjir kek saudaraku. 2008 dah anak 1 tahun ini. tapi emang nikah muda sih. jadi usia 15 taun dah brojol. dia emang pengen nikah, jadi pas SMP kelas 3 gamau lanjut sekolah. ortunya awalnya g stuju, tapi dia kabur ke rumah pacarnya kalo ga direstui nikah. mau g mau ortunya iyain🥲</t>
  </si>
  <si>
    <t>@tanyakanrl anjir kek saudaraku. 2008 dah anak 1 tahun ini. tapi emang nikah muda sih. jadi usia 15 taun dah brojol. dia emang pengen nikah, jadi pas smp kelas 3 gamau lanjut sekolah. ortunya awalnya g stuju, tapi dia kabur ke rumah pacarnya kalo ga direstui nikah. mau g mau ortunya iyain🥲</t>
  </si>
  <si>
    <t>anjir kek saudaraku dah anak tahun ini tapi emang nikah muda sih jadi usia taun dah brojol dia emang pengen nikah jadi pas smp kelas gamau lanjut sekolah ortunya awalnya  stuju tapi dia kabur ke rumah pacarnya kalo ga direstui nikah mau  mau ortunya iyain</t>
  </si>
  <si>
    <t>['anjir', 'kek', 'saudaraku', 'dah', 'anak', 'tahun', 'ini', 'tapi', 'emang', 'nikah', 'muda', 'sih', 'jadi', 'usia', 'taun', 'dah', 'brojol', 'dia', 'emang', 'pengen', 'nikah', 'jadi', 'pas', 'smp', 'kelas', 'gamau', 'lanjut', 'sekolah', 'ortunya', 'awalnya', 'stuju', 'tapi', 'dia', 'kabur', 'ke', 'rumah', 'pacarnya', 'kalo', 'ga', 'direstui', 'nikah', 'mau', 'mau', 'ortunya', 'iyain']</t>
  </si>
  <si>
    <t>['fuck', 'seperti', 'saudaraku', 'sudah', 'anak', 'tahun', 'ini', 'tapi', 'memang', 'nikah', 'muda', 'sih', 'jadi', 'usia', 'tahun', 'sudah', 'brojol', 'dia', 'memang', 'ingin', 'nikah', 'jadi', 'saat', 'sampai', 'kelas', 'gamau', 'lanjut', 'sekolah', 'orangtua', 'awalnya', 'stuju', 'tapi', 'dia', 'kabur', 'ke', 'rumah', 'pacarnya', 'kalo', 'tidak', 'direstui', 'nikah', 'mau', 'mau', 'orangtua', 'iyain']</t>
  </si>
  <si>
    <t>['fuck', 'saudaraku', 'anak', 'nikah', 'muda', 'sih', 'usia', 'brojol', 'nikah', 'kelas', 'gamau', 'sekolah', 'orangtua', 'stuju', 'kabur', 'rumah', 'pacarnya', 'kalo', 'direstui', 'nikah', 'orangtua', 'iyain']</t>
  </si>
  <si>
    <t>['fuck', 'saudara', 'anak', 'nikah', 'muda', 'sih', 'usia', 'brojol', 'nikah', 'kelas', 'gamau', 'sekolah', 'orangtua', 'stuju', 'kabur', 'rumah', 'pacar', 'kalo', 'restu', 'nikah', 'orangtua', 'iyain']</t>
  </si>
  <si>
    <t>fuck saudara anak nikah muda sih usia brojol nikah kelas gamau sekolah orangtua stuju kabur rumah pacar kalo restu nikah orangtua iyain</t>
  </si>
  <si>
    <t>@convomf Gpp, cowo umur matangnya 35 taun ga si untuk nikah? Jadi fokus karir aja kamu masi muda</t>
  </si>
  <si>
    <t>@convomf gpp, cowo umur matangnya 35 taun ga si untuk nikah? jadi fokus karir aja kamu masi muda</t>
  </si>
  <si>
    <t>gpp cowo umur matangnya taun ga si untuk nikah jadi fokus karir aja kamu masi muda</t>
  </si>
  <si>
    <t>['gpp', 'cowo', 'umur', 'matangnya', 'taun', 'ga', 'si', 'untuk', 'nikah', 'jadi', 'fokus', 'karir', 'aja', 'kamu', 'masi', 'muda']</t>
  </si>
  <si>
    <t>['boleh', 'cowok', 'umur', 'matangnya', 'tahun', 'tidak', 'si', 'untuk', 'nikah', 'jadi', 'fokus', 'karier', 'aja', 'kamu', 'masih', 'muda']</t>
  </si>
  <si>
    <t>['cowok', 'umur', 'matangnya', 'si', 'nikah', 'fokus', 'karier', 'aja', 'muda']</t>
  </si>
  <si>
    <t>['cowok', 'umur', 'matang', 'si', 'nikah', 'fokus', 'karier', 'aja', 'muda']</t>
  </si>
  <si>
    <t>cowok umur matang si nikah fokus karier aja muda</t>
  </si>
  <si>
    <t>@tanyarlfes Bukan ga mau nikah muda, tapi belum harus menikah dulu. Karena ada beberapa kriteria sebelum menikah yang harus dipenuhi oleh diri ini. Kalo tiba tiba tuhan memberikan jalan yg satsetsatset untuk mempercepat wujudin kriteria itu ya pasti akan nikah muda si</t>
  </si>
  <si>
    <t>@tanyarlfes bukan ga mau nikah muda, tapi belum harus menikah dulu. karena ada beberapa kriteria sebelum menikah yang harus dipenuhi oleh diri ini. kalo tiba tiba tuhan memberikan jalan yg satsetsatset untuk mempercepat wujudin kriteria itu ya pasti akan nikah muda si</t>
  </si>
  <si>
    <t>bukan ga mau nikah muda tapi belum harus menikah dulu karena ada beberapa kriteria sebelum menikah yang harus dipenuhi oleh diri ini kalo tiba tiba tuhan memberikan jalan yg satsetsatset untuk mempercepat wujudin kriteria itu ya pasti akan nikah muda si</t>
  </si>
  <si>
    <t>['bukan', 'ga', 'mau', 'nikah', 'muda', 'tapi', 'belum', 'harus', 'menikah', 'dulu', 'karena', 'ada', 'beberapa', 'kriteria', 'sebelum', 'menikah', 'yang', 'harus', 'dipenuhi', 'oleh', 'diri', 'ini', 'kalo', 'tiba', 'tiba', 'tuhan', 'memberikan', 'jalan', 'yg', 'satsetsatset', 'untuk', 'mempercepat', 'wujudin', 'kriteria', 'itu', 'ya', 'pasti', 'akan', 'nikah', 'muda', 'si']</t>
  </si>
  <si>
    <t>['bukan', 'tidak', 'mau', 'nikah', 'muda', 'tapi', 'belum', 'harus', 'nikah', 'dulu', 'karena', 'ada', 'beberapa', 'kriteria', 'sebelum', 'nikah', 'yang', 'harus', 'dipenuhi', 'oleh', 'diri', 'ini', 'kalo', 'tiba', 'tiba', 'tuhan', 'memberikan', 'jalan', 'yg', 'segera', 'untuk', 'mempercepat', 'wujudkan', 'kriteria', 'itu', 'ya', 'pasti', 'akan', 'nikah', 'muda', 'si']</t>
  </si>
  <si>
    <t>['nikah', 'muda', 'nikah', 'kriteria', 'nikah', 'dipenuhi', 'kalo', 'tuhan', 'jalan', 'mempercepat', 'wujudkan', 'kriteria', 'ya', 'nikah', 'muda', 'si']</t>
  </si>
  <si>
    <t>['nikah', 'muda', 'nikah', 'kriteria', 'nikah', 'penuh', 'kalo', 'tuhan', 'jalan', 'cepat', 'wujud', 'kriteria', 'ya', 'nikah', 'muda', 'si']</t>
  </si>
  <si>
    <t>nikah muda nikah kriteria nikah penuh kalo tuhan jalan cepat wujud kriteria ya nikah muda si</t>
  </si>
  <si>
    <t>@lassie_su @tanyakanrl Tp gak semua org kota menerima nikah tua jg kak.
Pdahal nikah mah terserah individu masing², mau tua mau muda, asal jangan dibawah umur aja. :/</t>
  </si>
  <si>
    <t>@lassie_su @tanyakanrl tp gak semua org kota menerima nikah tua jg kak.
pdahal nikah mah terserah individu masing², mau tua mau muda, asal jangan dibawah umur aja. :/</t>
  </si>
  <si>
    <t>su tp gak semua org kota menerima nikah tua jg kak pdahal nikah mah terserah individu masing mau tua mau muda asal jangan dibawah umur aja</t>
  </si>
  <si>
    <t>['su', 'tp', 'gak', 'semua', 'org', 'kota', 'menerima', 'nikah', 'tua', 'jg', 'kak', 'pdahal', 'nikah', 'mah', 'terserah', 'individu', 'masing', 'mau', 'tua', 'mau', 'muda', 'asal', 'jangan', 'dibawah', 'umur', 'aja']</t>
  </si>
  <si>
    <t>['fuck', 'tapi', 'gak', 'semua', 'orang', 'kota', 'menerima', 'nikah', 'tua', 'juga', 'kakak', 'pdahal', 'nikah', 'mah', 'terserah', 'individu', 'masing', 'mau', 'tua', 'mau', 'muda', 'asal', 'jangan', 'dibawah', 'umur', 'aja']</t>
  </si>
  <si>
    <t>['fuck', 'gak', 'orang', 'kota', 'menerima', 'nikah', 'tua', 'kakak', 'pdahal', 'nikah', 'mah', 'terserah', 'individu', 'tua', 'muda', 'dibawah', 'umur', 'aja']</t>
  </si>
  <si>
    <t>['fuck', 'gak', 'orang', 'kota', 'terima', 'nikah', 'tua', 'kakak', 'pdahal', 'nikah', 'mah', 'serah', 'individu', 'tua', 'muda', 'bawah', 'umur', 'aja']</t>
  </si>
  <si>
    <t>fuck gak orang kota terima nikah tua kakak pdahal nikah mah serah individu tua muda bawah umur aja</t>
  </si>
  <si>
    <t>@haematoglobulin @tanyakanrl Banget banget, kek, miris aja liatnya, msh muda banget ya Allah, msh anak-anak dia tuh 🥲🥲, andai dia blm nikah KTP pun pasti baru buat taun lalu....</t>
  </si>
  <si>
    <t>@haematoglobulin @tanyakanrl banget banget, kek, miris aja liatnya, msh muda banget ya allah, msh anak-anak dia tuh 🥲🥲, andai dia blm nikah ktp pun pasti baru buat taun lalu....</t>
  </si>
  <si>
    <t>banget banget kek miris aja liatnya msh muda banget ya allah msh anakanak dia tuh andai dia blm nikah ktp pun pasti baru buat taun lalu</t>
  </si>
  <si>
    <t>['banget', 'banget', 'kek', 'miris', 'aja', 'liatnya', 'msh', 'muda', 'banget', 'ya', 'allah', 'msh', 'anakanak', 'dia', 'tuh', 'andai', 'dia', 'blm', 'nikah', 'ktp', 'pun', 'pasti', 'baru', 'buat', 'taun', 'lalu']</t>
  </si>
  <si>
    <t>['banget', 'banget', 'seperti', 'miris', 'aja', 'liatnya', 'masih', 'muda', 'banget', 'ya', 'allah', 'masih', 'anak', 'dia', 'tuh', 'andai', 'dia', 'belum', 'nikah', 'ktp', 'pun', 'pasti', 'baru', 'buat', 'tahun', 'lalu']</t>
  </si>
  <si>
    <t>['banget', 'banget', 'miris', 'aja', 'liatnya', 'muda', 'banget', 'ya', 'allah', 'anak', 'tuh', 'andai', 'nikah', 'ktp']</t>
  </si>
  <si>
    <t>['banget', 'banget', 'miris', 'aja', 'liat', 'muda', 'banget', 'ya', 'allah', 'anak', 'tuh', 'andai', 'nikah', 'ktp']</t>
  </si>
  <si>
    <t>banget banget miris aja liat muda banget ya allah anak tuh andai nikah ktp</t>
  </si>
  <si>
    <t>@tanyakanrl Dari pada nikah muda mending main hay day🙏🏼</t>
  </si>
  <si>
    <t>@tanyakanrl dari pada nikah muda mending main hay day🙏🏼</t>
  </si>
  <si>
    <t>dari pada nikah muda mending main hay day</t>
  </si>
  <si>
    <t>['dari', 'pada', 'nikah', 'muda', 'mending', 'main', 'hay', 'day']</t>
  </si>
  <si>
    <t>['nikah', 'muda', 'mending', 'main', 'hay', 'day']</t>
  </si>
  <si>
    <t>nikah muda mending main hay day</t>
  </si>
  <si>
    <t>@convomf Kalo pengen nikah cuma Karna ngeliat temen temen seumuran udah pada nikah mending jangan nder, umur 23-25 atau berapapun itu masih muda banget kok,dan jangan khawatir kalo ga nikah, yang terpenting menikahlah dengan mental yang siap,kalo bisa finansial stabil dll</t>
  </si>
  <si>
    <t>@convomf kalo pengen nikah cuma karna ngeliat temen temen seumuran udah pada nikah mending jangan nder, umur 23-25 atau berapapun itu masih muda banget kok,dan jangan khawatir kalo ga nikah, yang terpenting menikahlah dengan mental yang siap,kalo bisa finansial stabil dll</t>
  </si>
  <si>
    <t>kalo pengen nikah cuma karna ngeliat temen temen seumuran udah pada nikah mending jangan nder umur atau berapapun itu masih muda banget kokdan jangan khawatir kalo ga nikah yang terpenting menikahlah dengan mental yang siapkalo bisa finansial stabil dll</t>
  </si>
  <si>
    <t>['kalo', 'pengen', 'nikah', 'cuma', 'karna', 'ngeliat', 'temen', 'temen', 'seumuran', 'udah', 'pada', 'nikah', 'mending', 'jangan', 'nder', 'umur', 'atau', 'berapapun', 'itu', 'masih', 'muda', 'banget', 'kokdan', 'jangan', 'khawatir', 'kalo', 'ga', 'nikah', 'yang', 'terpenting', 'menikahlah', 'dengan', 'mental', 'yang', 'siapkalo', 'bisa', 'finansial', 'stabil', 'dll']</t>
  </si>
  <si>
    <t>['kalo', 'ingin', 'nikah', 'cuma', 'karena', 'melihat', 'teman', 'teman', 'seumuran', 'sudah', 'pada', 'nikah', 'mending', 'jangan', 'nder', 'umur', 'atau', 'berapapun', 'itu', 'masih', 'muda', 'banget', 'kokdan', 'jangan', 'khawatir', 'kalo', 'tidak', 'nikah', 'yang', 'terpenting', 'menikahlah', 'dengan', 'mental', 'yang', 'siapkalo', 'bisa', 'keuangan', 'stabil', 'dll']</t>
  </si>
  <si>
    <t>['kalo', 'nikah', 'teman', 'teman', 'seumuran', 'nikah', 'mending', 'nder', 'umur', 'muda', 'banget', 'kokdan', 'khawatir', 'kalo', 'nikah', 'terpenting', 'menikahlah', 'mental', 'siapkalo', 'keuangan', 'stabil', 'dll']</t>
  </si>
  <si>
    <t>['kalo', 'nikah', 'teman', 'teman', 'umur', 'nikah', 'mending', 'nder', 'umur', 'muda', 'banget', 'kokdan', 'khawatir', 'kalo', 'nikah', 'penting', 'nikah', 'mental', 'siapkalo', 'uang', 'stabil', 'dll']</t>
  </si>
  <si>
    <t>kalo nikah teman teman umur nikah mending nder umur muda banget kokdan khawatir kalo nikah penting nikah mental siapkalo uang stabil dll</t>
  </si>
  <si>
    <t>@sbyfess Buatku umur 23 masih terlalu muda buat nikah</t>
  </si>
  <si>
    <t>@sbyfess buatku umur 23 masih terlalu muda buat nikah</t>
  </si>
  <si>
    <t>buatku umur masih terlalu muda buat nikah</t>
  </si>
  <si>
    <t>['buatku', 'umur', 'masih', 'terlalu', 'muda', 'buat', 'nikah']</t>
  </si>
  <si>
    <t>['buatku', 'umur', 'muda', 'nikah']</t>
  </si>
  <si>
    <t>['buat', 'umur', 'muda', 'nikah']</t>
  </si>
  <si>
    <t>buat umur muda nikah</t>
  </si>
  <si>
    <t>Menurutku anak muda jangan takut dengan jargon umur segini harus nikah+punya anak, punya rumah, motor, mobil, tabungan bermiliar-miliar. You guys I am not doing any of this and I am OK, secured and stable 😁</t>
  </si>
  <si>
    <t>menurutku anak muda jangan takut dengan jargon umur segini harus nikah+punya anak, punya rumah, motor, mobil, tabungan bermiliar-miliar. you guys i am not doing any of this and i am ok, secured and stable 😁</t>
  </si>
  <si>
    <t>menurutku anak muda jangan takut dengan jargon umur segini harus nikahpunya anak punya rumah motor mobil tabungan bermiliarmiliar you guys  am not doing any of this and  am ok secured and stable</t>
  </si>
  <si>
    <t>['menurutku', 'anak', 'muda', 'jangan', 'takut', 'dengan', 'jargon', 'umur', 'segini', 'harus', 'nikahpunya', 'anak', 'punya', 'rumah', 'motor', 'mobil', 'tabungan', 'bermiliarmiliar', 'you', 'guys', 'am', 'not', 'doing', 'any', 'of', 'this', 'and', 'am', 'ok', 'secured', 'and', 'stable']</t>
  </si>
  <si>
    <t>['menurutku', 'anak', 'muda', 'jangan', 'takut', 'dengan', 'jargon', 'umur', 'begini', 'harus', 'nikahpunya', 'anak', 'punya', 'rumah', 'motor', 'mobil', 'tabungan', 'bermiliarmiliar', 'you', 'teman', 'am', 'not', 'doing', 'any', 'of', 'this', 'and', 'am', 'oke', 'secured', 'and', 'stable']</t>
  </si>
  <si>
    <t>['menurutku', 'anak', 'muda', 'takut', 'jargon', 'umur', 'nikahpunya', 'anak', 'rumah', 'motor', 'mobil', 'tabungan', 'bermiliarmiliar', 'you', 'teman', 'not', 'doing', 'any', 'of', 'this', 'and', 'oke', 'secured', 'and', 'stable']</t>
  </si>
  <si>
    <t>['turut', 'anak', 'muda', 'takut', 'jargon', 'umur', 'nikahpunya', 'anak', 'rumah', 'motor', 'mobil', 'tabung', 'bermiliarmiliar', 'you', 'teman', 'not', 'doing', 'any', 'of', 'this', 'and', 'oke', 'secured', 'and', 'stable']</t>
  </si>
  <si>
    <t>turut anak muda takut jargon umur nikahpunya anak rumah motor mobil tabung bermiliarmiliar you teman not doing any of this and oke secured and stable</t>
  </si>
  <si>
    <t>@convomf sans aja, nder. jgn buru² nikah. mending nikah tua drpd jd janda muda, nder 😭</t>
  </si>
  <si>
    <t>sans aja nder jgn buru nikah mending nikah tua drpd jd janda muda nder</t>
  </si>
  <si>
    <t>['sans', 'aja', 'nder', 'jgn', 'buru', 'nikah', 'mending', 'nikah', 'tua', 'drpd', 'jd', 'janda', 'muda', 'nder']</t>
  </si>
  <si>
    <t>['santai', 'aja', 'nder', 'jgn', 'buru', 'nikah', 'mending', 'nikah', 'tua', 'daripada', 'jd', 'janda', 'muda', 'nder']</t>
  </si>
  <si>
    <t>['santai', 'aja', 'nder', 'jgn', 'buru', 'nikah', 'mending', 'nikah', 'tua', 'jd', 'janda', 'muda', 'nder']</t>
  </si>
  <si>
    <t>santai aja nder jgn buru nikah mending nikah tua jd janda muda nder</t>
  </si>
  <si>
    <t>Agak nyesel si ga nabung dari kecil, kalo nabung dari kecil mungkin skrg udah bisa nikah muda aowokwowk</t>
  </si>
  <si>
    <t>agak nyesel si ga nabung dari kecil, kalo nabung dari kecil mungkin skrg udah bisa nikah muda aowokwowk</t>
  </si>
  <si>
    <t>agak nyesel si ga nabung dari kecil kalo nabung dari kecil mungkin skrg udah bisa nikah muda aowokwowk</t>
  </si>
  <si>
    <t>['agak', 'nyesel', 'si', 'ga', 'nabung', 'dari', 'kecil', 'kalo', 'nabung', 'dari', 'kecil', 'mungkin', 'skrg', 'udah', 'bisa', 'nikah', 'muda', 'aowokwowk']</t>
  </si>
  <si>
    <t>['agak', 'menyesal', 'si', 'tidak', 'menabung', 'dari', 'kecil', 'kalo', 'menabung', 'dari', 'kecil', 'mungkin', 'sekarang', 'sudah', 'bisa', 'nikah', 'muda', 'aowokwowk']</t>
  </si>
  <si>
    <t>['menyesal', 'si', 'menabung', 'kalo', 'menabung', 'nikah', 'muda', 'aowokwowk']</t>
  </si>
  <si>
    <t>['sesal', 'si', 'tabung', 'kalo', 'tabung', 'nikah', 'muda', 'aowokwowk']</t>
  </si>
  <si>
    <t>sesal si tabung kalo tabung nikah muda aowokwowk</t>
  </si>
  <si>
    <t>Timeline pada riweuh sama keluarga besar yang rese. Meanwhile my mom, just now: "itu sepupu yang lebih muda daripada kamu udah pada (mau) nikah"
Zzzzzzzzzzzzz</t>
  </si>
  <si>
    <t>timeline pada riweuh sama keluarga besar yang rese. meanwhile my mom, just now: "itu sepupu yang lebih muda daripada kamu udah pada (mau) nikah"
zzzzzzzzzzzzz</t>
  </si>
  <si>
    <t>timeline pada riweuh sama keluarga besar yang rese meanwhile my mom just now itu sepupu yang lebih muda daripada kamu udah pada mau nikah zzzzzzzzzzzzz</t>
  </si>
  <si>
    <t>['timeline', 'pada', 'riweuh', 'sama', 'keluarga', 'besar', 'yang', 'rese', 'meanwhile', 'my', 'mom', 'just', 'now', 'itu', 'sepupu', 'yang', 'lebih', 'muda', 'daripada', 'kamu', 'udah', 'pada', 'mau', 'nikah', 'zzzzzzzzzzzzz']</t>
  </si>
  <si>
    <t>['timeline', 'pada', 'riweuh', 'sama', 'keluarga', 'besar', 'yang', 'rese', 'meanwhile', 'my', 'ibu', 'just', 'sekarang', 'itu', 'sepupu', 'yang', 'lebih', 'muda', 'daripada', 'kamu', 'sudah', 'pada', 'mau', 'nikah', 'zzzzzzzzzzzzz']</t>
  </si>
  <si>
    <t>['timeline', 'riweuh', 'keluarga', 'rese', 'meanwhile', 'my', 'just', 'sepupu', 'muda', 'nikah', 'zzzzzzzzzzzzz']</t>
  </si>
  <si>
    <t>timeline riweuh keluarga rese meanwhile my just sepupu muda nikah zzzzzzzzzzzzz</t>
  </si>
  <si>
    <t>30 deh keknya, blm siap nikah muda kecuali kalo dilamar Johnny ensiti masih bisa di bicarakan 🙏🏻🙏🏻</t>
  </si>
  <si>
    <t>30 deh keknya, blm siap nikah muda kecuali kalo dilamar johnny ensiti masih bisa di bicarakan 🙏🏻🙏🏻</t>
  </si>
  <si>
    <t>deh keknya blm siap nikah muda kecuali kalo dilamar johnny ensiti masih bisa di bicarakan</t>
  </si>
  <si>
    <t>['deh', 'keknya', 'blm', 'siap', 'nikah', 'muda', 'kecuali', 'kalo', 'dilamar', 'johnny', 'ensiti', 'masih', 'bisa', 'di', 'bicarakan']</t>
  </si>
  <si>
    <t>['deh', 'sepertinya', 'belum', 'siap', 'nikah', 'muda', 'kecuali', 'kalo', 'dilamar', 'johnny', 'ensiti', 'masih', 'bisa', 'di', 'bicarakan']</t>
  </si>
  <si>
    <t>['deh', 'nikah', 'muda', 'kecuali', 'kalo', 'dilamar', 'johnny', 'ensiti', 'bicarakan']</t>
  </si>
  <si>
    <t>['deh', 'nikah', 'muda', 'kecuali', 'kalo', 'lamar', 'johnny', 'ensiti', 'bicara']</t>
  </si>
  <si>
    <t>deh nikah muda kecuali kalo lamar johnny ensiti bicara</t>
  </si>
  <si>
    <t>kok orang pada siap nikah muda ya</t>
  </si>
  <si>
    <t>['kok', 'orang', 'pada', 'siap', 'nikah', 'muda', 'ya']</t>
  </si>
  <si>
    <t>@convomf 23 tuh sbnrnya masih muda bgt jujur, baru lulus kuliah, kerja jg masih semangat semangatnyaa. jgn buru buru deh, ibaratnya tuh lu baru aja memulai kehidupan lu sendirii buat diri lu sendirii. kalo nikah ntar hidup lu yg ada buat ngurusin org lain (suami+anak). chill ae nder</t>
  </si>
  <si>
    <t>tuh sbnrnya masih muda bgt jujur baru lulus kuliah kerja jg masih semangat semangatnyaa jgn buru buru deh ibaratnya tuh lu baru aja memulai kehidupan lu sendirii buat diri lu sendirii kalo nikah ntar hidup lu yg ada buat ngurusin org lain suamianak chill ae nder</t>
  </si>
  <si>
    <t>['tuh', 'sbnrnya', 'masih', 'muda', 'bgt', 'jujur', 'baru', 'lulus', 'kuliah', 'kerja', 'jg', 'masih', 'semangat', 'semangatnyaa', 'jgn', 'buru', 'buru', 'deh', 'ibaratnya', 'tuh', 'lu', 'baru', 'aja', 'memulai', 'kehidupan', 'lu', 'sendirii', 'buat', 'diri', 'lu', 'sendirii', 'kalo', 'nikah', 'ntar', 'hidup', 'lu', 'yg', 'ada', 'buat', 'ngurusin', 'org', 'lain', 'suamianak', 'chill', 'ae', 'nder']</t>
  </si>
  <si>
    <t>['tuh', 'sebenarnya', 'masih', 'muda', 'banget', 'jujur', 'baru', 'lulus', 'kuliah', 'kerja', 'juga', 'masih', 'semangat', 'semangatnyaa', 'jgn', 'buru', 'buru', 'deh', 'ibaratnya', 'tuh', 'kamu', 'baru', 'aja', 'memulai', 'kehidupan', 'kamu', 'sendirii', 'buat', 'diri', 'kamu', 'sendirii', 'kalo', 'nikah', 'nanti', 'hidup', 'kamu', 'yg', 'ada', 'buat', 'mengurusi', 'orang', 'lain', 'suamianak', 'chill', 'saja', 'nder']</t>
  </si>
  <si>
    <t>['tuh', 'muda', 'banget', 'jujur', 'lulus', 'kuliah', 'kerja', 'semangat', 'semangatnyaa', 'jgn', 'buru', 'buru', 'deh', 'tuh', 'aja', 'kehidupan', 'sendirii', 'sendirii', 'kalo', 'nikah', 'hidup', 'mengurusi', 'orang', 'suamianak', 'chill', 'nder']</t>
  </si>
  <si>
    <t>['tuh', 'muda', 'banget', 'jujur', 'lulus', 'kuliah', 'kerja', 'semangat', 'semangatnyaa', 'jgn', 'buru', 'buru', 'deh', 'tuh', 'aja', 'hidup', 'sendiri', 'sendiri', 'kalo', 'nikah', 'hidup', 'urus', 'orang', 'suamianak', 'chill', 'nder']</t>
  </si>
  <si>
    <t>tuh muda banget jujur lulus kuliah kerja semangat semangatnyaa jgn buru buru deh tuh aja hidup sendiri sendiri kalo nikah hidup urus orang suamianak chill nder</t>
  </si>
  <si>
    <t>@convomf knp org indo pada ngebet nikah dah? pdhl umur 23 itu masih sangat sangat muda</t>
  </si>
  <si>
    <t>knp org indo pada ngebet nikah dah pdhl umur itu masih sangat sangat muda</t>
  </si>
  <si>
    <t>['knp', 'org', 'indo', 'pada', 'ngebet', 'nikah', 'dah', 'pdhl', 'umur', 'itu', 'masih', 'sangat', 'sangat', 'muda']</t>
  </si>
  <si>
    <t>['kenapa', 'orang', 'indonesia', 'pada', 'ingin', 'nikah', 'sudah', 'padahal', 'umur', 'itu', 'masih', 'sangat', 'sangat', 'muda']</t>
  </si>
  <si>
    <t>['orang', 'indonesia', 'nikah', 'umur', 'muda']</t>
  </si>
  <si>
    <t>orang indonesia nikah umur muda</t>
  </si>
  <si>
    <t>@tanyarlfes Gak tahu kenapa pasangan muda sekarang banyak yg bergaya gak sesuai kemampuan. Minjem mobil sana sini. Ngerepotin orang. I mean mesti tahu diri. Planning jg makanya nikah tuh. Kl belum cukup beli mobil anak jg jangan banyak2.
Bonyok gw dulu blm bisa beli mobil sekeluarga ber4-</t>
  </si>
  <si>
    <t>@tanyarlfes gak tahu kenapa pasangan muda sekarang banyak yg bergaya gak sesuai kemampuan. minjem mobil sana sini. ngerepotin orang. i mean mesti tahu diri. planning jg makanya nikah tuh. kl belum cukup beli mobil anak jg jangan banyak2.
bonyok gw dulu blm bisa beli mobil sekeluarga ber4-</t>
  </si>
  <si>
    <t>gak tahu kenapa pasangan muda sekarang banyak yg bergaya gak sesuai kemampuan minjem mobil sana sini ngerepotin orang  mean mesti tahu diri planning jg makanya nikah tuh kl belum cukup beli mobil anak jg jangan banyak bonyok gw dulu blm bisa beli mobil sekeluarga ber</t>
  </si>
  <si>
    <t>['gak', 'tahu', 'kenapa', 'pasangan', 'muda', 'sekarang', 'banyak', 'yg', 'bergaya', 'gak', 'sesuai', 'kemampuan', 'minjem', 'mobil', 'sana', 'sini', 'ngerepotin', 'orang', 'mean', 'mesti', 'tahu', 'diri', 'planning', 'jg', 'makanya', 'nikah', 'tuh', 'kl', 'belum', 'cukup', 'beli', 'mobil', 'anak', 'jg', 'jangan', 'banyak', 'bonyok', 'gw', 'dulu', 'blm', 'bisa', 'beli', 'mobil', 'sekeluarga', 'ber']</t>
  </si>
  <si>
    <t>['gak', 'tahu', 'kenapa', 'pasangan', 'muda', 'sekarang', 'banyak', 'yg', 'bergaya', 'gak', 'sesuai', 'kemampuan', 'meminjam', 'mobil', 'sana', 'sini', 'ngerepotin', 'orang', 'mean', 'mesti', 'tahu', 'diri', 'perencanaan', 'juga', 'makanya', 'nikah', 'tuh', 'kalau', 'belum', 'cukup', 'beli', 'mobil', 'anak', 'juga', 'jangan', 'banyak', 'bonyok', 'aku', 'dulu', 'belum', 'bisa', 'beli', 'mobil', 'sekeluarga', 'ber']</t>
  </si>
  <si>
    <t>['gak', 'pasangan', 'muda', 'bergaya', 'gak', 'sesuai', 'kemampuan', 'meminjam', 'mobil', 'ngerepotin', 'orang', 'mean', 'mesti', 'perencanaan', 'nikah', 'tuh', 'beli', 'mobil', 'anak', 'bonyok', 'beli', 'mobil', 'sekeluarga', 'ber']</t>
  </si>
  <si>
    <t>['gak', 'pasang', 'muda', 'gaya', 'gak', 'sesuai', 'mampu', 'pinjam', 'mobil', 'ngerepotin', 'orang', 'mean', 'mesti', 'rencana', 'nikah', 'tuh', 'beli', 'mobil', 'anak', 'bonyok', 'beli', 'mobil', 'keluarga', 'ber']</t>
  </si>
  <si>
    <t>gak pasang muda gaya gak sesuai mampu pinjam mobil ngerepotin orang mean mesti rencana nikah tuh beli mobil anak bonyok beli mobil keluarga ber</t>
  </si>
  <si>
    <t>@tanyakanrl bisa bisanya di umur segitu bangga bgt udah punya anak🥲 plss stop normalisasi nikah dini berkedok nikah muda</t>
  </si>
  <si>
    <t>bisa bisanya di umur segitu bangga bgt udah punya anak plss stop normalisasi nikah dini berkedok nikah muda</t>
  </si>
  <si>
    <t>['bisa', 'bisanya', 'di', 'umur', 'segitu', 'bangga', 'bgt', 'udah', 'punya', 'anak', 'plss', 'stop', 'normalisasi', 'nikah', 'dini', 'berkedok', 'nikah', 'muda']</t>
  </si>
  <si>
    <t>['bisa', 'bisanya', 'di', 'umur', 'begitu', 'bangga', 'banget', 'sudah', 'punya', 'anak', 'mohon', 'berhenti', 'normalisasi', 'nikah', 'dini', 'berkedok', 'nikah', 'muda']</t>
  </si>
  <si>
    <t>['bisanya', 'umur', 'bangga', 'banget', 'anak', 'mohon', 'berhenti', 'normalisasi', 'nikah', 'berkedok', 'nikah', 'muda']</t>
  </si>
  <si>
    <t>['bisa', 'umur', 'bangga', 'banget', 'anak', 'mohon', 'henti', 'normalisasi', 'nikah', 'kedok', 'nikah', 'muda']</t>
  </si>
  <si>
    <t>bisa umur bangga banget anak mohon henti normalisasi nikah kedok nikah muda</t>
  </si>
  <si>
    <t>@tanyakanrl Kek temen ku nikah dibawah umur belom dapet surat nikah gabisa bikin kartu keluarga pas anaknya sakit susah gapunya BPJS dianya juga kekurangan ekonomi emng di Indonesia masih banyak yang kaya gini apalagi hidup di desa terus ortunya kolot ya gitu pasti pada nikah muda</t>
  </si>
  <si>
    <t>@tanyakanrl kek temen ku nikah dibawah umur belom dapet surat nikah gabisa bikin kartu keluarga pas anaknya sakit susah gapunya bpjs dianya juga kekurangan ekonomi emng di indonesia masih banyak yang kaya gini apalagi hidup di desa terus ortunya kolot ya gitu pasti pada nikah muda</t>
  </si>
  <si>
    <t>kek temen ku nikah dibawah umur belom dapet surat nikah gabisa bikin kartu keluarga pas anaknya sakit susah gapunya bpjs dianya juga kekurangan ekonomi emng di indonesia masih banyak yang kaya gini apalagi hidup di desa terus ortunya kolot ya gitu pasti pada nikah muda</t>
  </si>
  <si>
    <t>['kek', 'temen', 'ku', 'nikah', 'dibawah', 'umur', 'belom', 'dapet', 'surat', 'nikah', 'gabisa', 'bikin', 'kartu', 'keluarga', 'pas', 'anaknya', 'sakit', 'susah', 'gapunya', 'bpjs', 'dianya', 'juga', 'kekurangan', 'ekonomi', 'emng', 'di', 'indonesia', 'masih', 'banyak', 'yang', 'kaya', 'gini', 'apalagi', 'hidup', 'di', 'desa', 'terus', 'ortunya', 'kolot', 'ya', 'gitu', 'pasti', 'pada', 'nikah', 'muda']</t>
  </si>
  <si>
    <t>['seperti', 'teman', 'aku', 'nikah', 'dibawah', 'umur', 'belum', 'dapat', 'surat', 'nikah', 'gabisa', 'bikin', 'kartu', 'keluarga', 'saat', 'anaknya', 'sakit', 'susah', 'gapunya', 'bpjs', 'dianya', 'juga', 'kekurangan', 'ekonomi', 'memang', 'di', 'indonesia', 'masih', 'banyak', 'yang', 'kaya', 'begini', 'apalagi', 'hidup', 'di', 'desa', 'terus', 'orangtua', 'kolot', 'ya', 'begitu', 'pasti', 'pada', 'nikah', 'muda']</t>
  </si>
  <si>
    <t>['teman', 'nikah', 'dibawah', 'umur', 'surat', 'nikah', 'gabisa', 'bikin', 'kartu', 'keluarga', 'anaknya', 'sakit', 'susah', 'gapunya', 'bpjs', 'dianya', 'kekurangan', 'ekonomi', 'indonesia', 'kaya', 'hidup', 'desa', 'orangtua', 'kolot', 'ya', 'nikah', 'muda']</t>
  </si>
  <si>
    <t>['teman', 'nikah', 'bawah', 'umur', 'surat', 'nikah', 'gabisa', 'bikin', 'kartu', 'keluarga', 'anak', 'sakit', 'susah', 'gapunya', 'bpjs', 'dia', 'kurang', 'ekonomi', 'indonesia', 'kaya', 'hidup', 'desa', 'orangtua', 'kolot', 'ya', 'nikah', 'muda']</t>
  </si>
  <si>
    <t>teman nikah bawah umur surat nikah gabisa bikin kartu keluarga anak sakit susah gapunya bpjs dia kurang ekonomi indonesia kaya hidup desa orangtua kolot ya nikah muda</t>
  </si>
  <si>
    <t>@convomf Jangan ikutan begitu ya nder. Nikah tuh bener2 harus siap lho bukan karena ikutan tren nikah di usia muda.</t>
  </si>
  <si>
    <t>@convomf jangan ikutan begitu ya nder. nikah tuh bener2 harus siap lho bukan karena ikutan tren nikah di usia muda.</t>
  </si>
  <si>
    <t>jangan ikutan begitu ya nder nikah tuh bener harus siap lho bukan karena ikutan tren nikah di usia muda</t>
  </si>
  <si>
    <t>['jangan', 'ikutan', 'begitu', 'ya', 'nder', 'nikah', 'tuh', 'bener', 'harus', 'siap', 'lho', 'bukan', 'karena', 'ikutan', 'tren', 'nikah', 'di', 'usia', 'muda']</t>
  </si>
  <si>
    <t>['jangan', 'mengikuti', 'begitu', 'ya', 'nder', 'nikah', 'tuh', 'benar', 'harus', 'siap', 'lho', 'bukan', 'karena', 'mengikuti', 'tren', 'nikah', 'di', 'usia', 'muda']</t>
  </si>
  <si>
    <t>['mengikuti', 'ya', 'nder', 'nikah', 'tuh', 'lho', 'mengikuti', 'tren', 'nikah', 'usia', 'muda']</t>
  </si>
  <si>
    <t>['ikut', 'ya', 'nder', 'nikah', 'tuh', 'lho', 'ikut', 'tren', 'nikah', 'usia', 'muda']</t>
  </si>
  <si>
    <t>ikut ya nder nikah tuh lho ikut tren nikah usia muda</t>
  </si>
  <si>
    <t>@hanmula @mazzini_gsp kayanya istri pertama yang jadi ibu dr 3 anak si bapak udah almarhumah deh??? trs blio gatau dah nikah lagi atau masih kek pacaran gitu apa emang istrinya muda bgt mukanya??? 😭</t>
  </si>
  <si>
    <t>gsp kayanya istri pertama yang jadi ibu dr anak si bapak udah almarhumah deh trs blio gatau dah nikah lagi atau masih kek pacaran gitu apa emang istrinya muda bgt mukanya</t>
  </si>
  <si>
    <t>['gsp', 'kayanya', 'istri', 'pertama', 'yang', 'jadi', 'ibu', 'dr', 'anak', 'si', 'bapak', 'udah', 'almarhumah', 'deh', 'trs', 'blio', 'gatau', 'dah', 'nikah', 'lagi', 'atau', 'masih', 'kek', 'pacaran', 'gitu', 'apa', 'emang', 'istrinya', 'muda', 'bgt', 'mukanya']</t>
  </si>
  <si>
    <t>['gsp', 'sepertinya', 'istri', 'pertama', 'yang', 'jadi', 'ibu', 'dari', 'anak', 'si', 'bapak', 'sudah', 'mendiang', 'deh', 'terus', 'beliau', 'gatau', 'sudah', 'nikah', 'lagi', 'atau', 'masih', 'seperti', 'pacaran', 'begitu', 'apa', 'memang', 'istrinya', 'muda', 'banget', 'mukanya']</t>
  </si>
  <si>
    <t>['gsp', 'istri', 'anak', 'si', 'mendiang', 'deh', 'beliau', 'gatau', 'nikah', 'pacaran', 'istrinya', 'muda', 'banget', 'mukanya']</t>
  </si>
  <si>
    <t>['gsp', 'istri', 'anak', 'si', 'mendiang', 'deh', 'beliau', 'gatau', 'nikah', 'pacar', 'istri', 'muda', 'banget', 'muka']</t>
  </si>
  <si>
    <t>gsp istri anak si mendiang deh beliau gatau nikah pacar istri muda banget muka</t>
  </si>
  <si>
    <t>the only source of gaul information yang didapat adalah story kawan yang sma di swasta🫵 hiburan kita drama awkarin dan sargib👊 dan kabar burung anak sekolah yg nikah muda grgr hamil di luar nikah (sangat kabupaten things)</t>
  </si>
  <si>
    <t>the only source of gaul information yang didapat adalah story kawan yang sma di swasta hiburan kita drama awkarin dan sargib dan kabar burung anak sekolah yg nikah muda grgr hamil di luar nikah sangat kabupaten things</t>
  </si>
  <si>
    <t>['the', 'only', 'source', 'of', 'gaul', 'information', 'yang', 'didapat', 'adalah', 'story', 'kawan', 'yang', 'sma', 'di', 'swasta', 'hiburan', 'kita', 'drama', 'awkarin', 'dan', 'sargib', 'dan', 'kabar', 'burung', 'anak', 'sekolah', 'yg', 'nikah', 'muda', 'grgr', 'hamil', 'di', 'luar', 'nikah', 'sangat', 'kabupaten', 'things']</t>
  </si>
  <si>
    <t>['the', 'only', 'source', 'of', 'gaul', 'information', 'yang', 'didapat', 'adalah', 'story', 'kawan', 'yang', 'sama', 'di', 'swasta', 'hiburan', 'kita', 'drama', 'awkarin', 'dan', 'sargib', 'dan', 'kabar', 'burung', 'anak', 'sekolah', 'yg', 'nikah', 'muda', 'karena', 'hamil', 'di', 'luar', 'nikah', 'sangat', 'kabupaten', 'things']</t>
  </si>
  <si>
    <t>['the', 'only', 'source', 'of', 'gaul', 'information', 'story', 'kawan', 'swasta', 'hiburan', 'drama', 'awkarin', 'sargib', 'kabar', 'burung', 'anak', 'sekolah', 'nikah', 'muda', 'hamil', 'nikah', 'kabupaten', 'things']</t>
  </si>
  <si>
    <t>['the', 'only', 'source', 'of', 'gaul', 'information', 'story', 'kawan', 'swasta', 'hibur', 'drama', 'awkarin', 'sargib', 'kabar', 'burung', 'anak', 'sekolah', 'nikah', 'muda', 'hamil', 'nikah', 'kabupaten', 'things']</t>
  </si>
  <si>
    <t>the only source of gaul information story kawan swasta hibur drama awkarin sargib kabar burung anak sekolah nikah muda hamil nikah kabupaten things</t>
  </si>
  <si>
    <t>@worksfess jadi buat yg nikah muda atau baru lulus sklh atau lulus kuliah mending pikir seribu kali buat nikah langsung tanpa ngerasain kerja krn pait2nya kalo dapet mertua atau ditinggal suami udh punya skill+pengalaman buat hidupin diri sendiri
Buat sender, solusinya ceraiin suami udah</t>
  </si>
  <si>
    <t>@worksfess jadi buat yg nikah muda atau baru lulus sklh atau lulus kuliah mending pikir seribu kali buat nikah langsung tanpa ngerasain kerja krn pait2nya kalo dapet mertua atau ditinggal suami udh punya skill+pengalaman buat hidupin diri sendiri
buat sender, solusinya ceraiin suami udah</t>
  </si>
  <si>
    <t>jadi buat yg nikah muda atau baru lulus sklh atau lulus kuliah mending pikir seribu kali buat nikah langsung tanpa ngerasain kerja krn paitnya kalo dapet mertua atau ditinggal suami udh punya skillpengalaman buat hidupin diri sendiri buat sender solusinya ceraiin suami udah</t>
  </si>
  <si>
    <t>['jadi', 'buat', 'yg', 'nikah', 'muda', 'atau', 'baru', 'lulus', 'sklh', 'atau', 'lulus', 'kuliah', 'mending', 'pikir', 'seribu', 'kali', 'buat', 'nikah', 'langsung', 'tanpa', 'ngerasain', 'kerja', 'krn', 'paitnya', 'kalo', 'dapet', 'mertua', 'atau', 'ditinggal', 'suami', 'udh', 'punya', 'skillpengalaman', 'buat', 'hidupin', 'diri', 'sendiri', 'buat', 'sender', 'solusinya', 'ceraiin', 'suami', 'udah']</t>
  </si>
  <si>
    <t>['jadi', 'buat', 'yg', 'nikah', 'muda', 'atau', 'baru', 'lulus', 'sklh', 'atau', 'lulus', 'kuliah', 'mending', 'pikir', 'seribu', 'sepertinya', 'buat', 'nikah', 'langsung', 'tanpa', 'merasakan', 'kerja', 'krn', 'paitnya', 'kalo', 'dapat', 'mertua', 'atau', 'ditinggal', 'suami', 'sudah', 'punya', 'skillpengalaman', 'buat', 'hidupin', 'diri', 'sendiri', 'buat', 'pengirim', 'solusinya', 'ceraiin', 'suami', 'sudah']</t>
  </si>
  <si>
    <t>['nikah', 'muda', 'lulus', 'sklh', 'lulus', 'kuliah', 'mending', 'pikir', 'seribu', 'nikah', 'langsung', 'merasakan', 'kerja', 'krn', 'paitnya', 'kalo', 'mertua', 'ditinggal', 'suami', 'skillpengalaman', 'hidupin', 'pengirim', 'solusinya', 'ceraiin', 'suami']</t>
  </si>
  <si>
    <t>['nikah', 'muda', 'lulus', 'sklh', 'lulus', 'kuliah', 'mending', 'pikir', 'ribu', 'nikah', 'langsung', 'rasa', 'kerja', 'krn', 'paitnya', 'kalo', 'mertua', 'tinggal', 'suami', 'skillpengalaman', 'hidupin', 'kirim', 'solusi', 'ceraiin', 'suami']</t>
  </si>
  <si>
    <t>nikah muda lulus sklh lulus kuliah mending pikir ribu nikah langsung rasa kerja krn paitnya kalo mertua tinggal suami skillpengalaman hidupin kirim solusi ceraiin suami</t>
  </si>
  <si>
    <t>@tanyakanrl Kasian di saat anak anak se umuran dia masih hahah hihi ke sono ke sini bebas tanpa ada beban dan tanggung jawab, eh dia malah sibuk urus anak dan suami awowkwowkwk, btw you bukan awet muda emang lu masih muda perkara lu nikah dini🤣🤣 baga sekali</t>
  </si>
  <si>
    <t>@tanyakanrl kasian di saat anak anak se umuran dia masih hahah hihi ke sono ke sini bebas tanpa ada beban dan tanggung jawab, eh dia malah sibuk urus anak dan suami awowkwowkwk, btw you bukan awet muda emang lu masih muda perkara lu nikah dini🤣🤣 baga sekali</t>
  </si>
  <si>
    <t>kasian di saat anak anak se umuran dia masih hahah hihi ke sono ke sini bebas tanpa ada beban dan tanggung jawab eh dia malah sibuk urus anak dan suami awowkwowkwk btw you bukan awet muda emang lu masih muda perkara lu nikah dini baga sekali</t>
  </si>
  <si>
    <t>['kasian', 'di', 'saat', 'anak', 'anak', 'se', 'umuran', 'dia', 'masih', 'hahah', 'hihi', 'ke', 'sono', 'ke', 'sini', 'bebas', 'tanpa', 'ada', 'beban', 'dan', 'tanggung', 'jawab', 'eh', 'dia', 'malah', 'sibuk', 'urus', 'anak', 'dan', 'suami', 'awowkwowkwk', 'btw', 'you', 'bukan', 'awet', 'muda', 'emang', 'lu', 'masih', 'muda', 'perkara', 'lu', 'nikah', 'dini', 'baga', 'sekali']</t>
  </si>
  <si>
    <t>['kasihan', 'di', 'saat', 'anak', 'anak', 'se', 'umuran', 'dia', 'masih', 'hahah', 'hihi', 'ke', 'sana', 'ke', 'sini', 'bebas', 'tanpa', 'ada', 'beban', 'dan', 'tanggung', 'jawab', 'malah', 'dia', 'malah', 'sibuk', 'atur', 'anak', 'dan', 'suami', 'awowkwowkwk', 'btw', 'you', 'bukan', 'awet', 'muda', 'memang', 'kamu', 'masih', 'muda', 'perkara', 'kamu', 'nikah', 'dini', 'baga', 'sekali']</t>
  </si>
  <si>
    <t>['kasihan', 'anak', 'anak', 'umuran', 'hihi', 'bebas', 'beban', 'tanggung', 'sibuk', 'atur', 'anak', 'suami', 'awowkwowkwk', 'btw', 'you', 'awet', 'muda', 'muda', 'perkara', 'nikah', 'baga']</t>
  </si>
  <si>
    <t>['kasihan', 'anak', 'anak', 'umur', 'hihi', 'bebas', 'beban', 'tanggung', 'sibuk', 'atur', 'anak', 'suami', 'awowkwowkwk', 'btw', 'you', 'awet', 'muda', 'muda', 'perkara', 'nikah', 'baga']</t>
  </si>
  <si>
    <t>kasihan anak anak umur hihi bebas beban tanggung sibuk atur anak suami awowkwowkwk btw you awet muda muda perkara nikah baga</t>
  </si>
  <si>
    <t>Anak2 umuran 23 keatas pada milih hidup stable mapan dulu rumah ada, mobil ada, gaji 15jt per bulan, yang kenyataannya mo sampe kapan kalo begitu wkkw. Giliran yg muda2 minta nikah muda. 
Ada juga yg maunya nikahin yg muda2 pake bgt, cocok tuh keknya 😋</t>
  </si>
  <si>
    <t>anak2 umuran 23 keatas pada milih hidup stable mapan dulu rumah ada, mobil ada, gaji 15jt per bulan, yang kenyataannya mo sampe kapan kalo begitu wkkw. giliran yg muda2 minta nikah muda. 
ada juga yg maunya nikahin yg muda2 pake bgt, cocok tuh keknya 😋</t>
  </si>
  <si>
    <t>anak umuran keatas pada milih hidup stable mapan dulu rumah ada mobil ada gaji jt per bulan yang kenyataannya mo sampe kapan kalo begitu wkkw giliran yg muda minta nikah muda ada juga yg maunya nikahin yg muda pake bgt cocok tuh keknya</t>
  </si>
  <si>
    <t>['anak', 'umuran', 'keatas', 'pada', 'milih', 'hidup', 'stable', 'mapan', 'dulu', 'rumah', 'ada', 'mobil', 'ada', 'gaji', 'jt', 'per', 'bulan', 'yang', 'kenyataannya', 'mo', 'sampe', 'kapan', 'kalo', 'begitu', 'wkkw', 'giliran', 'yg', 'muda', 'minta', 'nikah', 'muda', 'ada', 'juga', 'yg', 'maunya', 'nikahin', 'yg', 'muda', 'pake', 'bgt', 'cocok', 'tuh', 'keknya']</t>
  </si>
  <si>
    <t>['anak', 'umuran', 'keatas', 'pada', 'memilih', 'hidup', 'stable', 'mapan', 'dulu', 'rumah', 'ada', 'mobil', 'ada', 'gaji', 'juta', 'per', 'bulan', 'yang', 'kenyataannya', 'mau', 'sampai', 'kapan', 'kalo', 'begitu', 'wkkw', 'giliran', 'yg', 'muda', 'minta', 'nikah', 'muda', 'ada', 'juga', 'yg', 'mau', 'nikahin', 'yg', 'muda', 'pakai', 'banget', 'cocok', 'tuh', 'sepertinya']</t>
  </si>
  <si>
    <t>['anak', 'umuran', 'keatas', 'memilih', 'hidup', 'stable', 'mapan', 'rumah', 'mobil', 'gaji', 'juta', 'kenyataannya', 'kalo', 'wkkw', 'giliran', 'muda', 'nikah', 'muda', 'nikahin', 'muda', 'pakai', 'banget', 'cocok', 'tuh']</t>
  </si>
  <si>
    <t>['anak', 'umur', 'atas', 'pilih', 'hidup', 'stable', 'mapan', 'rumah', 'mobil', 'gaji', 'juta', 'nyata', 'kalo', 'wkkw', 'gilir', 'muda', 'nikah', 'muda', 'nikahin', 'muda', 'pakai', 'banget', 'cocok', 'tuh']</t>
  </si>
  <si>
    <t>anak umur atas pilih hidup stable mapan rumah mobil gaji juta nyata kalo wkkw gilir muda nikah muda nikahin muda pakai banget cocok tuh</t>
  </si>
  <si>
    <t>belakangan kepoin selebs dan literally baru tau kalo 1) lutesha udah nikah, 2) raihaanun nikah muda, 3) zeke khaseli anaknya agum gumelar dan ipar taufik hidayat lmao</t>
  </si>
  <si>
    <t>belakangan kepoin selebs dan literally baru tau kalo lutesha udah nikah raihaanun nikah muda zeke khaseli anaknya agum gumelar dan ipar taufik hidayat lmao</t>
  </si>
  <si>
    <t>['belakangan', 'kepoin', 'selebs', 'dan', 'literally', 'baru', 'tau', 'kalo', 'lutesha', 'udah', 'nikah', 'raihaanun', 'nikah', 'muda', 'zeke', 'khaseli', 'anaknya', 'agum', 'gumelar', 'dan', 'ipar', 'taufik', 'hidayat', 'lmao']</t>
  </si>
  <si>
    <t>['belakangan', 'kepoin', 'selebs', 'dan', 'literally', 'baru', 'tau', 'kalo', 'lutesha', 'sudah', 'nikah', 'raihaanun', 'nikah', 'muda', 'zeke', 'khaseli', 'anaknya', 'agum', 'gumelar', 'dan', 'ipar', 'taufik', 'hidayat', 'lmao']</t>
  </si>
  <si>
    <t>['kepoin', 'selebs', 'literally', 'tau', 'kalo', 'lutesha', 'nikah', 'raihaanun', 'nikah', 'muda', 'zeke', 'khaseli', 'anaknya', 'agum', 'gumelar', 'ipar', 'taufik', 'hidayat', 'lmao']</t>
  </si>
  <si>
    <t>['poin', 'selebs', 'literally', 'tau', 'kalo', 'lutesha', 'nikah', 'raihaanun', 'nikah', 'muda', 'zeke', 'khaseli', 'anak', 'agum', 'gumelar', 'ipar', 'taufik', 'hidayat', 'lmao']</t>
  </si>
  <si>
    <t>poin selebs literally tau kalo lutesha nikah raihaanun nikah muda zeke khaseli anak agum gumelar ipar taufik hidayat lmao</t>
  </si>
  <si>
    <t>gatau ga narget tpi iri jg org org kokbisa nikah muda tuh duitnya drmn weyyy😭🤌🏻</t>
  </si>
  <si>
    <t>gatau ga narget tpi iri jg org org kokbisa nikah muda tuh duitnya drmn weyyy</t>
  </si>
  <si>
    <t>['gatau', 'ga', 'narget', 'tpi', 'iri', 'jg', 'org', 'org', 'kokbisa', 'nikah', 'muda', 'tuh', 'duitnya', 'drmn', 'weyyy']</t>
  </si>
  <si>
    <t>['gatau', 'tidak', 'narget', 'tapi', 'dengki', 'juga', 'orang', 'orang', 'kokbisa', 'nikah', 'muda', 'tuh', 'duitnya', 'drmn', 'weyyy']</t>
  </si>
  <si>
    <t>['gatau', 'narget', 'dengki', 'orang', 'orang', 'kokbisa', 'nikah', 'muda', 'tuh', 'duitnya', 'drmn', 'weyyy']</t>
  </si>
  <si>
    <t>['gatau', 'narget', 'dengki', 'orang', 'orang', 'kokbisa', 'nikah', 'muda', 'tuh', 'duit', 'drmn', 'weyyy']</t>
  </si>
  <si>
    <t>gatau narget dengki orang orang kokbisa nikah muda tuh duit drmn weyyy</t>
  </si>
  <si>
    <t>@bubbleppong @txtdarisisange G nikah nikah karena mati muda 😭</t>
  </si>
  <si>
    <t>@bubbleppong @txtdarisisange g nikah nikah karena mati muda 😭</t>
  </si>
  <si>
    <t xml:space="preserve"> nikah nikah karena mati muda</t>
  </si>
  <si>
    <t>['nikah', 'nikah', 'karena', 'mati', 'muda']</t>
  </si>
  <si>
    <t>['nikah', 'nikah', 'mati', 'muda']</t>
  </si>
  <si>
    <t>nikah nikah mati muda</t>
  </si>
  <si>
    <t>@convomf Abis ketemu sama temen yang nikah muda, then make me bersyukur masi diberi tuhan kesempatan buat ngejar pendidikan sama karir. Bersyukur selama study dipertemuin banyak temen dengan pemikiran bagus. I think 23 y.o itu too young buat nikah.</t>
  </si>
  <si>
    <t>@convomf abis ketemu sama temen yang nikah muda, then make me bersyukur masi diberi tuhan kesempatan buat ngejar pendidikan sama karir. bersyukur selama study dipertemuin banyak temen dengan pemikiran bagus. i think 23 y.o itu too young buat nikah.</t>
  </si>
  <si>
    <t>abis ketemu sama temen yang nikah muda then make me bersyukur masi diberi tuhan kesempatan buat ngejar pendidikan sama karir bersyukur selama study dipertemuin banyak temen dengan pemikiran bagus  think yo itu too young buat nikah</t>
  </si>
  <si>
    <t>['abis', 'ketemu', 'sama', 'temen', 'yang', 'nikah', 'muda', 'then', 'make', 'me', 'bersyukur', 'masi', 'diberi', 'tuhan', 'kesempatan', 'buat', 'ngejar', 'pendidikan', 'sama', 'karir', 'bersyukur', 'selama', 'study', 'dipertemuin', 'banyak', 'temen', 'dengan', 'pemikiran', 'bagus', 'think', 'yo', 'itu', 'too', 'young', 'buat', 'nikah']</t>
  </si>
  <si>
    <t>['habis', 'bertemu', 'sama', 'teman', 'yang', 'nikah', 'muda', 'then', 'make', 'me', 'bersyukur', 'masih', 'diberi', 'tuhan', 'kesempatan', 'buat', 'mengejar', 'pendidikan', 'sama', 'karier', 'bersyukur', 'selama', 'studi', 'dipertemuin', 'banyak', 'teman', 'dengan', 'pemikiran', 'bagus', 'think', 'ya', 'itu', 'too', 'young', 'buat', 'nikah']</t>
  </si>
  <si>
    <t>['habis', 'bertemu', 'teman', 'nikah', 'muda', 'then', 'make', 'me', 'bersyukur', 'tuhan', 'kesempatan', 'mengejar', 'pendidikan', 'karier', 'bersyukur', 'studi', 'dipertemuin', 'teman', 'pemikiran', 'bagus', 'think', 'ya', 'too', 'young', 'nikah']</t>
  </si>
  <si>
    <t>['habis', 'temu', 'teman', 'nikah', 'muda', 'then', 'make', 'me', 'syukur', 'tuhan', 'sempat', 'kejar', 'didik', 'karier', 'syukur', 'studi', 'dipertemuin', 'teman', 'pikir', 'bagus', 'think', 'ya', 'too', 'young', 'nikah']</t>
  </si>
  <si>
    <t>habis temu teman nikah muda then make me syukur tuhan sempat kejar didik karier syukur studi dipertemuin teman pikir bagus think ya too young nikah</t>
  </si>
  <si>
    <t>@evesnarrative @tanyakanrl Sangat setuju, nikah muda ga keren, apalagi beranak diusia dini, risiko berhubungan badan usia di i meningkatkan risiko ca servix, dan asuhan kepada anak kurang maksimal dalam pemenuhan hak anak, dan cenderung nikah muda menyebabkan poverty https://t.co/D7lHQESE87</t>
  </si>
  <si>
    <t>@evesnarrative @tanyakanrl sangat setuju, nikah muda ga keren, apalagi beranak diusia dini, risiko berhubungan badan usia di i meningkatkan risiko ca servix, dan asuhan kepada anak kurang maksimal dalam pemenuhan hak anak, dan cenderung nikah muda menyebabkan poverty https://t.co/d7lhqese87</t>
  </si>
  <si>
    <t>sangat setuju nikah muda ga keren apalagi beranak diusia dini risiko berhubungan badan usia di  meningkatkan risiko ca servix dan asuhan kepada anak kurang maksimal dalam pemenuhan hak anak dan cenderung nikah muda menyebabkan poverty</t>
  </si>
  <si>
    <t>['sangat', 'setuju', 'nikah', 'muda', 'ga', 'keren', 'apalagi', 'beranak', 'diusia', 'dini', 'risiko', 'berhubungan', 'badan', 'usia', 'di', 'meningkatkan', 'risiko', 'ca', 'servix', 'dan', 'asuhan', 'kepada', 'anak', 'kurang', 'maksimal', 'dalam', 'pemenuhan', 'hak', 'anak', 'dan', 'cenderung', 'nikah', 'muda', 'menyebabkan', 'poverty']</t>
  </si>
  <si>
    <t>['sangat', 'setuju', 'nikah', 'muda', 'tidak', 'keren', 'apalagi', 'beranak', 'diusia', 'dini', 'resiko', 'berhubungan', 'badan', 'usia', 'di', 'meningkatkan', 'resiko', 'ca', 'servix', 'dan', 'asuhan', 'kepada', 'anak', 'kurang', 'maksimal', 'dalam', 'pemenuhan', 'hak', 'anak', 'dan', 'cenderung', 'nikah', 'muda', 'menyebabkan', 'poverty']</t>
  </si>
  <si>
    <t>['setuju', 'nikah', 'muda', 'keren', 'beranak', 'diusia', 'resiko', 'berhubungan', 'badan', 'usia', 'meningkatkan', 'resiko', 'ca', 'servix', 'asuhan', 'anak', 'maksimal', 'pemenuhan', 'hak', 'anak', 'cenderung', 'nikah', 'muda', 'menyebabkan', 'poverty']</t>
  </si>
  <si>
    <t>['tuju', 'nikah', 'muda', 'keren', 'anak', 'usia', 'resiko', 'hubung', 'badan', 'usia', 'tingkat', 'resiko', 'ca', 'servix', 'asuh', 'anak', 'maksimal', 'penuh', 'hak', 'anak', 'cenderung', 'nikah', 'muda', 'sebab', 'poverty']</t>
  </si>
  <si>
    <t>tuju nikah muda keren anak usia resiko hubung badan usia tingkat resiko ca servix asuh anak maksimal penuh hak anak cenderung nikah muda sebab poverty</t>
  </si>
  <si>
    <t>@convomf Aku 24 masih planga plongo wkwkwk
Nikah bukan pencapaian hidup nder.
Sans ajaa
Masih muda, masih panjang perjalanan hidup kalau umur panjang😄</t>
  </si>
  <si>
    <t>@convomf aku 24 masih planga plongo wkwkwk
nikah bukan pencapaian hidup nder.
sans ajaa
masih muda, masih panjang perjalanan hidup kalau umur panjang😄</t>
  </si>
  <si>
    <t>aku masih planga plongo wkwkwk nikah bukan pencapaian hidup nder sans ajaa masih muda masih panjang perjalanan hidup kalau umur panjang</t>
  </si>
  <si>
    <t>['aku', 'masih', 'planga', 'plongo', 'wkwkwk', 'nikah', 'bukan', 'pencapaian', 'hidup', 'nder', 'sans', 'ajaa', 'masih', 'muda', 'masih', 'panjang', 'perjalanan', 'hidup', 'kalau', 'umur', 'panjang']</t>
  </si>
  <si>
    <t>['aku', 'masih', 'planga', 'plongo', 'wkwkwk', 'nikah', 'bukan', 'pencapaian', 'hidup', 'nder', 'santai', 'saja', 'masih', 'muda', 'masih', 'panjang', 'perjalanan', 'hidup', 'kalau', 'umur', 'panjang']</t>
  </si>
  <si>
    <t>['planga', 'plongo', 'wkwkwk', 'nikah', 'pencapaian', 'hidup', 'nder', 'santai', 'muda', 'perjalanan', 'hidup', 'umur']</t>
  </si>
  <si>
    <t>['planga', 'plongo', 'wkwkwk', 'nikah', 'capai', 'hidup', 'nder', 'santai', 'muda', 'jalan', 'hidup', 'umur']</t>
  </si>
  <si>
    <t>planga plongo wkwkwk nikah capai hidup nder santai muda jalan hidup umur</t>
  </si>
  <si>
    <t>Kampungku tuh sekampung-kampungnya, tapi kenapa hal kayak gini nggak wajar &amp;amp; nggak normal. Asdfghjkl. Serem banget. Orang nikah umur 11/12 tahun masih diwajarin pas jaman nenek buyutku, tapi itu 100 tahun yang lalu 🥲 even kakek-nenek ku nikah aja nggak muda-muda amat.</t>
  </si>
  <si>
    <t>kampungku tuh sekampung-kampungnya, tapi kenapa hal kayak gini nggak wajar &amp;amp; nggak normal. asdfghjkl. serem banget. orang nikah umur 11/12 tahun masih diwajarin pas jaman nenek buyutku, tapi itu 100 tahun yang lalu 🥲 even kakek-nenek ku nikah aja nggak muda-muda amat.</t>
  </si>
  <si>
    <t>kampungku tuh sekampungkampungnya tapi kenapa hal kayak gini nggak wajar amp nggak normal asdfghjkl serem banget orang nikah umur tahun masih diwajarin pas jaman nenek buyutku tapi itu tahun yang lalu even kakeknenek ku nikah aja nggak mudamuda amat</t>
  </si>
  <si>
    <t>['kampungku', 'tuh', 'sekampungkampungnya', 'tapi', 'kenapa', 'hal', 'kayak', 'gini', 'nggak', 'wajar', 'amp', 'nggak', 'normal', 'asdfghjkl', 'serem', 'banget', 'orang', 'nikah', 'umur', 'tahun', 'masih', 'diwajarin', 'pas', 'jaman', 'nenek', 'buyutku', 'tapi', 'itu', 'tahun', 'yang', 'lalu', 'even', 'kakeknenek', 'ku', 'nikah', 'aja', 'nggak', 'mudamuda', 'amat']</t>
  </si>
  <si>
    <t>['kampungku', 'tuh', 'sekampungkampungnya', 'tapi', 'kenapa', 'hal', 'seperti', 'begini', 'tidak', 'wajar', 'amp', 'tidak', 'normal', 'asdfghjkl', 'menakutkan', 'banget', 'orang', 'nikah', 'umur', 'tahun', 'masih', 'diwajarin', 'saat', 'zaman', 'nenek', 'buyutku', 'tapi', 'itu', 'tahun', 'yang', 'lalu', 'bahkan', 'kakeknenek', 'aku', 'nikah', 'aja', 'tidak', 'muda', 'amat']</t>
  </si>
  <si>
    <t>['kampungku', 'tuh', 'sekampungkampungnya', 'wajar', 'amp', 'normal', 'asdfghjkl', 'menakutkan', 'banget', 'orang', 'nikah', 'umur', 'diwajarin', 'zaman', 'nenek', 'buyutku', 'kakeknenek', 'nikah', 'aja', 'muda']</t>
  </si>
  <si>
    <t>['kampung', 'tuh', 'sekampungkampungnya', 'wajar', 'amp', 'normal', 'asdfghjkl', 'takut', 'banget', 'orang', 'nikah', 'umur', 'diwajarin', 'zaman', 'nenek', 'buyut', 'kakeknenek', 'nikah', 'aja', 'muda']</t>
  </si>
  <si>
    <t>kampung tuh sekampungkampungnya wajar amp normal asdfghjkl takut banget orang nikah umur diwajarin zaman nenek buyut kakeknenek nikah aja muda</t>
  </si>
  <si>
    <t>@tanyakanrl B aja nder. Di kantor juga dipanggil ibu, padahal blm nikah dan masih muda juga</t>
  </si>
  <si>
    <t>@tanyakanrl b aja nder. di kantor juga dipanggil ibu, padahal blm nikah dan masih muda juga</t>
  </si>
  <si>
    <t xml:space="preserve"> aja nder di kantor juga dipanggil ibu padahal blm nikah dan masih muda juga</t>
  </si>
  <si>
    <t>['aja', 'nder', 'di', 'kantor', 'juga', 'dipanggil', 'ibu', 'padahal', 'blm', 'nikah', 'dan', 'masih', 'muda', 'juga']</t>
  </si>
  <si>
    <t>['aja', 'nder', 'di', 'kantor', 'juga', 'dipanggil', 'ibu', 'padahal', 'belum', 'nikah', 'dan', 'masih', 'muda', 'juga']</t>
  </si>
  <si>
    <t>['aja', 'nder', 'kantor', 'dipanggil', 'nikah', 'muda']</t>
  </si>
  <si>
    <t>['aja', 'nder', 'kantor', 'panggil', 'nikah', 'muda']</t>
  </si>
  <si>
    <t>aja nder kantor panggil nikah muda</t>
  </si>
  <si>
    <t>@convomf Santai nder, nikah belum tentu bahagia kalau bukan dgn orang yg tepat, lagian umur 23 itu masih muda bgt?!</t>
  </si>
  <si>
    <t>@convomf santai nder, nikah belum tentu bahagia kalau bukan dgn orang yg tepat, lagian umur 23 itu masih muda bgt?!</t>
  </si>
  <si>
    <t>santai nder nikah belum tentu bahagia kalau bukan dgn orang yg tepat lagian umur itu masih muda bgt</t>
  </si>
  <si>
    <t>['santai', 'nder', 'nikah', 'belum', 'tentu', 'bahagia', 'kalau', 'bukan', 'dgn', 'orang', 'yg', 'tepat', 'lagian', 'umur', 'itu', 'masih', 'muda', 'bgt']</t>
  </si>
  <si>
    <t>['santai', 'nder', 'nikah', 'belum', 'tentu', 'bahagia', 'kalau', 'bukan', 'dengan', 'orang', 'yg', 'tepat', 'lagian', 'umur', 'itu', 'masih', 'muda', 'banget']</t>
  </si>
  <si>
    <t>['santai', 'nder', 'nikah', 'bahagia', 'orang', 'umur', 'muda', 'banget']</t>
  </si>
  <si>
    <t>santai nder nikah bahagia orang umur muda banget</t>
  </si>
  <si>
    <t>@princessasyww nyusal nyusul kek orang jmn dulu nikah muda</t>
  </si>
  <si>
    <t>nyusal nyusul kek orang jmn dulu nikah muda</t>
  </si>
  <si>
    <t>['nyusal', 'nyusul', 'kek', 'orang', 'jmn', 'dulu', 'nikah', 'muda']</t>
  </si>
  <si>
    <t>['nyusal', 'menyusul', 'seperti', 'orang', 'zaman', 'dulu', 'nikah', 'muda']</t>
  </si>
  <si>
    <t>['nyusal', 'menyusul', 'orang', 'zaman', 'nikah', 'muda']</t>
  </si>
  <si>
    <t>['nyusal', 'susul', 'orang', 'zaman', 'nikah', 'muda']</t>
  </si>
  <si>
    <t>nyusal susul orang zaman nikah muda</t>
  </si>
  <si>
    <t>@convomf kakak iparku skrg usia 32 bilang gini, “masih muda jgn nikah dulu, jgn punya anak dulu, ribet ga bisa kemana-mana, pokoknya ga enak,” dia nikah usia 24 🥲🥲</t>
  </si>
  <si>
    <t>kakak iparku skrg usia bilang gini masih muda jgn nikah dulu jgn punya anak dulu ribet ga bisa kemanamana pokoknya ga enak dia nikah usia</t>
  </si>
  <si>
    <t>['kakak', 'iparku', 'skrg', 'usia', 'bilang', 'gini', 'masih', 'muda', 'jgn', 'nikah', 'dulu', 'jgn', 'punya', 'anak', 'dulu', 'ribet', 'ga', 'bisa', 'kemanamana', 'pokoknya', 'ga', 'enak', 'dia', 'nikah', 'usia']</t>
  </si>
  <si>
    <t>['kakak', 'iparku', 'sekarang', 'usia', 'bilang', 'begini', 'masih', 'muda', 'jgn', 'nikah', 'dulu', 'jgn', 'punya', 'anak', 'dulu', 'rumit', 'tidak', 'bisa', 'mana', 'pokoknya', 'tidak', 'enak', 'dia', 'nikah', 'usia']</t>
  </si>
  <si>
    <t>['kakak', 'iparku', 'usia', 'bilang', 'muda', 'jgn', 'nikah', 'jgn', 'anak', 'rumit', 'pokoknya', 'enak', 'nikah', 'usia']</t>
  </si>
  <si>
    <t>['kakak', 'ipar', 'usia', 'bilang', 'muda', 'jgn', 'nikah', 'jgn', 'anak', 'rumit', 'pokok', 'enak', 'nikah', 'usia']</t>
  </si>
  <si>
    <t>kakak ipar usia bilang muda jgn nikah jgn anak rumit pokok enak nikah usia</t>
  </si>
  <si>
    <t>@tanyarlfes Waktu itu gue lagi beli tahu gejrot. Abang2nya besti gue sii dari sd trus doi basa basi. Ujug2 ngomongin soal nikah muda kan ya. Trus abangnya bilang gini, "kalo suami/ istri selingkuh ya berarti ujian". Aqu spechless. Emang iyaya ujian?</t>
  </si>
  <si>
    <t>@tanyarlfes waktu itu gue lagi beli tahu gejrot. abang2nya besti gue sii dari sd trus doi basa basi. ujug2 ngomongin soal nikah muda kan ya. trus abangnya bilang gini, "kalo suami/ istri selingkuh ya berarti ujian". aqu spechless. emang iyaya ujian?</t>
  </si>
  <si>
    <t>waktu itu gue lagi beli tahu gejrot abangnya besti gue sii dari sd trus doi basa basi ujug ngomongin soal nikah muda kan ya trus abangnya bilang gini kalo suami istri selingkuh ya berarti ujian aqu spechless emang iyaya ujian</t>
  </si>
  <si>
    <t>['waktu', 'itu', 'gue', 'lagi', 'beli', 'tahu', 'gejrot', 'abangnya', 'besti', 'gue', 'sii', 'dari', 'sd', 'trus', 'doi', 'basa', 'basi', 'ujug', 'ngomongin', 'soal', 'nikah', 'muda', 'kan', 'ya', 'trus', 'abangnya', 'bilang', 'gini', 'kalo', 'suami', 'istri', 'selingkuh', 'ya', 'berarti', 'ujian', 'aqu', 'spechless', 'emang', 'iyaya', 'ujian']</t>
  </si>
  <si>
    <t>['waktu', 'itu', 'aku', 'lagi', 'beli', 'tahu', 'gejrot', 'abangnya', 'sahabat', 'aku', 'sii', 'dari', 'sd', 'terus', 'dia', 'basa', 'basi', 'ujug', 'membicarakan', 'soal', 'nikah', 'muda', 'kan', 'ya', 'terus', 'abangnya', 'bilang', 'begini', 'kalo', 'suami', 'istri', 'selingkuh', 'ya', 'berarti', 'ujian', 'aqu', 'spechless', 'memang', 'iyaya', 'ujian']</t>
  </si>
  <si>
    <t>['beli', 'gejrot', 'abangnya', 'sahabat', 'sii', 'sd', 'basa', 'basi', 'ujug', 'membicarakan', 'nikah', 'muda', 'ya', 'abangnya', 'bilang', 'kalo', 'suami', 'istri', 'selingkuh', 'ya', 'ujian', 'aqu', 'spechless', 'iyaya', 'ujian']</t>
  </si>
  <si>
    <t>['beli', 'gejrot', 'abang', 'sahabat', 'sii', 'sd', 'basa', 'basi', 'ujug', 'bicara', 'nikah', 'muda', 'ya', 'abang', 'bilang', 'kalo', 'suami', 'istri', 'selingkuh', 'ya', 'uji', 'aqu', 'spechless', 'iyaya', 'uji']</t>
  </si>
  <si>
    <t>beli gejrot abang sahabat sii sd basa basi ujug bicara nikah muda ya abang bilang kalo suami istri selingkuh ya uji aqu spechless iyaya uji</t>
  </si>
  <si>
    <t>Gara gara liat jaemin gini gua jd pengen nikah muda anjrit tp kalo suaminya jaemin ehe</t>
  </si>
  <si>
    <t>gara gara liat jaemin gini gua jd pengen nikah muda anjrit tp kalo suaminya jaemin ehe</t>
  </si>
  <si>
    <t>['gara', 'gara', 'liat', 'jaemin', 'gini', 'gua', 'jd', 'pengen', 'nikah', 'muda', 'anjrit', 'tp', 'kalo', 'suaminya', 'jaemin', 'ehe']</t>
  </si>
  <si>
    <t>['karena', 'karena', 'lihat', 'jaemin', 'begini', 'aku', 'jd', 'ingin', 'nikah', 'muda', 'fuck', 'tapi', 'kalo', 'suaminya', 'jaemin', 'ehe']</t>
  </si>
  <si>
    <t>['lihat', 'jaemin', 'jd', 'nikah', 'muda', 'fuck', 'kalo', 'suaminya', 'jaemin', 'ehe']</t>
  </si>
  <si>
    <t>['lihat', 'jaemin', 'jd', 'nikah', 'muda', 'fuck', 'kalo', 'suami', 'jaemin', 'ehe']</t>
  </si>
  <si>
    <t>lihat jaemin jd nikah muda fuck kalo suami jaemin ehe</t>
  </si>
  <si>
    <t>@convomf - di usia muda. bener-bener harus mikir mateng-mateng buat nikah tuh. ga peduli umur 28 pun, kalo belum siap mental buat nikah ya gabisa dipaksa</t>
  </si>
  <si>
    <t>di usia muda benerbener harus mikir matengmateng buat nikah tuh ga peduli umur pun kalo belum siap mental buat nikah ya gabisa dipaksa</t>
  </si>
  <si>
    <t>['di', 'usia', 'muda', 'benerbener', 'harus', 'mikir', 'matengmateng', 'buat', 'nikah', 'tuh', 'ga', 'peduli', 'umur', 'pun', 'kalo', 'belum', 'siap', 'mental', 'buat', 'nikah', 'ya', 'gabisa', 'dipaksa']</t>
  </si>
  <si>
    <t>['di', 'usia', 'muda', 'benar', 'harus', 'berpikir', 'matengmateng', 'buat', 'nikah', 'tuh', 'tidak', 'peduli', 'umur', 'pun', 'kalo', 'belum', 'siap', 'mental', 'buat', 'nikah', 'ya', 'gabisa', 'dipaksa']</t>
  </si>
  <si>
    <t>['usia', 'muda', 'berpikir', 'matengmateng', 'nikah', 'tuh', 'peduli', 'umur', 'kalo', 'mental', 'nikah', 'ya', 'gabisa', 'dipaksa']</t>
  </si>
  <si>
    <t>['usia', 'muda', 'pikir', 'matengmateng', 'nikah', 'tuh', 'peduli', 'umur', 'kalo', 'mental', 'nikah', 'ya', 'gabisa', 'paksa']</t>
  </si>
  <si>
    <t>usia muda pikir matengmateng nikah tuh peduli umur kalo mental nikah ya gabisa paksa</t>
  </si>
  <si>
    <t>@convomf Tapi sebenernya umur 23 - 25 emg masih penyesuaian buat nerima kalo temen2 mulai masuk ke jenjang ini. Percaya deh 25 keatas karena udh kebiasa jadinya malah ga peduli, apalagi kalo udh denger atau bahkan liat sendiri temen malah stress karena nikah muda.</t>
  </si>
  <si>
    <t>@convomf tapi sebenernya umur 23 - 25 emg masih penyesuaian buat nerima kalo temen2 mulai masuk ke jenjang ini. percaya deh 25 keatas karena udh kebiasa jadinya malah ga peduli, apalagi kalo udh denger atau bahkan liat sendiri temen malah stress karena nikah muda.</t>
  </si>
  <si>
    <t>tapi sebenernya umur emg masih penyesuaian buat nerima kalo temen mulai masuk ke jenjang ini percaya deh keatas karena udh kebiasa jadinya malah ga peduli apalagi kalo udh denger atau bahkan liat sendiri temen malah stress karena nikah muda</t>
  </si>
  <si>
    <t>['tapi', 'sebenernya', 'umur', 'emg', 'masih', 'penyesuaian', 'buat', 'nerima', 'kalo', 'temen', 'mulai', 'masuk', 'ke', 'jenjang', 'ini', 'percaya', 'deh', 'keatas', 'karena', 'udh', 'kebiasa', 'jadinya', 'malah', 'ga', 'peduli', 'apalagi', 'kalo', 'udh', 'denger', 'atau', 'bahkan', 'liat', 'sendiri', 'temen', 'malah', 'stress', 'karena', 'nikah', 'muda']</t>
  </si>
  <si>
    <t>['tapi', 'sebenarnya', 'umur', 'memang', 'masih', 'penyesuaian', 'buat', 'nerima', 'kalo', 'teman', 'mulai', 'masuk', 'ke', 'jenjang', 'ini', 'percaya', 'deh', 'keatas', 'karena', 'sudah', 'kebiasa', 'jadinya', 'malah', 'tidak', 'peduli', 'apalagi', 'kalo', 'sudah', 'denger', 'atau', 'bahkan', 'lihat', 'sendiri', 'teman', 'malah', 'stres', 'karena', 'nikah', 'muda']</t>
  </si>
  <si>
    <t>['umur', 'penyesuaian', 'nerima', 'kalo', 'teman', 'masuk', 'jenjang', 'percaya', 'deh', 'keatas', 'kebiasa', 'peduli', 'kalo', 'denger', 'lihat', 'teman', 'stres', 'nikah', 'muda']</t>
  </si>
  <si>
    <t>['umur', 'sesuai', 'nerima', 'kalo', 'teman', 'masuk', 'jenjang', 'percaya', 'deh', 'atas', 'biasa', 'peduli', 'kalo', 'denger', 'lihat', 'teman', 'stres', 'nikah', 'muda']</t>
  </si>
  <si>
    <t>umur sesuai nerima kalo teman masuk jenjang percaya deh atas biasa peduli kalo denger lihat teman stres nikah muda</t>
  </si>
  <si>
    <t>tindakan kita, pemecahan masalah, manage hal-hal kecil smpai besar, parenting, dll. Tmn2 ku jg bnyk yg mutusin buat nikah muda, tp aku gamau klo diri ini belum siap. Pngn nikmatin segala hal yg pngn dicapai pas masa muda kya gini, krn pas nikah titik pusat perhatianmu bkl beralih</t>
  </si>
  <si>
    <t>tindakan kita, pemecahan masalah, manage hal-hal kecil smpai besar, parenting, dll. tmn2 ku jg bnyk yg mutusin buat nikah muda, tp aku gamau klo diri ini belum siap. pngn nikmatin segala hal yg pngn dicapai pas masa muda kya gini, krn pas nikah titik pusat perhatianmu bkl beralih</t>
  </si>
  <si>
    <t>tindakan kita pemecahan masalah manage halhal kecil smpai besar parenting dll tmn ku jg bnyk yg mutusin buat nikah muda tp aku gamau klo diri ini belum siap pngn nikmatin segala hal yg pngn dicapai pas masa muda kya gini krn pas nikah titik pusat perhatianmu bkl beralih</t>
  </si>
  <si>
    <t>['tindakan', 'kita', 'pemecahan', 'masalah', 'manage', 'halhal', 'kecil', 'smpai', 'besar', 'parenting', 'dll', 'tmn', 'ku', 'jg', 'bnyk', 'yg', 'mutusin', 'buat', 'nikah', 'muda', 'tp', 'aku', 'gamau', 'klo', 'diri', 'ini', 'belum', 'siap', 'pngn', 'nikmatin', 'segala', 'hal', 'yg', 'pngn', 'dicapai', 'pas', 'masa', 'muda', 'kya', 'gini', 'krn', 'pas', 'nikah', 'titik', 'pusat', 'perhatianmu', 'bkl', 'beralih']</t>
  </si>
  <si>
    <t>['tindakan', 'kita', 'pemecahan', 'masalah', 'manage', 'halhal', 'kecil', 'smpai', 'besar', 'mengasuh', 'dll', 'teman', 'aku', 'juga', 'banyak', 'yg', 'memutuskan', 'buat', 'nikah', 'muda', 'tapi', 'aku', 'gamau', 'klo', 'diri', 'ini', 'belum', 'siap', 'ingin', 'menikmati', 'segala', 'hal', 'yg', 'ingin', 'dicapai', 'saat', 'masa', 'muda', 'kya', 'begini', 'krn', 'saat', 'nikah', 'titik', 'pusat', 'perhatianmu', 'bakal', 'beralih']</t>
  </si>
  <si>
    <t>['tindakan', 'pemecahan', 'manage', 'halhal', 'smpai', 'mengasuh', 'dll', 'teman', 'memutuskan', 'nikah', 'muda', 'gamau', 'klo', 'menikmati', 'dicapai', 'muda', 'kya', 'krn', 'nikah', 'titik', 'pusat', 'perhatianmu', 'beralih']</t>
  </si>
  <si>
    <t>['tindak', 'pecah', 'manage', 'halhal', 'smpai', 'asuh', 'dll', 'teman', 'putus', 'nikah', 'muda', 'gamau', 'klo', 'nikmat', 'capai', 'muda', 'kya', 'krn', 'nikah', 'titik', 'pusat', 'perhati', 'alih']</t>
  </si>
  <si>
    <t>tindak pecah manage halhal smpai asuh dll teman putus nikah muda gamau klo nikmat capai muda kya krn nikah titik pusat perhati alih</t>
  </si>
  <si>
    <t>@convomf Daripada fomo nikah muda, mending belajar hal baru, explore sesuatu yang belum pernah kamu tahu sebelumnya, cari pencapaian lain semisal ikut lomba atau jadi volunteer, dll. Nikah itu berat, ga cuma uwu uwu aja, jangan fomo soal nikah. Tenang aja, nanti jg ada masanya.</t>
  </si>
  <si>
    <t>@convomf daripada fomo nikah muda, mending belajar hal baru, explore sesuatu yang belum pernah kamu tahu sebelumnya, cari pencapaian lain semisal ikut lomba atau jadi volunteer, dll. nikah itu berat, ga cuma uwu uwu aja, jangan fomo soal nikah. tenang aja, nanti jg ada masanya.</t>
  </si>
  <si>
    <t>daripada fomo nikah muda mending belajar hal baru explore sesuatu yang belum pernah kamu tahu sebelumnya cari pencapaian lain semisal ikut lomba atau jadi volunteer dll nikah itu berat ga cuma uwu uwu aja jangan fomo soal nikah tenang aja nanti jg ada masanya</t>
  </si>
  <si>
    <t>['daripada', 'fomo', 'nikah', 'muda', 'mending', 'belajar', 'hal', 'baru', 'explore', 'sesuatu', 'yang', 'belum', 'pernah', 'kamu', 'tahu', 'sebelumnya', 'cari', 'pencapaian', 'lain', 'semisal', 'ikut', 'lomba', 'atau', 'jadi', 'volunteer', 'dll', 'nikah', 'itu', 'berat', 'ga', 'cuma', 'uwu', 'uwu', 'aja', 'jangan', 'fomo', 'soal', 'nikah', 'tenang', 'aja', 'nanti', 'jg', 'ada', 'masanya']</t>
  </si>
  <si>
    <t>['daripada', 'cemas', 'nikah', 'muda', 'mending', 'belajar', 'hal', 'baru', 'explore', 'sesuatu', 'yang', 'belum', 'pernah', 'kamu', 'tahu', 'sebelumnya', 'cari', 'pencapaian', 'lain', 'semisal', 'ikut', 'lomba', 'atau', 'jadi', 'volunteer', 'dll', 'nikah', 'itu', 'berat', 'tidak', 'cuma', 'uwu', 'uwu', 'aja', 'jangan', 'cemas', 'soal', 'nikah', 'tenang', 'aja', 'nanti', 'juga', 'ada', 'masanya']</t>
  </si>
  <si>
    <t>['cemas', 'nikah', 'muda', 'mending', 'belajar', 'explore', 'cari', 'pencapaian', 'lomba', 'volunteer', 'dll', 'nikah', 'berat', 'uwu', 'uwu', 'aja', 'cemas', 'nikah', 'tenang', 'aja', 'masanya']</t>
  </si>
  <si>
    <t>['cemas', 'nikah', 'muda', 'mending', 'ajar', 'explore', 'cari', 'capai', 'lomba', 'volunteer', 'dll', 'nikah', 'berat', 'uwu', 'uwu', 'aja', 'cemas', 'nikah', 'tenang', 'aja', 'masa']</t>
  </si>
  <si>
    <t>cemas nikah muda mending ajar explore cari capai lomba volunteer dll nikah berat uwu uwu aja cemas nikah tenang aja masa</t>
  </si>
  <si>
    <t>@convomf Ini tergantung ruang lingkup lingkungan si mungkin klo di dom kmu buat yg umur ny sgtu udh nikah mah its fine,tp balik lg dri kesiapan diri sendiri karena klo udh nikah ituu semua akan berubah tau nder. Jd jgn jd patokan umur sgini hrs nikah yaa. Nikmati aja dlu masa muda</t>
  </si>
  <si>
    <t>@convomf ini tergantung ruang lingkup lingkungan si mungkin klo di dom kmu buat yg umur ny sgtu udh nikah mah its fine,tp balik lg dri kesiapan diri sendiri karena klo udh nikah ituu semua akan berubah tau nder. jd jgn jd patokan umur sgini hrs nikah yaa. nikmati aja dlu masa muda</t>
  </si>
  <si>
    <t>ini tergantung ruang lingkup lingkungan si mungkin klo di dom kmu buat yg umur ny sgtu udh nikah mah its finetp balik lg dri kesiapan diri sendiri karena klo udh nikah ituu semua akan berubah tau nder jd jgn jd patokan umur sgini hrs nikah yaa nikmati aja dlu masa muda</t>
  </si>
  <si>
    <t>['ini', 'tergantung', 'ruang', 'lingkup', 'lingkungan', 'si', 'mungkin', 'klo', 'di', 'dom', 'kmu', 'buat', 'yg', 'umur', 'ny', 'sgtu', 'udh', 'nikah', 'mah', 'its', 'finetp', 'balik', 'lg', 'dri', 'kesiapan', 'diri', 'sendiri', 'karena', 'klo', 'udh', 'nikah', 'ituu', 'semua', 'akan', 'berubah', 'tau', 'nder', 'jd', 'jgn', 'jd', 'patokan', 'umur', 'sgini', 'hrs', 'nikah', 'yaa', 'nikmati', 'aja', 'dlu', 'masa', 'muda']</t>
  </si>
  <si>
    <t>['ini', 'tergantung', 'ruang', 'lingkup', 'lingkungan', 'si', 'mungkin', 'klo', 'di', 'dom', 'kmu', 'buat', 'yg', 'umur', 'ny', 'begitu', 'sudah', 'nikah', 'mah', 'its', 'finetp', 'balik', 'lagi', 'dari', 'persiapan', 'diri', 'sendiri', 'karena', 'klo', 'sudah', 'nikah', 'ituu', 'semua', 'akan', 'berubah', 'tau', 'nder', 'jd', 'jgn', 'jd', 'patokan', 'umur', 'begini', 'harus', 'nikah', 'iya', 'menikmati', 'aja', 'dahulu', 'masa', 'muda']</t>
  </si>
  <si>
    <t>['tergantung', 'ruang', 'lingkup', 'lingkungan', 'si', 'klo', 'dom', 'kmu', 'umur', 'ny', 'nikah', 'mah', 'its', 'finetp', 'persiapan', 'klo', 'nikah', 'ituu', 'berubah', 'tau', 'nder', 'jd', 'jgn', 'jd', 'patokan', 'umur', 'nikah', 'iya', 'menikmati', 'aja', 'muda']</t>
  </si>
  <si>
    <t>['gantung', 'ruang', 'lingkup', 'lingkung', 'si', 'klo', 'dom', 'kmu', 'umur', 'ny', 'nikah', 'mah', 'its', 'finetp', 'siap', 'klo', 'nikah', 'ituu', 'ubah', 'tau', 'nder', 'jd', 'jgn', 'jd', 'patok', 'umur', 'nikah', 'iya', 'nikmat', 'aja', 'muda']</t>
  </si>
  <si>
    <t>gantung ruang lingkup lingkung si klo dom kmu umur ny nikah mah its finetp siap klo nikah ituu ubah tau nder jd jgn jd patok umur nikah iya nikmat aja muda</t>
  </si>
  <si>
    <t>kayanya wony udh izin nikah muda deh sm papi mami https://t.co/GLiekao1vP</t>
  </si>
  <si>
    <t>kayanya wony udh izin nikah muda deh sm papi mami https://t.co/gliekao1vp</t>
  </si>
  <si>
    <t>kayanya wony udh izin nikah muda deh sm papi mami</t>
  </si>
  <si>
    <t>['kayanya', 'wony', 'udh', 'izin', 'nikah', 'muda', 'deh', 'sm', 'papi', 'mami']</t>
  </si>
  <si>
    <t>['sepertinya', 'wony', 'sudah', 'izin', 'nikah', 'muda', 'deh', 'sama', 'papi', 'ibu']</t>
  </si>
  <si>
    <t>['wony', 'izin', 'nikah', 'muda', 'deh', 'papi']</t>
  </si>
  <si>
    <t>wony izin nikah muda deh papi</t>
  </si>
  <si>
    <t>@convomf Masih muda, nikah bukan karena perkara umur doang</t>
  </si>
  <si>
    <t>@convomf masih muda, nikah bukan karena perkara umur doang</t>
  </si>
  <si>
    <t>masih muda nikah bukan karena perkara umur doang</t>
  </si>
  <si>
    <t>['masih', 'muda', 'nikah', 'bukan', 'karena', 'perkara', 'umur', 'doang']</t>
  </si>
  <si>
    <t>['masih', 'muda', 'nikah', 'bukan', 'karena', 'perkara', 'umur', 'hanya']</t>
  </si>
  <si>
    <t>['muda', 'nikah', 'perkara', 'umur']</t>
  </si>
  <si>
    <t>muda nikah perkara umur</t>
  </si>
  <si>
    <t>Rasanya tuh kaya mau pulang kabur males ngobrol :( . Yah maaf nya ngomong bukan sombong bahkan mereka yg udh nikah msh makan sama ortu. G bisa gaya2 gmn gtu :( , kaya g menikmati masa muda :(</t>
  </si>
  <si>
    <t>rasanya tuh kaya mau pulang kabur males ngobrol :( . yah maaf nya ngomong bukan sombong bahkan mereka yg udh nikah msh makan sama ortu. g bisa gaya2 gmn gtu :( , kaya g menikmati masa muda :(</t>
  </si>
  <si>
    <t>rasanya tuh kaya mau pulang kabur males ngobrol yah maaf nya ngomong bukan sombong bahkan mereka yg udh nikah msh makan sama ortu  bisa gaya gmn gtu kaya  menikmati masa muda</t>
  </si>
  <si>
    <t>['rasanya', 'tuh', 'kaya', 'mau', 'pulang', 'kabur', 'males', 'ngobrol', 'yah', 'maaf', 'nya', 'ngomong', 'bukan', 'sombong', 'bahkan', 'mereka', 'yg', 'udh', 'nikah', 'msh', 'makan', 'sama', 'ortu', 'bisa', 'gaya', 'gmn', 'gtu', 'kaya', 'menikmati', 'masa', 'muda']</t>
  </si>
  <si>
    <t>['rasanya', 'tuh', 'kaya', 'mau', 'pulang', 'kabur', 'malas', 'berbicara', 'yah', 'maaf', 'nya', 'berbicara', 'bukan', 'sombong', 'bahkan', 'mereka', 'yg', 'sudah', 'nikah', 'masih', 'makan', 'sama', 'orangtua', 'bisa', 'gaya', 'bagaimana', 'begitu', 'kaya', 'menikmati', 'masa', 'muda']</t>
  </si>
  <si>
    <t>['tuh', 'kaya', 'pulang', 'kabur', 'malas', 'berbicara', 'yah', 'maaf', 'nya', 'berbicara', 'sombong', 'nikah', 'makan', 'orangtua', 'gaya', 'kaya', 'menikmati', 'muda']</t>
  </si>
  <si>
    <t>['tuh', 'kaya', 'pulang', 'kabur', 'malas', 'bicara', 'yah', 'maaf', 'nya', 'bicara', 'sombong', 'nikah', 'makan', 'orangtua', 'gaya', 'kaya', 'nikmat', 'muda']</t>
  </si>
  <si>
    <t>tuh kaya pulang kabur malas bicara yah maaf nya bicara sombong nikah makan orangtua gaya kaya nikmat muda</t>
  </si>
  <si>
    <t>sekian tahun kemudian ketemu sm cowo jauh lebih muda dri dia tp wise beyond his years trus merasakan cinta lagi. nunggu sampe cowonya dewasa buat nikah, trus pd akhirnya ditinggal mati dluan ☝️</t>
  </si>
  <si>
    <t>sekian tahun kemudian ketemu sm cowo jauh lebih muda dri dia tp wise beyond his years trus merasakan cinta lagi nunggu sampe cowonya dewasa buat nikah trus pd akhirnya ditinggal mati dluan</t>
  </si>
  <si>
    <t>['sekian', 'tahun', 'kemudian', 'ketemu', 'sm', 'cowo', 'jauh', 'lebih', 'muda', 'dri', 'dia', 'tp', 'wise', 'beyond', 'his', 'years', 'trus', 'merasakan', 'cinta', 'lagi', 'nunggu', 'sampe', 'cowonya', 'dewasa', 'buat', 'nikah', 'trus', 'pd', 'akhirnya', 'ditinggal', 'mati', 'dluan']</t>
  </si>
  <si>
    <t>['sekian', 'tahun', 'kemudian', 'bertemu', 'sama', 'cowok', 'jauh', 'lebih', 'muda', 'dari', 'dia', 'tapi', 'wise', 'beyond', 'his', 'years', 'terus', 'merasakan', 'cinta', 'lagi', 'nunggu', 'sampai', 'cowoknya', 'dewasa', 'buat', 'nikah', 'terus', 'pada', 'akhirnya', 'ditinggal', 'mati', 'dluan']</t>
  </si>
  <si>
    <t>['sekian', 'bertemu', 'cowok', 'muda', 'wise', 'beyond', 'his', 'years', 'merasakan', 'cinta', 'nunggu', 'cowoknya', 'dewasa', 'nikah', 'ditinggal', 'mati', 'dluan']</t>
  </si>
  <si>
    <t>['sekian', 'temu', 'cowok', 'muda', 'wise', 'beyond', 'his', 'years', 'rasa', 'cinta', 'nunggu', 'cowok', 'dewasa', 'nikah', 'tinggal', 'mati', 'dluan']</t>
  </si>
  <si>
    <t>sekian temu cowok muda wise beyond his years rasa cinta nunggu cowok dewasa nikah tinggal mati dluan</t>
  </si>
  <si>
    <t>Barusan cerita sm tetangga anak nya kan nikah muda, trs yg cwe ketauan selingkuh nah yg cwo mau maafin tapi si cwe ngajak cerai
trs dia ke hongkong ninggalin 2 anaknya, akhirnya skrg si cwo nyusulin 
Diselingkuhin, diceraiin, anaknya ditinggal tapi tetep bucin😭</t>
  </si>
  <si>
    <t>barusan cerita sm tetangga anak nya kan nikah muda, trs yg cwe ketauan selingkuh nah yg cwo mau maafin tapi si cwe ngajak cerai
trs dia ke hongkong ninggalin 2 anaknya, akhirnya skrg si cwo nyusulin 
diselingkuhin, diceraiin, anaknya ditinggal tapi tetep bucin😭</t>
  </si>
  <si>
    <t>barusan cerita sm tetangga anak nya kan nikah muda trs yg cwe ketauan selingkuh nah yg cwo mau maafin tapi si cwe ngajak cerai trs dia ke hongkong ninggalin anaknya akhirnya skrg si cwo nyusulin diselingkuhin diceraiin anaknya ditinggal tapi tetep bucin</t>
  </si>
  <si>
    <t>['barusan', 'cerita', 'sm', 'tetangga', 'anak', 'nya', 'kan', 'nikah', 'muda', 'trs', 'yg', 'cwe', 'ketauan', 'selingkuh', 'nah', 'yg', 'cwo', 'mau', 'maafin', 'tapi', 'si', 'cwe', 'ngajak', 'cerai', 'trs', 'dia', 'ke', 'hongkong', 'ninggalin', 'anaknya', 'akhirnya', 'skrg', 'si', 'cwo', 'nyusulin', 'diselingkuhin', 'diceraiin', 'anaknya', 'ditinggal', 'tapi', 'tetep', 'bucin']</t>
  </si>
  <si>
    <t>['barusan', 'cerita', 'sama', 'tetangga', 'anak', 'nya', 'kan', 'nikah', 'muda', 'terus', 'yg', 'cewek', 'ketahuan', 'selingkuh', 'nah', 'yg', 'cowok', 'mau', 'maafin', 'tapi', 'si', 'cewek', 'mengajak', 'cerai', 'terus', 'dia', 'ke', 'hongkong', 'ninggalin', 'anaknya', 'akhirnya', 'sekarang', 'si', 'cowok', 'nyusulin', 'diselingkuhin', 'diceraiin', 'anaknya', 'ditinggal', 'tapi', 'tetap', 'cinta']</t>
  </si>
  <si>
    <t>['barusan', 'cerita', 'tetangga', 'anak', 'nya', 'nikah', 'muda', 'cewek', 'ketahuan', 'selingkuh', 'cowok', 'maafin', 'si', 'cewek', 'mengajak', 'cerai', 'hongkong', 'ninggalin', 'anaknya', 'si', 'cowok', 'nyusulin', 'diselingkuhin', 'diceraiin', 'anaknya', 'ditinggal', 'cinta']</t>
  </si>
  <si>
    <t>['barusan', 'cerita', 'tetangga', 'anak', 'nya', 'nikah', 'muda', 'cewek', 'tahu', 'selingkuh', 'cowok', 'maafin', 'si', 'cewek', 'ajak', 'cerai', 'hongkong', 'ninggalin', 'anak', 'si', 'cowok', 'nyusulin', 'diselingkuhin', 'diceraiin', 'anak', 'tinggal', 'cinta']</t>
  </si>
  <si>
    <t>barusan cerita tetangga anak nya nikah muda cewek tahu selingkuh cowok maafin si cewek ajak cerai hongkong ninggalin anak si cowok nyusulin diselingkuhin diceraiin anak tinggal cinta</t>
  </si>
  <si>
    <t>@anyaselalubenar Semakin yakin untuk sebaiknya tidak menikah muda. Yang bener bener emang udah siap dari hati. Bukan karna dorongan orang orang. Di umur kita yang udah kepala 2 gini, nikah udah dijadikan ajang balapan.</t>
  </si>
  <si>
    <t>@anyaselalubenar semakin yakin untuk sebaiknya tidak menikah muda. yang bener bener emang udah siap dari hati. bukan karna dorongan orang orang. di umur kita yang udah kepala 2 gini, nikah udah dijadikan ajang balapan.</t>
  </si>
  <si>
    <t>semakin yakin untuk sebaiknya tidak menikah muda yang bener bener emang udah siap dari hati bukan karna dorongan orang orang di umur kita yang udah kepala gini nikah udah dijadikan ajang balapan</t>
  </si>
  <si>
    <t>['semakin', 'yakin', 'untuk', 'sebaiknya', 'tidak', 'menikah', 'muda', 'yang', 'bener', 'bener', 'emang', 'udah', 'siap', 'dari', 'hati', 'bukan', 'karna', 'dorongan', 'orang', 'orang', 'di', 'umur', 'kita', 'yang', 'udah', 'kepala', 'gini', 'nikah', 'udah', 'dijadikan', 'ajang', 'balapan']</t>
  </si>
  <si>
    <t>['semakin', 'yakin', 'untuk', 'sebaiknya', 'tidak', 'nikah', 'muda', 'yang', 'benar', 'benar', 'memang', 'sudah', 'siap', 'dari', 'hati', 'bukan', 'karena', 'dorongan', 'orang', 'orang', 'di', 'umur', 'kita', 'yang', 'sudah', 'kepala', 'begini', 'nikah', 'sudah', 'dijadikan', 'ajang', 'balapan']</t>
  </si>
  <si>
    <t>['nikah', 'muda', 'hati', 'dorongan', 'orang', 'orang', 'umur', 'kepala', 'nikah', 'dijadikan', 'ajang', 'balapan']</t>
  </si>
  <si>
    <t>['nikah', 'muda', 'hati', 'dorong', 'orang', 'orang', 'umur', 'kepala', 'nikah', 'jadi', 'ajang', 'balap']</t>
  </si>
  <si>
    <t>nikah muda hati dorong orang orang umur kepala nikah jadi ajang balap</t>
  </si>
  <si>
    <t>@convomf Haiii aku sama juga, f23, masih santuy sekali. malah ga kepikiran sama sekali buat nikah muda. karna aku akuin diri ini masih belum siap mengabdikan diri sama suamik. ga melulu yg duluan nikah bhgia nder. fokus sama karir/kerjaan dulu nder</t>
  </si>
  <si>
    <t>@convomf haiii aku sama juga, f23, masih santuy sekali. malah ga kepikiran sama sekali buat nikah muda. karna aku akuin diri ini masih belum siap mengabdikan diri sama suamik. ga melulu yg duluan nikah bhgia nder. fokus sama karir/kerjaan dulu nder</t>
  </si>
  <si>
    <t>haiii aku sama juga  masih santuy sekali malah ga kepikiran sama sekali buat nikah muda karna aku akuin diri ini masih belum siap mengabdikan diri sama suamik ga melulu yg duluan nikah bhgia nder fokus sama karirkerjaan dulu nder</t>
  </si>
  <si>
    <t>['haiii', 'aku', 'sama', 'juga', 'masih', 'santuy', 'sekali', 'malah', 'ga', 'kepikiran', 'sama', 'sekali', 'buat', 'nikah', 'muda', 'karna', 'aku', 'akuin', 'diri', 'ini', 'masih', 'belum', 'siap', 'mengabdikan', 'diri', 'sama', 'suamik', 'ga', 'melulu', 'yg', 'duluan', 'nikah', 'bhgia', 'nder', 'fokus', 'sama', 'karirkerjaan', 'dulu', 'nder']</t>
  </si>
  <si>
    <t>['haiii', 'aku', 'sama', 'juga', 'masih', 'santai', 'sekali', 'malah', 'tidak', 'kepikiran', 'sama', 'sekali', 'buat', 'nikah', 'muda', 'karena', 'aku', 'akuin', 'diri', 'ini', 'masih', 'belum', 'siap', 'mengabdikan', 'diri', 'sama', 'suami', 'tidak', 'selalu', 'yg', 'duluan', 'nikah', 'bhgia', 'nder', 'fokus', 'sama', 'karirkerjaan', 'dulu', 'nder']</t>
  </si>
  <si>
    <t>['haiii', 'santai', 'kepikiran', 'nikah', 'muda', 'akuin', 'mengabdikan', 'suami', 'duluan', 'nikah', 'bhgia', 'nder', 'fokus', 'karirkerjaan', 'nder']</t>
  </si>
  <si>
    <t>['haiii', 'santai', 'pikir', 'nikah', 'muda', 'akuin', 'abdi', 'suami', 'duluan', 'nikah', 'bhgia', 'nder', 'fokus', 'karirkerjaan', 'nder']</t>
  </si>
  <si>
    <t>haiii santai pikir nikah muda akuin abdi suami duluan nikah bhgia nder fokus karirkerjaan nder</t>
  </si>
  <si>
    <t>Ngerelain masa muda cuma buat jaga perasaan 1 org tu ada nyesel nya dikit. Soalnya pas udh nikah pasti akan lebih sering sendiri dn lebih sering drmh tanpa bersosialisasi dgn siapa pun.
MAKANYA AKU GA MAU NIKAH WKWK</t>
  </si>
  <si>
    <t>ngerelain masa muda cuma buat jaga perasaan 1 org tu ada nyesel nya dikit. soalnya pas udh nikah pasti akan lebih sering sendiri dn lebih sering drmh tanpa bersosialisasi dgn siapa pun.
makanya aku ga mau nikah wkwk</t>
  </si>
  <si>
    <t>ngerelain masa muda cuma buat jaga perasaan org tu ada nyesel nya dikit soalnya pas udh nikah pasti akan lebih sering sendiri dn lebih sering drmh tanpa bersosialisasi dgn siapa pun makanya aku ga mau nikah wkwk</t>
  </si>
  <si>
    <t>['ngerelain', 'masa', 'muda', 'cuma', 'buat', 'jaga', 'perasaan', 'org', 'tu', 'ada', 'nyesel', 'nya', 'dikit', 'soalnya', 'pas', 'udh', 'nikah', 'pasti', 'akan', 'lebih', 'sering', 'sendiri', 'dn', 'lebih', 'sering', 'drmh', 'tanpa', 'bersosialisasi', 'dgn', 'siapa', 'pun', 'makanya', 'aku', 'ga', 'mau', 'nikah', 'wkwk']</t>
  </si>
  <si>
    <t>['ngerelain', 'masa', 'muda', 'cuma', 'buat', 'jaga', 'perasaan', 'orang', 'itu', 'ada', 'menyesal', 'nya', 'sedikit', 'soalnya', 'saat', 'sudah', 'nikah', 'pasti', 'akan', 'lebih', 'sering', 'sendiri', 'dan', 'lebih', 'sering', 'drmh', 'tanpa', 'bersosialisasi', 'dengan', 'siapa', 'pun', 'makanya', 'aku', 'tidak', 'mau', 'nikah', 'wkwk']</t>
  </si>
  <si>
    <t>['ngerelain', 'muda', 'jaga', 'perasaan', 'orang', 'menyesal', 'nya', 'nikah', 'drmh', 'bersosialisasi', 'nikah']</t>
  </si>
  <si>
    <t>['ngerelain', 'muda', 'jaga', 'asa', 'orang', 'sesal', 'nya', 'nikah', 'drmh', 'sosial', 'nikah']</t>
  </si>
  <si>
    <t>ngerelain muda jaga asa orang sesal nya nikah drmh sosial nikah</t>
  </si>
  <si>
    <t>@convomf nderr santuy ajaa, kita samaa 😂 santai aja duluu nikmatin masa muda sebelum berumah tangga, nikah gk cuma hidup berdua terus cinta²an aja, banyak hal² yg perlu disiapkan baik finansial, mental, pokoknya nikah itu harus siap apapun, semangat senderrr</t>
  </si>
  <si>
    <t>nderr santuy ajaa kita samaa santai aja duluu nikmatin masa muda sebelum berumah tangga nikah gk cuma hidup berdua terus cintaan aja banyak hal yg perlu disiapkan baik finansial mental pokoknya nikah itu harus siap apapun semangat senderrr</t>
  </si>
  <si>
    <t>['nderr', 'santuy', 'ajaa', 'kita', 'samaa', 'santai', 'aja', 'duluu', 'nikmatin', 'masa', 'muda', 'sebelum', 'berumah', 'tangga', 'nikah', 'gk', 'cuma', 'hidup', 'berdua', 'terus', 'cintaan', 'aja', 'banyak', 'hal', 'yg', 'perlu', 'disiapkan', 'baik', 'finansial', 'mental', 'pokoknya', 'nikah', 'itu', 'harus', 'siap', 'apapun', 'semangat', 'senderrr']</t>
  </si>
  <si>
    <t>['nderr', 'santai', 'saja', 'kita', 'samaa', 'santai', 'aja', 'duluu', 'menikmati', 'masa', 'muda', 'sebelum', 'berumah', 'tangga', 'nikah', 'tidak', 'cuma', 'hidup', 'berdua', 'terus', 'cintaan', 'aja', 'banyak', 'hal', 'yg', 'perlu', 'disiapkan', 'baik', 'keuangan', 'mental', 'pokoknya', 'nikah', 'itu', 'harus', 'siap', 'apapun', 'semangat', 'senderrr']</t>
  </si>
  <si>
    <t>['nderr', 'santai', 'samaa', 'santai', 'aja', 'duluu', 'menikmati', 'muda', 'berumah', 'tangga', 'nikah', 'hidup', 'berdua', 'cintaan', 'aja', 'disiapkan', 'keuangan', 'mental', 'pokoknya', 'nikah', 'apapun', 'semangat', 'senderrr']</t>
  </si>
  <si>
    <t>['nderr', 'santai', 'samaa', 'santai', 'aja', 'duluu', 'nikmat', 'muda', 'rumah', 'tangga', 'nikah', 'hidup', 'dua', 'cinta', 'aja', 'siap', 'uang', 'mental', 'pokok', 'nikah', 'apa', 'semangat', 'senderrr']</t>
  </si>
  <si>
    <t>nderr santai samaa santai aja duluu nikmat muda rumah tangga nikah hidup dua cinta aja siap uang mental pokok nikah apa semangat senderrr</t>
  </si>
  <si>
    <t>@convomf Ngga apa-apa atuhlah, santuy. Kita nikah tuh bakal di waktu yg tepat, cihuy. Daripada nikah muda tiap hari ngeluhin suaminya a b c di status wa ky tetanggaku😭</t>
  </si>
  <si>
    <t>@convomf ngga apa-apa atuhlah, santuy. kita nikah tuh bakal di waktu yg tepat, cihuy. daripada nikah muda tiap hari ngeluhin suaminya a b c di status wa ky tetanggaku😭</t>
  </si>
  <si>
    <t>ngga apaapa atuhlah santuy kita nikah tuh bakal di waktu yg tepat cihuy daripada nikah muda tiap hari ngeluhin suaminya    di status wa ky tetanggaku</t>
  </si>
  <si>
    <t>['ngga', 'apaapa', 'atuhlah', 'santuy', 'kita', 'nikah', 'tuh', 'bakal', 'di', 'waktu', 'yg', 'tepat', 'cihuy', 'daripada', 'nikah', 'muda', 'tiap', 'hari', 'ngeluhin', 'suaminya', 'di', 'status', 'wa', 'ky', 'tetanggaku']</t>
  </si>
  <si>
    <t>['tidak', 'apaapa', 'atuhlah', 'santai', 'kita', 'nikah', 'tuh', 'bakal', 'di', 'waktu', 'yg', 'tepat', 'cihuy', 'daripada', 'nikah', 'muda', 'tiap', 'hari', 'ngeluhin', 'suaminya', 'di', 'status', 'wa', 'seperti', 'tetanggaku']</t>
  </si>
  <si>
    <t>['apaapa', 'atuhlah', 'santai', 'nikah', 'tuh', 'cihuy', 'nikah', 'muda', 'ngeluhin', 'suaminya', 'status', 'wa', 'tetanggaku']</t>
  </si>
  <si>
    <t>['apaapa', 'atuhlah', 'santai', 'nikah', 'tuh', 'cihuy', 'nikah', 'muda', 'ngeluhin', 'suami', 'status', 'wa', 'tetangga']</t>
  </si>
  <si>
    <t>apaapa atuhlah santai nikah tuh cihuy nikah muda ngeluhin suami status wa tetangga</t>
  </si>
  <si>
    <t>@convomf 23 itu masih muda bgttt. Aku skrg 20 juga banyak ngeliat temen seumuranku udah pada nikah</t>
  </si>
  <si>
    <t>@convomf 23 itu masih muda bgttt. aku skrg 20 juga banyak ngeliat temen seumuranku udah pada nikah</t>
  </si>
  <si>
    <t>itu masih muda bgttt aku skrg juga banyak ngeliat temen seumuranku udah pada nikah</t>
  </si>
  <si>
    <t>['itu', 'masih', 'muda', 'bgttt', 'aku', 'skrg', 'juga', 'banyak', 'ngeliat', 'temen', 'seumuranku', 'udah', 'pada', 'nikah']</t>
  </si>
  <si>
    <t>['itu', 'masih', 'muda', 'banget', 'aku', 'sekarang', 'juga', 'banyak', 'melihat', 'teman', 'seumuranku', 'sudah', 'pada', 'nikah']</t>
  </si>
  <si>
    <t>['muda', 'banget', 'teman', 'seumuranku', 'nikah']</t>
  </si>
  <si>
    <t>['muda', 'banget', 'teman', 'umur', 'nikah']</t>
  </si>
  <si>
    <t>muda banget teman umur nikah</t>
  </si>
  <si>
    <t>@convomf 23 masih muda anjrit. Ngapain sih nder iri sama mereka yg udah nikah diluan? Buat hidup bareng untuk SEUMUR HIDUP itu lama. Mending bener bener seleksi alam.</t>
  </si>
  <si>
    <t>@convomf 23 masih muda anjrit. ngapain sih nder iri sama mereka yg udah nikah diluan? buat hidup bareng untuk seumur hidup itu lama. mending bener bener seleksi alam.</t>
  </si>
  <si>
    <t>masih muda anjrit ngapain sih nder iri sama mereka yg udah nikah diluan buat hidup bareng untuk seumur hidup itu lama mending bener bener seleksi alam</t>
  </si>
  <si>
    <t>['masih', 'muda', 'anjrit', 'ngapain', 'sih', 'nder', 'iri', 'sama', 'mereka', 'yg', 'udah', 'nikah', 'diluan', 'buat', 'hidup', 'bareng', 'untuk', 'seumur', 'hidup', 'itu', 'lama', 'mending', 'bener', 'bener', 'seleksi', 'alam']</t>
  </si>
  <si>
    <t>['masih', 'muda', 'fuck', 'kenapa', 'sih', 'nder', 'dengki', 'sama', 'mereka', 'yg', 'sudah', 'nikah', 'diluan', 'buat', 'hidup', 'bareng', 'untuk', 'seumur', 'hidup', 'itu', 'lama', 'mending', 'benar', 'benar', 'seleksi', 'alam']</t>
  </si>
  <si>
    <t>['muda', 'fuck', 'sih', 'nder', 'dengki', 'nikah', 'diluan', 'hidup', 'bareng', 'seumur', 'hidup', 'mending', 'seleksi', 'alam']</t>
  </si>
  <si>
    <t>['muda', 'fuck', 'sih', 'nder', 'dengki', 'nikah', 'diluan', 'hidup', 'bareng', 'umur', 'hidup', 'mending', 'seleksi', 'alam']</t>
  </si>
  <si>
    <t>muda fuck sih nder dengki nikah diluan hidup bareng umur hidup mending seleksi alam</t>
  </si>
  <si>
    <t>Baru aja tadi ditanya soal nikah juga. Tapi sama cewek yang lebih muda dari aku, dan dia udah punya anak. 
Dia bicara seolah semua tujuan hidupnya sudah tercapai dan paling sukses aja, di umurnya yang masih 20 :) 
Dan seolah aku gagal dalam hidup ini WKWKWKWKWK 
tapi yaudahlah</t>
  </si>
  <si>
    <t>baru aja tadi ditanya soal nikah juga. tapi sama cewek yang lebih muda dari aku, dan dia udah punya anak. 
dia bicara seolah semua tujuan hidupnya sudah tercapai dan paling sukses aja, di umurnya yang masih 20 :) 
dan seolah aku gagal dalam hidup ini wkwkwkwkwk 
tapi yaudahlah</t>
  </si>
  <si>
    <t>baru aja tadi ditanya soal nikah juga tapi sama cewek yang lebih muda dari aku dan dia udah punya anak dia bicara seolah semua tujuan hidupnya sudah tercapai dan paling sukses aja di umurnya yang masih dan seolah aku gagal dalam hidup ini wkwkwkwkwk tapi yaudahlah</t>
  </si>
  <si>
    <t>['baru', 'aja', 'tadi', 'ditanya', 'soal', 'nikah', 'juga', 'tapi', 'sama', 'cewek', 'yang', 'lebih', 'muda', 'dari', 'aku', 'dan', 'dia', 'udah', 'punya', 'anak', 'dia', 'bicara', 'seolah', 'semua', 'tujuan', 'hidupnya', 'sudah', 'tercapai', 'dan', 'paling', 'sukses', 'aja', 'di', 'umurnya', 'yang', 'masih', 'dan', 'seolah', 'aku', 'gagal', 'dalam', 'hidup', 'ini', 'wkwkwkwkwk', 'tapi', 'yaudahlah']</t>
  </si>
  <si>
    <t>['baru', 'aja', 'tadi', 'ditanya', 'soal', 'nikah', 'juga', 'tapi', 'sama', 'cewek', 'yang', 'lebih', 'muda', 'dari', 'aku', 'dan', 'dia', 'sudah', 'punya', 'anak', 'dia', 'bicara', 'seolah', 'semua', 'tujuan', 'hidupnya', 'sudah', 'tercapai', 'dan', 'paling', 'sukses', 'aja', 'di', 'umurnya', 'yang', 'masih', 'dan', 'seolah', 'aku', 'gagal', 'dalam', 'hidup', 'ini', 'wkwkwkwkwk', 'tapi', 'oke']</t>
  </si>
  <si>
    <t>['aja', 'nikah', 'cewek', 'muda', 'anak', 'bicara', 'tujuan', 'hidupnya', 'tercapai', 'sukses', 'aja', 'umurnya', 'gagal', 'hidup', 'wkwkwkwkwk', 'oke']</t>
  </si>
  <si>
    <t>['aja', 'nikah', 'cewek', 'muda', 'anak', 'bicara', 'tuju', 'hidup', 'capai', 'sukses', 'aja', 'umur', 'gagal', 'hidup', 'wkwkwkwkwk', 'oke']</t>
  </si>
  <si>
    <t>aja nikah cewek muda anak bicara tuju hidup capai sukses aja umur gagal hidup wkwkwkwkwk oke</t>
  </si>
  <si>
    <t>Tiap ngomongin nikah muda, inget momen pas ngedata penduduk satu daerah A. Dan sampe sekarang tiap inget masih gak nyangka. Mereka 13th 14th pada nikah, aku umur segitu sibuk lari dari kejaran anjing warung deket smp🥲</t>
  </si>
  <si>
    <t>tiap ngomongin nikah muda, inget momen pas ngedata penduduk satu daerah a. dan sampe sekarang tiap inget masih gak nyangka. mereka 13th 14th pada nikah, aku umur segitu sibuk lari dari kejaran anjing warung deket smp🥲</t>
  </si>
  <si>
    <t>tiap ngomongin nikah muda inget momen pas ngedata penduduk satu daerah  dan sampe sekarang tiap inget masih gak nyangka mereka th th pada nikah aku umur segitu sibuk lari dari kejaran anjing warung deket smp</t>
  </si>
  <si>
    <t>['tiap', 'ngomongin', 'nikah', 'muda', 'inget', 'momen', 'pas', 'ngedata', 'penduduk', 'satu', 'daerah', 'dan', 'sampe', 'sekarang', 'tiap', 'inget', 'masih', 'gak', 'nyangka', 'mereka', 'th', 'th', 'pada', 'nikah', 'aku', 'umur', 'segitu', 'sibuk', 'lari', 'dari', 'kejaran', 'anjing', 'warung', 'deket', 'smp']</t>
  </si>
  <si>
    <t>['tiap', 'membicarakan', 'nikah', 'muda', 'ingat', 'momen', 'saat', 'ngedata', 'penduduk', 'satu', 'daerah', 'dan', 'sampai', 'sekarang', 'tiap', 'ingat', 'masih', 'gak', 'menyangka', 'mereka', 'tahun', 'tahun', 'pada', 'nikah', 'aku', 'umur', 'begitu', 'sibuk', 'lari', 'dari', 'kejaran', 'fuck', 'warung', 'dekat', 'sampai']</t>
  </si>
  <si>
    <t>['membicarakan', 'nikah', 'muda', 'momen', 'ngedata', 'penduduk', 'daerah', 'gak', 'menyangka', 'nikah', 'umur', 'sibuk', 'lari', 'kejaran', 'fuck', 'warung']</t>
  </si>
  <si>
    <t>['bicara', 'nikah', 'muda', 'momen', 'ngedata', 'duduk', 'daerah', 'gak', 'sangka', 'nikah', 'umur', 'sibuk', 'lari', 'kejar', 'fuck', 'warung']</t>
  </si>
  <si>
    <t>bicara nikah muda momen ngedata duduk daerah gak sangka nikah umur sibuk lari kejar fuck warung</t>
  </si>
  <si>
    <t>@worksfess kalo kata buibu kantor beli rumah tu jadi investasi buat umur yg masih muda gini, krna diumur yg udah 30an keatas kebutuhan ga cuma beli rumah doang ada kebutuhan rumah tangga (klo udh nikah), kebtuuhan anak dan kebutuhan lainnya</t>
  </si>
  <si>
    <t>kalo kata buibu kantor beli rumah tu jadi investasi buat umur yg masih muda gini krna diumur yg udah an keatas kebutuhan ga cuma beli rumah doang ada kebutuhan rumah tangga klo udh nikah kebtuuhan anak dan kebutuhan lainnya</t>
  </si>
  <si>
    <t>['kalo', 'kata', 'buibu', 'kantor', 'beli', 'rumah', 'tu', 'jadi', 'investasi', 'buat', 'umur', 'yg', 'masih', 'muda', 'gini', 'krna', 'diumur', 'yg', 'udah', 'an', 'keatas', 'kebutuhan', 'ga', 'cuma', 'beli', 'rumah', 'doang', 'ada', 'kebutuhan', 'rumah', 'tangga', 'klo', 'udh', 'nikah', 'kebtuuhan', 'anak', 'dan', 'kebutuhan', 'lainnya']</t>
  </si>
  <si>
    <t>['kalo', 'kata', 'ibu', 'kantor', 'beli', 'rumah', 'itu', 'jadi', 'investasi', 'buat', 'umur', 'yg', 'masih', 'muda', 'begini', 'karena', 'diumur', 'yg', 'sudah', 'an', 'keatas', 'kebutuhan', 'tidak', 'cuma', 'beli', 'rumah', 'hanya', 'ada', 'kebutuhan', 'rumah', 'tangga', 'klo', 'sudah', 'nikah', 'kebtuuhan', 'anak', 'dan', 'kebutuhan', 'lainnya']</t>
  </si>
  <si>
    <t>['kalo', 'kantor', 'beli', 'rumah', 'investasi', 'umur', 'muda', 'diumur', 'an', 'keatas', 'kebutuhan', 'beli', 'rumah', 'kebutuhan', 'rumah', 'tangga', 'klo', 'nikah', 'kebtuuhan', 'anak', 'kebutuhan']</t>
  </si>
  <si>
    <t>['kalo', 'kantor', 'beli', 'rumah', 'investasi', 'umur', 'muda', 'umur', 'an', 'atas', 'butuh', 'beli', 'rumah', 'butuh', 'rumah', 'tangga', 'klo', 'nikah', 'kebtuuhan', 'anak', 'butuh']</t>
  </si>
  <si>
    <t>kalo kantor beli rumah investasi umur muda umur an atas butuh beli rumah butuh rumah tangga klo nikah kebtuuhan anak butuh</t>
  </si>
  <si>
    <t>@convomf Faktor culture yg mendesak anak mudanya buat nikah muda deh dari turun temurun yg pada akhirnya circle nya ttep berulang sterusnya
"Kpn nikah, kpn punya anak, kpj punya cucu" wkkw</t>
  </si>
  <si>
    <t>@convomf faktor culture yg mendesak anak mudanya buat nikah muda deh dari turun temurun yg pada akhirnya circle nya ttep berulang sterusnya
"kpn nikah, kpn punya anak, kpj punya cucu" wkkw</t>
  </si>
  <si>
    <t>faktor culture yg mendesak anak mudanya buat nikah muda deh dari turun temurun yg pada akhirnya circle nya ttep berulang sterusnya kpn nikah kpn punya anak kpj punya cucu wkkw</t>
  </si>
  <si>
    <t>['faktor', 'culture', 'yg', 'mendesak', 'anak', 'mudanya', 'buat', 'nikah', 'muda', 'deh', 'dari', 'turun', 'temurun', 'yg', 'pada', 'akhirnya', 'circle', 'nya', 'ttep', 'berulang', 'sterusnya', 'kpn', 'nikah', 'kpn', 'punya', 'anak', 'kpj', 'punya', 'cucu', 'wkkw']</t>
  </si>
  <si>
    <t>['faktor', 'budaya', 'yg', 'mendesak', 'anak', 'mudanya', 'buat', 'nikah', 'muda', 'deh', 'dari', 'turun', 'temurun', 'yg', 'pada', 'akhirnya', 'circle', 'nya', 'ttep', 'berulang', 'sterusnya', 'kapan', 'nikah', 'kapan', 'punya', 'anak', 'kpj', 'punya', 'cucu', 'wkkw']</t>
  </si>
  <si>
    <t>['faktor', 'budaya', 'mendesak', 'anak', 'mudanya', 'nikah', 'muda', 'deh', 'turun', 'temurun', 'circle', 'nya', 'ttep', 'berulang', 'sterusnya', 'nikah', 'anak', 'kpj', 'cucu', 'wkkw']</t>
  </si>
  <si>
    <t>['faktor', 'budaya', 'desak', 'anak', 'muda', 'nikah', 'muda', 'deh', 'turun', 'turun', 'circle', 'nya', 'ttep', 'ulang', 'sterusnya', 'nikah', 'anak', 'kpj', 'cucu', 'wkkw']</t>
  </si>
  <si>
    <t>faktor budaya desak anak muda nikah muda deh turun turun circle nya ttep ulang sterusnya nikah anak kpj cucu wkkw</t>
  </si>
  <si>
    <t>@convomf Masih muda, masih banyak temennya yg belom nikah. Santai aja</t>
  </si>
  <si>
    <t>@convomf masih muda, masih banyak temennya yg belom nikah. santai aja</t>
  </si>
  <si>
    <t>masih muda masih banyak temennya yg belom nikah santai aja</t>
  </si>
  <si>
    <t>['masih', 'muda', 'masih', 'banyak', 'temennya', 'yg', 'belom', 'nikah', 'santai', 'aja']</t>
  </si>
  <si>
    <t>['masih', 'muda', 'masih', 'banyak', 'temannya', 'yg', 'belum', 'nikah', 'santai', 'aja']</t>
  </si>
  <si>
    <t>['muda', 'temannya', 'nikah', 'santai', 'aja']</t>
  </si>
  <si>
    <t>['muda', 'teman', 'nikah', 'santai', 'aja']</t>
  </si>
  <si>
    <t>muda teman nikah santai aja</t>
  </si>
  <si>
    <t>@hahuts Couldn’t agree more 👍🏻 
Masih jadi misteri kenapa orang orang pada ngebet bat lomba lari nikah muda</t>
  </si>
  <si>
    <t>@hahuts couldn’t agree more 👍🏻 
masih jadi misteri kenapa orang orang pada ngebet bat lomba lari nikah muda</t>
  </si>
  <si>
    <t>couldnt agree more masih jadi misteri kenapa orang orang pada ngebet bat lomba lari nikah muda</t>
  </si>
  <si>
    <t>['couldnt', 'agree', 'more', 'masih', 'jadi', 'misteri', 'kenapa', 'orang', 'orang', 'pada', 'ngebet', 'bat', 'lomba', 'lari', 'nikah', 'muda']</t>
  </si>
  <si>
    <t>['couldnt', 'agree', 'more', 'masih', 'jadi', 'misteri', 'kenapa', 'orang', 'orang', 'pada', 'ingin', 'banget', 'lomba', 'lari', 'nikah', 'muda']</t>
  </si>
  <si>
    <t>['couldnt', 'agree', 'more', 'misteri', 'orang', 'orang', 'banget', 'lomba', 'lari', 'nikah', 'muda']</t>
  </si>
  <si>
    <t>couldnt agree more misteri orang orang banget lomba lari nikah muda</t>
  </si>
  <si>
    <t>padahal mah pgn nikah muda jg grgr gabetah dirumah hadeh</t>
  </si>
  <si>
    <t>['padahal', 'mah', 'pgn', 'nikah', 'muda', 'jg', 'grgr', 'gabetah', 'dirumah', 'hadeh']</t>
  </si>
  <si>
    <t>['padahal', 'mah', 'ingin', 'nikah', 'muda', 'juga', 'karena', 'gabetah', 'dirumah', 'hadeh']</t>
  </si>
  <si>
    <t>['mah', 'nikah', 'muda', 'gabetah', 'dirumah', 'hadeh']</t>
  </si>
  <si>
    <t>['mah', 'nikah', 'muda', 'gabetah', 'rumah', 'hadeh']</t>
  </si>
  <si>
    <t>mah nikah muda gabetah rumah hadeh</t>
  </si>
  <si>
    <t>pgn nikah muda buset. calon ada. udh bisa setuju kalo punya anak waktu udh siap. cm keluarga aja yg sulitnya setengah mampus. dikira nikah muda gbs kerja apaya</t>
  </si>
  <si>
    <t>pgn nikah muda buset calon ada udh bisa setuju kalo punya anak waktu udh siap cm keluarga aja yg sulitnya setengah mampus dikira nikah muda gbs kerja apaya</t>
  </si>
  <si>
    <t>['pgn', 'nikah', 'muda', 'buset', 'calon', 'ada', 'udh', 'bisa', 'setuju', 'kalo', 'punya', 'anak', 'waktu', 'udh', 'siap', 'cm', 'keluarga', 'aja', 'yg', 'sulitnya', 'setengah', 'mampus', 'dikira', 'nikah', 'muda', 'gbs', 'kerja', 'apaya']</t>
  </si>
  <si>
    <t>['ingin', 'nikah', 'muda', 'buset', 'calon', 'ada', 'sudah', 'bisa', 'setuju', 'kalo', 'punya', 'anak', 'waktu', 'sudah', 'siap', 'Cuma', 'keluarga', 'aja', 'yg', 'sulitnya', 'setengah', 'mati', 'dikira', 'nikah', 'muda', 'gbs', 'kerja', 'apaya']</t>
  </si>
  <si>
    <t>['nikah', 'muda', 'buset', 'calon', 'setuju', 'kalo', 'anak', 'Cuma', 'keluarga', 'aja', 'sulitnya', 'mati', 'nikah', 'muda', 'gbs', 'kerja', 'apaya']</t>
  </si>
  <si>
    <t>['nikah', 'muda', 'buset', 'calon', 'tuju', 'kalo', 'anak', 'cuma', 'keluarga', 'aja', 'sulit', 'mati', 'nikah', 'muda', 'gbs', 'kerja', 'apaya']</t>
  </si>
  <si>
    <t>nikah muda buset calon tuju kalo anak cuma keluarga aja sulit mati nikah muda gbs kerja apaya</t>
  </si>
  <si>
    <t>@convomf Nder, santuy lah jgn nikah krna org lain udah banyak yg nikah tp nikah lah klo km udah siap, udah ada calon yg pas dan km bisa terima resiko apapun yg terjadi pasca pernikahan. Temenku banyak yg nikah muda, bbrp dr mereka cerita klo mereka iri lihat tmn seumurannya masih bisa</t>
  </si>
  <si>
    <t>@convomf nder, santuy lah jgn nikah krna org lain udah banyak yg nikah tp nikah lah klo km udah siap, udah ada calon yg pas dan km bisa terima resiko apapun yg terjadi pasca pernikahan. temenku banyak yg nikah muda, bbrp dr mereka cerita klo mereka iri lihat tmn seumurannya masih bisa</t>
  </si>
  <si>
    <t>nder santuy lah jgn nikah krna org lain udah banyak yg nikah tp nikah lah klo km udah siap udah ada calon yg pas dan km bisa terima resiko apapun yg terjadi pasca pernikahan temenku banyak yg nikah muda bbrp dr mereka cerita klo mereka iri lihat tmn seumurannya masih bisa</t>
  </si>
  <si>
    <t>['nder', 'santuy', 'lah', 'jgn', 'nikah', 'krna', 'org', 'lain', 'udah', 'banyak', 'yg', 'nikah', 'tp', 'nikah', 'lah', 'klo', 'km', 'udah', 'siap', 'udah', 'ada', 'calon', 'yg', 'pas', 'dan', 'km', 'bisa', 'terima', 'resiko', 'apapun', 'yg', 'terjadi', 'pasca', 'pernikahan', 'temenku', 'banyak', 'yg', 'nikah', 'muda', 'bbrp', 'dr', 'mereka', 'cerita', 'klo', 'mereka', 'iri', 'lihat', 'tmn', 'seumurannya', 'masih', 'bisa']</t>
  </si>
  <si>
    <t>['nder', 'santai', 'lah', 'jgn', 'nikah', 'karena', 'orang', 'lain', 'sudah', 'banyak', 'yg', 'nikah', 'tapi', 'nikah', 'lah', 'klo', 'kamu', 'sudah', 'siap', 'sudah', 'ada', 'calon', 'yg', 'saat', 'dan', 'kamu', 'bisa', 'terima', 'resiko', 'apapun', 'yg', 'terjadi', 'pasca', 'pernikahan', 'temenku', 'banyak', 'yg', 'nikah', 'muda', 'beberapa', 'dari', 'mereka', 'cerita', 'klo', 'mereka', 'dengki', 'lihat', 'teman', 'seumurannya', 'masih', 'bisa']</t>
  </si>
  <si>
    <t>['nder', 'santai', 'jgn', 'nikah', 'orang', 'nikah', 'nikah', 'klo', 'calon', 'terima', 'resiko', 'apapun', 'pasca', 'pernikahan', 'temenku', 'nikah', 'muda', 'cerita', 'klo', 'dengki', 'lihat', 'teman', 'seumurannya']</t>
  </si>
  <si>
    <t>['nder', 'santai', 'jgn', 'nikah', 'orang', 'nikah', 'nikah', 'klo', 'calon', 'terima', 'resiko', 'apa', 'pasca', 'nikah', 'temenku', 'nikah', 'muda', 'cerita', 'klo', 'dengki', 'lihat', 'teman', 'umur']</t>
  </si>
  <si>
    <t>nder santai jgn nikah orang nikah nikah klo calon terima resiko apa pasca nikah temenku nikah muda cerita klo dengki lihat teman umur</t>
  </si>
  <si>
    <t>@convomf nikah kalo udah siap secara mental dan finansial. umur 23 masi muda, nikmatin dulu lah jalan lu masih panjang. daripada nikah muda mending duit lu buat beli skinker, make up, perawatan rutin, membeli merch anime merch kpop, menonton konser bias, jalan2 ke ln 😭😭</t>
  </si>
  <si>
    <t>nikah kalo udah siap secara mental dan finansial umur masi muda nikmatin dulu lah jalan lu masih panjang daripada nikah muda mending duit lu buat beli skinker make up perawatan rutin membeli merch anime merch kpop menonton konser bias jalan ke ln</t>
  </si>
  <si>
    <t>['nikah', 'kalo', 'udah', 'siap', 'secara', 'mental', 'dan', 'finansial', 'umur', 'masi', 'muda', 'nikmatin', 'dulu', 'lah', 'jalan', 'lu', 'masih', 'panjang', 'daripada', 'nikah', 'muda', 'mending', 'duit', 'lu', 'buat', 'beli', 'skinker', 'make', 'up', 'perawatan', 'rutin', 'membeli', 'merch', 'anime', 'merch', 'kpop', 'menonton', 'konser', 'bias', 'jalan', 'ke', 'ln']</t>
  </si>
  <si>
    <t>['nikah', 'kalo', 'sudah', 'siap', 'secara', 'mental', 'dan', 'keuangan', 'umur', 'masih', 'muda', 'menikmati', 'dulu', 'lah', 'jalan', 'kamu', 'masih', 'panjang', 'daripada', 'nikah', 'muda', 'mending', 'duit', 'kamu', 'buat', 'beli', 'skinker', 'make', 'up', 'perawatan', 'rutin', 'membeli', 'merch', 'anime', 'merch', 'kpop', 'menonton', 'konser', 'bias', 'jalan', 'ke', 'ln']</t>
  </si>
  <si>
    <t>['nikah', 'kalo', 'mental', 'keuangan', 'umur', 'muda', 'menikmati', 'jalan', 'nikah', 'muda', 'mending', 'duit', 'beli', 'skinker', 'make', 'up', 'perawatan', 'rutin', 'membeli', 'merch', 'anime', 'merch', 'kpop', 'menonton', 'konser', 'bias', 'jalan', 'ln']</t>
  </si>
  <si>
    <t>['nikah', 'kalo', 'mental', 'uang', 'umur', 'muda', 'nikmat', 'jalan', 'nikah', 'muda', 'mending', 'duit', 'beli', 'skinker', 'make', 'up', 'awat', 'rutin', 'beli', 'merch', 'anime', 'merch', 'kpop', 'tonton', 'konser', 'bias', 'jalan', 'ln']</t>
  </si>
  <si>
    <t>nikah kalo mental uang umur muda nikmat jalan nikah muda mending duit beli skinker make up awat rutin beli merch anime merch kpop tonton konser bias jalan ln</t>
  </si>
  <si>
    <t>@convomf Masih muda nder, selow aja. Saya juga sama kok temen temen udah pada nikah tapi saya belum. Gpp nikmatin hidup aja dulu, senengin diri sendiri dulu, jangan kebanyakan liat ke orang lain. Kita udah punya takdir dan jodoh masing masing.</t>
  </si>
  <si>
    <t>@convomf masih muda nder, selow aja. saya juga sama kok temen temen udah pada nikah tapi saya belum. gpp nikmatin hidup aja dulu, senengin diri sendiri dulu, jangan kebanyakan liat ke orang lain. kita udah punya takdir dan jodoh masing masing.</t>
  </si>
  <si>
    <t>masih muda nder selow aja saya juga sama kok temen temen udah pada nikah tapi saya belum gpp nikmatin hidup aja dulu senengin diri sendiri dulu jangan kebanyakan liat ke orang lain kita udah punya takdir dan jodoh masing masing</t>
  </si>
  <si>
    <t>['masih', 'muda', 'nder', 'selow', 'aja', 'saya', 'juga', 'sama', 'kok', 'temen', 'temen', 'udah', 'pada', 'nikah', 'tapi', 'saya', 'belum', 'gpp', 'nikmatin', 'hidup', 'aja', 'dulu', 'senengin', 'diri', 'sendiri', 'dulu', 'jangan', 'kebanyakan', 'liat', 'ke', 'orang', 'lain', 'kita', 'udah', 'punya', 'takdir', 'dan', 'jodoh', 'masing', 'masing']</t>
  </si>
  <si>
    <t>['masih', 'muda', 'nder', 'selow', 'aja', 'saya', 'juga', 'sama', 'kok', 'teman', 'teman', 'sudah', 'pada', 'nikah', 'tapi', 'saya', 'belum', 'boleh', 'menikmati', 'hidup', 'aja', 'dulu', 'senengin', 'diri', 'sendiri', 'dulu', 'jangan', 'kebanyakan', 'lihat', 'ke', 'orang', 'lain', 'kita', 'sudah', 'punya', 'takdir', 'dan', 'jodoh', 'masing', 'masing']</t>
  </si>
  <si>
    <t>['muda', 'nder', 'selow', 'aja', 'teman', 'teman', 'nikah', 'menikmati', 'hidup', 'aja', 'senengin', 'kebanyakan', 'lihat', 'orang', 'takdir', 'jodoh']</t>
  </si>
  <si>
    <t>['muda', 'nder', 'selow', 'aja', 'teman', 'teman', 'nikah', 'nikmat', 'hidup', 'aja', 'senengin', 'banyak', 'lihat', 'orang', 'takdir', 'jodoh']</t>
  </si>
  <si>
    <t>muda nder selow aja teman teman nikah nikmat hidup aja senengin banyak lihat orang takdir jodoh</t>
  </si>
  <si>
    <t>@convomf Nder, jangan fomo. Yang nikah muda ga melulu bahagia. Aku juga tadinya mikir kaya kamu, tapi liat lingkungan sekitar, denger curhatan temen ttg rumah tangganya bahkan sampe dia bilang "jangan nikah muda, nikmatin masa muda lu dulu" aku jadi mikir lain</t>
  </si>
  <si>
    <t>@convomf nder, jangan fomo. yang nikah muda ga melulu bahagia. aku juga tadinya mikir kaya kamu, tapi liat lingkungan sekitar, denger curhatan temen ttg rumah tangganya bahkan sampe dia bilang "jangan nikah muda, nikmatin masa muda lu dulu" aku jadi mikir lain</t>
  </si>
  <si>
    <t>nder jangan fomo yang nikah muda ga melulu bahagia aku juga tadinya mikir kaya kamu tapi liat lingkungan sekitar denger curhatan temen ttg rumah tangganya bahkan sampe dia bilang jangan nikah muda nikmatin masa muda lu dulu aku jadi mikir lain</t>
  </si>
  <si>
    <t>['nder', 'jangan', 'fomo', 'yang', 'nikah', 'muda', 'ga', 'melulu', 'bahagia', 'aku', 'juga', 'tadinya', 'mikir', 'kaya', 'kamu', 'tapi', 'liat', 'lingkungan', 'sekitar', 'denger', 'curhatan', 'temen', 'ttg', 'rumah', 'tangganya', 'bahkan', 'sampe', 'dia', 'bilang', 'jangan', 'nikah', 'muda', 'nikmatin', 'masa', 'muda', 'lu', 'dulu', 'aku', 'jadi', 'mikir', 'lain']</t>
  </si>
  <si>
    <t>['nder', 'jangan', 'cemas', 'yang', 'nikah', 'muda', 'tidak', 'selalu', 'bahagia', 'aku', 'juga', 'tadinya', 'berpikir', 'kaya', 'kamu', 'tapi', 'lihat', 'lingkungan', 'sekitar', 'denger', 'cerita', 'teman', 'tentang', 'rumah', 'tangganya', 'bahkan', 'sampai', 'dia', 'bilang', 'jangan', 'nikah', 'muda', 'menikmati', 'masa', 'muda', 'kamu', 'dulu', 'aku', 'jadi', 'berpikir', 'lain']</t>
  </si>
  <si>
    <t>['nder', 'cemas', 'nikah', 'muda', 'bahagia', 'berpikir', 'kaya', 'lihat', 'lingkungan', 'denger', 'cerita', 'teman', 'rumah', 'tangganya', 'bilang', 'nikah', 'muda', 'menikmati', 'muda', 'berpikir']</t>
  </si>
  <si>
    <t>['nder', 'cemas', 'nikah', 'muda', 'bahagia', 'pikir', 'kaya', 'lihat', 'lingkung', 'denger', 'cerita', 'teman', 'rumah', 'tangga', 'bilang', 'nikah', 'muda', 'nikmat', 'muda', 'pikir']</t>
  </si>
  <si>
    <t>nder cemas nikah muda bahagia pikir kaya lihat lingkung denger cerita teman rumah tangga bilang nikah muda nikmat muda pikir</t>
  </si>
  <si>
    <t>@convomf mending main main dulu dah nder abisin masa muda nanti kalo dah nikah ga bisa main dan jalan jalan</t>
  </si>
  <si>
    <t>mending main main dulu dah nder abisin masa muda nanti kalo dah nikah ga bisa main dan jalan jalan</t>
  </si>
  <si>
    <t>['mending', 'main', 'main', 'dulu', 'dah', 'nder', 'abisin', 'masa', 'muda', 'nanti', 'kalo', 'dah', 'nikah', 'ga', 'bisa', 'main', 'dan', 'jalan', 'jalan']</t>
  </si>
  <si>
    <t>['mending', 'main', 'main', 'dulu', 'sudah', 'nder', 'menghabiskan', 'masa', 'muda', 'nanti', 'kalo', 'sudah', 'nikah', 'tidak', 'bisa', 'main', 'dan', 'jalan', 'jalan']</t>
  </si>
  <si>
    <t>['mending', 'main', 'main', 'nder', 'menghabiskan', 'muda', 'kalo', 'nikah', 'main', 'jalan', 'jalan']</t>
  </si>
  <si>
    <t>['mending', 'main', 'main', 'nder', 'habis', 'muda', 'kalo', 'nikah', 'main', 'jalan', 'jalan']</t>
  </si>
  <si>
    <t>mending main main nder habis muda kalo nikah main jalan jalan</t>
  </si>
  <si>
    <t>@convomf umur 23 itu msh muda bgt njir:" wess gpp2, fokus karier dulu aja, jangan insecure krn belom nikah nder😭</t>
  </si>
  <si>
    <t>umur itu msh muda bgt njir wess gpp fokus karier dulu aja jangan insecure krn belom nikah nder</t>
  </si>
  <si>
    <t>['umur', 'itu', 'msh', 'muda', 'bgt', 'njir', 'wess', 'gpp', 'fokus', 'karier', 'dulu', 'aja', 'jangan', 'insecure', 'krn', 'belom', 'nikah', 'nder']</t>
  </si>
  <si>
    <t>['umur', 'itu', 'masih', 'muda', 'banget', 'fuck', 'wess', 'boleh', 'fokus', 'karier', 'dulu', 'aja', 'jangan', 'khawatir', 'krn', 'belum', 'nikah', 'nder']</t>
  </si>
  <si>
    <t>['umur', 'muda', 'banget', 'fuck', 'wess', 'fokus', 'karier', 'aja', 'khawatir', 'krn', 'nikah', 'nder']</t>
  </si>
  <si>
    <t>umur muda banget fuck wess fokus karier aja khawatir krn nikah nder</t>
  </si>
  <si>
    <t>@convomf 23 masih muda kok, kakak gue 30 ga nikah"</t>
  </si>
  <si>
    <t>masih muda kok kakak gue ga nikah</t>
  </si>
  <si>
    <t>['masih', 'muda', 'kok', 'kakak', 'gue', 'ga', 'nikah']</t>
  </si>
  <si>
    <t>['masih', 'muda', 'kok', 'kakak', 'aku', 'tidak', 'nikah']</t>
  </si>
  <si>
    <t>@convomf Ga tua, kakak gue cewek nikah umur 27, gue pengen 29. Umur 23 muda nder</t>
  </si>
  <si>
    <t>@convomf ga tua, kakak gue cewek nikah umur 27, gue pengen 29. umur 23 muda nder</t>
  </si>
  <si>
    <t>ga tua kakak gue cewek nikah umur gue pengen umur muda nder</t>
  </si>
  <si>
    <t>['ga', 'tua', 'kakak', 'gue', 'cewek', 'nikah', 'umur', 'gue', 'pengen', 'umur', 'muda', 'nder']</t>
  </si>
  <si>
    <t>['tidak', 'tua', 'kakak', 'aku', 'cewek', 'nikah', 'umur', 'aku', 'ingin', 'umur', 'muda', 'nder']</t>
  </si>
  <si>
    <t>['tua', 'kakak', 'cewek', 'nikah', 'umur', 'umur', 'muda', 'nder']</t>
  </si>
  <si>
    <t>tua kakak cewek nikah umur umur muda nder</t>
  </si>
  <si>
    <t>@sbyfess Masih muda bangettt, klo uda nikah alhamdulillah, klo belum ya enjoy sajaaa</t>
  </si>
  <si>
    <t>@sbyfess masih muda bangettt, klo uda nikah alhamdulillah, klo belum ya enjoy sajaaa</t>
  </si>
  <si>
    <t>masih muda bangettt klo uda nikah alhamdulillah klo belum ya enjoy sajaaa</t>
  </si>
  <si>
    <t>['masih', 'muda', 'bangettt', 'klo', 'uda', 'nikah', 'alhamdulillah', 'klo', 'belum', 'ya', 'enjoy', 'sajaaa']</t>
  </si>
  <si>
    <t>['masih', 'muda', 'bangettt', 'klo', 'sudah', 'nikah', 'alhamdulillah', 'klo', 'belum', 'ya', 'enjoy', 'sajaaa']</t>
  </si>
  <si>
    <t>['muda', 'bangettt', 'klo', 'nikah', 'alhamdulillah', 'klo', 'ya', 'enjoy', 'sajaaa']</t>
  </si>
  <si>
    <t>muda bangettt klo nikah alhamdulillah klo ya enjoy sajaaa</t>
  </si>
  <si>
    <t>@tanyakanrl mana ada, seumur2 w gprnh dgr dalil begitu wkw imo, banyak laki yg nikah lg ya karna mrk butuh dilayanin sdgkan perempuan kl nikah lg artinya ya ngelayanin lg, ngabdi lg, capek cuy aplg kl udh ga muda. kl itu bnr kejadian, laki u ttp hrs utamain anak kalian nnti sblm cari yg baru</t>
  </si>
  <si>
    <t>mana ada seumur  gprnh dgr dalil begitu wkw imo banyak laki yg nikah lg ya karna mrk butuh dilayanin sdgkan perempuan kl nikah lg artinya ya ngelayanin lg ngabdi lg capek cuy aplg kl udh ga muda kl itu bnr kejadian laki  ttp hrs utamain anak kalian nnti sblm cari yg baru</t>
  </si>
  <si>
    <t>['mana', 'ada', 'seumur', 'gprnh', 'dgr', 'dalil', 'begitu', 'wkw', 'imo', 'banyak', 'laki', 'yg', 'nikah', 'lg', 'ya', 'karna', 'mrk', 'butuh', 'dilayanin', 'sdgkan', 'perempuan', 'kl', 'nikah', 'lg', 'artinya', 'ya', 'ngelayanin', 'lg', 'ngabdi', 'lg', 'capek', 'cuy', 'aplg', 'kl', 'udh', 'ga', 'muda', 'kl', 'itu', 'bnr', 'kejadian', 'laki', 'ttp', 'hrs', 'utamain', 'anak', 'kalian', 'nnti', 'sblm', 'cari', 'yg', 'baru']</t>
  </si>
  <si>
    <t>['mana', 'ada', 'seumur', 'gprnh', 'dgr', 'dalil', 'begitu', 'wkw', 'pendapat', 'banyak', 'laki', 'yg', 'nikah', 'lagi', 'ya', 'karena', 'mereka', 'butuh', 'dilayanin', 'sdgkan', 'perempuan', 'kalau', 'nikah', 'lagi', 'artinya', 'ya', 'ngelayanin', 'lagi', 'abdi', 'lagi', 'capek', 'cuy', 'apalagi', 'kalau', 'sudah', 'tidak', 'muda', 'kalau', 'itu', 'benar', 'kejadian', 'laki', 'tetap', 'harus', 'utamain', 'anak', 'kalian', 'nanti', 'sebelum', 'cari', 'yg', 'baru']</t>
  </si>
  <si>
    <t>['seumur', 'gprnh', 'dgr', 'dalil', 'pendapat', 'laki', 'nikah', 'ya', 'butuh', 'dilayanin', 'sdgkan', 'perempuan', 'nikah', 'ya', 'ngelayanin', 'abdi', 'capek', 'cuy', 'muda', 'kejadian', 'laki', 'utamain', 'anak', 'cari']</t>
  </si>
  <si>
    <t>['umur', 'gprnh', 'dgr', 'dalil', 'dapat', 'laki', 'nikah', 'ya', 'butuh', 'dilayanin', 'sdgkan', 'perempuan', 'nikah', 'ya', 'ngelayanin', 'abdi', 'capek', 'cuy', 'muda', 'jadi', 'laki', 'utamain', 'anak', 'cari']</t>
  </si>
  <si>
    <t>umur gprnh dgr dalil dapat laki nikah ya butuh dilayanin sdgkan perempuan nikah ya ngelayanin abdi capek cuy muda jadi laki utamain anak cari</t>
  </si>
  <si>
    <t>(...)
buku nikah siap dibubuh tanda tangan, Diajeng merasa dingin dan delik tak bersahabat.
Sebagai wanita dan calon istri muda, Diajeng tahu diri. Pastilah ada pihak yang merasa dirugikan dengan pertalian ini kalau saja apa yang dia dan Wasesa sembunyikan lolos ke permukaan.</t>
  </si>
  <si>
    <t>(...)
buku nikah siap dibubuh tanda tangan, diajeng merasa dingin dan delik tak bersahabat.
sebagai wanita dan calon istri muda, diajeng tahu diri. pastilah ada pihak yang merasa dirugikan dengan pertalian ini kalau saja apa yang dia dan wasesa sembunyikan lolos ke permukaan.</t>
  </si>
  <si>
    <t>buku nikah siap dibubuh tanda tangan diajeng merasa dingin dan delik tak bersahabat sebagai wanita dan calon istri muda diajeng tahu diri pastilah ada pihak yang merasa dirugikan dengan pertalian ini kalau saja apa yang dia dan wasesa sembunyikan lolos ke permukaan</t>
  </si>
  <si>
    <t>['buku', 'nikah', 'siap', 'dibubuh', 'tanda', 'tangan', 'diajeng', 'merasa', 'dingin', 'dan', 'delik', 'tak', 'bersahabat', 'sebagai', 'wanita', 'dan', 'calon', 'istri', 'muda', 'diajeng', 'tahu', 'diri', 'pastilah', 'ada', 'pihak', 'yang', 'merasa', 'dirugikan', 'dengan', 'pertalian', 'ini', 'kalau', 'saja', 'apa', 'yang', 'dia', 'dan', 'wasesa', 'sembunyikan', 'lolos', 'ke', 'permukaan']</t>
  </si>
  <si>
    <t>['buku', 'nikah', 'dibubuh', 'tanda', 'tangan', 'diajeng', 'dingin', 'delik', 'bersahabat', 'wanita', 'calon', 'istri', 'muda', 'diajeng', 'dirugikan', 'pertalian', 'wasesa', 'sembunyikan', 'lolos', 'permukaan']</t>
  </si>
  <si>
    <t>['buku', 'nikah', 'bubuh', 'tanda', 'tangan', 'diajeng', 'dingin', 'delik', 'sahabat', 'wanita', 'calon', 'istri', 'muda', 'diajeng', 'rugi', 'tali', 'wasesa', 'sembunyi', 'lolos', 'muka']</t>
  </si>
  <si>
    <t>buku nikah bubuh tanda tangan diajeng dingin delik sahabat wanita calon istri muda diajeng rugi tali wasesa sembunyi lolos muka</t>
  </si>
  <si>
    <t>@ujinonu_ dengan brutal dan ugal2an ya Allah 🤣🤣🤣🤣🤣 duh bang ji kamu kalo nikah muda jadi pamud MODYAARRR aku bang tolong 😫🤌🏻 yakann??? agak gokiil yaa, dualitynya sangat gak sehat bagi mental masyarakat 🤒</t>
  </si>
  <si>
    <t>@ujinonu_ dengan brutal dan ugal2an ya allah 🤣🤣🤣🤣🤣 duh bang ji kamu kalo nikah muda jadi pamud modyaarrr aku bang tolong 😫🤌🏻 yakann??? agak gokiil yaa, dualitynya sangat gak sehat bagi mental masyarakat 🤒</t>
  </si>
  <si>
    <t>dengan brutal dan ugalan ya allah duh bang ji kamu kalo nikah muda jadi pamud modyaarrr aku bang tolong yakann agak gokiil yaa dualitynya sangat gak sehat bagi mental masyarakat</t>
  </si>
  <si>
    <t>['dengan', 'brutal', 'dan', 'ugalan', 'ya', 'allah', 'duh', 'bang', 'ji', 'kamu', 'kalo', 'nikah', 'muda', 'jadi', 'pamud', 'modyaarrr', 'aku', 'bang', 'tolong', 'yakann', 'agak', 'gokiil', 'yaa', 'dualitynya', 'sangat', 'gak', 'sehat', 'bagi', 'mental', 'masyarakat']</t>
  </si>
  <si>
    <t>['dengan', 'brutal', 'dan', 'ugalan', 'ya', 'allah', 'duh', 'kakak', 'ji', 'kamu', 'kalo', 'nikah', 'muda', 'jadi', 'pamud', 'modyaarrr', 'aku', 'kakak', 'tolong', 'iya', 'agak', 'gokiil', 'iya', 'dualitynya', 'sangat', 'gak', 'sehat', 'bagi', 'mental', 'masyarakat']</t>
  </si>
  <si>
    <t>['brutal', 'ugalan', 'ya', 'allah', 'kakak', 'ji', 'kalo', 'nikah', 'muda', 'pamud', 'modyaarrr', 'kakak', 'tolong', 'iya', 'gokiil', 'iya', 'dualitynya', 'gak', 'sehat', 'mental', 'masyarakat']</t>
  </si>
  <si>
    <t>brutal ugalan ya allah kakak ji kalo nikah muda pamud modyaarrr kakak tolong iya gokiil iya dualitynya gak sehat mental masyarakat</t>
  </si>
  <si>
    <t>@Luckymilkyy Suka nikah muda, udah tua selingkuh</t>
  </si>
  <si>
    <t>@luckymilkyy suka nikah muda, udah tua selingkuh</t>
  </si>
  <si>
    <t>suka nikah muda udah tua selingkuh</t>
  </si>
  <si>
    <t>['suka', 'nikah', 'muda', 'udah', 'tua', 'selingkuh']</t>
  </si>
  <si>
    <t>['suka', 'nikah', 'muda', 'sudah', 'tua', 'selingkuh']</t>
  </si>
  <si>
    <t>['suka', 'nikah', 'muda', 'tua', 'selingkuh']</t>
  </si>
  <si>
    <t>suka nikah muda tua selingkuh</t>
  </si>
  <si>
    <t>Sebenarnya orang² yang nikah muda pada nikmati keputusan mereka ga si? Ko orang² disekitar gw kaya pada stress sendiri, apalagi yg udah beranak. Kek hidup mereka ga sebahagia sebelum menikah</t>
  </si>
  <si>
    <t>sebenarnya orang² yang nikah muda pada nikmati keputusan mereka ga si? ko orang² disekitar gw kaya pada stress sendiri, apalagi yg udah beranak. kek hidup mereka ga sebahagia sebelum menikah</t>
  </si>
  <si>
    <t>sebenarnya orang yang nikah muda pada nikmati keputusan mereka ga si ko orang disekitar gw kaya pada stress sendiri apalagi yg udah beranak kek hidup mereka ga sebahagia sebelum menikah</t>
  </si>
  <si>
    <t>['sebenarnya', 'orang', 'yang', 'nikah', 'muda', 'pada', 'nikmati', 'keputusan', 'mereka', 'ga', 'si', 'ko', 'orang', 'disekitar', 'gw', 'kaya', 'pada', 'stress', 'sendiri', 'apalagi', 'yg', 'udah', 'beranak', 'kek', 'hidup', 'mereka', 'ga', 'sebahagia', 'sebelum', 'menikah']</t>
  </si>
  <si>
    <t>['sebenarnya', 'orang', 'yang', 'nikah', 'muda', 'pada', 'menikmati', 'keputusan', 'mereka', 'tidak', 'si', 'kok', 'orang', 'disekitar', 'aku', 'kaya', 'pada', 'stres', 'sendiri', 'apalagi', 'yg', 'sudah', 'beranak', 'seperti', 'hidup', 'mereka', 'tidak', 'sebahagia', 'sebelum', 'nikah']</t>
  </si>
  <si>
    <t>['orang', 'nikah', 'muda', 'menikmati', 'keputusan', 'si', 'orang', 'disekitar', 'kaya', 'stres', 'beranak', 'hidup', 'sebahagia', 'nikah']</t>
  </si>
  <si>
    <t>['orang', 'nikah', 'muda', 'nikmat', 'putus', 'si', 'orang', 'sekitar', 'kaya', 'stres', 'anak', 'hidup', 'bahagia', 'nikah']</t>
  </si>
  <si>
    <t>orang nikah muda nikmat putus si orang sekitar kaya stres anak hidup bahagia nikah</t>
  </si>
  <si>
    <t>@cursedkidd nanang depok: wah ada rame-rme aph nihh ndutt?
wily prwokrto: lgi ikut program 1 hri = 1 mmungut smpah
nanang depok: ank muda yg sgat pduli limkungan kmu ndut
wily prwokrto: bsa gni gk? [memeluk ayah]
nanang depok: hhe gk bsa soal na ayahku nikah lgi
wily prwokrto: sabar yah</t>
  </si>
  <si>
    <t>nanang depok wah ada ramerme aph nihh ndutt wily prwokrto lgi ikut program hri mmungut smpah nanang depok ank muda yg sgat pduli limkungan kmu ndut wily prwokrto bsa gni gk memeluk ayah nanang depok hhe gk bsa soal na ayahku nikah lgi wily prwokrto sabar yah</t>
  </si>
  <si>
    <t>['nanang', 'depok', 'wah', 'ada', 'ramerme', 'aph', 'nihh', 'ndutt', 'wily', 'prwokrto', 'lgi', 'ikut', 'program', 'hri', 'mmungut', 'smpah', 'nanang', 'depok', 'ank', 'muda', 'yg', 'sgat', 'pduli', 'limkungan', 'kmu', 'ndut', 'wily', 'prwokrto', 'bsa', 'gni', 'gk', 'memeluk', 'ayah', 'nanang', 'depok', 'hhe', 'gk', 'bsa', 'soal', 'na', 'ayahku', 'nikah', 'lgi', 'wily', 'prwokrto', 'sabar', 'yah']</t>
  </si>
  <si>
    <t>['nanang', 'depok', 'wah', 'ada', 'ramerme', 'aph', 'nihh', 'ndutt', 'wily', 'prwokrto', 'lagi', 'ikut', 'program', 'hari', 'mmungut', 'smpah', 'nanang', 'depok', 'anak', 'muda', 'yg', 'sgat', 'pduli', 'limkungan', 'kmu', 'ndut', 'wily', 'prwokrto', 'bisa', 'begini', 'tidak', 'memeluk', 'ayah', 'nanang', 'depok', 'hhe', 'tidak', 'bisa', 'soal', 'na', 'ayahku', 'nikah', 'lagi', 'wily', 'prwokrto', 'sabar', 'yah']</t>
  </si>
  <si>
    <t>['nanang', 'depok', 'ramerme', 'aph', 'nihh', 'ndutt', 'wily', 'prwokrto', 'program', 'mmungut', 'smpah', 'nanang', 'depok', 'anak', 'muda', 'sgat', 'pduli', 'limkungan', 'kmu', 'ndut', 'wily', 'prwokrto', 'memeluk', 'ayah', 'nanang', 'depok', 'hhe', 'na', 'ayahku', 'nikah', 'wily', 'prwokrto', 'sabar', 'yah']</t>
  </si>
  <si>
    <t>['nanang', 'depok', 'ramerme', 'aph', 'nihh', 'ndutt', 'wily', 'prwokrto', 'program', 'mmungut', 'smpah', 'nanang', 'depok', 'anak', 'muda', 'sgat', 'pduli', 'limkungan', 'kmu', 'ndut', 'wily', 'prwokrto', 'peluk', 'ayah', 'nanang', 'depok', 'hhe', 'na', 'ayah', 'nikah', 'wily', 'prwokrto', 'sabar', 'yah']</t>
  </si>
  <si>
    <t>nanang depok ramerme aph nihh ndutt wily prwokrto program mmungut smpah nanang depok anak muda sgat pduli limkungan kmu ndut wily prwokrto peluk ayah nanang depok hhe na ayah nikah wily prwokrto sabar yah</t>
  </si>
  <si>
    <t>@ssweetcoffee_ @l0veyoursmile @kegblgnunfaedh Bener banget kak, yang bikin males ketemu saudara ya ini, disuruh buruan nikah karena usia, padahal 25 tahun masih muda banget. Masalahnya sekarang nggak deket sama siapa". Dan kalau Tuhan belum menakdirkan nikah, mau minta sampe nangis" juga nggak bakal diijabah🙃</t>
  </si>
  <si>
    <t>@ssweetcoffee_ @l0veyoursmile @kegblgnunfaedh bener banget kak, yang bikin males ketemu saudara ya ini, disuruh buruan nikah karena usia, padahal 25 tahun masih muda banget. masalahnya sekarang nggak deket sama siapa". dan kalau tuhan belum menakdirkan nikah, mau minta sampe nangis" juga nggak bakal diijabah🙃</t>
  </si>
  <si>
    <t>bener banget kak yang bikin males ketemu saudara ya ini disuruh buruan nikah karena usia padahal tahun masih muda banget masalahnya sekarang nggak deket sama siapa dan kalau tuhan belum menakdirkan nikah mau minta sampe nangis juga nggak bakal diijabah</t>
  </si>
  <si>
    <t>['bener', 'banget', 'kak', 'yang', 'bikin', 'males', 'ketemu', 'saudara', 'ya', 'ini', 'disuruh', 'buruan', 'nikah', 'karena', 'usia', 'padahal', 'tahun', 'masih', 'muda', 'banget', 'masalahnya', 'sekarang', 'nggak', 'deket', 'sama', 'siapa', 'dan', 'kalau', 'tuhan', 'belum', 'menakdirkan', 'nikah', 'mau', 'minta', 'sampe', 'nangis', 'juga', 'nggak', 'bakal', 'diijabah']</t>
  </si>
  <si>
    <t>['benar', 'banget', 'kakak', 'yang', 'bikin', 'malas', 'bertemu', 'saudara', 'ya', 'ini', 'disuruh', 'segera', 'nikah', 'karena', 'usia', 'padahal', 'tahun', 'masih', 'muda', 'banget', 'masalahnya', 'sekarang', 'tidak', 'dekat', 'sama', 'siapa', 'dan', 'kalau', 'tuhan', 'belum', 'menakdirkan', 'nikah', 'mau', 'minta', 'sampai', 'nangis', 'juga', 'tidak', 'bakal', 'diijabah']</t>
  </si>
  <si>
    <t>['banget', 'kakak', 'bikin', 'malas', 'bertemu', 'saudara', 'ya', 'disuruh', 'nikah', 'usia', 'muda', 'banget', 'tuhan', 'menakdirkan', 'nikah', 'nangis', 'diijabah']</t>
  </si>
  <si>
    <t>['banget', 'kakak', 'bikin', 'malas', 'temu', 'saudara', 'ya', 'suruh', 'nikah', 'usia', 'muda', 'banget', 'tuhan', 'takdir', 'nikah', 'nang', 'diijabah']</t>
  </si>
  <si>
    <t>banget kakak bikin malas temu saudara ya suruh nikah usia muda banget tuhan takdir nikah nang diijabah</t>
  </si>
  <si>
    <t>kek tadi ge dapet info org belah sono—lebih muda dr gue, emg mulus bgt orangnya cakep gitu—katanya uda nikah sama aki2 😭</t>
  </si>
  <si>
    <t>kek tadi ge dapet info org belah sonolebih muda dr gue emg mulus bgt orangnya cakep gitukatanya uda nikah sama aki</t>
  </si>
  <si>
    <t>['kek', 'tadi', 'ge', 'dapet', 'info', 'org', 'belah', 'sonolebih', 'muda', 'dr', 'gue', 'emg', 'mulus', 'bgt', 'orangnya', 'cakep', 'gitukatanya', 'uda', 'nikah', 'sama', 'aki']</t>
  </si>
  <si>
    <t>['seperti', 'tadi', 'ge', 'dapat', 'info', 'orang', 'belah', 'sonolebih', 'muda', 'dari', 'aku', 'memang', 'mulus', 'banget', 'orangnya', 'cakep', 'gitukatanya', 'sudah', 'nikah', 'sama', 'aki']</t>
  </si>
  <si>
    <t>['ge', 'info', 'orang', 'belah', 'sonolebih', 'muda', 'mulus', 'banget', 'orangnya', 'cakep', 'gitukatanya', 'nikah', 'aki']</t>
  </si>
  <si>
    <t>['ge', 'info', 'orang', 'belah', 'sonolebih', 'muda', 'mulus', 'banget', 'orang', 'cakep', 'gitukatanya', 'nikah', 'aki']</t>
  </si>
  <si>
    <t>ge info orang belah sonolebih muda mulus banget orang cakep gitukatanya nikah aki</t>
  </si>
  <si>
    <t>Yg butuh bacaan /wp/ marriage life, MBA, struggle nikah muda sambil kuliah, + ada anak kicik gemesnya. Sayang bgt kalo belom baca ini. Udah tamat kok  . https://t.co/dmRdeZVsqm</t>
  </si>
  <si>
    <t>yg butuh bacaan /wp/ marriage life, mba, struggle nikah muda sambil kuliah, + ada anak kicik gemesnya. sayang bgt kalo belom baca ini. udah tamat kok  . https://t.co/dmrdezvsqm</t>
  </si>
  <si>
    <t>yg butuh bacaan wp marriage life mba struggle nikah muda sambil kuliah ada anak kicik gemesnya sayang bgt kalo belom baca ini udah tamat kok</t>
  </si>
  <si>
    <t>['yg', 'butuh', 'bacaan', 'wp', 'marriage', 'life', 'mba', 'struggle', 'nikah', 'muda', 'sambil', 'kuliah', 'ada', 'anak', 'kicik', 'gemesnya', 'sayang', 'bgt', 'kalo', 'belom', 'baca', 'ini', 'udah', 'tamat', 'kok']</t>
  </si>
  <si>
    <t>['yg', 'butuh', 'bacaan', 'wp', 'marriage', 'life', 'mbak', 'struggle', 'nikah', 'muda', 'sambil', 'kuliah', 'ada', 'anak', 'kicik', 'gemesnya', 'sayang', 'banget', 'kalo', 'belum', 'baca', 'ini', 'sudah', 'tamat', 'kok']</t>
  </si>
  <si>
    <t>['butuh', 'bacaan', 'wp', 'marriage', 'life', 'mbak', 'struggle', 'nikah', 'muda', 'kuliah', 'anak', 'kicik', 'gemesnya', 'sayang', 'banget', 'kalo', 'baca', 'tamat']</t>
  </si>
  <si>
    <t>['butuh', 'baca', 'wp', 'marriage', 'life', 'mbak', 'struggle', 'nikah', 'muda', 'kuliah', 'anak', 'kicik', 'gemesnya', 'sayang', 'banget', 'kalo', 'baca', 'tamat']</t>
  </si>
  <si>
    <t>butuh baca wp marriage life mbak struggle nikah muda kuliah anak kicik gemesnya sayang banget kalo baca tamat</t>
  </si>
  <si>
    <t>Someone said to me 
“Tadi halal bihalal nya keluarga semua, cuma aku yg muda dan belum nikah. Besok kalo kamu nikah sama aku nanti pasti di panggil buk *nama dia* tapi siap ya tinggal nya pindah- pindah” 
Aku jawablah kan 
“Loh, kamu mikirnya kejauhan sambil ketawa geli”</t>
  </si>
  <si>
    <t>someone said to me 
“tadi halal bihalal nya keluarga semua, cuma aku yg muda dan belum nikah. besok kalo kamu nikah sama aku nanti pasti di panggil buk *nama dia* tapi siap ya tinggal nya pindah- pindah” 
aku jawablah kan 
“loh, kamu mikirnya kejauhan sambil ketawa geli”</t>
  </si>
  <si>
    <t>someone said to me tadi halal bihalal nya keluarga semua cuma aku yg muda dan belum nikah besok kalo kamu nikah sama aku nanti pasti di panggil buk nama dia tapi siap ya tinggal nya pindah pindah aku jawablah kan loh kamu mikirnya kejauhan sambil ketawa geli</t>
  </si>
  <si>
    <t>['someone', 'said', 'to', 'me', 'tadi', 'halal', 'bihalal', 'nya', 'keluarga', 'semua', 'cuma', 'aku', 'yg', 'muda', 'dan', 'belum', 'nikah', 'besok', 'kalo', 'kamu', 'nikah', 'sama', 'aku', 'nanti', 'pasti', 'di', 'panggil', 'buk', 'nama', 'dia', 'tapi', 'siap', 'ya', 'tinggal', 'nya', 'pindah', 'pindah', 'aku', 'jawablah', 'kan', 'loh', 'kamu', 'mikirnya', 'kejauhan', 'sambil', 'ketawa', 'geli']</t>
  </si>
  <si>
    <t>['someone', 'berkata', 'to', 'me', 'tadi', 'halal', 'bihalal', 'nya', 'keluarga', 'semua', 'cuma', 'aku', 'yg', 'muda', 'dan', 'belum', 'nikah', 'besok', 'kalo', 'kamu', 'nikah', 'sama', 'aku', 'nanti', 'pasti', 'di', 'panggil', 'buk', 'nama', 'dia', 'tapi', 'siap', 'ya', 'tinggal', 'nya', 'pindah', 'pindah', 'aku', 'jawablah', 'kan', 'loh', 'kamu', 'mikirnya', 'kejauhan', 'sambil', 'ketawa', 'geli']</t>
  </si>
  <si>
    <t>['someone', 'to', 'me', 'halal', 'bihalal', 'nya', 'keluarga', 'muda', 'nikah', 'besok', 'kalo', 'nikah', 'panggil', 'buk', 'nama', 'ya', 'tinggal', 'nya', 'pindah', 'pindah', 'jawablah', 'loh', 'mikirnya', 'kejauhan', 'ketawa', 'geli']</t>
  </si>
  <si>
    <t>['someone', 'to', 'me', 'halal', 'bihalal', 'nya', 'keluarga', 'muda', 'nikah', 'besok', 'kalo', 'nikah', 'panggil', 'buk', 'nama', 'ya', 'tinggal', 'nya', 'pindah', 'pindah', 'jawab', 'loh', 'mikirnya', 'jauh', 'ketawa', 'geli']</t>
  </si>
  <si>
    <t>someone to me halal bihalal nya keluarga muda nikah besok kalo nikah panggil buk nama ya tinggal nya pindah pindah jawab loh mikirnya jauh ketawa geli</t>
  </si>
  <si>
    <t>This is the sad and shocking reality pada mereka yg udah nikah terutama laki-laki dan masih muda, Gw pernah denger percakapan sekelompok pemuda beberapa dari mereka udah pada nikah dan punya anak. "Kalian nikah bosen gak sihh?" sepenggal kalimat keluar dari salah satu mereka yg-</t>
  </si>
  <si>
    <t>this is the sad and shocking reality pada mereka yg udah nikah terutama laki-laki dan masih muda, gw pernah denger percakapan sekelompok pemuda beberapa dari mereka udah pada nikah dan punya anak. "kalian nikah bosen gak sihh?" sepenggal kalimat keluar dari salah satu mereka yg-</t>
  </si>
  <si>
    <t>this is the sad and shocking reality pada mereka yg udah nikah terutama lakilaki dan masih muda gw pernah denger percakapan sekelompok pemuda beberapa dari mereka udah pada nikah dan punya anak kalian nikah bosen gak sihh sepenggal kalimat keluar dari salah satu mereka yg</t>
  </si>
  <si>
    <t>['this', 'is', 'the', 'sad', 'and', 'shocking', 'reality', 'pada', 'mereka', 'yg', 'udah', 'nikah', 'terutama', 'lakilaki', 'dan', 'masih', 'muda', 'gw', 'pernah', 'denger', 'percakapan', 'sekelompok', 'pemuda', 'beberapa', 'dari', 'mereka', 'udah', 'pada', 'nikah', 'dan', 'punya', 'anak', 'kalian', 'nikah', 'bosen', 'gak', 'sihh', 'sepenggal', 'kalimat', 'keluar', 'dari', 'salah', 'satu', 'mereka', 'yg']</t>
  </si>
  <si>
    <t>['this', 'is', 'the', 'sedih', 'and', 'shocking', 'reality', 'pada', 'mereka', 'yg', 'sudah', 'nikah', 'terutama', 'cowok', 'dan', 'masih', 'muda', 'aku', 'pernah', 'denger', 'percakapan', 'sekelompok', 'pemuda', 'beberapa', 'dari', 'mereka', 'sudah', 'pada', 'nikah', 'dan', 'punya', 'anak', 'kalian', 'nikah', 'bosen', 'gak', 'sihh', 'sepenggal', 'kalimat', 'keluar', 'dari', 'salah', 'satu', 'mereka', 'yg']</t>
  </si>
  <si>
    <t>['this', 'is', 'the', 'sedih', 'and', 'shocking', 'reality', 'nikah', 'cowok', 'muda', 'denger', 'percakapan', 'sekelompok', 'pemuda', 'nikah', 'anak', 'nikah', 'bosen', 'gak', 'sihh', 'sepenggal', 'kalimat', 'salah']</t>
  </si>
  <si>
    <t>['this', 'is', 'the', 'sedih', 'and', 'shocking', 'reality', 'nikah', 'cowok', 'muda', 'denger', 'cakap', 'kelompok', 'pemuda', 'nikah', 'anak', 'nikah', 'bosen', 'gak', 'sihh', 'penggal', 'kalimat', 'salah']</t>
  </si>
  <si>
    <t>this is the sedih and shocking reality nikah cowok muda denger cakap kelompok pemuda nikah anak nikah bosen gak sihh penggal kalimat salah</t>
  </si>
  <si>
    <t>Kok seru nikah muda</t>
  </si>
  <si>
    <t>kok seru nikah muda</t>
  </si>
  <si>
    <t>['kok', 'seru', 'nikah', 'muda']</t>
  </si>
  <si>
    <t>['seru', 'nikah', 'muda']</t>
  </si>
  <si>
    <t>seru nikah muda</t>
  </si>
  <si>
    <t>@yunartowijaya Makanya nikah lagi biar gak dipanggil janda... Ada janda kembang, janda muda, janda di tinggal mati, janda tua ditinggal mati.</t>
  </si>
  <si>
    <t>@yunartowijaya makanya nikah lagi biar gak dipanggil janda... ada janda kembang, janda muda, janda di tinggal mati, janda tua ditinggal mati.</t>
  </si>
  <si>
    <t>makanya nikah lagi biar gak dipanggil janda ada janda kembang janda muda janda di tinggal mati janda tua ditinggal mati</t>
  </si>
  <si>
    <t>['makanya', 'nikah', 'lagi', 'biar', 'gak', 'dipanggil', 'janda', 'ada', 'janda', 'kembang', 'janda', 'muda', 'janda', 'di', 'tinggal', 'mati', 'janda', 'tua', 'ditinggal', 'mati']</t>
  </si>
  <si>
    <t>['nikah', 'biar', 'gak', 'dipanggil', 'janda', 'janda', 'kembang', 'janda', 'muda', 'janda', 'tinggal', 'mati', 'janda', 'tua', 'ditinggal', 'mati']</t>
  </si>
  <si>
    <t>['nikah', 'biar', 'gak', 'panggil', 'janda', 'janda', 'kembang', 'janda', 'muda', 'janda', 'tinggal', 'mati', 'janda', 'tua', 'tinggal', 'mati']</t>
  </si>
  <si>
    <t>nikah biar gak panggil janda janda kembang janda muda janda tinggal mati janda tua tinggal mati</t>
  </si>
  <si>
    <t>@Akun_baruNetas This is random tapi gw kepikiran lg ttg ini dan baru sadar mereka di scene kemaren feelsnya kayak married couple yg udah nikah 5-10 tahun, udah kalem, ga overly attached, lg liburan lbh fokus bagi tugas jaga anak jaga ortu 🥲 beda bgt sama cheminya pasutri muda sinet ini yg kmrn2</t>
  </si>
  <si>
    <t>@akun_barunetas this is random tapi gw kepikiran lg ttg ini dan baru sadar mereka di scene kemaren feelsnya kayak married couple yg udah nikah 5-10 tahun, udah kalem, ga overly attached, lg liburan lbh fokus bagi tugas jaga anak jaga ortu 🥲 beda bgt sama cheminya pasutri muda sinet ini yg kmrn2</t>
  </si>
  <si>
    <t>barunetas this is random tapi gw kepikiran lg ttg ini dan baru sadar mereka di scene kemaren feelsnya kayak married couple yg udah nikah tahun udah kalem ga overly attached lg liburan lbh fokus bagi tugas jaga anak jaga ortu beda bgt sama cheminya pasutri muda sinet ini yg kmrn</t>
  </si>
  <si>
    <t>['barunetas', 'this', 'is', 'random', 'tapi', 'gw', 'kepikiran', 'lg', 'ttg', 'ini', 'dan', 'baru', 'sadar', 'mereka', 'di', 'scene', 'kemaren', 'feelsnya', 'kayak', 'married', 'couple', 'yg', 'udah', 'nikah', 'tahun', 'udah', 'kalem', 'ga', 'overly', 'attached', 'lg', 'liburan', 'lbh', 'fokus', 'bagi', 'tugas', 'jaga', 'anak', 'jaga', 'ortu', 'beda', 'bgt', 'sama', 'cheminya', 'pasutri', 'muda', 'sinet', 'ini', 'yg', 'kmrn']</t>
  </si>
  <si>
    <t>['barunetas', 'this', 'is', 'random', 'tapi', 'aku', 'kepikiran', 'lagi', 'tentang', 'ini', 'dan', 'baru', 'sadar', 'mereka', 'di', 'scene', 'kemarin', 'feelsnya', 'seperti', 'nikah', 'couple', 'yg', 'sudah', 'nikah', 'tahun', 'sudah', 'kalem', 'tidak', 'overly', 'attached', 'lagi', 'liburan', 'lbh', 'fokus', 'bagi', 'tugas', 'jaga', 'anak', 'jaga', 'orangtua', 'beda', 'banget', 'sama', 'cheminya', 'pasangan', 'muda', 'sinet', 'ini', 'yg', 'kemarin']</t>
  </si>
  <si>
    <t>['barunetas', 'this', 'is', 'random', 'kepikiran', 'sadar', 'scene', 'kemarin', 'feelsnya', 'nikah', 'couple', 'nikah', 'kalem', 'overly', 'attached', 'liburan', 'lbh', 'fokus', 'tugas', 'jaga', 'anak', 'jaga', 'orangtua', 'beda', 'banget', 'cheminya', 'pasangan', 'muda', 'sinet', 'kemarin']</t>
  </si>
  <si>
    <t>['barunetas', 'this', 'is', 'random', 'pikir', 'sadar', 'scene', 'kemarin', 'feelsnya', 'nikah', 'couple', 'nikah', 'kalem', 'overly', 'attached', 'libur', 'lbh', 'fokus', 'tugas', 'jaga', 'anak', 'jaga', 'orangtua', 'beda', 'banget', 'cheminya', 'pasang', 'muda', 'set', 'kemarin']</t>
  </si>
  <si>
    <t>barunetas this is random pikir sadar scene kemarin feelsnya nikah couple nikah kalem overly attached libur lbh fokus tugas jaga anak jaga orangtua beda banget cheminya pasang muda set kemarin</t>
  </si>
  <si>
    <t>@eternalcloud09 @koohaelo @kdrama_menfess Iyah,zina ga baik bun Kalo kebelet mending nikah muda</t>
  </si>
  <si>
    <t>@eternalcloud09 @koohaelo @kdrama_menfess iyah,zina ga baik bun kalo kebelet mending nikah muda</t>
  </si>
  <si>
    <t>menfess iyahzina ga baik bun kalo kebelet mending nikah muda</t>
  </si>
  <si>
    <t>['menfess', 'iyahzina', 'ga', 'baik', 'bun', 'kalo', 'kebelet', 'mending', 'nikah', 'muda']</t>
  </si>
  <si>
    <t>['menfess', 'iyahzina', 'tidak', 'baik', 'bunda', 'kalo', 'kebelet', 'mending', 'nikah', 'muda']</t>
  </si>
  <si>
    <t>['menfess', 'iyahzina', 'bunda', 'kalo', 'kebelet', 'mending', 'nikah', 'muda']</t>
  </si>
  <si>
    <t>menfess iyahzina bunda kalo kebelet mending nikah muda</t>
  </si>
  <si>
    <t>@9dignadeamor7 @koohaelo @kdrama_menfess Memilih nikah muda daripada zina 👍😭</t>
  </si>
  <si>
    <t>@9dignadeamor7 @koohaelo @kdrama_menfess memilih nikah muda daripada zina 👍😭</t>
  </si>
  <si>
    <t>menfess memilih nikah muda daripada zina</t>
  </si>
  <si>
    <t>['menfess', 'memilih', 'nikah', 'muda', 'daripada', 'zina']</t>
  </si>
  <si>
    <t>['menfess', 'memilih', 'nikah', 'muda', 'zina']</t>
  </si>
  <si>
    <t>['menfess', 'pilih', 'nikah', 'muda', 'zina']</t>
  </si>
  <si>
    <t>menfess pilih nikah muda zina</t>
  </si>
  <si>
    <t>@eternalcloud09 @koohaelo @kdrama_menfess Aeseol youngshin nikah muda bun</t>
  </si>
  <si>
    <t>@eternalcloud09 @koohaelo @kdrama_menfess aeseol youngshin nikah muda bun</t>
  </si>
  <si>
    <t>menfess aeseol youngshin nikah muda bun</t>
  </si>
  <si>
    <t>['menfess', 'aeseol', 'youngshin', 'nikah', 'muda', 'bun']</t>
  </si>
  <si>
    <t>['menfess', 'aeseol', 'youngshin', 'nikah', 'muda', 'bunda']</t>
  </si>
  <si>
    <t>menfess aeseol youngshin nikah muda bunda</t>
  </si>
  <si>
    <t>@kegblgnunfaedh kemaren w diginiin, w jawab aja "bacot bgt dah, nikah muda kok bangga. bangga tuh sukses muda. punya duit, BERPENDIDIKAN, bisa mandiri. yang pasti ntar kalo dah jadi ibu cocotnya gasuka nge-banding"in anak sm ponakan" langsung diem wkwkwk dasar cocot tdk berguna bacot mulu</t>
  </si>
  <si>
    <t>@kegblgnunfaedh kemaren w diginiin, w jawab aja "bacot bgt dah, nikah muda kok bangga. bangga tuh sukses muda. punya duit, berpendidikan, bisa mandiri. yang pasti ntar kalo dah jadi ibu cocotnya gasuka nge-banding"in anak sm ponakan" langsung diem wkwkwk dasar cocot tdk berguna bacot mulu</t>
  </si>
  <si>
    <t>kemaren  diginiin  jawab aja bacot bgt dah nikah muda kok bangga bangga tuh sukses muda punya duit berpendidikan bisa mandiri yang pasti ntar kalo dah jadi ibu cocotnya gasuka ngebandingin anak sm ponakan langsung diem wkwkwk dasar cocot tdk berguna bacot mulu</t>
  </si>
  <si>
    <t>['kemaren', 'diginiin', 'jawab', 'aja', 'bacot', 'bgt', 'dah', 'nikah', 'muda', 'kok', 'bangga', 'bangga', 'tuh', 'sukses', 'muda', 'punya', 'duit', 'berpendidikan', 'bisa', 'mandiri', 'yang', 'pasti', 'ntar', 'kalo', 'dah', 'jadi', 'ibu', 'cocotnya', 'gasuka', 'ngebandingin', 'anak', 'sm', 'ponakan', 'langsung', 'diem', 'wkwkwk', 'dasar', 'cocot', 'tdk', 'berguna', 'bacot', 'mulu']</t>
  </si>
  <si>
    <t>['kemarin', 'dibenigikan', 'jawab', 'aja', 'bacot', 'banget', 'sudah', 'nikah', 'muda', 'kok', 'bangga', 'bangga', 'tuh', 'sukses', 'muda', 'punya', 'duit', 'berpendidikan', 'bisa', 'mandiri', 'yang', 'pasti', 'nanti', 'kalo', 'sudah', 'jadi', 'ibu', 'cocotnya', 'gasuka', 'ngebandingin', 'anak', 'sama', 'ponakan', 'langsung', 'diam', 'wkwkwk', 'dasar', 'cocot', 'tdk', 'berguna', 'bacot', 'selalu']</t>
  </si>
  <si>
    <t>['kemarin', 'dibenigikan', 'aja', 'bacot', 'banget', 'nikah', 'muda', 'bangga', 'bangga', 'tuh', 'sukses', 'muda', 'duit', 'berpendidikan', 'mandiri', 'kalo', 'cocotnya', 'gasuka', 'ngebandingin', 'anak', 'ponakan', 'langsung', 'diam', 'wkwkwk', 'dasar', 'cocot', 'tdk', 'berguna', 'bacot']</t>
  </si>
  <si>
    <t>['kemarin', 'dibenigikan', 'aja', 'bacot', 'banget', 'nikah', 'muda', 'bangga', 'bangga', 'tuh', 'sukses', 'muda', 'duit', 'didik', 'mandiri', 'kalo', 'cocotnya', 'gasuka', 'ngebandingin', 'anak', 'ponakan', 'langsung', 'diam', 'wkwkwk', 'dasar', 'cocot', 'tdk', 'guna', 'bacot']</t>
  </si>
  <si>
    <t>kemarin dibenigikan aja bacot banget nikah muda bangga bangga tuh sukses muda duit didik mandiri kalo cocotnya gasuka ngebandingin anak ponakan langsung diam wkwkwk dasar cocot tdk guna bacot</t>
  </si>
  <si>
    <t>sim jaeyun lu mau ga nikah muda ini nanya serius gue</t>
  </si>
  <si>
    <t>['sim', 'jaeyun', 'lu', 'mau', 'ga', 'nikah', 'muda', 'ini', 'nanya', 'serius', 'gue']</t>
  </si>
  <si>
    <t>['sim', 'jaeyun', 'kamu', 'mau', 'tidak', 'nikah', 'muda', 'ini', 'bertanya', 'serius', 'aku']</t>
  </si>
  <si>
    <t>['sim', 'jaeyun', 'nikah', 'muda', 'serius']</t>
  </si>
  <si>
    <t>sim jaeyun nikah muda serius</t>
  </si>
  <si>
    <t>@mooncalfdung @wizardfes James &amp;amp; Lily
Duta Nikah Muda Cabang Magical World</t>
  </si>
  <si>
    <t>@mooncalfdung @wizardfes james &amp;amp; lily
duta nikah muda cabang magical world</t>
  </si>
  <si>
    <t>james amp lily duta nikah muda cabang magical world</t>
  </si>
  <si>
    <t>['james', 'amp', 'lily', 'duta', 'nikah', 'muda', 'cabang', 'magical', 'world']</t>
  </si>
  <si>
    <t>adek" w kenapa tiba2 pada pgn nikah muda yh... yh gpp sie...</t>
  </si>
  <si>
    <t>adek  kenapa tiba pada pgn nikah muda yh yh gpp sie</t>
  </si>
  <si>
    <t>['adek', 'kenapa', 'tiba', 'pada', 'pgn', 'nikah', 'muda', 'yh', 'yh', 'gpp', 'sie']</t>
  </si>
  <si>
    <t>['adik', 'kenapa', 'tiba', 'pada', 'ingin', 'nikah', 'muda', 'ya', 'ya', 'boleh', 'sie']</t>
  </si>
  <si>
    <t>['adik', 'nikah', 'muda', 'ya', 'ya', 'sie']</t>
  </si>
  <si>
    <t>adik nikah muda ya ya sie</t>
  </si>
  <si>
    <t>@convomfs Ayahku di bilangin, aku masih baru lulus sma, biarlah mencari pengalaman hidup dulu, menikmati masa muda dulu, kalau bener serius tunggulah dua tiga tahun lagi. Trus dia iyain, aku yg saat itu merasa diri udh siap kok nikah ya agak sedih tp sama ortuku di kasih tau-cont</t>
  </si>
  <si>
    <t>@convomfs ayahku di bilangin, aku masih baru lulus sma, biarlah mencari pengalaman hidup dulu, menikmati masa muda dulu, kalau bener serius tunggulah dua tiga tahun lagi. trus dia iyain, aku yg saat itu merasa diri udh siap kok nikah ya agak sedih tp sama ortuku di kasih tau-cont</t>
  </si>
  <si>
    <t>ayahku di bilangin aku masih baru lulus sma biarlah mencari pengalaman hidup dulu menikmati masa muda dulu kalau bener serius tunggulah dua tiga tahun lagi trus dia iyain aku yg saat itu merasa diri udh siap kok nikah ya agak sedih tp sama ortuku di kasih taucont</t>
  </si>
  <si>
    <t>['ayahku', 'di', 'bilangin', 'aku', 'masih', 'baru', 'lulus', 'sma', 'biarlah', 'mencari', 'pengalaman', 'hidup', 'dulu', 'menikmati', 'masa', 'muda', 'dulu', 'kalau', 'bener', 'serius', 'tunggulah', 'dua', 'tiga', 'tahun', 'lagi', 'trus', 'dia', 'iyain', 'aku', 'yg', 'saat', 'itu', 'merasa', 'diri', 'udh', 'siap', 'kok', 'nikah', 'ya', 'agak', 'sedih', 'tp', 'sama', 'ortuku', 'di', 'kasih', 'taucont']</t>
  </si>
  <si>
    <t>['ayahku', 'di', 'bilangin', 'aku', 'masih', 'baru', 'lulus', 'sama', 'biarlah', 'mencari', 'pengalaman', 'hidup', 'dulu', 'menikmati', 'masa', 'muda', 'dulu', 'kalau', 'benar', 'serius', 'tunggulah', 'dua', 'tiga', 'tahun', 'lagi', 'terus', 'dia', 'iyain', 'aku', 'yg', 'saat', 'itu', 'merasa', 'diri', 'sudah', 'siap', 'kok', 'nikah', 'ya', 'agak', 'sedih', 'tapi', 'sama', 'orangtua', 'di', 'kasih', 'taucont']</t>
  </si>
  <si>
    <t>['ayahku', 'bilangin', 'lulus', 'biarlah', 'mencari', 'pengalaman', 'hidup', 'menikmati', 'muda', 'serius', 'tunggulah', 'iyain', 'nikah', 'ya', 'sedih', 'orangtua', 'kasih', 'taucont']</t>
  </si>
  <si>
    <t>['ayah', 'bilangin', 'lulus', 'biar', 'cari', 'alam', 'hidup', 'nikmat', 'muda', 'serius', 'tunggu', 'iyain', 'nikah', 'ya', 'sedih', 'orangtua', 'kasih', 'taucont']</t>
  </si>
  <si>
    <t>ayah bilangin lulus biar cari alam hidup nikmat muda serius tunggu iyain nikah ya sedih orangtua kasih taucont</t>
  </si>
  <si>
    <t>@tanyarlfes 21 thn itu masih muda,jgn nikah krna usia tapi nikah kalau uda siap mental,lahir,batin. Coba kerja atau kuliah distu km bakal ketemu orang” baru.siapa tau km nemu jodoh dst dan kalaupun ngga nemu km bakal dpt banyak experience.senengin dirimu dulu mumpung masih muda</t>
  </si>
  <si>
    <t>@tanyarlfes 21 thn itu masih muda,jgn nikah krna usia tapi nikah kalau uda siap mental,lahir,batin. coba kerja atau kuliah distu km bakal ketemu orang” baru.siapa tau km nemu jodoh dst dan kalaupun ngga nemu km bakal dpt banyak experience.senengin dirimu dulu mumpung masih muda</t>
  </si>
  <si>
    <t>thn itu masih mudajgn nikah krna usia tapi nikah kalau uda siap mentallahirbatin coba kerja atau kuliah distu km bakal ketemu orang barusiapa tau km nemu jodoh dst dan kalaupun ngga nemu km bakal dpt banyak experiencesenengin dirimu dulu mumpung masih muda</t>
  </si>
  <si>
    <t>['thn', 'itu', 'masih', 'mudajgn', 'nikah', 'krna', 'usia', 'tapi', 'nikah', 'kalau', 'uda', 'siap', 'mentallahirbatin', 'coba', 'kerja', 'atau', 'kuliah', 'distu', 'km', 'bakal', 'ketemu', 'orang', 'barusiapa', 'tau', 'km', 'nemu', 'jodoh', 'dst', 'dan', 'kalaupun', 'ngga', 'nemu', 'km', 'bakal', 'dpt', 'banyak', 'experiencesenengin', 'dirimu', 'dulu', 'mumpung', 'masih', 'muda']</t>
  </si>
  <si>
    <t>['tahun', 'itu', 'masih', 'mudajgn', 'nikah', 'karena', 'usia', 'tapi', 'nikah', 'kalau', 'sudah', 'siap', 'mentallahirbatin', 'coba', 'kerja', 'atau', 'kuliah', 'distu', 'kamu', 'bakal', 'bertemu', 'orang', 'barusiapa', 'tau', 'kamu', 'menemukan', 'jodoh', 'dst', 'dan', 'kalaupun', 'tidak', 'menemukan', 'kamu', 'bakal', 'dapat', 'banyak', 'experiencesenengin', 'dirimu', 'dulu', 'mumpung', 'masih', 'muda']</t>
  </si>
  <si>
    <t>['mudajgn', 'nikah', 'usia', 'nikah', 'mentallahirbatin', 'coba', 'kerja', 'kuliah', 'distu', 'bertemu', 'orang', 'barusiapa', 'tau', 'menemukan', 'jodoh', 'dst', 'menemukan', 'experiencesenengin', 'dirimu', 'mumpung', 'muda']</t>
  </si>
  <si>
    <t>['mudajgn', 'nikah', 'usia', 'nikah', 'mentallahirbatin', 'coba', 'kerja', 'kuliah', 'distu', 'temu', 'orang', 'barusiapa', 'tau', 'temu', 'jodoh', 'dst', 'temu', 'experiencesenengin', 'diri', 'mumpung', 'muda']</t>
  </si>
  <si>
    <t>mudajgn nikah usia nikah mentallahirbatin coba kerja kuliah distu temu orang barusiapa tau temu jodoh dst temu experiencesenengin diri mumpung muda</t>
  </si>
  <si>
    <t>@messnctuary Kayak pasangan abis nikah muda. 😅😅😅😅</t>
  </si>
  <si>
    <t>@messnctuary kayak pasangan abis nikah muda. 😅😅😅😅</t>
  </si>
  <si>
    <t>kayak pasangan abis nikah muda</t>
  </si>
  <si>
    <t>['kayak', 'pasangan', 'abis', 'nikah', 'muda']</t>
  </si>
  <si>
    <t>['seperti', 'pasangan', 'habis', 'nikah', 'muda']</t>
  </si>
  <si>
    <t>['pasangan', 'habis', 'nikah', 'muda']</t>
  </si>
  <si>
    <t>['pasang', 'habis', 'nikah', 'muda']</t>
  </si>
  <si>
    <t>pasang habis nikah muda</t>
  </si>
  <si>
    <t>woi nikah sama yang lebih muda gapapa kan ya? berondong satu ini menggoda soalnya 😵‍💫 https://t.co/hWPjjSwK3b</t>
  </si>
  <si>
    <t>woi nikah sama yang lebih muda gapapa kan ya? berondong satu ini menggoda soalnya 😵‍💫 https://t.co/hwpjjswk3b</t>
  </si>
  <si>
    <t>woi nikah sama yang lebih muda gapapa kan ya berondong satu ini menggoda soalnya</t>
  </si>
  <si>
    <t>['woi', 'nikah', 'sama', 'yang', 'lebih', 'muda', 'gapapa', 'kan', 'ya', 'berondong', 'satu', 'ini', 'menggoda', 'soalnya']</t>
  </si>
  <si>
    <t>['woi', 'nikah', 'sama', 'yang', 'lebih', 'muda', 'boleh', 'kan', 'ya', 'berondong', 'satu', 'ini', 'menggoda', 'soalnya']</t>
  </si>
  <si>
    <t>['woi', 'nikah', 'muda', 'ya', 'berondong', 'menggoda']</t>
  </si>
  <si>
    <t>['woi', 'nikah', 'muda', 'ya', 'berondong', 'goda']</t>
  </si>
  <si>
    <t>woi nikah muda ya berondong goda</t>
  </si>
  <si>
    <t>ada yg bilang “mau nikah muda atau nikah usia mateng, sama aja, sama2 akan diuji, walau beda”</t>
  </si>
  <si>
    <t>ada yg bilang mau nikah muda atau nikah usia mateng sama aja sama akan diuji walau beda</t>
  </si>
  <si>
    <t>['ada', 'yg', 'bilang', 'mau', 'nikah', 'muda', 'atau', 'nikah', 'usia', 'mateng', 'sama', 'aja', 'sama', 'akan', 'diuji', 'walau', 'beda']</t>
  </si>
  <si>
    <t>['ada', 'yg', 'bilang', 'mau', 'nikah', 'muda', 'atau', 'nikah', 'usia', 'matang', 'sama', 'aja', 'sama', 'akan', 'diuji', 'walau', 'beda']</t>
  </si>
  <si>
    <t>['bilang', 'nikah', 'muda', 'nikah', 'usia', 'matang', 'aja', 'diuji', 'beda']</t>
  </si>
  <si>
    <t>['bilang', 'nikah', 'muda', 'nikah', 'usia', 'matang', 'aja', 'uji', 'beda']</t>
  </si>
  <si>
    <t>bilang nikah muda nikah usia matang aja uji beda</t>
  </si>
  <si>
    <t>@wizardfes Anjay nikah muda</t>
  </si>
  <si>
    <t>@wizardfes anjay nikah muda</t>
  </si>
  <si>
    <t>anjay nikah muda</t>
  </si>
  <si>
    <t>['anjay', 'nikah', 'muda']</t>
  </si>
  <si>
    <t>di wizard world pada nikah muda ya bunsss antek antek indonesia tanpa pacaran kah</t>
  </si>
  <si>
    <t>['di', 'wizard', 'world', 'pada', 'nikah', 'muda', 'ya', 'bunsss', 'antek', 'antek', 'indonesia', 'tanpa', 'pacaran', 'kah']</t>
  </si>
  <si>
    <t>['wizard', 'world', 'nikah', 'muda', 'ya', 'bunsss', 'antek', 'antek', 'indonesia', 'pacaran', 'kah']</t>
  </si>
  <si>
    <t>['wizard', 'world', 'nikah', 'muda', 'ya', 'bunsss', 'antek', 'antek', 'indonesia', 'pacar', 'kah']</t>
  </si>
  <si>
    <t>wizard world nikah muda ya bunsss antek antek indonesia pacar kah</t>
  </si>
  <si>
    <t>@RenjanaSedu Iya nih hehe, soalnya saya nikah muda. Keren banget kamu, saya aja baca bahasa belanda sebentar aja sudah tidak sanggup... Cuma sibuk ngurus anak sama suami aja nih, sama sekarang lagi pulkam ke tempat suami. Kalau aneisha, lagi mudik juga ngga sekarang?</t>
  </si>
  <si>
    <t>@renjanasedu iya nih hehe, soalnya saya nikah muda. keren banget kamu, saya aja baca bahasa belanda sebentar aja sudah tidak sanggup... cuma sibuk ngurus anak sama suami aja nih, sama sekarang lagi pulkam ke tempat suami. kalau aneisha, lagi mudik juga ngga sekarang?</t>
  </si>
  <si>
    <t>iya nih hehe soalnya saya nikah muda keren banget kamu saya aja baca bahasa belanda sebentar aja sudah tidak sanggup cuma sibuk ngurus anak sama suami aja nih sama sekarang lagi pulkam ke tempat suami kalau aneisha lagi mudik juga ngga sekarang</t>
  </si>
  <si>
    <t>['iya', 'nih', 'hehe', 'soalnya', 'saya', 'nikah', 'muda', 'keren', 'banget', 'kamu', 'saya', 'aja', 'baca', 'bahasa', 'belanda', 'sebentar', 'aja', 'sudah', 'tidak', 'sanggup', 'cuma', 'sibuk', 'ngurus', 'anak', 'sama', 'suami', 'aja', 'nih', 'sama', 'sekarang', 'lagi', 'pulkam', 'ke', 'tempat', 'suami', 'kalau', 'aneisha', 'lagi', 'mudik', 'juga', 'ngga', 'sekarang']</t>
  </si>
  <si>
    <t>['iya', 'nih', 'hehe', 'soalnya', 'saya', 'nikah', 'muda', 'keren', 'banget', 'kamu', 'saya', 'aja', 'baca', 'bahasa', 'belanda', 'sebentar', 'aja', 'sudah', 'tidak', 'sanggup', 'cuma', 'sibuk', 'merawat', 'anak', 'sama', 'suami', 'aja', 'nih', 'sama', 'sekarang', 'lagi', 'pulkam', 'ke', 'tempat', 'suami', 'kalau', 'aneisha', 'lagi', 'mudik', 'juga', 'tidak', 'sekarang']</t>
  </si>
  <si>
    <t>['iya', 'nih', 'hehe', 'nikah', 'muda', 'keren', 'banget', 'aja', 'baca', 'bahasa', 'belanda', 'sebentar', 'aja', 'sanggup', 'sibuk', 'merawat', 'anak', 'suami', 'aja', 'nih', 'pulkam', 'suami', 'aneisha', 'mudik']</t>
  </si>
  <si>
    <t>['iya', 'nih', 'hehe', 'nikah', 'muda', 'keren', 'banget', 'aja', 'baca', 'bahasa', 'belanda', 'sebentar', 'aja', 'sanggup', 'sibuk', 'rawat', 'anak', 'suami', 'aja', 'nih', 'pulkam', 'suami', 'aneisha', 'mudik']</t>
  </si>
  <si>
    <t>iya nih hehe nikah muda keren banget aja baca bahasa belanda sebentar aja sanggup sibuk rawat anak suami aja nih pulkam suami aneisha mudik</t>
  </si>
  <si>
    <t>mana yg nyidang masih muda trs punya rekam jejak kawin cerai wkwkwk iming iming nikah adalah ibadah. tai. birahi weh eta mah kehed</t>
  </si>
  <si>
    <t>mana yg nyidang masih muda trs punya rekam jejak kawin cerai wkwkwk iming iming nikah adalah ibadah tai birahi weh eta mah kehed</t>
  </si>
  <si>
    <t>['mana', 'yg', 'nyidang', 'masih', 'muda', 'trs', 'punya', 'rekam', 'jejak', 'kawin', 'cerai', 'wkwkwk', 'iming', 'iming', 'nikah', 'adalah', 'ibadah', 'tai', 'birahi', 'weh', 'eta', 'mah', 'kehed']</t>
  </si>
  <si>
    <t>['mana', 'yg', 'nyidang', 'masih', 'muda', 'terus', 'punya', 'rekam', 'jejak', 'kawin', 'cerai', 'wkwkwk', 'iming', 'iming', 'nikah', 'adalah', 'ibadah', 'tai', 'birahi', 'weh', 'eta', 'mah', 'kehed']</t>
  </si>
  <si>
    <t>['nyidang', 'muda', 'rekam', 'jejak', 'kawin', 'cerai', 'wkwkwk', 'iming', 'iming', 'nikah', 'ibadah', 'tai', 'birahi', 'weh', 'eta', 'mah', 'kehed']</t>
  </si>
  <si>
    <t>['nyidang', 'muda', 'rekam', 'jejak', 'kawin', 'cerai', 'wkwkwk', 'iming', 'iming', 'nikah', 'ibadah', 'tai', 'birah', 'weh', 'eta', 'mah', 'kehed']</t>
  </si>
  <si>
    <t>nyidang muda rekam jejak kawin cerai wkwkwk iming iming nikah ibadah tai birah weh eta mah kehed</t>
  </si>
  <si>
    <t>21 udah punya anak si harry, dulu nikah muda langsung mati</t>
  </si>
  <si>
    <t>udah punya anak si harry dulu nikah muda langsung mati</t>
  </si>
  <si>
    <t>['udah', 'punya', 'anak', 'si', 'harry', 'dulu', 'nikah', 'muda', 'langsung', 'mati']</t>
  </si>
  <si>
    <t>['sudah', 'punya', 'anak', 'si', 'harry', 'dulu', 'nikah', 'muda', 'langsung', 'mati']</t>
  </si>
  <si>
    <t>['anak', 'si', 'harry', 'nikah', 'muda', 'langsung', 'mati']</t>
  </si>
  <si>
    <t>anak si harry nikah muda langsung mati</t>
  </si>
  <si>
    <t>Ada beberapa temen dan kenalan w yang udah mau dan akan nikah, buset heran banget pada banyak duit amat dah nikah muda</t>
  </si>
  <si>
    <t>ada beberapa temen dan kenalan w yang udah mau dan akan nikah, buset heran banget pada banyak duit amat dah nikah muda</t>
  </si>
  <si>
    <t>ada beberapa temen dan kenalan  yang udah mau dan akan nikah buset heran banget pada banyak duit amat dah nikah muda</t>
  </si>
  <si>
    <t>['ada', 'beberapa', 'temen', 'dan', 'kenalan', 'yang', 'udah', 'mau', 'dan', 'akan', 'nikah', 'buset', 'heran', 'banget', 'pada', 'banyak', 'duit', 'amat', 'dah', 'nikah', 'muda']</t>
  </si>
  <si>
    <t>['ada', 'beberapa', 'teman', 'dan', 'kenalan', 'yang', 'sudah', 'mau', 'dan', 'akan', 'nikah', 'buset', 'heran', 'banget', 'pada', 'banyak', 'duit', 'amat', 'sudah', 'nikah', 'muda']</t>
  </si>
  <si>
    <t>['teman', 'kenalan', 'nikah', 'buset', 'heran', 'banget', 'duit', 'nikah', 'muda']</t>
  </si>
  <si>
    <t>['teman', 'kenal', 'nikah', 'buset', 'heran', 'banget', 'duit', 'nikah', 'muda']</t>
  </si>
  <si>
    <t>teman kenal nikah buset heran banget duit nikah muda</t>
  </si>
  <si>
    <t>@historianns @noustallgic @tanyakanrl Aku 96, suka kdrama sedari SD, mengenal kpop mulai 2014, tp aku gatau CPN itu apa, belum nikah, belum pernah kawin, belum punya anak, sibuk mikir gawe, 27 emang masih muda sih🥲</t>
  </si>
  <si>
    <t>@historianns @noustallgic @tanyakanrl aku 96, suka kdrama sedari sd, mengenal kpop mulai 2014, tp aku gatau cpn itu apa, belum nikah, belum pernah kawin, belum punya anak, sibuk mikir gawe, 27 emang masih muda sih🥲</t>
  </si>
  <si>
    <t>aku suka kdrama sedari sd mengenal kpop mulai tp aku gatau cpn itu apa belum nikah belum pernah kawin belum punya anak sibuk mikir gawe emang masih muda sih</t>
  </si>
  <si>
    <t>['aku', 'suka', 'kdrama', 'sedari', 'sd', 'mengenal', 'kpop', 'mulai', 'tp', 'aku', 'gatau', 'cpn', 'itu', 'apa', 'belum', 'nikah', 'belum', 'pernah', 'kawin', 'belum', 'punya', 'anak', 'sibuk', 'mikir', 'gawe', 'emang', 'masih', 'muda', 'sih']</t>
  </si>
  <si>
    <t>['aku', 'suka', 'kdrama', 'sedari', 'sd', 'mengenal', 'kpop', 'mulai', 'tapi', 'aku', 'gatau', 'cpn', 'itu', 'apa', 'belum', 'nikah', 'belum', 'pernah', 'kawin', 'belum', 'punya', 'anak', 'sibuk', 'berpikir', 'pekerjaan', 'memang', 'masih', 'muda', 'sih']</t>
  </si>
  <si>
    <t>['suka', 'kdrama', 'sedari', 'sd', 'mengenal', 'kpop', 'gatau', 'cpn', 'nikah', 'kawin', 'anak', 'sibuk', 'berpikir', 'pekerjaan', 'muda', 'sih']</t>
  </si>
  <si>
    <t>['suka', 'kdrama', 'dar', 'sd', 'kenal', 'kpop', 'gatau', 'cpn', 'nikah', 'kawin', 'anak', 'sibuk', 'pikir', 'kerja', 'muda', 'sih']</t>
  </si>
  <si>
    <t>suka kdrama dar sd kenal kpop gatau cpn nikah kawin anak sibuk pikir kerja muda sih</t>
  </si>
  <si>
    <t>@Heraloebss Anak disuruh nikah tapi gak disiapkan mentalnya  dari muda malah disuruh ngejar karir ya GK bakalan mau</t>
  </si>
  <si>
    <t>@heraloebss anak disuruh nikah tapi gak disiapkan mentalnya  dari muda malah disuruh ngejar karir ya gk bakalan mau</t>
  </si>
  <si>
    <t>anak disuruh nikah tapi gak disiapkan mentalnya dari muda malah disuruh ngejar karir ya gk bakalan mau</t>
  </si>
  <si>
    <t>['anak', 'disuruh', 'nikah', 'tapi', 'gak', 'disiapkan', 'mentalnya', 'dari', 'muda', 'malah', 'disuruh', 'ngejar', 'karir', 'ya', 'gk', 'bakalan', 'mau']</t>
  </si>
  <si>
    <t>['anak', 'disuruh', 'nikah', 'tapi', 'gak', 'disiapkan', 'mentalnya', 'dari', 'muda', 'malah', 'disuruh', 'mengejar', 'karier', 'ya', 'tidak', 'bakalan', 'mau']</t>
  </si>
  <si>
    <t>['anak', 'disuruh', 'nikah', 'gak', 'disiapkan', 'mentalnya', 'muda', 'disuruh', 'mengejar', 'karier', 'ya']</t>
  </si>
  <si>
    <t>['anak', 'suruh', 'nikah', 'gak', 'siap', 'mental', 'muda', 'suruh', 'kejar', 'karier', 'ya']</t>
  </si>
  <si>
    <t>anak suruh nikah gak siap mental muda suruh kejar karier ya</t>
  </si>
  <si>
    <t>@tanyarlfes Klo dlu mamaku nyari org yg dari perkampungan pelosok gt kyk nitip dari mulut kemulut biasanya range usia baru lulus smp/sma kan kdg dikmpung pelosok gt msh ada yg ga lanjut sekolah trus ditawarin mw g kerja kasar jd art karna kata mamaku umur yg msh muda ga keburu nikah</t>
  </si>
  <si>
    <t>@tanyarlfes klo dlu mamaku nyari org yg dari perkampungan pelosok gt kyk nitip dari mulut kemulut biasanya range usia baru lulus smp/sma kan kdg dikmpung pelosok gt msh ada yg ga lanjut sekolah trus ditawarin mw g kerja kasar jd art karna kata mamaku umur yg msh muda ga keburu nikah</t>
  </si>
  <si>
    <t>klo dlu mamaku nyari org yg dari perkampungan pelosok gt kyk nitip dari mulut kemulut biasanya range usia baru lulus smpsma kan kdg dikmpung pelosok gt msh ada yg ga lanjut sekolah trus ditawarin mw  kerja kasar jd art karna kata mamaku umur yg msh muda ga keburu nikah</t>
  </si>
  <si>
    <t>['klo', 'dlu', 'mamaku', 'nyari', 'org', 'yg', 'dari', 'perkampungan', 'pelosok', 'gt', 'kyk', 'nitip', 'dari', 'mulut', 'kemulut', 'biasanya', 'range', 'usia', 'baru', 'lulus', 'smpsma', 'kan', 'kdg', 'dikmpung', 'pelosok', 'gt', 'msh', 'ada', 'yg', 'ga', 'lanjut', 'sekolah', 'trus', 'ditawarin', 'mw', 'kerja', 'kasar', 'jd', 'art', 'karna', 'kata', 'mamaku', 'umur', 'yg', 'msh', 'muda', 'ga', 'keburu', 'nikah']</t>
  </si>
  <si>
    <t>['klo', 'dahulu', 'mamaku', 'mencari', 'orang', 'yg', 'dari', 'perkampungan', 'pelosok', 'begitu', 'seperti', 'titip', 'dari', 'mulut', 'kemulut', 'biasanya', 'range', 'usia', 'baru', 'lulus', 'smpsma', 'kan', 'kadang', 'dikmpung', 'pelosok', 'begitu', 'masih', 'ada', 'yg', 'tidak', 'lanjut', 'sekolah', 'terus', 'ditawarin', 'mau', 'kerja', 'kasar', 'jd', 'art', 'karena', 'kata', 'mamaku', 'umur', 'yg', 'masih', 'muda', 'tidak', 'terburu', 'nikah']</t>
  </si>
  <si>
    <t>['klo', 'mamaku', 'mencari', 'orang', 'perkampungan', 'pelosok', 'titip', 'mulut', 'kemulut', 'range', 'usia', 'lulus', 'smpsma', 'kadang', 'dikmpung', 'pelosok', 'sekolah', 'ditawarin', 'kerja', 'kasar', 'jd', 'art', 'mamaku', 'umur', 'muda', 'terburu', 'nikah']</t>
  </si>
  <si>
    <t>['klo', 'mama', 'cari', 'orang', 'kampung', 'pelosok', 'titip', 'mulut', 'mulut', 'range', 'usia', 'lulus', 'smpsma', 'kadang', 'dikmpung', 'pelosok', 'sekolah', 'ditawarin', 'kerja', 'kasar', 'jd', 'art', 'mama', 'umur', 'muda', 'buru', 'nikah']</t>
  </si>
  <si>
    <t>klo mama cari orang kampung pelosok titip mulut mulut range usia lulus smpsma kadang dikmpung pelosok sekolah ditawarin kerja kasar jd art mama umur muda buru nikah</t>
  </si>
  <si>
    <t>make sense sih semuanya, emg gitu ya cowo kalo uda kerja, uda ada penghasilan, pgn bahagiain diri sendiri dulu krn kalo nikah tanggungannya beda, tpi masalahnya bkn itu, mungkin dia berat sama sebaya, mungkin mau sama yg lebih muda biar ga beban pikiran, aku dari dulu cuma beban</t>
  </si>
  <si>
    <t>make sense sih semuanya emg gitu ya cowo kalo uda kerja uda ada penghasilan pgn bahagiain diri sendiri dulu krn kalo nikah tanggungannya beda tpi masalahnya bkn itu mungkin dia berat sama sebaya mungkin mau sama yg lebih muda biar ga beban pikiran aku dari dulu cuma beban</t>
  </si>
  <si>
    <t>['make', 'sense', 'sih', 'semuanya', 'emg', 'gitu', 'ya', 'cowo', 'kalo', 'uda', 'kerja', 'uda', 'ada', 'penghasilan', 'pgn', 'bahagiain', 'diri', 'sendiri', 'dulu', 'krn', 'kalo', 'nikah', 'tanggungannya', 'beda', 'tpi', 'masalahnya', 'bkn', 'itu', 'mungkin', 'dia', 'berat', 'sama', 'sebaya', 'mungkin', 'mau', 'sama', 'yg', 'lebih', 'muda', 'biar', 'ga', 'beban', 'pikiran', 'aku', 'dari', 'dulu', 'cuma', 'beban']</t>
  </si>
  <si>
    <t>['make', 'sense', 'sih', 'semuanya', 'memang', 'begitu', 'ya', 'cowok', 'kalo', 'sudah', 'kerja', 'sudah', 'ada', 'penghasilan', 'ingin', 'bahagiakan', 'diri', 'sendiri', 'dulu', 'krn', 'kalo', 'nikah', 'tanggungannya', 'beda', 'tapi', 'masalahnya', 'bukan', 'itu', 'mungkin', 'dia', 'berat', 'sama', 'sebaya', 'mungkin', 'mau', 'sama', 'yg', 'lebih', 'muda', 'biar', 'tidak', 'beban', 'pikiran', 'aku', 'dari', 'dulu', 'cuma', 'beban']</t>
  </si>
  <si>
    <t>['make', 'sense', 'sih', 'ya', 'cowok', 'kalo', 'kerja', 'penghasilan', 'bahagiakan', 'krn', 'kalo', 'nikah', 'tanggungannya', 'beda', 'berat', 'sebaya', 'muda', 'biar', 'beban', 'pikiran', 'beban']</t>
  </si>
  <si>
    <t>['make', 'sense', 'sih', 'ya', 'cowok', 'kalo', 'kerja', 'hasil', 'bahagia', 'krn', 'kalo', 'nikah', 'tanggung', 'beda', 'berat', 'baya', 'muda', 'biar', 'beban', 'pikir', 'beban']</t>
  </si>
  <si>
    <t>make sense sih ya cowok kalo kerja hasil bahagia krn kalo nikah tanggung beda berat baya muda biar beban pikir beban</t>
  </si>
  <si>
    <t>Kok orang-orang bisa ye nikah pas masih muda banget</t>
  </si>
  <si>
    <t>kok orang-orang bisa ye nikah pas masih muda banget</t>
  </si>
  <si>
    <t>kok orangorang bisa ye nikah pas masih muda banget</t>
  </si>
  <si>
    <t>['kok', 'orangorang', 'bisa', 'ye', 'nikah', 'pas', 'masih', 'muda', 'banget']</t>
  </si>
  <si>
    <t>['kok', 'orang', 'bisa', 'ya', 'nikah', 'saat', 'masih', 'muda', 'banget']</t>
  </si>
  <si>
    <t>['orang', 'ya', 'nikah', 'muda', 'banget']</t>
  </si>
  <si>
    <t>orang ya nikah muda banget</t>
  </si>
  <si>
    <t>@airiaskz @josephpradipta Bener nih. Anak muda Taiwan skrg banyak yg mikir 2x untuk nikah n pnya anak, krn beban ekonomi yg semakin besar tapi penghasilan gitu2 aja, jdi banyak yg milih single or brg pasangan tapi gk nikah, or nikah but childfree</t>
  </si>
  <si>
    <t>@airiaskz @josephpradipta bener nih. anak muda taiwan skrg banyak yg mikir 2x untuk nikah n pnya anak, krn beban ekonomi yg semakin besar tapi penghasilan gitu2 aja, jdi banyak yg milih single or brg pasangan tapi gk nikah, or nikah but childfree</t>
  </si>
  <si>
    <t>bener nih anak muda taiwan skrg banyak yg mikir  untuk nikah  pnya anak krn beban ekonomi yg semakin besar tapi penghasilan gitu aja jdi banyak yg milih single or brg pasangan tapi gk nikah or nikah but childfree</t>
  </si>
  <si>
    <t>['bener', 'nih', 'anak', 'muda', 'taiwan', 'skrg', 'banyak', 'yg', 'mikir', 'untuk', 'nikah', 'pnya', 'anak', 'krn', 'beban', 'ekonomi', 'yg', 'semakin', 'besar', 'tapi', 'penghasilan', 'gitu', 'aja', 'jdi', 'banyak', 'yg', 'milih', 'single', 'or', 'brg', 'pasangan', 'tapi', 'gk', 'nikah', 'or', 'nikah', 'but', 'childfree']</t>
  </si>
  <si>
    <t>['benar', 'nih', 'anak', 'muda', 'taiwan', 'sekarang', 'banyak', 'yg', 'berpikir', 'untuk', 'nikah', 'punya', 'anak', 'krn', 'beban', 'ekonomi', 'yg', 'semakin', 'besar', 'tapi', 'penghasilan', 'begitu', 'aja', 'jadi', 'banyak', 'yg', 'memilih', 'lajang', 'or', 'brg', 'pasangan', 'tapi', 'tidak', 'nikah', 'or', 'nikah', 'but', 'childfree']</t>
  </si>
  <si>
    <t>['nih', 'anak', 'muda', 'taiwan', 'berpikir', 'nikah', 'anak', 'krn', 'beban', 'ekonomi', 'penghasilan', 'aja', 'memilih', 'lajang', 'or', 'brg', 'pasangan', 'nikah', 'or', 'nikah', 'but', 'childfree']</t>
  </si>
  <si>
    <t>['nih', 'anak', 'muda', 'taiwan', 'pikir', 'nikah', 'anak', 'krn', 'beban', 'ekonomi', 'hasil', 'aja', 'pilih', 'lajang', 'or', 'brg', 'pasang', 'nikah', 'or', 'nikah', 'but', 'childfree']</t>
  </si>
  <si>
    <t>nih anak muda taiwan pikir nikah anak krn beban ekonomi hasil aja pilih lajang or brg pasang nikah or nikah but childfree</t>
  </si>
  <si>
    <t>Pov Hari raya 
👩‍🦰 : sdah bsar anak ini ya,Sdah nikah ta?? Mna istrinya,ko tdak ada ?? Jgn lma2 nikahnya,kyak sya nkah muda
🧑 : Hehe alhamdulillah,blum &amp;amp; sya tdk mau nnti istri sya ska celatu org karna mslah hutang &amp;amp; pnjam uang sna sni,jdi sya hrus mapan dlu</t>
  </si>
  <si>
    <t>pov hari raya 
👩‍🦰 : sdah bsar anak ini ya,sdah nikah ta?? mna istrinya,ko tdak ada ?? jgn lma2 nikahnya,kyak sya nkah muda
🧑 : hehe alhamdulillah,blum &amp;amp; sya tdk mau nnti istri sya ska celatu org karna mslah hutang &amp;amp; pnjam uang sna sni,jdi sya hrus mapan dlu</t>
  </si>
  <si>
    <t>pov hari raya sdah bsar anak ini yasdah nikah ta mna istrinyako tdak ada jgn lma nikahnyakyak sya nkah muda hehe alhamdulillahblum amp sya tdk mau nnti istri sya ska celatu org karna mslah hutang amp pnjam uang sna snijdi sya hrus mapan dlu</t>
  </si>
  <si>
    <t>['pov', 'hari', 'raya', 'sdah', 'bsar', 'anak', 'ini', 'yasdah', 'nikah', 'ta', 'mna', 'istrinyako', 'tdak', 'ada', 'jgn', 'lma', 'nikahnyakyak', 'sya', 'nkah', 'muda', 'hehe', 'alhamdulillahblum', 'amp', 'sya', 'tdk', 'mau', 'nnti', 'istri', 'sya', 'ska', 'celatu', 'org', 'karna', 'mslah', 'hutang', 'amp', 'pnjam', 'uang', 'sna', 'snijdi', 'sya', 'hrus', 'mapan', 'dlu']</t>
  </si>
  <si>
    <t>['perspektif', 'hari', 'raya', 'sudah', 'bsar', 'anak', 'ini', 'yasdah', 'nikah', 'ta', 'mana', 'istrinyako', 'tdak', 'ada', 'jgn', 'lma', 'nikahnyakyak', 'aku', 'nikah', 'muda', 'hehe', 'alhamdulillahblum', 'amp', 'aku', 'tdk', 'mau', 'nanti', 'istri', 'aku', 'suka', 'celatu', 'orang', 'karena', 'mslah', 'hutang', 'amp', 'pnjam', 'uang', 'sna', 'snijdi', 'aku', 'harus', 'mapan', 'dahulu']</t>
  </si>
  <si>
    <t>['perspektif', 'raya', 'bsar', 'anak', 'yasdah', 'nikah', 'ta', 'istrinyako', 'tdak', 'jgn', 'lma', 'nikahnyakyak', 'nikah', 'muda', 'hehe', 'alhamdulillahblum', 'amp', 'tdk', 'istri', 'suka', 'celatu', 'orang', 'mslah', 'hutang', 'amp', 'pnjam', 'uang', 'sna', 'snijdi', 'mapan']</t>
  </si>
  <si>
    <t>['perspektif', 'raya', 'bsar', 'anak', 'yasdah', 'nikah', 'ta', 'istrinyako', 'tdak', 'jgn', 'lma', 'nikahnyakyak', 'nikah', 'muda', 'hehe', 'alhamdulillahblum', 'amp', 'tdk', 'istri', 'suka', 'catu', 'orang', 'mslah', 'hutang', 'amp', 'pnjam', 'uang', 'sna', 'snijdi', 'mapan']</t>
  </si>
  <si>
    <t>perspektif raya bsar anak yasdah nikah ta istrinyako tdak jgn lma nikahnyakyak nikah muda hehe alhamdulillahblum amp tdk istri suka catu orang mslah hutang amp pnjam uang sna snijdi mapan</t>
  </si>
  <si>
    <t>@radenrauf Kalau selingkuh ijin mah tak ijinin sekalian di nikahin.. jadi tergantung ijin atau enggak nya.. kalau sembuh sih gak yakin wkwk nah kalau semisal udh nikah punya istri muda dan mau selingkuh lagi ya ijin dlu 😂😂😂</t>
  </si>
  <si>
    <t>@radenrauf kalau selingkuh ijin mah tak ijinin sekalian di nikahin.. jadi tergantung ijin atau enggak nya.. kalau sembuh sih gak yakin wkwk nah kalau semisal udh nikah punya istri muda dan mau selingkuh lagi ya ijin dlu 😂😂😂</t>
  </si>
  <si>
    <t>kalau selingkuh ijin mah tak ijinin sekalian di nikahin jadi tergantung ijin atau enggak nya kalau sembuh sih gak yakin wkwk nah kalau semisal udh nikah punya istri muda dan mau selingkuh lagi ya ijin dlu</t>
  </si>
  <si>
    <t>['kalau', 'selingkuh', 'ijin', 'mah', 'tak', 'ijinin', 'sekalian', 'di', 'nikahin', 'jadi', 'tergantung', 'ijin', 'atau', 'enggak', 'nya', 'kalau', 'sembuh', 'sih', 'gak', 'yakin', 'wkwk', 'nah', 'kalau', 'semisal', 'udh', 'nikah', 'punya', 'istri', 'muda', 'dan', 'mau', 'selingkuh', 'lagi', 'ya', 'ijin', 'dlu']</t>
  </si>
  <si>
    <t>['kalau', 'selingkuh', 'izin', 'mah', 'tak', 'ijinin', 'sekalian', 'di', 'nikahin', 'jadi', 'tergantung', 'izin', 'atau', 'enggak', 'nya', 'kalau', 'sembuh', 'sih', 'gak', 'yakin', 'wkwk', 'nah', 'kalau', 'semisal', 'sudah', 'nikah', 'punya', 'istri', 'muda', 'dan', 'mau', 'selingkuh', 'lagi', 'ya', 'izin', 'dahulu']</t>
  </si>
  <si>
    <t>['selingkuh', 'izin', 'mah', 'ijinin', 'nikahin', 'tergantung', 'izin', 'nya', 'sembuh', 'sih', 'gak', 'nikah', 'istri', 'muda', 'selingkuh', 'ya', 'izin']</t>
  </si>
  <si>
    <t>['selingkuh', 'izin', 'mah', 'ijinin', 'nikahin', 'gantung', 'izin', 'nya', 'sembuh', 'sih', 'gak', 'nikah', 'istri', 'muda', 'selingkuh', 'ya', 'izin']</t>
  </si>
  <si>
    <t>selingkuh izin mah ijinin nikahin gantung izin nya sembuh sih gak nikah istri muda selingkuh ya izin</t>
  </si>
  <si>
    <t>@tanyarlfes Di fitnah,krn nikah muda dikatain lonte sama tetangga pdhl aq anggep dia tmn baek. Bukan aq yg nyumpahin tp emak.. nympahin katanya itu bakal berbalik ke dia
Pas denger2 kabar ttg dia lg,katanya dia selingkuh sama abang iparny sendiri😌</t>
  </si>
  <si>
    <t>@tanyarlfes di fitnah,krn nikah muda dikatain lonte sama tetangga pdhl aq anggep dia tmn baek. bukan aq yg nyumpahin tp emak.. nympahin katanya itu bakal berbalik ke dia
pas denger2 kabar ttg dia lg,katanya dia selingkuh sama abang iparny sendiri😌</t>
  </si>
  <si>
    <t>di fitnahkrn nikah muda dikatain lonte sama tetangga pdhl aq anggep dia tmn baek bukan aq yg nyumpahin tp emak nympahin katanya itu bakal berbalik ke dia pas denger kabar ttg dia lgkatanya dia selingkuh sama abang iparny sendiri</t>
  </si>
  <si>
    <t>['di', 'fitnahkrn', 'nikah', 'muda', 'dikatain', 'lonte', 'sama', 'tetangga', 'pdhl', 'aq', 'anggep', 'dia', 'tmn', 'baek', 'bukan', 'aq', 'yg', 'nyumpahin', 'tp', 'emak', 'nympahin', 'katanya', 'itu', 'bakal', 'berbalik', 'ke', 'dia', 'pas', 'denger', 'kabar', 'ttg', 'dia', 'lgkatanya', 'dia', 'selingkuh', 'sama', 'abang', 'iparny', 'sendiri']</t>
  </si>
  <si>
    <t>['di', 'fitnahkrn', 'nikah', 'muda', 'dikatakan', 'lonte', 'sama', 'tetangga', 'padahal', 'aku', 'anggep', 'dia', 'teman', 'baik', 'bukan', 'aku', 'yg', 'nyumpahin', 'tapi', 'ibu', 'nympahin', 'katanya', 'itu', 'bakal', 'berbalik', 'ke', 'dia', 'saat', 'denger', 'kabar', 'tentang', 'dia', 'lgkatanya', 'dia', 'selingkuh', 'sama', 'kakak', 'iparny', 'sendiri']</t>
  </si>
  <si>
    <t>['fitnahkrn', 'nikah', 'muda', 'lonte', 'tetangga', 'anggep', 'teman', 'nyumpahin', 'nympahin', 'berbalik', 'denger', 'kabar', 'lgkatanya', 'selingkuh', 'kakak', 'iparny']</t>
  </si>
  <si>
    <t>['fitnahkrn', 'nikah', 'muda', 'lonte', 'tetangga', 'anggep', 'teman', 'nyumpahin', 'nympahin', 'balik', 'denger', 'kabar', 'lgkatanya', 'selingkuh', 'kakak', 'iparny']</t>
  </si>
  <si>
    <t>fitnahkrn nikah muda lonte tetangga anggep teman nyumpahin nympahin balik denger kabar lgkatanya selingkuh kakak iparny</t>
  </si>
  <si>
    <t>@tanyarlfes Ganemu pasangan yang bisa bikin yakin kalo nikah muda works</t>
  </si>
  <si>
    <t>@tanyarlfes ganemu pasangan yang bisa bikin yakin kalo nikah muda works</t>
  </si>
  <si>
    <t>ganemu pasangan yang bisa bikin yakin kalo nikah muda works</t>
  </si>
  <si>
    <t>['ganemu', 'pasangan', 'yang', 'bisa', 'bikin', 'yakin', 'kalo', 'nikah', 'muda', 'works']</t>
  </si>
  <si>
    <t>['ganemu', 'pasangan', 'bikin', 'kalo', 'nikah', 'muda', 'works']</t>
  </si>
  <si>
    <t>['ganemu', 'pasang', 'bikin', 'kalo', 'nikah', 'muda', 'works']</t>
  </si>
  <si>
    <t>ganemu pasang bikin kalo nikah muda works</t>
  </si>
  <si>
    <t>my mom pas aku msih kecil, alhamdulilah skrg gak lg sama adekku. ya mungkin krn dia nikah msih muda bgt dan belom siap jdi ortu</t>
  </si>
  <si>
    <t>my mom pas aku msih kecil alhamdulilah skrg gak lg sama adekku ya mungkin krn dia nikah msih muda bgt dan belom siap jdi ortu</t>
  </si>
  <si>
    <t>['my', 'mom', 'pas', 'aku', 'msih', 'kecil', 'alhamdulilah', 'skrg', 'gak', 'lg', 'sama', 'adekku', 'ya', 'mungkin', 'krn', 'dia', 'nikah', 'msih', 'muda', 'bgt', 'dan', 'belom', 'siap', 'jdi', 'ortu']</t>
  </si>
  <si>
    <t>['my', 'ibu', 'saat', 'aku', 'masih', 'kecil', 'alhamdulilah', 'sekarang', 'gak', 'lagi', 'sama', 'adikku', 'ya', 'mungkin', 'krn', 'dia', 'nikah', 'masih', 'muda', 'banget', 'dan', 'belum', 'siap', 'jadi', 'orangtua']</t>
  </si>
  <si>
    <t>['my', 'alhamdulilah', 'gak', 'adikku', 'ya', 'krn', 'nikah', 'muda', 'banget', 'orangtua']</t>
  </si>
  <si>
    <t>['my', 'alhamdulilah', 'gak', 'adik', 'ya', 'krn', 'nikah', 'muda', 'banget', 'orangtua']</t>
  </si>
  <si>
    <t>my alhamdulilah gak adik ya krn nikah muda banget orangtua</t>
  </si>
  <si>
    <t>@yoon_acoust8 i love it so muchh, when other people became woozidan😆 jadi ga perlu ada persaingan di antara kita, mari cintai woozi dengan brutal dan ugal-ugalan💪😆🔥 wkwk uji nikah muda supremacy. duality doi tuh🤯 siapa yg kepikiran kalo ni gembul sebelah kiri, bisa jadi kayak yg kanan😩 https://t.co/plnKDXtndh</t>
  </si>
  <si>
    <t>@yoon_acoust8 i love it so muchh, when other people became woozidan😆 jadi ga perlu ada persaingan di antara kita, mari cintai woozi dengan brutal dan ugal-ugalan💪😆🔥 wkwk uji nikah muda supremacy. duality doi tuh🤯 siapa yg kepikiran kalo ni gembul sebelah kiri, bisa jadi kayak yg kanan😩 https://t.co/plnkdxtndh</t>
  </si>
  <si>
    <t>acoust  love it so muchh when other people became woozidan jadi ga perlu ada persaingan di antara kita mari cintai woozi dengan brutal dan ugalugalan wkwk uji nikah muda supremacy duality doi tuh siapa yg kepikiran kalo ni gembul sebelah kiri bisa jadi kayak yg kanan</t>
  </si>
  <si>
    <t>['acoust', 'love', 'it', 'so', 'muchh', 'when', 'other', 'people', 'became', 'woozidan', 'jadi', 'ga', 'perlu', 'ada', 'persaingan', 'di', 'antara', 'kita', 'mari', 'cintai', 'woozi', 'dengan', 'brutal', 'dan', 'ugalugalan', 'wkwk', 'uji', 'nikah', 'muda', 'supremacy', 'duality', 'doi', 'tuh', 'siapa', 'yg', 'kepikiran', 'kalo', 'ni', 'gembul', 'sebelah', 'kiri', 'bisa', 'jadi', 'kayak', 'yg', 'kanan']</t>
  </si>
  <si>
    <t>['acoust', 'love', 'it', 'jadi', 'muchh', 'when', 'other', 'people', 'became', 'woozidan', 'jadi', 'tidak', 'perlu', 'ada', 'persaingan', 'di', 'antara', 'kita', 'mari', 'cintai', 'woozi', 'dengan', 'brutal', 'dan', 'ugalugalan', 'wkwk', 'uji', 'nikah', 'muda', 'supremacy', 'duality', 'dia', 'tuh', 'siapa', 'yg', 'kepikiran', 'kalo', 'ini', 'gembul', 'sebelah', 'kiri', 'bisa', 'jadi', 'seperti', 'yg', 'kanan']</t>
  </si>
  <si>
    <t>['acoust', 'love', 'it', 'muchh', 'when', 'other', 'people', 'became', 'woozidan', 'persaingan', 'mari', 'cintai', 'woozi', 'brutal', 'ugalugalan', 'uji', 'nikah', 'muda', 'supremacy', 'duality', 'tuh', 'kepikiran', 'kalo', 'gembul', 'sebelah', 'kiri', 'kanan']</t>
  </si>
  <si>
    <t>['acoust', 'love', 'it', 'muchh', 'when', 'other', 'people', 'became', 'woozidan', 'saing', 'mari', 'cinta', 'woozi', 'brutal', 'ugalugalan', 'uji', 'nikah', 'muda', 'supremacy', 'duality', 'tuh', 'pikir', 'kalo', 'gembul', 'belah', 'kiri', 'kanan']</t>
  </si>
  <si>
    <t>acoust love it muchh when other people became woozidan saing mari cinta woozi brutal ugalugalan uji nikah muda supremacy duality tuh pikir kalo gembul belah kiri kanan</t>
  </si>
  <si>
    <t>@vi_triasari cm mba ini yg bikin pgn nikah muda :( hidup sederhana bgt… tp 5mnt kemudian berubah pikiran</t>
  </si>
  <si>
    <t>triasari cm mba ini yg bikin pgn nikah muda hidup sederhana bgt tp mnt kemudian berubah pikiran</t>
  </si>
  <si>
    <t>['triasari', 'cm', 'mba', 'ini', 'yg', 'bikin', 'pgn', 'nikah', 'muda', 'hidup', 'sederhana', 'bgt', 'tp', 'mnt', 'kemudian', 'berubah', 'pikiran']</t>
  </si>
  <si>
    <t>['triasari', 'Cuma', 'mbak', 'ini', 'yg', 'bikin', 'ingin', 'nikah', 'muda', 'hidup', 'sederhana', 'banget', 'tapi', 'mnt', 'kemudian', 'berubah', 'pikiran']</t>
  </si>
  <si>
    <t>['triasari', 'Cuma', 'mbak', 'bikin', 'nikah', 'muda', 'hidup', 'sederhana', 'banget', 'mnt', 'berubah', 'pikiran']</t>
  </si>
  <si>
    <t>['triasari', 'cuma', 'mbak', 'bikin', 'nikah', 'muda', 'hidup', 'sederhana', 'banget', 'mnt', 'ubah', 'pikir']</t>
  </si>
  <si>
    <t>triasari cuma mbak bikin nikah muda hidup sederhana banget mnt ubah pikir</t>
  </si>
  <si>
    <t>@wizardfes Meninggal umur 21 ya? Itu nikah muda umur berapa ya kira kira?</t>
  </si>
  <si>
    <t>@wizardfes meninggal umur 21 ya? itu nikah muda umur berapa ya kira kira?</t>
  </si>
  <si>
    <t>meninggal umur ya itu nikah muda umur berapa ya kira kira</t>
  </si>
  <si>
    <t>['meninggal', 'umur', 'ya', 'itu', 'nikah', 'muda', 'umur', 'berapa', 'ya', 'kira', 'kira']</t>
  </si>
  <si>
    <t>['meninggal', 'umur', 'ya', 'nikah', 'muda', 'umur', 'ya']</t>
  </si>
  <si>
    <t>['tinggal', 'umur', 'ya', 'nikah', 'muda', 'umur', 'ya']</t>
  </si>
  <si>
    <t>tinggal umur ya nikah muda umur ya</t>
  </si>
  <si>
    <t>Yaampun. Gini loh mam, umur org saat hamil itu juga mempengaruhi. Jadi kalau msih sangat muda gini, mana dia lbih muda dri aku, yaa repr-ya itu bener udh mateng tpi kan masih barusan mateng gitu loh. 
Ya jgn ny- gitu lah
Memang ku blum nikah, blum pernah ngerasain hamil.</t>
  </si>
  <si>
    <t>yaampun. gini loh mam, umur org saat hamil itu juga mempengaruhi. jadi kalau msih sangat muda gini, mana dia lbih muda dri aku, yaa repr-ya itu bener udh mateng tpi kan masih barusan mateng gitu loh. 
ya jgn ny- gitu lah
memang ku blum nikah, blum pernah ngerasain hamil.</t>
  </si>
  <si>
    <t>yaampun gini loh mam umur org saat hamil itu juga mempengaruhi jadi kalau msih sangat muda gini mana dia lbih muda dri aku yaa reprya itu bener udh mateng tpi kan masih barusan mateng gitu loh ya jgn ny gitu lah memang ku blum nikah blum pernah ngerasain hamil</t>
  </si>
  <si>
    <t>['yaampun', 'gini', 'loh', 'mam', 'umur', 'org', 'saat', 'hamil', 'itu', 'juga', 'mempengaruhi', 'jadi', 'kalau', 'msih', 'sangat', 'muda', 'gini', 'mana', 'dia', 'lbih', 'muda', 'dri', 'aku', 'yaa', 'reprya', 'itu', 'bener', 'udh', 'mateng', 'tpi', 'kan', 'masih', 'barusan', 'mateng', 'gitu', 'loh', 'ya', 'jgn', 'ny', 'gitu', 'lah', 'memang', 'ku', 'blum', 'nikah', 'blum', 'pernah', 'ngerasain', 'hamil']</t>
  </si>
  <si>
    <t>['yaampun', 'begini', 'loh', 'mam', 'umur', 'orang', 'saat', 'hamil', 'itu', 'juga', 'mempengaruhi', 'jadi', 'kalau', 'masih', 'sangat', 'muda', 'begini', 'mana', 'dia', 'lebih', 'muda', 'dari', 'aku', 'iya', 'reprya', 'itu', 'benar', 'sudah', 'matang', 'tapi', 'kan', 'masih', 'barusan', 'matang', 'begitu', 'loh', 'ya', 'jgn', 'ny', 'begitu', 'lah', 'memang', 'aku', 'belum', 'nikah', 'belum', 'pernah', 'merasakan', 'hamil']</t>
  </si>
  <si>
    <t>['yaampun', 'loh', 'mam', 'umur', 'orang', 'hamil', 'mempengaruhi', 'muda', 'muda', 'iya', 'reprya', 'matang', 'barusan', 'matang', 'loh', 'ya', 'jgn', 'ny', 'nikah', 'merasakan', 'hamil']</t>
  </si>
  <si>
    <t>['yaampun', 'loh', 'mam', 'umur', 'orang', 'hamil', 'pengaruh', 'muda', 'muda', 'iya', 'reprya', 'matang', 'barusan', 'matang', 'loh', 'ya', 'jgn', 'ny', 'nikah', 'rasa', 'hamil']</t>
  </si>
  <si>
    <t>yaampun loh mam umur orang hamil pengaruh muda muda iya reprya matang barusan matang loh ya jgn ny nikah rasa hamil</t>
  </si>
  <si>
    <t>@sarangburrung @mdzarghifff @kegblgnunfaedh Loh siapa yg nyaranin zina? Kan disitu ane bilang drpada kebelet nikah mending puas puasin dulu masa muda. kejar karir, bahagiain ortu, join komunitas volunteer kek apa kek.. banyak hal positif yg bisa dilakuin drpd nikah tapi ga siap karna blm puas sama masa muda ujung2nya maen2</t>
  </si>
  <si>
    <t>@sarangburrung @mdzarghifff @kegblgnunfaedh loh siapa yg nyaranin zina? kan disitu ane bilang drpada kebelet nikah mending puas puasin dulu masa muda. kejar karir, bahagiain ortu, join komunitas volunteer kek apa kek.. banyak hal positif yg bisa dilakuin drpd nikah tapi ga siap karna blm puas sama masa muda ujung2nya maen2</t>
  </si>
  <si>
    <t>loh siapa yg nyaranin zina kan disitu ane bilang drpada kebelet nikah mending puas puasin dulu masa muda kejar karir bahagiain ortu join komunitas volunteer kek apa kek banyak hal positif yg bisa dilakuin drpd nikah tapi ga siap karna blm puas sama masa muda ujungnya maen</t>
  </si>
  <si>
    <t>['loh', 'siapa', 'yg', 'nyaranin', 'zina', 'kan', 'disitu', 'ane', 'bilang', 'drpada', 'kebelet', 'nikah', 'mending', 'puas', 'puasin', 'dulu', 'masa', 'muda', 'kejar', 'karir', 'bahagiain', 'ortu', 'join', 'komunitas', 'volunteer', 'kek', 'apa', 'kek', 'banyak', 'hal', 'positif', 'yg', 'bisa', 'dilakuin', 'drpd', 'nikah', 'tapi', 'ga', 'siap', 'karna', 'blm', 'puas', 'sama', 'masa', 'muda', 'ujungnya', 'maen']</t>
  </si>
  <si>
    <t>['loh', 'siapa', 'yg', 'nyaranin', 'zina', 'kan', 'disitu', 'ane', 'bilang', 'drpada', 'kebelet', 'nikah', 'mending', 'puas', 'puas', 'dulu', 'masa', 'muda', 'kejar', 'karier', 'bahagiakan', 'orangtua', 'gabung', 'komunitas', 'volunteer', 'seperti', 'apa', 'seperti', 'banyak', 'hal', 'positif', 'yg', 'bisa', 'dilakukan', 'daripada', 'nikah', 'tapi', 'tidak', 'siap', 'karena', 'belum', 'puas', 'sama', 'masa', 'muda', 'ujungnya', 'main']</t>
  </si>
  <si>
    <t>['loh', 'nyaranin', 'zina', 'disitu', 'ane', 'bilang', 'drpada', 'kebelet', 'nikah', 'mending', 'puas', 'puas', 'muda', 'kejar', 'karier', 'bahagiakan', 'orangtua', 'gabung', 'komunitas', 'volunteer', 'positif', 'nikah', 'puas', 'muda', 'ujungnya', 'main']</t>
  </si>
  <si>
    <t>['loh', 'nyaranin', 'zina', 'situ', 'ane', 'bilang', 'drpada', 'kebelet', 'nikah', 'mending', 'puas', 'puas', 'muda', 'kejar', 'karier', 'bahagia', 'orangtua', 'gabung', 'komunitas', 'volunteer', 'positif', 'nikah', 'puas', 'muda', 'ujung', 'main']</t>
  </si>
  <si>
    <t>loh nyaranin zina situ ane bilang drpada kebelet nikah mending puas puas muda kejar karier bahagia orangtua gabung komunitas volunteer positif nikah puas muda ujung main</t>
  </si>
  <si>
    <t>Orang lain cita-citanya pengen nikah muda, kamu malah pengen mati muda</t>
  </si>
  <si>
    <t>orang lain cita-citanya pengen nikah muda, kamu malah pengen mati muda</t>
  </si>
  <si>
    <t>orang lain citacitanya pengen nikah muda kamu malah pengen mati muda</t>
  </si>
  <si>
    <t>['orang', 'lain', 'citacitanya', 'pengen', 'nikah', 'muda', 'kamu', 'malah', 'pengen', 'mati', 'muda']</t>
  </si>
  <si>
    <t>['orang', 'lain', 'citacitanya', 'ingin', 'nikah', 'muda', 'kamu', 'malah', 'ingin', 'mati', 'muda']</t>
  </si>
  <si>
    <t>['orang', 'citacitanya', 'nikah', 'muda', 'mati', 'muda']</t>
  </si>
  <si>
    <t>orang citacitanya nikah muda mati muda</t>
  </si>
  <si>
    <t>@ohmybeautybank Trus pas ada senior lain pke compact powder dpannya dia blng "ga usah bli yg gitu pke bedak tabur aja kmu kan bru krja blm ada duit buat bli yg bgtu aplg kmu kan msh muda, blm nikah" 😅
Pdhl ma2 justru nyuruh aku makeup pas kerja, gajiku jg msih ckup beli sgtu bhkan bsa lbih 🙄</t>
  </si>
  <si>
    <t>@ohmybeautybank trus pas ada senior lain pke compact powder dpannya dia blng "ga usah bli yg gitu pke bedak tabur aja kmu kan bru krja blm ada duit buat bli yg bgtu aplg kmu kan msh muda, blm nikah" 😅
pdhl ma2 justru nyuruh aku makeup pas kerja, gajiku jg msih ckup beli sgtu bhkan bsa lbih 🙄</t>
  </si>
  <si>
    <t>trus pas ada senior lain pke compact powder dpannya dia blng ga usah bli yg gitu pke bedak tabur aja kmu kan bru krja blm ada duit buat bli yg bgtu aplg kmu kan msh muda blm nikah pdhl ma justru nyuruh aku makeup pas kerja gajiku jg msih ckup beli sgtu bhkan bsa lbih</t>
  </si>
  <si>
    <t>['trus', 'pas', 'ada', 'senior', 'lain', 'pke', 'compact', 'powder', 'dpannya', 'dia', 'blng', 'ga', 'usah', 'bli', 'yg', 'gitu', 'pke', 'bedak', 'tabur', 'aja', 'kmu', 'kan', 'bru', 'krja', 'blm', 'ada', 'duit', 'buat', 'bli', 'yg', 'bgtu', 'aplg', 'kmu', 'kan', 'msh', 'muda', 'blm', 'nikah', 'pdhl', 'ma', 'justru', 'nyuruh', 'aku', 'makeup', 'pas', 'kerja', 'gajiku', 'jg', 'msih', 'ckup', 'beli', 'sgtu', 'bhkan', 'bsa', 'lbih']</t>
  </si>
  <si>
    <t>['terus', 'saat', 'ada', 'senior', 'lain', 'pakai', 'compact', 'powder', 'dpannya', 'dia', 'blng', 'tidak', 'usah', 'bli', 'yg', 'begitu', 'pakai', 'bedak', 'tabur', 'aja', 'kmu', 'kan', 'baru', 'kerja', 'belum', 'ada', 'duit', 'buat', 'bli', 'yg', 'begitu', 'apalagi', 'kmu', 'kan', 'masih', 'muda', 'belum', 'nikah', 'padahal', 'sama', 'justru', 'menyuruh', 'aku', 'makeup', 'saat', 'kerja', 'gajiku', 'juga', 'masih', 'ckup', 'beli', 'begitu', 'bahkan', 'bisa', 'lebih']</t>
  </si>
  <si>
    <t>['senior', 'pakai', 'compact', 'powder', 'dpannya', 'blng', 'bli', 'pakai', 'bedak', 'tabur', 'aja', 'kmu', 'kerja', 'duit', 'bli', 'kmu', 'muda', 'nikah', 'menyuruh', 'makeup', 'kerja', 'gajiku', 'ckup', 'beli']</t>
  </si>
  <si>
    <t>['senior', 'pakai', 'compact', 'powder', 'dpannya', 'blng', 'bli', 'pakai', 'bedak', 'tabur', 'aja', 'kmu', 'kerja', 'duit', 'bli', 'kmu', 'muda', 'nikah', 'suruh', 'makeup', 'kerja', 'gaji', 'ckup', 'beli']</t>
  </si>
  <si>
    <t>senior pakai compact powder dpannya blng bli pakai bedak tabur aja kmu kerja duit bli kmu muda nikah suruh makeup kerja gaji ckup beli</t>
  </si>
  <si>
    <t>cape bgt lebaran ini, stop asking "kapan nikah" woeeeeee masi muda</t>
  </si>
  <si>
    <t>cape bgt lebaran ini stop asking kapan nikah woeeeeee masi muda</t>
  </si>
  <si>
    <t>['cape', 'bgt', 'lebaran', 'ini', 'stop', 'asking', 'kapan', 'nikah', 'woeeeeee', 'masi', 'muda']</t>
  </si>
  <si>
    <t>['capek', 'banget', 'lebaran', 'ini', 'berhenti', 'asking', 'kapan', 'nikah', 'woeeeeee', 'masih', 'muda']</t>
  </si>
  <si>
    <t>['capek', 'banget', 'lebaran', 'berhenti', 'asking', 'nikah', 'woeeeeee', 'muda']</t>
  </si>
  <si>
    <t>['capek', 'banget', 'lebaran', 'henti', 'asking', 'nikah', 'woeeeeee', 'muda']</t>
  </si>
  <si>
    <t>capek banget lebaran henti asking nikah woeeeeee muda</t>
  </si>
  <si>
    <t>Ntar ada fase nikah, pasutri muda, pasutri seumur hidup</t>
  </si>
  <si>
    <t>ntar ada fase nikah, pasutri muda, pasutri seumur hidup</t>
  </si>
  <si>
    <t>ntar ada fase nikah pasutri muda pasutri seumur hidup</t>
  </si>
  <si>
    <t>['ntar', 'ada', 'fase', 'nikah', 'pasutri', 'muda', 'pasutri', 'seumur', 'hidup']</t>
  </si>
  <si>
    <t>['nanti', 'ada', 'fase', 'nikah', 'pasangan', 'muda', 'pasangan', 'seumur', 'hidup']</t>
  </si>
  <si>
    <t>['fase', 'nikah', 'pasangan', 'muda', 'pasangan', 'seumur', 'hidup']</t>
  </si>
  <si>
    <t>['fase', 'nikah', 'pasang', 'muda', 'pasang', 'umur', 'hidup']</t>
  </si>
  <si>
    <t>fase nikah pasang muda pasang umur hidup</t>
  </si>
  <si>
    <t>@tanyarlfes aduhhh 21 th masih muda bgtt, gausa mikirin nikah dulu. improve diri aja dlu, kalau gak kuliah seenggaknya ikut seminar/kursus buat improve, jgn pasrah jg bestieee.. semangattttt yaaaaaa</t>
  </si>
  <si>
    <t>aduhhh th masih muda bgtt gausa mikirin nikah dulu improve diri aja dlu kalau gak kuliah seenggaknya ikut seminarkursus buat improve jgn pasrah jg bestieee semangattttt yaaaaaa</t>
  </si>
  <si>
    <t>['aduhhh', 'th', 'masih', 'muda', 'bgtt', 'gausa', 'mikirin', 'nikah', 'dulu', 'improve', 'diri', 'aja', 'dlu', 'kalau', 'gak', 'kuliah', 'seenggaknya', 'ikut', 'seminarkursus', 'buat', 'improve', 'jgn', 'pasrah', 'jg', 'bestieee', 'semangattttt', 'yaaaaaa']</t>
  </si>
  <si>
    <t>['aduhhh', 'tahun', 'masih', 'muda', 'banget', 'jangan', 'memikirkan', 'nikah', 'dulu', 'improve', 'diri', 'aja', 'dahulu', 'kalau', 'gak', 'kuliah', 'minimal', 'ikut', 'seminarkursus', 'buat', 'improve', 'jgn', 'pasrah', 'juga', 'bestieee', 'semangattttt', 'yaaaaaa']</t>
  </si>
  <si>
    <t>['aduhhh', 'muda', 'banget', 'memikirkan', 'nikah', 'improve', 'aja', 'gak', 'kuliah', 'minimal', 'seminarkursus', 'improve', 'jgn', 'pasrah', 'bestieee', 'semangattttt', 'yaaaaaa']</t>
  </si>
  <si>
    <t>['aduhhh', 'muda', 'banget', 'pikir', 'nikah', 'improve', 'aja', 'gak', 'kuliah', 'minimal', 'seminarkursus', 'improve', 'jgn', 'pasrah', 'bestieee', 'semangattttt', 'yaaaaaa']</t>
  </si>
  <si>
    <t>aduhhh muda banget pikir nikah improve aja gak kuliah minimal seminarkursus improve jgn pasrah bestieee semangattttt yaaaaaa</t>
  </si>
  <si>
    <t>Kadang suka heran sma yg nikah muda under 25.hbs nikah lgsuh nempatin rmh baru dah ada perabotanny. Lhah d dpn jg udh ada mobilny. 🙄
Enak bgt</t>
  </si>
  <si>
    <t>kadang suka heran sma yg nikah muda under 25.hbs nikah lgsuh nempatin rmh baru dah ada perabotanny. lhah d dpn jg udh ada mobilny. 🙄
enak bgt</t>
  </si>
  <si>
    <t>kadang suka heran sma yg nikah muda under hbs nikah lgsuh nempatin rmh baru dah ada perabotanny lhah  dpn jg udh ada mobilny enak bgt</t>
  </si>
  <si>
    <t>['kadang', 'suka', 'heran', 'sma', 'yg', 'nikah', 'muda', 'under', 'hbs', 'nikah', 'lgsuh', 'nempatin', 'rmh', 'baru', 'dah', 'ada', 'perabotanny', 'lhah', 'dpn', 'jg', 'udh', 'ada', 'mobilny', 'enak', 'bgt']</t>
  </si>
  <si>
    <t>['kadang', 'suka', 'heran', 'sama', 'yg', 'nikah', 'muda', 'under', 'hbs', 'nikah', 'lgsuh', 'nempatin', 'rumah', 'baru', 'sudah', 'ada', 'perabotanny', 'lhah', 'depan', 'juga', 'sudah', 'ada', 'mobilny', 'enak', 'banget']</t>
  </si>
  <si>
    <t>['kadang', 'suka', 'heran', 'nikah', 'muda', 'under', 'hbs', 'nikah', 'lgsuh', 'nempatin', 'rumah', 'perabotanny', 'lhah', 'mobilny', 'enak', 'banget']</t>
  </si>
  <si>
    <t>kadang suka heran nikah muda under hbs nikah lgsuh nempatin rumah perabotanny lhah mobilny enak banget</t>
  </si>
  <si>
    <t>Ga membenarkan sikap alby, tpi dia yg kek gini krn belum bisa terima perjodohannya org masih mau nikmati masa muda tpi dipaksa buat nikah dan juga barra yg dari awal sikapnya penuh candaan jadi ya pada intinya kalian berdua butuh komunikasi dan saling intropeksi diri😌</t>
  </si>
  <si>
    <t>ga membenarkan sikap alby, tpi dia yg kek gini krn belum bisa terima perjodohannya org masih mau nikmati masa muda tpi dipaksa buat nikah dan juga barra yg dari awal sikapnya penuh candaan jadi ya pada intinya kalian berdua butuh komunikasi dan saling intropeksi diri😌</t>
  </si>
  <si>
    <t>ga membenarkan sikap alby tpi dia yg kek gini krn belum bisa terima perjodohannya org masih mau nikmati masa muda tpi dipaksa buat nikah dan juga barra yg dari awal sikapnya penuh candaan jadi ya pada intinya kalian berdua butuh komunikasi dan saling intropeksi diri</t>
  </si>
  <si>
    <t>['ga', 'membenarkan', 'sikap', 'alby', 'tpi', 'dia', 'yg', 'kek', 'gini', 'krn', 'belum', 'bisa', 'terima', 'perjodohannya', 'org', 'masih', 'mau', 'nikmati', 'masa', 'muda', 'tpi', 'dipaksa', 'buat', 'nikah', 'dan', 'juga', 'barra', 'yg', 'dari', 'awal', 'sikapnya', 'penuh', 'candaan', 'jadi', 'ya', 'pada', 'intinya', 'kalian', 'berdua', 'butuh', 'komunikasi', 'dan', 'saling', 'intropeksi', 'diri']</t>
  </si>
  <si>
    <t>['tidak', 'membenarkan', 'sikap', 'alby', 'tapi', 'dia', 'yg', 'seperti', 'begini', 'krn', 'belum', 'bisa', 'terima', 'perjodohannya', 'orang', 'masih', 'mau', 'menikmati', 'masa', 'muda', 'tapi', 'dipaksa', 'buat', 'nikah', 'dan', 'juga', 'barra', 'yg', 'dari', 'awal', 'sikapnya', 'penuh', 'candaan', 'jadi', 'ya', 'pada', 'intinya', 'kalian', 'berdua', 'butuh', 'komunikasi', 'dan', 'saling', 'intropeksi', 'diri']</t>
  </si>
  <si>
    <t>['membenarkan', 'sikap', 'alby', 'krn', 'terima', 'perjodohannya', 'orang', 'menikmati', 'muda', 'dipaksa', 'nikah', 'barra', 'sikapnya', 'penuh', 'candaan', 'ya', 'intinya', 'berdua', 'butuh', 'komunikasi', 'intropeksi']</t>
  </si>
  <si>
    <t>['benar', 'sikap', 'alby', 'krn', 'terima', 'jodoh', 'orang', 'nikmat', 'muda', 'paksa', 'nikah', 'barra', 'sikap', 'penuh', 'canda', 'ya', 'inti', 'dua', 'butuh', 'komunikasi', 'intropeksi']</t>
  </si>
  <si>
    <t>benar sikap alby krn terima jodoh orang nikmat muda paksa nikah barra sikap penuh canda ya inti dua butuh komunikasi intropeksi</t>
  </si>
  <si>
    <t>@tanyarlfes Pasti ada org yg udh nikah di kolom rep nanti
Kek klo ada org nikah muda, atau org bahagia abis nikah, pokoknya soal nikahan
Mereka banyak yg bakalan komen
"Belum tau aja nanti kalo gas abis, ngidam susah dsb, blablabla"
Gbisa hargain kebahagiaan org kah? Seenggaknya saat ini</t>
  </si>
  <si>
    <t>@tanyarlfes pasti ada org yg udh nikah di kolom rep nanti
kek klo ada org nikah muda, atau org bahagia abis nikah, pokoknya soal nikahan
mereka banyak yg bakalan komen
"belum tau aja nanti kalo gas abis, ngidam susah dsb, blablabla"
gbisa hargain kebahagiaan org kah? seenggaknya saat ini</t>
  </si>
  <si>
    <t>pasti ada org yg udh nikah di kolom rep nanti kek klo ada org nikah muda atau org bahagia abis nikah pokoknya soal nikahan mereka banyak yg bakalan komen belum tau aja nanti kalo gas abis ngidam susah dsb blablabla gbisa hargain kebahagiaan org kah seenggaknya saat ini</t>
  </si>
  <si>
    <t>['pasti', 'ada', 'org', 'yg', 'udh', 'nikah', 'di', 'kolom', 'rep', 'nanti', 'kek', 'klo', 'ada', 'org', 'nikah', 'muda', 'atau', 'org', 'bahagia', 'abis', 'nikah', 'pokoknya', 'soal', 'nikahan', 'mereka', 'banyak', 'yg', 'bakalan', 'komen', 'belum', 'tau', 'aja', 'nanti', 'kalo', 'gas', 'abis', 'ngidam', 'susah', 'dsb', 'blablabla', 'gbisa', 'hargain', 'kebahagiaan', 'org', 'kah', 'seenggaknya', 'saat', 'ini']</t>
  </si>
  <si>
    <t>['pasti', 'ada', 'orang', 'yg', 'sudah', 'nikah', 'di', 'kolom', 'rep', 'nanti', 'seperti', 'klo', 'ada', 'orang', 'nikah', 'muda', 'atau', 'orang', 'bahagia', 'habis', 'nikah', 'pokoknya', 'soal', 'nikahan', 'mereka', 'banyak', 'yg', 'bakalan', 'komen', 'belum', 'tau', 'aja', 'nanti', 'kalo', 'ayo', 'habis', 'ngidam', 'susah', 'dsb', 'blablabla', 'gbisa', 'hargain', 'kebahagiaan', 'orang', 'kah', 'minimal', 'saat', 'ini']</t>
  </si>
  <si>
    <t>['orang', 'nikah', 'kolom', 'rep', 'klo', 'orang', 'nikah', 'muda', 'orang', 'bahagia', 'habis', 'nikah', 'pokoknya', 'nikahan', 'komen', 'tau', 'aja', 'kalo', 'ayo', 'habis', 'ngidam', 'susah', 'dsb', 'blablabla', 'gbisa', 'hargain', 'kebahagiaan', 'orang', 'kah', 'minimal']</t>
  </si>
  <si>
    <t>['orang', 'nikah', 'kolom', 'rep', 'klo', 'orang', 'nikah', 'muda', 'orang', 'bahagia', 'habis', 'nikah', 'pokok', 'nikah', 'komen', 'tau', 'aja', 'kalo', 'ayo', 'habis', 'ngidam', 'susah', 'dsb', 'blablabla', 'gbisa', 'hargain', 'bahagia', 'orang', 'kah', 'minimal']</t>
  </si>
  <si>
    <t>orang nikah kolom rep klo orang nikah muda orang bahagia habis nikah pokok nikah komen tau aja kalo ayo habis ngidam susah dsb blablabla gbisa hargain bahagia orang kah minimal</t>
  </si>
  <si>
    <t>Nikah Muda buat orang yang bisa dibilang ekonomi biasa aja bisa gak sih? Tahun 2019 jawabannya "gak" karna waktu itu beraniin buat ngelamar cwe dan ditolak. Ya iyalah, orang belum punya apa-apa, belum lulus, ditambah belum kerja. Wajar sih ditolak sama ortunya</t>
  </si>
  <si>
    <t>nikah muda buat orang yang bisa dibilang ekonomi biasa aja bisa gak sih? tahun 2019 jawabannya "gak" karna waktu itu beraniin buat ngelamar cwe dan ditolak. ya iyalah, orang belum punya apa-apa, belum lulus, ditambah belum kerja. wajar sih ditolak sama ortunya</t>
  </si>
  <si>
    <t>nikah muda buat orang yang bisa dibilang ekonomi biasa aja bisa gak sih tahun jawabannya gak karna waktu itu beraniin buat ngelamar cwe dan ditolak ya iyalah orang belum punya apaapa belum lulus ditambah belum kerja wajar sih ditolak sama ortunya</t>
  </si>
  <si>
    <t>['nikah', 'muda', 'buat', 'orang', 'yang', 'bisa', 'dibilang', 'ekonomi', 'biasa', 'aja', 'bisa', 'gak', 'sih', 'tahun', 'jawabannya', 'gak', 'karna', 'waktu', 'itu', 'beraniin', 'buat', 'ngelamar', 'cwe', 'dan', 'ditolak', 'ya', 'iyalah', 'orang', 'belum', 'punya', 'apaapa', 'belum', 'lulus', 'ditambah', 'belum', 'kerja', 'wajar', 'sih', 'ditolak', 'sama', 'ortunya']</t>
  </si>
  <si>
    <t>['nikah', 'muda', 'buat', 'orang', 'yang', 'bisa', 'dibilang', 'ekonomi', 'biasa', 'aja', 'bisa', 'gak', 'sih', 'tahun', 'jawabannya', 'gak', 'karena', 'waktu', 'itu', 'beraniin', 'buat', 'melamar', 'cewek', 'dan', 'ditolak', 'ya', 'iyalah', 'orang', 'belum', 'punya', 'apaapa', 'belum', 'lulus', 'ditambah', 'belum', 'kerja', 'wajar', 'sih', 'ditolak', 'sama', 'orangtua']</t>
  </si>
  <si>
    <t>['nikah', 'muda', 'orang', 'dibilang', 'ekonomi', 'aja', 'gak', 'sih', 'jawabannya', 'gak', 'beraniin', 'melamar', 'cewek', 'ditolak', 'ya', 'iyalah', 'orang', 'apaapa', 'lulus', 'ditambah', 'kerja', 'wajar', 'sih', 'ditolak', 'orangtua']</t>
  </si>
  <si>
    <t>['nikah', 'muda', 'orang', 'bilang', 'ekonomi', 'aja', 'gak', 'sih', 'jawab', 'gak', 'beraniin', 'lamar', 'cewek', 'tolak', 'ya', 'iya', 'orang', 'apaapa', 'lulus', 'tambah', 'kerja', 'wajar', 'sih', 'tolak', 'orangtua']</t>
  </si>
  <si>
    <t>nikah muda orang bilang ekonomi aja gak sih jawab gak beraniin lamar cewek tolak ya iya orang apaapa lulus tambah kerja wajar sih tolak orangtua</t>
  </si>
  <si>
    <t>Jika memang nikah muda menghindari zina,maka saya ingin mati muda untuk menghindari dosa.</t>
  </si>
  <si>
    <t>jika memang nikah muda menghindari zina,maka saya ingin mati muda untuk menghindari dosa.</t>
  </si>
  <si>
    <t>jika memang nikah muda menghindari zinamaka saya ingin mati muda untuk menghindari dosa</t>
  </si>
  <si>
    <t>['jika', 'memang', 'nikah', 'muda', 'menghindari', 'zinamaka', 'saya', 'ingin', 'mati', 'muda', 'untuk', 'menghindari', 'dosa']</t>
  </si>
  <si>
    <t>['nikah', 'muda', 'menghindari', 'zinamaka', 'mati', 'muda', 'menghindari', 'dosa']</t>
  </si>
  <si>
    <t>['nikah', 'muda', 'hindar', 'zinamaka', 'mati', 'muda', 'hindar', 'dosa']</t>
  </si>
  <si>
    <t>nikah muda hindar zinamaka mati muda hindar dosa</t>
  </si>
  <si>
    <t>Masih muda kena gagal ginjal dan belum nikah pula. Btw jangan lupa nikah ya gas sebelum ajal menjemput 😔 https://t.co/2jbE71D6tW</t>
  </si>
  <si>
    <t>masih muda kena gagal ginjal dan belum nikah pula. btw jangan lupa nikah ya gas sebelum ajal menjemput 😔 https://t.co/2jbe71d6tw</t>
  </si>
  <si>
    <t>masih muda kena gagal ginjal dan belum nikah pula btw jangan lupa nikah ya gas sebelum ajal menjemput</t>
  </si>
  <si>
    <t>['masih', 'muda', 'kena', 'gagal', 'ginjal', 'dan', 'belum', 'nikah', 'pula', 'btw', 'jangan', 'lupa', 'nikah', 'ya', 'gas', 'sebelum', 'ajal', 'menjemput']</t>
  </si>
  <si>
    <t>['masih', 'muda', 'kena', 'gagal', 'ginjal', 'dan', 'belum', 'nikah', 'pula', 'btw', 'jangan', 'lupa', 'nikah', 'ya', 'ayo', 'sebelum', 'ajal', 'menjemput']</t>
  </si>
  <si>
    <t>['muda', 'kena', 'gagal', 'ginjal', 'nikah', 'btw', 'lupa', 'nikah', 'ya', 'ayo', 'ajal', 'menjemput']</t>
  </si>
  <si>
    <t>['muda', 'kena', 'gagal', 'ginjal', 'nikah', 'btw', 'lupa', 'nikah', 'ya', 'ayo', 'ajal', 'jemput']</t>
  </si>
  <si>
    <t>muda kena gagal ginjal nikah btw lupa nikah ya ayo ajal jemput</t>
  </si>
  <si>
    <t>@noustallgic @tanyakanrl CPN, Curhat, Promosi, Nanya
Sepertinya anda masih muda ya 😭. Soalnya alumni CPN nya SMTSG paling engga dah pada nikah, punya anak, sibuk mikir gawe 😭</t>
  </si>
  <si>
    <t>@noustallgic @tanyakanrl cpn, curhat, promosi, nanya
sepertinya anda masih muda ya 😭. soalnya alumni cpn nya smtsg paling engga dah pada nikah, punya anak, sibuk mikir gawe 😭</t>
  </si>
  <si>
    <t>cpn curhat promosi nanya sepertinya anda masih muda ya soalnya alumni cpn nya smtsg paling engga dah pada nikah punya anak sibuk mikir gawe</t>
  </si>
  <si>
    <t>['cpn', 'curhat', 'promosi', 'nanya', 'sepertinya', 'anda', 'masih', 'muda', 'ya', 'soalnya', 'alumni', 'cpn', 'nya', 'smtsg', 'paling', 'engga', 'dah', 'pada', 'nikah', 'punya', 'anak', 'sibuk', 'mikir', 'gawe']</t>
  </si>
  <si>
    <t>['cpn', 'cerita', 'promosi', 'bertanya', 'sepertinya', 'anda', 'masih', 'muda', 'ya', 'soalnya', 'alumni', 'cpn', 'nya', 'smtsg', 'paling', 'tidak', 'sudah', 'pada', 'nikah', 'punya', 'anak', 'sibuk', 'berpikir', 'pekerjaan']</t>
  </si>
  <si>
    <t>['cpn', 'cerita', 'promosi', 'muda', 'ya', 'alumni', 'cpn', 'nya', 'smtsg', 'nikah', 'anak', 'sibuk', 'berpikir', 'pekerjaan']</t>
  </si>
  <si>
    <t>['cpn', 'cerita', 'promosi', 'muda', 'ya', 'alumni', 'cpn', 'nya', 'smtsg', 'nikah', 'anak', 'sibuk', 'pikir', 'kerja']</t>
  </si>
  <si>
    <t>cpn cerita promosi muda ya alumni cpn nya smtsg nikah anak sibuk pikir kerja</t>
  </si>
  <si>
    <t>Lampung-banyumas-semarang-jogja-banyumas-lampung
masih muda blm nikah nikmatin dulu motoran sejauh mungkin, next akhir tahun lampung-bali</t>
  </si>
  <si>
    <t>lampung-banyumas-semarang-jogja-banyumas-lampung
masih muda blm nikah nikmatin dulu motoran sejauh mungkin, next akhir tahun lampung-bali</t>
  </si>
  <si>
    <t>lampungbanyumassemarangjogjabanyumaslampung masih muda blm nikah nikmatin dulu motoran sejauh mungkin next akhir tahun lampungbali</t>
  </si>
  <si>
    <t>['lampungbanyumassemarangjogjabanyumaslampung', 'masih', 'muda', 'blm', 'nikah', 'nikmatin', 'dulu', 'motoran', 'sejauh', 'mungkin', 'next', 'akhir', 'tahun', 'lampungbali']</t>
  </si>
  <si>
    <t>['lampungbanyumassemarangjogjabanyumaslampung', 'masih', 'muda', 'belum', 'nikah', 'menikmati', 'dulu', 'motoran', 'sejauh', 'mungkin', 'next', 'akhir', 'tahun', 'lampungbali']</t>
  </si>
  <si>
    <t>['lampungbanyumassemarangjogjabanyumaslampung', 'muda', 'nikah', 'menikmati', 'motoran', 'next', 'lampungbali']</t>
  </si>
  <si>
    <t>['lampungbanyumassemarangjogjabanyumaslampung', 'muda', 'nikah', 'nikmat', 'motor', 'next', 'lampungbali']</t>
  </si>
  <si>
    <t>lampungbanyumassemarangjogjabanyumaslampung muda nikah nikmat motor next lampungbali</t>
  </si>
  <si>
    <t>banyak sih, sepupu gue ngerasain pahitnya nikah muda. ya gue gamau ngerasain hal yg sama</t>
  </si>
  <si>
    <t>banyak sih sepupu gue ngerasain pahitnya nikah muda ya gue gamau ngerasain hal yg sama</t>
  </si>
  <si>
    <t>['banyak', 'sih', 'sepupu', 'gue', 'ngerasain', 'pahitnya', 'nikah', 'muda', 'ya', 'gue', 'gamau', 'ngerasain', 'hal', 'yg', 'sama']</t>
  </si>
  <si>
    <t>['banyak', 'sih', 'sepupu', 'aku', 'merasakan', 'pahitnya', 'nikah', 'muda', 'ya', 'aku', 'gamau', 'merasakan', 'hal', 'yg', 'sama']</t>
  </si>
  <si>
    <t>['sih', 'sepupu', 'merasakan', 'pahitnya', 'nikah', 'muda', 'ya', 'gamau', 'merasakan']</t>
  </si>
  <si>
    <t>['sih', 'sepupu', 'rasa', 'pahit', 'nikah', 'muda', 'ya', 'gamau', 'rasa']</t>
  </si>
  <si>
    <t>sih sepupu rasa pahit nikah muda ya gamau rasa</t>
  </si>
  <si>
    <t>@AaraKimochi @tanyarlfes Emang kalo udah tua, terus nikah bakal jadi muda ? Gud kuesyeenn</t>
  </si>
  <si>
    <t>@aarakimochi @tanyarlfes emang kalo udah tua, terus nikah bakal jadi muda ? gud kuesyeenn</t>
  </si>
  <si>
    <t>emang kalo udah tua terus nikah bakal jadi muda gud kuesyeenn</t>
  </si>
  <si>
    <t>['emang', 'kalo', 'udah', 'tua', 'terus', 'nikah', 'bakal', 'jadi', 'muda', 'gud', 'kuesyeenn']</t>
  </si>
  <si>
    <t>['memang', 'kalo', 'sudah', 'tua', 'terus', 'nikah', 'bakal', 'jadi', 'muda', 'gud', 'kuesyeenn']</t>
  </si>
  <si>
    <t>['kalo', 'tua', 'nikah', 'muda', 'gud', 'kuesyeenn']</t>
  </si>
  <si>
    <t>kalo tua nikah muda gud kuesyeenn</t>
  </si>
  <si>
    <t>@ngalammenfess semangat nder, aku F26 belum nampak hilal e jg, semangat tetap ikhtiar di era gempuran nikah muda wkwk🥲</t>
  </si>
  <si>
    <t>@ngalammenfess semangat nder, aku f26 belum nampak hilal e jg, semangat tetap ikhtiar di era gempuran nikah muda wkwk🥲</t>
  </si>
  <si>
    <t>semangat nder aku  belum nampak hilal  jg semangat tetap ikhtiar di era gempuran nikah muda wkwk</t>
  </si>
  <si>
    <t>['semangat', 'nder', 'aku', 'belum', 'nampak', 'hilal', 'jg', 'semangat', 'tetap', 'ikhtiar', 'di', 'era', 'gempuran', 'nikah', 'muda', 'wkwk']</t>
  </si>
  <si>
    <t>['semangat', 'nder', 'aku', 'belum', 'nampak', 'hilal', 'juga', 'semangat', 'tetap', 'ikhtiar', 'di', 'era', 'penggempuran', 'nikah', 'muda', 'wkwk']</t>
  </si>
  <si>
    <t>['semangat', 'nder', 'nampak', 'hilal', 'semangat', 'ikhtiar', 'era', 'penggempuran', 'nikah', 'muda']</t>
  </si>
  <si>
    <t>['semangat', 'nder', 'nampak', 'hilal', 'semangat', 'ikhtiar', 'era', 'gempur', 'nikah', 'muda']</t>
  </si>
  <si>
    <t>semangat nder nampak hilal semangat ikhtiar era gempur nikah muda</t>
  </si>
  <si>
    <t>@Minnie_Imut Nikah muda dong</t>
  </si>
  <si>
    <t>@minnie_imut nikah muda dong</t>
  </si>
  <si>
    <t>imut nikah muda dong</t>
  </si>
  <si>
    <t>['imut', 'nikah', 'muda', 'dong']</t>
  </si>
  <si>
    <t>['imut', 'nikah', 'muda']</t>
  </si>
  <si>
    <t>imut nikah muda</t>
  </si>
  <si>
    <t>Setelah merawat 2 bocil, semakin menyadari org2 yg nikah muda pada hebat2 bgt anjir mental nya 🙂🙂</t>
  </si>
  <si>
    <t>setelah merawat 2 bocil, semakin menyadari org2 yg nikah muda pada hebat2 bgt anjir mental nya 🙂🙂</t>
  </si>
  <si>
    <t>setelah merawat bocil semakin menyadari org yg nikah muda pada hebat bgt anjir mental nya</t>
  </si>
  <si>
    <t>['setelah', 'merawat', 'bocil', 'semakin', 'menyadari', 'org', 'yg', 'nikah', 'muda', 'pada', 'hebat', 'bgt', 'anjir', 'mental', 'nya']</t>
  </si>
  <si>
    <t>['setelah', 'merawat', 'bocah', 'semakin', 'menyadari', 'orang', 'yg', 'nikah', 'muda', 'pada', 'hebat', 'banget', 'fuck', 'mental', 'nya']</t>
  </si>
  <si>
    <t>['merawat', 'bocah', 'menyadari', 'orang', 'nikah', 'muda', 'hebat', 'banget', 'fuck', 'mental', 'nya']</t>
  </si>
  <si>
    <t>['rawat', 'bocah', 'sadar', 'orang', 'nikah', 'muda', 'hebat', 'banget', 'fuck', 'mental', 'nya']</t>
  </si>
  <si>
    <t>rawat bocah sadar orang nikah muda hebat banget fuck mental nya</t>
  </si>
  <si>
    <t>@tanyarlfes Dulu tetangga dan ada beberapa orang yg kenal mama gue pernah bilang kalau gue bakal nikah duluan karena hamil hanya karena gue pernah post foto pake crop top di pantai. Ternyata anaknya yg nikah duluan terus ponakan tetangga gue juga yg nikah duluan padahal umurnya masih muda</t>
  </si>
  <si>
    <t>@tanyarlfes dulu tetangga dan ada beberapa orang yg kenal mama gue pernah bilang kalau gue bakal nikah duluan karena hamil hanya karena gue pernah post foto pake crop top di pantai. ternyata anaknya yg nikah duluan terus ponakan tetangga gue juga yg nikah duluan padahal umurnya masih muda</t>
  </si>
  <si>
    <t>dulu tetangga dan ada beberapa orang yg kenal mama gue pernah bilang kalau gue bakal nikah duluan karena hamil hanya karena gue pernah post foto pake crop top di pantai ternyata anaknya yg nikah duluan terus ponakan tetangga gue juga yg nikah duluan padahal umurnya masih muda</t>
  </si>
  <si>
    <t>['dulu', 'tetangga', 'dan', 'ada', 'beberapa', 'orang', 'yg', 'kenal', 'mama', 'gue', 'pernah', 'bilang', 'kalau', 'gue', 'bakal', 'nikah', 'duluan', 'karena', 'hamil', 'hanya', 'karena', 'gue', 'pernah', 'post', 'foto', 'pake', 'crop', 'top', 'di', 'pantai', 'ternyata', 'anaknya', 'yg', 'nikah', 'duluan', 'terus', 'ponakan', 'tetangga', 'gue', 'juga', 'yg', 'nikah', 'duluan', 'padahal', 'umurnya', 'masih', 'muda']</t>
  </si>
  <si>
    <t>['dulu', 'tetangga', 'dan', 'ada', 'beberapa', 'orang', 'yg', 'kenal', 'ibu', 'aku', 'pernah', 'bilang', 'kalau', 'aku', 'bakal', 'nikah', 'duluan', 'karena', 'hamil', 'hanya', 'karena', 'aku', 'pernah', 'post', 'foto', 'pakai', 'crop', 'top', 'di', 'pantai', 'ternyata', 'anaknya', 'yg', 'nikah', 'duluan', 'terus', 'ponakan', 'tetangga', 'aku', 'juga', 'yg', 'nikah', 'duluan', 'padahal', 'umurnya', 'masih', 'muda']</t>
  </si>
  <si>
    <t>['tetangga', 'orang', 'kenal', 'bilang', 'nikah', 'duluan', 'hamil', 'post', 'foto', 'pakai', 'crop', 'top', 'pantai', 'anaknya', 'nikah', 'duluan', 'ponakan', 'tetangga', 'nikah', 'duluan', 'umurnya', 'muda']</t>
  </si>
  <si>
    <t>['tetangga', 'orang', 'kenal', 'bilang', 'nikah', 'duluan', 'hamil', 'post', 'foto', 'pakai', 'crop', 'top', 'pantai', 'anak', 'nikah', 'duluan', 'ponakan', 'tetangga', 'nikah', 'duluan', 'umur', 'muda']</t>
  </si>
  <si>
    <t>tetangga orang kenal bilang nikah duluan hamil post foto pakai crop top pantai anak nikah duluan ponakan tetangga nikah duluan umur muda</t>
  </si>
  <si>
    <t>@pengenupdet @haatsune @moviemenfes Endingnya yg satu udah nikah kl ga salah. Trs satuny lgi ttp sendiri trs mereka ketemu udh pada tua trs sambil jalan arah krmh ,mereka cerita waktu masa muda mereka</t>
  </si>
  <si>
    <t>@pengenupdet @haatsune @moviemenfes endingnya yg satu udah nikah kl ga salah. trs satuny lgi ttp sendiri trs mereka ketemu udh pada tua trs sambil jalan arah krmh ,mereka cerita waktu masa muda mereka</t>
  </si>
  <si>
    <t>endingnya yg satu udah nikah kl ga salah trs satuny lgi ttp sendiri trs mereka ketemu udh pada tua trs sambil jalan arah krmh mereka cerita waktu masa muda mereka</t>
  </si>
  <si>
    <t>['endingnya', 'yg', 'satu', 'udah', 'nikah', 'kl', 'ga', 'salah', 'trs', 'satuny', 'lgi', 'ttp', 'sendiri', 'trs', 'mereka', 'ketemu', 'udh', 'pada', 'tua', 'trs', 'sambil', 'jalan', 'arah', 'krmh', 'mereka', 'cerita', 'waktu', 'masa', 'muda', 'mereka']</t>
  </si>
  <si>
    <t>['endingnya', 'yg', 'satu', 'sudah', 'nikah', 'kalau', 'tidak', 'salah', 'terus', 'satuny', 'lagi', 'tetap', 'sendiri', 'terus', 'mereka', 'bertemu', 'sudah', 'pada', 'tua', 'terus', 'sambil', 'jalan', 'arah', 'krmh', 'mereka', 'cerita', 'waktu', 'masa', 'muda', 'mereka']</t>
  </si>
  <si>
    <t>['endingnya', 'nikah', 'salah', 'satuny', 'bertemu', 'tua', 'jalan', 'arah', 'krmh', 'cerita', 'muda']</t>
  </si>
  <si>
    <t>['endingnya', 'nikah', 'salah', 'satuny', 'temu', 'tua', 'jalan', 'arah', 'krmh', 'cerita', 'muda']</t>
  </si>
  <si>
    <t>endingnya nikah salah satuny temu tua jalan arah krmh cerita muda</t>
  </si>
  <si>
    <t>@tanyarlfes Ini emang karena belum ada yg cocok sama yg lu mau aja. Temen gw mayoritas cowok, bahkan dikerjaan (divisi tempat gw) 95% cowok, dan b aja gak ada rasa. Bukan berarti lgbtq+ lebih karea pemilih, &amp;amp; belum ada yg cocok. Fyi emang di Indo yg mayoritas nikah muda, 23 th cukup krusial</t>
  </si>
  <si>
    <t>@tanyarlfes ini emang karena belum ada yg cocok sama yg lu mau aja. temen gw mayoritas cowok, bahkan dikerjaan (divisi tempat gw) 95% cowok, dan b aja gak ada rasa. bukan berarti lgbtq+ lebih karea pemilih, &amp;amp; belum ada yg cocok. fyi emang di indo yg mayoritas nikah muda, 23 th cukup krusial</t>
  </si>
  <si>
    <t>ini emang karena belum ada yg cocok sama yg lu mau aja temen gw mayoritas cowok bahkan dikerjaan divisi tempat gw cowok dan  aja gak ada rasa bukan berarti lgbtq lebih karea pemilih amp belum ada yg cocok fyi emang di indo yg mayoritas nikah muda th cukup krusial</t>
  </si>
  <si>
    <t>['ini', 'emang', 'karena', 'belum', 'ada', 'yg', 'cocok', 'sama', 'yg', 'lu', 'mau', 'aja', 'temen', 'gw', 'mayoritas', 'cowok', 'bahkan', 'dikerjaan', 'divisi', 'tempat', 'gw', 'cowok', 'dan', 'aja', 'gak', 'ada', 'rasa', 'bukan', 'berarti', 'lgbtq', 'lebih', 'karea', 'pemilih', 'amp', 'belum', 'ada', 'yg', 'cocok', 'fyi', 'emang', 'di', 'indo', 'yg', 'mayoritas', 'nikah', 'muda', 'th', 'cukup', 'krusial']</t>
  </si>
  <si>
    <t>['ini', 'memang', 'karena', 'belum', 'ada', 'yg', 'cocok', 'sama', 'yg', 'kamu', 'mau', 'aja', 'teman', 'aku', 'mayoritas', 'cowok', 'bahkan', 'dikerjaan', 'divisi', 'tempat', 'aku', 'cowok', 'dan', 'aja', 'gak', 'ada', 'rasa', 'bukan', 'berarti', 'lgbtq', 'lebih', 'karea', 'pemilih', 'amp', 'belum', 'ada', 'yg', 'cocok', 'fyi', 'memang', 'di', 'indonesia', 'yg', 'mayoritas', 'nikah', 'muda', 'tahun', 'cukup', 'krusial']</t>
  </si>
  <si>
    <t>['cocok', 'aja', 'teman', 'mayoritas', 'cowok', 'dikerjaan', 'divisi', 'cowok', 'aja', 'gak', 'lgbtq', 'karea', 'pemilih', 'amp', 'cocok', 'fyi', 'indonesia', 'mayoritas', 'nikah', 'muda', 'krusial']</t>
  </si>
  <si>
    <t>['cocok', 'aja', 'teman', 'mayoritas', 'cowok', 'kerja', 'divisi', 'cowok', 'aja', 'gak', 'lgbtq', 'karea', 'pilih', 'amp', 'cocok', 'fyi', 'indonesia', 'mayoritas', 'nikah', 'muda', 'krusial']</t>
  </si>
  <si>
    <t>cocok aja teman mayoritas cowok kerja divisi cowok aja gak lgbtq karea pilih amp cocok fyi indonesia mayoritas nikah muda krusial</t>
  </si>
  <si>
    <t>@Heraloebss Pdhl Tante nya jg nikah muda krn hamil duluan 🤣</t>
  </si>
  <si>
    <t>@heraloebss pdhl tante nya jg nikah muda krn hamil duluan 🤣</t>
  </si>
  <si>
    <t>pdhl tante nya jg nikah muda krn hamil duluan</t>
  </si>
  <si>
    <t>['pdhl', 'tante', 'nya', 'jg', 'nikah', 'muda', 'krn', 'hamil', 'duluan']</t>
  </si>
  <si>
    <t>['padahal', 'tante', 'nya', 'juga', 'nikah', 'muda', 'krn', 'hamil', 'duluan']</t>
  </si>
  <si>
    <t>['tante', 'nya', 'nikah', 'muda', 'krn', 'hamil', 'duluan']</t>
  </si>
  <si>
    <t>tante nya nikah muda krn hamil duluan</t>
  </si>
  <si>
    <t>@kdrama_menfess Ceritanya gmn?? Bnrin ibu itu wkt muda hamil luar nikah dan berusaha membesarkan anak laki2 tanpa ayah/blm resmi menikah gak???</t>
  </si>
  <si>
    <t>@kdrama_menfess ceritanya gmn?? bnrin ibu itu wkt muda hamil luar nikah dan berusaha membesarkan anak laki2 tanpa ayah/blm resmi menikah gak???</t>
  </si>
  <si>
    <t>menfess ceritanya gmn bnrin ibu itu wkt muda hamil luar nikah dan berusaha membesarkan anak laki tanpa ayahblm resmi menikah gak</t>
  </si>
  <si>
    <t>['menfess', 'ceritanya', 'gmn', 'bnrin', 'ibu', 'itu', 'wkt', 'muda', 'hamil', 'luar', 'nikah', 'dan', 'berusaha', 'membesarkan', 'anak', 'laki', 'tanpa', 'ayahblm', 'resmi', 'menikah', 'gak']</t>
  </si>
  <si>
    <t>['menfess', 'ceritanya', 'bagaimana', 'bnrin', 'ibu', 'itu', 'waktu', 'muda', 'hamil', 'luar', 'nikah', 'dan', 'berusaha', 'membesarkan', 'anak', 'laki', 'tanpa', 'ayahblm', 'resmi', 'nikah', 'gak']</t>
  </si>
  <si>
    <t>['menfess', 'ceritanya', 'bnrin', 'muda', 'hamil', 'nikah', 'berusaha', 'membesarkan', 'anak', 'laki', 'ayahblm', 'resmi', 'nikah', 'gak']</t>
  </si>
  <si>
    <t>['menfess', 'cerita', 'bnrin', 'muda', 'hamil', 'nikah', 'usaha', 'besar', 'anak', 'laki', 'ayahblm', 'resmi', 'nikah', 'gak']</t>
  </si>
  <si>
    <t>menfess cerita bnrin muda hamil nikah usaha besar anak laki ayahblm resmi nikah gak</t>
  </si>
  <si>
    <t>Kalo emang dari muda udah hobi selingkuh, mau nikah punya anak punya ini itu apapuuunn. Jangan berharap dia jadi setia</t>
  </si>
  <si>
    <t>kalo emang dari muda udah hobi selingkuh, mau nikah punya anak punya ini itu apapuuunn. jangan berharap dia jadi setia</t>
  </si>
  <si>
    <t>kalo emang dari muda udah hobi selingkuh mau nikah punya anak punya ini itu apapuuunn jangan berharap dia jadi setia</t>
  </si>
  <si>
    <t>['kalo', 'emang', 'dari', 'muda', 'udah', 'hobi', 'selingkuh', 'mau', 'nikah', 'punya', 'anak', 'punya', 'ini', 'itu', 'apapuuunn', 'jangan', 'berharap', 'dia', 'jadi', 'setia']</t>
  </si>
  <si>
    <t>['kalo', 'memang', 'dari', 'muda', 'sudah', 'hobi', 'selingkuh', 'mau', 'nikah', 'punya', 'anak', 'punya', 'ini', 'itu', 'apapuuunn', 'jangan', 'berharap', 'dia', 'jadi', 'setia']</t>
  </si>
  <si>
    <t>['kalo', 'muda', 'hobi', 'selingkuh', 'nikah', 'anak', 'apapuuunn', 'berharap', 'setia']</t>
  </si>
  <si>
    <t>['kalo', 'muda', 'hobi', 'selingkuh', 'nikah', 'anak', 'apapuuunn', 'harap', 'setia']</t>
  </si>
  <si>
    <t>kalo muda hobi selingkuh nikah anak apapuuunn harap setia</t>
  </si>
  <si>
    <t>@999o7i Kalo emang dari muda udah hobi selingkuh, mau nikah punya anak punya ini itu apapuuunn. Jangan berharap dia jadi setia</t>
  </si>
  <si>
    <t>@999o7i kalo emang dari muda udah hobi selingkuh, mau nikah punya anak punya ini itu apapuuunn. jangan berharap dia jadi setia</t>
  </si>
  <si>
    <t>@gocrybitj Jebakan itu.. nnt kl beneran udh nikah muda dengan income yg blom stable bakal dicecer harus punya rumah dengan standar yg mereka sesepuh punya trus mobil trus anak yg minimal 3 lah apalah</t>
  </si>
  <si>
    <t>@gocrybitj jebakan itu.. nnt kl beneran udh nikah muda dengan income yg blom stable bakal dicecer harus punya rumah dengan standar yg mereka sesepuh punya trus mobil trus anak yg minimal 3 lah apalah</t>
  </si>
  <si>
    <t>jebakan itu nnt kl beneran udh nikah muda dengan income yg blom stable bakal dicecer harus punya rumah dengan standar yg mereka sesepuh punya trus mobil trus anak yg minimal lah apalah</t>
  </si>
  <si>
    <t>['jebakan', 'itu', 'nnt', 'kl', 'beneran', 'udh', 'nikah', 'muda', 'dengan', 'income', 'yg', 'blom', 'stable', 'bakal', 'dicecer', 'harus', 'punya', 'rumah', 'dengan', 'standar', 'yg', 'mereka', 'sesepuh', 'punya', 'trus', 'mobil', 'trus', 'anak', 'yg', 'minimal', 'lah', 'apalah']</t>
  </si>
  <si>
    <t>['jebakan', 'itu', 'nanti', 'kalau', 'benar', 'sudah', 'nikah', 'muda', 'dengan', 'income', 'yg', 'belum', 'stable', 'bakal', 'dicecer', 'harus', 'punya', 'rumah', 'dengan', 'standar', 'yg', 'mereka', 'sesepuh', 'punya', 'terus', 'mobil', 'terus', 'anak', 'yg', 'minimal', 'lah', 'apalah']</t>
  </si>
  <si>
    <t>['jebakan', 'nikah', 'muda', 'income', 'stable', 'dicecer', 'rumah', 'standar', 'sesepuh', 'mobil', 'anak', 'minimal', 'apalah']</t>
  </si>
  <si>
    <t>['jebak', 'nikah', 'muda', 'income', 'stable', 'cecer', 'rumah', 'standar', 'sepuh', 'mobil', 'anak', 'minimal', 'apa']</t>
  </si>
  <si>
    <t>jebak nikah muda income stable cecer rumah standar sepuh mobil anak minimal apa</t>
  </si>
  <si>
    <t>GWEJ CAPEK DITANYAIN KAPAN NIKAH. ANJING NIKAH MUDA BIKIN CEPET CERE COK</t>
  </si>
  <si>
    <t>gwej capek ditanyain kapan nikah. anjing nikah muda bikin cepet cere cok</t>
  </si>
  <si>
    <t>gwej capek ditanyain kapan nikah anjing nikah muda bikin cepet cere cok</t>
  </si>
  <si>
    <t>['gwej', 'capek', 'ditanyain', 'kapan', 'nikah', 'anjing', 'nikah', 'muda', 'bikin', 'cepet', 'cere', 'cok']</t>
  </si>
  <si>
    <t>['gwej', 'capek', 'ditanyakan', 'kapan', 'nikah', 'fuck', 'nikah', 'muda', 'bikin', 'cepat', 'cerai', 'cok']</t>
  </si>
  <si>
    <t>['gwej', 'capek', 'nikah', 'fuck', 'nikah', 'muda', 'bikin', 'cepat', 'cerai', 'cok']</t>
  </si>
  <si>
    <t>gwej capek nikah fuck nikah muda bikin cepat cerai cok</t>
  </si>
  <si>
    <t>@tanyarlfes Orang orang sekitar gw ngasih pandangan ke gw kalo nikah muda itu gaenak, kalo kalian belom siap dalam segala hal</t>
  </si>
  <si>
    <t>@tanyarlfes orang orang sekitar gw ngasih pandangan ke gw kalo nikah muda itu gaenak, kalo kalian belom siap dalam segala hal</t>
  </si>
  <si>
    <t>orang orang sekitar gw ngasih pandangan ke gw kalo nikah muda itu gaenak kalo kalian belom siap dalam segala hal</t>
  </si>
  <si>
    <t>['orang', 'orang', 'sekitar', 'gw', 'ngasih', 'pandangan', 'ke', 'gw', 'kalo', 'nikah', 'muda', 'itu', 'gaenak', 'kalo', 'kalian', 'belom', 'siap', 'dalam', 'segala', 'hal']</t>
  </si>
  <si>
    <t>['orang', 'orang', 'sekitar', 'aku', 'memberi', 'pandangan', 'ke', 'aku', 'kalo', 'nikah', 'muda', 'itu', 'buruk', 'kalo', 'kalian', 'belum', 'siap', 'dalam', 'segala', 'hal']</t>
  </si>
  <si>
    <t>['orang', 'orang', 'pandangan', 'kalo', 'nikah', 'muda', 'buruk', 'kalo']</t>
  </si>
  <si>
    <t>['orang', 'orang', 'pandang', 'kalo', 'nikah', 'muda', 'buruk', 'kalo']</t>
  </si>
  <si>
    <t>orang orang pandang kalo nikah muda buruk kalo</t>
  </si>
  <si>
    <t>sebenernya fenomena nikah muda abis lebaran ni antara salut sama yg jalanin atau bisa jd konyol juga sih, kenapa, krn rata2 yg gue liat pada belum siap secara mentally 🙃 bikin acaranya sih gampang, tp tanggung jawab kedepannya ga dipikirin</t>
  </si>
  <si>
    <t>sebenernya fenomena nikah muda abis lebaran ni antara salut sama yg jalanin atau bisa jd konyol juga sih kenapa krn rata yg gue liat pada belum siap secara mentally bikin acaranya sih gampang tp tanggung jawab kedepannya ga dipikirin</t>
  </si>
  <si>
    <t>['sebenernya', 'fenomena', 'nikah', 'muda', 'abis', 'lebaran', 'ni', 'antara', 'salut', 'sama', 'yg', 'jalanin', 'atau', 'bisa', 'jd', 'konyol', 'juga', 'sih', 'kenapa', 'krn', 'rata', 'yg', 'gue', 'liat', 'pada', 'belum', 'siap', 'secara', 'mentally', 'bikin', 'acaranya', 'sih', 'gampang', 'tp', 'tanggung', 'jawab', 'kedepannya', 'ga', 'dipikirin']</t>
  </si>
  <si>
    <t>['sebenarnya', 'fenomena', 'nikah', 'muda', 'habis', 'lebaran', 'ini', 'antara', 'salut', 'sama', 'yg', 'jalankan', 'atau', 'bisa', 'jd', 'konyol', 'juga', 'sih', 'kenapa', 'krn', 'rata', 'yg', 'aku', 'lihat', 'pada', 'belum', 'siap', 'secara', 'mentally', 'bikin', 'acaranya', 'sih', 'gampang', 'tapi', 'tanggung', 'jawab', 'kedepannya', 'tidak', 'dipikirkan']</t>
  </si>
  <si>
    <t>['fenomena', 'nikah', 'muda', 'habis', 'lebaran', 'salut', 'jalankan', 'jd', 'konyol', 'sih', 'krn', 'lihat', 'mentally', 'bikin', 'acaranya', 'sih', 'gampang', 'tanggung', 'kedepannya', 'dipikirkan']</t>
  </si>
  <si>
    <t>['fenomena', 'nikah', 'muda', 'habis', 'lebaran', 'salut', 'jalan', 'jd', 'konyol', 'sih', 'krn', 'lihat', 'mentally', 'bikin', 'acara', 'sih', 'gampang', 'tanggung', 'depan', 'pikir']</t>
  </si>
  <si>
    <t>fenomena nikah muda habis lebaran salut jalan jd konyol sih krn lihat mentally bikin acara sih gampang tanggung depan pikir</t>
  </si>
  <si>
    <t>@tanyarlfes sekarang umurku 28thn, aku menikah umur 26.
emang udah kerja sih, tp sempet nganggur juga karena bosen.
gapapa, 21 itu masih muda bgt loh. yg penting km ga males aja, maksudku emang bener2 lg berusaha cari pekerjaan. cuma ya emg belum ada yg nerima
nikah bukan solusi, tenang aja</t>
  </si>
  <si>
    <t>sekarang umurku thn aku menikah umur emang udah kerja sih tp sempet nganggur juga karena bosen gapapa itu masih muda bgt loh yg penting km ga males aja maksudku emang bener lg berusaha cari pekerjaan cuma ya emg belum ada yg nerima nikah bukan solusi tenang aja</t>
  </si>
  <si>
    <t>['sekarang', 'umurku', 'thn', 'aku', 'menikah', 'umur', 'emang', 'udah', 'kerja', 'sih', 'tp', 'sempet', 'nganggur', 'juga', 'karena', 'bosen', 'gapapa', 'itu', 'masih', 'muda', 'bgt', 'loh', 'yg', 'penting', 'km', 'ga', 'males', 'aja', 'maksudku', 'emang', 'bener', 'lg', 'berusaha', 'cari', 'pekerjaan', 'cuma', 'ya', 'emg', 'belum', 'ada', 'yg', 'nerima', 'nikah', 'bukan', 'solusi', 'tenang', 'aja']</t>
  </si>
  <si>
    <t>['sekarang', 'umurku', 'tahun', 'aku', 'nikah', 'umur', 'memang', 'sudah', 'kerja', 'sih', 'tapi', 'sempat', 'nganggur', 'juga', 'karena', 'bosen', 'boleh', 'itu', 'masih', 'muda', 'banget', 'loh', 'yg', 'penting', 'kamu', 'tidak', 'malas', 'aja', 'maksudku', 'memang', 'benar', 'lagi', 'berusaha', 'cari', 'pekerjaan', 'cuma', 'ya', 'memang', 'belum', 'ada', 'yg', 'nerima', 'nikah', 'bukan', 'solusi', 'tenang', 'aja']</t>
  </si>
  <si>
    <t>['umurku', 'nikah', 'umur', 'kerja', 'sih', 'nganggur', 'bosen', 'muda', 'banget', 'loh', 'malas', 'aja', 'maksudku', 'berusaha', 'cari', 'pekerjaan', 'ya', 'nerima', 'nikah', 'solusi', 'tenang', 'aja']</t>
  </si>
  <si>
    <t>['umur', 'nikah', 'umur', 'kerja', 'sih', 'nganggur', 'bosen', 'muda', 'banget', 'loh', 'malas', 'aja', 'maksud', 'usaha', 'cari', 'kerja', 'ya', 'nerima', 'nikah', 'solusi', 'tenang', 'aja']</t>
  </si>
  <si>
    <t>umur nikah umur kerja sih nganggur bosen muda banget loh malas aja maksud usaha cari kerja ya nerima nikah solusi tenang aja</t>
  </si>
  <si>
    <t>Di saat 19 taun pada nikah muda, pada punya anak...
We 19 taun dikasih adek 😭😭</t>
  </si>
  <si>
    <t>di saat 19 taun pada nikah muda, pada punya anak...
we 19 taun dikasih adek 😭😭</t>
  </si>
  <si>
    <t>di saat taun pada nikah muda pada punya anak we taun dikasih adek</t>
  </si>
  <si>
    <t>['di', 'saat', 'taun', 'pada', 'nikah', 'muda', 'pada', 'punya', 'anak', 'we', 'taun', 'dikasih', 'adek']</t>
  </si>
  <si>
    <t>['di', 'saat', 'tahun', 'pada', 'nikah', 'muda', 'pada', 'punya', 'anak', 'we', 'tahun', 'dikasih', 'adik']</t>
  </si>
  <si>
    <t>['nikah', 'muda', 'anak', 'we', 'dikasih', 'adik']</t>
  </si>
  <si>
    <t>['nikah', 'muda', 'anak', 'we', 'kasih', 'adik']</t>
  </si>
  <si>
    <t>nikah muda anak we kasih adik</t>
  </si>
  <si>
    <t>Ga ada alesan buat nikah muda</t>
  </si>
  <si>
    <t>ga ada alesan buat nikah muda</t>
  </si>
  <si>
    <t>['ga', 'ada', 'alesan', 'buat', 'nikah', 'muda']</t>
  </si>
  <si>
    <t>['tidak', 'ada', 'alasan', 'buat', 'nikah', 'muda']</t>
  </si>
  <si>
    <t>@komikbabi Sangat menjelaskan kenapa di kabupaten2 banyak perempuan muda belum umur 20 udah jadi janda anak 1. 
Nikah muda + dua2nya pendidikan rendah emang jadi kombinasi maut 🤮</t>
  </si>
  <si>
    <t>@komikbabi sangat menjelaskan kenapa di kabupaten2 banyak perempuan muda belum umur 20 udah jadi janda anak 1. 
nikah muda + dua2nya pendidikan rendah emang jadi kombinasi maut 🤮</t>
  </si>
  <si>
    <t>sangat menjelaskan kenapa di kabupaten banyak perempuan muda belum umur udah jadi janda anak nikah muda duanya pendidikan rendah emang jadi kombinasi maut</t>
  </si>
  <si>
    <t>['sangat', 'menjelaskan', 'kenapa', 'di', 'kabupaten', 'banyak', 'perempuan', 'muda', 'belum', 'umur', 'udah', 'jadi', 'janda', 'anak', 'nikah', 'muda', 'duanya', 'pendidikan', 'rendah', 'emang', 'jadi', 'kombinasi', 'maut']</t>
  </si>
  <si>
    <t>['sangat', 'menjelaskan', 'kenapa', 'di', 'kabupaten', 'banyak', 'perempuan', 'muda', 'belum', 'umur', 'sudah', 'jadi', 'janda', 'anak', 'nikah', 'muda', 'duanya', 'pendidikan', 'rendah', 'memang', 'jadi', 'kombinasi', 'maut']</t>
  </si>
  <si>
    <t>['kabupaten', 'perempuan', 'muda', 'umur', 'janda', 'anak', 'nikah', 'muda', 'duanya', 'pendidikan', 'rendah', 'kombinasi', 'maut']</t>
  </si>
  <si>
    <t>['kabupaten', 'perempuan', 'muda', 'umur', 'janda', 'anak', 'nikah', 'muda', 'dua', 'didik', 'rendah', 'kombinasi', 'maut']</t>
  </si>
  <si>
    <t>kabupaten perempuan muda umur janda anak nikah muda dua didik rendah kombinasi maut</t>
  </si>
  <si>
    <t>@txtdrimedia Wuhuhuhu seru ya liat orang nikah muda.
Retak dikit talak tiga.</t>
  </si>
  <si>
    <t>@txtdrimedia wuhuhuhu seru ya liat orang nikah muda.
retak dikit talak tiga.</t>
  </si>
  <si>
    <t>wuhuhuhu seru ya liat orang nikah muda retak dikit talak tiga</t>
  </si>
  <si>
    <t>['wuhuhuhu', 'seru', 'ya', 'liat', 'orang', 'nikah', 'muda', 'retak', 'dikit', 'talak', 'tiga']</t>
  </si>
  <si>
    <t>['wuhuhuhu', 'seru', 'ya', 'lihat', 'orang', 'nikah', 'muda', 'retak', 'sedikit', 'talak', 'tiga']</t>
  </si>
  <si>
    <t>['wuhuhuhu', 'seru', 'ya', 'lihat', 'orang', 'nikah', 'muda', 'retak', 'talak']</t>
  </si>
  <si>
    <t>wuhuhuhu seru ya lihat orang nikah muda retak talak</t>
  </si>
  <si>
    <t>@eIecgy @chubu55 @convomf Sesuai kesehatan emg tulang pinggul itu berpengaruh banget sama proses kehamilan juga,fyi knp usia minimum untuk hamil itu 19 tahun? Krn di usia ini tulang pinggulnya udh kuat,mangkanya larangan nikah muda/underage illegal itu salah satunya ini membahayain nyawa perempuan</t>
  </si>
  <si>
    <t>@eiecgy @chubu55 @convomf sesuai kesehatan emg tulang pinggul itu berpengaruh banget sama proses kehamilan juga,fyi knp usia minimum untuk hamil itu 19 tahun? krn di usia ini tulang pinggulnya udh kuat,mangkanya larangan nikah muda/underage illegal itu salah satunya ini membahayain nyawa perempuan</t>
  </si>
  <si>
    <t>sesuai kesehatan emg tulang pinggul itu berpengaruh banget sama proses kehamilan jugafyi knp usia minimum untuk hamil itu tahun krn di usia ini tulang pinggulnya udh kuatmangkanya larangan nikah mudaunderage illegal itu salah satunya ini membahayain nyawa perempuan</t>
  </si>
  <si>
    <t>['sesuai', 'kesehatan', 'emg', 'tulang', 'pinggul', 'itu', 'berpengaruh', 'banget', 'sama', 'proses', 'kehamilan', 'jugafyi', 'knp', 'usia', 'minimum', 'untuk', 'hamil', 'itu', 'tahun', 'krn', 'di', 'usia', 'ini', 'tulang', 'pinggulnya', 'udh', 'kuatmangkanya', 'larangan', 'nikah', 'mudaunderage', 'illegal', 'itu', 'salah', 'satunya', 'ini', 'membahayain', 'nyawa', 'perempuan']</t>
  </si>
  <si>
    <t>['sesuai', 'kesehatan', 'memang', 'tulang', 'pinggul', 'itu', 'berpengaruh', 'banget', 'sama', 'proses', 'kehamilan', 'jugafyi', 'kenapa', 'usia', 'minimum', 'untuk', 'hamil', 'itu', 'tahun', 'krn', 'di', 'usia', 'ini', 'tulang', 'pinggulnya', 'sudah', 'kuatmangkanya', 'larangan', 'nikah', 'mudaunderage', 'illegal', 'itu', 'salah', 'satunya', 'ini', 'membahayain', 'nyawa', 'perempuan']</t>
  </si>
  <si>
    <t>['sesuai', 'kesehatan', 'tulang', 'pinggul', 'berpengaruh', 'banget', 'proses', 'kehamilan', 'jugafyi', 'usia', 'minimum', 'hamil', 'krn', 'usia', 'tulang', 'pinggulnya', 'kuatmangkanya', 'larangan', 'nikah', 'mudaunderage', 'illegal', 'salah', 'satunya', 'membahayain', 'nyawa', 'perempuan']</t>
  </si>
  <si>
    <t>['sesuai', 'sehat', 'tulang', 'pinggul', 'pengaruh', 'banget', 'proses', 'hamil', 'jugafyi', 'usia', 'minimum', 'hamil', 'krn', 'usia', 'tulang', 'pinggul', 'kuatmangkanya', 'larang', 'nikah', 'mudaunderage', 'illegal', 'salah', 'satu', 'membahayain', 'nyawa', 'perempuan']</t>
  </si>
  <si>
    <t>sesuai sehat tulang pinggul pengaruh banget proses hamil jugafyi usia minimum hamil krn usia tulang pinggul kuatmangkanya larang nikah mudaunderage illegal salah satu membahayain nyawa perempuan</t>
  </si>
  <si>
    <t>@tanyarlfes To be honest nder. Nikah itu ga menyelesaikan masalah, malah akan nambahin masalah. Gapapaa nder kalo km mau nikah, tapi kamu juga harus udah siap, km juga udah harus selesai sama dirimu sendiri. Menurutku 21 tu masih muda, misal km mau coba kerja atau coba hal2 lain</t>
  </si>
  <si>
    <t>@tanyarlfes to be honest nder. nikah itu ga menyelesaikan masalah, malah akan nambahin masalah. gapapaa nder kalo km mau nikah, tapi kamu juga harus udah siap, km juga udah harus selesai sama dirimu sendiri. menurutku 21 tu masih muda, misal km mau coba kerja atau coba hal2 lain</t>
  </si>
  <si>
    <t>to be honest nder nikah itu ga menyelesaikan masalah malah akan nambahin masalah gapapaa nder kalo km mau nikah tapi kamu juga harus udah siap km juga udah harus selesai sama dirimu sendiri menurutku tu masih muda misal km mau coba kerja atau coba hal lain</t>
  </si>
  <si>
    <t>['to', 'be', 'honest', 'nder', 'nikah', 'itu', 'ga', 'menyelesaikan', 'masalah', 'malah', 'akan', 'nambahin', 'masalah', 'gapapaa', 'nder', 'kalo', 'km', 'mau', 'nikah', 'tapi', 'kamu', 'juga', 'harus', 'udah', 'siap', 'km', 'juga', 'udah', 'harus', 'selesai', 'sama', 'dirimu', 'sendiri', 'menurutku', 'tu', 'masih', 'muda', 'misal', 'km', 'mau', 'coba', 'kerja', 'atau', 'coba', 'hal', 'lain']</t>
  </si>
  <si>
    <t>['to', 'be', 'honest', 'nder', 'nikah', 'itu', 'tidak', 'menyelesaikan', 'masalah', 'malah', 'akan', 'menambahkan', 'masalah', 'gapapaa', 'nder', 'kalo', 'kamu', 'mau', 'nikah', 'tapi', 'kamu', 'juga', 'harus', 'sudah', 'siap', 'kamu', 'juga', 'sudah', 'harus', 'selesai', 'sama', 'dirimu', 'sendiri', 'menurutku', 'itu', 'masih', 'muda', 'misal', 'kamu', 'mau', 'coba', 'kerja', 'atau', 'coba', 'hal', 'lain']</t>
  </si>
  <si>
    <t>['to', 'be', 'honest', 'nder', 'nikah', 'menyelesaikan', 'gapapaa', 'nder', 'kalo', 'nikah', 'selesai', 'dirimu', 'menurutku', 'muda', 'coba', 'kerja', 'coba']</t>
  </si>
  <si>
    <t>['to', 'be', 'honest', 'nder', 'nikah', 'selesai', 'gapapaa', 'nder', 'kalo', 'nikah', 'selesai', 'diri', 'turut', 'muda', 'coba', 'kerja', 'coba']</t>
  </si>
  <si>
    <t>to be honest nder nikah selesai gapapaa nder kalo nikah selesai diri turut muda coba kerja coba</t>
  </si>
  <si>
    <t>nikah muda lah gila, pahalaku masi kurang cukup buat mati muda</t>
  </si>
  <si>
    <t>nikah muda lah gila pahalaku masi kurang cukup buat mati muda</t>
  </si>
  <si>
    <t>['nikah', 'muda', 'lah', 'gila', 'pahalaku', 'masi', 'kurang', 'cukup', 'buat', 'mati', 'muda']</t>
  </si>
  <si>
    <t>['nikah', 'muda', 'lah', 'gila', 'pahalaku', 'masih', 'kurang', 'cukup', 'buat', 'mati', 'muda']</t>
  </si>
  <si>
    <t>['nikah', 'muda', 'gila', 'pahalaku', 'mati', 'muda']</t>
  </si>
  <si>
    <t>['nikah', 'muda', 'gila', 'pahala', 'mati', 'muda']</t>
  </si>
  <si>
    <t>nikah muda gila pahala mati muda</t>
  </si>
  <si>
    <t>dipastikan nikah muda dan belum siap menikah</t>
  </si>
  <si>
    <t>['dipastikan', 'nikah', 'muda', 'dan', 'belum', 'siap', 'menikah']</t>
  </si>
  <si>
    <t>['dipastikan', 'nikah', 'muda', 'dan', 'belum', 'siap', 'nikah']</t>
  </si>
  <si>
    <t>@tanyarlfes Yauda sih nder, ngapain sedih... 
Lagian itu jg uang dia. ya kalo km ngebet nikah bikin financial plan berdua. apakah kalian seumuran &amp;amp; msh muda? Cewek &amp;amp; cowok itu beda nder. Klo cowok msh muda dia gk bakalan kebelet nikah</t>
  </si>
  <si>
    <t>@tanyarlfes yauda sih nder, ngapain sedih... 
lagian itu jg uang dia. ya kalo km ngebet nikah bikin financial plan berdua. apakah kalian seumuran &amp;amp; msh muda? cewek &amp;amp; cowok itu beda nder. klo cowok msh muda dia gk bakalan kebelet nikah</t>
  </si>
  <si>
    <t>yauda sih nder ngapain sedih lagian itu jg uang dia ya kalo km ngebet nikah bikin financial plan berdua apakah kalian seumuran amp msh muda cewek amp cowok itu beda nder klo cowok msh muda dia gk bakalan kebelet nikah</t>
  </si>
  <si>
    <t>['yauda', 'sih', 'nder', 'ngapain', 'sedih', 'lagian', 'itu', 'jg', 'uang', 'dia', 'ya', 'kalo', 'km', 'ngebet', 'nikah', 'bikin', 'financial', 'plan', 'berdua', 'apakah', 'kalian', 'seumuran', 'amp', 'msh', 'muda', 'cewek', 'amp', 'cowok', 'itu', 'beda', 'nder', 'klo', 'cowok', 'msh', 'muda', 'dia', 'gk', 'bakalan', 'kebelet', 'nikah']</t>
  </si>
  <si>
    <t>['oke', 'sih', 'nder', 'kenapa', 'sedih', 'lagian', 'itu', 'juga', 'uang', 'dia', 'ya', 'kalo', 'kamu', 'ingin', 'nikah', 'bikin', 'keuangan', 'plan', 'berdua', 'apakah', 'kalian', 'seumuran', 'amp', 'masih', 'muda', 'cewek', 'amp', 'cowok', 'itu', 'beda', 'nder', 'klo', 'cowok', 'masih', 'muda', 'dia', 'tidak', 'bakalan', 'kebelet', 'nikah']</t>
  </si>
  <si>
    <t>['oke', 'sih', 'nder', 'sedih', 'uang', 'ya', 'kalo', 'nikah', 'bikin', 'keuangan', 'plan', 'berdua', 'seumuran', 'amp', 'muda', 'cewek', 'amp', 'cowok', 'beda', 'nder', 'klo', 'cowok', 'muda', 'kebelet', 'nikah']</t>
  </si>
  <si>
    <t>['oke', 'sih', 'nder', 'sedih', 'uang', 'ya', 'kalo', 'nikah', 'bikin', 'uang', 'plan', 'dua', 'umur', 'amp', 'muda', 'cewek', 'amp', 'cowok', 'beda', 'nder', 'klo', 'cowok', 'muda', 'kebelet', 'nikah']</t>
  </si>
  <si>
    <t>oke sih nder sedih uang ya kalo nikah bikin uang plan dua umur amp muda cewek amp cowok beda nder klo cowok muda kebelet nikah</t>
  </si>
  <si>
    <t>Berkali-kali disindir sana-sini krn gue mengutarakan pengen nikah muda.
Padahal nikah muda yang gue maksud mungkin 26, 27. 
Mereka blm tau apapun tentang keinginan gue, tapi langsung
WADUHHHHH GUE SI PALING BERHAK DAN PALING TAU NIH NIKAH MUDA TUH JELEK</t>
  </si>
  <si>
    <t>berkali-kali disindir sana-sini krn gue mengutarakan pengen nikah muda.
padahal nikah muda yang gue maksud mungkin 26, 27. 
mereka blm tau apapun tentang keinginan gue, tapi langsung
waduhhhhh gue si paling berhak dan paling tau nih nikah muda tuh jelek</t>
  </si>
  <si>
    <t>berkalikali disindir sanasini krn gue mengutarakan pengen nikah muda padahal nikah muda yang gue maksud mungkin mereka blm tau apapun tentang keinginan gue tapi langsung waduhhhhh gue si paling berhak dan paling tau nih nikah muda tuh jelek</t>
  </si>
  <si>
    <t>['berkalikali', 'disindir', 'sanasini', 'krn', 'gue', 'mengutarakan', 'pengen', 'nikah', 'muda', 'padahal', 'nikah', 'muda', 'yang', 'gue', 'maksud', 'mungkin', 'mereka', 'blm', 'tau', 'apapun', 'tentang', 'keinginan', 'gue', 'tapi', 'langsung', 'waduhhhhh', 'gue', 'si', 'paling', 'berhak', 'dan', 'paling', 'tau', 'nih', 'nikah', 'muda', 'tuh', 'jelek']</t>
  </si>
  <si>
    <t>['berkalikali', 'disindir', 'sanasini', 'krn', 'aku', 'mengutarakan', 'ingin', 'nikah', 'muda', 'padahal', 'nikah', 'muda', 'yang', 'aku', 'maksud', 'mungkin', 'mereka', 'belum', 'tau', 'apapun', 'tentang', 'keinginan', 'aku', 'tapi', 'langsung', 'waduhhhhh', 'aku', 'si', 'paling', 'berhak', 'dan', 'paling', 'tau', 'nih', 'nikah', 'muda', 'tuh', 'jelek']</t>
  </si>
  <si>
    <t>['berkalikali', 'disindir', 'sanasini', 'krn', 'mengutarakan', 'nikah', 'muda', 'nikah', 'muda', 'maksud', 'tau', 'apapun', 'langsung', 'waduhhhhh', 'si', 'berhak', 'tau', 'nih', 'nikah', 'muda', 'tuh', 'jelek']</t>
  </si>
  <si>
    <t>['berkalikali', 'sindir', 'sanasini', 'krn', 'utara', 'nikah', 'muda', 'nikah', 'muda', 'maksud', 'tau', 'apa', 'langsung', 'waduhhhhh', 'si', 'hak', 'tau', 'nih', 'nikah', 'muda', 'tuh', 'jelek']</t>
  </si>
  <si>
    <t>berkalikali sindir sanasini krn utara nikah muda nikah muda maksud tau apa langsung waduhhhhh si hak tau nih nikah muda tuh jelek</t>
  </si>
  <si>
    <t>Untuk nikah muda, yang kita liat cuma umur.
Kita gak ngeliat tujuan, niat, kesiapan mental, finansial, kecocokan visi dan misi antar kedua pihak, tingkat keimanan, support dari kedua keluarga. 
Untuk pilihan untuk tidak menikah,
Kita gak ngeliat dan kita gak tau +</t>
  </si>
  <si>
    <t>untuk nikah muda, yang kita liat cuma umur.
kita gak ngeliat tujuan, niat, kesiapan mental, finansial, kecocokan visi dan misi antar kedua pihak, tingkat keimanan, support dari kedua keluarga. 
untuk pilihan untuk tidak menikah,
kita gak ngeliat dan kita gak tau +</t>
  </si>
  <si>
    <t>untuk nikah muda yang kita liat cuma umur kita gak ngeliat tujuan niat kesiapan mental finansial kecocokan visi dan misi antar kedua pihak tingkat keimanan support dari kedua keluarga untuk pilihan untuk tidak menikah kita gak ngeliat dan kita gak tau</t>
  </si>
  <si>
    <t>['untuk', 'nikah', 'muda', 'yang', 'kita', 'liat', 'cuma', 'umur', 'kita', 'gak', 'ngeliat', 'tujuan', 'niat', 'kesiapan', 'mental', 'finansial', 'kecocokan', 'visi', 'dan', 'misi', 'antar', 'kedua', 'pihak', 'tingkat', 'keimanan', 'support', 'dari', 'kedua', 'keluarga', 'untuk', 'pilihan', 'untuk', 'tidak', 'menikah', 'kita', 'gak', 'ngeliat', 'dan', 'kita', 'gak', 'tau']</t>
  </si>
  <si>
    <t>['untuk', 'nikah', 'muda', 'yang', 'kita', 'lihat', 'cuma', 'umur', 'kita', 'gak', 'melihat', 'tujuan', 'niat', 'persiapan', 'mental', 'keuangan', 'kecocokan', 'visi', 'dan', 'misi', 'antar', 'kedua', 'pihak', 'tingkat', 'keimanan', 'dukungan', 'dari', 'kedua', 'keluarga', 'untuk', 'pilihan', 'untuk', 'tidak', 'nikah', 'kita', 'gak', 'melihat', 'dan', 'kita', 'gak', 'tau']</t>
  </si>
  <si>
    <t>['nikah', 'muda', 'lihat', 'umur', 'gak', 'tujuan', 'niat', 'persiapan', 'mental', 'keuangan', 'kecocokan', 'visi', 'misi', 'tingkat', 'keimanan', 'dukungan', 'keluarga', 'pilihan', 'nikah', 'gak', 'gak', 'tau']</t>
  </si>
  <si>
    <t>['nikah', 'muda', 'lihat', 'umur', 'gak', 'tuju', 'niat', 'siap', 'mental', 'uang', 'cocok', 'visi', 'misi', 'tingkat', 'iman', 'dukung', 'keluarga', 'pilih', 'nikah', 'gak', 'gak', 'tau']</t>
  </si>
  <si>
    <t>nikah muda lihat umur gak tuju niat siap mental uang cocok visi misi tingkat iman dukung keluarga pilih nikah gak gak tau</t>
  </si>
  <si>
    <t>Kenapa emang dengan nikah muda? Kenapa juga emang dengan tidak menikah? 
Dua duanya sama-sama pilihan yang "harusnya" sudah dilandaskan pertimbangan yang matang.
Kita siapa sih, untuk menilai buruk keputusan mereka?</t>
  </si>
  <si>
    <t>kenapa emang dengan nikah muda? kenapa juga emang dengan tidak menikah? 
dua duanya sama-sama pilihan yang "harusnya" sudah dilandaskan pertimbangan yang matang.
kita siapa sih, untuk menilai buruk keputusan mereka?</t>
  </si>
  <si>
    <t>kenapa emang dengan nikah muda kenapa juga emang dengan tidak menikah dua duanya samasama pilihan yang harusnya sudah dilandaskan pertimbangan yang matang kita siapa sih untuk menilai buruk keputusan mereka</t>
  </si>
  <si>
    <t>['kenapa', 'emang', 'dengan', 'nikah', 'muda', 'kenapa', 'juga', 'emang', 'dengan', 'tidak', 'menikah', 'dua', 'duanya', 'samasama', 'pilihan', 'yang', 'harusnya', 'sudah', 'dilandaskan', 'pertimbangan', 'yang', 'matang', 'kita', 'siapa', 'sih', 'untuk', 'menilai', 'buruk', 'keputusan', 'mereka']</t>
  </si>
  <si>
    <t>['kenapa', 'memang', 'dengan', 'nikah', 'muda', 'kenapa', 'juga', 'memang', 'dengan', 'tidak', 'nikah', 'dua', 'duanya', 'sama', 'pilihan', 'yang', 'harusnya', 'sudah', 'dilandaskan', 'pertimbangan', 'yang', 'matang', 'kita', 'siapa', 'sih', 'untuk', 'menilai', 'buruk', 'keputusan', 'mereka']</t>
  </si>
  <si>
    <t>['nikah', 'muda', 'nikah', 'duanya', 'pilihan', 'dilandaskan', 'pertimbangan', 'matang', 'sih', 'menilai', 'buruk', 'keputusan']</t>
  </si>
  <si>
    <t>['nikah', 'muda', 'nikah', 'dua', 'pilih', 'landas', 'timbang', 'matang', 'sih', 'nilai', 'buruk', 'putus']</t>
  </si>
  <si>
    <t>nikah muda nikah dua pilih landas timbang matang sih nilai buruk putus</t>
  </si>
  <si>
    <t>mau nikah muda aja 🙏</t>
  </si>
  <si>
    <t>mau nikah muda aja</t>
  </si>
  <si>
    <t>['mau', 'nikah', 'muda', 'aja']</t>
  </si>
  <si>
    <t>keluarga ayah dari desa (pedesaan di bali mayoritas muslim) dan keluarga bunda dari kota (surabaya). 
tidak ada kata damai dalam pedesaan ya huhu, iya damai kalo subuh. sisanya waduh waduh waduh. keluarga ayah tuh menganut nikah muda, ga sangguplah aku dengarnya.</t>
  </si>
  <si>
    <t>keluarga ayah dari desa pedesaan di bali mayoritas muslim dan keluarga bunda dari kota surabaya tidak ada kata damai dalam pedesaan ya huhu iya damai kalo subuh sisanya waduh waduh waduh keluarga ayah tuh menganut nikah muda ga sangguplah aku dengarnya</t>
  </si>
  <si>
    <t>['keluarga', 'ayah', 'dari', 'desa', 'pedesaan', 'di', 'bali', 'mayoritas', 'muslim', 'dan', 'keluarga', 'bunda', 'dari', 'kota', 'surabaya', 'tidak', 'ada', 'kata', 'damai', 'dalam', 'pedesaan', 'ya', 'huhu', 'iya', 'damai', 'kalo', 'subuh', 'sisanya', 'waduh', 'waduh', 'waduh', 'keluarga', 'ayah', 'tuh', 'menganut', 'nikah', 'muda', 'ga', 'sangguplah', 'aku', 'dengarnya']</t>
  </si>
  <si>
    <t>['keluarga', 'ayah', 'dari', 'desa', 'pedesaan', 'di', 'bali', 'mayoritas', 'muslim', 'dan', 'keluarga', 'bunda', 'dari', 'kota', 'surabaya', 'tidak', 'ada', 'kata', 'damai', 'dalam', 'pedesaan', 'ya', 'huhu', 'iya', 'damai', 'kalo', 'pagi', 'sisanya', 'waduh', 'waduh', 'waduh', 'keluarga', 'ayah', 'tuh', 'menganut', 'nikah', 'muda', 'tidak', 'sangguplah', 'aku', 'dengarnya']</t>
  </si>
  <si>
    <t>['keluarga', 'ayah', 'desa', 'pedesaan', 'bali', 'mayoritas', 'muslim', 'keluarga', 'bunda', 'kota', 'surabaya', 'damai', 'pedesaan', 'ya', 'huhu', 'iya', 'damai', 'kalo', 'pagi', 'sisanya', 'keluarga', 'ayah', 'tuh', 'menganut', 'nikah', 'muda', 'sangguplah', 'dengarnya']</t>
  </si>
  <si>
    <t>['keluarga', 'ayah', 'desa', 'desa', 'bal', 'mayoritas', 'muslim', 'keluarga', 'bunda', 'kota', 'surabaya', 'damai', 'desa', 'ya', 'huhu', 'iya', 'damai', 'kalo', 'pagi', 'sisa', 'keluarga', 'ayah', 'tuh', 'anut', 'nikah', 'muda', 'sanggup', 'dengar']</t>
  </si>
  <si>
    <t>keluarga ayah desa desa bal mayoritas muslim keluarga bunda kota surabaya damai desa ya huhu iya damai kalo pagi sisa keluarga ayah tuh anut nikah muda sanggup dengar</t>
  </si>
  <si>
    <t>@tanyarlfes Dulu pengen bgt bgttt nikah muda, trs kelewat target umur krna gada pasangan. Trs sekarang sebenarnya msh bisa kok di bilang nikah muda, tp ya itu masih di stuck gada pasangannya 😭. Trs kata habib Jafar, nikah muda tuh hukumnya haram klo blm mampu 🌚.</t>
  </si>
  <si>
    <t>@tanyarlfes dulu pengen bgt bgttt nikah muda, trs kelewat target umur krna gada pasangan. trs sekarang sebenarnya msh bisa kok di bilang nikah muda, tp ya itu masih di stuck gada pasangannya 😭. trs kata habib jafar, nikah muda tuh hukumnya haram klo blm mampu 🌚.</t>
  </si>
  <si>
    <t>dulu pengen bgt bgttt nikah muda trs kelewat target umur krna gada pasangan trs sekarang sebenarnya msh bisa kok di bilang nikah muda tp ya itu masih di stuck gada pasangannya trs kata habib jafar nikah muda tuh hukumnya haram klo blm mampu</t>
  </si>
  <si>
    <t>['dulu', 'pengen', 'bgt', 'bgttt', 'nikah', 'muda', 'trs', 'kelewat', 'target', 'umur', 'krna', 'gada', 'pasangan', 'trs', 'sekarang', 'sebenarnya', 'msh', 'bisa', 'kok', 'di', 'bilang', 'nikah', 'muda', 'tp', 'ya', 'itu', 'masih', 'di', 'stuck', 'gada', 'pasangannya', 'trs', 'kata', 'habib', 'jafar', 'nikah', 'muda', 'tuh', 'hukumnya', 'haram', 'klo', 'blm', 'mampu']</t>
  </si>
  <si>
    <t>['dulu', 'ingin', 'banget', 'banget', 'nikah', 'muda', 'terus', 'kelewat', 'target', 'umur', 'karena', 'tidak', 'pasangan', 'terus', 'sekarang', 'sebenarnya', 'masih', 'bisa', 'kok', 'di', 'bilang', 'nikah', 'muda', 'tapi', 'ya', 'itu', 'masih', 'di', 'stuck', 'tidak', 'pasangannya', 'terus', 'kata', 'habib', 'jafar', 'nikah', 'muda', 'tuh', 'hukumnya', 'dilarang', 'klo', 'belum', 'mampu']</t>
  </si>
  <si>
    <t>['banget', 'banget', 'nikah', 'muda', 'kelewat', 'target', 'umur', 'pasangan', 'bilang', 'nikah', 'muda', 'ya', 'stuck', 'pasangannya', 'habib', 'jafar', 'nikah', 'muda', 'tuh', 'hukumnya', 'dilarang', 'klo']</t>
  </si>
  <si>
    <t>['banget', 'banget', 'nikah', 'muda', 'lewat', 'target', 'umur', 'pasang', 'bilang', 'nikah', 'muda', 'ya', 'stuck', 'pasang', 'habib', 'jafar', 'nikah', 'muda', 'tuh', 'hukum', 'larang', 'klo']</t>
  </si>
  <si>
    <t>banget banget nikah muda lewat target umur pasang bilang nikah muda ya stuck pasang habib jafar nikah muda tuh hukum larang klo</t>
  </si>
  <si>
    <t>@tanyarlfes Alasan kalian nggak mau nikah muda karena apa?</t>
  </si>
  <si>
    <t>@tanyarlfes alasan kalian nggak mau nikah muda karena apa?</t>
  </si>
  <si>
    <t>alasan kalian nggak mau nikah muda karena apa</t>
  </si>
  <si>
    <t>['alasan', 'kalian', 'nggak', 'mau', 'nikah', 'muda', 'karena', 'apa']</t>
  </si>
  <si>
    <t>['alasan', 'kalian', 'tidak', 'mau', 'nikah', 'muda', 'karena', 'apa']</t>
  </si>
  <si>
    <t>Nikah sama dosen muda kaya raya</t>
  </si>
  <si>
    <t>nikah sama dosen muda kaya raya</t>
  </si>
  <si>
    <t>['nikah', 'sama', 'dosen', 'muda', 'kaya', 'raya']</t>
  </si>
  <si>
    <t>['nikah', 'dosen', 'muda', 'kaya', 'raya']</t>
  </si>
  <si>
    <t>nikah dosen muda kaya raya</t>
  </si>
  <si>
    <t>Pilih Nikah atau Cerai Muda di Usia 20-25 Tahun? - https://t.co/UgqCs0oq6h</t>
  </si>
  <si>
    <t>pilih nikah atau cerai muda di usia 20-25 tahun? - https://t.co/ugqcs0oq6h</t>
  </si>
  <si>
    <t>pilih nikah atau cerai muda di usia tahun</t>
  </si>
  <si>
    <t>['pilih', 'nikah', 'atau', 'cerai', 'muda', 'di', 'usia', 'tahun']</t>
  </si>
  <si>
    <t>['pilih', 'nikah', 'cerai', 'muda', 'usia']</t>
  </si>
  <si>
    <t>pilih nikah cerai muda usia</t>
  </si>
  <si>
    <t>kenapa ga kihyun dulu yaa? aura nikah muda soalnya</t>
  </si>
  <si>
    <t>kenapa ga kihyun dulu yaa aura nikah muda soalnya</t>
  </si>
  <si>
    <t>['kenapa', 'ga', 'kihyun', 'dulu', 'yaa', 'aura', 'nikah', 'muda', 'soalnya']</t>
  </si>
  <si>
    <t>['kenapa', 'tidak', 'kihyun', 'dulu', 'iya', 'aura', 'nikah', 'muda', 'soalnya']</t>
  </si>
  <si>
    <t>['kihyun', 'iya', 'aura', 'nikah', 'muda']</t>
  </si>
  <si>
    <t>kihyun iya aura nikah muda</t>
  </si>
  <si>
    <t>Pengen nikah muda dah :):D🙏</t>
  </si>
  <si>
    <t>pengen nikah muda dah :):d🙏</t>
  </si>
  <si>
    <t xml:space="preserve">pengen nikah muda dah </t>
  </si>
  <si>
    <t>['pengen', 'nikah', 'muda', 'dah']</t>
  </si>
  <si>
    <t>['ingin', 'nikah', 'muda', 'sudah']</t>
  </si>
  <si>
    <t>Jangan Gegabah Nikah Usia Muda! Yakin Bisa Menafkahi? - https://t.co/nfyfdLWmLd</t>
  </si>
  <si>
    <t>jangan gegabah nikah usia muda! yakin bisa menafkahi? - https://t.co/nfyfdlwmld</t>
  </si>
  <si>
    <t>jangan gegabah nikah usia muda yakin bisa menafkahi</t>
  </si>
  <si>
    <t>['jangan', 'gegabah', 'nikah', 'usia', 'muda', 'yakin', 'bisa', 'menafkahi']</t>
  </si>
  <si>
    <t>['gegabah', 'nikah', 'usia', 'muda', 'menafkahi']</t>
  </si>
  <si>
    <t>['gegabah', 'nikah', 'usia', 'muda', 'nafkah']</t>
  </si>
  <si>
    <t>gegabah nikah usia muda nafkah</t>
  </si>
  <si>
    <t>oh bapaknya nikah muda</t>
  </si>
  <si>
    <t>['oh', 'bapaknya', 'nikah', 'muda']</t>
  </si>
  <si>
    <t>['oh', 'bapak', 'nikah', 'muda']</t>
  </si>
  <si>
    <t>oh bapak nikah muda</t>
  </si>
  <si>
    <t>liat lingkungan pribadi.
kakakku seumuran jeonghyeon &amp;amp; dia milih nikah muda daripada ngebangun karir dngn alasan hampir 7 tahun pacaran. 
rumah tangganya ga baik, dua-duanya blm siap secara mental &amp;amp; finansial. 
bahkan kakak gue minta pendapat yang bahkan gue blm 15?????</t>
  </si>
  <si>
    <t>liat lingkungan pribadi kakakku seumuran jeonghyeon amp dia milih nikah muda daripada ngebangun karir dngn alasan hampir tahun pacaran rumah tangganya ga baik duaduanya blm siap secara mental amp finansial bahkan kakak gue minta pendapat yang bahkan gue blm</t>
  </si>
  <si>
    <t>['liat', 'lingkungan', 'pribadi', 'kakakku', 'seumuran', 'jeonghyeon', 'amp', 'dia', 'milih', 'nikah', 'muda', 'daripada', 'ngebangun', 'karir', 'dngn', 'alasan', 'hampir', 'tahun', 'pacaran', 'rumah', 'tangganya', 'ga', 'baik', 'duaduanya', 'blm', 'siap', 'secara', 'mental', 'amp', 'finansial', 'bahkan', 'kakak', 'gue', 'minta', 'pendapat', 'yang', 'bahkan', 'gue', 'blm']</t>
  </si>
  <si>
    <t>['lihat', 'lingkungan', 'pribadi', 'kakakku', 'seumuran', 'jeonghyeon', 'amp', 'dia', 'memilih', 'nikah', 'muda', 'daripada', 'ngebangun', 'karier', 'dngn', 'alasan', 'hampir', 'tahun', 'pacaran', 'rumah', 'tangganya', 'tidak', 'baik', 'duaduanya', 'belum', 'siap', 'secara', 'mental', 'amp', 'keuangan', 'bahkan', 'kakak', 'aku', 'minta', 'pendapat', 'yang', 'bahkan', 'aku', 'belum']</t>
  </si>
  <si>
    <t>['lihat', 'lingkungan', 'pribadi', 'kakakku', 'seumuran', 'jeonghyeon', 'amp', 'memilih', 'nikah', 'muda', 'ngebangun', 'karier', 'dngn', 'alasan', 'pacaran', 'rumah', 'tangganya', 'duaduanya', 'mental', 'amp', 'keuangan', 'kakak', 'pendapat']</t>
  </si>
  <si>
    <t>['lihat', 'lingkung', 'pribadi', 'kakak', 'umur', 'jeonghyeon', 'amp', 'pilih', 'nikah', 'muda', 'ngebangun', 'karier', 'dngn', 'alas', 'pacar', 'rumah', 'tangga', 'duaduanya', 'mental', 'amp', 'uang', 'kakak', 'dapat']</t>
  </si>
  <si>
    <t>lihat lingkung pribadi kakak umur jeonghyeon amp pilih nikah muda ngebangun karier dngn alas pacar rumah tangga duaduanya mental amp uang kakak dapat</t>
  </si>
  <si>
    <t>@tanyarlfes mama km kyknya dulu nikah terlalu muda, mungkin dulu blom sempet ngabisin masa2 tengilnya udh disuruh nikah jd gtu egoisnya masih tinggi. Sbnrnya gk semua yg nikah muda kyk gtu ya. Trgantung kepribadian masing2. Tp nder gpp buat cerminan km ntar klo jd ortu hrs lebih baik.</t>
  </si>
  <si>
    <t>@tanyarlfes mama km kyknya dulu nikah terlalu muda, mungkin dulu blom sempet ngabisin masa2 tengilnya udh disuruh nikah jd gtu egoisnya masih tinggi. sbnrnya gk semua yg nikah muda kyk gtu ya. trgantung kepribadian masing2. tp nder gpp buat cerminan km ntar klo jd ortu hrs lebih baik.</t>
  </si>
  <si>
    <t>mama km kyknya dulu nikah terlalu muda mungkin dulu blom sempet ngabisin masa tengilnya udh disuruh nikah jd gtu egoisnya masih tinggi sbnrnya gk semua yg nikah muda kyk gtu ya trgantung kepribadian masing tp nder gpp buat cerminan km ntar klo jd ortu hrs lebih baik</t>
  </si>
  <si>
    <t>['mama', 'km', 'kyknya', 'dulu', 'nikah', 'terlalu', 'muda', 'mungkin', 'dulu', 'blom', 'sempet', 'ngabisin', 'masa', 'tengilnya', 'udh', 'disuruh', 'nikah', 'jd', 'gtu', 'egoisnya', 'masih', 'tinggi', 'sbnrnya', 'gk', 'semua', 'yg', 'nikah', 'muda', 'kyk', 'gtu', 'ya', 'trgantung', 'kepribadian', 'masing', 'tp', 'nder', 'gpp', 'buat', 'cerminan', 'km', 'ntar', 'klo', 'jd', 'ortu', 'hrs', 'lebih', 'baik']</t>
  </si>
  <si>
    <t>['ibu', 'kamu', 'sepertinya', 'dulu', 'nikah', 'terlalu', 'muda', 'mungkin', 'dulu', 'belum', 'sempat', 'menghabiskan', 'masa', 'tengilnya', 'sudah', 'disuruh', 'nikah', 'jd', 'begitu', 'egoisnya', 'masih', 'tinggi', 'sebenarnya', 'tidak', 'semua', 'yg', 'nikah', 'muda', 'seperti', 'begitu', 'ya', 'trgantung', 'kepribadian', 'masing', 'tapi', 'nder', 'boleh', 'buat', 'cerminan', 'kamu', 'nanti', 'klo', 'jd', 'orangtua', 'harus', 'lebih', 'baik']</t>
  </si>
  <si>
    <t>['nikah', 'muda', 'menghabiskan', 'tengilnya', 'disuruh', 'nikah', 'jd', 'egoisnya', 'nikah', 'muda', 'ya', 'trgantung', 'kepribadian', 'nder', 'cerminan', 'klo', 'jd', 'orangtua']</t>
  </si>
  <si>
    <t>['nikah', 'muda', 'habis', 'tengil', 'suruh', 'nikah', 'jd', 'egois', 'nikah', 'muda', 'ya', 'trgantung', 'pribadi', 'nder', 'cermin', 'klo', 'jd', 'orangtua']</t>
  </si>
  <si>
    <t>nikah muda habis tengil suruh nikah jd egois nikah muda ya trgantung pribadi nder cermin klo jd orangtua</t>
  </si>
  <si>
    <t>@olivehateem_ Plot seperti itu cocok untuk konsumsi fiksi namun tidak cocok untuk masyarakat Indonesia yang rata-rata Iq nya masih 68-69, susah. Nanti mikir nikah muda doang.</t>
  </si>
  <si>
    <t>@olivehateem_ plot seperti itu cocok untuk konsumsi fiksi namun tidak cocok untuk masyarakat indonesia yang rata-rata iq nya masih 68-69, susah. nanti mikir nikah muda doang.</t>
  </si>
  <si>
    <t>plot seperti itu cocok untuk konsumsi fiksi namun tidak cocok untuk masyarakat indonesia yang ratarata iq nya masih susah nanti mikir nikah muda doang</t>
  </si>
  <si>
    <t>['plot', 'seperti', 'itu', 'cocok', 'untuk', 'konsumsi', 'fiksi', 'namun', 'tidak', 'cocok', 'untuk', 'masyarakat', 'indonesia', 'yang', 'ratarata', 'iq', 'nya', 'masih', 'susah', 'nanti', 'mikir', 'nikah', 'muda', 'doang']</t>
  </si>
  <si>
    <t>['plot', 'seperti', 'itu', 'cocok', 'untuk', 'konsumsi', 'fiksi', 'namun', 'tidak', 'cocok', 'untuk', 'masyarakat', 'indonesia', 'yang', 'kebanyakan', 'iq', 'nya', 'masih', 'susah', 'nanti', 'berpikir', 'nikah', 'muda', 'hanya']</t>
  </si>
  <si>
    <t>['plot', 'cocok', 'konsumsi', 'fiksi', 'cocok', 'masyarakat', 'indonesia', 'kebanyakan', 'iq', 'nya', 'susah', 'berpikir', 'nikah', 'muda']</t>
  </si>
  <si>
    <t>['plot', 'cocok', 'konsumsi', 'fiksi', 'cocok', 'masyarakat', 'indonesia', 'banyak', 'iq', 'nya', 'susah', 'pikir', 'nikah', 'muda']</t>
  </si>
  <si>
    <t>plot cocok konsumsi fiksi cocok masyarakat indonesia banyak iq nya susah pikir nikah muda</t>
  </si>
  <si>
    <t>@convomfs Belum tertarik nikah muda. Duluan aja</t>
  </si>
  <si>
    <t>@convomfs belum tertarik nikah muda. duluan aja</t>
  </si>
  <si>
    <t>belum tertarik nikah muda duluan aja</t>
  </si>
  <si>
    <t>['belum', 'tertarik', 'nikah', 'muda', 'duluan', 'aja']</t>
  </si>
  <si>
    <t>['tertarik', 'nikah', 'muda', 'duluan', 'aja']</t>
  </si>
  <si>
    <t>['tarik', 'nikah', 'muda', 'duluan', 'aja']</t>
  </si>
  <si>
    <t>tarik nikah muda duluan aja</t>
  </si>
  <si>
    <t>nikah muda kayanya seru juga kalo dipikir pikir @ bangchan</t>
  </si>
  <si>
    <t>nikah muda kayanya seru juga kalo dipikir pikir bangchan</t>
  </si>
  <si>
    <t>['nikah', 'muda', 'kayanya', 'seru', 'juga', 'kalo', 'dipikir', 'pikir', 'bangchan']</t>
  </si>
  <si>
    <t>['nikah', 'muda', 'sepertinya', 'seru', 'juga', 'kalo', 'dipikir', 'pikir', 'bangchan']</t>
  </si>
  <si>
    <t>['nikah', 'muda', 'seru', 'kalo', 'dipikir', 'pikir', 'bangchan']</t>
  </si>
  <si>
    <t>['nikah', 'muda', 'seru', 'kalo', 'pikir', 'pikir', 'bangchan']</t>
  </si>
  <si>
    <t>nikah muda seru kalo pikir pikir bangchan</t>
  </si>
  <si>
    <t>@tanyarlfes Dl awalnya pak su yakinin w krn w tantang harus punya rmh dl sblm nikah. Niatnya mah becanda krn w jg masih blm kepikiran buat nikah muda. Ternyata beneran dibeli rumahnya masyaAllah alhamdulillah, jd ya menurut gue itu udh nunjukin kl dia beneran mau berjuang buat gue apapun itu</t>
  </si>
  <si>
    <t>@tanyarlfes dl awalnya pak su yakinin w krn w tantang harus punya rmh dl sblm nikah. niatnya mah becanda krn w jg masih blm kepikiran buat nikah muda. ternyata beneran dibeli rumahnya masyaallah alhamdulillah, jd ya menurut gue itu udh nunjukin kl dia beneran mau berjuang buat gue apapun itu</t>
  </si>
  <si>
    <t>dl awalnya pak su yakinin  krn  tantang harus punya rmh dl sblm nikah niatnya mah becanda krn  jg masih blm kepikiran buat nikah muda ternyata beneran dibeli rumahnya masyaallah alhamdulillah jd ya menurut gue itu udh nunjukin kl dia beneran mau berjuang buat gue apapun itu</t>
  </si>
  <si>
    <t>['dl', 'awalnya', 'pak', 'su', 'yakinin', 'krn', 'tantang', 'harus', 'punya', 'rmh', 'dl', 'sblm', 'nikah', 'niatnya', 'mah', 'becanda', 'krn', 'jg', 'masih', 'blm', 'kepikiran', 'buat', 'nikah', 'muda', 'ternyata', 'beneran', 'dibeli', 'rumahnya', 'masyaallah', 'alhamdulillah', 'jd', 'ya', 'menurut', 'gue', 'itu', 'udh', 'nunjukin', 'kl', 'dia', 'beneran', 'mau', 'berjuang', 'buat', 'gue', 'apapun', 'itu']</t>
  </si>
  <si>
    <t>['dahulu', 'awalnya', 'pak', 'fuck', 'yakinin', 'krn', 'tantang', 'harus', 'punya', 'rumah', 'dahulu', 'sebelum', 'nikah', 'niatnya', 'mah', 'becanda', 'krn', 'juga', 'masih', 'belum', 'kepikiran', 'buat', 'nikah', 'muda', 'ternyata', 'benar', 'dibeli', 'rumahnya', 'masyaallah', 'alhamdulillah', 'jd', 'ya', 'menurut', 'aku', 'itu', 'sudah', 'nunjukin', 'kalau', 'dia', 'benar', 'mau', 'berjuang', 'buat', 'aku', 'apapun', 'itu']</t>
  </si>
  <si>
    <t>['fuck', 'yakinin', 'krn', 'tantang', 'rumah', 'nikah', 'niatnya', 'mah', 'becanda', 'krn', 'kepikiran', 'nikah', 'muda', 'dibeli', 'rumahnya', 'masyaallah', 'alhamdulillah', 'jd', 'ya', 'nunjukin', 'berjuang', 'apapun']</t>
  </si>
  <si>
    <t>['fuck', 'yakinin', 'krn', 'tantang', 'rumah', 'nikah', 'niat', 'mah', 'becanda', 'krn', 'pikir', 'nikah', 'muda', 'beli', 'rumah', 'masyaallah', 'alhamdulillah', 'jd', 'ya', 'nunjukin', 'juang', 'apa']</t>
  </si>
  <si>
    <t>fuck yakinin krn tantang rumah nikah niat mah becanda krn pikir nikah muda beli rumah masyaallah alhamdulillah jd ya nunjukin juang apa</t>
  </si>
  <si>
    <t>@tanyarlfes Umur 21 masih kebilang muda si, nikah diumur sgtu aja masih kena istilah nikah muda. Khawatir tuh cewe kalo udah 25 keatas ga laku baru</t>
  </si>
  <si>
    <t>@tanyarlfes umur 21 masih kebilang muda si, nikah diumur sgtu aja masih kena istilah nikah muda. khawatir tuh cewe kalo udah 25 keatas ga laku baru</t>
  </si>
  <si>
    <t>umur masih kebilang muda si nikah diumur sgtu aja masih kena istilah nikah muda khawatir tuh cewe kalo udah keatas ga laku baru</t>
  </si>
  <si>
    <t>['umur', 'masih', 'kebilang', 'muda', 'si', 'nikah', 'diumur', 'sgtu', 'aja', 'masih', 'kena', 'istilah', 'nikah', 'muda', 'khawatir', 'tuh', 'cewe', 'kalo', 'udah', 'keatas', 'ga', 'laku', 'baru']</t>
  </si>
  <si>
    <t>['umur', 'masih', 'kebilang', 'muda', 'si', 'nikah', 'diumur', 'begitu', 'aja', 'masih', 'kena', 'istilah', 'nikah', 'muda', 'khawatir', 'tuh', 'cewek', 'kalo', 'sudah', 'keatas', 'tidak', 'laris', 'baru']</t>
  </si>
  <si>
    <t>['umur', 'kebilang', 'muda', 'si', 'nikah', 'diumur', 'aja', 'kena', 'istilah', 'nikah', 'muda', 'khawatir', 'tuh', 'cewek', 'kalo', 'keatas', 'laris']</t>
  </si>
  <si>
    <t>['umur', 'bilang', 'muda', 'si', 'nikah', 'umur', 'aja', 'kena', 'istilah', 'nikah', 'muda', 'khawatir', 'tuh', 'cewek', 'kalo', 'atas', 'laris']</t>
  </si>
  <si>
    <t>umur bilang muda si nikah umur aja kena istilah nikah muda khawatir tuh cewek kalo atas laris</t>
  </si>
  <si>
    <t>@fakhrul_redza marilah berbangga di media sosial yang anda mengamalkan seks luar nikah .... ikutlah barat dan sekutunya, bagus anak muda, tunjukkan kepada dunia yang orang asia pun beromen ikut suka.</t>
  </si>
  <si>
    <t>redza marilah berbangga di media sosial yang anda mengamalkan seks luar nikah ikutlah barat dan sekutunya bagus anak muda tunjukkan kepada dunia yang orang asia pun beromen ikut suka</t>
  </si>
  <si>
    <t>['redza', 'marilah', 'berbangga', 'di', 'media', 'sosial', 'yang', 'anda', 'mengamalkan', 'seks', 'luar', 'nikah', 'ikutlah', 'barat', 'dan', 'sekutunya', 'bagus', 'anak', 'muda', 'tunjukkan', 'kepada', 'dunia', 'yang', 'orang', 'asia', 'pun', 'beromen', 'ikut', 'suka']</t>
  </si>
  <si>
    <t>['redza', 'marilah', 'berbangga', 'media', 'sosial', 'mengamalkan', 'seks', 'nikah', 'ikutlah', 'barat', 'sekutunya', 'bagus', 'anak', 'muda', 'tunjukkan', 'dunia', 'orang', 'asia', 'beromen', 'suka']</t>
  </si>
  <si>
    <t>['redza', 'mari', 'bangga', 'media', 'sosial', 'amal', 'seks', 'nikah', 'ikut', 'barat', 'sekutu', 'bagus', 'anak', 'muda', 'tunjuk', 'dunia', 'orang', 'asia', 'beromen', 'suka']</t>
  </si>
  <si>
    <t>redza mari bangga media sosial amal seks nikah ikut barat sekutu bagus anak muda tunjuk dunia orang asia beromen suka</t>
  </si>
  <si>
    <t>Gua ga peduli sama nikah muda atau nikah nanti aja.
Yang jadi fokus gua adalah, gua mau nikah kalo Allah udah ngasih ijin buat gua nikah.
Selama gua blom dikasih ijin, gua berusaha belajar. Kalopun udah dikasih ijin gua masih harus terus belajar.</t>
  </si>
  <si>
    <t>gua ga peduli sama nikah muda atau nikah nanti aja.
yang jadi fokus gua adalah, gua mau nikah kalo allah udah ngasih ijin buat gua nikah.
selama gua blom dikasih ijin, gua berusaha belajar. kalopun udah dikasih ijin gua masih harus terus belajar.</t>
  </si>
  <si>
    <t>gua ga peduli sama nikah muda atau nikah nanti aja yang jadi fokus gua adalah gua mau nikah kalo allah udah ngasih ijin buat gua nikah selama gua blom dikasih ijin gua berusaha belajar kalopun udah dikasih ijin gua masih harus terus belajar</t>
  </si>
  <si>
    <t>['gua', 'ga', 'peduli', 'sama', 'nikah', 'muda', 'atau', 'nikah', 'nanti', 'aja', 'yang', 'jadi', 'fokus', 'gua', 'adalah', 'gua', 'mau', 'nikah', 'kalo', 'allah', 'udah', 'ngasih', 'ijin', 'buat', 'gua', 'nikah', 'selama', 'gua', 'blom', 'dikasih', 'ijin', 'gua', 'berusaha', 'belajar', 'kalopun', 'udah', 'dikasih', 'ijin', 'gua', 'masih', 'harus', 'terus', 'belajar']</t>
  </si>
  <si>
    <t>['aku', 'tidak', 'peduli', 'sama', 'nikah', 'muda', 'atau', 'nikah', 'nanti', 'aja', 'yang', 'jadi', 'fokus', 'aku', 'adalah', 'aku', 'mau', 'nikah', 'kalo', 'allah', 'sudah', 'memberi', 'izin', 'buat', 'aku', 'nikah', 'selama', 'aku', 'belum', 'dikasih', 'izin', 'aku', 'berusaha', 'belajar', 'kalaupun', 'sudah', 'dikasih', 'izin', 'aku', 'masih', 'harus', 'terus', 'belajar']</t>
  </si>
  <si>
    <t>['peduli', 'nikah', 'muda', 'nikah', 'aja', 'fokus', 'nikah', 'kalo', 'allah', 'izin', 'nikah', 'dikasih', 'izin', 'berusaha', 'belajar', 'dikasih', 'izin', 'belajar']</t>
  </si>
  <si>
    <t>['peduli', 'nikah', 'muda', 'nikah', 'aja', 'fokus', 'nikah', 'kalo', 'allah', 'izin', 'nikah', 'kasih', 'izin', 'usaha', 'ajar', 'kasih', 'izin', 'ajar']</t>
  </si>
  <si>
    <t>peduli nikah muda nikah aja fokus nikah kalo allah izin nikah kasih izin usaha ajar kasih izin ajar</t>
  </si>
  <si>
    <t>@tanyarlfes Ya kenapa ga kuliah aja? Jadi ada alasan buat ga nikah muda dan ga perlu mikiri. Belum dpt kerja</t>
  </si>
  <si>
    <t>@tanyarlfes ya kenapa ga kuliah aja? jadi ada alasan buat ga nikah muda dan ga perlu mikiri. belum dpt kerja</t>
  </si>
  <si>
    <t>ya kenapa ga kuliah aja jadi ada alasan buat ga nikah muda dan ga perlu mikiri belum dpt kerja</t>
  </si>
  <si>
    <t>['ya', 'kenapa', 'ga', 'kuliah', 'aja', 'jadi', 'ada', 'alasan', 'buat', 'ga', 'nikah', 'muda', 'dan', 'ga', 'perlu', 'mikiri', 'belum', 'dpt', 'kerja']</t>
  </si>
  <si>
    <t>['ya', 'kenapa', 'tidak', 'kuliah', 'aja', 'jadi', 'ada', 'alasan', 'buat', 'tidak', 'nikah', 'muda', 'dan', 'tidak', 'perlu', 'memikirkan', 'belum', 'dapat', 'kerja']</t>
  </si>
  <si>
    <t>['ya', 'kuliah', 'aja', 'alasan', 'nikah', 'muda', 'memikirkan', 'kerja']</t>
  </si>
  <si>
    <t>['ya', 'kuliah', 'aja', 'alas', 'nikah', 'muda', 'pikir', 'kerja']</t>
  </si>
  <si>
    <t>ya kuliah aja alas nikah muda pikir kerja</t>
  </si>
  <si>
    <t>@Saqibkh79566076 @iihtishamm Mary khyal mai jin logo ne Hospitals bnai hn wo kafi hn awam ke lye QK PMLN and Zardari tola wesy be apne Elaj ke lye London and Dubai jate hn.
Shaukat Khanam Hospital mai elaj abhi b awam ka international level ka hota hn..
Koi our muda nai ap k pas k pakar saku?
Nikah waghera?</t>
  </si>
  <si>
    <t>@saqibkh79566076 @iihtishamm mary khyal mai jin logo ne hospitals bnai hn wo kafi hn awam ke lye qk pmln and zardari tola wesy be apne elaj ke lye london and dubai jate hn.
shaukat khanam hospital mai elaj abhi b awam ka international level ka hota hn..
koi our muda nai ap k pas k pakar saku?
nikah waghera?</t>
  </si>
  <si>
    <t>mary khyal mai jin logo ne hospitals bnai hn wo kafi hn awam ke lye qk pmln and zardari tola wesy be apne elaj ke lye london and dubai jate hn shaukat khanam hospital mai elaj abhi  awam ka international level ka hota hn koi our muda nai ap  pas  pakar saku nikah waghera</t>
  </si>
  <si>
    <t>['mary', 'khyal', 'mai', 'jin', 'logo', 'ne', 'hospitals', 'bnai', 'hn', 'wo', 'kafi', 'hn', 'awam', 'ke', 'lye', 'qk', 'pmln', 'and', 'zardari', 'tola', 'wesy', 'be', 'apne', 'elaj', 'ke', 'lye', 'london', 'and', 'dubai', 'jate', 'hn', 'shaukat', 'khanam', 'hospital', 'mai', 'elaj', 'abhi', 'awam', 'ka', 'international', 'level', 'ka', 'hota', 'hn', 'koi', 'our', 'muda', 'nai', 'ap', 'pas', 'pakar', 'saku', 'nikah', 'waghera']</t>
  </si>
  <si>
    <t>['mary', 'khyal', 'mai', 'jin', 'logo', 'ini', 'hospitals', 'bnai', 'hn', 'wo', 'kafi', 'hn', 'awam', 'ke', 'lye', 'qk', 'pmln', 'and', 'zardari', 'tola', 'wesy', 'be', 'apne', 'elaj', 'ke', 'lye', 'london', 'and', 'dubai', 'jate', 'hn', 'shaukat', 'khanam', 'hospital', 'mai', 'elaj', 'abhi', 'awam', 'kakak', 'international', 'level', 'kakak', 'hota', 'hn', 'koi', 'our', 'muda', 'nai', 'apa', 'saat', 'pakar', 'saku', 'nikah', 'waghera']</t>
  </si>
  <si>
    <t>['mary', 'khyal', 'mai', 'jin', 'logo', 'hospitals', 'bnai', 'hn', 'kafi', 'hn', 'awam', 'lye', 'qk', 'pmln', 'and', 'zardari', 'tola', 'wesy', 'be', 'apne', 'elaj', 'lye', 'london', 'and', 'dubai', 'jate', 'hn', 'shaukat', 'khanam', 'hospital', 'mai', 'elaj', 'abhi', 'awam', 'kakak', 'international', 'level', 'kakak', 'hota', 'hn', 'koi', 'our', 'muda', 'nai', 'pakar', 'saku', 'nikah', 'waghera']</t>
  </si>
  <si>
    <t>mary khyal mai jin logo hospitals bnai hn kafi hn awam lye qk pmln and zardari tola wesy be apne elaj lye london and dubai jate hn shaukat khanam hospital mai elaj abhi awam kakak international level kakak hota hn koi our muda nai pakar saku nikah waghera</t>
  </si>
  <si>
    <t>@worksfess Ya elu yg masih pada muda trus belum nikah kenapa ga kerja anj, kesel bgt gua.
Lu juga kuliah bukan nya kerja sampingan udah tau ga mampu bukan nya mikir, tolol</t>
  </si>
  <si>
    <t>@worksfess ya elu yg masih pada muda trus belum nikah kenapa ga kerja anj, kesel bgt gua.
lu juga kuliah bukan nya kerja sampingan udah tau ga mampu bukan nya mikir, tolol</t>
  </si>
  <si>
    <t>ya elu yg masih pada muda trus belum nikah kenapa ga kerja anj kesel bgt gua lu juga kuliah bukan nya kerja sampingan udah tau ga mampu bukan nya mikir tolol</t>
  </si>
  <si>
    <t>['ya', 'elu', 'yg', 'masih', 'pada', 'muda', 'trus', 'belum', 'nikah', 'kenapa', 'ga', 'kerja', 'anj', 'kesel', 'bgt', 'gua', 'lu', 'juga', 'kuliah', 'bukan', 'nya', 'kerja', 'sampingan', 'udah', 'tau', 'ga', 'mampu', 'bukan', 'nya', 'mikir', 'tolol']</t>
  </si>
  <si>
    <t>['ya', 'kamu', 'yg', 'masih', 'pada', 'muda', 'terus', 'belum', 'nikah', 'kenapa', 'tidak', 'kerja', 'fuck', 'kesal', 'banget', 'aku', 'kamu', 'juga', 'kuliah', 'bukan', 'nya', 'kerja', 'sampingan', 'sudah', 'tau', 'tidak', 'mampu', 'bukan', 'nya', 'berpikir', 'tolol']</t>
  </si>
  <si>
    <t>['ya', 'muda', 'nikah', 'kerja', 'fuck', 'kesal', 'banget', 'kuliah', 'nya', 'kerja', 'sampingan', 'tau', 'nya', 'berpikir', 'tolol']</t>
  </si>
  <si>
    <t>['ya', 'muda', 'nikah', 'kerja', 'fuck', 'kesal', 'banget', 'kuliah', 'nya', 'kerja', 'samping', 'tau', 'nya', 'pikir', 'tolol']</t>
  </si>
  <si>
    <t>ya muda nikah kerja fuck kesal banget kuliah nya kerja samping tau nya pikir tolol</t>
  </si>
  <si>
    <t>@tanyarlfes dulu pas di pondok selalu nyebut nama ustadz muda, ternyata beliau nikah sama kaka kelasku. jadi sampe sekarang aku gapernah doa doa minta jodoh si🥲 lebih ke mau disehatkan aja badannya, dilancarkan segala urusannya, dilancarkan rezekinya.</t>
  </si>
  <si>
    <t>dulu pas di pondok selalu nyebut nama ustadz muda ternyata beliau nikah sama kaka kelasku jadi sampe sekarang aku gapernah doa doa minta jodoh si lebih ke mau disehatkan aja badannya dilancarkan segala urusannya dilancarkan rezekinya</t>
  </si>
  <si>
    <t>['dulu', 'pas', 'di', 'pondok', 'selalu', 'nyebut', 'nama', 'ustadz', 'muda', 'ternyata', 'beliau', 'nikah', 'sama', 'kaka', 'kelasku', 'jadi', 'sampe', 'sekarang', 'aku', 'gapernah', 'doa', 'doa', 'minta', 'jodoh', 'si', 'lebih', 'ke', 'mau', 'disehatkan', 'aja', 'badannya', 'dilancarkan', 'segala', 'urusannya', 'dilancarkan', 'rezekinya']</t>
  </si>
  <si>
    <t>['dulu', 'saat', 'di', 'pondok', 'selalu', 'menyebut', 'nama', 'ustaz', 'muda', 'ternyata', 'beliau', 'nikah', 'sama', 'kakak', 'kelasku', 'jadi', 'sampai', 'sekarang', 'aku', 'gapernah', 'doa', 'doa', 'minta', 'jodoh', 'si', 'lebih', 'ke', 'mau', 'disehatkan', 'aja', 'badannya', 'dilancarkan', 'segala', 'urusannya', 'dilancarkan', 'rezekinya']</t>
  </si>
  <si>
    <t>['pondok', 'menyebut', 'nama', 'ustaz', 'muda', 'beliau', 'nikah', 'kakak', 'kelasku', 'gapernah', 'doa', 'doa', 'jodoh', 'si', 'disehatkan', 'aja', 'badannya', 'dilancarkan', 'urusannya', 'dilancarkan', 'rezekinya']</t>
  </si>
  <si>
    <t>['pondok', 'sebut', 'nama', 'ustaz', 'muda', 'beliau', 'nikah', 'kakak', 'kelas', 'gapernah', 'doa', 'doa', 'jodoh', 'si', 'sehat', 'aja', 'badan', 'lancar', 'urus', 'lancar', 'rezeki']</t>
  </si>
  <si>
    <t>pondok sebut nama ustaz muda beliau nikah kakak kelas gapernah doa doa jodoh si sehat aja badan lancar urus lancar rezeki</t>
  </si>
  <si>
    <t>@AREAJULID Gw sebagai cewek lebih milih fokus kembangin karir dulu dah bukan nya ape sih kek gw bnyk denger cerita soalnya klo nikah muda tu cewek masih mau rame2 an sm temen2 nongki-nongki juga jdi gw ngambil keputusan nikah itu jangan buru2 sebab pendamping seumur hidup loh ini</t>
  </si>
  <si>
    <t>@areajulid gw sebagai cewek lebih milih fokus kembangin karir dulu dah bukan nya ape sih kek gw bnyk denger cerita soalnya klo nikah muda tu cewek masih mau rame2 an sm temen2 nongki-nongki juga jdi gw ngambil keputusan nikah itu jangan buru2 sebab pendamping seumur hidup loh ini</t>
  </si>
  <si>
    <t>gw sebagai cewek lebih milih fokus kembangin karir dulu dah bukan nya ape sih kek gw bnyk denger cerita soalnya klo nikah muda tu cewek masih mau rame an sm temen nongkinongki juga jdi gw ngambil keputusan nikah itu jangan buru sebab pendamping seumur hidup loh ini</t>
  </si>
  <si>
    <t>['gw', 'sebagai', 'cewek', 'lebih', 'milih', 'fokus', 'kembangin', 'karir', 'dulu', 'dah', 'bukan', 'nya', 'ape', 'sih', 'kek', 'gw', 'bnyk', 'denger', 'cerita', 'soalnya', 'klo', 'nikah', 'muda', 'tu', 'cewek', 'masih', 'mau', 'rame', 'an', 'sm', 'temen', 'nongkinongki', 'juga', 'jdi', 'gw', 'ngambil', 'keputusan', 'nikah', 'itu', 'jangan', 'buru', 'sebab', 'pendamping', 'seumur', 'hidup', 'loh', 'ini']</t>
  </si>
  <si>
    <t>['aku', 'sebagai', 'cewek', 'lebih', 'memilih', 'fokus', 'kembangin', 'karier', 'dulu', 'sudah', 'bukan', 'nya', 'ape', 'sih', 'seperti', 'aku', 'banyak', 'denger', 'cerita', 'soalnya', 'klo', 'nikah', 'muda', 'itu', 'cewek', 'masih', 'mau', 'ramai', 'an', 'sama', 'teman', 'nongkinongki', 'juga', 'jadi', 'aku', 'mengambil', 'keputusan', 'nikah', 'itu', 'jangan', 'buru', 'sebab', 'pendamping', 'seumur', 'hidup', 'loh', 'ini']</t>
  </si>
  <si>
    <t>['cewek', 'memilih', 'fokus', 'kembangin', 'karier', 'nya', 'ape', 'sih', 'denger', 'cerita', 'klo', 'nikah', 'muda', 'cewek', 'ramai', 'an', 'teman', 'nongkinongki', 'mengambil', 'keputusan', 'nikah', 'buru', 'pendamping', 'seumur', 'hidup', 'loh']</t>
  </si>
  <si>
    <t>['cewek', 'pilih', 'fokus', 'kembangin', 'karier', 'nya', 'ape', 'sih', 'denger', 'cerita', 'klo', 'nikah', 'muda', 'cewek', 'ramai', 'an', 'teman', 'nongkinongki', 'ambil', 'putus', 'nikah', 'buru', 'damping', 'umur', 'hidup', 'loh']</t>
  </si>
  <si>
    <t>cewek pilih fokus kembangin karier nya ape sih denger cerita klo nikah muda cewek ramai an teman nongkinongki ambil putus nikah buru damping umur hidup loh</t>
  </si>
  <si>
    <t>Beberapa menit lalu dada gw nyeri banget lagii! Nyeri yang ampe kagak bisa napas beberapa detik saking sakitnya
Terus tadi lanjut ngobrol sama misua
Intinya, nanti kalo gw mati muda. Doi boleh aja nikah lagi, asal hak asuh anak gw ke keluarga gw, entah itu di ibuk/adekku</t>
  </si>
  <si>
    <t>beberapa menit lalu dada gw nyeri banget lagii! nyeri yang ampe kagak bisa napas beberapa detik saking sakitnya
terus tadi lanjut ngobrol sama misua
intinya, nanti kalo gw mati muda. doi boleh aja nikah lagi, asal hak asuh anak gw ke keluarga gw, entah itu di ibuk/adekku</t>
  </si>
  <si>
    <t>beberapa menit lalu dada gw nyeri banget lagii nyeri yang ampe kagak bisa napas beberapa detik saking sakitnya terus tadi lanjut ngobrol sama misua intinya nanti kalo gw mati muda doi boleh aja nikah lagi asal hak asuh anak gw ke keluarga gw entah itu di ibukadekku</t>
  </si>
  <si>
    <t>['beberapa', 'menit', 'lalu', 'dada', 'gw', 'nyeri', 'banget', 'lagii', 'nyeri', 'yang', 'ampe', 'kagak', 'bisa', 'napas', 'beberapa', 'detik', 'saking', 'sakitnya', 'terus', 'tadi', 'lanjut', 'ngobrol', 'sama', 'misua', 'intinya', 'nanti', 'kalo', 'gw', 'mati', 'muda', 'doi', 'boleh', 'aja', 'nikah', 'lagi', 'asal', 'hak', 'asuh', 'anak', 'gw', 'ke', 'keluarga', 'gw', 'entah', 'itu', 'di', 'ibukadekku']</t>
  </si>
  <si>
    <t>['beberapa', 'menit', 'lalu', 'dada', 'aku', 'nyeri', 'banget', 'lagi', 'nyeri', 'yang', 'sampai', 'tidak', 'bisa', 'napas', 'beberapa', 'detik', 'saking', 'sakitnya', 'terus', 'tadi', 'lanjut', 'berbicara', 'sama', 'misua', 'intinya', 'nanti', 'kalo', 'aku', 'mati', 'muda', 'dia', 'boleh', 'aja', 'nikah', 'lagi', 'asal', 'hak', 'asuh', 'anak', 'aku', 'ke', 'keluarga', 'aku', 'entah', 'itu', 'di', 'ibukadekku']</t>
  </si>
  <si>
    <t>['menit', 'dada', 'nyeri', 'banget', 'nyeri', 'napas', 'detik', 'saking', 'sakitnya', 'berbicara', 'misua', 'intinya', 'kalo', 'mati', 'muda', 'aja', 'nikah', 'hak', 'asuh', 'anak', 'keluarga', 'ibukadekku']</t>
  </si>
  <si>
    <t>['menit', 'dada', 'nyeri', 'banget', 'nyeri', 'napas', 'detik', 'saking', 'sakit', 'bicara', 'misua', 'inti', 'kalo', 'mati', 'muda', 'aja', 'nikah', 'hak', 'asuh', 'anak', 'keluarga', 'ibukadekku']</t>
  </si>
  <si>
    <t>menit dada nyeri banget nyeri napas detik saking sakit bicara misua inti kalo mati muda aja nikah hak asuh anak keluarga ibukadekku</t>
  </si>
  <si>
    <t>@abankupdate @nafelyz @meeowcing kalo jaman skrng mah byk nikah muda ga mikir panjang soal biaya ato udh siap mental fisik blm</t>
  </si>
  <si>
    <t>kalo jaman skrng mah byk nikah muda ga mikir panjang soal biaya ato udh siap mental fisik blm</t>
  </si>
  <si>
    <t>['kalo', 'jaman', 'skrng', 'mah', 'byk', 'nikah', 'muda', 'ga', 'mikir', 'panjang', 'soal', 'biaya', 'ato', 'udh', 'siap', 'mental', 'fisik', 'blm']</t>
  </si>
  <si>
    <t>['kalo', 'zaman', 'sekarang', 'mah', 'banyak', 'nikah', 'muda', 'tidak', 'berpikir', 'panjang', 'soal', 'biaya', 'atau', 'sudah', 'siap', 'mental', 'fisik', 'belum']</t>
  </si>
  <si>
    <t>['kalo', 'zaman', 'mah', 'nikah', 'muda', 'berpikir', 'biaya', 'mental', 'fisik']</t>
  </si>
  <si>
    <t>['kalo', 'zaman', 'mah', 'nikah', 'muda', 'pikir', 'biaya', 'mental', 'fisik']</t>
  </si>
  <si>
    <t>kalo zaman mah nikah muda pikir biaya mental fisik</t>
  </si>
  <si>
    <t>@fairycheyyy @convomf nikah muda lah anjai</t>
  </si>
  <si>
    <t>nikah muda lah anjai</t>
  </si>
  <si>
    <t>['nikah', 'muda', 'lah', 'anjai']</t>
  </si>
  <si>
    <t>['nikah', 'muda', 'anjai']</t>
  </si>
  <si>
    <t>['nikah', 'muda', 'anja']</t>
  </si>
  <si>
    <t>nikah muda anja</t>
  </si>
  <si>
    <t>@jhclouv sumpa ini unik bgt tp realistis bgt,, bagus deh. jd ada ibu2 umur 46, udah ada gelar dokter tp gapernah dipake praktek krn nikah muda dan udh punya anak. dia give up karirnya buat jd ibu rumah tangga. trs pas tua dia mau nyoba lg balikin passionnya trs daftar jd residen,,</t>
  </si>
  <si>
    <t>sumpa ini unik bgt tp realistis bgt bagus deh jd ada ibu umur udah ada gelar dokter tp gapernah dipake praktek krn nikah muda dan udh punya anak dia give up karirnya buat jd ibu rumah tangga trs pas tua dia mau nyoba lg balikin passionnya trs daftar jd residen</t>
  </si>
  <si>
    <t>['sumpa', 'ini', 'unik', 'bgt', 'tp', 'realistis', 'bgt', 'bagus', 'deh', 'jd', 'ada', 'ibu', 'umur', 'udah', 'ada', 'gelar', 'dokter', 'tp', 'gapernah', 'dipake', 'praktek', 'krn', 'nikah', 'muda', 'dan', 'udh', 'punya', 'anak', 'dia', 'give', 'up', 'karirnya', 'buat', 'jd', 'ibu', 'rumah', 'tangga', 'trs', 'pas', 'tua', 'dia', 'mau', 'nyoba', 'lg', 'balikin', 'passionnya', 'trs', 'daftar', 'jd', 'residen']</t>
  </si>
  <si>
    <t>['sumpah', 'ini', 'unik', 'banget', 'tapi', 'realistis', 'banget', 'bagus', 'deh', 'jd', 'ada', 'ibu', 'umur', 'sudah', 'ada', 'gelar', 'dokter', 'tapi', 'gapernah', 'dipake', 'praktek', 'krn', 'nikah', 'muda', 'dan', 'sudah', 'punya', 'anak', 'dia', 'give', 'up', 'kariernya', 'buat', 'jd', 'ibu', 'rumah', 'tangga', 'terus', 'saat', 'tua', 'dia', 'mau', 'mencoba', 'lagi', 'balikin', 'passionnya', 'terus', 'daftar', 'jd', 'residen']</t>
  </si>
  <si>
    <t>['sumpah', 'unik', 'banget', 'realistis', 'banget', 'bagus', 'deh', 'jd', 'umur', 'gelar', 'dokter', 'gapernah', 'dipake', 'praktek', 'krn', 'nikah', 'muda', 'anak', 'give', 'up', 'kariernya', 'jd', 'rumah', 'tangga', 'tua', 'mencoba', 'balikin', 'passionnya', 'daftar', 'jd', 'residen']</t>
  </si>
  <si>
    <t>['sumpah', 'unik', 'banget', 'realistis', 'banget', 'bagus', 'deh', 'jd', 'umur', 'gelar', 'dokter', 'gapernah', 'dipake', 'praktek', 'krn', 'nikah', 'muda', 'anak', 'give', 'up', 'karier', 'jd', 'rumah', 'tangga', 'tua', 'coba', 'balikin', 'passionnya', 'daftar', 'jd', 'residen']</t>
  </si>
  <si>
    <t>sumpah unik banget realistis banget bagus deh jd umur gelar dokter gapernah dipake praktek krn nikah muda anak give up karier jd rumah tangga tua coba balikin passionnya daftar jd residen</t>
  </si>
  <si>
    <t>Anjirlah liat sg Mommy Starla gua makin takut nikah njir, kenapa yaa cowo tuh ga ada yg puas sama satu cewe? Mana bininya udah cantik, Sholehah bgt woii. Di lingkungan gua juga banyak yg kalau ga diselingkuhin ya dipoligami, suaminya nikah lagi sama cewe muda :"</t>
  </si>
  <si>
    <t>anjirlah liat sg mommy starla gua makin takut nikah njir, kenapa yaa cowo tuh ga ada yg puas sama satu cewe? mana bininya udah cantik, sholehah bgt woii. di lingkungan gua juga banyak yg kalau ga diselingkuhin ya dipoligami, suaminya nikah lagi sama cewe muda :"</t>
  </si>
  <si>
    <t>anjirlah liat sg mommy starla gua makin takut nikah njir kenapa yaa cowo tuh ga ada yg puas sama satu cewe mana bininya udah cantik sholehah bgt woii di lingkungan gua juga banyak yg kalau ga diselingkuhin ya dipoligami suaminya nikah lagi sama cewe muda</t>
  </si>
  <si>
    <t>['anjirlah', 'liat', 'sg', 'mommy', 'starla', 'gua', 'makin', 'takut', 'nikah', 'njir', 'kenapa', 'yaa', 'cowo', 'tuh', 'ga', 'ada', 'yg', 'puas', 'sama', 'satu', 'cewe', 'mana', 'bininya', 'udah', 'cantik', 'sholehah', 'bgt', 'woii', 'di', 'lingkungan', 'gua', 'juga', 'banyak', 'yg', 'kalau', 'ga', 'diselingkuhin', 'ya', 'dipoligami', 'suaminya', 'nikah', 'lagi', 'sama', 'cewe', 'muda']</t>
  </si>
  <si>
    <t>['anjirlah', 'lihat', 'sg', 'mommy', 'starla', 'aku', 'makin', 'takut', 'nikah', 'fuck', 'kenapa', 'iya', 'cowok', 'tuh', 'tidak', 'ada', 'yg', 'puas', 'sama', 'satu', 'cewek', 'mana', 'istrinya', 'sudah', 'cantik', 'sholehah', 'banget', 'woii', 'di', 'lingkungan', 'aku', 'juga', 'banyak', 'yg', 'kalau', 'tidak', 'diselingkuhin', 'ya', 'dipoligami', 'suaminya', 'nikah', 'lagi', 'sama', 'cewek', 'muda']</t>
  </si>
  <si>
    <t>['anjirlah', 'lihat', 'sg', 'mommy', 'starla', 'takut', 'nikah', 'fuck', 'iya', 'cowok', 'tuh', 'puas', 'cewek', 'istrinya', 'cantik', 'sholehah', 'banget', 'woii', 'lingkungan', 'diselingkuhin', 'ya', 'dipoligami', 'suaminya', 'nikah', 'cewek', 'muda']</t>
  </si>
  <si>
    <t>['anjir', 'lihat', 'sg', 'mommy', 'starla', 'takut', 'nikah', 'fuck', 'iya', 'cowok', 'tuh', 'puas', 'cewek', 'istri', 'cantik', 'sholehah', 'banget', 'woii', 'lingkung', 'diselingkuhin', 'ya', 'poligami', 'suami', 'nikah', 'cewek', 'muda']</t>
  </si>
  <si>
    <t>anjir lihat sg mommy starla takut nikah fuck iya cowok tuh puas cewek istri cantik sholehah banget woii lingkung diselingkuhin ya poligami suami nikah cewek muda</t>
  </si>
  <si>
    <t>@blusterJAKE nikah muda sekalian yaaa</t>
  </si>
  <si>
    <t>@blusterjake nikah muda sekalian yaaa</t>
  </si>
  <si>
    <t>nikah muda sekalian yaaa</t>
  </si>
  <si>
    <t>['nikah', 'muda', 'sekalian', 'yaaa']</t>
  </si>
  <si>
    <t>['nikah', 'muda', 'sekalian', 'iya']</t>
  </si>
  <si>
    <t>['nikah', 'muda', 'iya']</t>
  </si>
  <si>
    <t>nikah muda iya</t>
  </si>
  <si>
    <t>@kegblgnunfaedh No 2 tu mksdnya gmn? 
Emang pada doyan nikah muda yak? Remaja  wajib udh kudu nikah? Busyeeettt</t>
  </si>
  <si>
    <t>@kegblgnunfaedh no 2 tu mksdnya gmn? 
emang pada doyan nikah muda yak? remaja  wajib udh kudu nikah? busyeeettt</t>
  </si>
  <si>
    <t>no tu mksdnya gmn emang pada doyan nikah muda yak remaja wajib udh kudu nikah busyeeettt</t>
  </si>
  <si>
    <t>['no', 'tu', 'mksdnya', 'gmn', 'emang', 'pada', 'doyan', 'nikah', 'muda', 'yak', 'remaja', 'wajib', 'udh', 'kudu', 'nikah', 'busyeeettt']</t>
  </si>
  <si>
    <t>['no', 'itu', 'maksudnya', 'bagaimana', 'memang', 'pada', 'suka', 'nikah', 'muda', 'iya', 'remaja', 'wajib', 'sudah', 'harus', 'nikah', 'busyeeettt']</t>
  </si>
  <si>
    <t>['no', 'maksudnya', 'suka', 'nikah', 'muda', 'iya', 'remaja', 'wajib', 'nikah', 'busyeeettt']</t>
  </si>
  <si>
    <t>['no', 'maksud', 'suka', 'nikah', 'muda', 'iya', 'remaja', 'wajib', 'nikah', 'busyeeettt']</t>
  </si>
  <si>
    <t>no maksud suka nikah muda iya remaja wajib nikah busyeeettt</t>
  </si>
  <si>
    <t>@naturemortes @onifess Gyomei emang hashira tertua. Dan oyakata-sama emg ga setua itu. Karna lifetime dia pendek gara2 kutukan penyakit, jdnya dia harus nikah muda supaya ada penerus</t>
  </si>
  <si>
    <t>@naturemortes @onifess gyomei emang hashira tertua. dan oyakata-sama emg ga setua itu. karna lifetime dia pendek gara2 kutukan penyakit, jdnya dia harus nikah muda supaya ada penerus</t>
  </si>
  <si>
    <t>gyomei emang hashira tertua dan oyakatasama emg ga setua itu karna lifetime dia pendek gara kutukan penyakit jdnya dia harus nikah muda supaya ada penerus</t>
  </si>
  <si>
    <t>['gyomei', 'emang', 'hashira', 'tertua', 'dan', 'oyakatasama', 'emg', 'ga', 'setua', 'itu', 'karna', 'lifetime', 'dia', 'pendek', 'gara', 'kutukan', 'penyakit', 'jdnya', 'dia', 'harus', 'nikah', 'muda', 'supaya', 'ada', 'penerus']</t>
  </si>
  <si>
    <t>['gyomei', 'memang', 'hashira', 'tertua', 'dan', 'oyakatasama', 'memang', 'tidak', 'setua', 'itu', 'karena', 'lifetime', 'dia', 'pendek', 'karena', 'kutukan', 'penyakit', 'jadinya', 'dia', 'harus', 'nikah', 'muda', 'supaya', 'ada', 'penerus']</t>
  </si>
  <si>
    <t>['gyomei', 'hashira', 'tertua', 'oyakatasama', 'setua', 'lifetime', 'pendek', 'kutukan', 'penyakit', 'nikah', 'muda', 'penerus']</t>
  </si>
  <si>
    <t>['gyomei', 'hashira', 'tua', 'oyakatasama', 'tua', 'lifetime', 'pendek', 'kutu', 'sakit', 'nikah', 'muda', 'terus']</t>
  </si>
  <si>
    <t>gyomei hashira tua oyakatasama tua lifetime pendek kutu sakit nikah muda terus</t>
  </si>
  <si>
    <t>@convomf Pengen nikah muda</t>
  </si>
  <si>
    <t>@convomf pengen nikah muda</t>
  </si>
  <si>
    <t>pengen nikah muda</t>
  </si>
  <si>
    <t>['pengen', 'nikah', 'muda']</t>
  </si>
  <si>
    <t>['ingin', 'nikah', 'muda']</t>
  </si>
  <si>
    <t>anjir ya gue masih muda tapi udah disuruh nikah aja</t>
  </si>
  <si>
    <t>['anjir', 'ya', 'gue', 'masih', 'muda', 'tapi', 'udah', 'disuruh', 'nikah', 'aja']</t>
  </si>
  <si>
    <t>['fuck', 'ya', 'aku', 'masih', 'muda', 'tapi', 'sudah', 'disuruh', 'nikah', 'aja']</t>
  </si>
  <si>
    <t>['fuck', 'ya', 'muda', 'disuruh', 'nikah', 'aja']</t>
  </si>
  <si>
    <t>['fuck', 'ya', 'muda', 'suruh', 'nikah', 'aja']</t>
  </si>
  <si>
    <t>fuck ya muda suruh nikah aja</t>
  </si>
  <si>
    <t>@tanyarlfes belum siap mental, blm siap terkekang sama dunia persuami istrian, masih mau ngejar pendidikan dan karir yg tinggi, mau punya duit yg banyak, dan dikeluarga besar gw gada yg nikah muda</t>
  </si>
  <si>
    <t>belum siap mental blm siap terkekang sama dunia persuami istrian masih mau ngejar pendidikan dan karir yg tinggi mau punya duit yg banyak dan dikeluarga besar gw gada yg nikah muda</t>
  </si>
  <si>
    <t>['belum', 'siap', 'mental', 'blm', 'siap', 'terkekang', 'sama', 'dunia', 'persuami', 'istrian', 'masih', 'mau', 'ngejar', 'pendidikan', 'dan', 'karir', 'yg', 'tinggi', 'mau', 'punya', 'duit', 'yg', 'banyak', 'dan', 'dikeluarga', 'besar', 'gw', 'gada', 'yg', 'nikah', 'muda']</t>
  </si>
  <si>
    <t>['belum', 'siap', 'mental', 'belum', 'siap', 'terkekang', 'sama', 'dunia', 'persuami', 'istrian', 'masih', 'mau', 'mengejar', 'pendidikan', 'dan', 'karier', 'yg', 'tinggi', 'mau', 'punya', 'duit', 'yg', 'banyak', 'dan', 'dikeluarga', 'besar', 'aku', 'tidak', 'yg', 'nikah', 'muda']</t>
  </si>
  <si>
    <t>['mental', 'terkekang', 'dunia', 'persuami', 'istrian', 'mengejar', 'pendidikan', 'karier', 'duit', 'dikeluarga', 'nikah', 'muda']</t>
  </si>
  <si>
    <t>['mental', 'kekang', 'dunia', 'suami', 'istri', 'kejar', 'didik', 'karier', 'duit', 'keluarga', 'nikah', 'muda']</t>
  </si>
  <si>
    <t>mental kekang dunia suami istri kejar didik karier duit keluarga nikah muda</t>
  </si>
  <si>
    <t>@tanyarlfes mending nikah telat dari pada cerai muda. imo</t>
  </si>
  <si>
    <t>mending nikah telat dari pada cerai muda imo</t>
  </si>
  <si>
    <t>['mending', 'nikah', 'telat', 'dari', 'pada', 'cerai', 'muda', 'imo']</t>
  </si>
  <si>
    <t>['mending', 'nikah', 'telat', 'dari', 'pada', 'cerai', 'muda', 'pendapat']</t>
  </si>
  <si>
    <t>['mending', 'nikah', 'telat', 'cerai', 'muda', 'pendapat']</t>
  </si>
  <si>
    <t>['mending', 'nikah', 'telat', 'cerai', 'muda', 'dapat']</t>
  </si>
  <si>
    <t>mending nikah telat cerai muda dapat</t>
  </si>
  <si>
    <t>ya Allah aku siap nikah muda, nikah tanpa acara besar besaran walaupun cewe satu satunya di 2 keluarga besar yang butuh validasi acara besar asalkan cowonya itu dokyeom</t>
  </si>
  <si>
    <t>ya allah aku siap nikah muda, nikah tanpa acara besar besaran walaupun cewe satu satunya di 2 keluarga besar yang butuh validasi acara besar asalkan cowonya itu dokyeom</t>
  </si>
  <si>
    <t>ya allah aku siap nikah muda nikah tanpa acara besar besaran walaupun cewe satu satunya di keluarga besar yang butuh validasi acara besar asalkan cowonya itu dokyeom</t>
  </si>
  <si>
    <t>['ya', 'allah', 'aku', 'siap', 'nikah', 'muda', 'nikah', 'tanpa', 'acara', 'besar', 'besaran', 'walaupun', 'cewe', 'satu', 'satunya', 'di', 'keluarga', 'besar', 'yang', 'butuh', 'validasi', 'acara', 'besar', 'asalkan', 'cowonya', 'itu', 'dokyeom']</t>
  </si>
  <si>
    <t>['ya', 'allah', 'aku', 'siap', 'nikah', 'muda', 'nikah', 'tanpa', 'acara', 'besar', 'besaran', 'walaupun', 'cewek', 'satu', 'satunya', 'di', 'keluarga', 'besar', 'yang', 'butuh', 'validasi', 'acara', 'besar', 'asalkan', 'cowoknya', 'itu', 'dokyeom']</t>
  </si>
  <si>
    <t>['ya', 'allah', 'nikah', 'muda', 'nikah', 'acara', 'besaran', 'cewek', 'satunya', 'keluarga', 'butuh', 'validasi', 'acara', 'cowoknya', 'dokyeom']</t>
  </si>
  <si>
    <t>['ya', 'allah', 'nikah', 'muda', 'nikah', 'acara', 'besar', 'cewek', 'satu', 'keluarga', 'butuh', 'validasi', 'acara', 'cowok', 'dokyeom']</t>
  </si>
  <si>
    <t>ya allah nikah muda nikah acara besar cewek satu keluarga butuh validasi acara cowok dokyeom</t>
  </si>
  <si>
    <t>@tanyarlfes Alah ribet nder urus urusan sm hidup sendiri blm bener kalo nikah muda artinya harus ngurus hidup orang lain juga mau gak mau nambah beban hidup lagi. Iya kl idupnya enak kl kagak?? Ntar kayak gini lagi  "Kasian mana masi muda"</t>
  </si>
  <si>
    <t>@tanyarlfes alah ribet nder urus urusan sm hidup sendiri blm bener kalo nikah muda artinya harus ngurus hidup orang lain juga mau gak mau nambah beban hidup lagi. iya kl idupnya enak kl kagak?? ntar kayak gini lagi  "kasian mana masi muda"</t>
  </si>
  <si>
    <t>alah ribet nder urus urusan sm hidup sendiri blm bener kalo nikah muda artinya harus ngurus hidup orang lain juga mau gak mau nambah beban hidup lagi iya kl idupnya enak kl kagak ntar kayak gini lagi kasian mana masi muda</t>
  </si>
  <si>
    <t>['alah', 'ribet', 'nder', 'urus', 'urusan', 'sm', 'hidup', 'sendiri', 'blm', 'bener', 'kalo', 'nikah', 'muda', 'artinya', 'harus', 'ngurus', 'hidup', 'orang', 'lain', 'juga', 'mau', 'gak', 'mau', 'nambah', 'beban', 'hidup', 'lagi', 'iya', 'kl', 'idupnya', 'enak', 'kl', 'kagak', 'ntar', 'kayak', 'gini', 'lagi', 'kasian', 'mana', 'masi', 'muda']</t>
  </si>
  <si>
    <t>['alah', 'rumit', 'nder', 'atur', 'urusan', 'sama', 'hidup', 'sendiri', 'belum', 'benar', 'kalo', 'nikah', 'muda', 'artinya', 'harus', 'merawat', 'hidup', 'orang', 'lain', 'juga', 'mau', 'gak', 'mau', 'bertambah', 'beban', 'hidup', 'lagi', 'iya', 'kalau', 'hidupnya', 'enak', 'kalau', 'tidak', 'nanti', 'seperti', 'begini', 'lagi', 'kasihan', 'mana', 'masih', 'muda']</t>
  </si>
  <si>
    <t>['alah', 'rumit', 'nder', 'atur', 'urusan', 'hidup', 'kalo', 'nikah', 'muda', 'merawat', 'hidup', 'orang', 'gak', 'bertambah', 'beban', 'hidup', 'iya', 'hidupnya', 'enak', 'kasihan', 'muda']</t>
  </si>
  <si>
    <t>['alah', 'rumit', 'nder', 'atur', 'urus', 'hidup', 'kalo', 'nikah', 'muda', 'rawat', 'hidup', 'orang', 'gak', 'tambah', 'beban', 'hidup', 'iya', 'hidup', 'enak', 'kasihan', 'muda']</t>
  </si>
  <si>
    <t>alah rumit nder atur urus hidup kalo nikah muda rawat hidup orang gak tambah beban hidup iya hidup enak kasihan muda</t>
  </si>
  <si>
    <t>Bersyukur bgt punya orang tua yang kagak maksa biar cepet nikah.
Yang riweuh malahan orang lain blg  nanti keburu ketuaan lah gak produktif lah.
Umur segini belom nikah dibilang ketuaan.
Tp kalo meninggal malah dibilangnya "meninggal muda" kan kocak.</t>
  </si>
  <si>
    <t>bersyukur bgt punya orang tua yang kagak maksa biar cepet nikah.
yang riweuh malahan orang lain blg  nanti keburu ketuaan lah gak produktif lah.
umur segini belom nikah dibilang ketuaan.
tp kalo meninggal malah dibilangnya "meninggal muda" kan kocak.</t>
  </si>
  <si>
    <t>bersyukur bgt punya orang tua yang kagak maksa biar cepet nikah yang riweuh malahan orang lain blg nanti keburu ketuaan lah gak produktif lah umur segini belom nikah dibilang ketuaan tp kalo meninggal malah dibilangnya meninggal muda kan kocak</t>
  </si>
  <si>
    <t>['bersyukur', 'bgt', 'punya', 'orang', 'tua', 'yang', 'kagak', 'maksa', 'biar', 'cepet', 'nikah', 'yang', 'riweuh', 'malahan', 'orang', 'lain', 'blg', 'nanti', 'keburu', 'ketuaan', 'lah', 'gak', 'produktif', 'lah', 'umur', 'segini', 'belom', 'nikah', 'dibilang', 'ketuaan', 'tp', 'kalo', 'meninggal', 'malah', 'dibilangnya', 'meninggal', 'muda', 'kan', 'kocak']</t>
  </si>
  <si>
    <t>['bersyukur', 'banget', 'punya', 'orang', 'tua', 'yang', 'tidak', 'maksa', 'biar', 'cepat', 'nikah', 'yang', 'riweuh', 'malahan', 'orang', 'lain', 'bilang', 'nanti', 'terburu', 'tua', 'lah', 'gak', 'produktif', 'lah', 'umur', 'begini', 'belum', 'nikah', 'dibilang', 'tua', 'tapi', 'kalo', 'meninggal', 'malah', 'dibilangnya', 'meninggal', 'muda', 'kan', 'lucu']</t>
  </si>
  <si>
    <t>['bersyukur', 'banget', 'orang', 'tua', 'maksa', 'biar', 'cepat', 'nikah', 'riweuh', 'orang', 'bilang', 'terburu', 'tua', 'gak', 'produktif', 'umur', 'nikah', 'dibilang', 'tua', 'kalo', 'meninggal', 'dibilangnya', 'meninggal', 'muda', 'lucu']</t>
  </si>
  <si>
    <t>['syukur', 'banget', 'orang', 'tua', 'maksa', 'biar', 'cepat', 'nikah', 'riweuh', 'orang', 'bilang', 'buru', 'tua', 'gak', 'produktif', 'umur', 'nikah', 'bilang', 'tua', 'kalo', 'tinggal', 'bilang', 'tinggal', 'muda', 'lucu']</t>
  </si>
  <si>
    <t>syukur banget orang tua maksa biar cepat nikah riweuh orang bilang buru tua gak produktif umur nikah bilang tua kalo tinggal bilang tinggal muda lucu</t>
  </si>
  <si>
    <t>@tanyarlfes semua pengen nikah muda, asal ada duid dan calonnya tentunya 🤣</t>
  </si>
  <si>
    <t>semua pengen nikah muda asal ada duid dan calonnya tentunya</t>
  </si>
  <si>
    <t>['semua', 'pengen', 'nikah', 'muda', 'asal', 'ada', 'duid', 'dan', 'calonnya', 'tentunya']</t>
  </si>
  <si>
    <t>['semua', 'ingin', 'nikah', 'muda', 'asal', 'ada', 'duid', 'dan', 'calonnya', 'tentunya']</t>
  </si>
  <si>
    <t>['nikah', 'muda', 'duid', 'calonnya']</t>
  </si>
  <si>
    <t>['nikah', 'muda', 'duid', 'calon']</t>
  </si>
  <si>
    <t>nikah muda duid calon</t>
  </si>
  <si>
    <t>besok kondangan lagi, temen gua banyak banget yang nikah muda anjir</t>
  </si>
  <si>
    <t>besok kondangan lagi temen gua banyak banget yang nikah muda anjir</t>
  </si>
  <si>
    <t>['besok', 'kondangan', 'lagi', 'temen', 'gua', 'banyak', 'banget', 'yang', 'nikah', 'muda', 'anjir']</t>
  </si>
  <si>
    <t>['besok', 'kondangan', 'lagi', 'teman', 'aku', 'banyak', 'banget', 'yang', 'nikah', 'muda', 'fuck']</t>
  </si>
  <si>
    <t>['besok', 'kondangan', 'teman', 'banget', 'nikah', 'muda', 'fuck']</t>
  </si>
  <si>
    <t>besok kondangan teman banget nikah muda fuck</t>
  </si>
  <si>
    <t>dan perihal ruby. i'd like to say sebelum dia meninggal, karena dia masih muda, bilang mau nikah sama gorou tuh emosi impulsif sematanya aja. she didn't really meant it. but yes gorou have special spot in her heart. instead of romantic, mungkin lebih ke adoring dan respect aja.</t>
  </si>
  <si>
    <t>dan perihal ruby id like to say sebelum dia meninggal karena dia masih muda bilang mau nikah sama gorou tuh emosi impulsif sematanya aja she didnt really meant it but yes gorou have special spot in her heart instead of romantic mungkin lebih ke adoring dan respect aja</t>
  </si>
  <si>
    <t>['dan', 'perihal', 'ruby', 'id', 'like', 'to', 'say', 'sebelum', 'dia', 'meninggal', 'karena', 'dia', 'masih', 'muda', 'bilang', 'mau', 'nikah', 'sama', 'gorou', 'tuh', 'emosi', 'impulsif', 'sematanya', 'aja', 'she', 'didnt', 'really', 'meant', 'it', 'but', 'yes', 'gorou', 'have', 'special', 'spot', 'in', 'her', 'heart', 'instead', 'of', 'romantic', 'mungkin', 'lebih', 'ke', 'adoring', 'dan', 'respect', 'aja']</t>
  </si>
  <si>
    <t>['perihal', 'ruby', 'id', 'like', 'to', 'say', 'meninggal', 'muda', 'bilang', 'nikah', 'gorou', 'tuh', 'emosi', 'impulsif', 'sematanya', 'aja', 'she', 'didnt', 'really', 'meant', 'it', 'but', 'yes', 'gorou', 'have', 'special', 'spot', 'in', 'her', 'heart', 'instead', 'of', 'romantic', 'adoring', 'respect', 'aja']</t>
  </si>
  <si>
    <t>['perihal', 'ruby', 'id', 'like', 'to', 'say', 'tinggal', 'muda', 'bilang', 'nikah', 'gorou', 'tuh', 'emosi', 'impulsif', 'semata', 'aja', 'she', 'didnt', 'really', 'meant', 'it', 'but', 'yes', 'gorou', 'have', 'special', 'spot', 'in', 'her', 'heart', 'instead', 'of', 'romantic', 'adoring', 'respect', 'aja']</t>
  </si>
  <si>
    <t>perihal ruby id like to say tinggal muda bilang nikah gorou tuh emosi impulsif semata aja she didnt really meant it but yes gorou have special spot in her heart instead of romantic adoring respect aja</t>
  </si>
  <si>
    <t>nikah muda lah anjir😭 yang penting lakinya sesuai tipe yang ak mau mwehe</t>
  </si>
  <si>
    <t>nikah muda lah anjir yang penting lakinya sesuai tipe yang ak mau mwehe</t>
  </si>
  <si>
    <t>['nikah', 'muda', 'lah', 'anjir', 'yang', 'penting', 'lakinya', 'sesuai', 'tipe', 'yang', 'ak', 'mau', 'mwehe']</t>
  </si>
  <si>
    <t>['nikah', 'muda', 'lah', 'fuck', 'yang', 'penting', 'lakinya', 'sesuai', 'tipe', 'yang', 'aku', 'mau', 'mwehe']</t>
  </si>
  <si>
    <t>['nikah', 'muda', 'fuck', 'lakinya', 'sesuai', 'tipe', 'mwehe']</t>
  </si>
  <si>
    <t>['nikah', 'muda', 'fuck', 'laki', 'sesuai', 'tipe', 'mwehe']</t>
  </si>
  <si>
    <t>nikah muda fuck laki sesuai tipe mwehe</t>
  </si>
  <si>
    <t>@tanyarlfes emosi banget lah. ya ngapain nikah kalo begitu? nikmati masa anak muda duluu, jangan ngebet nikah. setidak e punya pemikiran lah ya. ortu itu udh capek, punya inisiatif sendiri buat bantu lah kalo emang masih 'numpang'. agak gedeg kalo denger cerita beginian</t>
  </si>
  <si>
    <t>emosi banget lah ya ngapain nikah kalo begitu nikmati masa anak muda duluu jangan ngebet nikah setidak  punya pemikiran lah ya ortu itu udh capek punya inisiatif sendiri buat bantu lah kalo emang masih numpang agak gedeg kalo denger cerita beginian</t>
  </si>
  <si>
    <t>['emosi', 'banget', 'lah', 'ya', 'ngapain', 'nikah', 'kalo', 'begitu', 'nikmati', 'masa', 'anak', 'muda', 'duluu', 'jangan', 'ngebet', 'nikah', 'setidak', 'punya', 'pemikiran', 'lah', 'ya', 'ortu', 'itu', 'udh', 'capek', 'punya', 'inisiatif', 'sendiri', 'buat', 'bantu', 'lah', 'kalo', 'emang', 'masih', 'numpang', 'agak', 'gedeg', 'kalo', 'denger', 'cerita', 'beginian']</t>
  </si>
  <si>
    <t>['emosi', 'banget', 'lah', 'ya', 'kenapa', 'nikah', 'kalo', 'begitu', 'menikmati', 'masa', 'anak', 'muda', 'duluu', 'jangan', 'ingin', 'nikah', 'setidak', 'punya', 'pemikiran', 'lah', 'ya', 'orangtua', 'itu', 'sudah', 'capek', 'punya', 'inisiatif', 'sendiri', 'buat', 'bantu', 'lah', 'kalo', 'memang', 'masih', 'menumpang', 'agak', 'sebal', 'kalo', 'denger', 'cerita', 'beginian']</t>
  </si>
  <si>
    <t>['emosi', 'banget', 'ya', 'nikah', 'kalo', 'menikmati', 'anak', 'muda', 'duluu', 'nikah', 'setidak', 'pemikiran', 'ya', 'orangtua', 'capek', 'inisiatif', 'bantu', 'kalo', 'menumpang', 'sebal', 'kalo', 'denger', 'cerita']</t>
  </si>
  <si>
    <t>['emosi', 'banget', 'ya', 'nikah', 'kalo', 'nikmat', 'anak', 'muda', 'duluu', 'nikah', 'tidak', 'pikir', 'ya', 'orangtua', 'capek', 'inisiatif', 'bantu', 'kalo', 'tumpang', 'sebal', 'kalo', 'denger', 'cerita']</t>
  </si>
  <si>
    <t>emosi banget ya nikah kalo nikmat anak muda duluu nikah tidak pikir ya orangtua capek inisiatif bantu kalo tumpang sebal kalo denger cerita</t>
  </si>
  <si>
    <t>@avocahaedo itu berarti cowoknya yg nikah muda 😤😭</t>
  </si>
  <si>
    <t>itu berarti cowoknya yg nikah muda</t>
  </si>
  <si>
    <t>['itu', 'berarti', 'cowoknya', 'yg', 'nikah', 'muda']</t>
  </si>
  <si>
    <t>['cowoknya', 'nikah', 'muda']</t>
  </si>
  <si>
    <t>['cowok', 'nikah', 'muda']</t>
  </si>
  <si>
    <t>cowok nikah muda</t>
  </si>
  <si>
    <t>ditanya kapan nikah❎
ditanya kuliah semester berapa✅
dinasehatin cepat nyari calon❎
dinasehatin baik-baik kuliahnya✅
thank u om tante, ak merasa muda🥰 {tp emg masi muda kok}</t>
  </si>
  <si>
    <t>ditanya kapan nikah ditanya kuliah semester berapa dinasehatin cepat nyari calon dinasehatin baikbaik kuliahnya thank  om tante ak merasa muda tp emg masi muda kok</t>
  </si>
  <si>
    <t>['ditanya', 'kapan', 'nikah', 'ditanya', 'kuliah', 'semester', 'berapa', 'dinasehatin', 'cepat', 'nyari', 'calon', 'dinasehatin', 'baikbaik', 'kuliahnya', 'thank', 'om', 'tante', 'ak', 'merasa', 'muda', 'tp', 'emg', 'masi', 'muda', 'kok']</t>
  </si>
  <si>
    <t>['ditanya', 'kapan', 'nikah', 'ditanya', 'kuliah', 'semester', 'berapa', 'dinasehatin', 'cepat', 'mencari', 'calon', 'dinasehatin', 'baikbaik', 'kuliahnya', 'thank', 'paman', 'tante', 'aku', 'merasa', 'muda', 'tapi', 'memang', 'masih', 'muda', 'kok']</t>
  </si>
  <si>
    <t>['nikah', 'kuliah', 'semester', 'dinasehatin', 'cepat', 'mencari', 'calon', 'dinasehatin', 'baikbaik', 'kuliahnya', 'thank', 'paman', 'tante', 'muda', 'muda']</t>
  </si>
  <si>
    <t>['nikah', 'kuliah', 'semester', 'dinasehatin', 'cepat', 'cari', 'calon', 'dinasehatin', 'baikbaik', 'kuliah', 'thank', 'paman', 'tante', 'muda', 'muda']</t>
  </si>
  <si>
    <t>nikah kuliah semester dinasehatin cepat cari calon dinasehatin baikbaik kuliah thank paman tante muda muda</t>
  </si>
  <si>
    <t>Bilang "aku pikir nikah itu bisa ngurangin beban hidup, bisa lebih bahagia, eh gataunya malah nambah masalah. Udah, kamu nikmatin masa muda kamu, nikmatin masa sendiriannya kamu, seneng seneng aja dulu, gausah ngoyo buat nikah" 
habis itu kutanya "kenapa?"</t>
  </si>
  <si>
    <t>bilang "aku pikir nikah itu bisa ngurangin beban hidup, bisa lebih bahagia, eh gataunya malah nambah masalah. udah, kamu nikmatin masa muda kamu, nikmatin masa sendiriannya kamu, seneng seneng aja dulu, gausah ngoyo buat nikah" 
habis itu kutanya "kenapa?"</t>
  </si>
  <si>
    <t>bilang aku pikir nikah itu bisa ngurangin beban hidup bisa lebih bahagia eh gataunya malah nambah masalah udah kamu nikmatin masa muda kamu nikmatin masa sendiriannya kamu seneng seneng aja dulu gausah ngoyo buat nikah habis itu kutanya kenapa</t>
  </si>
  <si>
    <t>['bilang', 'aku', 'pikir', 'nikah', 'itu', 'bisa', 'ngurangin', 'beban', 'hidup', 'bisa', 'lebih', 'bahagia', 'eh', 'gataunya', 'malah', 'nambah', 'masalah', 'udah', 'kamu', 'nikmatin', 'masa', 'muda', 'kamu', 'nikmatin', 'masa', 'sendiriannya', 'kamu', 'seneng', 'seneng', 'aja', 'dulu', 'gausah', 'ngoyo', 'buat', 'nikah', 'habis', 'itu', 'kutanya', 'kenapa']</t>
  </si>
  <si>
    <t>['bilang', 'aku', 'pikir', 'nikah', 'itu', 'bisa', 'mengurangi', 'beban', 'hidup', 'bisa', 'lebih', 'bahagia', 'malah', 'gataunya', 'malah', 'bertambah', 'masalah', 'sudah', 'kamu', 'menikmati', 'masa', 'muda', 'kamu', 'menikmati', 'masa', 'sendiriannya', 'kamu', 'senang', 'senang', 'aja', 'dulu', 'jangan', 'ngoyo', 'buat', 'nikah', 'habis', 'itu', 'kutanya', 'kenapa']</t>
  </si>
  <si>
    <t>['bilang', 'pikir', 'nikah', 'mengurangi', 'beban', 'hidup', 'bahagia', 'gataunya', 'bertambah', 'menikmati', 'muda', 'menikmati', 'sendiriannya', 'senang', 'senang', 'aja', 'ngoyo', 'nikah', 'habis', 'kutanya']</t>
  </si>
  <si>
    <t>['bilang', 'pikir', 'nikah', 'kurang', 'beban', 'hidup', 'bahagia', 'gataunya', 'tambah', 'nikmat', 'muda', 'nikmat', 'sendiri', 'senang', 'senang', 'aja', 'ngoyo', 'nikah', 'habis', 'kuta']</t>
  </si>
  <si>
    <t>bilang pikir nikah kurang beban hidup bahagia gataunya tambah nikmat muda nikmat sendiri senang senang aja ngoyo nikah habis kuta</t>
  </si>
  <si>
    <t>@otterchanie GUE SIAP NIKAH MUDA CHAN😎✊🏼</t>
  </si>
  <si>
    <t>@otterchanie gue siap nikah muda chan😎✊🏼</t>
  </si>
  <si>
    <t>gue siap nikah muda chan</t>
  </si>
  <si>
    <t>['gue', 'siap', 'nikah', 'muda', 'chan']</t>
  </si>
  <si>
    <t>['aku', 'siap', 'nikah', 'muda', 'chan']</t>
  </si>
  <si>
    <t>['nikah', 'muda', 'chan']</t>
  </si>
  <si>
    <t>nikah muda chan</t>
  </si>
  <si>
    <t>Eid day 3. 
Tadi sore ada salah satu temen kuliahku main kerumah, karena kebetulan habis dari rumah mertuanya, jadi mampir bentar. Fyi dia bareng suaminya. Tapi suaminya ga turun, doi nunggu di mobil.
Dia cerita tentang sesuatu yang bikin aku makin takut buat nikah muda. Dia-</t>
  </si>
  <si>
    <t>eid day 3. 
tadi sore ada salah satu temen kuliahku main kerumah, karena kebetulan habis dari rumah mertuanya, jadi mampir bentar. fyi dia bareng suaminya. tapi suaminya ga turun, doi nunggu di mobil.
dia cerita tentang sesuatu yang bikin aku makin takut buat nikah muda. dia-</t>
  </si>
  <si>
    <t>eid day tadi sore ada salah satu temen kuliahku main kerumah karena kebetulan habis dari rumah mertuanya jadi mampir bentar fyi dia bareng suaminya tapi suaminya ga turun doi nunggu di mobil dia cerita tentang sesuatu yang bikin aku makin takut buat nikah muda dia</t>
  </si>
  <si>
    <t>['eid', 'day', 'tadi', 'sore', 'ada', 'salah', 'satu', 'temen', 'kuliahku', 'main', 'kerumah', 'karena', 'kebetulan', 'habis', 'dari', 'rumah', 'mertuanya', 'jadi', 'mampir', 'bentar', 'fyi', 'dia', 'bareng', 'suaminya', 'tapi', 'suaminya', 'ga', 'turun', 'doi', 'nunggu', 'di', 'mobil', 'dia', 'cerita', 'tentang', 'sesuatu', 'yang', 'bikin', 'aku', 'makin', 'takut', 'buat', 'nikah', 'muda', 'dia']</t>
  </si>
  <si>
    <t>['eid', 'day', 'tadi', 'sore', 'ada', 'salah', 'satu', 'teman', 'kuliahku', 'main', 'kerumah', 'karena', 'kebetulan', 'habis', 'dari', 'rumah', 'mertuanya', 'jadi', 'mampir', 'bentar', 'fyi', 'dia', 'bareng', 'suaminya', 'tapi', 'suaminya', 'tidak', 'turun', 'dia', 'nunggu', 'di', 'mobil', 'dia', 'cerita', 'tentang', 'sesuatu', 'yang', 'bikin', 'aku', 'makin', 'takut', 'buat', 'nikah', 'muda', 'dia']</t>
  </si>
  <si>
    <t>['eid', 'day', 'sore', 'salah', 'teman', 'kuliahku', 'main', 'kerumah', 'habis', 'rumah', 'mertuanya', 'mampir', 'bentar', 'fyi', 'bareng', 'suaminya', 'suaminya', 'turun', 'nunggu', 'mobil', 'cerita', 'bikin', 'takut', 'nikah', 'muda']</t>
  </si>
  <si>
    <t>['eid', 'day', 'sore', 'salah', 'teman', 'kuliah', 'main', 'rumah', 'habis', 'rumah', 'mertua', 'mampir', 'bentar', 'fyi', 'bareng', 'suami', 'suami', 'turun', 'nunggu', 'mobil', 'cerita', 'bikin', 'takut', 'nikah', 'muda']</t>
  </si>
  <si>
    <t>eid day sore salah teman kuliah main rumah habis rumah mertua mampir bentar fyi bareng suami suami turun nunggu mobil cerita bikin takut nikah muda</t>
  </si>
  <si>
    <t>Abang gue bilang, katanya jgn cpt² nikah dulu, nanti nyesel. LAHHHH yang kepikiran buat nikah muda siapa anjjjj 😭</t>
  </si>
  <si>
    <t>abang gue bilang, katanya jgn cpt² nikah dulu, nanti nyesel. lahhhh yang kepikiran buat nikah muda siapa anjjjj 😭</t>
  </si>
  <si>
    <t>abang gue bilang katanya jgn cpt nikah dulu nanti nyesel lahhhh yang kepikiran buat nikah muda siapa anjjjj</t>
  </si>
  <si>
    <t>['abang', 'gue', 'bilang', 'katanya', 'jgn', 'cpt', 'nikah', 'dulu', 'nanti', 'nyesel', 'lahhhh', 'yang', 'kepikiran', 'buat', 'nikah', 'muda', 'siapa', 'anjjjj']</t>
  </si>
  <si>
    <t>['kakak', 'aku', 'bilang', 'katanya', 'jgn', 'cepat', 'nikah', 'dulu', 'nanti', 'menyesal', 'lahhhh', 'yang', 'kepikiran', 'buat', 'nikah', 'muda', 'siapa', 'anjjjj']</t>
  </si>
  <si>
    <t>['kakak', 'bilang', 'jgn', 'cepat', 'nikah', 'menyesal', 'lahhhh', 'kepikiran', 'nikah', 'muda', 'anjjjj']</t>
  </si>
  <si>
    <t>['kakak', 'bilang', 'jgn', 'cepat', 'nikah', 'sesal', 'lahhhh', 'pikir', 'nikah', 'muda', 'anjjjj']</t>
  </si>
  <si>
    <t>kakak bilang jgn cepat nikah sesal lahhhh pikir nikah muda anjjjj</t>
  </si>
  <si>
    <t>-ning yg masih single, ada yg lagi mau cari cowok atau pasangan hidup ga sih?
Aku m26 lagi cari pasangan juga, lebih tua atau lebih muda juga gapapa. Kenalan dulu juga gapapa.
Udah punya penghasilan, udah punya rumah, lagi nabung buat biaya nikah. Tapi aku pernah di  (cont..)</t>
  </si>
  <si>
    <t>-ning yg masih single, ada yg lagi mau cari cowok atau pasangan hidup ga sih?
aku m26 lagi cari pasangan juga, lebih tua atau lebih muda juga gapapa. kenalan dulu juga gapapa.
udah punya penghasilan, udah punya rumah, lagi nabung buat biaya nikah. tapi aku pernah di  (cont..)</t>
  </si>
  <si>
    <t>ning yg masih single ada yg lagi mau cari cowok atau pasangan hidup ga sih aku  lagi cari pasangan juga lebih tua atau lebih muda juga gapapa kenalan dulu juga gapapa udah punya penghasilan udah punya rumah lagi nabung buat biaya nikah tapi aku pernah di cont</t>
  </si>
  <si>
    <t>['ning', 'yg', 'masih', 'single', 'ada', 'yg', 'lagi', 'mau', 'cari', 'cowok', 'atau', 'pasangan', 'hidup', 'ga', 'sih', 'aku', 'lagi', 'cari', 'pasangan', 'juga', 'lebih', 'tua', 'atau', 'lebih', 'muda', 'juga', 'gapapa', 'kenalan', 'dulu', 'juga', 'gapapa', 'udah', 'punya', 'penghasilan', 'udah', 'punya', 'rumah', 'lagi', 'nabung', 'buat', 'biaya', 'nikah', 'tapi', 'aku', 'pernah', 'di', 'cont']</t>
  </si>
  <si>
    <t>['di', 'yg', 'masih', 'lajang', 'ada', 'yg', 'lagi', 'mau', 'cari', 'cowok', 'atau', 'pasangan', 'hidup', 'tidak', 'sih', 'aku', 'lagi', 'cari', 'pasangan', 'juga', 'lebih', 'tua', 'atau', 'lebih', 'muda', 'juga', 'boleh', 'kenalan', 'dulu', 'juga', 'boleh', 'sudah', 'punya', 'penghasilan', 'sudah', 'punya', 'rumah', 'lagi', 'menabung', 'buat', 'biaya', 'nikah', 'tapi', 'aku', 'pernah', 'di', 'cont']</t>
  </si>
  <si>
    <t>['lajang', 'cari', 'cowok', 'pasangan', 'hidup', 'sih', 'cari', 'pasangan', 'tua', 'muda', 'kenalan', 'penghasilan', 'rumah', 'menabung', 'biaya', 'nikah', 'cont']</t>
  </si>
  <si>
    <t>['lajang', 'cari', 'cowok', 'pasang', 'hidup', 'sih', 'cari', 'pasang', 'tua', 'muda', 'kenal', 'hasil', 'rumah', 'tabung', 'biaya', 'nikah', 'cont']</t>
  </si>
  <si>
    <t>lajang cari cowok pasang hidup sih cari pasang tua muda kenal hasil rumah tabung biaya nikah cont</t>
  </si>
  <si>
    <t>@coitusbrutal Orang Aceh kalo udah nikah terlepas tua muda bakal sering di warkop 🤣</t>
  </si>
  <si>
    <t>@coitusbrutal orang aceh kalo udah nikah terlepas tua muda bakal sering di warkop 🤣</t>
  </si>
  <si>
    <t>orang aceh kalo udah nikah terlepas tua muda bakal sering di warkop</t>
  </si>
  <si>
    <t>['orang', 'aceh', 'kalo', 'udah', 'nikah', 'terlepas', 'tua', 'muda', 'bakal', 'sering', 'di', 'warkop']</t>
  </si>
  <si>
    <t>['orang', 'aceh', 'kalo', 'sudah', 'nikah', 'terlepas', 'tua', 'muda', 'bakal', 'sering', 'di', 'warkop']</t>
  </si>
  <si>
    <t>['orang', 'aceh', 'kalo', 'nikah', 'terlepas', 'tua', 'muda', 'warkop']</t>
  </si>
  <si>
    <t>['orang', 'aceh', 'kalo', 'nikah', 'lepas', 'tua', 'muda', 'warkop']</t>
  </si>
  <si>
    <t>orang aceh kalo nikah lepas tua muda warkop</t>
  </si>
  <si>
    <t>@strawbeomry jgn lupa datenk yh? ak jg ga nyangka bakal nikah muda ಥ‿ಥ https://t.co/AJXEGHvfk2</t>
  </si>
  <si>
    <t>@strawbeomry jgn lupa datenk yh? ak jg ga nyangka bakal nikah muda ಥ‿ಥ https://t.co/ajxeghvfk2</t>
  </si>
  <si>
    <t>jgn lupa datenk yh ak jg ga nyangka bakal nikah muda</t>
  </si>
  <si>
    <t>['jgn', 'lupa', 'datenk', 'yh', 'ak', 'jg', 'ga', 'nyangka', 'bakal', 'nikah', 'muda']</t>
  </si>
  <si>
    <t>['jgn', 'lupa', 'datenk', 'ya', 'aku', 'juga', 'tidak', 'menyangka', 'bakal', 'nikah', 'muda']</t>
  </si>
  <si>
    <t>['jgn', 'lupa', 'datenk', 'ya', 'menyangka', 'nikah', 'muda']</t>
  </si>
  <si>
    <t>['jgn', 'lupa', 'datenk', 'ya', 'sangka', 'nikah', 'muda']</t>
  </si>
  <si>
    <t>jgn lupa datenk ya sangka nikah muda</t>
  </si>
  <si>
    <t>alhamdulillah nya circle ku banyak yg blm nikahnya drpd yg udah nikahnya wkwk emg tuhan memberiku lingkungan pertemanan yg seperti ini yg ga menjunjung nikah muda jd kalo meetup gaada tuh yg udah bawa bayik🤣</t>
  </si>
  <si>
    <t>alhamdulillah nya circle ku banyak yg blm nikahnya drpd yg udah nikahnya wkwk emg tuhan memberiku lingkungan pertemanan yg seperti ini yg ga menjunjung nikah muda jd kalo meetup gaada tuh yg udah bawa bayik</t>
  </si>
  <si>
    <t>['alhamdulillah', 'nya', 'circle', 'ku', 'banyak', 'yg', 'blm', 'nikahnya', 'drpd', 'yg', 'udah', 'nikahnya', 'wkwk', 'emg', 'tuhan', 'memberiku', 'lingkungan', 'pertemanan', 'yg', 'seperti', 'ini', 'yg', 'ga', 'menjunjung', 'nikah', 'muda', 'jd', 'kalo', 'meetup', 'gaada', 'tuh', 'yg', 'udah', 'bawa', 'bayik']</t>
  </si>
  <si>
    <t>['alhamdulillah', 'nya', 'circle', 'aku', 'banyak', 'yg', 'belum', 'nikahnya', 'daripada', 'yg', 'sudah', 'nikahnya', 'wkwk', 'memang', 'tuhan', 'memberiku', 'lingkungan', 'pertemanan', 'yg', 'seperti', 'ini', 'yg', 'tidak', 'menjunjung', 'nikah', 'muda', 'jd', 'kalo', 'meetup', 'gaada', 'tuh', 'yg', 'sudah', 'bawa', 'bayik']</t>
  </si>
  <si>
    <t>['alhamdulillah', 'nya', 'circle', 'nikahnya', 'nikahnya', 'tuhan', 'memberiku', 'lingkungan', 'pertemanan', 'menjunjung', 'nikah', 'muda', 'jd', 'kalo', 'meetup', 'gaada', 'tuh', 'bawa', 'bayik']</t>
  </si>
  <si>
    <t>['alhamdulillah', 'nya', 'circle', 'nikah', 'nikah', 'tuhan', 'beri', 'lingkung', 'teman', 'junjung', 'nikah', 'muda', 'jd', 'kalo', 'meetup', 'gaada', 'tuh', 'bawa', 'bayik']</t>
  </si>
  <si>
    <t>alhamdulillah nya circle nikah nikah tuhan beri lingkung teman junjung nikah muda jd kalo meetup gaada tuh bawa bayik</t>
  </si>
  <si>
    <t>Lebaran di tanya2 ttg kapan kapan❌
Lebaran dilarang nikah muda✅
terima kasih kluargaq wejanganny stuju sekali👍🏻</t>
  </si>
  <si>
    <t>lebaran di tanya2 ttg kapan kapan❌
lebaran dilarang nikah muda✅
terima kasih kluargaq wejanganny stuju sekali👍🏻</t>
  </si>
  <si>
    <t>lebaran di tanya ttg kapan kapan lebaran dilarang nikah muda terima kasih kluargaq wejanganny stuju sekali</t>
  </si>
  <si>
    <t>['lebaran', 'di', 'tanya', 'ttg', 'kapan', 'kapan', 'lebaran', 'dilarang', 'nikah', 'muda', 'terima', 'kasih', 'kluargaq', 'wejanganny', 'stuju', 'sekali']</t>
  </si>
  <si>
    <t>['lebaran', 'di', 'tanya', 'tentang', 'kapan', 'kapan', 'lebaran', 'dilarang', 'nikah', 'muda', 'terima', 'kasih', 'kluargaq', 'wejanganny', 'stuju', 'sekali']</t>
  </si>
  <si>
    <t>['lebaran', 'lebaran', 'dilarang', 'nikah', 'muda', 'terima', 'kasih', 'kluargaq', 'wejanganny', 'stuju']</t>
  </si>
  <si>
    <t>['lebaran', 'lebaran', 'larang', 'nikah', 'muda', 'terima', 'kasih', 'kluargaq', 'wejanganny', 'stuju']</t>
  </si>
  <si>
    <t>lebaran lebaran larang nikah muda terima kasih kluargaq wejanganny stuju</t>
  </si>
  <si>
    <t>Sebuah plot twist
👩‍🦳 heee kapan nikah? Si A lohh lebih muda dr km udh nikah 
👱‍♀️hamil tpkan? 
👩‍🦳 ......</t>
  </si>
  <si>
    <t>sebuah plot twist
👩‍🦳 heee kapan nikah? si a lohh lebih muda dr km udh nikah 
👱‍♀️hamil tpkan? 
👩‍🦳 ......</t>
  </si>
  <si>
    <t>sebuah plot twist heee kapan nikah si  lohh lebih muda dr km udh nikah hamil tpkan</t>
  </si>
  <si>
    <t>['sebuah', 'plot', 'twist', 'heee', 'kapan', 'nikah', 'si', 'lohh', 'lebih', 'muda', 'dr', 'km', 'udh', 'nikah', 'hamil', 'tpkan']</t>
  </si>
  <si>
    <t>['sebuah', 'plot', 'twist', 'heee', 'kapan', 'nikah', 'si', 'lohh', 'lebih', 'muda', 'dari', 'kamu', 'sudah', 'nikah', 'hamil', 'tpkan']</t>
  </si>
  <si>
    <t>['plot', 'twist', 'heee', 'nikah', 'si', 'lohh', 'muda', 'nikah', 'hamil', 'tpkan']</t>
  </si>
  <si>
    <t>plot twist heee nikah si lohh muda nikah hamil tpkan</t>
  </si>
  <si>
    <t>Paling sering pertanyaan kapan nikah dll. Apakah pernikahan muda atau cepat jadi paling utama tolak ukur kesuksesan dunia? Parahnya lagi pertanyaan sindirannya dari orang yg nikah nya di sponsori ortu nya dan nikah karena hamidun. Yg ditanya berjuang keras nabung dan Halal dulu</t>
  </si>
  <si>
    <t>paling sering pertanyaan kapan nikah dll. apakah pernikahan muda atau cepat jadi paling utama tolak ukur kesuksesan dunia? parahnya lagi pertanyaan sindirannya dari orang yg nikah nya di sponsori ortu nya dan nikah karena hamidun. yg ditanya berjuang keras nabung dan halal dulu</t>
  </si>
  <si>
    <t>paling sering pertanyaan kapan nikah dll apakah pernikahan muda atau cepat jadi paling utama tolak ukur kesuksesan dunia parahnya lagi pertanyaan sindirannya dari orang yg nikah nya di sponsori ortu nya dan nikah karena hamidun yg ditanya berjuang keras nabung dan halal dulu</t>
  </si>
  <si>
    <t>['paling', 'sering', 'pertanyaan', 'kapan', 'nikah', 'dll', 'apakah', 'pernikahan', 'muda', 'atau', 'cepat', 'jadi', 'paling', 'utama', 'tolak', 'ukur', 'kesuksesan', 'dunia', 'parahnya', 'lagi', 'pertanyaan', 'sindirannya', 'dari', 'orang', 'yg', 'nikah', 'nya', 'di', 'sponsori', 'ortu', 'nya', 'dan', 'nikah', 'karena', 'hamidun', 'yg', 'ditanya', 'berjuang', 'keras', 'nabung', 'dan', 'halal', 'dulu']</t>
  </si>
  <si>
    <t>['paling', 'sering', 'pertanyaan', 'kapan', 'nikah', 'dll', 'apakah', 'pernikahan', 'muda', 'atau', 'cepat', 'jadi', 'paling', 'utama', 'tolak', 'ukur', 'kesuksesan', 'dunia', 'parahnya', 'lagi', 'pertanyaan', 'sindirannya', 'dari', 'orang', 'yg', 'nikah', 'nya', 'di', 'sponsori', 'orangtua', 'nya', 'dan', 'nikah', 'karena', 'hamil', 'yg', 'ditanya', 'berjuang', 'keras', 'menabung', 'dan', 'halal', 'dulu']</t>
  </si>
  <si>
    <t>['nikah', 'dll', 'pernikahan', 'muda', 'cepat', 'utama', 'tolak', 'ukur', 'kesuksesan', 'dunia', 'parahnya', 'sindirannya', 'orang', 'nikah', 'nya', 'sponsori', 'orangtua', 'nya', 'nikah', 'hamil', 'berjuang', 'keras', 'menabung', 'halal']</t>
  </si>
  <si>
    <t>['nikah', 'dll', 'nikah', 'muda', 'cepat', 'utama', 'tolak', 'ukur', 'sukses', 'dunia', 'parah', 'sindir', 'orang', 'nikah', 'nya', 'sponsor', 'orangtua', 'nya', 'nikah', 'hamil', 'juang', 'keras', 'tabung', 'halal']</t>
  </si>
  <si>
    <t>nikah dll nikah muda cepat utama tolak ukur sukses dunia parah sindir orang nikah nya sponsor orangtua nya nikah hamil juang keras tabung halal</t>
  </si>
  <si>
    <t>ga nyangka bisa nikah muda https://t.co/VBcOEIYZqx</t>
  </si>
  <si>
    <t>ga nyangka bisa nikah muda https://t.co/vbcoeiyzqx</t>
  </si>
  <si>
    <t>ga nyangka bisa nikah muda</t>
  </si>
  <si>
    <t>['ga', 'nyangka', 'bisa', 'nikah', 'muda']</t>
  </si>
  <si>
    <t>['tidak', 'menyangka', 'bisa', 'nikah', 'muda']</t>
  </si>
  <si>
    <t>['menyangka', 'nikah', 'muda']</t>
  </si>
  <si>
    <t>['sangka', 'nikah', 'muda']</t>
  </si>
  <si>
    <t>sangka nikah muda</t>
  </si>
  <si>
    <t>@tanyarlfes saudara dri keluarga besar yg udh nikah di umur yg matang aja banyak yng kandas atwu ada yng sampe konflik setiap hari gimana gua ga ke trigger sma nikah muda, takut ada kdtr jga trus perselingkuhan dimna'</t>
  </si>
  <si>
    <t>saudara dri keluarga besar yg udh nikah di umur yg matang aja banyak yng kandas atwu ada yng sampe konflik setiap hari gimana gua ga ke trigger sma nikah muda takut ada kdtr jga trus perselingkuhan dimna</t>
  </si>
  <si>
    <t>['saudara', 'dri', 'keluarga', 'besar', 'yg', 'udh', 'nikah', 'di', 'umur', 'yg', 'matang', 'aja', 'banyak', 'yng', 'kandas', 'atwu', 'ada', 'yng', 'sampe', 'konflik', 'setiap', 'hari', 'gimana', 'gua', 'ga', 'ke', 'trigger', 'sma', 'nikah', 'muda', 'takut', 'ada', 'kdtr', 'jga', 'trus', 'perselingkuhan', 'dimna']</t>
  </si>
  <si>
    <t>['saudara', 'dari', 'keluarga', 'besar', 'yg', 'sudah', 'nikah', 'di', 'umur', 'yg', 'matang', 'aja', 'banyak', 'yng', 'kandas', 'atwu', 'ada', 'yng', 'sampai', 'konflik', 'setiap', 'hari', 'bagaimana', 'aku', 'tidak', 'ke', 'terpancing', 'sama', 'nikah', 'muda', 'takut', 'ada', 'kdtr', 'juga', 'terus', 'perselingkuhan', 'dimna']</t>
  </si>
  <si>
    <t>['saudara', 'keluarga', 'nikah', 'umur', 'matang', 'aja', 'kandas', 'atwu', 'konflik', 'terpancing', 'nikah', 'muda', 'takut', 'kdtr', 'perselingkuhan', 'dimna']</t>
  </si>
  <si>
    <t>['saudara', 'keluarga', 'nikah', 'umur', 'matang', 'aja', 'kandas', 'atwu', 'konflik', 'pancing', 'nikah', 'muda', 'takut', 'kdtr', 'selingkuh', 'dimna']</t>
  </si>
  <si>
    <t>saudara keluarga nikah umur matang aja kandas atwu konflik pancing nikah muda takut kdtr selingkuh dimna</t>
  </si>
  <si>
    <t>Ohm makin ganteng.. nanon makin cantik.. mending kalian nikah muda aja ga sih</t>
  </si>
  <si>
    <t>ohm makin ganteng.. nanon makin cantik.. mending kalian nikah muda aja ga sih</t>
  </si>
  <si>
    <t>ohm makin ganteng nanon makin cantik mending kalian nikah muda aja ga sih</t>
  </si>
  <si>
    <t>['ohm', 'makin', 'ganteng', 'nanon', 'makin', 'cantik', 'mending', 'kalian', 'nikah', 'muda', 'aja', 'ga', 'sih']</t>
  </si>
  <si>
    <t>['ohm', 'makin', 'ganteng', 'nanon', 'makin', 'cantik', 'mending', 'kalian', 'nikah', 'muda', 'aja', 'tidak', 'sih']</t>
  </si>
  <si>
    <t>['ohm', 'ganteng', 'nanon', 'cantik', 'mending', 'nikah', 'muda', 'aja', 'sih']</t>
  </si>
  <si>
    <t>ohm ganteng nanon cantik mending nikah muda aja sih</t>
  </si>
  <si>
    <t>lucu bgt bapak gw cerita pengalaman dia waktu muda ternyata banyak cewe demen sama dia
ternyata dia punya pacar cantik dulu sblm nikah sama ema gw GW KAGET anjerrr</t>
  </si>
  <si>
    <t>lucu bgt bapak gw cerita pengalaman dia waktu muda ternyata banyak cewe demen sama dia
ternyata dia punya pacar cantik dulu sblm nikah sama ema gw gw kaget anjerrr</t>
  </si>
  <si>
    <t>lucu bgt bapak gw cerita pengalaman dia waktu muda ternyata banyak cewe demen sama dia ternyata dia punya pacar cantik dulu sblm nikah sama ema gw gw kaget anjerrr</t>
  </si>
  <si>
    <t>['lucu', 'bgt', 'bapak', 'gw', 'cerita', 'pengalaman', 'dia', 'waktu', 'muda', 'ternyata', 'banyak', 'cewe', 'demen', 'sama', 'dia', 'ternyata', 'dia', 'punya', 'pacar', 'cantik', 'dulu', 'sblm', 'nikah', 'sama', 'ema', 'gw', 'gw', 'kaget', 'anjerrr']</t>
  </si>
  <si>
    <t>['lucu', 'banget', 'bapak', 'aku', 'cerita', 'pengalaman', 'dia', 'waktu', 'muda', 'ternyata', 'banyak', 'cewek', 'suka', 'sama', 'dia', 'ternyata', 'dia', 'punya', 'pacar', 'cantik', 'dulu', 'sebelum', 'nikah', 'sama', 'ema', 'aku', 'aku', 'kaget', 'anjerrr']</t>
  </si>
  <si>
    <t>['lucu', 'banget', 'cerita', 'pengalaman', 'muda', 'cewek', 'suka', 'pacar', 'cantik', 'nikah', 'kaget', 'anjerrr']</t>
  </si>
  <si>
    <t>['lucu', 'banget', 'cerita', 'alam', 'muda', 'cewek', 'suka', 'pacar', 'cantik', 'nikah', 'kaget', 'anjerrr']</t>
  </si>
  <si>
    <t>lucu banget cerita alam muda cewek suka pacar cantik nikah kaget anjerrr</t>
  </si>
  <si>
    <t>nikah muda??SAPA JG MO MATI</t>
  </si>
  <si>
    <t>nikah muda??sapa jg mo mati</t>
  </si>
  <si>
    <t>nikah mudasapa jg mo mati</t>
  </si>
  <si>
    <t>['nikah', 'mudasapa', 'jg', 'mo', 'mati']</t>
  </si>
  <si>
    <t>['nikah', 'mudasapa', 'juga', 'mau', 'mati']</t>
  </si>
  <si>
    <t>['nikah', 'mudasapa', 'mati']</t>
  </si>
  <si>
    <t>nikah mudasapa mati</t>
  </si>
  <si>
    <t>@mamahawani njir nikah muda</t>
  </si>
  <si>
    <t>njir nikah muda</t>
  </si>
  <si>
    <t>['njir', 'nikah', 'muda']</t>
  </si>
  <si>
    <t>Lebaran. Silaturahmi. Tapi sering banget dirusak sama pertanyaan gak mutu sodara-sodara. Kapan nikah? Kapan nambah anak? Gaji berapa. Kalo udah gitu, wajar aja gak sedikit anak muda yg males kalau ada acara berkedok “kumpul keluarga”</t>
  </si>
  <si>
    <t>lebaran. silaturahmi. tapi sering banget dirusak sama pertanyaan gak mutu sodara-sodara. kapan nikah? kapan nambah anak? gaji berapa. kalo udah gitu, wajar aja gak sedikit anak muda yg males kalau ada acara berkedok “kumpul keluarga”</t>
  </si>
  <si>
    <t>lebaran silaturahmi tapi sering banget dirusak sama pertanyaan gak mutu sodarasodara kapan nikah kapan nambah anak gaji berapa kalo udah gitu wajar aja gak sedikit anak muda yg males kalau ada acara berkedok kumpul keluarga</t>
  </si>
  <si>
    <t>['lebaran', 'silaturahmi', 'tapi', 'sering', 'banget', 'dirusak', 'sama', 'pertanyaan', 'gak', 'mutu', 'sodarasodara', 'kapan', 'nikah', 'kapan', 'nambah', 'anak', 'gaji', 'berapa', 'kalo', 'udah', 'gitu', 'wajar', 'aja', 'gak', 'sedikit', 'anak', 'muda', 'yg', 'males', 'kalau', 'ada', 'acara', 'berkedok', 'kumpul', 'keluarga']</t>
  </si>
  <si>
    <t>['lebaran', 'silaturahmi', 'tapi', 'sering', 'banget', 'dirusak', 'sama', 'pertanyaan', 'gak', 'mutu', 'sodarasodara', 'kapan', 'nikah', 'kapan', 'bertambah', 'anak', 'gaji', 'berapa', 'kalo', 'sudah', 'begitu', 'wajar', 'aja', 'gak', 'sedikit', 'anak', 'muda', 'yg', 'malas', 'kalau', 'ada', 'acara', 'berkedok', 'kumpul', 'keluarga']</t>
  </si>
  <si>
    <t>['lebaran', 'silaturahmi', 'banget', 'dirusak', 'gak', 'mutu', 'sodarasodara', 'nikah', 'bertambah', 'anak', 'gaji', 'kalo', 'wajar', 'aja', 'gak', 'anak', 'muda', 'malas', 'acara', 'berkedok', 'kumpul', 'keluarga']</t>
  </si>
  <si>
    <t>['lebaran', 'silaturahmi', 'banget', 'rusak', 'gak', 'mutu', 'sodarasodara', 'nikah', 'tambah', 'anak', 'gaji', 'kalo', 'wajar', 'aja', 'gak', 'anak', 'muda', 'malas', 'acara', 'kedok', 'kumpul', 'keluarga']</t>
  </si>
  <si>
    <t>lebaran silaturahmi banget rusak gak mutu sodarasodara nikah tambah anak gaji kalo wajar aja gak anak muda malas acara kedok kumpul keluarga</t>
  </si>
  <si>
    <t>@tanyarlfes boro boro nikah muda, w aja ga minat nikah😀</t>
  </si>
  <si>
    <t>boro boro nikah muda  aja ga minat nikah</t>
  </si>
  <si>
    <t>['boro', 'boro', 'nikah', 'muda', 'aja', 'ga', 'minat', 'nikah']</t>
  </si>
  <si>
    <t>['jangankan', 'jangankan', 'nikah', 'muda', 'aja', 'tidak', 'minat', 'nikah']</t>
  </si>
  <si>
    <t>['nikah', 'muda', 'aja', 'minat', 'nikah']</t>
  </si>
  <si>
    <t>nikah muda aja minat nikah</t>
  </si>
  <si>
    <t>nikah muda sama wonwoo skrg jg bs gak</t>
  </si>
  <si>
    <t>['nikah', 'muda', 'sama', 'wonwoo', 'skrg', 'jg', 'bs', 'gak']</t>
  </si>
  <si>
    <t>['nikah', 'muda', 'sama', 'wonwoo', 'sekarang', 'juga', 'bisa', 'gak']</t>
  </si>
  <si>
    <t>['nikah', 'muda', 'wonwoo', 'gak']</t>
  </si>
  <si>
    <t>nikah muda wonwoo gak</t>
  </si>
  <si>
    <t>JIRRRRR GUE SIAP NIKAH MUDA https://t.co/U8onlJSNjh</t>
  </si>
  <si>
    <t>jirrrrr gue siap nikah muda https://t.co/u8onljsnjh</t>
  </si>
  <si>
    <t>jirrrrr gue siap nikah muda</t>
  </si>
  <si>
    <t>['jirrrrr', 'gue', 'siap', 'nikah', 'muda']</t>
  </si>
  <si>
    <t>['jirrrrr', 'aku', 'siap', 'nikah', 'muda']</t>
  </si>
  <si>
    <t>['jirrrrr', 'nikah', 'muda']</t>
  </si>
  <si>
    <t>jirrrrr nikah muda</t>
  </si>
  <si>
    <t>nikah muda ternyata bukan solusi</t>
  </si>
  <si>
    <t>['nikah', 'muda', 'ternyata', 'bukan', 'solusi']</t>
  </si>
  <si>
    <t>['nikah', 'muda', 'solusi']</t>
  </si>
  <si>
    <t>nikah muda solusi</t>
  </si>
  <si>
    <t>@tanyarlfes Waktu dulu sebelum nikah, gue pgn ngejar karir. Pgn rasain kerja di kota orang, pgn bebas kesana kemari sendirian. Thats it, nikah muda itu resiko nya besar apalagi kamu ketemu org yg salah, bisa hancur masa depan kamu. Jd better nunggu waktu yg tepat menurut Allah aja</t>
  </si>
  <si>
    <t>@tanyarlfes waktu dulu sebelum nikah, gue pgn ngejar karir. pgn rasain kerja di kota orang, pgn bebas kesana kemari sendirian. thats it, nikah muda itu resiko nya besar apalagi kamu ketemu org yg salah, bisa hancur masa depan kamu. jd better nunggu waktu yg tepat menurut allah aja</t>
  </si>
  <si>
    <t>waktu dulu sebelum nikah gue pgn ngejar karir pgn rasain kerja di kota orang pgn bebas kesana kemari sendirian thats it nikah muda itu resiko nya besar apalagi kamu ketemu org yg salah bisa hancur masa depan kamu jd better nunggu waktu yg tepat menurut allah aja</t>
  </si>
  <si>
    <t>['waktu', 'dulu', 'sebelum', 'nikah', 'gue', 'pgn', 'ngejar', 'karir', 'pgn', 'rasain', 'kerja', 'di', 'kota', 'orang', 'pgn', 'bebas', 'kesana', 'kemari', 'sendirian', 'thats', 'it', 'nikah', 'muda', 'itu', 'resiko', 'nya', 'besar', 'apalagi', 'kamu', 'ketemu', 'org', 'yg', 'salah', 'bisa', 'hancur', 'masa', 'depan', 'kamu', 'jd', 'better', 'nunggu', 'waktu', 'yg', 'tepat', 'menurut', 'allah', 'aja']</t>
  </si>
  <si>
    <t>['waktu', 'dulu', 'sebelum', 'nikah', 'aku', 'ingin', 'mengejar', 'karier', 'ingin', 'rasakan', 'kerja', 'di', 'kota', 'orang', 'ingin', 'bebas', 'kesana', 'kemari', 'sendirian', 'thats', 'it', 'nikah', 'muda', 'itu', 'resiko', 'nya', 'besar', 'apalagi', 'kamu', 'bertemu', 'orang', 'yg', 'salah', 'bisa', 'hancur', 'masa', 'depan', 'kamu', 'jd', 'better', 'nunggu', 'waktu', 'yg', 'tepat', 'menurut', 'allah', 'aja']</t>
  </si>
  <si>
    <t>['nikah', 'mengejar', 'karier', 'rasakan', 'kerja', 'kota', 'orang', 'bebas', 'kesana', 'kemari', 'thats', 'it', 'nikah', 'muda', 'resiko', 'nya', 'bertemu', 'orang', 'salah', 'hancur', 'jd', 'better', 'nunggu', 'allah', 'aja']</t>
  </si>
  <si>
    <t>['nikah', 'kejar', 'karier', 'rasa', 'kerja', 'kota', 'orang', 'bebas', 'kesana', 'kemari', 'thats', 'it', 'nikah', 'muda', 'resiko', 'nya', 'temu', 'orang', 'salah', 'hancur', 'jd', 'better', 'nunggu', 'allah', 'aja']</t>
  </si>
  <si>
    <t>nikah kejar karier rasa kerja kota orang bebas kesana kemari thats it nikah muda resiko nya temu orang salah hancur jd better nunggu allah aja</t>
  </si>
  <si>
    <t>Sejak main Twitter baru tahu bahwa nikah muda (under 25) is a thing. Di lingkungan gue (friends, aquaintances, and family), rata-rata menikah di usia 27 ke atas. Hampir gak ada yg menikah di usia 26 tahun ke bawah. Jadi memang dari dulu gak pernah terpikir buat nikah muda</t>
  </si>
  <si>
    <t>sejak main twitter baru tahu bahwa nikah muda (under 25) is a thing. di lingkungan gue (friends, aquaintances, and family), rata-rata menikah di usia 27 ke atas. hampir gak ada yg menikah di usia 26 tahun ke bawah. jadi memang dari dulu gak pernah terpikir buat nikah muda</t>
  </si>
  <si>
    <t>sejak main twitter baru tahu bahwa nikah muda under is  thing di lingkungan gue friends aquaintances and family ratarata menikah di usia ke atas hampir gak ada yg menikah di usia tahun ke bawah jadi memang dari dulu gak pernah terpikir buat nikah muda</t>
  </si>
  <si>
    <t>['sejak', 'main', 'twitter', 'baru', 'tahu', 'bahwa', 'nikah', 'muda', 'under', 'is', 'thing', 'di', 'lingkungan', 'gue', 'friends', 'aquaintances', 'and', 'family', 'ratarata', 'menikah', 'di', 'usia', 'ke', 'atas', 'hampir', 'gak', 'ada', 'yg', 'menikah', 'di', 'usia', 'tahun', 'ke', 'bawah', 'jadi', 'memang', 'dari', 'dulu', 'gak', 'pernah', 'terpikir', 'buat', 'nikah', 'muda']</t>
  </si>
  <si>
    <t>['sejak', 'main', 'twitter', 'baru', 'tahu', 'bahwa', 'nikah', 'muda', 'under', 'is', 'thing', 'di', 'lingkungan', 'aku', 'friends', 'aquaintances', 'and', 'family', 'kebanyakan', 'nikah', 'di', 'usia', 'ke', 'atas', 'hampir', 'gak', 'ada', 'yg', 'nikah', 'di', 'usia', 'tahun', 'ke', 'bawah', 'jadi', 'memang', 'dari', 'dulu', 'gak', 'pernah', 'terpikir', 'buat', 'nikah', 'muda']</t>
  </si>
  <si>
    <t>['main', 'twitter', 'nikah', 'muda', 'under', 'is', 'thing', 'lingkungan', 'friends', 'aquaintances', 'and', 'family', 'kebanyakan', 'nikah', 'usia', 'gak', 'nikah', 'usia', 'gak', 'terpikir', 'nikah', 'muda']</t>
  </si>
  <si>
    <t>['main', 'twitter', 'nikah', 'muda', 'under', 'is', 'thing', 'lingkung', 'friends', 'aquaintances', 'and', 'family', 'banyak', 'nikah', 'usia', 'gak', 'nikah', 'usia', 'gak', 'pikir', 'nikah', 'muda']</t>
  </si>
  <si>
    <t>main twitter nikah muda under is thing lingkung friends aquaintances and family banyak nikah usia gak nikah usia gak pikir nikah muda</t>
  </si>
  <si>
    <t>@tanyarlfes Nder, jgn krna kmu sakit hati dengan omongan mereka, kmu mencoba mnjdi yang di inginkn mereka. Nikah muda butuh effort besar, nikmatin waktumu mumpung tanggung jwabmu masih diri u sndiri. Cba hal² yg lo suka barangkali itu bisa jd pekerjaan. Semangat dri aku yg skripsi umur 22 th</t>
  </si>
  <si>
    <t>@tanyarlfes nder, jgn krna kmu sakit hati dengan omongan mereka, kmu mencoba mnjdi yang di inginkn mereka. nikah muda butuh effort besar, nikmatin waktumu mumpung tanggung jwabmu masih diri u sndiri. cba hal² yg lo suka barangkali itu bisa jd pekerjaan. semangat dri aku yg skripsi umur 22 th</t>
  </si>
  <si>
    <t>nder jgn krna kmu sakit hati dengan omongan mereka kmu mencoba mnjdi yang di inginkn mereka nikah muda butuh effort besar nikmatin waktumu mumpung tanggung jwabmu masih diri  sndiri cba hal yg lo suka barangkali itu bisa jd pekerjaan semangat dri aku yg skripsi umur th</t>
  </si>
  <si>
    <t>['nder', 'jgn', 'krna', 'kmu', 'sakit', 'hati', 'dengan', 'omongan', 'mereka', 'kmu', 'mencoba', 'mnjdi', 'yang', 'di', 'inginkn', 'mereka', 'nikah', 'muda', 'butuh', 'effort', 'besar', 'nikmatin', 'waktumu', 'mumpung', 'tanggung', 'jwabmu', 'masih', 'diri', 'sndiri', 'cba', 'hal', 'yg', 'lo', 'suka', 'barangkali', 'itu', 'bisa', 'jd', 'pekerjaan', 'semangat', 'dri', 'aku', 'yg', 'skripsi', 'umur', 'th']</t>
  </si>
  <si>
    <t>['nder', 'jgn', 'karena', 'kmu', 'sakit', 'hati', 'dengan', 'perkataan', 'mereka', 'kmu', 'mencoba', 'mnjdi', 'yang', 'di', 'inginkn', 'mereka', 'nikah', 'muda', 'butuh', 'effort', 'besar', 'menikmati', 'waktumu', 'mumpung', 'tanggung', 'jwabmu', 'masih', 'diri', 'sendiri', 'cba', 'hal', 'yg', 'kamu', 'suka', 'barangkali', 'itu', 'bisa', 'jd', 'pekerjaan', 'semangat', 'dari', 'aku', 'yg', 'skripsi', 'umur', 'tahun']</t>
  </si>
  <si>
    <t>['nder', 'jgn', 'kmu', 'sakit', 'hati', 'perkataan', 'kmu', 'mencoba', 'mnjdi', 'inginkn', 'nikah', 'muda', 'butuh', 'effort', 'menikmati', 'waktumu', 'mumpung', 'tanggung', 'jwabmu', 'cba', 'suka', 'barangkali', 'jd', 'pekerjaan', 'semangat', 'skripsi', 'umur']</t>
  </si>
  <si>
    <t>['nder', 'jgn', 'kmu', 'sakit', 'hati', 'kata', 'kmu', 'coba', 'mnjdi', 'inginkn', 'nikah', 'muda', 'butuh', 'effort', 'nikmat', 'waktu', 'mumpung', 'tanggung', 'jwabmu', 'cba', 'suka', 'barangkali', 'jd', 'kerja', 'semangat', 'skripsi', 'umur']</t>
  </si>
  <si>
    <t>nder jgn kmu sakit hati kata kmu coba mnjdi inginkn nikah muda butuh effort nikmat waktu mumpung tanggung jwabmu cba suka barangkali jd kerja semangat skripsi umur</t>
  </si>
  <si>
    <t>@tanyarlfes nikah tua aja gatau mau apa ngga gmn nikah muda...</t>
  </si>
  <si>
    <t>nikah tua aja gatau mau apa ngga gmn nikah muda</t>
  </si>
  <si>
    <t>['nikah', 'tua', 'aja', 'gatau', 'mau', 'apa', 'ngga', 'gmn', 'nikah', 'muda']</t>
  </si>
  <si>
    <t>['nikah', 'tua', 'aja', 'gatau', 'mau', 'apa', 'tidak', 'bagaimana', 'nikah', 'muda']</t>
  </si>
  <si>
    <t>['nikah', 'tua', 'aja', 'gatau', 'nikah', 'muda']</t>
  </si>
  <si>
    <t>nikah tua aja gatau nikah muda</t>
  </si>
  <si>
    <t>siap nikah muda &amp;lt;3 https://t.co/zKEplLRSIq</t>
  </si>
  <si>
    <t>siap nikah muda &amp;lt;3 https://t.co/zkepllrsiq</t>
  </si>
  <si>
    <t>siap nikah muda lt</t>
  </si>
  <si>
    <t>['siap', 'nikah', 'muda', 'lt']</t>
  </si>
  <si>
    <t>['nikah', 'muda', 'lt']</t>
  </si>
  <si>
    <t>nikah muda lt</t>
  </si>
  <si>
    <t>@tanyarlfes Dr kecil mikirnya mau sekolah dulu jd ya fokus ke kuliah dan emang wakt itu g minat nikah muda</t>
  </si>
  <si>
    <t>@tanyarlfes dr kecil mikirnya mau sekolah dulu jd ya fokus ke kuliah dan emang wakt itu g minat nikah muda</t>
  </si>
  <si>
    <t>dr kecil mikirnya mau sekolah dulu jd ya fokus ke kuliah dan emang wakt itu  minat nikah muda</t>
  </si>
  <si>
    <t>['dr', 'kecil', 'mikirnya', 'mau', 'sekolah', 'dulu', 'jd', 'ya', 'fokus', 'ke', 'kuliah', 'dan', 'emang', 'wakt', 'itu', 'minat', 'nikah', 'muda']</t>
  </si>
  <si>
    <t>['dari', 'kecil', 'mikirnya', 'mau', 'sekolah', 'dulu', 'jd', 'ya', 'fokus', 'ke', 'kuliah', 'dan', 'memang', 'wakt', 'itu', 'minat', 'nikah', 'muda']</t>
  </si>
  <si>
    <t>['mikirnya', 'sekolah', 'jd', 'ya', 'fokus', 'kuliah', 'wakt', 'minat', 'nikah', 'muda']</t>
  </si>
  <si>
    <t>mikirnya sekolah jd ya fokus kuliah wakt minat nikah muda</t>
  </si>
  <si>
    <t>Nikah muda mah gampang, tapi emg punya duit? Lmao</t>
  </si>
  <si>
    <t>nikah muda mah gampang, tapi emg punya duit? lmao</t>
  </si>
  <si>
    <t>nikah muda mah gampang tapi emg punya duit lmao</t>
  </si>
  <si>
    <t>['nikah', 'muda', 'mah', 'gampang', 'tapi', 'emg', 'punya', 'duit', 'lmao']</t>
  </si>
  <si>
    <t>['nikah', 'muda', 'mah', 'gampang', 'tapi', 'memang', 'punya', 'duit', 'lmao']</t>
  </si>
  <si>
    <t>['nikah', 'muda', 'mah', 'gampang', 'duit', 'lmao']</t>
  </si>
  <si>
    <t>nikah muda mah gampang duit lmao</t>
  </si>
  <si>
    <t>sesungguhnya lebih muda bagi para jomblo ketika ditanya kapan nikah, dibanding yang udah pacaran lama tapi gak punya rencana nikah. "kapan mau nikah? kan udah lama pacaran, kan udah sama-sama kerja, nunggu apalagi keburu tua"</t>
  </si>
  <si>
    <t>sesungguhnya lebih muda bagi para jomblo ketika ditanya kapan nikah dibanding yang udah pacaran lama tapi gak punya rencana nikah kapan mau nikah kan udah lama pacaran kan udah samasama kerja nunggu apalagi keburu tua</t>
  </si>
  <si>
    <t>['sesungguhnya', 'lebih', 'muda', 'bagi', 'para', 'jomblo', 'ketika', 'ditanya', 'kapan', 'nikah', 'dibanding', 'yang', 'udah', 'pacaran', 'lama', 'tapi', 'gak', 'punya', 'rencana', 'nikah', 'kapan', 'mau', 'nikah', 'kan', 'udah', 'lama', 'pacaran', 'kan', 'udah', 'samasama', 'kerja', 'nunggu', 'apalagi', 'keburu', 'tua']</t>
  </si>
  <si>
    <t>['sesungguhnya', 'lebih', 'muda', 'bagi', 'para', 'lajang', 'ketika', 'ditanya', 'kapan', 'nikah', 'dibanding', 'yang', 'sudah', 'pacaran', 'lama', 'tapi', 'gak', 'punya', 'rencana', 'nikah', 'kapan', 'mau', 'nikah', 'kan', 'sudah', 'lama', 'pacaran', 'kan', 'sudah', 'sama', 'kerja', 'nunggu', 'apalagi', 'terburu', 'tua']</t>
  </si>
  <si>
    <t>['sesungguhnya', 'muda', 'lajang', 'nikah', 'dibanding', 'pacaran', 'gak', 'rencana', 'nikah', 'nikah', 'pacaran', 'kerja', 'nunggu', 'terburu', 'tua']</t>
  </si>
  <si>
    <t>['sungguh', 'muda', 'lajang', 'nikah', 'banding', 'pacar', 'gak', 'rencana', 'nikah', 'nikah', 'pacar', 'kerja', 'nunggu', 'buru', 'tua']</t>
  </si>
  <si>
    <t>sungguh muda lajang nikah banding pacar gak rencana nikah nikah pacar kerja nunggu buru tua</t>
  </si>
  <si>
    <t>Rada heran dengan fenomena bocil muda mudi di desa yang udah pada nikah. Plot twist nya ialah banyak dari mereka yang… dijodohkan ✨
(banyak perempuan yang ‘ditawarkan’ oleh ortu dari pihak laki-laki karena anaknya belum juga nikah dengan dalih… umur ✨)</t>
  </si>
  <si>
    <t>rada heran dengan fenomena bocil muda mudi di desa yang udah pada nikah. plot twist nya ialah banyak dari mereka yang… dijodohkan ✨
(banyak perempuan yang ‘ditawarkan’ oleh ortu dari pihak laki-laki karena anaknya belum juga nikah dengan dalih… umur ✨)</t>
  </si>
  <si>
    <t>rada heran dengan fenomena bocil muda mudi di desa yang udah pada nikah plot twist nya ialah banyak dari mereka yang dijodohkan banyak perempuan yang ditawarkan oleh ortu dari pihak lakilaki karena anaknya belum juga nikah dengan dalih umur</t>
  </si>
  <si>
    <t>['rada', 'heran', 'dengan', 'fenomena', 'bocil', 'muda', 'mudi', 'di', 'desa', 'yang', 'udah', 'pada', 'nikah', 'plot', 'twist', 'nya', 'ialah', 'banyak', 'dari', 'mereka', 'yang', 'dijodohkan', 'banyak', 'perempuan', 'yang', 'ditawarkan', 'oleh', 'ortu', 'dari', 'pihak', 'lakilaki', 'karena', 'anaknya', 'belum', 'juga', 'nikah', 'dengan', 'dalih', 'umur']</t>
  </si>
  <si>
    <t>['rada', 'heran', 'dengan', 'fenomena', 'bocah', 'muda', 'muda', 'di', 'desa', 'yang', 'sudah', 'pada', 'nikah', 'plot', 'twist', 'nya', 'ialah', 'banyak', 'dari', 'mereka', 'yang', 'dijodohkan', 'banyak', 'perempuan', 'yang', 'ditawarkan', 'oleh', 'orangtua', 'dari', 'pihak', 'cowok', 'karena', 'anaknya', 'belum', 'juga', 'nikah', 'dengan', 'dalih', 'umur']</t>
  </si>
  <si>
    <t>['rada', 'heran', 'fenomena', 'bocah', 'muda', 'muda', 'desa', 'nikah', 'plot', 'twist', 'nya', 'dijodohkan', 'perempuan', 'ditawarkan', 'orangtua', 'cowok', 'anaknya', 'nikah', 'dalih', 'umur']</t>
  </si>
  <si>
    <t>['rada', 'heran', 'fenomena', 'bocah', 'muda', 'muda', 'desa', 'nikah', 'plot', 'twist', 'nya', 'jodoh', 'perempuan', 'tawar', 'orangtua', 'cowok', 'anak', 'nikah', 'dalih', 'umur']</t>
  </si>
  <si>
    <t>rada heran fenomena bocah muda muda desa nikah plot twist nya jodoh perempuan tawar orangtua cowok anak nikah dalih umur</t>
  </si>
  <si>
    <t>orang orang nikah muda duitnya darimana ya</t>
  </si>
  <si>
    <t>['orang', 'orang', 'nikah', 'muda', 'duitnya', 'darimana', 'ya']</t>
  </si>
  <si>
    <t>['orang', 'orang', 'nikah', 'muda', 'duit', 'darimana', 'ya']</t>
  </si>
  <si>
    <t>orang orang nikah muda duit darimana ya</t>
  </si>
  <si>
    <t>@convomf Sepupuku nikah sm wali kelas adekku (emg masih muda) wkwk jd kalo ortu main ke rumahnya berasa konsul antara wali kelas sm wali murid</t>
  </si>
  <si>
    <t>@convomf sepupuku nikah sm wali kelas adekku (emg masih muda) wkwk jd kalo ortu main ke rumahnya berasa konsul antara wali kelas sm wali murid</t>
  </si>
  <si>
    <t>sepupuku nikah sm wali kelas adekku emg masih muda wkwk jd kalo ortu main ke rumahnya berasa konsul antara wali kelas sm wali murid</t>
  </si>
  <si>
    <t>['sepupuku', 'nikah', 'sm', 'wali', 'kelas', 'adekku', 'emg', 'masih', 'muda', 'wkwk', 'jd', 'kalo', 'ortu', 'main', 'ke', 'rumahnya', 'berasa', 'konsul', 'antara', 'wali', 'kelas', 'sm', 'wali', 'murid']</t>
  </si>
  <si>
    <t>['sepupuku', 'nikah', 'sama', 'wali', 'kelas', 'adikku', 'memang', 'masih', 'muda', 'wkwk', 'jd', 'kalo', 'orangtua', 'main', 'ke', 'rumahnya', 'rasa', 'konsul', 'antara', 'wali', 'kelas', 'sama', 'wali', 'murid']</t>
  </si>
  <si>
    <t>['sepupuku', 'nikah', 'wali', 'kelas', 'adikku', 'muda', 'jd', 'kalo', 'orangtua', 'main', 'rumahnya', 'konsul', 'wali', 'kelas', 'wali', 'murid']</t>
  </si>
  <si>
    <t>['sepupu', 'nikah', 'wali', 'kelas', 'adik', 'muda', 'jd', 'kalo', 'orangtua', 'main', 'rumah', 'konsul', 'wali', 'kelas', 'wali', 'murid']</t>
  </si>
  <si>
    <t>sepupu nikah wali kelas adik muda jd kalo orangtua main rumah konsul wali kelas wali murid</t>
  </si>
  <si>
    <t>Kalo tiap generasi nikah muda usia 20 tahun, bahkan kurang dr itu, insyaallah bisa sih.</t>
  </si>
  <si>
    <t>kalo tiap generasi nikah muda usia 20 tahun, bahkan kurang dr itu, insyaallah bisa sih.</t>
  </si>
  <si>
    <t>kalo tiap generasi nikah muda usia tahun bahkan kurang dr itu insyaallah bisa sih</t>
  </si>
  <si>
    <t>['kalo', 'tiap', 'generasi', 'nikah', 'muda', 'usia', 'tahun', 'bahkan', 'kurang', 'dr', 'itu', 'insyaallah', 'bisa', 'sih']</t>
  </si>
  <si>
    <t>['kalo', 'tiap', 'generasi', 'nikah', 'muda', 'usia', 'tahun', 'bahkan', 'kurang', 'dari', 'itu', 'semoga', 'bisa', 'sih']</t>
  </si>
  <si>
    <t>['kalo', 'generasi', 'nikah', 'muda', 'usia', 'semoga', 'sih']</t>
  </si>
  <si>
    <t>['kalo', 'generasi', 'nikah', 'muda', 'usia', 'moga', 'sih']</t>
  </si>
  <si>
    <t>kalo generasi nikah muda usia moga sih</t>
  </si>
  <si>
    <t>@tanyarlfes pengen jd wanita kaya raya bahagiain emak bapak dulu, abistu nikah
sebenernya karna emak juga bilang abisin dulu masa muda, puas puasin dulu, jgn sampe abis nikah masih pengen kaya anak muda alias udah nikah tapi blm siap</t>
  </si>
  <si>
    <t>pengen jd wanita kaya raya bahagiain emak bapak dulu abistu nikah sebenernya karna emak juga bilang abisin dulu masa muda puas puasin dulu jgn sampe abis nikah masih pengen kaya anak muda alias udah nikah tapi blm siap</t>
  </si>
  <si>
    <t>['pengen', 'jd', 'wanita', 'kaya', 'raya', 'bahagiain', 'emak', 'bapak', 'dulu', 'abistu', 'nikah', 'sebenernya', 'karna', 'emak', 'juga', 'bilang', 'abisin', 'dulu', 'masa', 'muda', 'puas', 'puasin', 'dulu', 'jgn', 'sampe', 'abis', 'nikah', 'masih', 'pengen', 'kaya', 'anak', 'muda', 'alias', 'udah', 'nikah', 'tapi', 'blm', 'siap']</t>
  </si>
  <si>
    <t>['ingin', 'jd', 'wanita', 'kaya', 'raya', 'bahagiakan', 'ibu', 'bapak', 'dulu', 'kemudian', 'nikah', 'sebenarnya', 'karena', 'ibu', 'juga', 'bilang', 'menghabiskan', 'dulu', 'masa', 'muda', 'puas', 'puas', 'dulu', 'jgn', 'sampai', 'habis', 'nikah', 'masih', 'ingin', 'kaya', 'anak', 'muda', 'alias', 'sudah', 'nikah', 'tapi', 'belum', 'siap']</t>
  </si>
  <si>
    <t>['jd', 'wanita', 'kaya', 'raya', 'bahagiakan', 'nikah', 'bilang', 'menghabiskan', 'muda', 'puas', 'puas', 'jgn', 'habis', 'nikah', 'kaya', 'anak', 'muda', 'alias', 'nikah']</t>
  </si>
  <si>
    <t>['jd', 'wanita', 'kaya', 'raya', 'bahagia', 'nikah', 'bilang', 'habis', 'muda', 'puas', 'puas', 'jgn', 'habis', 'nikah', 'kaya', 'anak', 'muda', 'alias', 'nikah']</t>
  </si>
  <si>
    <t>jd wanita kaya raya bahagia nikah bilang habis muda puas puas jgn habis nikah kaya anak muda alias nikah</t>
  </si>
  <si>
    <t>keluarga hashibira ini pada nikah muda semua 🤣</t>
  </si>
  <si>
    <t>keluarga hashibira ini pada nikah muda semua</t>
  </si>
  <si>
    <t>['keluarga', 'hashibira', 'ini', 'pada', 'nikah', 'muda', 'semua']</t>
  </si>
  <si>
    <t>['keluarga', 'hashibira', 'nikah', 'muda']</t>
  </si>
  <si>
    <t>keluarga hashibira nikah muda</t>
  </si>
  <si>
    <t>@komikbabi Kehidupan impian gen z pasukan nikah muda</t>
  </si>
  <si>
    <t>@komikbabi kehidupan impian gen z pasukan nikah muda</t>
  </si>
  <si>
    <t>kehidupan impian gen  pasukan nikah muda</t>
  </si>
  <si>
    <t>['kehidupan', 'impian', 'gen', 'pasukan', 'nikah', 'muda']</t>
  </si>
  <si>
    <t>['kehidupan', 'impian', 'generasi', 'pasukan', 'nikah', 'muda']</t>
  </si>
  <si>
    <t>['hidup', 'impi', 'generasi', 'pasu', 'nikah', 'muda']</t>
  </si>
  <si>
    <t>hidup impi generasi pasu nikah muda</t>
  </si>
  <si>
    <t>@Nrlfthm2 Jangan nikah muda mba ntar tangan sering kesleo 🫢</t>
  </si>
  <si>
    <t>@nrlfthm2 jangan nikah muda mba ntar tangan sering kesleo 🫢</t>
  </si>
  <si>
    <t>jangan nikah muda mba ntar tangan sering kesleo</t>
  </si>
  <si>
    <t>['jangan', 'nikah', 'muda', 'mba', 'ntar', 'tangan', 'sering', 'kesleo']</t>
  </si>
  <si>
    <t>['jangan', 'nikah', 'muda', 'mbak', 'nanti', 'tangan', 'sering', 'kesleo']</t>
  </si>
  <si>
    <t>['nikah', 'muda', 'mbak', 'tangan', 'kesleo']</t>
  </si>
  <si>
    <t>nikah muda mbak tangan kesleo</t>
  </si>
  <si>
    <t>Kec kaya, jan pernah nikah muda. Rata2 pendapatan masy Ind Rp 56jt/th, itu jg klo gajinya 4,6jt/bln. Pdhl itungan kasar biaya punya anak 2M. Dlm kondisi bgini, kita ga bs lower stress yg berakibat mental fatigue. Ini kondisi ga ideal mdidik &amp;amp; mbesarkan anak (kualitas hdp rendah)</t>
  </si>
  <si>
    <t>kec kaya, jan pernah nikah muda. rata2 pendapatan masy ind rp 56jt/th, itu jg klo gajinya 4,6jt/bln. pdhl itungan kasar biaya punya anak 2m. dlm kondisi bgini, kita ga bs lower stress yg berakibat mental fatigue. ini kondisi ga ideal mdidik &amp;amp; mbesarkan anak (kualitas hdp rendah)</t>
  </si>
  <si>
    <t>kec kaya jan pernah nikah muda rata pendapatan masy ind rp jtth itu jg klo gajinya jtbln pdhl itungan kasar biaya punya anak  dlm kondisi bgini kita ga bs lower stress yg berakibat mental fatigue ini kondisi ga ideal mdidik amp mbesarkan anak kualitas hdp rendah</t>
  </si>
  <si>
    <t>['kec', 'kaya', 'jan', 'pernah', 'nikah', 'muda', 'rata', 'pendapatan', 'masy', 'ind', 'rp', 'jtth', 'itu', 'jg', 'klo', 'gajinya', 'jtbln', 'pdhl', 'itungan', 'kasar', 'biaya', 'punya', 'anak', 'dlm', 'kondisi', 'bgini', 'kita', 'ga', 'bs', 'lower', 'stress', 'yg', 'berakibat', 'mental', 'fatigue', 'ini', 'kondisi', 'ga', 'ideal', 'mdidik', 'amp', 'mbesarkan', 'anak', 'kualitas', 'hdp', 'rendah']</t>
  </si>
  <si>
    <t>['kec', 'kaya', 'jangan', 'pernah', 'nikah', 'muda', 'rata', 'pendapatan', 'masy', 'ind', 'rp', 'jtth', 'itu', 'juga', 'klo', 'gajinya', 'jtbln', 'padahal', 'itungan', 'kasar', 'biaya', 'punya', 'anak', 'dlm', 'kondisi', 'begini', 'kita', 'tidak', 'bisa', 'lower', 'stres', 'yg', 'berakibat', 'mental', 'fatigue', 'ini', 'kondisi', 'tidak', 'ideal', 'mdidik', 'amp', 'mbesarkan', 'anak', 'kualitas', 'hdp', 'rendah']</t>
  </si>
  <si>
    <t>['kec', 'kaya', 'nikah', 'muda', 'pendapatan', 'masy', 'ind', 'rp', 'jtth', 'klo', 'gajinya', 'jtbln', 'itungan', 'kasar', 'biaya', 'anak', 'dlm', 'kondisi', 'lower', 'stres', 'berakibat', 'mental', 'fatigue', 'kondisi', 'ideal', 'mdidik', 'amp', 'mbesarkan', 'anak', 'kualitas', 'hdp', 'rendah']</t>
  </si>
  <si>
    <t>['kec', 'kaya', 'nikah', 'muda', 'dapat', 'masy', 'ind', 'rp', 'jtth', 'klo', 'gaji', 'jtbln', 'itungan', 'kasar', 'biaya', 'anak', 'dlm', 'kondisi', 'lower', 'stres', 'akibat', 'mental', 'fatigue', 'kondisi', 'ideal', 'mdidik', 'amp', 'mbesarkan', 'anak', 'kualitas', 'hdp', 'rendah']</t>
  </si>
  <si>
    <t>kec kaya nikah muda dapat masy ind rp jtth klo gaji jtbln itungan kasar biaya anak dlm kondisi lower stres akibat mental fatigue kondisi ideal mdidik amp mbesarkan anak kualitas hdp rendah</t>
  </si>
  <si>
    <t>@situkangsaayur itu lanjutan opsi.
Oh belum, itu anak si ibu aminah yg nomor 2 kalau ga salah usianya 3 tahun lebih muda dari kamu belum nikah juga. Cantik lho</t>
  </si>
  <si>
    <t>@situkangsaayur itu lanjutan opsi.
oh belum, itu anak si ibu aminah yg nomor 2 kalau ga salah usianya 3 tahun lebih muda dari kamu belum nikah juga. cantik lho</t>
  </si>
  <si>
    <t>itu lanjutan opsi oh belum itu anak si ibu aminah yg nomor kalau ga salah usianya tahun lebih muda dari kamu belum nikah juga cantik lho</t>
  </si>
  <si>
    <t>['itu', 'lanjutan', 'opsi', 'oh', 'belum', 'itu', 'anak', 'si', 'ibu', 'aminah', 'yg', 'nomor', 'kalau', 'ga', 'salah', 'usianya', 'tahun', 'lebih', 'muda', 'dari', 'kamu', 'belum', 'nikah', 'juga', 'cantik', 'lho']</t>
  </si>
  <si>
    <t>['itu', 'lanjutan', 'opsi', 'oh', 'belum', 'itu', 'anak', 'si', 'ibu', 'aminah', 'yg', 'nomor', 'kalau', 'tidak', 'salah', 'usianya', 'tahun', 'lebih', 'muda', 'dari', 'kamu', 'belum', 'nikah', 'juga', 'cantik', 'lho']</t>
  </si>
  <si>
    <t>['lanjutan', 'opsi', 'oh', 'anak', 'si', 'aminah', 'nomor', 'salah', 'usianya', 'muda', 'nikah', 'cantik', 'lho']</t>
  </si>
  <si>
    <t>['lanjut', 'opsi', 'oh', 'anak', 'si', 'aminah', 'nomor', 'salah', 'usia', 'muda', 'nikah', 'cantik', 'lho']</t>
  </si>
  <si>
    <t>lanjut opsi oh anak si aminah nomor salah usia muda nikah cantik lho</t>
  </si>
  <si>
    <t>Gw merhatiin orang2 yang nikah muda kebanyakan belum pada siap nder, karena itu gw engga mau nikah mudah. Tapi kalau udah siap mental sih silahkan aja</t>
  </si>
  <si>
    <t>gw merhatiin orang2 yang nikah muda kebanyakan belum pada siap nder, karena itu gw engga mau nikah mudah. tapi kalau udah siap mental sih silahkan aja</t>
  </si>
  <si>
    <t>gw merhatiin orang yang nikah muda kebanyakan belum pada siap nder karena itu gw engga mau nikah mudah tapi kalau udah siap mental sih silahkan aja</t>
  </si>
  <si>
    <t>['gw', 'merhatiin', 'orang', 'yang', 'nikah', 'muda', 'kebanyakan', 'belum', 'pada', 'siap', 'nder', 'karena', 'itu', 'gw', 'engga', 'mau', 'nikah', 'mudah', 'tapi', 'kalau', 'udah', 'siap', 'mental', 'sih', 'silahkan', 'aja']</t>
  </si>
  <si>
    <t>['aku', 'merhatiin', 'orang', 'yang', 'nikah', 'muda', 'kebanyakan', 'belum', 'pada', 'siap', 'nder', 'karena', 'itu', 'aku', 'tidak', 'mau', 'nikah', 'mudah', 'tapi', 'kalau', 'sudah', 'siap', 'mental', 'sih', 'silakan', 'aja']</t>
  </si>
  <si>
    <t>['merhatiin', 'orang', 'nikah', 'muda', 'kebanyakan', 'nder', 'nikah', 'mudah', 'mental', 'sih', 'silakan', 'aja']</t>
  </si>
  <si>
    <t>['merhatiin', 'orang', 'nikah', 'muda', 'banyak', 'nder', 'nikah', 'mudah', 'mental', 'sih', 'sila', 'aja']</t>
  </si>
  <si>
    <t>merhatiin orang nikah muda banyak nder nikah mudah mental sih sila aja</t>
  </si>
  <si>
    <t>@tanyakanrl KAMU DAN ABANG KAMU HARUS BELAJAR JULID SUMPAH. Ayo sarkasin biar malu udh gede udh nikah tp gada dewasa2nya malu sm sifat abangmu yg blm nikah dan lebih muda tp lbh dewasa btw klo dpt thr lg next year gausah dikasih tau nominalnya berapa nder mamamu jg biar ga makan hati trs</t>
  </si>
  <si>
    <t>@tanyakanrl kamu dan abang kamu harus belajar julid sumpah. ayo sarkasin biar malu udh gede udh nikah tp gada dewasa2nya malu sm sifat abangmu yg blm nikah dan lebih muda tp lbh dewasa btw klo dpt thr lg next year gausah dikasih tau nominalnya berapa nder mamamu jg biar ga makan hati trs</t>
  </si>
  <si>
    <t>kamu dan abang kamu harus belajar julid sumpah ayo sarkasin biar malu udh gede udh nikah tp gada dewasanya malu sm sifat abangmu yg blm nikah dan lebih muda tp lbh dewasa btw klo dpt thr lg next year gausah dikasih tau nominalnya berapa nder mamamu jg biar ga makan hati trs</t>
  </si>
  <si>
    <t>['kamu', 'dan', 'abang', 'kamu', 'harus', 'belajar', 'julid', 'sumpah', 'ayo', 'sarkasin', 'biar', 'malu', 'udh', 'gede', 'udh', 'nikah', 'tp', 'gada', 'dewasanya', 'malu', 'sm', 'sifat', 'abangmu', 'yg', 'blm', 'nikah', 'dan', 'lebih', 'muda', 'tp', 'lbh', 'dewasa', 'btw', 'klo', 'dpt', 'thr', 'lg', 'next', 'year', 'gausah', 'dikasih', 'tau', 'nominalnya', 'berapa', 'nder', 'mamamu', 'jg', 'biar', 'ga', 'makan', 'hati', 'trs']</t>
  </si>
  <si>
    <t>['kamu', 'dan', 'kakak', 'kamu', 'harus', 'belajar', 'dengki', 'sumpah', 'ayo', 'sarkasin', 'biar', 'malu', 'sudah', 'besar', 'sudah', 'nikah', 'tapi', 'tidak', 'dewasanya', 'malu', 'sama', 'sifat', 'abangmu', 'yg', 'belum', 'nikah', 'dan', 'lebih', 'muda', 'tapi', 'lbh', 'dewasa', 'btw', 'klo', 'dapat', 'thr', 'lagi', 'next', 'year', 'jangan', 'dikasih', 'tau', 'nominalnya', 'berapa', 'nder', 'mamamu', 'juga', 'biar', 'tidak', 'makan', 'hati', 'terus']</t>
  </si>
  <si>
    <t>['kakak', 'belajar', 'dengki', 'sumpah', 'ayo', 'sarkasin', 'biar', 'malu', 'nikah', 'dewasanya', 'malu', 'sifat', 'abangmu', 'nikah', 'muda', 'lbh', 'dewasa', 'btw', 'klo', 'thr', 'next', 'year', 'dikasih', 'tau', 'nominalnya', 'nder', 'mamamu', 'biar', 'makan', 'hati']</t>
  </si>
  <si>
    <t>['kakak', 'ajar', 'dengki', 'sumpah', 'ayo', 'sarkasin', 'biar', 'malu', 'nikah', 'dewasa', 'malu', 'sifat', 'abang', 'nikah', 'muda', 'lbh', 'dewasa', 'btw', 'klo', 'thr', 'next', 'year', 'kasih', 'tau', 'nominal', 'nder', 'mama', 'biar', 'makan', 'hati']</t>
  </si>
  <si>
    <t>kakak ajar dengki sumpah ayo sarkasin biar malu nikah dewasa malu sifat abang nikah muda lbh dewasa btw klo thr next year kasih tau nominal nder mama biar makan hati</t>
  </si>
  <si>
    <t>21 tahun masih muda bangett, nikmatin hidup aja dulu. Jangan dengerin omongan toxic orang orang. Tenang aja, semua udah ada yang ngatur. Timbang kamu ngebet mau nikah tapi ternyata jatuh sama orang yang salah. Sia sia semua nanti.</t>
  </si>
  <si>
    <t>21 tahun masih muda bangett, nikmatin hidup aja dulu. jangan dengerin omongan toxic orang orang. tenang aja, semua udah ada yang ngatur. timbang kamu ngebet mau nikah tapi ternyata jatuh sama orang yang salah. sia sia semua nanti.</t>
  </si>
  <si>
    <t>tahun masih muda bangett nikmatin hidup aja dulu jangan dengerin omongan toxic orang orang tenang aja semua udah ada yang ngatur timbang kamu ngebet mau nikah tapi ternyata jatuh sama orang yang salah sia sia semua nanti</t>
  </si>
  <si>
    <t>['tahun', 'masih', 'muda', 'bangett', 'nikmatin', 'hidup', 'aja', 'dulu', 'jangan', 'dengerin', 'omongan', 'toxic', 'orang', 'orang', 'tenang', 'aja', 'semua', 'udah', 'ada', 'yang', 'ngatur', 'timbang', 'kamu', 'ngebet', 'mau', 'nikah', 'tapi', 'ternyata', 'jatuh', 'sama', 'orang', 'yang', 'salah', 'sia', 'sia', 'semua', 'nanti']</t>
  </si>
  <si>
    <t>['tahun', 'masih', 'muda', 'banget', 'menikmati', 'hidup', 'aja', 'dulu', 'jangan', 'dengarkan', 'perkataan', 'toxic', 'orang', 'orang', 'tenang', 'aja', 'semua', 'sudah', 'ada', 'yang', 'mengatur', 'dibandingkan', 'kamu', 'ingin', 'mau', 'nikah', 'tapi', 'ternyata', 'jatuh', 'sama', 'orang', 'yang', 'salah', 'kamu', 'kamu', 'semua', 'nanti']</t>
  </si>
  <si>
    <t>['muda', 'banget', 'menikmati', 'hidup', 'aja', 'dengarkan', 'perkataan', 'toxic', 'orang', 'orang', 'tenang', 'aja', 'mengatur', 'dibandingkan', 'nikah', 'jatuh', 'orang', 'salah']</t>
  </si>
  <si>
    <t>['muda', 'banget', 'nikmat', 'hidup', 'aja', 'dengar', 'kata', 'toxic', 'orang', 'orang', 'tenang', 'aja', 'atur', 'banding', 'nikah', 'jatuh', 'orang', 'salah']</t>
  </si>
  <si>
    <t>muda banget nikmat hidup aja dengar kata toxic orang orang tenang aja atur banding nikah jatuh orang salah</t>
  </si>
  <si>
    <t>kepikiran nikah muda jg kaga tp dikasih wejangan buat ga nikah muda dlu😔</t>
  </si>
  <si>
    <t>kepikiran nikah muda jg kaga tp dikasih wejangan buat ga nikah muda dlu</t>
  </si>
  <si>
    <t>['kepikiran', 'nikah', 'muda', 'jg', 'kaga', 'tp', 'dikasih', 'wejangan', 'buat', 'ga', 'nikah', 'muda', 'dlu']</t>
  </si>
  <si>
    <t>['kepikiran', 'nikah', 'muda', 'juga', 'tidak', 'tapi', 'dikasih', 'wejangan', 'buat', 'tidak', 'nikah', 'muda', 'dahulu']</t>
  </si>
  <si>
    <t>['kepikiran', 'nikah', 'muda', 'dikasih', 'wejangan', 'nikah', 'muda']</t>
  </si>
  <si>
    <t>['pikir', 'nikah', 'muda', 'kasih', 'wejang', 'nikah', 'muda']</t>
  </si>
  <si>
    <t>pikir nikah muda kasih wejang nikah muda</t>
  </si>
  <si>
    <t>Gw gak suka sama keluarga gw bukannya bantuin cari kerja malah gw nya mau di jodohin padahal umur gw baru 20 coy gw bentar lagi tamat kuliah dan pusing banget nyari kerja eh malah di tawarin jodoh pdahal gw gak mau nikah muda gw pengen jdi wanita karir yg pnya penghsilan</t>
  </si>
  <si>
    <t>gw gak suka sama keluarga gw bukannya bantuin cari kerja malah gw nya mau di jodohin padahal umur gw baru 20 coy gw bentar lagi tamat kuliah dan pusing banget nyari kerja eh malah di tawarin jodoh pdahal gw gak mau nikah muda gw pengen jdi wanita karir yg pnya penghsilan</t>
  </si>
  <si>
    <t>gw gak suka sama keluarga gw bukannya bantuin cari kerja malah gw nya mau di jodohin padahal umur gw baru coy gw bentar lagi tamat kuliah dan pusing banget nyari kerja eh malah di tawarin jodoh pdahal gw gak mau nikah muda gw pengen jdi wanita karir yg pnya penghsilan</t>
  </si>
  <si>
    <t>['gw', 'gak', 'suka', 'sama', 'keluarga', 'gw', 'bukannya', 'bantuin', 'cari', 'kerja', 'malah', 'gw', 'nya', 'mau', 'di', 'jodohin', 'padahal', 'umur', 'gw', 'baru', 'coy', 'gw', 'bentar', 'lagi', 'tamat', 'kuliah', 'dan', 'pusing', 'banget', 'nyari', 'kerja', 'eh', 'malah', 'di', 'tawarin', 'jodoh', 'pdahal', 'gw', 'gak', 'mau', 'nikah', 'muda', 'gw', 'pengen', 'jdi', 'wanita', 'karir', 'yg', 'pnya', 'penghsilan']</t>
  </si>
  <si>
    <t>['aku', 'gak', 'suka', 'sama', 'keluarga', 'aku', 'bukannya', 'membantu', 'cari', 'kerja', 'malah', 'aku', 'nya', 'mau', 'di', 'jodohkan', 'padahal', 'umur', 'aku', 'baru', 'kawan', 'aku', 'bentar', 'lagi', 'tamat', 'kuliah', 'dan', 'pusing', 'banget', 'mencari', 'kerja', 'malah', 'malah', 'di', 'tawarin', 'jodoh', 'pdahal', 'aku', 'gak', 'mau', 'nikah', 'muda', 'aku', 'ingin', 'jadi', 'wanita', 'karier', 'yg', 'punya', 'penghsilan']</t>
  </si>
  <si>
    <t>['gak', 'suka', 'keluarga', 'membantu', 'cari', 'kerja', 'nya', 'jodohkan', 'umur', 'kawan', 'bentar', 'tamat', 'kuliah', 'pusing', 'banget', 'mencari', 'kerja', 'tawarin', 'jodoh', 'pdahal', 'gak', 'nikah', 'muda', 'wanita', 'karier', 'penghsilan']</t>
  </si>
  <si>
    <t>['gak', 'suka', 'keluarga', 'bantu', 'cari', 'kerja', 'nya', 'jodoh', 'umur', 'kawan', 'bentar', 'tamat', 'kuliah', 'pusing', 'banget', 'cari', 'kerja', 'tawarin', 'jodoh', 'pdahal', 'gak', 'nikah', 'muda', 'wanita', 'karier', 'penghsilan']</t>
  </si>
  <si>
    <t>gak suka keluarga bantu cari kerja nya jodoh umur kawan bentar tamat kuliah pusing banget cari kerja tawarin jodoh pdahal gak nikah muda wanita karier penghsilan</t>
  </si>
  <si>
    <t>@tanyarlfes Btw aku juga sama kok, bener2 gk ada cowok yg deketin aku, umurku lebih tua dari kamu nder. Tapi ya itu nikmatin masa muda dulu, kerja, nyenengin ortu sama diri sendiri. Kalau urusan nikah jujur gua masih santai sih, soalnya mikir kudu bener2 mateng bngt, tanggung jawabnya..</t>
  </si>
  <si>
    <t>@tanyarlfes btw aku juga sama kok, bener2 gk ada cowok yg deketin aku, umurku lebih tua dari kamu nder. tapi ya itu nikmatin masa muda dulu, kerja, nyenengin ortu sama diri sendiri. kalau urusan nikah jujur gua masih santai sih, soalnya mikir kudu bener2 mateng bngt, tanggung jawabnya..</t>
  </si>
  <si>
    <t>btw aku juga sama kok bener gk ada cowok yg deketin aku umurku lebih tua dari kamu nder tapi ya itu nikmatin masa muda dulu kerja nyenengin ortu sama diri sendiri kalau urusan nikah jujur gua masih santai sih soalnya mikir kudu bener mateng bngt tanggung jawabnya</t>
  </si>
  <si>
    <t>['btw', 'aku', 'juga', 'sama', 'kok', 'bener', 'gk', 'ada', 'cowok', 'yg', 'deketin', 'aku', 'umurku', 'lebih', 'tua', 'dari', 'kamu', 'nder', 'tapi', 'ya', 'itu', 'nikmatin', 'masa', 'muda', 'dulu', 'kerja', 'nyenengin', 'ortu', 'sama', 'diri', 'sendiri', 'kalau', 'urusan', 'nikah', 'jujur', 'gua', 'masih', 'santai', 'sih', 'soalnya', 'mikir', 'kudu', 'bener', 'mateng', 'bngt', 'tanggung', 'jawabnya']</t>
  </si>
  <si>
    <t>['btw', 'aku', 'juga', 'sama', 'kok', 'benar', 'tidak', 'ada', 'cowok', 'yg', 'mendekati', 'aku', 'umurku', 'lebih', 'tua', 'dari', 'kamu', 'nder', 'tapi', 'ya', 'itu', 'menikmati', 'masa', 'muda', 'dulu', 'kerja', 'menyenangkan', 'orangtua', 'sama', 'diri', 'sendiri', 'kalau', 'urusan', 'nikah', 'jujur', 'aku', 'masih', 'santai', 'sih', 'soalnya', 'berpikir', 'harus', 'benar', 'matang', 'banget', 'tanggung', 'jawabnya']</t>
  </si>
  <si>
    <t>['btw', 'cowok', 'mendekati', 'umurku', 'tua', 'nder', 'ya', 'menikmati', 'muda', 'kerja', 'menyenangkan', 'orangtua', 'urusan', 'nikah', 'jujur', 'santai', 'sih', 'berpikir', 'matang', 'banget', 'tanggung']</t>
  </si>
  <si>
    <t>['btw', 'cowok', 'dekat', 'umur', 'tua', 'nder', 'ya', 'nikmat', 'muda', 'kerja', 'senang', 'orangtua', 'urus', 'nikah', 'jujur', 'santai', 'sih', 'pikir', 'matang', 'banget', 'tanggung']</t>
  </si>
  <si>
    <t>btw cowok dekat umur tua nder ya nikmat muda kerja senang orangtua urus nikah jujur santai sih pikir matang banget tanggung</t>
  </si>
  <si>
    <t>@tanyarlfes Dulu aku pernah nanya ke mantan "kita kapan nih mau nikah? " Dijawab "nanti aja, kita puas-puasin aja masa muda, seneng-seneng dulu" Ujung-ujungnya pisah. Aku cowok, aku yang nanya. Sekarang persetan deh nikah-nikah. Mau jadi bajak laut aja mencari one piece</t>
  </si>
  <si>
    <t>@tanyarlfes dulu aku pernah nanya ke mantan "kita kapan nih mau nikah? " dijawab "nanti aja, kita puas-puasin aja masa muda, seneng-seneng dulu" ujung-ujungnya pisah. aku cowok, aku yang nanya. sekarang persetan deh nikah-nikah. mau jadi bajak laut aja mencari one piece</t>
  </si>
  <si>
    <t>dulu aku pernah nanya ke mantan kita kapan nih mau nikah dijawab nanti aja kita puaspuasin aja masa muda senengseneng dulu ujungujungnya pisah aku cowok aku yang nanya sekarang persetan deh nikahnikah mau jadi bajak laut aja mencari one piece</t>
  </si>
  <si>
    <t>['dulu', 'aku', 'pernah', 'nanya', 'ke', 'mantan', 'kita', 'kapan', 'nih', 'mau', 'nikah', 'dijawab', 'nanti', 'aja', 'kita', 'puaspuasin', 'aja', 'masa', 'muda', 'senengseneng', 'dulu', 'ujungujungnya', 'pisah', 'aku', 'cowok', 'aku', 'yang', 'nanya', 'sekarang', 'persetan', 'deh', 'nikahnikah', 'mau', 'jadi', 'bajak', 'laut', 'aja', 'mencari', 'one', 'piece']</t>
  </si>
  <si>
    <t>['dulu', 'aku', 'pernah', 'bertanya', 'ke', 'mantan', 'kita', 'kapan', 'nih', 'mau', 'nikah', 'dijawab', 'nanti', 'aja', 'kita', 'puaspuasin', 'aja', 'masa', 'muda', 'senang', 'dulu', 'akhirnya', 'pisah', 'aku', 'cowok', 'aku', 'yang', 'bertanya', 'sekarang', 'persetan', 'deh', 'nikah', 'mau', 'jadi', 'bajak', 'laut', 'aja', 'mencari', 'one', 'piece']</t>
  </si>
  <si>
    <t>['mantan', 'nih', 'nikah', 'aja', 'puaspuasin', 'aja', 'muda', 'senang', 'pisah', 'cowok', 'persetan', 'deh', 'nikah', 'bajak', 'laut', 'aja', 'mencari', 'one', 'piece']</t>
  </si>
  <si>
    <t>['mantan', 'nih', 'nikah', 'aja', 'puaspuasin', 'aja', 'muda', 'senang', 'pisah', 'cowok', 'persetan', 'deh', 'nikah', 'bajak', 'laut', 'aja', 'cari', 'one', 'piece']</t>
  </si>
  <si>
    <t>mantan nih nikah aja puaspuasin aja muda senang pisah cowok persetan deh nikah bajak laut aja cari one piece</t>
  </si>
  <si>
    <t>dlu smp-sma gw ngebet bgt nikah muda smpe penelitian nikah muda mnrt kesehatan dan mnrt agama. Tpi mkin gede gw mkin tkut mw nikah krna ngeliat mkin ksini laki2 mkin problematik 👍</t>
  </si>
  <si>
    <t>dlu smp-sma gw ngebet bgt nikah muda smpe penelitian nikah muda mnrt kesehatan dan mnrt agama. tpi mkin gede gw mkin tkut mw nikah krna ngeliat mkin ksini laki2 mkin problematik 👍</t>
  </si>
  <si>
    <t>dlu smpsma gw ngebet bgt nikah muda smpe penelitian nikah muda mnrt kesehatan dan mnrt agama tpi mkin gede gw mkin tkut mw nikah krna ngeliat mkin ksini laki mkin problematik</t>
  </si>
  <si>
    <t>['dlu', 'smpsma', 'gw', 'ngebet', 'bgt', 'nikah', 'muda', 'smpe', 'penelitian', 'nikah', 'muda', 'mnrt', 'kesehatan', 'dan', 'mnrt', 'agama', 'tpi', 'mkin', 'gede', 'gw', 'mkin', 'tkut', 'mw', 'nikah', 'krna', 'ngeliat', 'mkin', 'ksini', 'laki', 'mkin', 'problematik']</t>
  </si>
  <si>
    <t>['dahulu', 'smpsma', 'aku', 'ingin', 'banget', 'nikah', 'muda', 'sampai', 'penelitian', 'nikah', 'muda', 'mnrt', 'kesehatan', 'dan', 'mnrt', 'agama', 'tapi', 'mkin', 'besar', 'aku', 'mkin', 'tkut', 'mau', 'nikah', 'karena', 'melihat', 'mkin', 'ksini', 'laki', 'mkin', 'problematik']</t>
  </si>
  <si>
    <t>['smpsma', 'banget', 'nikah', 'muda', 'penelitian', 'nikah', 'muda', 'mnrt', 'kesehatan', 'mnrt', 'agama', 'mkin', 'mkin', 'tkut', 'nikah', 'mkin', 'ksini', 'laki', 'mkin', 'problematik']</t>
  </si>
  <si>
    <t>['smpsma', 'banget', 'nikah', 'muda', 'teliti', 'nikah', 'muda', 'mnrt', 'sehat', 'mnrt', 'agama', 'mkin', 'mkin', 'tkut', 'nikah', 'mkin', 'ksini', 'laki', 'mkin', 'problematik']</t>
  </si>
  <si>
    <t>smpsma banget nikah muda teliti nikah muda mnrt sehat mnrt agama mkin mkin tkut nikah mkin ksini laki mkin problematik</t>
  </si>
  <si>
    <t>@gimbapsae Kan  kan . Kalo nikah sm Hansel hidup km di jamin bahagia selalu . Awet muda jg , trs dia ngerti cara pacaran yg sehat tp seru . Ayo pilih Hansel 😈😈😈</t>
  </si>
  <si>
    <t>@gimbapsae kan  kan . kalo nikah sm hansel hidup km di jamin bahagia selalu . awet muda jg , trs dia ngerti cara pacaran yg sehat tp seru . ayo pilih hansel 😈😈😈</t>
  </si>
  <si>
    <t>kan kan kalo nikah sm hansel hidup km di jamin bahagia selalu awet muda jg trs dia ngerti cara pacaran yg sehat tp seru ayo pilih hansel</t>
  </si>
  <si>
    <t>['kan', 'kan', 'kalo', 'nikah', 'sm', 'hansel', 'hidup', 'km', 'di', 'jamin', 'bahagia', 'selalu', 'awet', 'muda', 'jg', 'trs', 'dia', 'ngerti', 'cara', 'pacaran', 'yg', 'sehat', 'tp', 'seru', 'ayo', 'pilih', 'hansel']</t>
  </si>
  <si>
    <t>['kan', 'kan', 'kalo', 'nikah', 'sama', 'hansel', 'hidup', 'kamu', 'di', 'jamin', 'bahagia', 'selalu', 'awet', 'muda', 'juga', 'terus', 'dia', 'paham', 'cara', 'pacaran', 'yg', 'sehat', 'tapi', 'seru', 'ayo', 'pilih', 'hansel']</t>
  </si>
  <si>
    <t>['kalo', 'nikah', 'hansel', 'hidup', 'jamin', 'bahagia', 'awet', 'muda', 'paham', 'pacaran', 'sehat', 'seru', 'ayo', 'pilih', 'hansel']</t>
  </si>
  <si>
    <t>['kalo', 'nikah', 'hansel', 'hidup', 'jamin', 'bahagia', 'awet', 'muda', 'paham', 'pacar', 'sehat', 'seru', 'ayo', 'pilih', 'hansel']</t>
  </si>
  <si>
    <t>kalo nikah hansel hidup jamin bahagia awet muda paham pacar sehat seru ayo pilih hansel</t>
  </si>
  <si>
    <t>@themarsee @tanyarlfes Kalau bisa nikah waktu udah siap secara keseluruhan baik harta, mental, dan lain-lain, kenapa kudu nikah muda. Aku penganut menikah dalam keadaan tidak siap dan tujuannya buat nafsu aja itu haram</t>
  </si>
  <si>
    <t>@themarsee @tanyarlfes kalau bisa nikah waktu udah siap secara keseluruhan baik harta, mental, dan lain-lain, kenapa kudu nikah muda. aku penganut menikah dalam keadaan tidak siap dan tujuannya buat nafsu aja itu haram</t>
  </si>
  <si>
    <t>kalau bisa nikah waktu udah siap secara keseluruhan baik harta mental dan lainlain kenapa kudu nikah muda aku penganut menikah dalam keadaan tidak siap dan tujuannya buat nafsu aja itu haram</t>
  </si>
  <si>
    <t>['kalau', 'bisa', 'nikah', 'waktu', 'udah', 'siap', 'secara', 'keseluruhan', 'baik', 'harta', 'mental', 'dan', 'lainlain', 'kenapa', 'kudu', 'nikah', 'muda', 'aku', 'penganut', 'menikah', 'dalam', 'keadaan', 'tidak', 'siap', 'dan', 'tujuannya', 'buat', 'nafsu', 'aja', 'itu', 'haram']</t>
  </si>
  <si>
    <t>['kalau', 'bisa', 'nikah', 'waktu', 'sudah', 'siap', 'secara', 'keseluruhan', 'baik', 'harta', 'mental', 'dan', 'lainlain', 'kenapa', 'harus', 'nikah', 'muda', 'aku', 'penganut', 'nikah', 'dalam', 'keadaan', 'tidak', 'siap', 'dan', 'tujuannya', 'buat', 'nafsu', 'aja', 'itu', 'dilarang']</t>
  </si>
  <si>
    <t>['nikah', 'harta', 'mental', 'lainlain', 'nikah', 'muda', 'penganut', 'nikah', 'tujuannya', 'nafsu', 'aja', 'dilarang']</t>
  </si>
  <si>
    <t>['nikah', 'harta', 'mental', 'lainlain', 'nikah', 'muda', 'anut', 'nikah', 'tuju', 'nafsu', 'aja', 'larang']</t>
  </si>
  <si>
    <t>nikah harta mental lainlain nikah muda anut nikah tuju nafsu aja larang</t>
  </si>
  <si>
    <t>@tanyarlfes Gamau aja, meskipun anggap aja kita sudah siap secara mental dan financial, ya tetep gamau aja sih nikah muda atau di bawah umur 25 tahun</t>
  </si>
  <si>
    <t>@tanyarlfes gamau aja, meskipun anggap aja kita sudah siap secara mental dan financial, ya tetep gamau aja sih nikah muda atau di bawah umur 25 tahun</t>
  </si>
  <si>
    <t>gamau aja meskipun anggap aja kita sudah siap secara mental dan financial ya tetep gamau aja sih nikah muda atau di bawah umur tahun</t>
  </si>
  <si>
    <t>['gamau', 'aja', 'meskipun', 'anggap', 'aja', 'kita', 'sudah', 'siap', 'secara', 'mental', 'dan', 'financial', 'ya', 'tetep', 'gamau', 'aja', 'sih', 'nikah', 'muda', 'atau', 'di', 'bawah', 'umur', 'tahun']</t>
  </si>
  <si>
    <t>['gamau', 'aja', 'meskipun', 'anggap', 'aja', 'kita', 'sudah', 'siap', 'secara', 'mental', 'dan', 'keuangan', 'ya', 'tetap', 'gamau', 'aja', 'sih', 'nikah', 'muda', 'atau', 'di', 'bawah', 'umur', 'tahun']</t>
  </si>
  <si>
    <t>['gamau', 'aja', 'anggap', 'aja', 'mental', 'keuangan', 'ya', 'gamau', 'aja', 'sih', 'nikah', 'muda', 'umur']</t>
  </si>
  <si>
    <t>['gamau', 'aja', 'anggap', 'aja', 'mental', 'uang', 'ya', 'gamau', 'aja', 'sih', 'nikah', 'muda', 'umur']</t>
  </si>
  <si>
    <t>gamau aja anggap aja mental uang ya gamau aja sih nikah muda umur</t>
  </si>
  <si>
    <t>@BainaRachma Sama, pengen nikah muda tapi uangnya belom ada. Kalau calon mah, banyak tinggal dateng ke rumah nya terus lamar.</t>
  </si>
  <si>
    <t>@bainarachma sama, pengen nikah muda tapi uangnya belom ada. kalau calon mah, banyak tinggal dateng ke rumah nya terus lamar.</t>
  </si>
  <si>
    <t>sama pengen nikah muda tapi uangnya belom ada kalau calon mah banyak tinggal dateng ke rumah nya terus lamar</t>
  </si>
  <si>
    <t>['sama', 'pengen', 'nikah', 'muda', 'tapi', 'uangnya', 'belom', 'ada', 'kalau', 'calon', 'mah', 'banyak', 'tinggal', 'dateng', 'ke', 'rumah', 'nya', 'terus', 'lamar']</t>
  </si>
  <si>
    <t>['sama', 'ingin', 'nikah', 'muda', 'tapi', 'uangnya', 'belum', 'ada', 'kalau', 'calon', 'mah', 'banyak', 'tinggal', 'datang', 'ke', 'rumah', 'nya', 'terus', 'lamar']</t>
  </si>
  <si>
    <t>['nikah', 'muda', 'uangnya', 'calon', 'mah', 'tinggal', 'rumah', 'nya', 'lamar']</t>
  </si>
  <si>
    <t>['nikah', 'muda', 'uang', 'calon', 'mah', 'tinggal', 'rumah', 'nya', 'lamar']</t>
  </si>
  <si>
    <t>nikah muda uang calon mah tinggal rumah nya lamar</t>
  </si>
  <si>
    <t>Prinsip ku "muda bekerja tua menikmati. Tahan selera ada masanya." Masalh nikah, tanya mau kek mana janji-janji dia aja gak cukup. Kalau gak mau nikah biar aku mepet ke duda nya mendiang ibu kepala desa. Selesai</t>
  </si>
  <si>
    <t>prinsip ku "muda bekerja tua menikmati. tahan selera ada masanya." masalh nikah, tanya mau kek mana janji-janji dia aja gak cukup. kalau gak mau nikah biar aku mepet ke duda nya mendiang ibu kepala desa. selesai</t>
  </si>
  <si>
    <t>prinsip ku muda bekerja tua menikmati tahan selera ada masanya masalh nikah tanya mau kek mana janjijanji dia aja gak cukup kalau gak mau nikah biar aku mepet ke duda nya mendiang ibu kepala desa selesai</t>
  </si>
  <si>
    <t>['prinsip', 'ku', 'muda', 'bekerja', 'tua', 'menikmati', 'tahan', 'selera', 'ada', 'masanya', 'masalh', 'nikah', 'tanya', 'mau', 'kek', 'mana', 'janjijanji', 'dia', 'aja', 'gak', 'cukup', 'kalau', 'gak', 'mau', 'nikah', 'biar', 'aku', 'mepet', 'ke', 'duda', 'nya', 'mendiang', 'ibu', 'kepala', 'desa', 'selesai']</t>
  </si>
  <si>
    <t>['prinsip', 'aku', 'muda', 'bekerja', 'tua', 'menikmati', 'tahan', 'selera', 'ada', 'masanya', 'masalh', 'nikah', 'tanya', 'mau', 'seperti', 'mana', 'janjijanji', 'dia', 'aja', 'gak', 'cukup', 'kalau', 'gak', 'mau', 'nikah', 'biar', 'aku', 'mepet', 'ke', 'duda', 'nya', 'mendiang', 'ibu', 'kepala', 'desa', 'selesai']</t>
  </si>
  <si>
    <t>['prinsip', 'muda', 'tua', 'menikmati', 'tahan', 'selera', 'masanya', 'masalh', 'nikah', 'janjijanji', 'aja', 'gak', 'gak', 'nikah', 'biar', 'mepet', 'duda', 'nya', 'mendiang', 'kepala', 'desa', 'selesai']</t>
  </si>
  <si>
    <t>['prinsip', 'muda', 'tua', 'nikmat', 'tahan', 'selera', 'masa', 'masalh', 'nikah', 'janjijanji', 'aja', 'gak', 'gak', 'nikah', 'biar', 'mepet', 'duda', 'nya', 'mendiang', 'kepala', 'desa', 'selesai']</t>
  </si>
  <si>
    <t>prinsip muda tua nikmat tahan selera masa masalh nikah janjijanji aja gak gak nikah biar mepet duda nya mendiang kepala desa selesai</t>
  </si>
  <si>
    <t>@tanyarlfes Yang nikah muda: "asalkan dulu aku tidak nikah muda"</t>
  </si>
  <si>
    <t>@tanyarlfes yang nikah muda: "asalkan dulu aku tidak nikah muda"</t>
  </si>
  <si>
    <t>yang nikah muda asalkan dulu aku tidak nikah muda</t>
  </si>
  <si>
    <t>['yang', 'nikah', 'muda', 'asalkan', 'dulu', 'aku', 'tidak', 'nikah', 'muda']</t>
  </si>
  <si>
    <t>Permasalahan ku saat ini adalah pengen nikah muda tapi calon nya masih belom ada</t>
  </si>
  <si>
    <t>permasalahan ku saat ini adalah pengen nikah muda tapi calon nya masih belom ada</t>
  </si>
  <si>
    <t>['permasalahan', 'ku', 'saat', 'ini', 'adalah', 'pengen', 'nikah', 'muda', 'tapi', 'calon', 'nya', 'masih', 'belom', 'ada']</t>
  </si>
  <si>
    <t>['permasalahan', 'aku', 'saat', 'ini', 'adalah', 'ingin', 'nikah', 'muda', 'tapi', 'calon', 'nya', 'masih', 'belum', 'ada']</t>
  </si>
  <si>
    <t>['permasalahan', 'nikah', 'muda', 'calon', 'nya']</t>
  </si>
  <si>
    <t>['masalah', 'nikah', 'muda', 'calon', 'nya']</t>
  </si>
  <si>
    <t>masalah nikah muda calon nya</t>
  </si>
  <si>
    <t>@xccntx @worksfess Betuuuul, apalagi baru nikah usia muda kerja juga masih sebentar tpi udh ada rumah udh rapi beserta isinya + mobil ada</t>
  </si>
  <si>
    <t>@xccntx @worksfess betuuuul, apalagi baru nikah usia muda kerja juga masih sebentar tpi udh ada rumah udh rapi beserta isinya + mobil ada</t>
  </si>
  <si>
    <t>betuuuul apalagi baru nikah usia muda kerja juga masih sebentar tpi udh ada rumah udh rapi beserta isinya mobil ada</t>
  </si>
  <si>
    <t>['betuuuul', 'apalagi', 'baru', 'nikah', 'usia', 'muda', 'kerja', 'juga', 'masih', 'sebentar', 'tpi', 'udh', 'ada', 'rumah', 'udh', 'rapi', 'beserta', 'isinya', 'mobil', 'ada']</t>
  </si>
  <si>
    <t>['betuuuul', 'apalagi', 'baru', 'nikah', 'usia', 'muda', 'kerja', 'juga', 'masih', 'sebentar', 'tapi', 'sudah', 'ada', 'rumah', 'sudah', 'rapi', 'beserta', 'isinya', 'mobil', 'ada']</t>
  </si>
  <si>
    <t>['betuuuul', 'nikah', 'usia', 'muda', 'kerja', 'sebentar', 'rumah', 'rapi', 'beserta', 'isinya', 'mobil']</t>
  </si>
  <si>
    <t>['betuuuul', 'nikah', 'usia', 'muda', 'kerja', 'sebentar', 'rumah', 'rapi', 'serta', 'isi', 'mobil']</t>
  </si>
  <si>
    <t>betuuuul nikah usia muda kerja sebentar rumah rapi serta isi mobil</t>
  </si>
  <si>
    <t>Maaf buat suami gw nanti, gw mau nikah tua. Gw ga mau nikah muda.</t>
  </si>
  <si>
    <t>maaf buat suami gw nanti, gw mau nikah tua. gw ga mau nikah muda.</t>
  </si>
  <si>
    <t>maaf buat suami gw nanti gw mau nikah tua gw ga mau nikah muda</t>
  </si>
  <si>
    <t>['maaf', 'buat', 'suami', 'gw', 'nanti', 'gw', 'mau', 'nikah', 'tua', 'gw', 'ga', 'mau', 'nikah', 'muda']</t>
  </si>
  <si>
    <t>['maaf', 'buat', 'suami', 'aku', 'nanti', 'aku', 'mau', 'nikah', 'tua', 'aku', 'tidak', 'mau', 'nikah', 'muda']</t>
  </si>
  <si>
    <t>['maaf', 'suami', 'nikah', 'tua', 'nikah', 'muda']</t>
  </si>
  <si>
    <t>maaf suami nikah tua nikah muda</t>
  </si>
  <si>
    <t>@collegemenfess SD lost contact dan gua jg ga punya nomernya si wkwk 
SMP cuma 4 orang yang bertahan selain itu pada nikah muda dan nyindir orng" yg ga mau nikah muda 
SMA udh lost contact soalnya mereka type pamer harta doang</t>
  </si>
  <si>
    <t>@collegemenfess sd lost contact dan gua jg ga punya nomernya si wkwk 
smp cuma 4 orang yang bertahan selain itu pada nikah muda dan nyindir orng" yg ga mau nikah muda 
sma udh lost contact soalnya mereka type pamer harta doang</t>
  </si>
  <si>
    <t>sd lost contact dan gua jg ga punya nomernya si wkwk smp cuma orang yang bertahan selain itu pada nikah muda dan nyindir orng yg ga mau nikah muda sma udh lost contact soalnya mereka type pamer harta doang</t>
  </si>
  <si>
    <t>['sd', 'lost', 'contact', 'dan', 'gua', 'jg', 'ga', 'punya', 'nomernya', 'si', 'wkwk', 'smp', 'cuma', 'orang', 'yang', 'bertahan', 'selain', 'itu', 'pada', 'nikah', 'muda', 'dan', 'nyindir', 'orng', 'yg', 'ga', 'mau', 'nikah', 'muda', 'sma', 'udh', 'lost', 'contact', 'soalnya', 'mereka', 'type', 'pamer', 'harta', 'doang']</t>
  </si>
  <si>
    <t>['sd', 'lost', 'contact', 'dan', 'aku', 'juga', 'tidak', 'punya', 'nomernya', 'si', 'wkwk', 'sampai', 'cuma', 'orang', 'yang', 'bertahan', 'selain', 'itu', 'pada', 'nikah', 'muda', 'dan', 'sindir', 'orang', 'yg', 'tidak', 'mau', 'nikah', 'muda', 'sama', 'sudah', 'lost', 'contact', 'soalnya', 'mereka', 'type', 'pamer', 'harta', 'hanya']</t>
  </si>
  <si>
    <t>['sd', 'lost', 'contact', 'nomernya', 'si', 'orang', 'bertahan', 'nikah', 'muda', 'sindir', 'orang', 'nikah', 'muda', 'lost', 'contact', 'type', 'pamer', 'harta']</t>
  </si>
  <si>
    <t>['sd', 'lost', 'contact', 'nomernya', 'si', 'orang', 'tahan', 'nikah', 'muda', 'sindir', 'orang', 'nikah', 'muda', 'lost', 'contact', 'type', 'pamer', 'harta']</t>
  </si>
  <si>
    <t>sd lost contact nomernya si orang tahan nikah muda sindir orang nikah muda lost contact type pamer harta</t>
  </si>
  <si>
    <t>Ternyata Ashanty Sempat Cemas saat Aurel Hermansyah Minta Nikah Muda, Begini Ceritanya
https://t.co/jkisKLgevd</t>
  </si>
  <si>
    <t>ternyata ashanty sempat cemas saat aurel hermansyah minta nikah muda, begini ceritanya
https://t.co/jkisklgevd</t>
  </si>
  <si>
    <t>ternyata ashanty sempat cemas saat aurel hermansyah minta nikah muda begini ceritanya</t>
  </si>
  <si>
    <t>['ternyata', 'ashanty', 'sempat', 'cemas', 'saat', 'aurel', 'hermansyah', 'minta', 'nikah', 'muda', 'begini', 'ceritanya']</t>
  </si>
  <si>
    <t>['ashanty', 'cemas', 'aurel', 'hermansyah', 'nikah', 'muda', 'ceritanya']</t>
  </si>
  <si>
    <t>['ashanty', 'cemas', 'aurel', 'hermansyah', 'nikah', 'muda', 'cerita']</t>
  </si>
  <si>
    <t>ashanty cemas aurel hermansyah nikah muda cerita</t>
  </si>
  <si>
    <t>@fairycheyyy @convomf nikah muda lah</t>
  </si>
  <si>
    <t>nikah muda lah</t>
  </si>
  <si>
    <t>['nikah', 'muda', 'lah']</t>
  </si>
  <si>
    <t>Aurel Hermansyah Nikah Muda, Ashanty Was-was: Ngurus DIri Aja Masih Ceroboh https://t.co/0t54pwdG59</t>
  </si>
  <si>
    <t>aurel hermansyah nikah muda, ashanty was-was: ngurus diri aja masih ceroboh https://t.co/0t54pwdg59</t>
  </si>
  <si>
    <t>aurel hermansyah nikah muda ashanty waswas ngurus diri aja masih ceroboh</t>
  </si>
  <si>
    <t>['aurel', 'hermansyah', 'nikah', 'muda', 'ashanty', 'waswas', 'ngurus', 'diri', 'aja', 'masih', 'ceroboh']</t>
  </si>
  <si>
    <t>['aurel', 'hermansyah', 'nikah', 'muda', 'ashanty', 'waswas', 'merawat', 'diri', 'aja', 'masih', 'ceroboh']</t>
  </si>
  <si>
    <t>['aurel', 'hermansyah', 'nikah', 'muda', 'ashanty', 'waswas', 'merawat', 'aja', 'ceroboh']</t>
  </si>
  <si>
    <t>['aurel', 'hermansyah', 'nikah', 'muda', 'ashanty', 'waswas', 'rawat', 'aja', 'ceroboh']</t>
  </si>
  <si>
    <t>aurel hermansyah nikah muda ashanty waswas rawat aja ceroboh</t>
  </si>
  <si>
    <t>@tanyarlfes siapa bilang gamau? ya kalo jodohnya kayak mem exo mah siapa si yg gamau nikah muda awokawokawok</t>
  </si>
  <si>
    <t>siapa bilang gamau ya kalo jodohnya kayak mem exo mah siapa si yg gamau nikah muda awokawokawok</t>
  </si>
  <si>
    <t>['siapa', 'bilang', 'gamau', 'ya', 'kalo', 'jodohnya', 'kayak', 'mem', 'exo', 'mah', 'siapa', 'si', 'yg', 'gamau', 'nikah', 'muda', 'awokawokawok']</t>
  </si>
  <si>
    <t>['siapa', 'bilang', 'gamau', 'ya', 'kalo', 'jodohnya', 'seperti', 'mem', 'exo', 'mah', 'siapa', 'si', 'yg', 'gamau', 'nikah', 'muda', 'awokawokawok']</t>
  </si>
  <si>
    <t>['bilang', 'gamau', 'ya', 'kalo', 'jodohnya', 'mem', 'exo', 'mah', 'si', 'gamau', 'nikah', 'muda', 'awokawokawok']</t>
  </si>
  <si>
    <t>['bilang', 'gamau', 'ya', 'kalo', 'jodoh', 'mem', 'exo', 'mah', 'si', 'gamau', 'nikah', 'muda', 'awokawokawok']</t>
  </si>
  <si>
    <t>bilang gamau ya kalo jodoh mem exo mah si gamau nikah muda awokawokawok</t>
  </si>
  <si>
    <t>Bukannya gk mau nikah muda tapi masi homo sayang 😔👍🏻</t>
  </si>
  <si>
    <t>bukannya gk mau nikah muda tapi masi homo sayang 😔👍🏻</t>
  </si>
  <si>
    <t>bukannya gk mau nikah muda tapi masi homo sayang</t>
  </si>
  <si>
    <t>['bukannya', 'gk', 'mau', 'nikah', 'muda', 'tapi', 'masi', 'homo', 'sayang']</t>
  </si>
  <si>
    <t>['bukannya', 'tidak', 'mau', 'nikah', 'muda', 'tapi', 'masih', 'homo', 'sayang']</t>
  </si>
  <si>
    <t>['nikah', 'muda', 'homo', 'sayang']</t>
  </si>
  <si>
    <t>nikah muda homo sayang</t>
  </si>
  <si>
    <t>Kalo bingung mau jawab apa pas ditanyain Kapan Nikah, mungkin ini bisa bantu kamu! Cek cek ya Sebaya muda! 
Selengkapnya :
https://t.co/oFukP6r2tv</t>
  </si>
  <si>
    <t>kalo bingung mau jawab apa pas ditanyain kapan nikah, mungkin ini bisa bantu kamu! cek cek ya sebaya muda! 
selengkapnya :
https://t.co/ofukp6r2tv</t>
  </si>
  <si>
    <t>kalo bingung mau jawab apa pas ditanyain kapan nikah mungkin ini bisa bantu kamu cek cek ya sebaya muda selengkapnya</t>
  </si>
  <si>
    <t>['kalo', 'bingung', 'mau', 'jawab', 'apa', 'pas', 'ditanyain', 'kapan', 'nikah', 'mungkin', 'ini', 'bisa', 'bantu', 'kamu', 'cek', 'cek', 'ya', 'sebaya', 'muda', 'selengkapnya']</t>
  </si>
  <si>
    <t>['kalo', 'bingung', 'mau', 'jawab', 'apa', 'saat', 'ditanyakan', 'kapan', 'nikah', 'mungkin', 'ini', 'bisa', 'bantu', 'kamu', 'cek', 'cek', 'ya', 'sebaya', 'muda', 'selengkapnya']</t>
  </si>
  <si>
    <t>['kalo', 'bingung', 'nikah', 'bantu', 'cek', 'cek', 'ya', 'sebaya', 'muda', 'selengkapnya']</t>
  </si>
  <si>
    <t>['kalo', 'bingung', 'nikah', 'bantu', 'cek', 'cek', 'ya', 'baya', 'muda', 'lengkap']</t>
  </si>
  <si>
    <t>kalo bingung nikah bantu cek cek ya baya muda lengkap</t>
  </si>
  <si>
    <t>@tanyarlfes realistis, miskin kek gembel hhhhh alias belom kerja wkwkw mau menumpuk kekayaan dulu, aset, stable money &amp;amp; mental, stable apapun dah. ga tertarik nikah muda jugaa dari awal. ya masa keluarga kecil w nanti dikasi makan batu dan cekcok soal duid ya ngeri wak kalo cerai amit2 nya</t>
  </si>
  <si>
    <t>realistis miskin kek gembel hhhhh alias belom kerja wkwkw mau menumpuk kekayaan dulu aset stable money amp mental stable apapun dah ga tertarik nikah muda jugaa dari awal ya masa keluarga kecil  nanti dikasi makan batu dan cekcok soal duid ya ngeri wak kalo cerai amit nya</t>
  </si>
  <si>
    <t>['realistis', 'miskin', 'kek', 'gembel', 'hhhhh', 'alias', 'belom', 'kerja', 'wkwkw', 'mau', 'menumpuk', 'kekayaan', 'dulu', 'aset', 'stable', 'money', 'amp', 'mental', 'stable', 'apapun', 'dah', 'ga', 'tertarik', 'nikah', 'muda', 'jugaa', 'dari', 'awal', 'ya', 'masa', 'keluarga', 'kecil', 'nanti', 'dikasi', 'makan', 'batu', 'dan', 'cekcok', 'soal', 'duid', 'ya', 'ngeri', 'wak', 'kalo', 'cerai', 'amit', 'nya']</t>
  </si>
  <si>
    <t>['realistis', 'miskin', 'seperti', 'gembel', 'hhhhh', 'alias', 'belum', 'kerja', 'wkwkw', 'mau', 'menumpuk', 'kekayaan', 'dulu', 'aset', 'stable', 'money', 'amp', 'mental', 'stable', 'apapun', 'sudah', 'tidak', 'tertarik', 'nikah', 'muda', 'jugaa', 'dari', 'awal', 'ya', 'masa', 'keluarga', 'kecil', 'nanti', 'diberi', 'makan', 'batu', 'dan', 'cekcok', 'soal', 'duid', 'ya', 'menakutkan', 'wak', 'kalo', 'cerai', 'amit', 'nya']</t>
  </si>
  <si>
    <t>['realistis', 'miskin', 'gembel', 'hhhhh', 'alias', 'kerja', 'menumpuk', 'kekayaan', 'aset', 'stable', 'money', 'amp', 'mental', 'stable', 'apapun', 'tertarik', 'nikah', 'muda', 'jugaa', 'ya', 'keluarga', 'makan', 'batu', 'cekcok', 'duid', 'ya', 'menakutkan', 'wak', 'kalo', 'cerai', 'amit', 'nya']</t>
  </si>
  <si>
    <t>['realistis', 'miskin', 'gembel', 'hhhhh', 'alias', 'kerja', 'tumpuk', 'kaya', 'aset', 'stable', 'money', 'amp', 'mental', 'stable', 'apa', 'tarik', 'nikah', 'muda', 'jugaa', 'ya', 'keluarga', 'makan', 'batu', 'cekcok', 'duid', 'ya', 'takut', 'wak', 'kalo', 'cerai', 'amit', 'nya']</t>
  </si>
  <si>
    <t>realistis miskin gembel hhhhh alias kerja tumpuk kaya aset stable money amp mental stable apa tarik nikah muda jugaa ya keluarga makan batu cekcok duid ya takut wak kalo cerai amit nya</t>
  </si>
  <si>
    <t>@AllQuotex Kasihan anak nya. 
Klau masih ingin mnikmati masa muda. 
Knapa harus nikah cepat</t>
  </si>
  <si>
    <t>@allquotex kasihan anak nya. 
klau masih ingin mnikmati masa muda. 
knapa harus nikah cepat</t>
  </si>
  <si>
    <t>kasihan anak nya klau masih ingin mnikmati masa muda knapa harus nikah cepat</t>
  </si>
  <si>
    <t>['kasihan', 'anak', 'nya', 'klau', 'masih', 'ingin', 'mnikmati', 'masa', 'muda', 'knapa', 'harus', 'nikah', 'cepat']</t>
  </si>
  <si>
    <t>['kasihan', 'anak', 'nya', 'kalau', 'masih', 'ingin', 'mnikmati', 'masa', 'muda', 'kenapa', 'harus', 'nikah', 'cepat']</t>
  </si>
  <si>
    <t>['kasihan', 'anak', 'nya', 'mnikmati', 'muda', 'nikah', 'cepat']</t>
  </si>
  <si>
    <t>kasihan anak nya mnikmati muda nikah cepat</t>
  </si>
  <si>
    <t>Gak ngerti komunikasi mereka tuh gimana sih pas muda, kok bisa sampe nikah terus ngelahirin gueh 🙃</t>
  </si>
  <si>
    <t>gak ngerti komunikasi mereka tuh gimana sih pas muda, kok bisa sampe nikah terus ngelahirin gueh 🙃</t>
  </si>
  <si>
    <t>gak ngerti komunikasi mereka tuh gimana sih pas muda kok bisa sampe nikah terus ngelahirin gueh</t>
  </si>
  <si>
    <t>['gak', 'ngerti', 'komunikasi', 'mereka', 'tuh', 'gimana', 'sih', 'pas', 'muda', 'kok', 'bisa', 'sampe', 'nikah', 'terus', 'ngelahirin', 'gueh']</t>
  </si>
  <si>
    <t>['gak', 'paham', 'komunikasi', 'mereka', 'tuh', 'bagaimana', 'sih', 'saat', 'muda', 'kok', 'bisa', 'sampai', 'nikah', 'terus', 'ngelahirin', 'gueh']</t>
  </si>
  <si>
    <t>['gak', 'paham', 'komunikasi', 'tuh', 'sih', 'muda', 'nikah', 'ngelahirin', 'gueh']</t>
  </si>
  <si>
    <t>gak paham komunikasi tuh sih muda nikah ngelahirin gueh</t>
  </si>
  <si>
    <t>@tanyarlfes ya terserah sih ga maksain prinsip gw, tp resikonya bnyk, dan yah 21th masi muda bgt! masi bisa naklukin dunia, plis jgn mls dan pengen nikah sayang bgt umur segitu</t>
  </si>
  <si>
    <t>ya terserah sih ga maksain prinsip gw tp resikonya bnyk dan yah th masi muda bgt masi bisa naklukin dunia plis jgn mls dan pengen nikah sayang bgt umur segitu</t>
  </si>
  <si>
    <t>['ya', 'terserah', 'sih', 'ga', 'maksain', 'prinsip', 'gw', 'tp', 'resikonya', 'bnyk', 'dan', 'yah', 'th', 'masi', 'muda', 'bgt', 'masi', 'bisa', 'naklukin', 'dunia', 'plis', 'jgn', 'mls', 'dan', 'pengen', 'nikah', 'sayang', 'bgt', 'umur', 'segitu']</t>
  </si>
  <si>
    <t>['ya', 'terserah', 'sih', 'tidak', 'paksa', 'prinsip', 'aku', 'tapi', 'resikonya', 'banyak', 'dan', 'yah', 'tahun', 'masih', 'muda', 'banget', 'masih', 'bisa', 'naklukin', 'dunia', 'mohon', 'jgn', 'mls', 'dan', 'ingin', 'nikah', 'sayang', 'banget', 'umur', 'begitu']</t>
  </si>
  <si>
    <t>['ya', 'terserah', 'sih', 'paksa', 'prinsip', 'resikonya', 'yah', 'muda', 'banget', 'naklukin', 'dunia', 'mohon', 'jgn', 'mls', 'nikah', 'sayang', 'banget', 'umur']</t>
  </si>
  <si>
    <t>['ya', 'serah', 'sih', 'paksa', 'prinsip', 'resiko', 'yah', 'muda', 'banget', 'naklukin', 'dunia', 'mohon', 'jgn', 'mls', 'nikah', 'sayang', 'banget', 'umur']</t>
  </si>
  <si>
    <t>ya serah sih paksa prinsip resiko yah muda banget naklukin dunia mohon jgn mls nikah sayang banget umur</t>
  </si>
  <si>
    <t>niat untuk nikah muda 📉📉📉📉📉</t>
  </si>
  <si>
    <t>niat untuk nikah muda</t>
  </si>
  <si>
    <t>['niat', 'untuk', 'nikah', 'muda']</t>
  </si>
  <si>
    <t>['niat', 'nikah', 'muda']</t>
  </si>
  <si>
    <t>niat nikah muda</t>
  </si>
  <si>
    <t>@worksfess sama nder, bedanya sedepartemen aku yang paling muda dan yang lain tentu aja udah pada nikah</t>
  </si>
  <si>
    <t>sama nder bedanya sedepartemen aku yang paling muda dan yang lain tentu aja udah pada nikah</t>
  </si>
  <si>
    <t>['sama', 'nder', 'bedanya', 'sedepartemen', 'aku', 'yang', 'paling', 'muda', 'dan', 'yang', 'lain', 'tentu', 'aja', 'udah', 'pada', 'nikah']</t>
  </si>
  <si>
    <t>['sama', 'nder', 'bedanya', 'sedepartemen', 'aku', 'yang', 'paling', 'muda', 'dan', 'yang', 'lain', 'tentu', 'aja', 'sudah', 'pada', 'nikah']</t>
  </si>
  <si>
    <t>['nder', 'bedanya', 'sedepartemen', 'muda', 'aja', 'nikah']</t>
  </si>
  <si>
    <t>['nder', 'beda', 'departemen', 'muda', 'aja', 'nikah']</t>
  </si>
  <si>
    <t>nder beda departemen muda aja nikah</t>
  </si>
  <si>
    <t>@tanyarlfes Gue nikah muda umur 20th. Dab sering baca hal negatif dr bikah muda, hey enggak semua buruk loh, tergantung dgn siapa ente menikah wkwkwk.</t>
  </si>
  <si>
    <t>@tanyarlfes gue nikah muda umur 20th. dab sering baca hal negatif dr bikah muda, hey enggak semua buruk loh, tergantung dgn siapa ente menikah wkwkwk.</t>
  </si>
  <si>
    <t>gue nikah muda umur th dab sering baca hal negatif dr bikah muda hey enggak semua buruk loh tergantung dgn siapa ente menikah wkwkwk</t>
  </si>
  <si>
    <t>['gue', 'nikah', 'muda', 'umur', 'th', 'dab', 'sering', 'baca', 'hal', 'negatif', 'dr', 'bikah', 'muda', 'hey', 'enggak', 'semua', 'buruk', 'loh', 'tergantung', 'dgn', 'siapa', 'ente', 'menikah', 'wkwkwk']</t>
  </si>
  <si>
    <t>['aku', 'nikah', 'muda', 'umur', 'tahun', 'dab', 'sering', 'baca', 'hal', 'negatif', 'dari', 'bikah', 'muda', 'hey', 'enggak', 'semua', 'buruk', 'loh', 'tergantung', 'dengan', 'siapa', 'ente', 'nikah', 'wkwkwk']</t>
  </si>
  <si>
    <t>['nikah', 'muda', 'umur', 'dab', 'baca', 'negatif', 'bikah', 'muda', 'hey', 'buruk', 'loh', 'tergantung', 'ente', 'nikah', 'wkwkwk']</t>
  </si>
  <si>
    <t>['nikah', 'muda', 'umur', 'dab', 'baca', 'negatif', 'bikah', 'muda', 'hey', 'buruk', 'loh', 'gantung', 'ente', 'nikah', 'wkwkwk']</t>
  </si>
  <si>
    <t>nikah muda umur dab baca negatif bikah muda hey buruk loh gantung ente nikah wkwkwk</t>
  </si>
  <si>
    <t>@Aamediketu Org2 dulu bilangnya "banyak anak banyak rejeki". Apalagi klo ditambah mereka nikah muda jadi banyak</t>
  </si>
  <si>
    <t>@aamediketu org2 dulu bilangnya "banyak anak banyak rejeki". apalagi klo ditambah mereka nikah muda jadi banyak</t>
  </si>
  <si>
    <t>org dulu bilangnya banyak anak banyak rejeki apalagi klo ditambah mereka nikah muda jadi banyak</t>
  </si>
  <si>
    <t>['org', 'dulu', 'bilangnya', 'banyak', 'anak', 'banyak', 'rejeki', 'apalagi', 'klo', 'ditambah', 'mereka', 'nikah', 'muda', 'jadi', 'banyak']</t>
  </si>
  <si>
    <t>['orang', 'dulu', 'bilangnya', 'banyak', 'anak', 'banyak', 'rezeki', 'apalagi', 'klo', 'ditambah', 'mereka', 'nikah', 'muda', 'jadi', 'banyak']</t>
  </si>
  <si>
    <t>['orang', 'bilangnya', 'anak', 'rezeki', 'klo', 'ditambah', 'nikah', 'muda']</t>
  </si>
  <si>
    <t>['orang', 'bilang', 'anak', 'rezeki', 'klo', 'tambah', 'nikah', 'muda']</t>
  </si>
  <si>
    <t>orang bilang anak rezeki klo tambah nikah muda</t>
  </si>
  <si>
    <t>@tanyarlfes Belum siap mental dan masih banyak pokok e yang dipikir buat masa depan,lagian nikah itu bukan kompetisi yh kan,jadi santay aja masih muda we hahaha</t>
  </si>
  <si>
    <t>@tanyarlfes belum siap mental dan masih banyak pokok e yang dipikir buat masa depan,lagian nikah itu bukan kompetisi yh kan,jadi santay aja masih muda we hahaha</t>
  </si>
  <si>
    <t>belum siap mental dan masih banyak pokok  yang dipikir buat masa depanlagian nikah itu bukan kompetisi yh kanjadi santay aja masih muda we hahaha</t>
  </si>
  <si>
    <t>['belum', 'siap', 'mental', 'dan', 'masih', 'banyak', 'pokok', 'yang', 'dipikir', 'buat', 'masa', 'depanlagian', 'nikah', 'itu', 'bukan', 'kompetisi', 'yh', 'kanjadi', 'santay', 'aja', 'masih', 'muda', 'we', 'hahaha']</t>
  </si>
  <si>
    <t>['belum', 'siap', 'mental', 'dan', 'masih', 'banyak', 'pokok', 'yang', 'dipikir', 'buat', 'masa', 'depanlagian', 'nikah', 'itu', 'bukan', 'kompetisi', 'ya', 'kanjadi', 'santai', 'aja', 'masih', 'muda', 'we', 'hahaha']</t>
  </si>
  <si>
    <t>['mental', 'pokok', 'dipikir', 'depanlagian', 'nikah', 'kompetisi', 'ya', 'kanjadi', 'santai', 'aja', 'muda', 'we', 'hahaha']</t>
  </si>
  <si>
    <t>['mental', 'pokok', 'pikir', 'depanlagian', 'nikah', 'kompetisi', 'ya', 'kanjadi', 'santai', 'aja', 'muda', 'we', 'hahaha']</t>
  </si>
  <si>
    <t>mental pokok pikir depanlagian nikah kompetisi ya kanjadi santai aja muda we hahaha</t>
  </si>
  <si>
    <t>@tanyarlfes 21 tuh masih muda tau. even udah 30 dan kamu belum nikah juga gapapaa mang ngapasik. gak suka banget aku kata2 perawan tua kek apaan dah, iya tau ada menopause tapi kalo emang kamu dikasi rezeki hamil, ya gak bakal ke manaa. nikmatin aja dulu waktu kamu sendiri nder yaa 💓</t>
  </si>
  <si>
    <t>tuh masih muda tau even udah dan kamu belum nikah juga gapapaa mang ngapasik gak suka banget aku kata perawan tua kek apaan dah iya tau ada menopause tapi kalo emang kamu dikasi rezeki hamil ya gak bakal ke manaa nikmatin aja dulu waktu kamu sendiri nder yaa</t>
  </si>
  <si>
    <t>['tuh', 'masih', 'muda', 'tau', 'even', 'udah', 'dan', 'kamu', 'belum', 'nikah', 'juga', 'gapapaa', 'mang', 'ngapasik', 'gak', 'suka', 'banget', 'aku', 'kata', 'perawan', 'tua', 'kek', 'apaan', 'dah', 'iya', 'tau', 'ada', 'menopause', 'tapi', 'kalo', 'emang', 'kamu', 'dikasi', 'rezeki', 'hamil', 'ya', 'gak', 'bakal', 'ke', 'manaa', 'nikmatin', 'aja', 'dulu', 'waktu', 'kamu', 'sendiri', 'nder', 'yaa']</t>
  </si>
  <si>
    <t>['tuh', 'masih', 'muda', 'tau', 'bahkan', 'sudah', 'dan', 'kamu', 'belum', 'nikah', 'juga', 'gapapaa', 'mang', 'ngapasik', 'gak', 'suka', 'banget', 'aku', 'kata', 'perawan', 'tua', 'seperti', 'apaan', 'sudah', 'iya', 'tau', 'ada', 'menopause', 'tapi', 'kalo', 'memang', 'kamu', 'diberi', 'rezeki', 'hamil', 'ya', 'gak', 'bakal', 'ke', 'manaa', 'menikmati', 'aja', 'dulu', 'waktu', 'kamu', 'sendiri', 'nder', 'iya']</t>
  </si>
  <si>
    <t>['tuh', 'muda', 'tau', 'nikah', 'gapapaa', 'mang', 'ngapasik', 'gak', 'suka', 'banget', 'perawan', 'tua', 'iya', 'tau', 'menopause', 'kalo', 'rezeki', 'hamil', 'ya', 'gak', 'manaa', 'menikmati', 'aja', 'nder', 'iya']</t>
  </si>
  <si>
    <t>['tuh', 'muda', 'tau', 'nikah', 'gapapaa', 'mang', 'ngapasik', 'gak', 'suka', 'banget', 'perawan', 'tua', 'iya', 'tau', 'menopause', 'kalo', 'rezeki', 'hamil', 'ya', 'gak', 'manaa', 'nikmat', 'aja', 'nder', 'iya']</t>
  </si>
  <si>
    <t>tuh muda tau nikah gapapaa mang ngapasik gak suka banget perawan tua iya tau menopause kalo rezeki hamil ya gak manaa nikmat aja nder iya</t>
  </si>
  <si>
    <t>udah tua. gimana mau nikah muda 😭😭😭</t>
  </si>
  <si>
    <t>udah tua gimana mau nikah muda</t>
  </si>
  <si>
    <t>['udah', 'tua', 'gimana', 'mau', 'nikah', 'muda']</t>
  </si>
  <si>
    <t>['sudah', 'tua', 'bagaimana', 'mau', 'nikah', 'muda']</t>
  </si>
  <si>
    <t>['tua', 'nikah', 'muda']</t>
  </si>
  <si>
    <t>tua nikah muda</t>
  </si>
  <si>
    <t>bukan gamau nikah muda sih, tapi lebih ke ga kebayang nikah aja? 
reason : ga mau dan ga kebayang aja</t>
  </si>
  <si>
    <t>bukan gamau nikah muda sih tapi lebih ke ga kebayang nikah aja reason ga mau dan ga kebayang aja</t>
  </si>
  <si>
    <t>['bukan', 'gamau', 'nikah', 'muda', 'sih', 'tapi', 'lebih', 'ke', 'ga', 'kebayang', 'nikah', 'aja', 'reason', 'ga', 'mau', 'dan', 'ga', 'kebayang', 'aja']</t>
  </si>
  <si>
    <t>['bukan', 'gamau', 'nikah', 'muda', 'sih', 'tapi', 'lebih', 'ke', 'tidak', 'terbayang', 'nikah', 'aja', 'reason', 'tidak', 'mau', 'dan', 'tidak', 'terbayang', 'aja']</t>
  </si>
  <si>
    <t>['gamau', 'nikah', 'muda', 'sih', 'terbayang', 'nikah', 'aja', 'reason', 'terbayang', 'aja']</t>
  </si>
  <si>
    <t>['gamau', 'nikah', 'muda', 'sih', 'bayang', 'nikah', 'aja', 'reason', 'bayang', 'aja']</t>
  </si>
  <si>
    <t>gamau nikah muda sih bayang nikah aja reason bayang aja</t>
  </si>
  <si>
    <t>@tanyarlfes bukan menang nder, tapi bersyukur klo kamu merasa hebat dgn diri kamu skrg sih apalagi dgn kamu bangkit dari rasa sakit itu. but org yg nikah muda itu jg pilihan, maybe kuliah di top ptn menggiurkan dibanding nikah muda keluarga samawa hidup sederhana. its all about choice.</t>
  </si>
  <si>
    <t>bukan menang nder tapi bersyukur klo kamu merasa hebat dgn diri kamu skrg sih apalagi dgn kamu bangkit dari rasa sakit itu but org yg nikah muda itu jg pilihan maybe kuliah di top ptn menggiurkan dibanding nikah muda keluarga samawa hidup sederhana its all about choice</t>
  </si>
  <si>
    <t>['bukan', 'menang', 'nder', 'tapi', 'bersyukur', 'klo', 'kamu', 'merasa', 'hebat', 'dgn', 'diri', 'kamu', 'skrg', 'sih', 'apalagi', 'dgn', 'kamu', 'bangkit', 'dari', 'rasa', 'sakit', 'itu', 'but', 'org', 'yg', 'nikah', 'muda', 'itu', 'jg', 'pilihan', 'maybe', 'kuliah', 'di', 'top', 'ptn', 'menggiurkan', 'dibanding', 'nikah', 'muda', 'keluarga', 'samawa', 'hidup', 'sederhana', 'its', 'all', 'about', 'choice']</t>
  </si>
  <si>
    <t>['bukan', 'menang', 'nder', 'tapi', 'bersyukur', 'klo', 'kamu', 'merasa', 'hebat', 'dengan', 'diri', 'kamu', 'sekarang', 'sih', 'apalagi', 'dengan', 'kamu', 'bangkit', 'dari', 'rasa', 'sakit', 'itu', 'but', 'orang', 'yg', 'nikah', 'muda', 'itu', 'juga', 'pilihan', 'mungkin', 'kuliah', 'di', 'top', 'ptn', 'menggiurkan', 'dibanding', 'nikah', 'muda', 'keluarga', 'samawa', 'hidup', 'sederhana', 'its', 'all', 'about', 'choice']</t>
  </si>
  <si>
    <t>['menang', 'nder', 'bersyukur', 'klo', 'hebat', 'sih', 'bangkit', 'sakit', 'but', 'orang', 'nikah', 'muda', 'pilihan', 'kuliah', 'top', 'ptn', 'menggiurkan', 'dibanding', 'nikah', 'muda', 'keluarga', 'samawa', 'hidup', 'sederhana', 'its', 'all', 'about', 'choice']</t>
  </si>
  <si>
    <t>['menang', 'nder', 'syukur', 'klo', 'hebat', 'sih', 'bangkit', 'sakit', 'but', 'orang', 'nikah', 'muda', 'pilih', 'kuliah', 'top', 'ptn', 'giur', 'banding', 'nikah', 'muda', 'keluarga', 'samawa', 'hidup', 'sederhana', 'its', 'all', 'about', 'choice']</t>
  </si>
  <si>
    <t>menang nder syukur klo hebat sih bangkit sakit but orang nikah muda pilih kuliah top ptn giur banding nikah muda keluarga samawa hidup sederhana its all about choice</t>
  </si>
  <si>
    <t>Kata ibu "nikah tuh pusing. Mikirin butuh. Selagi masih muda, gini aja seneng-seneng"</t>
  </si>
  <si>
    <t>kata ibu "nikah tuh pusing. mikirin butuh. selagi masih muda, gini aja seneng-seneng"</t>
  </si>
  <si>
    <t>kata ibu nikah tuh pusing mikirin butuh selagi masih muda gini aja senengseneng</t>
  </si>
  <si>
    <t>['kata', 'ibu', 'nikah', 'tuh', 'pusing', 'mikirin', 'butuh', 'selagi', 'masih', 'muda', 'gini', 'aja', 'senengseneng']</t>
  </si>
  <si>
    <t>['kata', 'ibu', 'nikah', 'tuh', 'pusing', 'memikirkan', 'butuh', 'selagi', 'masih', 'muda', 'begini', 'aja', 'senang']</t>
  </si>
  <si>
    <t>['nikah', 'tuh', 'pusing', 'memikirkan', 'butuh', 'selagi', 'muda', 'aja', 'senang']</t>
  </si>
  <si>
    <t>['nikah', 'tuh', 'pusing', 'pikir', 'butuh', 'selagi', 'muda', 'aja', 'senang']</t>
  </si>
  <si>
    <t>nikah tuh pusing pikir butuh selagi muda aja senang</t>
  </si>
  <si>
    <t>@tanyarlfes Jangankan nikah muda. Kalo bisa sih gw milih gak nikah. Jangan tanya kenapanya ke gue, tanya ke ortu gue yg sering gebukin anaknya.</t>
  </si>
  <si>
    <t>@tanyarlfes jangankan nikah muda. kalo bisa sih gw milih gak nikah. jangan tanya kenapanya ke gue, tanya ke ortu gue yg sering gebukin anaknya.</t>
  </si>
  <si>
    <t>jangankan nikah muda kalo bisa sih gw milih gak nikah jangan tanya kenapanya ke gue tanya ke ortu gue yg sering gebukin anaknya</t>
  </si>
  <si>
    <t>['jangankan', 'nikah', 'muda', 'kalo', 'bisa', 'sih', 'gw', 'milih', 'gak', 'nikah', 'jangan', 'tanya', 'kenapanya', 'ke', 'gue', 'tanya', 'ke', 'ortu', 'gue', 'yg', 'sering', 'gebukin', 'anaknya']</t>
  </si>
  <si>
    <t>['jangankan', 'nikah', 'muda', 'kalo', 'bisa', 'sih', 'aku', 'memilih', 'gak', 'nikah', 'jangan', 'tanya', 'kenapanya', 'ke', 'aku', 'tanya', 'ke', 'orangtua', 'aku', 'yg', 'sering', 'gebukin', 'anaknya']</t>
  </si>
  <si>
    <t>['nikah', 'muda', 'kalo', 'sih', 'memilih', 'gak', 'nikah', 'kenapanya', 'orangtua', 'gebukin', 'anaknya']</t>
  </si>
  <si>
    <t>['nikah', 'muda', 'kalo', 'sih', 'pilih', 'gak', 'nikah', 'kenapa', 'orangtua', 'gebukin', 'anak']</t>
  </si>
  <si>
    <t>nikah muda kalo sih pilih gak nikah kenapa orangtua gebukin anak</t>
  </si>
  <si>
    <t>napa prtanyaannya gk alasan klian mau nikah muda apa ya aja</t>
  </si>
  <si>
    <t>['napa', 'prtanyaannya', 'gk', 'alasan', 'klian', 'mau', 'nikah', 'muda', 'apa', 'ya', 'aja']</t>
  </si>
  <si>
    <t>['kenapa', 'prtanyaannya', 'tidak', 'alasan', 'kalian', 'mau', 'nikah', 'muda', 'apa', 'ya', 'aja']</t>
  </si>
  <si>
    <t>['prtanyaannya', 'alasan', 'nikah', 'muda', 'ya', 'aja']</t>
  </si>
  <si>
    <t>['prtanyaannya', 'alas', 'nikah', 'muda', 'ya', 'aja']</t>
  </si>
  <si>
    <t>prtanyaannya alas nikah muda ya aja</t>
  </si>
  <si>
    <t>Hidupku aja masih amburadul gini mau mikirin nikah muda :) wkwkwk</t>
  </si>
  <si>
    <t>hidupku aja masih amburadul gini mau mikirin nikah muda :) wkwkwk</t>
  </si>
  <si>
    <t>hidupku aja masih amburadul gini mau mikirin nikah muda wkwkwk</t>
  </si>
  <si>
    <t>['hidupku', 'aja', 'masih', 'amburadul', 'gini', 'mau', 'mikirin', 'nikah', 'muda', 'wkwkwk']</t>
  </si>
  <si>
    <t>['hidupku', 'aja', 'masih', 'amburadul', 'begini', 'mau', 'memikirkan', 'nikah', 'muda', 'wkwkwk']</t>
  </si>
  <si>
    <t>['hidupku', 'aja', 'amburadul', 'memikirkan', 'nikah', 'muda', 'wkwkwk']</t>
  </si>
  <si>
    <t>['hidup', 'aja', 'amburadul', 'pikir', 'nikah', 'muda', 'wkwkwk']</t>
  </si>
  <si>
    <t>hidup aja amburadul pikir nikah muda wkwkwk</t>
  </si>
  <si>
    <t>@tanyarlfes Mending slama umur masih muda, tingkatin skill biar bisa dapet penghasilan yg baik, nabung, mantepin edukasi soal pernikahan, plajari kriteria pasangan yg baik buat dijadiin pendamping, bukan asal nikah dgn misi "yg penting nikah dulu &amp;amp; laku drpd disebut jones dan prawan tuir"</t>
  </si>
  <si>
    <t>@tanyarlfes mending slama umur masih muda, tingkatin skill biar bisa dapet penghasilan yg baik, nabung, mantepin edukasi soal pernikahan, plajari kriteria pasangan yg baik buat dijadiin pendamping, bukan asal nikah dgn misi "yg penting nikah dulu &amp;amp; laku drpd disebut jones dan prawan tuir"</t>
  </si>
  <si>
    <t>mending slama umur masih muda tingkatin skill biar bisa dapet penghasilan yg baik nabung mantepin edukasi soal pernikahan plajari kriteria pasangan yg baik buat dijadiin pendamping bukan asal nikah dgn misi yg penting nikah dulu amp laku drpd disebut jones dan prawan tuir</t>
  </si>
  <si>
    <t>['mending', 'slama', 'umur', 'masih', 'muda', 'tingkatin', 'skill', 'biar', 'bisa', 'dapet', 'penghasilan', 'yg', 'baik', 'nabung', 'mantepin', 'edukasi', 'soal', 'pernikahan', 'plajari', 'kriteria', 'pasangan', 'yg', 'baik', 'buat', 'dijadiin', 'pendamping', 'bukan', 'asal', 'nikah', 'dgn', 'misi', 'yg', 'penting', 'nikah', 'dulu', 'amp', 'laku', 'drpd', 'disebut', 'jones', 'dan', 'prawan', 'tuir']</t>
  </si>
  <si>
    <t>['mending', 'selama', 'umur', 'masih', 'muda', 'tingkatin', 'kemampuan', 'biar', 'bisa', 'dapat', 'penghasilan', 'yg', 'baik', 'menabung', 'mantepin', 'edukasi', 'soal', 'pernikahan', 'plajari', 'kriteria', 'pasangan', 'yg', 'baik', 'buat', 'dijadikan', 'pendamping', 'bukan', 'asal', 'nikah', 'dengan', 'misi', 'yg', 'penting', 'nikah', 'dulu', 'amp', 'laris', 'daripada', 'disebut', 'jones', 'dan', 'prawan', 'tuir']</t>
  </si>
  <si>
    <t>['mending', 'umur', 'muda', 'tingkatin', 'kemampuan', 'biar', 'penghasilan', 'menabung', 'mantepin', 'edukasi', 'pernikahan', 'plajari', 'kriteria', 'pasangan', 'dijadikan', 'pendamping', 'nikah', 'misi', 'nikah', 'amp', 'laris', 'jones', 'prawan', 'tuir']</t>
  </si>
  <si>
    <t>['mending', 'umur', 'muda', 'tingkatin', 'mampu', 'biar', 'hasil', 'tabung', 'mantepin', 'edukasi', 'nikah', 'plajari', 'kriteria', 'pasang', 'jadi', 'damping', 'nikah', 'misi', 'nikah', 'amp', 'laris', 'jones', 'prawan', 'tuir']</t>
  </si>
  <si>
    <t>mending umur muda tingkatin mampu biar hasil tabung mantepin edukasi nikah plajari kriteria pasang jadi damping nikah misi nikah amp laris jones prawan tuir</t>
  </si>
  <si>
    <t>@tanyarlfes Yakin mental sama finansialnya udah oke buat nikah muda?</t>
  </si>
  <si>
    <t>@tanyarlfes yakin mental sama finansialnya udah oke buat nikah muda?</t>
  </si>
  <si>
    <t>yakin mental sama finansialnya udah oke buat nikah muda</t>
  </si>
  <si>
    <t>['yakin', 'mental', 'sama', 'finansialnya', 'udah', 'oke', 'buat', 'nikah', 'muda']</t>
  </si>
  <si>
    <t>['yakin', 'mental', 'sama', 'finansialnya', 'sudah', 'oke', 'buat', 'nikah', 'muda']</t>
  </si>
  <si>
    <t>['mental', 'finansialnya', 'oke', 'nikah', 'muda']</t>
  </si>
  <si>
    <t>['mental', 'finansial', 'oke', 'nikah', 'muda']</t>
  </si>
  <si>
    <t>mental finansial oke nikah muda</t>
  </si>
  <si>
    <t>Punya sepupu yang nikah muda, kebingungan ngurus bayi, sakit-sakitan rewel, dan masih harus di kontrol mamanya astaga kayakya juga aku ga bakal siap punya anak🙃</t>
  </si>
  <si>
    <t>punya sepupu yang nikah muda, kebingungan ngurus bayi, sakit-sakitan rewel, dan masih harus di kontrol mamanya astaga kayakya juga aku ga bakal siap punya anak🙃</t>
  </si>
  <si>
    <t>punya sepupu yang nikah muda kebingungan ngurus bayi sakitsakitan rewel dan masih harus di kontrol mamanya astaga kayakya juga aku ga bakal siap punya anak</t>
  </si>
  <si>
    <t>['punya', 'sepupu', 'yang', 'nikah', 'muda', 'kebingungan', 'ngurus', 'bayi', 'sakitsakitan', 'rewel', 'dan', 'masih', 'harus', 'di', 'kontrol', 'mamanya', 'astaga', 'kayakya', 'juga', 'aku', 'ga', 'bakal', 'siap', 'punya', 'anak']</t>
  </si>
  <si>
    <t>['punya', 'sepupu', 'yang', 'nikah', 'muda', 'kebingungan', 'merawat', 'bayi', 'sakitsakitan', 'rewel', 'dan', 'masih', 'harus', 'di', 'kontrol', 'ibunya', 'astaga', 'kayakya', 'juga', 'aku', 'tidak', 'bakal', 'siap', 'punya', 'anak']</t>
  </si>
  <si>
    <t>['sepupu', 'nikah', 'muda', 'kebingungan', 'merawat', 'bayi', 'sakitsakitan', 'rewel', 'kontrol', 'ibunya', 'astaga', 'kayakya', 'anak']</t>
  </si>
  <si>
    <t>['sepupu', 'nikah', 'muda', 'bingung', 'rawat', 'bayi', 'sakitsakitan', 'rewel', 'kontrol', 'ibu', 'astaga', 'kayakya', 'anak']</t>
  </si>
  <si>
    <t>sepupu nikah muda bingung rawat bayi sakitsakitan rewel kontrol ibu astaga kayakya anak</t>
  </si>
  <si>
    <t>@tanyarlfes nikmatin nder usia kamu msh 21 msh muda bgt!! puas2in main dan cari uang. karna nanti pas nikah bisa jd kamu ketemu sama suami yg gangebolehin istrinya kerja</t>
  </si>
  <si>
    <t>nikmatin nder usia kamu msh msh muda bgt puasin main dan cari uang karna nanti pas nikah bisa jd kamu ketemu sama suami yg gangebolehin istrinya kerja</t>
  </si>
  <si>
    <t>['nikmatin', 'nder', 'usia', 'kamu', 'msh', 'msh', 'muda', 'bgt', 'puasin', 'main', 'dan', 'cari', 'uang', 'karna', 'nanti', 'pas', 'nikah', 'bisa', 'jd', 'kamu', 'ketemu', 'sama', 'suami', 'yg', 'gangebolehin', 'istrinya', 'kerja']</t>
  </si>
  <si>
    <t>['menikmati', 'nder', 'usia', 'kamu', 'masih', 'masih', 'muda', 'banget', 'puas', 'main', 'dan', 'cari', 'uang', 'karena', 'nanti', 'saat', 'nikah', 'bisa', 'jd', 'kamu', 'bertemu', 'sama', 'suami', 'yg', 'gangebolehin', 'istrinya', 'kerja']</t>
  </si>
  <si>
    <t>['menikmati', 'nder', 'usia', 'muda', 'banget', 'puas', 'main', 'cari', 'uang', 'nikah', 'jd', 'bertemu', 'suami', 'gangebolehin', 'istrinya', 'kerja']</t>
  </si>
  <si>
    <t>['nikmat', 'nder', 'usia', 'muda', 'banget', 'puas', 'main', 'cari', 'uang', 'nikah', 'jd', 'temu', 'suami', 'gangebolehin', 'istri', 'kerja']</t>
  </si>
  <si>
    <t>nikmat nder usia muda banget puas main cari uang nikah jd temu suami gangebolehin istri kerja</t>
  </si>
  <si>
    <t>@tanyarlfes Gaada uang, belum kerja, masih kuliah, masih muda, dan terakhir seru aja liat tante tante ngomel kalau gue bilang ga mau nikah muda wkwkwkwk</t>
  </si>
  <si>
    <t>@tanyarlfes gaada uang, belum kerja, masih kuliah, masih muda, dan terakhir seru aja liat tante tante ngomel kalau gue bilang ga mau nikah muda wkwkwkwk</t>
  </si>
  <si>
    <t>gaada uang belum kerja masih kuliah masih muda dan terakhir seru aja liat tante tante ngomel kalau gue bilang ga mau nikah muda wkwkwkwk</t>
  </si>
  <si>
    <t>['gaada', 'uang', 'belum', 'kerja', 'masih', 'kuliah', 'masih', 'muda', 'dan', 'terakhir', 'seru', 'aja', 'liat', 'tante', 'tante', 'ngomel', 'kalau', 'gue', 'bilang', 'ga', 'mau', 'nikah', 'muda', 'wkwkwkwk']</t>
  </si>
  <si>
    <t>['gaada', 'uang', 'belum', 'kerja', 'masih', 'kuliah', 'masih', 'muda', 'dan', 'terakhir', 'seru', 'aja', 'lihat', 'tante', 'tante', 'ngomel', 'kalau', 'aku', 'bilang', 'tidak', 'mau', 'nikah', 'muda', 'wkwkwkwk']</t>
  </si>
  <si>
    <t>['gaada', 'uang', 'kerja', 'kuliah', 'muda', 'seru', 'aja', 'lihat', 'tante', 'tante', 'ngomel', 'bilang', 'nikah', 'muda', 'wkwkwkwk']</t>
  </si>
  <si>
    <t>gaada uang kerja kuliah muda seru aja lihat tante tante ngomel bilang nikah muda wkwkwkwk</t>
  </si>
  <si>
    <t>Gambaran nikah muda.</t>
  </si>
  <si>
    <t>gambaran nikah muda.</t>
  </si>
  <si>
    <t>gambaran nikah muda</t>
  </si>
  <si>
    <t>['gambaran', 'nikah', 'muda']</t>
  </si>
  <si>
    <t>['gambar', 'nikah', 'muda']</t>
  </si>
  <si>
    <t>gambar nikah muda</t>
  </si>
  <si>
    <t>@tanyarlfes Setelah banyak mendengar dan ngerasain sendiri, pengen mutusin gamau nikah sih sebenernya:) pdhl dulu cuma sebatas gamau nikah muda</t>
  </si>
  <si>
    <t>@tanyarlfes setelah banyak mendengar dan ngerasain sendiri, pengen mutusin gamau nikah sih sebenernya:) pdhl dulu cuma sebatas gamau nikah muda</t>
  </si>
  <si>
    <t>setelah banyak mendengar dan ngerasain sendiri pengen mutusin gamau nikah sih sebenernya pdhl dulu cuma sebatas gamau nikah muda</t>
  </si>
  <si>
    <t>['setelah', 'banyak', 'mendengar', 'dan', 'ngerasain', 'sendiri', 'pengen', 'mutusin', 'gamau', 'nikah', 'sih', 'sebenernya', 'pdhl', 'dulu', 'cuma', 'sebatas', 'gamau', 'nikah', 'muda']</t>
  </si>
  <si>
    <t>['setelah', 'banyak', 'mendengar', 'dan', 'merasakan', 'sendiri', 'ingin', 'memutuskan', 'gamau', 'nikah', 'sih', 'sebenarnya', 'padahal', 'dulu', 'cuma', 'sebatas', 'gamau', 'nikah', 'muda']</t>
  </si>
  <si>
    <t>['mendengar', 'merasakan', 'memutuskan', 'gamau', 'nikah', 'sih', 'sebatas', 'gamau', 'nikah', 'muda']</t>
  </si>
  <si>
    <t>['dengar', 'rasa', 'putus', 'gamau', 'nikah', 'sih', 'batas', 'gamau', 'nikah', 'muda']</t>
  </si>
  <si>
    <t>dengar rasa putus gamau nikah sih batas gamau nikah muda</t>
  </si>
  <si>
    <t>@tanyarlfes sans aja ga sih nder, 21 tuh masih muda cece gue aja nikah 27 jadi kalem aja semua udah disiapin timingnya sama Allah 👍🏻</t>
  </si>
  <si>
    <t>@tanyarlfes sans aja ga sih nder, 21 tuh masih muda cece gue aja nikah 27 jadi kalem aja semua udah disiapin timingnya sama allah 👍🏻</t>
  </si>
  <si>
    <t>sans aja ga sih nder tuh masih muda cece gue aja nikah jadi kalem aja semua udah disiapin timingnya sama allah</t>
  </si>
  <si>
    <t>['sans', 'aja', 'ga', 'sih', 'nder', 'tuh', 'masih', 'muda', 'cece', 'gue', 'aja', 'nikah', 'jadi', 'kalem', 'aja', 'semua', 'udah', 'disiapin', 'timingnya', 'sama', 'allah']</t>
  </si>
  <si>
    <t>['santai', 'aja', 'tidak', 'sih', 'nder', 'tuh', 'masih', 'muda', 'cece', 'aku', 'aja', 'nikah', 'jadi', 'kalem', 'aja', 'semua', 'sudah', 'disiapin', 'timingnya', 'sama', 'allah']</t>
  </si>
  <si>
    <t>['santai', 'aja', 'sih', 'nder', 'tuh', 'muda', 'cece', 'aja', 'nikah', 'kalem', 'aja', 'disiapin', 'timingnya', 'allah']</t>
  </si>
  <si>
    <t>santai aja sih nder tuh muda cece aja nikah kalem aja disiapin timingnya allah</t>
  </si>
  <si>
    <t>@tanyarlfes Wahhhh nikmatin masa muda dulu sihh nderr cari kerjaan tau cari kegiatan yg bisa mengumpulkan cuan untuk bekalmu pas dah nikah percayalah istri yg gak punya uang pegangan pasti dibilang "beban" SM kluarganya .kek Mak gue</t>
  </si>
  <si>
    <t>@tanyarlfes wahhhh nikmatin masa muda dulu sihh nderr cari kerjaan tau cari kegiatan yg bisa mengumpulkan cuan untuk bekalmu pas dah nikah percayalah istri yg gak punya uang pegangan pasti dibilang "beban" sm kluarganya .kek mak gue</t>
  </si>
  <si>
    <t>wahhhh nikmatin masa muda dulu sihh nderr cari kerjaan tau cari kegiatan yg bisa mengumpulkan cuan untuk bekalmu pas dah nikah percayalah istri yg gak punya uang pegangan pasti dibilang beban sm kluarganya kek mak gue</t>
  </si>
  <si>
    <t>['wahhhh', 'nikmatin', 'masa', 'muda', 'dulu', 'sihh', 'nderr', 'cari', 'kerjaan', 'tau', 'cari', 'kegiatan', 'yg', 'bisa', 'mengumpulkan', 'cuan', 'untuk', 'bekalmu', 'pas', 'dah', 'nikah', 'percayalah', 'istri', 'yg', 'gak', 'punya', 'uang', 'pegangan', 'pasti', 'dibilang', 'beban', 'sm', 'kluarganya', 'kek', 'mak', 'gue']</t>
  </si>
  <si>
    <t>['wahhhh', 'menikmati', 'masa', 'muda', 'dulu', 'sihh', 'nderr', 'cari', 'kerjaan', 'tau', 'cari', 'kegiatan', 'yg', 'bisa', 'mengumpulkan', 'cuan', 'untuk', 'bekalmu', 'saat', 'sudah', 'nikah', 'percayalah', 'istri', 'yg', 'gak', 'punya', 'uang', 'pegangan', 'pasti', 'dibilang', 'beban', 'sama', 'kluarganya', 'seperti', 'ibu', 'aku']</t>
  </si>
  <si>
    <t>['wahhhh', 'menikmati', 'muda', 'sihh', 'nderr', 'cari', 'kerjaan', 'tau', 'cari', 'kegiatan', 'mengumpulkan', 'cuan', 'bekalmu', 'nikah', 'percayalah', 'istri', 'gak', 'uang', 'pegangan', 'dibilang', 'beban', 'kluarganya']</t>
  </si>
  <si>
    <t>['wahhhh', 'nikmat', 'muda', 'sihh', 'nderr', 'cari', 'kerja', 'tau', 'cari', 'giat', 'kumpul', 'cuan', 'bekal', 'nikah', 'percaya', 'istri', 'gak', 'uang', 'pegang', 'bilang', 'beban', 'kluarganya']</t>
  </si>
  <si>
    <t>wahhhh nikmat muda sihh nderr cari kerja tau cari giat kumpul cuan bekal nikah percaya istri gak uang pegang bilang beban kluarganya</t>
  </si>
  <si>
    <t>@tanyarlfes liat sodara pd nikah muda tapi berantem mulu ampe kdrt, jd gua takut</t>
  </si>
  <si>
    <t>liat sodara pd nikah muda tapi berantem mulu ampe kdrt jd gua takut</t>
  </si>
  <si>
    <t>['liat', 'sodara', 'pd', 'nikah', 'muda', 'tapi', 'berantem', 'mulu', 'ampe', 'kdrt', 'jd', 'gua', 'takut']</t>
  </si>
  <si>
    <t>['lihat', 'saudara', 'pada', 'nikah', 'muda', 'tapi', 'berkelahi', 'selalu', 'sampai', 'kekerasan', 'jd', 'aku', 'takut']</t>
  </si>
  <si>
    <t>['lihat', 'saudara', 'nikah', 'muda', 'berkelahi', 'kekerasan', 'jd', 'takut']</t>
  </si>
  <si>
    <t>['lihat', 'saudara', 'nikah', 'muda', 'kelah', 'keras', 'jd', 'takut']</t>
  </si>
  <si>
    <t>lihat saudara nikah muda kelah keras jd takut</t>
  </si>
  <si>
    <t>Gak ada yg nyupport duit wkwk temen2 gw yg nikah muda pada disupport orang tuanya 😅</t>
  </si>
  <si>
    <t>gak ada yg nyupport duit wkwk temen2 gw yg nikah muda pada disupport orang tuanya 😅</t>
  </si>
  <si>
    <t>gak ada yg nyupport duit wkwk temen gw yg nikah muda pada disupport orang tuanya</t>
  </si>
  <si>
    <t>['gak', 'ada', 'yg', 'nyupport', 'duit', 'wkwk', 'temen', 'gw', 'yg', 'nikah', 'muda', 'pada', 'disupport', 'orang', 'tuanya']</t>
  </si>
  <si>
    <t>['gak', 'ada', 'yg', 'nyupport', 'duit', 'wkwk', 'teman', 'aku', 'yg', 'nikah', 'muda', 'pada', 'disupport', 'orang', 'tuanya']</t>
  </si>
  <si>
    <t>['gak', 'nyupport', 'duit', 'teman', 'nikah', 'muda', 'disupport', 'orang', 'tuanya']</t>
  </si>
  <si>
    <t>['gak', 'nyupport', 'duit', 'teman', 'nikah', 'muda', 'disupport', 'orang', 'tua']</t>
  </si>
  <si>
    <t>gak nyupport duit teman nikah muda disupport orang tua</t>
  </si>
  <si>
    <t>@tanyarlfes Cari kerjaan atau kegiatan biar bisa nambah relasi prtemanan u, dsitu mungkin bakal bnyak ketemu orang seengganya ada kegiatan shari2, soal nikah si gausa khawatir gausah terburu2 umur 21 masih muda bgt, kalo takut jadi prwn tua seengganya cari cwo dri skrg,yatapi jan ngasal juga</t>
  </si>
  <si>
    <t>@tanyarlfes cari kerjaan atau kegiatan biar bisa nambah relasi prtemanan u, dsitu mungkin bakal bnyak ketemu orang seengganya ada kegiatan shari2, soal nikah si gausa khawatir gausah terburu2 umur 21 masih muda bgt, kalo takut jadi prwn tua seengganya cari cwo dri skrg,yatapi jan ngasal juga</t>
  </si>
  <si>
    <t>cari kerjaan atau kegiatan biar bisa nambah relasi prtemanan  dsitu mungkin bakal bnyak ketemu orang seengganya ada kegiatan shari soal nikah si gausa khawatir gausah terburu umur masih muda bgt kalo takut jadi prwn tua seengganya cari cwo dri skrgyatapi jan ngasal juga</t>
  </si>
  <si>
    <t>['cari', 'kerjaan', 'atau', 'kegiatan', 'biar', 'bisa', 'nambah', 'relasi', 'prtemanan', 'dsitu', 'mungkin', 'bakal', 'bnyak', 'ketemu', 'orang', 'seengganya', 'ada', 'kegiatan', 'shari', 'soal', 'nikah', 'si', 'gausa', 'khawatir', 'gausah', 'terburu', 'umur', 'masih', 'muda', 'bgt', 'kalo', 'takut', 'jadi', 'prwn', 'tua', 'seengganya', 'cari', 'cwo', 'dri', 'skrgyatapi', 'jan', 'ngasal', 'juga']</t>
  </si>
  <si>
    <t>['cari', 'kerjaan', 'atau', 'kegiatan', 'biar', 'bisa', 'bertambah', 'relasi', 'prtemanan', 'dsitu', 'mungkin', 'bakal', 'banyak', 'bertemu', 'orang', 'seengganya', 'ada', 'kegiatan', 'shari', 'soal', 'nikah', 'si', 'jangan', 'khawatir', 'jangan', 'terburu', 'umur', 'masih', 'muda', 'banget', 'kalo', 'takut', 'jadi', 'prwn', 'tua', 'seengganya', 'cari', 'cowok', 'dari', 'skrgyatapi', 'jangan', 'ngasal', 'juga']</t>
  </si>
  <si>
    <t>['cari', 'kerjaan', 'kegiatan', 'biar', 'bertambah', 'relasi', 'prtemanan', 'dsitu', 'bertemu', 'orang', 'seengganya', 'kegiatan', 'shari', 'nikah', 'si', 'khawatir', 'terburu', 'umur', 'muda', 'banget', 'kalo', 'takut', 'prwn', 'tua', 'seengganya', 'cari', 'cowok', 'skrgyatapi', 'ngasal']</t>
  </si>
  <si>
    <t>['cari', 'kerja', 'giat', 'biar', 'tambah', 'relasi', 'prtemanan', 'dsitu', 'temu', 'orang', 'seengganya', 'giat', 'shari', 'nikah', 'si', 'khawatir', 'buru', 'umur', 'muda', 'banget', 'kalo', 'takut', 'prwn', 'tua', 'seengganya', 'cari', 'cowok', 'skrgyatapi', 'ngasal']</t>
  </si>
  <si>
    <t>cari kerja giat biar tambah relasi prtemanan dsitu temu orang seengganya giat shari nikah si khawatir buru umur muda banget kalo takut prwn tua seengganya cari cowok skrgyatapi ngasal</t>
  </si>
  <si>
    <t>@tanyarlfes 1. Blm siap mental &amp;amp; batin
2. Mau ngumpulin cuan dlu
3. Mau menikmati masa muda/holiday
4. Ingin berbakti ke orangtua
5. Butuh wktu utk kesiapan jd orangtua 😁
6. Sblm nikah, minimal keuangan gw sama calon gw nanti hrus ada biar masa depan anak2 gw nanti terjamin</t>
  </si>
  <si>
    <t>@tanyarlfes 1. blm siap mental &amp;amp; batin
2. mau ngumpulin cuan dlu
3. mau menikmati masa muda/holiday
4. ingin berbakti ke orangtua
5. butuh wktu utk kesiapan jd orangtua 😁
6. sblm nikah, minimal keuangan gw sama calon gw nanti hrus ada biar masa depan anak2 gw nanti terjamin</t>
  </si>
  <si>
    <t>blm siap mental amp batin mau ngumpulin cuan dlu mau menikmati masa mudaholiday ingin berbakti ke orangtua butuh wktu utk kesiapan jd orangtua sblm nikah minimal keuangan gw sama calon gw nanti hrus ada biar masa depan anak gw nanti terjamin</t>
  </si>
  <si>
    <t>['blm', 'siap', 'mental', 'amp', 'batin', 'mau', 'ngumpulin', 'cuan', 'dlu', 'mau', 'menikmati', 'masa', 'mudaholiday', 'ingin', 'berbakti', 'ke', 'orangtua', 'butuh', 'wktu', 'utk', 'kesiapan', 'jd', 'orangtua', 'sblm', 'nikah', 'minimal', 'keuangan', 'gw', 'sama', 'calon', 'gw', 'nanti', 'hrus', 'ada', 'biar', 'masa', 'depan', 'anak', 'gw', 'nanti', 'terjamin']</t>
  </si>
  <si>
    <t>['belum', 'siap', 'mental', 'amp', 'batin', 'mau', 'mengumpulkan', 'cuan', 'dahulu', 'mau', 'menikmati', 'masa', 'mudaholiday', 'ingin', 'berbakti', 'ke', 'orangtua', 'butuh', 'waktu', 'utk', 'persiapan', 'jd', 'orangtua', 'sebelum', 'nikah', 'minimal', 'keuangan', 'aku', 'sama', 'calon', 'aku', 'nanti', 'harus', 'ada', 'biar', 'masa', 'depan', 'anak', 'aku', 'nanti', 'terjamin']</t>
  </si>
  <si>
    <t>['mental', 'amp', 'batin', 'mengumpulkan', 'cuan', 'menikmati', 'mudaholiday', 'berbakti', 'orangtua', 'butuh', 'utk', 'persiapan', 'jd', 'orangtua', 'nikah', 'minimal', 'keuangan', 'calon', 'biar', 'anak', 'terjamin']</t>
  </si>
  <si>
    <t>['mental', 'amp', 'batin', 'kumpul', 'cuan', 'nikmat', 'mudaholiday', 'bakti', 'orangtua', 'butuh', 'utk', 'siap', 'jd', 'orangtua', 'nikah', 'minimal', 'uang', 'calon', 'biar', 'anak', 'jamin']</t>
  </si>
  <si>
    <t>mental amp batin kumpul cuan nikmat mudaholiday bakti orangtua butuh utk siap jd orangtua nikah minimal uang calon biar anak jamin</t>
  </si>
  <si>
    <t>@Riris_agusvina 🤔
24? masih sangat muda😁
Saya nikah di 28
Gampang akrab?🤔 liat aja nanti😂😂😂😂😂😂 terlalu akrab, dijadiin tempat pinjem uang,pinjem barang,dimintain tolong😂😂😂😂
Jodoh?🤔wah..ini Saya ga jago🙏🏾😁Saya aja gagal😂😂😂
Tapi,pilih yang,apa2 bisa sendiri😃👍🏾👍🏾👍🏾</t>
  </si>
  <si>
    <t>@riris_agusvina 🤔
24? masih sangat muda😁
saya nikah di 28
gampang akrab?🤔 liat aja nanti😂😂😂😂😂😂 terlalu akrab, dijadiin tempat pinjem uang,pinjem barang,dimintain tolong😂😂😂😂
jodoh?🤔wah..ini saya ga jago🙏🏾😁saya aja gagal😂😂😂
tapi,pilih yang,apa2 bisa sendiri😃👍🏾👍🏾👍🏾</t>
  </si>
  <si>
    <t>agusvina masih sangat muda saya nikah di gampang akrab liat aja nanti terlalu akrab dijadiin tempat pinjem uangpinjem barangdimintain tolong jodohwahini saya ga jagosaya aja gagal tapipilih yangapa bisa sendiri</t>
  </si>
  <si>
    <t>['agusvina', 'masih', 'sangat', 'muda', 'saya', 'nikah', 'di', 'gampang', 'akrab', 'liat', 'aja', 'nanti', 'terlalu', 'akrab', 'dijadiin', 'tempat', 'pinjem', 'uangpinjem', 'barangdimintain', 'tolong', 'jodohwahini', 'saya', 'ga', 'jagosaya', 'aja', 'gagal', 'tapipilih', 'yangapa', 'bisa', 'sendiri']</t>
  </si>
  <si>
    <t>['agusvina', 'masih', 'sangat', 'muda', 'saya', 'nikah', 'di', 'gampang', 'akrab', 'lihat', 'aja', 'nanti', 'terlalu', 'akrab', 'dijadikan', 'tempat', 'pinjem', 'uangpinjem', 'barangdimintain', 'tolong', 'jodohwahini', 'saya', 'tidak', 'jagosaya', 'aja', 'gagal', 'tapipilih', 'yangapa', 'bisa', 'sendiri']</t>
  </si>
  <si>
    <t>['agusvina', 'muda', 'nikah', 'gampang', 'akrab', 'lihat', 'aja', 'akrab', 'dijadikan', 'pinjem', 'uangpinjem', 'barangdimintain', 'tolong', 'jodohwahini', 'jagosaya', 'aja', 'gagal', 'tapipilih', 'yangapa']</t>
  </si>
  <si>
    <t>['agusvina', 'muda', 'nikah', 'gampang', 'akrab', 'lihat', 'aja', 'akrab', 'jadi', 'pinjem', 'uangpinjem', 'barangdimintain', 'tolong', 'jodohwahini', 'jagosaya', 'aja', 'gagal', 'tapipilih', 'yangapa']</t>
  </si>
  <si>
    <t>agusvina muda nikah gampang akrab lihat aja akrab jadi pinjem uangpinjem barangdimintain tolong jodohwahini jagosaya aja gagal tapipilih yangapa</t>
  </si>
  <si>
    <t>@tanyarlfes mau puas2in masa muda dulu selagi masih lajang bisa bebas kesana kemari tanpa ada beban mikir kerjaan,atau kerjaan rumah,istri/suami dan anak
kalau utk org yg udah siap segalanya nikah emg menyenangkan,tp kalau utk org yg terpaksa karena umur dll nikah adalah keputusan yg salah</t>
  </si>
  <si>
    <t>mau puasin masa muda dulu selagi masih lajang bisa bebas kesana kemari tanpa ada beban mikir kerjaanatau kerjaan rumahistrisuami dan anak kalau utk org yg udah siap segalanya nikah emg menyenangkantp kalau utk org yg terpaksa karena umur dll nikah adalah keputusan yg salah</t>
  </si>
  <si>
    <t>['mau', 'puasin', 'masa', 'muda', 'dulu', 'selagi', 'masih', 'lajang', 'bisa', 'bebas', 'kesana', 'kemari', 'tanpa', 'ada', 'beban', 'mikir', 'kerjaanatau', 'kerjaan', 'rumahistrisuami', 'dan', 'anak', 'kalau', 'utk', 'org', 'yg', 'udah', 'siap', 'segalanya', 'nikah', 'emg', 'menyenangkantp', 'kalau', 'utk', 'org', 'yg', 'terpaksa', 'karena', 'umur', 'dll', 'nikah', 'adalah', 'keputusan', 'yg', 'salah']</t>
  </si>
  <si>
    <t>['mau', 'puas', 'masa', 'muda', 'dulu', 'selagi', 'masih', 'lajang', 'bisa', 'bebas', 'kesana', 'kemari', 'tanpa', 'ada', 'beban', 'berpikir', 'kerjaanatau', 'kerjaan', 'rumahistrisuami', 'dan', 'anak', 'kalau', 'utk', 'orang', 'yg', 'sudah', 'siap', 'segalanya', 'nikah', 'memang', 'menyenangkantp', 'kalau', 'utk', 'orang', 'yg', 'terpaksa', 'karena', 'umur', 'dll', 'nikah', 'adalah', 'keputusan', 'yg', 'salah']</t>
  </si>
  <si>
    <t>['puas', 'muda', 'selagi', 'lajang', 'bebas', 'kesana', 'kemari', 'beban', 'berpikir', 'kerjaanatau', 'kerjaan', 'rumahistrisuami', 'anak', 'utk', 'orang', 'nikah', 'menyenangkantp', 'utk', 'orang', 'terpaksa', 'umur', 'dll', 'nikah', 'keputusan', 'salah']</t>
  </si>
  <si>
    <t>['puas', 'muda', 'selagi', 'lajang', 'bebas', 'kesana', 'kemari', 'beban', 'pikir', 'kerjaanatau', 'kerja', 'rumahistrisuami', 'anak', 'utk', 'orang', 'nikah', 'menyenangkantp', 'utk', 'orang', 'paksa', 'umur', 'dll', 'nikah', 'putus', 'salah']</t>
  </si>
  <si>
    <t>puas muda selagi lajang bebas kesana kemari beban pikir kerjaanatau kerja rumahistrisuami anak utk orang nikah menyenangkantp utk orang paksa umur dll nikah putus salah</t>
  </si>
  <si>
    <t>@nakigitsunee Maap aku masih muda udah nikah sama mbaknya :(</t>
  </si>
  <si>
    <t>@nakigitsunee maap aku masih muda udah nikah sama mbaknya :(</t>
  </si>
  <si>
    <t>maap aku masih muda udah nikah sama mbaknya</t>
  </si>
  <si>
    <t>['maap', 'aku', 'masih', 'muda', 'udah', 'nikah', 'sama', 'mbaknya']</t>
  </si>
  <si>
    <t>['maaf', 'aku', 'masih', 'muda', 'sudah', 'nikah', 'sama', 'mbaknya']</t>
  </si>
  <si>
    <t>['maaf', 'muda', 'nikah', 'mbaknya']</t>
  </si>
  <si>
    <t>['maaf', 'muda', 'nikah', 'mbak']</t>
  </si>
  <si>
    <t>maaf muda nikah mbak</t>
  </si>
  <si>
    <t>@convomf Aku aja yg udab 29 masih kaya anak kecil, kRena memang belum nikah sih, jadi masih berasa jiwa muda..</t>
  </si>
  <si>
    <t>@convomf aku aja yg udab 29 masih kaya anak kecil, krena memang belum nikah sih, jadi masih berasa jiwa muda..</t>
  </si>
  <si>
    <t>aku aja yg udab masih kaya anak kecil krena memang belum nikah sih jadi masih berasa jiwa muda</t>
  </si>
  <si>
    <t>['aku', 'aja', 'yg', 'udab', 'masih', 'kaya', 'anak', 'kecil', 'krena', 'memang', 'belum', 'nikah', 'sih', 'jadi', 'masih', 'berasa', 'jiwa', 'muda']</t>
  </si>
  <si>
    <t>['aku', 'aja', 'yg', 'udab', 'masih', 'kaya', 'anak', 'kecil', 'karena', 'memang', 'belum', 'nikah', 'sih', 'jadi', 'masih', 'rasa', 'jiwa', 'muda']</t>
  </si>
  <si>
    <t>['aja', 'udab', 'kaya', 'anak', 'nikah', 'sih', 'jiwa', 'muda']</t>
  </si>
  <si>
    <t>aja udab kaya anak nikah sih jiwa muda</t>
  </si>
  <si>
    <t>@tanyarlfes Nikmatin aja hidup nderrr mumpung masih muda, dan nikah muda itu gak selamanya enak😂</t>
  </si>
  <si>
    <t>@tanyarlfes nikmatin aja hidup nderrr mumpung masih muda, dan nikah muda itu gak selamanya enak😂</t>
  </si>
  <si>
    <t>nikmatin aja hidup nderrr mumpung masih muda dan nikah muda itu gak selamanya enak</t>
  </si>
  <si>
    <t>['nikmatin', 'aja', 'hidup', 'nderrr', 'mumpung', 'masih', 'muda', 'dan', 'nikah', 'muda', 'itu', 'gak', 'selamanya', 'enak']</t>
  </si>
  <si>
    <t>['menikmati', 'aja', 'hidup', 'nderrr', 'mumpung', 'masih', 'muda', 'dan', 'nikah', 'muda', 'itu', 'gak', 'selamanya', 'enak']</t>
  </si>
  <si>
    <t>['menikmati', 'aja', 'hidup', 'mumpung', 'muda', 'nikah', 'muda', 'gak', 'enak']</t>
  </si>
  <si>
    <t>['nikmat', 'aja', 'hidup', 'mumpung', 'muda', 'nikah', 'muda', 'gak', 'enak']</t>
  </si>
  <si>
    <t>nikmat aja hidup mumpung muda nikah muda gak enak</t>
  </si>
  <si>
    <t>@tanyarlfes Nikah muda gak masalah buat gue, tapi keadaan yg minta gue nikahnya nanti aja deh. Masih sibuk mikirin keluarga soalnya🤣</t>
  </si>
  <si>
    <t>@tanyarlfes nikah muda gak masalah buat gue, tapi keadaan yg minta gue nikahnya nanti aja deh. masih sibuk mikirin keluarga soalnya🤣</t>
  </si>
  <si>
    <t>nikah muda gak masalah buat gue tapi keadaan yg minta gue nikahnya nanti aja deh masih sibuk mikirin keluarga soalnya</t>
  </si>
  <si>
    <t>['nikah', 'muda', 'gak', 'masalah', 'buat', 'gue', 'tapi', 'keadaan', 'yg', 'minta', 'gue', 'nikahnya', 'nanti', 'aja', 'deh', 'masih', 'sibuk', 'mikirin', 'keluarga', 'soalnya']</t>
  </si>
  <si>
    <t>['nikah', 'muda', 'gak', 'masalah', 'buat', 'aku', 'tapi', 'keadaan', 'yg', 'minta', 'aku', 'nikahnya', 'nanti', 'aja', 'deh', 'masih', 'sibuk', 'memikirkan', 'keluarga', 'soalnya']</t>
  </si>
  <si>
    <t>['nikah', 'muda', 'gak', 'nikahnya', 'aja', 'deh', 'sibuk', 'memikirkan', 'keluarga']</t>
  </si>
  <si>
    <t>['nikah', 'muda', 'gak', 'nikah', 'aja', 'deh', 'sibuk', 'pikir', 'keluarga']</t>
  </si>
  <si>
    <t>nikah muda gak nikah aja deh sibuk pikir keluarga</t>
  </si>
  <si>
    <t>@tanyarlfes Nikah di umur yg matang aja belum mapan, apalagi masih muda</t>
  </si>
  <si>
    <t>@tanyarlfes nikah di umur yg matang aja belum mapan, apalagi masih muda</t>
  </si>
  <si>
    <t>nikah di umur yg matang aja belum mapan apalagi masih muda</t>
  </si>
  <si>
    <t>['nikah', 'di', 'umur', 'yg', 'matang', 'aja', 'belum', 'mapan', 'apalagi', 'masih', 'muda']</t>
  </si>
  <si>
    <t>['nikah', 'umur', 'matang', 'aja', 'mapan', 'muda']</t>
  </si>
  <si>
    <t>nikah umur matang aja mapan muda</t>
  </si>
  <si>
    <t>@tanyarlfes mending kuliah/kerja nder, umur mu masih muda.. ngapain buru2 nikah</t>
  </si>
  <si>
    <t>mending kuliahkerja nder umur mu masih muda ngapain buru nikah</t>
  </si>
  <si>
    <t>['mending', 'kuliahkerja', 'nder', 'umur', 'mu', 'masih', 'muda', 'ngapain', 'buru', 'nikah']</t>
  </si>
  <si>
    <t>['mending', 'kuliahkerja', 'nder', 'umur', 'kamu', 'masih', 'muda', 'kenapa', 'buru', 'nikah']</t>
  </si>
  <si>
    <t>['mending', 'kuliahkerja', 'nder', 'umur', 'muda', 'buru', 'nikah']</t>
  </si>
  <si>
    <t>mending kuliahkerja nder umur muda buru nikah</t>
  </si>
  <si>
    <t>Naufal's and Nurul's yang nikah muda lalu berjualan POP ES / CAPCIN di depan ruko orang
mereka ini enterpreneur, lebih tepatnya "POOR ENTERPRENEURSHIP"
dan ini termasuk "KEMISKINAN STRUKTURAL"</t>
  </si>
  <si>
    <t>naufal's and nurul's yang nikah muda lalu berjualan pop es / capcin di depan ruko orang
mereka ini enterpreneur, lebih tepatnya "poor enterpreneurship"
dan ini termasuk "kemiskinan struktural"</t>
  </si>
  <si>
    <t>naufals and nuruls yang nikah muda lalu berjualan pop es capcin di depan ruko orang mereka ini enterpreneur lebih tepatnya poor enterpreneurship dan ini termasuk kemiskinan struktural</t>
  </si>
  <si>
    <t>['naufals', 'and', 'nuruls', 'yang', 'nikah', 'muda', 'lalu', 'berjualan', 'pop', 'es', 'capcin', 'di', 'depan', 'ruko', 'orang', 'mereka', 'ini', 'enterpreneur', 'lebih', 'tepatnya', 'poor', 'enterpreneurship', 'dan', 'ini', 'termasuk', 'kemiskinan', 'struktural']</t>
  </si>
  <si>
    <t>['naufals', 'and', 'nuruls', 'yang', 'nikah', 'muda', 'lalu', 'berjualan', 'pop', 'ice', 'capcin', 'di', 'depan', 'ruko', 'orang', 'mereka', 'ini', 'enterpreneur', 'lebih', 'tepatnya', 'poor', 'enterpreneurship', 'dan', 'ini', 'termasuk', 'kemiskinan', 'struktural']</t>
  </si>
  <si>
    <t>['naufals', 'and', 'nuruls', 'nikah', 'muda', 'berjualan', 'pop', 'ice', 'capcin', 'ruko', 'orang', 'enterpreneur', 'tepatnya', 'poor', 'enterpreneurship', 'kemiskinan', 'struktural']</t>
  </si>
  <si>
    <t>['naufals', 'and', 'nuruls', 'nikah', 'muda', 'jual', 'pop', 'ice', 'capcin', 'ruko', 'orang', 'enterpreneur', 'tepat', 'poor', 'enterpreneurship', 'miskin', 'struktural']</t>
  </si>
  <si>
    <t>naufals and nuruls nikah muda jual pop ice capcin ruko orang enterpreneur tepat poor enterpreneurship miskin struktural</t>
  </si>
  <si>
    <t>Emang harus pacaran?
Santai aja kali masih muda ribet bgt kya bakal nikah aja</t>
  </si>
  <si>
    <t>emang harus pacaran?
santai aja kali masih muda ribet bgt kya bakal nikah aja</t>
  </si>
  <si>
    <t>emang harus pacaran santai aja kali masih muda ribet bgt kya bakal nikah aja</t>
  </si>
  <si>
    <t>['emang', 'harus', 'pacaran', 'santai', 'aja', 'kali', 'masih', 'muda', 'ribet', 'bgt', 'kya', 'bakal', 'nikah', 'aja']</t>
  </si>
  <si>
    <t>['memang', 'harus', 'pacaran', 'santai', 'aja', 'sepertinya', 'masih', 'muda', 'rumit', 'banget', 'kya', 'bakal', 'nikah', 'aja']</t>
  </si>
  <si>
    <t>['pacaran', 'santai', 'aja', 'muda', 'rumit', 'banget', 'kya', 'nikah', 'aja']</t>
  </si>
  <si>
    <t>['pacar', 'santai', 'aja', 'muda', 'rumit', 'banget', 'kya', 'nikah', 'aja']</t>
  </si>
  <si>
    <t>pacar santai aja muda rumit banget kya nikah aja</t>
  </si>
  <si>
    <t>@tanyarlfes Aku bukan ga mau nikah muda, mau banget malahan tapi setelah ngerantau aku sadar financial yang stabil adalah kunci aman</t>
  </si>
  <si>
    <t>@tanyarlfes aku bukan ga mau nikah muda, mau banget malahan tapi setelah ngerantau aku sadar financial yang stabil adalah kunci aman</t>
  </si>
  <si>
    <t>aku bukan ga mau nikah muda mau banget malahan tapi setelah ngerantau aku sadar financial yang stabil adalah kunci aman</t>
  </si>
  <si>
    <t>['aku', 'bukan', 'ga', 'mau', 'nikah', 'muda', 'mau', 'banget', 'malahan', 'tapi', 'setelah', 'ngerantau', 'aku', 'sadar', 'financial', 'yang', 'stabil', 'adalah', 'kunci', 'aman']</t>
  </si>
  <si>
    <t>['aku', 'bukan', 'tidak', 'mau', 'nikah', 'muda', 'mau', 'banget', 'malahan', 'tapi', 'setelah', 'merantau', 'aku', 'sadar', 'keuangan', 'yang', 'stabil', 'adalah', 'kunci', 'aman']</t>
  </si>
  <si>
    <t>['nikah', 'muda', 'banget', 'merantau', 'sadar', 'keuangan', 'stabil', 'kunci', 'aman']</t>
  </si>
  <si>
    <t>['nikah', 'muda', 'banget', 'rantau', 'sadar', 'uang', 'stabil', 'kunci', 'aman']</t>
  </si>
  <si>
    <t>nikah muda banget rantau sadar uang stabil kunci aman</t>
  </si>
  <si>
    <t>@ohcumanspeak @tanyarlfes tadi malem gw ditawari cwo bang gw bilang ntar dulu belum pen nikah, umur masih muda dan cita" belum tercapai, lah malah dibilangin " Kmu itu cewe umur segini udh tua nanti kalo jadi perawan tua baru nyesel " dan aku hanya tersenyum bahagia 😭😭😭😭</t>
  </si>
  <si>
    <t>@ohcumanspeak @tanyarlfes tadi malem gw ditawari cwo bang gw bilang ntar dulu belum pen nikah, umur masih muda dan cita" belum tercapai, lah malah dibilangin " kmu itu cewe umur segini udh tua nanti kalo jadi perawan tua baru nyesel " dan aku hanya tersenyum bahagia 😭😭😭😭</t>
  </si>
  <si>
    <t>tadi malem gw ditawari cwo bang gw bilang ntar dulu belum pen nikah umur masih muda dan cita belum tercapai lah malah dibilangin kmu itu cewe umur segini udh tua nanti kalo jadi perawan tua baru nyesel dan aku hanya tersenyum bahagia</t>
  </si>
  <si>
    <t>['tadi', 'malem', 'gw', 'ditawari', 'cwo', 'bang', 'gw', 'bilang', 'ntar', 'dulu', 'belum', 'pen', 'nikah', 'umur', 'masih', 'muda', 'dan', 'cita', 'belum', 'tercapai', 'lah', 'malah', 'dibilangin', 'kmu', 'itu', 'cewe', 'umur', 'segini', 'udh', 'tua', 'nanti', 'kalo', 'jadi', 'perawan', 'tua', 'baru', 'nyesel', 'dan', 'aku', 'hanya', 'tersenyum', 'bahagia']</t>
  </si>
  <si>
    <t>['tadi', 'malem', 'aku', 'ditawari', 'cowok', 'kakak', 'aku', 'bilang', 'nanti', 'dulu', 'belum', 'ingin', 'nikah', 'umur', 'masih', 'muda', 'dan', 'cita', 'belum', 'tercapai', 'lah', 'malah', 'dibilangkan', 'kmu', 'itu', 'cewek', 'umur', 'begini', 'sudah', 'tua', 'nanti', 'kalo', 'jadi', 'perawan', 'tua', 'baru', 'menyesal', 'dan', 'aku', 'hanya', 'tersenyum', 'bahagia']</t>
  </si>
  <si>
    <t>['malem', 'ditawari', 'cowok', 'kakak', 'bilang', 'nikah', 'umur', 'muda', 'cita', 'tercapai', 'dibilangkan', 'kmu', 'cewek', 'umur', 'tua', 'kalo', 'perawan', 'tua', 'menyesal', 'tersenyum', 'bahagia']</t>
  </si>
  <si>
    <t>['malem', 'tawar', 'cowok', 'kakak', 'bilang', 'nikah', 'umur', 'muda', 'cita', 'capai', 'bilang', 'kmu', 'cewek', 'umur', 'tua', 'kalo', 'perawan', 'tua', 'sesal', 'senyum', 'bahagia']</t>
  </si>
  <si>
    <t>malem tawar cowok kakak bilang nikah umur muda cita capai bilang kmu cewek umur tua kalo perawan tua sesal senyum bahagia</t>
  </si>
  <si>
    <t>@tanyarlfes Aku gabisa ngerasain yg kamu rasain nder, pasti berat bgt, aku aja disuruh nikah sama temen ibuku aja selalu jawab kalau itu masih jauh bgt dan pula aku masih muda bgt, btw kita seumuran.
Semangat yaa nder, manatau rezekinya bisa ketemu di tempat kerja pas udah dapat kerja nanti</t>
  </si>
  <si>
    <t>@tanyarlfes aku gabisa ngerasain yg kamu rasain nder, pasti berat bgt, aku aja disuruh nikah sama temen ibuku aja selalu jawab kalau itu masih jauh bgt dan pula aku masih muda bgt, btw kita seumuran.
semangat yaa nder, manatau rezekinya bisa ketemu di tempat kerja pas udah dapat kerja nanti</t>
  </si>
  <si>
    <t>aku gabisa ngerasain yg kamu rasain nder pasti berat bgt aku aja disuruh nikah sama temen ibuku aja selalu jawab kalau itu masih jauh bgt dan pula aku masih muda bgt btw kita seumuran semangat yaa nder manatau rezekinya bisa ketemu di tempat kerja pas udah dapat kerja nanti</t>
  </si>
  <si>
    <t>['aku', 'gabisa', 'ngerasain', 'yg', 'kamu', 'rasain', 'nder', 'pasti', 'berat', 'bgt', 'aku', 'aja', 'disuruh', 'nikah', 'sama', 'temen', 'ibuku', 'aja', 'selalu', 'jawab', 'kalau', 'itu', 'masih', 'jauh', 'bgt', 'dan', 'pula', 'aku', 'masih', 'muda', 'bgt', 'btw', 'kita', 'seumuran', 'semangat', 'yaa', 'nder', 'manatau', 'rezekinya', 'bisa', 'ketemu', 'di', 'tempat', 'kerja', 'pas', 'udah', 'dapat', 'kerja', 'nanti']</t>
  </si>
  <si>
    <t>['aku', 'gabisa', 'merasakan', 'yg', 'kamu', 'rasakan', 'nder', 'pasti', 'berat', 'banget', 'aku', 'aja', 'disuruh', 'nikah', 'sama', 'teman', 'ibuku', 'aja', 'selalu', 'jawab', 'kalau', 'itu', 'masih', 'jauh', 'banget', 'dan', 'pula', 'aku', 'masih', 'muda', 'banget', 'btw', 'kita', 'seumuran', 'semangat', 'iya', 'nder', 'manatau', 'rezekinya', 'bisa', 'bertemu', 'di', 'tempat', 'kerja', 'saat', 'sudah', 'dapat', 'kerja', 'nanti']</t>
  </si>
  <si>
    <t>['gabisa', 'merasakan', 'rasakan', 'nder', 'berat', 'banget', 'aja', 'disuruh', 'nikah', 'teman', 'ibuku', 'aja', 'banget', 'muda', 'banget', 'btw', 'seumuran', 'semangat', 'iya', 'nder', 'manatau', 'rezekinya', 'bertemu', 'kerja', 'kerja']</t>
  </si>
  <si>
    <t>['gabisa', 'rasa', 'rasa', 'nder', 'berat', 'banget', 'aja', 'suruh', 'nikah', 'teman', 'ibu', 'aja', 'banget', 'muda', 'banget', 'btw', 'umur', 'semangat', 'iya', 'nder', 'manatau', 'rezeki', 'temu', 'kerja', 'kerja']</t>
  </si>
  <si>
    <t>gabisa rasa rasa nder berat banget aja suruh nikah teman ibu aja banget muda banget btw umur semangat iya nder manatau rezeki temu kerja kerja</t>
  </si>
  <si>
    <t>@tanyarlfes I'd ask kenapa mau nikah muda instead</t>
  </si>
  <si>
    <t>@tanyarlfes i'd ask kenapa mau nikah muda instead</t>
  </si>
  <si>
    <t>id ask kenapa mau nikah muda instead</t>
  </si>
  <si>
    <t>['id', 'ask', 'kenapa', 'mau', 'nikah', 'muda', 'instead']</t>
  </si>
  <si>
    <t>['id', 'ask', 'nikah', 'muda', 'instead']</t>
  </si>
  <si>
    <t>id ask nikah muda instead</t>
  </si>
  <si>
    <t>@tanyarlfes Senior gue dulu nikah sekitar umur 24/25 tapi dia bilang ke gue, agak nyesel sih dulu nikah masih muda harusnya bisa explore dulu sepuasnya. Jadi mending cari kerja dulu, kumpulin uang yg byk biar ga menyesal di kemudian hari, nder.</t>
  </si>
  <si>
    <t>@tanyarlfes senior gue dulu nikah sekitar umur 24/25 tapi dia bilang ke gue, agak nyesel sih dulu nikah masih muda harusnya bisa explore dulu sepuasnya. jadi mending cari kerja dulu, kumpulin uang yg byk biar ga menyesal di kemudian hari, nder.</t>
  </si>
  <si>
    <t>senior gue dulu nikah sekitar umur tapi dia bilang ke gue agak nyesel sih dulu nikah masih muda harusnya bisa explore dulu sepuasnya jadi mending cari kerja dulu kumpulin uang yg byk biar ga menyesal di kemudian hari nder</t>
  </si>
  <si>
    <t>['senior', 'gue', 'dulu', 'nikah', 'sekitar', 'umur', 'tapi', 'dia', 'bilang', 'ke', 'gue', 'agak', 'nyesel', 'sih', 'dulu', 'nikah', 'masih', 'muda', 'harusnya', 'bisa', 'explore', 'dulu', 'sepuasnya', 'jadi', 'mending', 'cari', 'kerja', 'dulu', 'kumpulin', 'uang', 'yg', 'byk', 'biar', 'ga', 'menyesal', 'di', 'kemudian', 'hari', 'nder']</t>
  </si>
  <si>
    <t>['senior', 'aku', 'dulu', 'nikah', 'sekitar', 'umur', 'tapi', 'dia', 'bilang', 'ke', 'aku', 'agak', 'menyesal', 'sih', 'dulu', 'nikah', 'masih', 'muda', 'harusnya', 'bisa', 'explore', 'dulu', 'sepuasnya', 'jadi', 'mending', 'cari', 'kerja', 'dulu', 'kumpulin', 'uang', 'yg', 'banyak', 'biar', 'tidak', 'menyesal', 'di', 'kemudian', 'hari', 'nder']</t>
  </si>
  <si>
    <t>['senior', 'nikah', 'umur', 'bilang', 'menyesal', 'sih', 'nikah', 'muda', 'explore', 'sepuasnya', 'mending', 'cari', 'kerja', 'kumpulin', 'uang', 'biar', 'menyesal', 'nder']</t>
  </si>
  <si>
    <t>['senior', 'nikah', 'umur', 'bilang', 'sesal', 'sih', 'nikah', 'muda', 'explore', 'puas', 'mending', 'cari', 'kerja', 'kumpulin', 'uang', 'biar', 'sesal', 'nder']</t>
  </si>
  <si>
    <t>senior nikah umur bilang sesal sih nikah muda explore puas mending cari kerja kumpulin uang biar sesal nder</t>
  </si>
  <si>
    <t>nikah muda sm pengusaha kaya raya</t>
  </si>
  <si>
    <t>['nikah', 'muda', 'sm', 'pengusaha', 'kaya', 'raya']</t>
  </si>
  <si>
    <t>['nikah', 'muda', 'sama', 'pengusaha', 'kaya', 'raya']</t>
  </si>
  <si>
    <t>['nikah', 'muda', 'pengusaha', 'kaya', 'raya']</t>
  </si>
  <si>
    <t>['nikah', 'muda', 'usaha', 'kaya', 'raya']</t>
  </si>
  <si>
    <t>nikah muda usaha kaya raya</t>
  </si>
  <si>
    <t>@tanyarlfes Diri sendiri belum siap, finansial belum siap, dan calonnya juga belum siap alias gweh jomblo bertaon taon anyinkkkk gmn mo nikah muda😀</t>
  </si>
  <si>
    <t>@tanyarlfes diri sendiri belum siap, finansial belum siap, dan calonnya juga belum siap alias gweh jomblo bertaon taon anyinkkkk gmn mo nikah muda😀</t>
  </si>
  <si>
    <t>diri sendiri belum siap finansial belum siap dan calonnya juga belum siap alias gweh jomblo bertaon taon anyinkkkk gmn mo nikah muda</t>
  </si>
  <si>
    <t>['diri', 'sendiri', 'belum', 'siap', 'finansial', 'belum', 'siap', 'dan', 'calonnya', 'juga', 'belum', 'siap', 'alias', 'gweh', 'jomblo', 'bertaon', 'taon', 'anyinkkkk', 'gmn', 'mo', 'nikah', 'muda']</t>
  </si>
  <si>
    <t>['diri', 'sendiri', 'belum', 'siap', 'keuangan', 'belum', 'siap', 'dan', 'calonnya', 'juga', 'belum', 'siap', 'alias', 'aku', 'lajang', 'bertaon', 'tahun', 'anyinkkkk', 'bagaimana', 'mau', 'nikah', 'muda']</t>
  </si>
  <si>
    <t>['keuangan', 'calonnya', 'alias', 'lajang', 'bertaon', 'anyinkkkk', 'nikah', 'muda']</t>
  </si>
  <si>
    <t>['uang', 'calon', 'alias', 'lajang', 'bertaon', 'anyinkkkk', 'nikah', 'muda']</t>
  </si>
  <si>
    <t>uang calon alias lajang bertaon anyinkkkk nikah muda</t>
  </si>
  <si>
    <t>@Pcyachive @Hyun10Lanna Hilalnya belum keliatan apaan udah jadi sean masak belum keliatan 😏🤭, lexa sama steven kan bisa nikah muda gitu😄, ibuy sama papidut bisalah nambah lagi anak wedok udah gede itu 😆😆, udah nggak sabar baca pvt lagi (kalau buat pvt jangan lupa tag gue yak ) 🤣🤣🤣</t>
  </si>
  <si>
    <t>@pcyachive @hyun10lanna hilalnya belum keliatan apaan udah jadi sean masak belum keliatan 😏🤭, lexa sama steven kan bisa nikah muda gitu😄, ibuy sama papidut bisalah nambah lagi anak wedok udah gede itu 😆😆, udah nggak sabar baca pvt lagi (kalau buat pvt jangan lupa tag gue yak ) 🤣🤣🤣</t>
  </si>
  <si>
    <t>hilalnya belum keliatan apaan udah jadi sean masak belum keliatan lexa sama steven kan bisa nikah muda gitu ibuy sama papidut bisalah nambah lagi anak wedok udah gede itu udah nggak sabar baca pvt lagi kalau buat pvt jangan lupa tag gue yak</t>
  </si>
  <si>
    <t>['hilalnya', 'belum', 'keliatan', 'apaan', 'udah', 'jadi', 'sean', 'masak', 'belum', 'keliatan', 'lexa', 'sama', 'steven', 'kan', 'bisa', 'nikah', 'muda', 'gitu', 'ibuy', 'sama', 'papidut', 'bisalah', 'nambah', 'lagi', 'anak', 'wedok', 'udah', 'gede', 'itu', 'udah', 'nggak', 'sabar', 'baca', 'pvt', 'lagi', 'kalau', 'buat', 'pvt', 'jangan', 'lupa', 'tag', 'gue', 'yak']</t>
  </si>
  <si>
    <t>['hilalnya', 'belum', 'terlihat', 'apaan', 'sudah', 'jadi', 'sean', 'masak', 'belum', 'terlihat', 'lexa', 'sama', 'steven', 'kan', 'bisa', 'nikah', 'muda', 'begitu', 'ibuy', 'sama', 'papidut', 'bisalah', 'bertambah', 'lagi', 'anak', 'wedok', 'sudah', 'besar', 'itu', 'sudah', 'tidak', 'sabar', 'baca', 'pvt', 'lagi', 'kalau', 'buat', 'pvt', 'jangan', 'lupa', 'tag', 'aku', 'iya']</t>
  </si>
  <si>
    <t>['hilalnya', 'sean', 'masak', 'lexa', 'steven', 'nikah', 'muda', 'ibuy', 'papidut', 'bisalah', 'bertambah', 'anak', 'wedok', 'sabar', 'baca', 'pvt', 'pvt', 'lupa', 'tag', 'iya']</t>
  </si>
  <si>
    <t>['hilal', 'sean', 'masak', 'lexa', 'steven', 'nikah', 'muda', 'ibuy', 'papidut', 'bisa', 'tambah', 'anak', 'wedok', 'sabar', 'baca', 'pvt', 'pvt', 'lupa', 'tag', 'iya']</t>
  </si>
  <si>
    <t>hilal sean masak lexa steven nikah muda ibuy papidut bisa tambah anak wedok sabar baca pvt pvt lupa tag iya</t>
  </si>
  <si>
    <t>mau nikah muda tp sama sehun</t>
  </si>
  <si>
    <t>['mau', 'nikah', 'muda', 'tp', 'sama', 'sehun']</t>
  </si>
  <si>
    <t>['mau', 'nikah', 'muda', 'tapi', 'sama', 'sehun']</t>
  </si>
  <si>
    <t>['nikah', 'muda', 'sehun']</t>
  </si>
  <si>
    <t>['nikah', 'muda', 'hun']</t>
  </si>
  <si>
    <t>nikah muda hun</t>
  </si>
  <si>
    <t>Mati muda cancelled maunya nikah muda sama kamu https://t.co/PQj4QoQr47</t>
  </si>
  <si>
    <t>mati muda cancelled maunya nikah muda sama kamu https://t.co/pqj4qoqr47</t>
  </si>
  <si>
    <t>mati muda cancelled maunya nikah muda sama kamu</t>
  </si>
  <si>
    <t>['mati', 'muda', 'cancelled', 'maunya', 'nikah', 'muda', 'sama', 'kamu']</t>
  </si>
  <si>
    <t>['mati', 'muda', 'cancelled', 'mau', 'nikah', 'muda', 'sama', 'kamu']</t>
  </si>
  <si>
    <t>['mati', 'muda', 'cancelled', 'nikah', 'muda']</t>
  </si>
  <si>
    <t>mati muda cancelled nikah muda</t>
  </si>
  <si>
    <t>@tanyarlfes Hidup lu gmna wkw @_dee17_ kita yg have fun tnp mikirin nikah hidup2 aja ya. Buat sendernya puas2in dulu masa muda, pikirin utk dirimu sendiri dulu, pikirin jg sisi negatif positif kl kmu nikah. Semua masalah gk berakhir dg km nikah. Menikah itu tandanya kamu siap dg masalah baru</t>
  </si>
  <si>
    <t>@tanyarlfes hidup lu gmna wkw @_dee17_ kita yg have fun tnp mikirin nikah hidup2 aja ya. buat sendernya puas2in dulu masa muda, pikirin utk dirimu sendiri dulu, pikirin jg sisi negatif positif kl kmu nikah. semua masalah gk berakhir dg km nikah. menikah itu tandanya kamu siap dg masalah baru</t>
  </si>
  <si>
    <t>hidup lu gmna wkw dee kita yg have fun tnp mikirin nikah hidup aja ya buat sendernya puasin dulu masa muda pikirin utk dirimu sendiri dulu pikirin jg sisi negatif positif kl kmu nikah semua masalah gk berakhir dg km nikah menikah itu tandanya kamu siap dg masalah baru</t>
  </si>
  <si>
    <t>['hidup', 'lu', 'gmna', 'wkw', 'dee', 'kita', 'yg', 'have', 'fun', 'tnp', 'mikirin', 'nikah', 'hidup', 'aja', 'ya', 'buat', 'sendernya', 'puasin', 'dulu', 'masa', 'muda', 'pikirin', 'utk', 'dirimu', 'sendiri', 'dulu', 'pikirin', 'jg', 'sisi', 'negatif', 'positif', 'kl', 'kmu', 'nikah', 'semua', 'masalah', 'gk', 'berakhir', 'dg', 'km', 'nikah', 'menikah', 'itu', 'tandanya', 'kamu', 'siap', 'dg', 'masalah', 'baru']</t>
  </si>
  <si>
    <t>['hidup', 'kamu', 'bagaimana', 'wkw', 'dee', 'kita', 'yg', 'have', 'fun', 'tanpa', 'memikirkan', 'nikah', 'hidup', 'aja', 'ya', 'buat', 'sendernya', 'puas', 'dulu', 'masa', 'muda', 'pikirkan', 'utk', 'dirimu', 'sendiri', 'dulu', 'pikirkan', 'juga', 'sisi', 'negatif', 'positif', 'kalau', 'kmu', 'nikah', 'semua', 'masalah', 'tidak', 'berakhir', 'dg', 'kamu', 'nikah', 'nikah', 'itu', 'tandanya', 'kamu', 'siap', 'dg', 'masalah', 'baru']</t>
  </si>
  <si>
    <t>['hidup', 'dee', 'have', 'fun', 'memikirkan', 'nikah', 'hidup', 'aja', 'ya', 'sendernya', 'puas', 'muda', 'pikirkan', 'utk', 'dirimu', 'pikirkan', 'sisi', 'negatif', 'positif', 'kmu', 'nikah', 'dg', 'nikah', 'nikah', 'tandanya', 'dg']</t>
  </si>
  <si>
    <t>['hidup', 'dee', 'have', 'fun', 'pikir', 'nikah', 'hidup', 'aja', 'ya', 'sender', 'puas', 'muda', 'pikir', 'utk', 'diri', 'pikir', 'sisi', 'negatif', 'positif', 'kmu', 'nikah', 'dg', 'nikah', 'nikah', 'tanda', 'dg']</t>
  </si>
  <si>
    <t>hidup dee have fun pikir nikah hidup aja ya sender puas muda pikir utk diri pikir sisi negatif positif kmu nikah dg nikah nikah tanda dg</t>
  </si>
  <si>
    <t>@tanyarlfes emang kenapa harus nikah muda?</t>
  </si>
  <si>
    <t>emang kenapa harus nikah muda</t>
  </si>
  <si>
    <t>['emang', 'kenapa', 'harus', 'nikah', 'muda']</t>
  </si>
  <si>
    <t>['memang', 'kenapa', 'harus', 'nikah', 'muda']</t>
  </si>
  <si>
    <t>@Oryctess hahahha mamam tah nikah muda</t>
  </si>
  <si>
    <t>@oryctess hahahha mamam tah nikah muda</t>
  </si>
  <si>
    <t>hahahha mamam tah nikah muda</t>
  </si>
  <si>
    <t>['hahahha', 'mamam', 'tah', 'nikah', 'muda']</t>
  </si>
  <si>
    <t>@fairycheyyy @convomf Nikah muda</t>
  </si>
  <si>
    <t>@fairycheyyy @convomf nikah muda</t>
  </si>
  <si>
    <t>Ketika temen lucnut yg gembar gembor nikah muda , pas thr ngejapri minjem duit sampe maksa maksa karena buat beli baju dan dp motor itu enaknya di apain ya</t>
  </si>
  <si>
    <t>ketika temen lucnut yg gembar gembor nikah muda , pas thr ngejapri minjem duit sampe maksa maksa karena buat beli baju dan dp motor itu enaknya di apain ya</t>
  </si>
  <si>
    <t>ketika temen lucnut yg gembar gembor nikah muda pas thr ngejapri minjem duit sampe maksa maksa karena buat beli baju dan dp motor itu enaknya di apain ya</t>
  </si>
  <si>
    <t>['ketika', 'temen', 'lucnut', 'yg', 'gembar', 'gembor', 'nikah', 'muda', 'pas', 'thr', 'ngejapri', 'minjem', 'duit', 'sampe', 'maksa', 'maksa', 'karena', 'buat', 'beli', 'baju', 'dan', 'dp', 'motor', 'itu', 'enaknya', 'di', 'apain', 'ya']</t>
  </si>
  <si>
    <t>['ketika', 'teman', 'lucnut', 'yg', 'gembar', 'gembor', 'nikah', 'muda', 'saat', 'thr', 'ngejapri', 'meminjam', 'duit', 'sampai', 'maksa', 'maksa', 'karena', 'buat', 'beli', 'baju', 'dan', 'dp', 'motor', 'itu', 'enaknya', 'di', 'apain', 'ya']</t>
  </si>
  <si>
    <t>['teman', 'lucnut', 'gembar', 'gembor', 'nikah', 'muda', 'thr', 'ngejapri', 'meminjam', 'duit', 'maksa', 'maksa', 'beli', 'baju', 'dp', 'motor', 'enaknya', 'apain', 'ya']</t>
  </si>
  <si>
    <t>['teman', 'lucnut', 'gembar', 'gembor', 'nikah', 'muda', 'thr', 'ngejapri', 'pinjam', 'duit', 'maksa', 'maksa', 'beli', 'baju', 'dp', 'motor', 'enak', 'apain', 'ya']</t>
  </si>
  <si>
    <t>teman lucnut gembar gembor nikah muda thr ngejapri pinjam duit maksa maksa beli baju dp motor enak apain ya</t>
  </si>
  <si>
    <t>@tanyarlfes Mumpung masih muda, puas-puasin dulu nakalnya, jangan sampai setelah nikah baru nakal</t>
  </si>
  <si>
    <t>@tanyarlfes mumpung masih muda, puas-puasin dulu nakalnya, jangan sampai setelah nikah baru nakal</t>
  </si>
  <si>
    <t>mumpung masih muda puaspuasin dulu nakalnya jangan sampai setelah nikah baru nakal</t>
  </si>
  <si>
    <t>['mumpung', 'masih', 'muda', 'puaspuasin', 'dulu', 'nakalnya', 'jangan', 'sampai', 'setelah', 'nikah', 'baru', 'nakal']</t>
  </si>
  <si>
    <t>['mumpung', 'muda', 'puaspuasin', 'nakalnya', 'nikah', 'nakal']</t>
  </si>
  <si>
    <t>['mumpung', 'muda', 'puaspuasin', 'nakal', 'nikah', 'nakal']</t>
  </si>
  <si>
    <t>mumpung muda puaspuasin nakal nikah nakal</t>
  </si>
  <si>
    <t>@iyakamalyangitu masih bisa nikah muda  berarti ya</t>
  </si>
  <si>
    <t>masih bisa nikah muda berarti ya</t>
  </si>
  <si>
    <t>['masih', 'bisa', 'nikah', 'muda', 'berarti', 'ya']</t>
  </si>
  <si>
    <t>Sempat Ragukan Niat Aurel Hermansyah Nikah Muda, Ashanty: Ngurus Diri Sendiri Masih Careless
 #beritaterkini #bukanberitabiasa #sindonews #news .https://t.co/Wjg9GUAeQe</t>
  </si>
  <si>
    <t>sempat ragukan niat aurel hermansyah nikah muda, ashanty: ngurus diri sendiri masih careless
 #beritaterkini #bukanberitabiasa #sindonews #news .https://t.co/wjg9guaeqe</t>
  </si>
  <si>
    <t>sempat ragukan niat aurel hermansyah nikah muda ashanty ngurus diri sendiri masih careless</t>
  </si>
  <si>
    <t>['sempat', 'ragukan', 'niat', 'aurel', 'hermansyah', 'nikah', 'muda', 'ashanty', 'ngurus', 'diri', 'sendiri', 'masih', 'careless']</t>
  </si>
  <si>
    <t>['sempat', 'ragukan', 'niat', 'aurel', 'hermansyah', 'nikah', 'muda', 'ashanty', 'merawat', 'diri', 'sendiri', 'masih', 'careless']</t>
  </si>
  <si>
    <t>['ragukan', 'niat', 'aurel', 'hermansyah', 'nikah', 'muda', 'ashanty', 'merawat', 'careless']</t>
  </si>
  <si>
    <t>['ragu', 'niat', 'aurel', 'hermansyah', 'nikah', 'muda', 'ashanty', 'rawat', 'careless']</t>
  </si>
  <si>
    <t>ragu niat aurel hermansyah nikah muda ashanty rawat careless</t>
  </si>
  <si>
    <t>@tanyakanrl Krn keluarga dr bapak rata rata udh nikah puluhan tahun trs anaknya udh pada gede. Kl keluarga ibu msh pada muda anaknya mash kecil jd deket sm aku trs aku isengin trs</t>
  </si>
  <si>
    <t>@tanyakanrl krn keluarga dr bapak rata rata udh nikah puluhan tahun trs anaknya udh pada gede. kl keluarga ibu msh pada muda anaknya mash kecil jd deket sm aku trs aku isengin trs</t>
  </si>
  <si>
    <t>krn keluarga dr bapak rata rata udh nikah puluhan tahun trs anaknya udh pada gede kl keluarga ibu msh pada muda anaknya mash kecil jd deket sm aku trs aku isengin trs</t>
  </si>
  <si>
    <t>['krn', 'keluarga', 'dr', 'bapak', 'rata', 'rata', 'udh', 'nikah', 'puluhan', 'tahun', 'trs', 'anaknya', 'udh', 'pada', 'gede', 'kl', 'keluarga', 'ibu', 'msh', 'pada', 'muda', 'anaknya', 'mash', 'kecil', 'jd', 'deket', 'sm', 'aku', 'trs', 'aku', 'isengin', 'trs']</t>
  </si>
  <si>
    <t>['krn', 'keluarga', 'dari', 'bapak', 'rata', 'rata', 'sudah', 'nikah', 'puluhan', 'tahun', 'terus', 'anaknya', 'sudah', 'pada', 'besar', 'kalau', 'keluarga', 'ibu', 'masih', 'pada', 'muda', 'anaknya', 'masih', 'kecil', 'jd', 'dekat', 'sama', 'aku', 'terus', 'aku', 'isengin', 'terus']</t>
  </si>
  <si>
    <t>['krn', 'keluarga', 'nikah', 'puluhan', 'anaknya', 'keluarga', 'muda', 'anaknya', 'jd', 'isengin']</t>
  </si>
  <si>
    <t>['krn', 'keluarga', 'nikah', 'puluh', 'anak', 'keluarga', 'muda', 'anak', 'jd', 'isengin']</t>
  </si>
  <si>
    <t>krn keluarga nikah puluh anak keluarga muda anak jd isengin</t>
  </si>
  <si>
    <t>@tanyarlfes Pengen punya penghasilan min cukup buat kehidupan dlu, klo nikah pengen lmyan bagus sekali seumur hidup lahh, pengen konseran di tiap negara nikmatin hidup jangan sampe nyesel nikah muda ga bisa ngapa-ngapain</t>
  </si>
  <si>
    <t>@tanyarlfes pengen punya penghasilan min cukup buat kehidupan dlu, klo nikah pengen lmyan bagus sekali seumur hidup lahh, pengen konseran di tiap negara nikmatin hidup jangan sampe nyesel nikah muda ga bisa ngapa-ngapain</t>
  </si>
  <si>
    <t>pengen punya penghasilan min cukup buat kehidupan dlu klo nikah pengen lmyan bagus sekali seumur hidup lahh pengen konseran di tiap negara nikmatin hidup jangan sampe nyesel nikah muda ga bisa ngapangapain</t>
  </si>
  <si>
    <t>['pengen', 'punya', 'penghasilan', 'min', 'cukup', 'buat', 'kehidupan', 'dlu', 'klo', 'nikah', 'pengen', 'lmyan', 'bagus', 'sekali', 'seumur', 'hidup', 'lahh', 'pengen', 'konseran', 'di', 'tiap', 'negara', 'nikmatin', 'hidup', 'jangan', 'sampe', 'nyesel', 'nikah', 'muda', 'ga', 'bisa', 'ngapangapain']</t>
  </si>
  <si>
    <t>['ingin', 'punya', 'penghasilan', 'min', 'cukup', 'buat', 'kehidupan', 'dahulu', 'klo', 'nikah', 'ingin', 'lmyan', 'bagus', 'sekali', 'seumur', 'hidup', 'lahh', 'ingin', 'konseran', 'di', 'tiap', 'negara', 'menikmati', 'hidup', 'jangan', 'sampai', 'menyesal', 'nikah', 'muda', 'tidak', 'bisa', 'ngapangapain']</t>
  </si>
  <si>
    <t>['penghasilan', 'min', 'kehidupan', 'klo', 'nikah', 'lmyan', 'bagus', 'seumur', 'hidup', 'lahh', 'konseran', 'negara', 'menikmati', 'hidup', 'menyesal', 'nikah', 'muda', 'ngapangapain']</t>
  </si>
  <si>
    <t>['hasil', 'min', 'hidup', 'klo', 'nikah', 'lmyan', 'bagus', 'umur', 'hidup', 'lahh', 'konser', 'negara', 'nikmat', 'hidup', 'sesal', 'nikah', 'muda', 'ngapangapain']</t>
  </si>
  <si>
    <t>hasil min hidup klo nikah lmyan bagus umur hidup lahh konser negara nikmat hidup sesal nikah muda ngapangapain</t>
  </si>
  <si>
    <t>Mati muda, tapi pengen nikah dulu</t>
  </si>
  <si>
    <t>mati muda, tapi pengen nikah dulu</t>
  </si>
  <si>
    <t>mati muda tapi pengen nikah dulu</t>
  </si>
  <si>
    <t>['mati', 'muda', 'tapi', 'pengen', 'nikah', 'dulu']</t>
  </si>
  <si>
    <t>['mati', 'muda', 'tapi', 'ingin', 'nikah', 'dulu']</t>
  </si>
  <si>
    <t>['mati', 'muda', 'nikah']</t>
  </si>
  <si>
    <t>mati muda nikah</t>
  </si>
  <si>
    <t>@tanyarlfes Emang nikah muda harus?</t>
  </si>
  <si>
    <t>@tanyarlfes emang nikah muda harus?</t>
  </si>
  <si>
    <t>emang nikah muda harus</t>
  </si>
  <si>
    <t>['emang', 'nikah', 'muda', 'harus']</t>
  </si>
  <si>
    <t>['memang', 'nikah', 'muda', 'harus']</t>
  </si>
  <si>
    <t>@tanyakanrl mamaku diambil tuhan buat ke surga. stlh bbrp tahun, banyak keluarga nyuruh ayah nikah lg karna ayahku masih tergolong muda &amp;amp; anak2nya masih blm dewasa. tp jawaban ayahku tetep sama, "(nama mamaku) pacar sekaligus istri pertama saya &amp;amp; saya udh janji dia akan jadi yg terakhir jg"</t>
  </si>
  <si>
    <t>mamaku diambil tuhan buat ke surga stlh bbrp tahun banyak keluarga nyuruh ayah nikah lg karna ayahku masih tergolong muda amp anaknya masih blm dewasa tp jawaban ayahku tetep sama nama mamaku pacar sekaligus istri pertama saya amp saya udh janji dia akan jadi yg terakhir jg</t>
  </si>
  <si>
    <t>['mamaku', 'diambil', 'tuhan', 'buat', 'ke', 'surga', 'stlh', 'bbrp', 'tahun', 'banyak', 'keluarga', 'nyuruh', 'ayah', 'nikah', 'lg', 'karna', 'ayahku', 'masih', 'tergolong', 'muda', 'amp', 'anaknya', 'masih', 'blm', 'dewasa', 'tp', 'jawaban', 'ayahku', 'tetep', 'sama', 'nama', 'mamaku', 'pacar', 'sekaligus', 'istri', 'pertama', 'saya', 'amp', 'saya', 'udh', 'janji', 'dia', 'akan', 'jadi', 'yg', 'terakhir', 'jg']</t>
  </si>
  <si>
    <t>['mamaku', 'diambil', 'tuhan', 'buat', 'ke', 'surga', 'setelah', 'beberapa', 'tahun', 'banyak', 'keluarga', 'menyuruh', 'ayah', 'nikah', 'lagi', 'karena', 'ayahku', 'masih', 'tergolong', 'muda', 'amp', 'anaknya', 'masih', 'belum', 'dewasa', 'tapi', 'jawaban', 'ayahku', 'tetap', 'sama', 'nama', 'mamaku', 'pacar', 'sekaligus', 'istri', 'pertama', 'saya', 'amp', 'saya', 'sudah', 'janji', 'dia', 'akan', 'jadi', 'yg', 'terakhir', 'juga']</t>
  </si>
  <si>
    <t>['mamaku', 'diambil', 'tuhan', 'surga', 'keluarga', 'menyuruh', 'ayah', 'nikah', 'ayahku', 'tergolong', 'muda', 'amp', 'anaknya', 'dewasa', 'ayahku', 'nama', 'mamaku', 'pacar', 'istri', 'amp', 'janji']</t>
  </si>
  <si>
    <t>['mama', 'ambil', 'tuhan', 'surga', 'keluarga', 'suruh', 'ayah', 'nikah', 'ayah', 'golong', 'muda', 'amp', 'anak', 'dewasa', 'ayah', 'nama', 'mama', 'pacar', 'istri', 'amp', 'janji']</t>
  </si>
  <si>
    <t>mama ambil tuhan surga keluarga suruh ayah nikah ayah golong muda amp anak dewasa ayah nama mama pacar istri amp janji</t>
  </si>
  <si>
    <t>@tanyarlfes Haii anak muda kamu pikir lamar pekerjaan itu lgsg dapet ? Lamar dr skrg ! Tiban kk lu nikah 2 minggu lagi lu repot2 sgala</t>
  </si>
  <si>
    <t>@tanyarlfes haii anak muda kamu pikir lamar pekerjaan itu lgsg dapet ? lamar dr skrg ! tiban kk lu nikah 2 minggu lagi lu repot2 sgala</t>
  </si>
  <si>
    <t>haii anak muda kamu pikir lamar pekerjaan itu lgsg dapet lamar dr skrg tiban kk lu nikah minggu lagi lu repot sgala</t>
  </si>
  <si>
    <t>['haii', 'anak', 'muda', 'kamu', 'pikir', 'lamar', 'pekerjaan', 'itu', 'lgsg', 'dapet', 'lamar', 'dr', 'skrg', 'tiban', 'kk', 'lu', 'nikah', 'minggu', 'lagi', 'lu', 'repot', 'sgala']</t>
  </si>
  <si>
    <t>['haii', 'anak', 'muda', 'kamu', 'pikir', 'lamar', 'pekerjaan', 'itu', 'langsung', 'dapat', 'lamar', 'dari', 'sekarang', 'tiban', 'kakak', 'kamu', 'nikah', 'minggu', 'lagi', 'kamu', 'repot', 'segala']</t>
  </si>
  <si>
    <t>['haii', 'anak', 'muda', 'pikir', 'lamar', 'pekerjaan', 'langsung', 'lamar', 'tiban', 'kakak', 'nikah', 'minggu', 'repot']</t>
  </si>
  <si>
    <t>['hai', 'anak', 'muda', 'pikir', 'lamar', 'kerja', 'langsung', 'lamar', 'tiban', 'kakak', 'nikah', 'minggu', 'repot']</t>
  </si>
  <si>
    <t>hai anak muda pikir lamar kerja langsung lamar tiban kakak nikah minggu repot</t>
  </si>
  <si>
    <t>@tanyarlfes aku tahun ini 26th, msh menjomblo dan lg ga deket sm siapa2 juga. nikah itu byk persiapannya, harus siap fisik, mental, dan finansial. jgn cm krn omongan ortumu lalu kamu jadi FOMO pgn buru2 nikah juga. nikmati dulu hidupmu, mumpung masih muda, cari pengalaman kerja sebanyak2nya</t>
  </si>
  <si>
    <t>@tanyarlfes aku tahun ini 26th, msh menjomblo dan lg ga deket sm siapa2 juga. nikah itu byk persiapannya, harus siap fisik, mental, dan finansial. jgn cm krn omongan ortumu lalu kamu jadi fomo pgn buru2 nikah juga. nikmati dulu hidupmu, mumpung masih muda, cari pengalaman kerja sebanyak2nya</t>
  </si>
  <si>
    <t>aku tahun ini th msh menjomblo dan lg ga deket sm siapa juga nikah itu byk persiapannya harus siap fisik mental dan finansial jgn cm krn omongan ortumu lalu kamu jadi fomo pgn buru nikah juga nikmati dulu hidupmu mumpung masih muda cari pengalaman kerja sebanyaknya</t>
  </si>
  <si>
    <t>['aku', 'tahun', 'ini', 'th', 'msh', 'menjomblo', 'dan', 'lg', 'ga', 'deket', 'sm', 'siapa', 'juga', 'nikah', 'itu', 'byk', 'persiapannya', 'harus', 'siap', 'fisik', 'mental', 'dan', 'finansial', 'jgn', 'cm', 'krn', 'omongan', 'ortumu', 'lalu', 'kamu', 'jadi', 'fomo', 'pgn', 'buru', 'nikah', 'juga', 'nikmati', 'dulu', 'hidupmu', 'mumpung', 'masih', 'muda', 'cari', 'pengalaman', 'kerja', 'sebanyaknya']</t>
  </si>
  <si>
    <t>['aku', 'tahun', 'ini', 'tahun', 'masih', 'lajang', 'dan', 'lagi', 'tidak', 'dekat', 'sama', 'siapa', 'juga', 'nikah', 'itu', 'banyak', 'persiapannya', 'harus', 'siap', 'fisik', 'mental', 'dan', 'keuangan', 'jgn', 'Cuma', 'krn', 'perkataan', 'ortumu', 'lalu', 'kamu', 'jadi', 'cemas', 'ingin', 'buru', 'nikah', 'juga', 'menikmati', 'dulu', 'hidupmu', 'mumpung', 'masih', 'muda', 'cari', 'pengalaman', 'kerja', 'sebanyaknya']</t>
  </si>
  <si>
    <t>['lajang', 'nikah', 'persiapannya', 'fisik', 'mental', 'keuangan', 'jgn', 'Cuma', 'krn', 'perkataan', 'ortumu', 'cemas', 'buru', 'nikah', 'menikmati', 'hidupmu', 'mumpung', 'muda', 'cari', 'pengalaman', 'kerja', 'sebanyaknya']</t>
  </si>
  <si>
    <t>['lajang', 'nikah', 'siap', 'fisik', 'mental', 'uang', 'jgn', 'cuma', 'krn', 'kata', 'ortumu', 'cemas', 'buru', 'nikah', 'nikmat', 'hidup', 'mumpung', 'muda', 'cari', 'alam', 'kerja', 'banyak']</t>
  </si>
  <si>
    <t>lajang nikah siap fisik mental uang jgn cuma krn kata ortumu cemas buru nikah nikmat hidup mumpung muda cari alam kerja banyak</t>
  </si>
  <si>
    <t>@paseoooooo @TomatSekilo @fallingmonstar @tanyakanrl Cowok itu wajib feminis. Kelak dia jadi ayah, punya anak perempuan, ya kali ga support dia dpt hak yg sama pdhl udah lakukan kewajiban; maksa nikah muda urus suami (pdhl msh mau sekolah); disiul2in sama cowok2 (sampe takut lewat jalan itu lg).
Alhamdulillah cowok saya feminis.</t>
  </si>
  <si>
    <t>@paseoooooo @tomatsekilo @fallingmonstar @tanyakanrl cowok itu wajib feminis. kelak dia jadi ayah, punya anak perempuan, ya kali ga support dia dpt hak yg sama pdhl udah lakukan kewajiban; maksa nikah muda urus suami (pdhl msh mau sekolah); disiul2in sama cowok2 (sampe takut lewat jalan itu lg).
alhamdulillah cowok saya feminis.</t>
  </si>
  <si>
    <t>cowok itu wajib feminis kelak dia jadi ayah punya anak perempuan ya kali ga support dia dpt hak yg sama pdhl udah lakukan kewajiban maksa nikah muda urus suami pdhl msh mau sekolah disiulin sama cowok sampe takut lewat jalan itu lg alhamdulillah cowok saya feminis</t>
  </si>
  <si>
    <t>['cowok', 'itu', 'wajib', 'feminis', 'kelak', 'dia', 'jadi', 'ayah', 'punya', 'anak', 'perempuan', 'ya', 'kali', 'ga', 'support', 'dia', 'dpt', 'hak', 'yg', 'sama', 'pdhl', 'udah', 'lakukan', 'kewajiban', 'maksa', 'nikah', 'muda', 'urus', 'suami', 'pdhl', 'msh', 'mau', 'sekolah', 'disiulin', 'sama', 'cowok', 'sampe', 'takut', 'lewat', 'jalan', 'itu', 'lg', 'alhamdulillah', 'cowok', 'saya', 'feminis']</t>
  </si>
  <si>
    <t>['cowok', 'itu', 'wajib', 'feminis', 'kelak', 'dia', 'jadi', 'ayah', 'punya', 'anak', 'perempuan', 'ya', 'sepertinya', 'tidak', 'dukungan', 'dia', 'dapat', 'hak', 'yg', 'sama', 'padahal', 'sudah', 'lakukan', 'kewajiban', 'maksa', 'nikah', 'muda', 'atur', 'suami', 'padahal', 'masih', 'mau', 'sekolah', 'disiulin', 'sama', 'cowok', 'sampai', 'takut', 'lewat', 'jalan', 'itu', 'lagi', 'alhamdulillah', 'cowok', 'saya', 'feminis']</t>
  </si>
  <si>
    <t>['cowok', 'wajib', 'feminis', 'kelak', 'ayah', 'anak', 'perempuan', 'ya', 'dukungan', 'hak', 'lakukan', 'kewajiban', 'maksa', 'nikah', 'muda', 'atur', 'suami', 'sekolah', 'disiulin', 'cowok', 'takut', 'jalan', 'alhamdulillah', 'cowok', 'feminis']</t>
  </si>
  <si>
    <t>['cowok', 'wajib', 'finis', 'kelak', 'ayah', 'anak', 'perempuan', 'ya', 'dukung', 'hak', 'laku', 'wajib', 'maksa', 'nikah', 'muda', 'atur', 'suami', 'sekolah', 'disiulin', 'cowok', 'takut', 'jalan', 'alhamdulillah', 'cowok', 'finis']</t>
  </si>
  <si>
    <t>cowok wajib finis kelak ayah anak perempuan ya dukung hak laku wajib maksa nikah muda atur suami sekolah disiulin cowok takut jalan alhamdulillah cowok finis</t>
  </si>
  <si>
    <t>@tanyarlfes Wkwk sama wa ku juga sepi, ndk PP nder masih 21 mah muda kecuali kmu udh siap mental dan finansial yaa ndk pp klo mau nikah semoga di permudah hajat mu</t>
  </si>
  <si>
    <t>@tanyarlfes wkwk sama wa ku juga sepi, ndk pp nder masih 21 mah muda kecuali kmu udh siap mental dan finansial yaa ndk pp klo mau nikah semoga di permudah hajat mu</t>
  </si>
  <si>
    <t>wkwk sama wa ku juga sepi ndk pp nder masih mah muda kecuali kmu udh siap mental dan finansial yaa ndk pp klo mau nikah semoga di permudah hajat mu</t>
  </si>
  <si>
    <t>['wkwk', 'sama', 'wa', 'ku', 'juga', 'sepi', 'ndk', 'pp', 'nder', 'masih', 'mah', 'muda', 'kecuali', 'kmu', 'udh', 'siap', 'mental', 'dan', 'finansial', 'yaa', 'ndk', 'pp', 'klo', 'mau', 'nikah', 'semoga', 'di', 'permudah', 'hajat', 'mu']</t>
  </si>
  <si>
    <t>['wkwk', 'sama', 'wa', 'aku', 'juga', 'sepi', 'ndk', 'pp', 'nder', 'masih', 'mah', 'muda', 'kecuali', 'kmu', 'sudah', 'siap', 'mental', 'dan', 'keuangan', 'iya', 'ndk', 'pp', 'klo', 'mau', 'nikah', 'semoga', 'di', 'permudah', 'hajat', 'kamu']</t>
  </si>
  <si>
    <t>['wa', 'sepi', 'ndk', 'pp', 'nder', 'mah', 'muda', 'kecuali', 'kmu', 'mental', 'keuangan', 'iya', 'ndk', 'pp', 'klo', 'nikah', 'semoga', 'permudah', 'hajat']</t>
  </si>
  <si>
    <t>['wa', 'sepi', 'ndk', 'pp', 'nder', 'mah', 'muda', 'kecuali', 'kmu', 'mental', 'uang', 'iya', 'ndk', 'pp', 'klo', 'nikah', 'moga', 'mudah', 'hajat']</t>
  </si>
  <si>
    <t>wa sepi ndk pp nder mah muda kecuali kmu mental uang iya ndk pp klo nikah moga mudah hajat</t>
  </si>
  <si>
    <t>Papah mamah selalu ngomong "jangan nikah muda, jangan mikirin cowo, sana seneng seneng aja, sekolah yang bener. Nanti juga jodoh mah dateng sendiri" yapp untungnya punya ortu yang gak mikirin nikah mulu, klop banget sama bunga yang nikahnya kalo bisa jangan cepet cepet</t>
  </si>
  <si>
    <t>papah mamah selalu ngomong "jangan nikah muda, jangan mikirin cowo, sana seneng seneng aja, sekolah yang bener. nanti juga jodoh mah dateng sendiri" yapp untungnya punya ortu yang gak mikirin nikah mulu, klop banget sama bunga yang nikahnya kalo bisa jangan cepet cepet</t>
  </si>
  <si>
    <t>papah mamah selalu ngomong jangan nikah muda jangan mikirin cowo sana seneng seneng aja sekolah yang bener nanti juga jodoh mah dateng sendiri yapp untungnya punya ortu yang gak mikirin nikah mulu klop banget sama bunga yang nikahnya kalo bisa jangan cepet cepet</t>
  </si>
  <si>
    <t>['papah', 'mamah', 'selalu', 'ngomong', 'jangan', 'nikah', 'muda', 'jangan', 'mikirin', 'cowo', 'sana', 'seneng', 'seneng', 'aja', 'sekolah', 'yang', 'bener', 'nanti', 'juga', 'jodoh', 'mah', 'dateng', 'sendiri', 'yapp', 'untungnya', 'punya', 'ortu', 'yang', 'gak', 'mikirin', 'nikah', 'mulu', 'klop', 'banget', 'sama', 'bunga', 'yang', 'nikahnya', 'kalo', 'bisa', 'jangan', 'cepet', 'cepet']</t>
  </si>
  <si>
    <t>['papah', 'ibu', 'selalu', 'berbicara', 'jangan', 'nikah', 'muda', 'jangan', 'memikirkan', 'cowok', 'sana', 'senang', 'senang', 'aja', 'sekolah', 'yang', 'benar', 'nanti', 'juga', 'jodoh', 'mah', 'datang', 'sendiri', 'yapp', 'untungnya', 'punya', 'orangtua', 'yang', 'gak', 'memikirkan', 'nikah', 'selalu', 'klop', 'banget', 'sama', 'bunga', 'yang', 'nikahnya', 'kalo', 'bisa', 'jangan', 'cepat', 'cepat']</t>
  </si>
  <si>
    <t>['papah', 'berbicara', 'nikah', 'muda', 'memikirkan', 'cowok', 'senang', 'senang', 'aja', 'sekolah', 'jodoh', 'mah', 'yapp', 'untungnya', 'orangtua', 'gak', 'memikirkan', 'nikah', 'klop', 'banget', 'bunga', 'nikahnya', 'kalo', 'cepat', 'cepat']</t>
  </si>
  <si>
    <t>['papah', 'bicara', 'nikah', 'muda', 'pikir', 'cowok', 'senang', 'senang', 'aja', 'sekolah', 'jodoh', 'mah', 'yapp', 'untung', 'orangtua', 'gak', 'pikir', 'nikah', 'klop', 'banget', 'bunga', 'nikah', 'kalo', 'cepat', 'cepat']</t>
  </si>
  <si>
    <t>papah bicara nikah muda pikir cowok senang senang aja sekolah jodoh mah yapp untung orangtua gak pikir nikah klop banget bunga nikah kalo cepat cepat</t>
  </si>
  <si>
    <t>hal yg bikin ribut dlm rumahtangga itu bukan faktor perselingkuhan saja, tp faktor ekonomi jg. selagi msh muda msh sendiri, puas puasin dl mainnya, semangat kerja+nabungnya. sukses jg kamu yg ngrasain nantinya.
mending diketawain krna belom nikah daripada uda nikah gakbisa ketawa</t>
  </si>
  <si>
    <t>hal yg bikin ribut dlm rumahtangga itu bukan faktor perselingkuhan saja tp faktor ekonomi jg selagi msh muda msh sendiri puas puasin dl mainnya semangat kerjanabungnya sukses jg kamu yg ngrasain nantinya mending diketawain krna belom nikah daripada uda nikah gakbisa ketawa</t>
  </si>
  <si>
    <t>['hal', 'yg', 'bikin', 'ribut', 'dlm', 'rumahtangga', 'itu', 'bukan', 'faktor', 'perselingkuhan', 'saja', 'tp', 'faktor', 'ekonomi', 'jg', 'selagi', 'msh', 'muda', 'msh', 'sendiri', 'puas', 'puasin', 'dl', 'mainnya', 'semangat', 'kerjanabungnya', 'sukses', 'jg', 'kamu', 'yg', 'ngrasain', 'nantinya', 'mending', 'diketawain', 'krna', 'belom', 'nikah', 'daripada', 'uda', 'nikah', 'gakbisa', 'ketawa']</t>
  </si>
  <si>
    <t>['hal', 'yg', 'bikin', 'ribut', 'dlm', 'rumahtangga', 'itu', 'bukan', 'faktor', 'perselingkuhan', 'saja', 'tapi', 'faktor', 'ekonomi', 'juga', 'selagi', 'masih', 'muda', 'masih', 'sendiri', 'puas', 'puas', 'dahulu', 'mainnya', 'semangat', 'kerjanabungnya', 'sukses', 'juga', 'kamu', 'yg', 'ngrasain', 'nantinya', 'mending', 'diketawain', 'karena', 'belum', 'nikah', 'daripada', 'sudah', 'nikah', 'gakbisa', 'ketawa']</t>
  </si>
  <si>
    <t>['bikin', 'ribut', 'dlm', 'rumahtangga', 'faktor', 'perselingkuhan', 'faktor', 'ekonomi', 'selagi', 'muda', 'puas', 'puas', 'mainnya', 'semangat', 'kerjanabungnya', 'sukses', 'ngrasain', 'mending', 'diketawain', 'nikah', 'nikah', 'gakbisa', 'ketawa']</t>
  </si>
  <si>
    <t>['bikin', 'ribut', 'dlm', 'rumahtangga', 'faktor', 'selingkuh', 'faktor', 'ekonomi', 'selagi', 'muda', 'puas', 'puas', 'main', 'semangat', 'kerjanabungnya', 'sukses', 'ngrasain', 'mending', 'diketawain', 'nikah', 'nikah', 'gakbisa', 'ketawa']</t>
  </si>
  <si>
    <t>bikin ribut dlm rumahtangga faktor selingkuh faktor ekonomi selagi muda puas puas main semangat kerjanabungnya sukses ngrasain mending diketawain nikah nikah gakbisa ketawa</t>
  </si>
  <si>
    <t>"Oh nikah, ga dulu ah" 
"Ih naha kunaon? Enggal atuh udh tidak muda ia teh"
"Masih dikasih waktu sama Allah buat belajar biar ga jadi org nyebelin dulu ianya, A 😂😂😂😂😂" 
KICEP ANYINCCCC DOI</t>
  </si>
  <si>
    <t>"oh nikah, ga dulu ah" 
"ih naha kunaon? enggal atuh udh tidak muda ia teh"
"masih dikasih waktu sama allah buat belajar biar ga jadi org nyebelin dulu ianya, a 😂😂😂😂😂" 
kicep anyincccc doi</t>
  </si>
  <si>
    <t>oh nikah ga dulu ah ih naha kunaon enggal atuh udh tidak muda ia teh masih dikasih waktu sama allah buat belajar biar ga jadi org nyebelin dulu ianya  kicep anyincccc doi</t>
  </si>
  <si>
    <t>['oh', 'nikah', 'ga', 'dulu', 'ah', 'ih', 'naha', 'kunaon', 'enggal', 'atuh', 'udh', 'tidak', 'muda', 'ia', 'teh', 'masih', 'dikasih', 'waktu', 'sama', 'allah', 'buat', 'belajar', 'biar', 'ga', 'jadi', 'org', 'nyebelin', 'dulu', 'ianya', 'kicep', 'anyincccc', 'doi']</t>
  </si>
  <si>
    <t>['oh', 'nikah', 'tidak', 'dulu', 'ah', 'ih', 'naha', 'kunaon', 'enggal', 'atuh', 'sudah', 'tidak', 'muda', 'ia', 'kakak', 'masih', 'dikasih', 'waktu', 'sama', 'allah', 'buat', 'belajar', 'biar', 'tidak', 'jadi', 'orang', 'nyebelin', 'dulu', 'ianya', 'kicep', 'anyincccc', 'dia']</t>
  </si>
  <si>
    <t>['oh', 'nikah', 'ah', 'naha', 'kunaon', 'enggal', 'atuh', 'muda', 'kakak', 'dikasih', 'allah', 'belajar', 'biar', 'orang', 'nyebelin', 'ianya', 'kicep', 'anyincccc']</t>
  </si>
  <si>
    <t>['oh', 'nikah', 'ah', 'naha', 'kunaon', 'enggal', 'atuh', 'muda', 'kakak', 'kasih', 'allah', 'ajar', 'biar', 'orang', 'nyebelin', 'ianya', 'kicep', 'anyincccc']</t>
  </si>
  <si>
    <t>oh nikah ah naha kunaon enggal atuh muda kakak kasih allah ajar biar orang nyebelin ianya kicep anyincccc</t>
  </si>
  <si>
    <t>@jogmfs kalo sepupuku yg dah punya anak main sama anaknya ngobrol sama bapak bapak. kalo yg blm punya anak ngobrol sama bapak bapak juga tp yg nikah muda ya berbaur sama sepupu yg blm nikah haha</t>
  </si>
  <si>
    <t>kalo sepupuku yg dah punya anak main sama anaknya ngobrol sama bapak bapak kalo yg blm punya anak ngobrol sama bapak bapak juga tp yg nikah muda ya berbaur sama sepupu yg blm nikah haha</t>
  </si>
  <si>
    <t>['kalo', 'sepupuku', 'yg', 'dah', 'punya', 'anak', 'main', 'sama', 'anaknya', 'ngobrol', 'sama', 'bapak', 'bapak', 'kalo', 'yg', 'blm', 'punya', 'anak', 'ngobrol', 'sama', 'bapak', 'bapak', 'juga', 'tp', 'yg', 'nikah', 'muda', 'ya', 'berbaur', 'sama', 'sepupu', 'yg', 'blm', 'nikah', 'haha']</t>
  </si>
  <si>
    <t>['kalo', 'sepupuku', 'yg', 'sudah', 'punya', 'anak', 'main', 'sama', 'anaknya', 'berbicara', 'sama', 'bapak', 'bapak', 'kalo', 'yg', 'belum', 'punya', 'anak', 'berbicara', 'sama', 'bapak', 'bapak', 'juga', 'tapi', 'yg', 'nikah', 'muda', 'ya', 'berbaur', 'sama', 'sepupu', 'yg', 'belum', 'nikah', 'haha']</t>
  </si>
  <si>
    <t>['kalo', 'sepupuku', 'anak', 'main', 'anaknya', 'berbicara', 'kalo', 'anak', 'berbicara', 'nikah', 'muda', 'ya', 'berbaur', 'sepupu', 'nikah', 'haha']</t>
  </si>
  <si>
    <t>['kalo', 'sepupu', 'anak', 'main', 'anak', 'bicara', 'kalo', 'anak', 'bicara', 'nikah', 'muda', 'ya', 'baur', 'sepupu', 'nikah', 'haha']</t>
  </si>
  <si>
    <t>kalo sepupu anak main anak bicara kalo anak bicara nikah muda ya baur sepupu nikah haha</t>
  </si>
  <si>
    <t>@tanyarlfes Ya kerja nderr kalo gamau di suruh cepet nikah muda maa</t>
  </si>
  <si>
    <t>@tanyarlfes ya kerja nderr kalo gamau di suruh cepet nikah muda maa</t>
  </si>
  <si>
    <t>ya kerja nderr kalo gamau di suruh cepet nikah muda maa</t>
  </si>
  <si>
    <t>['ya', 'kerja', 'nderr', 'kalo', 'gamau', 'di', 'suruh', 'cepet', 'nikah', 'muda', 'maa']</t>
  </si>
  <si>
    <t>['ya', 'kerja', 'nderr', 'kalo', 'gamau', 'di', 'suruh', 'cepat', 'nikah', 'muda', 'maa']</t>
  </si>
  <si>
    <t>['ya', 'kerja', 'nderr', 'kalo', 'gamau', 'suruh', 'cepat', 'nikah', 'muda', 'maa']</t>
  </si>
  <si>
    <t>ya kerja nderr kalo gamau suruh cepat nikah muda maa</t>
  </si>
  <si>
    <t>Kenapa tiap buka toktuk selalu muncul live kakak-kakak Jepang ini ya🤧Apakah ini pertanda aku bakal nikah muda atau bakal nikah sama orang Jepang🫣Kalau dapetnya modelan Mas Yuta sih hayu aja aku mah😉 https://t.co/daJgxw2dz4</t>
  </si>
  <si>
    <t>kenapa tiap buka toktuk selalu muncul live kakak-kakak jepang ini ya🤧apakah ini pertanda aku bakal nikah muda atau bakal nikah sama orang jepang🫣kalau dapetnya modelan mas yuta sih hayu aja aku mah😉 https://t.co/dajgxw2dz4</t>
  </si>
  <si>
    <t>kenapa tiap buka toktuk selalu muncul live kakakkakak jepang ini yaapakah ini pertanda aku bakal nikah muda atau bakal nikah sama orang jepangkalau dapetnya modelan mas yuta sih hayu aja aku mah</t>
  </si>
  <si>
    <t>['kenapa', 'tiap', 'buka', 'toktuk', 'selalu', 'muncul', 'live', 'kakakkakak', 'jepang', 'ini', 'yaapakah', 'ini', 'pertanda', 'aku', 'bakal', 'nikah', 'muda', 'atau', 'bakal', 'nikah', 'sama', 'orang', 'jepangkalau', 'dapetnya', 'modelan', 'mas', 'yuta', 'sih', 'hayu', 'aja', 'aku', 'mah']</t>
  </si>
  <si>
    <t>['kenapa', 'tiap', 'buka', 'toktuk', 'selalu', 'muncul', 'live', 'kakakkakak', 'jepang', 'ini', 'yaapakah', 'ini', 'pertanda', 'aku', 'bakal', 'nikah', 'muda', 'atau', 'bakal', 'nikah', 'sama', 'orang', 'jepangkalau', 'dapetnya', 'modelan', 'kakak', 'yuta', 'sih', 'hayu', 'aja', 'aku', 'mah']</t>
  </si>
  <si>
    <t>['buka', 'toktuk', 'muncul', 'live', 'kakakkakak', 'jepang', 'yaapakah', 'pertanda', 'nikah', 'muda', 'nikah', 'orang', 'jepangkalau', 'dapetnya', 'modelan', 'kakak', 'yuta', 'sih', 'hayu', 'aja', 'mah']</t>
  </si>
  <si>
    <t>['buka', 'toktuk', 'muncul', 'live', 'kakakkakak', 'jepang', 'yaapakah', 'tanda', 'nikah', 'muda', 'nikah', 'orang', 'jepangkalau', 'dapetnya', 'model', 'kakak', 'yuta', 'sih', 'hayu', 'aja', 'mah']</t>
  </si>
  <si>
    <t>buka toktuk muncul live kakakkakak jepang yaapakah tanda nikah muda nikah orang jepangkalau dapetnya model kakak yuta sih hayu aja mah</t>
  </si>
  <si>
    <t>@GInD0_ Pantesan tetangga ku dulu yang nikah dengan janda cepet cepet nikah kan anak tiri nya yg masih di bawah umur. Rupanya biar sama sama bekerja. Orang tua dengan orang tua, anak muda dengan anak muda</t>
  </si>
  <si>
    <t>@gind0_ pantesan tetangga ku dulu yang nikah dengan janda cepet cepet nikah kan anak tiri nya yg masih di bawah umur. rupanya biar sama sama bekerja. orang tua dengan orang tua, anak muda dengan anak muda</t>
  </si>
  <si>
    <t>pantesan tetangga ku dulu yang nikah dengan janda cepet cepet nikah kan anak tiri nya yg masih di bawah umur rupanya biar sama sama bekerja orang tua dengan orang tua anak muda dengan anak muda</t>
  </si>
  <si>
    <t>['pantesan', 'tetangga', 'ku', 'dulu', 'yang', 'nikah', 'dengan', 'janda', 'cepet', 'cepet', 'nikah', 'kan', 'anak', 'tiri', 'nya', 'yg', 'masih', 'di', 'bawah', 'umur', 'rupanya', 'biar', 'sama', 'sama', 'bekerja', 'orang', 'tua', 'dengan', 'orang', 'tua', 'anak', 'muda', 'dengan', 'anak', 'muda']</t>
  </si>
  <si>
    <t>['pantas', 'tetangga', 'aku', 'dulu', 'yang', 'nikah', 'dengan', 'janda', 'cepat', 'cepat', 'nikah', 'kan', 'anak', 'tiri', 'nya', 'yg', 'masih', 'di', 'bawah', 'umur', 'rupanya', 'biar', 'sama', 'sama', 'bekerja', 'orang', 'tua', 'dengan', 'orang', 'tua', 'anak', 'muda', 'dengan', 'anak', 'muda']</t>
  </si>
  <si>
    <t>['tetangga', 'nikah', 'janda', 'cepat', 'cepat', 'nikah', 'anak', 'tiri', 'nya', 'umur', 'biar', 'orang', 'tua', 'orang', 'tua', 'anak', 'muda', 'anak', 'muda']</t>
  </si>
  <si>
    <t>tetangga nikah janda cepat cepat nikah anak tiri nya umur biar orang tua orang tua anak muda anak muda</t>
  </si>
  <si>
    <t>@tanyarlfes Jangan dongg.. itu masa masa kamu main. Nikmatin masa muda km lakuin apa yg km mau nder.. sumpah ga enak nikah muda itu, kecuali dpt yg tajir lo wkwk.. kata gue mah mending lu nikmatin masa muda lu dan improve skill lu</t>
  </si>
  <si>
    <t>@tanyarlfes jangan dongg.. itu masa masa kamu main. nikmatin masa muda km lakuin apa yg km mau nder.. sumpah ga enak nikah muda itu, kecuali dpt yg tajir lo wkwk.. kata gue mah mending lu nikmatin masa muda lu dan improve skill lu</t>
  </si>
  <si>
    <t>jangan dongg itu masa masa kamu main nikmatin masa muda km lakuin apa yg km mau nder sumpah ga enak nikah muda itu kecuali dpt yg tajir lo wkwk kata gue mah mending lu nikmatin masa muda lu dan improve skill lu</t>
  </si>
  <si>
    <t>['jangan', 'dongg', 'itu', 'masa', 'masa', 'kamu', 'main', 'nikmatin', 'masa', 'muda', 'km', 'lakuin', 'apa', 'yg', 'km', 'mau', 'nder', 'sumpah', 'ga', 'enak', 'nikah', 'muda', 'itu', 'kecuali', 'dpt', 'yg', 'tajir', 'lo', 'wkwk', 'kata', 'gue', 'mah', 'mending', 'lu', 'nikmatin', 'masa', 'muda', 'lu', 'dan', 'improve', 'skill', 'lu']</t>
  </si>
  <si>
    <t>['jangan', 'dongg', 'itu', 'masa', 'masa', 'kamu', 'main', 'menikmati', 'masa', 'muda', 'kamu', 'lakukan', 'apa', 'yg', 'kamu', 'mau', 'nder', 'sumpah', 'tidak', 'enak', 'nikah', 'muda', 'itu', 'kecuali', 'dapat', 'yg', 'kaya', 'kamu', 'wkwk', 'kata', 'aku', 'mah', 'mending', 'kamu', 'menikmati', 'masa', 'muda', 'kamu', 'dan', 'improve', 'kemampuan', 'kamu']</t>
  </si>
  <si>
    <t>['dongg', 'main', 'menikmati', 'muda', 'lakukan', 'nder', 'sumpah', 'enak', 'nikah', 'muda', 'kecuali', 'kaya', 'mah', 'mending', 'menikmati', 'muda', 'improve', 'kemampuan']</t>
  </si>
  <si>
    <t>['dongg', 'main', 'nikmat', 'muda', 'laku', 'nder', 'sumpah', 'enak', 'nikah', 'muda', 'kecuali', 'kaya', 'mah', 'mending', 'nikmat', 'muda', 'improve', 'mampu']</t>
  </si>
  <si>
    <t>dongg main nikmat muda laku nder sumpah enak nikah muda kecuali kaya mah mending nikmat muda improve mampu</t>
  </si>
  <si>
    <t>@tanyarlfes Nikmatin dulu nder. Aku juga bertahun tahun sendiri, ada yang ngedeketin pun pada ga betah karena gw jutek cuek.
Dan hidup bukan melulu ttg cowo. Banyak juga yang nyesel nikah muda</t>
  </si>
  <si>
    <t>@tanyarlfes nikmatin dulu nder. aku juga bertahun tahun sendiri, ada yang ngedeketin pun pada ga betah karena gw jutek cuek.
dan hidup bukan melulu ttg cowo. banyak juga yang nyesel nikah muda</t>
  </si>
  <si>
    <t>nikmatin dulu nder aku juga bertahun tahun sendiri ada yang ngedeketin pun pada ga betah karena gw jutek cuek dan hidup bukan melulu ttg cowo banyak juga yang nyesel nikah muda</t>
  </si>
  <si>
    <t>['nikmatin', 'dulu', 'nder', 'aku', 'juga', 'bertahun', 'tahun', 'sendiri', 'ada', 'yang', 'ngedeketin', 'pun', 'pada', 'ga', 'betah', 'karena', 'gw', 'jutek', 'cuek', 'dan', 'hidup', 'bukan', 'melulu', 'ttg', 'cowo', 'banyak', 'juga', 'yang', 'nyesel', 'nikah', 'muda']</t>
  </si>
  <si>
    <t>['menikmati', 'dulu', 'nder', 'aku', 'juga', 'bertahun', 'tahun', 'sendiri', 'ada', 'yang', 'mendekati', 'pun', 'pada', 'tidak', 'betah', 'karena', 'aku', 'jutek', 'cuek', 'dan', 'hidup', 'bukan', 'selalu', 'tentang', 'cowok', 'banyak', 'juga', 'yang', 'menyesal', 'nikah', 'muda']</t>
  </si>
  <si>
    <t>['menikmati', 'nder', 'bertahun', 'mendekati', 'betah', 'jutek', 'cuek', 'hidup', 'cowok', 'menyesal', 'nikah', 'muda']</t>
  </si>
  <si>
    <t>['nikmat', 'nder', 'tahun', 'dekat', 'betah', 'jutek', 'cuek', 'hidup', 'cowok', 'sesal', 'nikah', 'muda']</t>
  </si>
  <si>
    <t>nikmat nder tahun dekat betah jutek cuek hidup cowok sesal nikah muda</t>
  </si>
  <si>
    <t>anjg lah pertanyaan nya menyiksa banget, tapi gue mendingan nikah muda, AMALAN GUEEE BELOM BANYAKKK PLS tapi gue takut nikah juga</t>
  </si>
  <si>
    <t>anjg lah pertanyaan nya menyiksa banget, tapi gue mendingan nikah muda, amalan gueee belom banyakkk pls tapi gue takut nikah juga</t>
  </si>
  <si>
    <t>anjg lah pertanyaan nya menyiksa banget tapi gue mendingan nikah muda amalan gueee belom banyakkk pls tapi gue takut nikah juga</t>
  </si>
  <si>
    <t>['anjg', 'lah', 'pertanyaan', 'nya', 'menyiksa', 'banget', 'tapi', 'gue', 'mendingan', 'nikah', 'muda', 'amalan', 'gueee', 'belom', 'banyakkk', 'pls', 'tapi', 'gue', 'takut', 'nikah', 'juga']</t>
  </si>
  <si>
    <t>['fuck', 'lah', 'pertanyaan', 'nya', 'menyiksa', 'banget', 'tapi', 'aku', 'mendingan', 'nikah', 'muda', 'amalan', 'gueee', 'belum', 'banyakkk', 'mohon', 'tapi', 'aku', 'takut', 'nikah', 'juga']</t>
  </si>
  <si>
    <t>['fuck', 'nya', 'menyiksa', 'banget', 'mendingan', 'nikah', 'muda', 'amalan', 'gueee', 'banyakkk', 'mohon', 'takut', 'nikah']</t>
  </si>
  <si>
    <t>['fuck', 'nya', 'siksa', 'banget', 'mending', 'nikah', 'muda', 'amal', 'gueee', 'banyakkk', 'mohon', 'takut', 'nikah']</t>
  </si>
  <si>
    <t>fuck nya siksa banget mending nikah muda amal gueee banyakkk mohon takut nikah</t>
  </si>
  <si>
    <t>@acprikot @kegblgnunfaedh sampe aku kelewat tanggal untuk pemberkasan. Si istri juga semangatin untuk ambil S2 mummpung masih muda kalau kondisi udah memungkinkan. Yang sopir nyocot aja kapan nikah, ga usah repotin ortu bla bla bla. Ga mau judge tapi emang orang berpendidikan sama ga tuh beda jauh.</t>
  </si>
  <si>
    <t>@acprikot @kegblgnunfaedh sampe aku kelewat tanggal untuk pemberkasan. si istri juga semangatin untuk ambil s2 mummpung masih muda kalau kondisi udah memungkinkan. yang sopir nyocot aja kapan nikah, ga usah repotin ortu bla bla bla. ga mau judge tapi emang orang berpendidikan sama ga tuh beda jauh.</t>
  </si>
  <si>
    <t>sampe aku kelewat tanggal untuk pemberkasan si istri juga semangatin untuk ambil  mummpung masih muda kalau kondisi udah memungkinkan yang sopir nyocot aja kapan nikah ga usah repotin ortu bla bla bla ga mau judge tapi emang orang berpendidikan sama ga tuh beda jauh</t>
  </si>
  <si>
    <t>['sampe', 'aku', 'kelewat', 'tanggal', 'untuk', 'pemberkasan', 'si', 'istri', 'juga', 'semangatin', 'untuk', 'ambil', 'mummpung', 'masih', 'muda', 'kalau', 'kondisi', 'udah', 'memungkinkan', 'yang', 'sopir', 'nyocot', 'aja', 'kapan', 'nikah', 'ga', 'usah', 'repotin', 'ortu', 'bla', 'bla', 'bla', 'ga', 'mau', 'judge', 'tapi', 'emang', 'orang', 'berpendidikan', 'sama', 'ga', 'tuh', 'beda', 'jauh']</t>
  </si>
  <si>
    <t>['sampai', 'aku', 'kelewat', 'tanggal', 'untuk', 'pemberkasan', 'si', 'istri', 'juga', 'semangatin', 'untuk', 'ambil', 'mummpung', 'masih', 'muda', 'kalau', 'kondisi', 'sudah', 'memungkinkan', 'yang', 'sopir', 'nyocot', 'aja', 'kapan', 'nikah', 'tidak', 'usah', 'repotin', 'orangtua', 'bla', 'bla', 'bla', 'tidak', 'mau', 'hakim', 'tapi', 'memang', 'orang', 'berpendidikan', 'sama', 'tidak', 'tuh', 'beda', 'jauh']</t>
  </si>
  <si>
    <t>['kelewat', 'tanggal', 'pemberkasan', 'si', 'istri', 'semangatin', 'ambil', 'mummpung', 'muda', 'kondisi', 'sopir', 'nyocot', 'aja', 'nikah', 'repotin', 'orangtua', 'bla', 'bla', 'bla', 'hakim', 'orang', 'berpendidikan', 'tuh', 'beda']</t>
  </si>
  <si>
    <t>['lewat', 'tanggal', 'berkas', 'si', 'istri', 'semangatin', 'ambil', 'mummpung', 'muda', 'kondisi', 'sopir', 'nyocot', 'aja', 'nikah', 'repotin', 'orangtua', 'bla', 'bla', 'bla', 'hakim', 'orang', 'didik', 'tuh', 'beda']</t>
  </si>
  <si>
    <t>lewat tanggal berkas si istri semangatin ambil mummpung muda kondisi sopir nyocot aja nikah repotin orangtua bla bla bla hakim orang didik tuh beda</t>
  </si>
  <si>
    <t>@tanyarlfes ku bilangin yah, kamu nikah ga akan menghentikan pertanyaan2. mending jalanin hidupmu, nikmati selagi km masih muda dan single, tingkatkan value km, insya Allah jodoh yg dtg akan selevel sama km.</t>
  </si>
  <si>
    <t>@tanyarlfes ku bilangin yah, kamu nikah ga akan menghentikan pertanyaan2. mending jalanin hidupmu, nikmati selagi km masih muda dan single, tingkatkan value km, insya allah jodoh yg dtg akan selevel sama km.</t>
  </si>
  <si>
    <t>ku bilangin yah kamu nikah ga akan menghentikan pertanyaan mending jalanin hidupmu nikmati selagi km masih muda dan single tingkatkan value km insya allah jodoh yg dtg akan selevel sama km</t>
  </si>
  <si>
    <t>['ku', 'bilangin', 'yah', 'kamu', 'nikah', 'ga', 'akan', 'menghentikan', 'pertanyaan', 'mending', 'jalanin', 'hidupmu', 'nikmati', 'selagi', 'km', 'masih', 'muda', 'dan', 'single', 'tingkatkan', 'value', 'km', 'insya', 'allah', 'jodoh', 'yg', 'dtg', 'akan', 'selevel', 'sama', 'km']</t>
  </si>
  <si>
    <t>['aku', 'bilangin', 'yah', 'kamu', 'nikah', 'tidak', 'akan', 'menghentikan', 'pertanyaan', 'mending', 'jalankan', 'hidupmu', 'menikmati', 'selagi', 'kamu', 'masih', 'muda', 'dan', 'lajang', 'tingkatkan', 'value', 'kamu', 'insya', 'allah', 'jodoh', 'yg', 'datang', 'akan', 'selevel', 'sama', 'kamu']</t>
  </si>
  <si>
    <t>['bilangin', 'yah', 'nikah', 'menghentikan', 'mending', 'jalankan', 'hidupmu', 'menikmati', 'selagi', 'muda', 'lajang', 'tingkatkan', 'value', 'insya', 'allah', 'jodoh', 'selevel']</t>
  </si>
  <si>
    <t>['bilangin', 'yah', 'nikah', 'henti', 'mending', 'jalan', 'hidup', 'nikmat', 'selagi', 'muda', 'lajang', 'tingkat', 'value', 'insya', 'allah', 'jodoh', 'level']</t>
  </si>
  <si>
    <t>bilangin yah nikah henti mending jalan hidup nikmat selagi muda lajang tingkat value insya allah jodoh level</t>
  </si>
  <si>
    <t>@tanyarlfes 21 thn itu masih muda banget yaallah😭 kerja aja dulu, sedapetnya yg penting halal, kalau udah ada pengalaman nanti akan lebih gampang buat dapetin kerjaan yg lebih baik nder. 
Jangan nikah cuman karena capek sama omongan orang zzz</t>
  </si>
  <si>
    <t>@tanyarlfes 21 thn itu masih muda banget yaallah😭 kerja aja dulu, sedapetnya yg penting halal, kalau udah ada pengalaman nanti akan lebih gampang buat dapetin kerjaan yg lebih baik nder. 
jangan nikah cuman karena capek sama omongan orang zzz</t>
  </si>
  <si>
    <t>thn itu masih muda banget yaallah kerja aja dulu sedapetnya yg penting halal kalau udah ada pengalaman nanti akan lebih gampang buat dapetin kerjaan yg lebih baik nder jangan nikah cuman karena capek sama omongan orang zzz</t>
  </si>
  <si>
    <t>['thn', 'itu', 'masih', 'muda', 'banget', 'yaallah', 'kerja', 'aja', 'dulu', 'sedapetnya', 'yg', 'penting', 'halal', 'kalau', 'udah', 'ada', 'pengalaman', 'nanti', 'akan', 'lebih', 'gampang', 'buat', 'dapetin', 'kerjaan', 'yg', 'lebih', 'baik', 'nder', 'jangan', 'nikah', 'cuman', 'karena', 'capek', 'sama', 'omongan', 'orang', 'zzz']</t>
  </si>
  <si>
    <t>['tahun', 'itu', 'masih', 'muda', 'banget', 'allah', 'kerja', 'aja', 'dulu', 'sedapetnya', 'yg', 'penting', 'halal', 'kalau', 'sudah', 'ada', 'pengalaman', 'nanti', 'akan', 'lebih', 'gampang', 'buat', 'dapetin', 'kerjaan', 'yg', 'lebih', 'baik', 'nder', 'jangan', 'nikah', 'hanya', 'karena', 'capek', 'sama', 'perkataan', 'orang', 'zzz']</t>
  </si>
  <si>
    <t>['muda', 'banget', 'allah', 'kerja', 'aja', 'sedapetnya', 'halal', 'pengalaman', 'gampang', 'dapetin', 'kerjaan', 'nder', 'nikah', 'capek', 'perkataan', 'orang', 'zzz']</t>
  </si>
  <si>
    <t>['muda', 'banget', 'allah', 'kerja', 'aja', 'sedapetnya', 'halal', 'alam', 'gampang', 'dapetin', 'kerja', 'nder', 'nikah', 'capek', 'kata', 'orang', 'zzz']</t>
  </si>
  <si>
    <t>muda banget allah kerja aja sedapetnya halal alam gampang dapetin kerja nder nikah capek kata orang zzz</t>
  </si>
  <si>
    <t>gua gedeg bgt sama sepupu yg masih kecil ngapain lu mau nikah nyet 🥹🤌🏻
emang rada" golongan orang 'sana' maunya nikah muda katanya biar tdk berzina blabla
bulshit
mau makan apa elu kalau baru lulus sekolah udah nikah???????</t>
  </si>
  <si>
    <t>gua gedeg bgt sama sepupu yg masih kecil ngapain lu mau nikah nyet emang rada golongan orang sana maunya nikah muda katanya biar tdk berzina blabla bulshit mau makan apa elu kalau baru lulus sekolah udah nikah</t>
  </si>
  <si>
    <t>['gua', 'gedeg', 'bgt', 'sama', 'sepupu', 'yg', 'masih', 'kecil', 'ngapain', 'lu', 'mau', 'nikah', 'nyet', 'emang', 'rada', 'golongan', 'orang', 'sana', 'maunya', 'nikah', 'muda', 'katanya', 'biar', 'tdk', 'berzina', 'blabla', 'bulshit', 'mau', 'makan', 'apa', 'elu', 'kalau', 'baru', 'lulus', 'sekolah', 'udah', 'nikah']</t>
  </si>
  <si>
    <t>['aku', 'sebal', 'banget', 'sama', 'sepupu', 'yg', 'masih', 'kecil', 'kenapa', 'kamu', 'mau', 'nikah', 'monyet', 'memang', 'rada', 'golongan', 'orang', 'sana', 'mau', 'nikah', 'muda', 'katanya', 'biar', 'tdk', 'berzina', 'blabla', 'bulshit', 'mau', 'makan', 'apa', 'kamu', 'kalau', 'baru', 'lulus', 'sekolah', 'sudah', 'nikah']</t>
  </si>
  <si>
    <t>['sebal', 'banget', 'sepupu', 'nikah', 'monyet', 'rada', 'golongan', 'orang', 'nikah', 'muda', 'biar', 'tdk', 'berzina', 'blabla', 'bulshit', 'makan', 'lulus', 'sekolah', 'nikah']</t>
  </si>
  <si>
    <t>['sebal', 'banget', 'sepupu', 'nikah', 'monyet', 'rada', 'golong', 'orang', 'nikah', 'muda', 'biar', 'tdk', 'zina', 'blabla', 'bulshit', 'makan', 'lulus', 'sekolah', 'nikah']</t>
  </si>
  <si>
    <t>sebal banget sepupu nikah monyet rada golong orang nikah muda biar tdk zina blabla bulshit makan lulus sekolah nikah</t>
  </si>
  <si>
    <t>@tanyarlfes bah posisi sama bedaa umur aja, ak thun ni 20, dahlaa nder mending cari kerjaaa aja dipada nikah. jodoh mah ga kemana, lu fokus upgrade diri bae. KEA NIKAH TU BUKAN JALAN KELUAR YEU ANJIT, dengan menikah bukan brrti hidup lu bahagia. banyak orang nikah muda malah ya gtu</t>
  </si>
  <si>
    <t>@tanyarlfes bah posisi sama bedaa umur aja, ak thun ni 20, dahlaa nder mending cari kerjaaa aja dipada nikah. jodoh mah ga kemana, lu fokus upgrade diri bae. kea nikah tu bukan jalan keluar yeu anjit, dengan menikah bukan brrti hidup lu bahagia. banyak orang nikah muda malah ya gtu</t>
  </si>
  <si>
    <t>bah posisi sama bedaa umur aja ak thun ni dahlaa nder mending cari kerjaaa aja dipada nikah jodoh mah ga kemana lu fokus upgrade diri bae kea nikah tu bukan jalan keluar yeu anjit dengan menikah bukan brrti hidup lu bahagia banyak orang nikah muda malah ya gtu</t>
  </si>
  <si>
    <t>['bah', 'posisi', 'sama', 'bedaa', 'umur', 'aja', 'ak', 'thun', 'ni', 'dahlaa', 'nder', 'mending', 'cari', 'kerjaaa', 'aja', 'dipada', 'nikah', 'jodoh', 'mah', 'ga', 'kemana', 'lu', 'fokus', 'upgrade', 'diri', 'bae', 'kea', 'nikah', 'tu', 'bukan', 'jalan', 'keluar', 'yeu', 'anjit', 'dengan', 'menikah', 'bukan', 'brrti', 'hidup', 'lu', 'bahagia', 'banyak', 'orang', 'nikah', 'muda', 'malah', 'ya', 'gtu']</t>
  </si>
  <si>
    <t>['bah', 'posisi', 'sama', 'bedaa', 'umur', 'aja', 'aku', 'tahun', 'ini', 'sudah', 'nder', 'mending', 'cari', 'kerjaaa', 'aja', 'dipada', 'nikah', 'jodoh', 'mah', 'tidak', 'kemana', 'kamu', 'fokus', 'upgrade', 'diri', 'bae', 'kayak', 'nikah', 'itu', 'bukan', 'jalan', 'keluar', 'yeu', 'anjit', 'dengan', 'nikah', 'bukan', 'berarti', 'hidup', 'kamu', 'bahagia', 'banyak', 'orang', 'nikah', 'muda', 'malah', 'ya', 'begitu']</t>
  </si>
  <si>
    <t>['bah', 'posisi', 'bedaa', 'umur', 'aja', 'nder', 'mending', 'cari', 'kerjaaa', 'aja', 'dipada', 'nikah', 'jodoh', 'mah', 'kemana', 'fokus', 'upgrade', 'bae', 'kayak', 'nikah', 'jalan', 'yeu', 'anjit', 'nikah', 'hidup', 'bahagia', 'orang', 'nikah', 'muda', 'ya']</t>
  </si>
  <si>
    <t>['bah', 'posisi', 'bedaa', 'umur', 'aja', 'nder', 'mending', 'cari', 'kerjaaa', 'aja', 'pada', 'nikah', 'jodoh', 'mah', 'mana', 'fokus', 'upgrade', 'bae', 'kayak', 'nikah', 'jalan', 'yeu', 'anjit', 'nikah', 'hidup', 'bahagia', 'orang', 'nikah', 'muda', 'ya']</t>
  </si>
  <si>
    <t>bah posisi bedaa umur aja nder mending cari kerjaaa aja pada nikah jodoh mah mana fokus upgrade bae kayak nikah jalan yeu anjit nikah hidup bahagia orang nikah muda ya</t>
  </si>
  <si>
    <t>nikah muda lahhh😭</t>
  </si>
  <si>
    <t>nikah muda lahhh</t>
  </si>
  <si>
    <t>['nikah', 'muda', 'lahhh']</t>
  </si>
  <si>
    <t>@banyakduiddong @wattpadmenfess_ Accidentnya pas lg party kelulusan sma nya. Jadi mereka ngejalanin pernikahan sambil kuliah. Menurutku cerita ini bagus bgt karena sesuai dg realita bgt kalo nikah muda tuh gak gampang. Jd mereka tanggung jawab sendiri kyk ngekost, trs harus kerja sambil kuliah juga, seruu bgt</t>
  </si>
  <si>
    <t>@banyakduiddong @wattpadmenfess_ accidentnya pas lg party kelulusan sma nya. jadi mereka ngejalanin pernikahan sambil kuliah. menurutku cerita ini bagus bgt karena sesuai dg realita bgt kalo nikah muda tuh gak gampang. jd mereka tanggung jawab sendiri kyk ngekost, trs harus kerja sambil kuliah juga, seruu bgt</t>
  </si>
  <si>
    <t>accidentnya pas lg party kelulusan sma nya jadi mereka ngejalanin pernikahan sambil kuliah menurutku cerita ini bagus bgt karena sesuai dg realita bgt kalo nikah muda tuh gak gampang jd mereka tanggung jawab sendiri kyk ngekost trs harus kerja sambil kuliah juga seruu bgt</t>
  </si>
  <si>
    <t>['accidentnya', 'pas', 'lg', 'party', 'kelulusan', 'sma', 'nya', 'jadi', 'mereka', 'ngejalanin', 'pernikahan', 'sambil', 'kuliah', 'menurutku', 'cerita', 'ini', 'bagus', 'bgt', 'karena', 'sesuai', 'dg', 'realita', 'bgt', 'kalo', 'nikah', 'muda', 'tuh', 'gak', 'gampang', 'jd', 'mereka', 'tanggung', 'jawab', 'sendiri', 'kyk', 'ngekost', 'trs', 'harus', 'kerja', 'sambil', 'kuliah', 'juga', 'seruu', 'bgt']</t>
  </si>
  <si>
    <t>['accidentnya', 'saat', 'lagi', 'party', 'kelulusan', 'sama', 'nya', 'jadi', 'mereka', 'ngejalanin', 'pernikahan', 'sambil', 'kuliah', 'menurutku', 'cerita', 'ini', 'bagus', 'banget', 'karena', 'sesuai', 'dg', 'realita', 'banget', 'kalo', 'nikah', 'muda', 'tuh', 'gak', 'gampang', 'jd', 'mereka', 'tanggung', 'jawab', 'sendiri', 'seperti', 'ngekost', 'terus', 'harus', 'kerja', 'sambil', 'kuliah', 'juga', 'seruu', 'banget']</t>
  </si>
  <si>
    <t>['accidentnya', 'party', 'kelulusan', 'nya', 'ngejalanin', 'pernikahan', 'kuliah', 'menurutku', 'cerita', 'bagus', 'banget', 'sesuai', 'dg', 'realita', 'banget', 'kalo', 'nikah', 'muda', 'tuh', 'gak', 'gampang', 'jd', 'tanggung', 'ngekost', 'kerja', 'kuliah', 'seruu', 'banget']</t>
  </si>
  <si>
    <t>['accidentnya', 'party', 'kelulus', 'nya', 'ngejalanin', 'nikah', 'kuliah', 'turut', 'cerita', 'bagus', 'banget', 'sesuai', 'dg', 'realita', 'banget', 'kalo', 'nikah', 'muda', 'tuh', 'gak', 'gampang', 'jd', 'tanggung', 'ngekost', 'kerja', 'kuliah', 'seruu', 'banget']</t>
  </si>
  <si>
    <t>accidentnya party kelulus nya ngejalanin nikah kuliah turut cerita bagus banget sesuai dg realita banget kalo nikah muda tuh gak gampang jd tanggung ngekost kerja kuliah seruu banget</t>
  </si>
  <si>
    <t>@tanyarlfes bukan gamau nikah muda sih, buat nikah pun aku masih mikir2 bgt nder</t>
  </si>
  <si>
    <t>bukan gamau nikah muda sih buat nikah pun aku masih mikir bgt nder</t>
  </si>
  <si>
    <t>['bukan', 'gamau', 'nikah', 'muda', 'sih', 'buat', 'nikah', 'pun', 'aku', 'masih', 'mikir', 'bgt', 'nder']</t>
  </si>
  <si>
    <t>['bukan', 'gamau', 'nikah', 'muda', 'sih', 'buat', 'nikah', 'pun', 'aku', 'masih', 'berpikir', 'banget', 'nder']</t>
  </si>
  <si>
    <t>['gamau', 'nikah', 'muda', 'sih', 'nikah', 'berpikir', 'banget', 'nder']</t>
  </si>
  <si>
    <t>['gamau', 'nikah', 'muda', 'sih', 'nikah', 'pikir', 'banget', 'nder']</t>
  </si>
  <si>
    <t>gamau nikah muda sih nikah pikir banget nder</t>
  </si>
  <si>
    <t>@pernahnyamann @FWBESS Idk, kaya nya mama nya bakal yes, tp ga kalo aku deh soalnya gmw nikah muda</t>
  </si>
  <si>
    <t>@pernahnyamann @fwbess idk, kaya nya mama nya bakal yes, tp ga kalo aku deh soalnya gmw nikah muda</t>
  </si>
  <si>
    <t>idk kaya nya mama nya bakal yes tp ga kalo aku deh soalnya gmw nikah muda</t>
  </si>
  <si>
    <t>['idk', 'kaya', 'nya', 'mama', 'nya', 'bakal', 'yes', 'tp', 'ga', 'kalo', 'aku', 'deh', 'soalnya', 'gmw', 'nikah', 'muda']</t>
  </si>
  <si>
    <t>['gatau', 'kaya', 'nya', 'ibu', 'nya', 'bakal', 'yes', 'tapi', 'tidak', 'kalo', 'aku', 'deh', 'soalnya', 'gamau', 'nikah', 'muda']</t>
  </si>
  <si>
    <t>['gatau', 'kaya', 'nya', 'nya', 'yes', 'kalo', 'deh', 'gamau', 'nikah', 'muda']</t>
  </si>
  <si>
    <t>gatau kaya nya nya yes kalo deh gamau nikah muda</t>
  </si>
  <si>
    <t>@tanyarlfes Nyari kerja dulu gue saranin mh sih banyak nikah muda tapi cerai muda lebih banyalkkk</t>
  </si>
  <si>
    <t>@tanyarlfes nyari kerja dulu gue saranin mh sih banyak nikah muda tapi cerai muda lebih banyalkkk</t>
  </si>
  <si>
    <t>nyari kerja dulu gue saranin mh sih banyak nikah muda tapi cerai muda lebih banyalkkk</t>
  </si>
  <si>
    <t>['nyari', 'kerja', 'dulu', 'gue', 'saranin', 'mh', 'sih', 'banyak', 'nikah', 'muda', 'tapi', 'cerai', 'muda', 'lebih', 'banyalkkk']</t>
  </si>
  <si>
    <t>['mencari', 'kerja', 'dulu', 'aku', 'saranin', 'mh', 'sih', 'banyak', 'nikah', 'muda', 'tapi', 'cerai', 'muda', 'lebih', 'banyalkkk']</t>
  </si>
  <si>
    <t>['mencari', 'kerja', 'saranin', 'sih', 'nikah', 'muda', 'cerai', 'muda', 'banyalkkk']</t>
  </si>
  <si>
    <t>['cari', 'kerja', 'saranin', 'sih', 'nikah', 'muda', 'cerai', 'muda', 'banyalkkk']</t>
  </si>
  <si>
    <t>cari kerja saranin sih nikah muda cerai muda banyalkkk</t>
  </si>
  <si>
    <t>@tanyarlfes Dulu waktu semester akhir w kaya yg pengen bgt nikah muda. Seiring berjalannya waktu gw liat fakta2 dr lingkungan yg nikah/pny anak yg bikin gw berpikir ulang… karena ternyata w blm sesiap itu 😀</t>
  </si>
  <si>
    <t>@tanyarlfes dulu waktu semester akhir w kaya yg pengen bgt nikah muda. seiring berjalannya waktu gw liat fakta2 dr lingkungan yg nikah/pny anak yg bikin gw berpikir ulang… karena ternyata w blm sesiap itu 😀</t>
  </si>
  <si>
    <t>dulu waktu semester akhir  kaya yg pengen bgt nikah muda seiring berjalannya waktu gw liat fakta dr lingkungan yg nikahpny anak yg bikin gw berpikir ulang karena ternyata  blm sesiap itu</t>
  </si>
  <si>
    <t>['dulu', 'waktu', 'semester', 'akhir', 'kaya', 'yg', 'pengen', 'bgt', 'nikah', 'muda', 'seiring', 'berjalannya', 'waktu', 'gw', 'liat', 'fakta', 'dr', 'lingkungan', 'yg', 'nikahpny', 'anak', 'yg', 'bikin', 'gw', 'berpikir', 'ulang', 'karena', 'ternyata', 'blm', 'sesiap', 'itu']</t>
  </si>
  <si>
    <t>['dulu', 'waktu', 'semester', 'akhir', 'kaya', 'yg', 'ingin', 'banget', 'nikah', 'muda', 'seiring', 'berjalannya', 'waktu', 'aku', 'lihat', 'fakta', 'dari', 'lingkungan', 'yg', 'nikahpny', 'anak', 'yg', 'bikin', 'aku', 'berpikir', 'ulang', 'karena', 'ternyata', 'belum', 'siap', 'itu']</t>
  </si>
  <si>
    <t>['semester', 'kaya', 'banget', 'nikah', 'muda', 'seiring', 'berjalannya', 'lihat', 'fakta', 'lingkungan', 'nikahpny', 'anak', 'bikin', 'berpikir', 'ulang']</t>
  </si>
  <si>
    <t>['semester', 'kaya', 'banget', 'nikah', 'muda', 'iring', 'jalan', 'lihat', 'fakta', 'lingkung', 'nikahpny', 'anak', 'bikin', 'pikir', 'ulang']</t>
  </si>
  <si>
    <t>semester kaya banget nikah muda iring jalan lihat fakta lingkung nikahpny anak bikin pikir ulang</t>
  </si>
  <si>
    <t>@tanyarlfes Temen2 gue yg udah nikah jg suka ingetin gue "nikmatin masa singlenya, jgn asal pilih calon soalnya zaman skrg banyak perceraian muda. Cari tau sifat &amp;amp; karakter si calon dulu yaa" Gituuu. Jd lebih baik kita dekatkan diri ke Tuhan ya, semoga kita dapet jodoh yg terbaik. Aamiin</t>
  </si>
  <si>
    <t>@tanyarlfes temen2 gue yg udah nikah jg suka ingetin gue "nikmatin masa singlenya, jgn asal pilih calon soalnya zaman skrg banyak perceraian muda. cari tau sifat &amp;amp; karakter si calon dulu yaa" gituuu. jd lebih baik kita dekatkan diri ke tuhan ya, semoga kita dapet jodoh yg terbaik. aamiin</t>
  </si>
  <si>
    <t>temen gue yg udah nikah jg suka ingetin gue nikmatin masa singlenya jgn asal pilih calon soalnya zaman skrg banyak perceraian muda cari tau sifat amp karakter si calon dulu yaa gituuu jd lebih baik kita dekatkan diri ke tuhan ya semoga kita dapet jodoh yg terbaik aamiin</t>
  </si>
  <si>
    <t>['temen', 'gue', 'yg', 'udah', 'nikah', 'jg', 'suka', 'ingetin', 'gue', 'nikmatin', 'masa', 'singlenya', 'jgn', 'asal', 'pilih', 'calon', 'soalnya', 'zaman', 'skrg', 'banyak', 'perceraian', 'muda', 'cari', 'tau', 'sifat', 'amp', 'karakter', 'si', 'calon', 'dulu', 'yaa', 'gituuu', 'jd', 'lebih', 'baik', 'kita', 'dekatkan', 'diri', 'ke', 'tuhan', 'ya', 'semoga', 'kita', 'dapet', 'jodoh', 'yg', 'terbaik', 'aamiin']</t>
  </si>
  <si>
    <t>['teman', 'aku', 'yg', 'sudah', 'nikah', 'juga', 'suka', 'ingetin', 'aku', 'menikmati', 'masa', 'singlenya', 'jgn', 'asal', 'pilih', 'calon', 'soalnya', 'zaman', 'sekarang', 'banyak', 'perceraian', 'muda', 'cari', 'tau', 'sifat', 'amp', 'karakter', 'si', 'calon', 'dulu', 'iya', 'gituuu', 'jd', 'lebih', 'baik', 'kita', 'dekatkan', 'diri', 'ke', 'tuhan', 'ya', 'semoga', 'kita', 'dapat', 'jodoh', 'yg', 'terbaik', 'amin']</t>
  </si>
  <si>
    <t>['teman', 'nikah', 'suka', 'ingetin', 'menikmati', 'singlenya', 'jgn', 'pilih', 'calon', 'zaman', 'perceraian', 'muda', 'cari', 'tau', 'sifat', 'amp', 'karakter', 'si', 'calon', 'iya', 'gituuu', 'jd', 'dekatkan', 'tuhan', 'ya', 'semoga', 'jodoh', 'terbaik', 'amin']</t>
  </si>
  <si>
    <t>['teman', 'nikah', 'suka', 'ingetin', 'nikmat', 'singlenya', 'jgn', 'pilih', 'calon', 'zaman', 'cerai', 'muda', 'cari', 'tau', 'sifat', 'amp', 'karakter', 'si', 'calon', 'iya', 'gituuu', 'jd', 'dekat', 'tuhan', 'ya', 'moga', 'jodoh', 'baik', 'amin']</t>
  </si>
  <si>
    <t>teman nikah suka ingetin nikmat singlenya jgn pilih calon zaman cerai muda cari tau sifat amp karakter si calon iya gituuu jd dekat tuhan ya moga jodoh baik amin</t>
  </si>
  <si>
    <t>Gua klo disuruh nikah cepet2 sama keluarga pengen bgt bilang "lah itu si om itu, tante ono, om ini nikah muda tapi masih suka minta duit ke nenek, mending stabilin dulu keuangan baru nikah" tp ga bisa takut dijauhin wkwkw</t>
  </si>
  <si>
    <t>gua klo disuruh nikah cepet2 sama keluarga pengen bgt bilang "lah itu si om itu, tante ono, om ini nikah muda tapi masih suka minta duit ke nenek, mending stabilin dulu keuangan baru nikah" tp ga bisa takut dijauhin wkwkw</t>
  </si>
  <si>
    <t>gua klo disuruh nikah cepet sama keluarga pengen bgt bilang lah itu si om itu tante ono om ini nikah muda tapi masih suka minta duit ke nenek mending stabilin dulu keuangan baru nikah tp ga bisa takut dijauhin wkwkw</t>
  </si>
  <si>
    <t>['gua', 'klo', 'disuruh', 'nikah', 'cepet', 'sama', 'keluarga', 'pengen', 'bgt', 'bilang', 'lah', 'itu', 'si', 'om', 'itu', 'tante', 'ono', 'om', 'ini', 'nikah', 'muda', 'tapi', 'masih', 'suka', 'minta', 'duit', 'ke', 'nenek', 'mending', 'stabilin', 'dulu', 'keuangan', 'baru', 'nikah', 'tp', 'ga', 'bisa', 'takut', 'dijauhin', 'wkwkw']</t>
  </si>
  <si>
    <t>['aku', 'klo', 'disuruh', 'nikah', 'cepat', 'sama', 'keluarga', 'ingin', 'banget', 'bilang', 'lah', 'itu', 'si', 'paman', 'itu', 'tante', 'ada', 'paman', 'ini', 'nikah', 'muda', 'tapi', 'masih', 'suka', 'minta', 'duit', 'ke', 'nenek', 'mending', 'stabilin', 'dulu', 'keuangan', 'baru', 'nikah', 'tapi', 'tidak', 'bisa', 'takut', 'dijauhin', 'wkwkw']</t>
  </si>
  <si>
    <t>['klo', 'disuruh', 'nikah', 'cepat', 'keluarga', 'banget', 'bilang', 'si', 'paman', 'tante', 'paman', 'nikah', 'muda', 'suka', 'duit', 'nenek', 'mending', 'stabilin', 'keuangan', 'nikah', 'takut', 'dijauhin']</t>
  </si>
  <si>
    <t>['klo', 'suruh', 'nikah', 'cepat', 'keluarga', 'banget', 'bilang', 'si', 'paman', 'tante', 'paman', 'nikah', 'muda', 'suka', 'duit', 'nenek', 'mending', 'stabilin', 'uang', 'nikah', 'takut', 'dijauhin']</t>
  </si>
  <si>
    <t>klo suruh nikah cepat keluarga banget bilang si paman tante paman nikah muda suka duit nenek mending stabilin uang nikah takut dijauhin</t>
  </si>
  <si>
    <t>@tanyarlfes yang nikah muda beneran nyimak</t>
  </si>
  <si>
    <t>yang nikah muda beneran nyimak</t>
  </si>
  <si>
    <t>['yang', 'nikah', 'muda', 'beneran', 'nyimak']</t>
  </si>
  <si>
    <t>['yang', 'nikah', 'muda', 'benar', 'menyimak']</t>
  </si>
  <si>
    <t>['nikah', 'muda', 'menyimak']</t>
  </si>
  <si>
    <t>['nikah', 'muda', 'simak']</t>
  </si>
  <si>
    <t>nikah muda simak</t>
  </si>
  <si>
    <t>@tanyarlfes Meninggal under 30 th: "Ya ampun kasian masih muda udah meninggal"
Belum nikah under 30 th (20-29): "Udah tua juga masih single aja"
Gak paham sama kebanyakan masyarakat, tapi emang udah mengakar sih mindset kek gitu.</t>
  </si>
  <si>
    <t>@tanyarlfes meninggal under 30 th: "ya ampun kasian masih muda udah meninggal"
belum nikah under 30 th (20-29): "udah tua juga masih single aja"
gak paham sama kebanyakan masyarakat, tapi emang udah mengakar sih mindset kek gitu.</t>
  </si>
  <si>
    <t>meninggal under th ya ampun kasian masih muda udah meninggal belum nikah under th udah tua juga masih single aja gak paham sama kebanyakan masyarakat tapi emang udah mengakar sih mindset kek gitu</t>
  </si>
  <si>
    <t>['meninggal', 'under', 'th', 'ya', 'ampun', 'kasian', 'masih', 'muda', 'udah', 'meninggal', 'belum', 'nikah', 'under', 'th', 'udah', 'tua', 'juga', 'masih', 'single', 'aja', 'gak', 'paham', 'sama', 'kebanyakan', 'masyarakat', 'tapi', 'emang', 'udah', 'mengakar', 'sih', 'mindset', 'kek', 'gitu']</t>
  </si>
  <si>
    <t>['meninggal', 'under', 'tahun', 'ya', 'ampun', 'kasihan', 'masih', 'muda', 'sudah', 'meninggal', 'belum', 'nikah', 'under', 'tahun', 'sudah', 'tua', 'juga', 'masih', 'lajang', 'aja', 'gak', 'paham', 'sama', 'kebanyakan', 'masyarakat', 'tapi', 'memang', 'sudah', 'mengakar', 'sih', 'pemikiran', 'seperti', 'begitu']</t>
  </si>
  <si>
    <t>['meninggal', 'under', 'ya', 'ampun', 'kasihan', 'muda', 'meninggal', 'nikah', 'under', 'tua', 'lajang', 'aja', 'gak', 'paham', 'kebanyakan', 'masyarakat', 'mengakar', 'sih', 'pemikiran']</t>
  </si>
  <si>
    <t>['tinggal', 'under', 'ya', 'ampun', 'kasihan', 'muda', 'tinggal', 'nikah', 'under', 'tua', 'lajang', 'aja', 'gak', 'paham', 'banyak', 'masyarakat', 'akar', 'sih', 'pikir']</t>
  </si>
  <si>
    <t>tinggal under ya ampun kasihan muda tinggal nikah under tua lajang aja gak paham banyak masyarakat akar sih pikir</t>
  </si>
  <si>
    <t>@tanyarlfes Kaya minta dikenalin sama cwok, yg sesuai dgn kriteria kita. Kalo di islam bisa sama ustd kaya ta'aruf gt, nikah bkn perlombaan kok gk usah buru2 bgt masih 21 . Nikmatin aja dlu masa muda ada jg yg usia 30 keatas blm nikah masi santai aja</t>
  </si>
  <si>
    <t>@tanyarlfes kaya minta dikenalin sama cwok, yg sesuai dgn kriteria kita. kalo di islam bisa sama ustd kaya ta'aruf gt, nikah bkn perlombaan kok gk usah buru2 bgt masih 21 . nikmatin aja dlu masa muda ada jg yg usia 30 keatas blm nikah masi santai aja</t>
  </si>
  <si>
    <t>kaya minta dikenalin sama cwok yg sesuai dgn kriteria kita kalo di islam bisa sama ustd kaya taaruf gt nikah bkn perlombaan kok gk usah buru bgt masih nikmatin aja dlu masa muda ada jg yg usia keatas blm nikah masi santai aja</t>
  </si>
  <si>
    <t>['kaya', 'minta', 'dikenalin', 'sama', 'cwok', 'yg', 'sesuai', 'dgn', 'kriteria', 'kita', 'kalo', 'di', 'islam', 'bisa', 'sama', 'ustd', 'kaya', 'taaruf', 'gt', 'nikah', 'bkn', 'perlombaan', 'kok', 'gk', 'usah', 'buru', 'bgt', 'masih', 'nikmatin', 'aja', 'dlu', 'masa', 'muda', 'ada', 'jg', 'yg', 'usia', 'keatas', 'blm', 'nikah', 'masi', 'santai', 'aja']</t>
  </si>
  <si>
    <t>['kaya', 'minta', 'kenal', 'sama', 'cowok', 'yg', 'sesuai', 'dengan', 'kriteria', 'kita', 'kalo', 'di', 'islam', 'bisa', 'sama', 'ustd', 'kaya', 'taaruf', 'begitu', 'nikah', 'bukan', 'perlombaan', 'kok', 'tidak', 'usah', 'buru', 'banget', 'masih', 'menikmati', 'aja', 'dahulu', 'masa', 'muda', 'ada', 'juga', 'yg', 'usia', 'keatas', 'belum', 'nikah', 'masih', 'santai', 'aja']</t>
  </si>
  <si>
    <t>['kaya', 'kenal', 'cowok', 'sesuai', 'kriteria', 'kalo', 'islam', 'ustd', 'kaya', 'taaruf', 'nikah', 'perlombaan', 'buru', 'banget', 'menikmati', 'aja', 'muda', 'usia', 'keatas', 'nikah', 'santai', 'aja']</t>
  </si>
  <si>
    <t>['kaya', 'kenal', 'cowok', 'sesuai', 'kriteria', 'kalo', 'islam', 'ustd', 'kaya', 'taaruf', 'nikah', 'lomba', 'buru', 'banget', 'nikmat', 'aja', 'muda', 'usia', 'atas', 'nikah', 'santai', 'aja']</t>
  </si>
  <si>
    <t>kaya kenal cowok sesuai kriteria kalo islam ustd kaya taaruf nikah lomba buru banget nikmat aja muda usia atas nikah santai aja</t>
  </si>
  <si>
    <t>@indomyfess Perut bapak2 muda yg baru nikah setahun🥲✌️ ga kliatan six pack tp tidak buncit dan nampak gemas🥲🥵</t>
  </si>
  <si>
    <t>@indomyfess perut bapak2 muda yg baru nikah setahun🥲✌️ ga kliatan six pack tp tidak buncit dan nampak gemas🥲🥵</t>
  </si>
  <si>
    <t>perut bapak muda yg baru nikah setahun ga kliatan six pack tp tidak buncit dan nampak gemas</t>
  </si>
  <si>
    <t>['perut', 'bapak', 'muda', 'yg', 'baru', 'nikah', 'setahun', 'ga', 'kliatan', 'six', 'pack', 'tp', 'tidak', 'buncit', 'dan', 'nampak', 'gemas']</t>
  </si>
  <si>
    <t>['perut', 'bapak', 'muda', 'yg', 'baru', 'nikah', 'setahun', 'tidak', 'kliatan', 'six', 'pack', 'tapi', 'tidak', 'buncit', 'dan', 'nampak', 'gemas']</t>
  </si>
  <si>
    <t>['perut', 'muda', 'nikah', 'setahun', 'kliatan', 'six', 'pack', 'buncit', 'nampak', 'gemas']</t>
  </si>
  <si>
    <t>['perut', 'muda', 'nikah', 'tahun', 'kliatan', 'six', 'pack', 'buncit', 'nampak', 'gemas']</t>
  </si>
  <si>
    <t>perut muda nikah tahun kliatan six pack buncit nampak gemas</t>
  </si>
  <si>
    <t>@tanyarlfes Kak, nikah itu soal kesiapan, coba dipikir2 aja dlu lg, toh kakak kn msh muda</t>
  </si>
  <si>
    <t>@tanyarlfes kak, nikah itu soal kesiapan, coba dipikir2 aja dlu lg, toh kakak kn msh muda</t>
  </si>
  <si>
    <t>kak nikah itu soal kesiapan coba dipikir aja dlu lg toh kakak kn msh muda</t>
  </si>
  <si>
    <t>['kak', 'nikah', 'itu', 'soal', 'kesiapan', 'coba', 'dipikir', 'aja', 'dlu', 'lg', 'toh', 'kakak', 'kn', 'msh', 'muda']</t>
  </si>
  <si>
    <t>['kakak', 'nikah', 'itu', 'soal', 'persiapan', 'coba', 'dipikir', 'aja', 'dahulu', 'lagi', 'toh', 'kakak', 'kn', 'masih', 'muda']</t>
  </si>
  <si>
    <t>['kakak', 'nikah', 'persiapan', 'coba', 'dipikir', 'aja', 'kakak', 'kn', 'muda']</t>
  </si>
  <si>
    <t>['kakak', 'nikah', 'siap', 'coba', 'pikir', 'aja', 'kakak', 'kn', 'muda']</t>
  </si>
  <si>
    <t>kakak nikah siap coba pikir aja kakak kn muda</t>
  </si>
  <si>
    <t>@18fesss Selingkuh jelas cuma buat senang2. Rata2 selingkuhan jg akan sayaaang banget krn takut dilepas, jd macem ank muda baru pacaran. Happy2 mulu. Ada kasus akhirnya nikah ma selingkuhan, trnyta stlah nikah sexnya jg hambar, trus jd cuek, dkk,dsb sma aja ky psngan sbelumnya</t>
  </si>
  <si>
    <t>@18fesss selingkuh jelas cuma buat senang2. rata2 selingkuhan jg akan sayaaang banget krn takut dilepas, jd macem ank muda baru pacaran. happy2 mulu. ada kasus akhirnya nikah ma selingkuhan, trnyta stlah nikah sexnya jg hambar, trus jd cuek, dkk,dsb sma aja ky psngan sbelumnya</t>
  </si>
  <si>
    <t>selingkuh jelas cuma buat senang rata selingkuhan jg akan sayaaang banget krn takut dilepas jd macem ank muda baru pacaran happy mulu ada kasus akhirnya nikah ma selingkuhan trnyta stlah nikah sexnya jg hambar trus jd cuek dkkdsb sma aja ky psngan sbelumnya</t>
  </si>
  <si>
    <t>['selingkuh', 'jelas', 'cuma', 'buat', 'senang', 'rata', 'selingkuhan', 'jg', 'akan', 'sayaaang', 'banget', 'krn', 'takut', 'dilepas', 'jd', 'macem', 'ank', 'muda', 'baru', 'pacaran', 'happy', 'mulu', 'ada', 'kasus', 'akhirnya', 'nikah', 'ma', 'selingkuhan', 'trnyta', 'stlah', 'nikah', 'sexnya', 'jg', 'hambar', 'trus', 'jd', 'cuek', 'dkkdsb', 'sma', 'aja', 'ky', 'psngan', 'sbelumnya']</t>
  </si>
  <si>
    <t>['selingkuh', 'jelas', 'cuma', 'buat', 'senang', 'rata', 'selingkuhan', 'juga', 'akan', 'sayaaang', 'banget', 'krn', 'takut', 'dilepas', 'jd', 'macam', 'anak', 'muda', 'baru', 'pacaran', 'bahagia', 'selalu', 'ada', 'kasus', 'akhirnya', 'nikah', 'sama', 'selingkuhan', 'trnyta', 'setelah', 'nikah', 'sexnya', 'juga', 'hambar', 'terus', 'jd', 'cuek', 'dkkdsb', 'sama', 'aja', 'seperti', 'psngan', 'sbelumnya']</t>
  </si>
  <si>
    <t>['selingkuh', 'senang', 'selingkuhan', 'sayaaang', 'banget', 'krn', 'takut', 'dilepas', 'jd', 'anak', 'muda', 'pacaran', 'bahagia', 'nikah', 'selingkuhan', 'trnyta', 'nikah', 'sexnya', 'hambar', 'jd', 'cuek', 'dkkdsb', 'aja', 'psngan', 'sbelumnya']</t>
  </si>
  <si>
    <t>['selingkuh', 'senang', 'selingkuh', 'sayaaang', 'banget', 'krn', 'takut', 'lepas', 'jd', 'anak', 'muda', 'pacar', 'bahagia', 'nikah', 'selingkuh', 'trnyta', 'nikah', 'sexnya', 'hambar', 'jd', 'cuek', 'dkkdsb', 'aja', 'psngan', 'sbelumnya']</t>
  </si>
  <si>
    <t>selingkuh senang selingkuh sayaaang banget krn takut lepas jd anak muda pacar bahagia nikah selingkuh trnyta nikah sexnya hambar jd cuek dkkdsb aja psngan sbelumnya</t>
  </si>
  <si>
    <t>Duh 21 taun mah masih muda, cari kerjaan, atau usaha. Kumpulin duit yg banyak kayak mr crab. Senengin diri sendiri. Kata mak gue nikah tuh bukan perkara bikin anak doang. Ribed, komplek, rawan konflik</t>
  </si>
  <si>
    <t>duh 21 taun mah masih muda, cari kerjaan, atau usaha. kumpulin duit yg banyak kayak mr crab. senengin diri sendiri. kata mak gue nikah tuh bukan perkara bikin anak doang. ribed, komplek, rawan konflik</t>
  </si>
  <si>
    <t>duh taun mah masih muda cari kerjaan atau usaha kumpulin duit yg banyak kayak mr crab senengin diri sendiri kata mak gue nikah tuh bukan perkara bikin anak doang ribed komplek rawan konflik</t>
  </si>
  <si>
    <t>['duh', 'taun', 'mah', 'masih', 'muda', 'cari', 'kerjaan', 'atau', 'usaha', 'kumpulin', 'duit', 'yg', 'banyak', 'kayak', 'mr', 'crab', 'senengin', 'diri', 'sendiri', 'kata', 'mak', 'gue', 'nikah', 'tuh', 'bukan', 'perkara', 'bikin', 'anak', 'doang', 'ribed', 'komplek', 'rawan', 'konflik']</t>
  </si>
  <si>
    <t>['duh', 'tahun', 'mah', 'masih', 'muda', 'cari', 'kerjaan', 'atau', 'usaha', 'kumpulin', 'duit', 'yg', 'banyak', 'seperti', 'mr', 'crab', 'senengin', 'diri', 'sendiri', 'kata', 'ibu', 'aku', 'nikah', 'tuh', 'bukan', 'perkara', 'bikin', 'anak', 'hanya', 'ribed', 'komplek', 'rawan', 'konflik']</t>
  </si>
  <si>
    <t>['mah', 'muda', 'cari', 'kerjaan', 'usaha', 'kumpulin', 'duit', 'mr', 'crab', 'senengin', 'nikah', 'tuh', 'perkara', 'bikin', 'anak', 'ribed', 'komplek', 'rawan', 'konflik']</t>
  </si>
  <si>
    <t>['mah', 'muda', 'cari', 'kerja', 'usaha', 'kumpulin', 'duit', 'mr', 'crab', 'senengin', 'nikah', 'tuh', 'perkara', 'bikin', 'anak', 'ribed', 'komplek', 'rawan', 'konflik']</t>
  </si>
  <si>
    <t>mah muda cari kerja usaha kumpulin duit mr crab senengin nikah tuh perkara bikin anak ribed komplek rawan konflik</t>
  </si>
  <si>
    <t>@tanyarlfes 21 masih muda kok kamu yg harus dipikirin cari kerja ayo semangat biar kamu bisa banyak pengalaman aku 27 jga blm nikah jd tenang ajah, karna diusiamu it ak lg lanjut kuliah stlh it kerja dn jg nguliahin adik jd km ga perlu ovt mslh jd perawan tua😩🤣</t>
  </si>
  <si>
    <t>masih muda kok kamu yg harus dipikirin cari kerja ayo semangat biar kamu bisa banyak pengalaman aku jga blm nikah jd tenang ajah karna diusiamu it ak lg lanjut kuliah stlh it kerja dn jg nguliahin adik jd km ga perlu ovt mslh jd perawan tua</t>
  </si>
  <si>
    <t>['masih', 'muda', 'kok', 'kamu', 'yg', 'harus', 'dipikirin', 'cari', 'kerja', 'ayo', 'semangat', 'biar', 'kamu', 'bisa', 'banyak', 'pengalaman', 'aku', 'jga', 'blm', 'nikah', 'jd', 'tenang', 'ajah', 'karna', 'diusiamu', 'it', 'ak', 'lg', 'lanjut', 'kuliah', 'stlh', 'it', 'kerja', 'dn', 'jg', 'nguliahin', 'adik', 'jd', 'km', 'ga', 'perlu', 'ovt', 'mslh', 'jd', 'perawan', 'tua']</t>
  </si>
  <si>
    <t>['masih', 'muda', 'kok', 'kamu', 'yg', 'harus', 'dipikirkan', 'cari', 'kerja', 'ayo', 'semangat', 'biar', 'kamu', 'bisa', 'banyak', 'pengalaman', 'aku', 'juga', 'belum', 'nikah', 'jd', 'tenang', 'saja', 'karena', 'diusiamu', 'it', 'aku', 'lagi', 'lanjut', 'kuliah', 'setelah', 'it', 'kerja', 'dan', 'juga', 'nguliahin', 'adik', 'jd', 'kamu', 'tidak', 'perlu', 'overthinking', 'masalah', 'jd', 'perawan', 'tua']</t>
  </si>
  <si>
    <t>['muda', 'dipikirkan', 'cari', 'kerja', 'ayo', 'semangat', 'biar', 'pengalaman', 'nikah', 'jd', 'tenang', 'diusiamu', 'it', 'kuliah', 'it', 'kerja', 'nguliahin', 'adik', 'jd', 'overthinking', 'jd', 'perawan', 'tua']</t>
  </si>
  <si>
    <t>['muda', 'pikir', 'cari', 'kerja', 'ayo', 'semangat', 'biar', 'alam', 'nikah', 'jd', 'tenang', 'usia', 'it', 'kuliah', 'it', 'kerja', 'nguliahin', 'adik', 'jd', 'overthinking', 'jd', 'perawan', 'tua']</t>
  </si>
  <si>
    <t>muda pikir cari kerja ayo semangat biar alam nikah jd tenang usia it kuliah it kerja nguliahin adik jd overthinking jd perawan tua</t>
  </si>
  <si>
    <t>@tanyarlfes Nder kamu masih muda, nikmatin masa mudamu dlu. Temen ku dulu 4 atau 5 th jomblo dan bner2 ga ada yg deketin tp tbtb ada yg deketin dan itu tmn sekolah dulu dan gak ada 1 th hub langsung nikah. 
Jodoh gak ada yg tau nder kpn datengnya</t>
  </si>
  <si>
    <t>@tanyarlfes nder kamu masih muda, nikmatin masa mudamu dlu. temen ku dulu 4 atau 5 th jomblo dan bner2 ga ada yg deketin tp tbtb ada yg deketin dan itu tmn sekolah dulu dan gak ada 1 th hub langsung nikah. 
jodoh gak ada yg tau nder kpn datengnya</t>
  </si>
  <si>
    <t>nder kamu masih muda nikmatin masa mudamu dlu temen ku dulu atau th jomblo dan bner ga ada yg deketin tp tbtb ada yg deketin dan itu tmn sekolah dulu dan gak ada th hub langsung nikah jodoh gak ada yg tau nder kpn datengnya</t>
  </si>
  <si>
    <t>['nder', 'kamu', 'masih', 'muda', 'nikmatin', 'masa', 'mudamu', 'dlu', 'temen', 'ku', 'dulu', 'atau', 'th', 'jomblo', 'dan', 'bner', 'ga', 'ada', 'yg', 'deketin', 'tp', 'tbtb', 'ada', 'yg', 'deketin', 'dan', 'itu', 'tmn', 'sekolah', 'dulu', 'dan', 'gak', 'ada', 'th', 'hub', 'langsung', 'nikah', 'jodoh', 'gak', 'ada', 'yg', 'tau', 'nder', 'kpn', 'datengnya']</t>
  </si>
  <si>
    <t>['nder', 'kamu', 'masih', 'muda', 'menikmati', 'masa', 'mudamu', 'dahulu', 'teman', 'aku', 'dulu', 'atau', 'tahun', 'lajang', 'dan', 'benar', 'tidak', 'ada', 'yg', 'mendekati', 'tapi', 'tibatiba', 'ada', 'yg', 'mendekati', 'dan', 'itu', 'teman', 'sekolah', 'dulu', 'dan', 'gak', 'ada', 'tahun', 'hubungan', 'langsung', 'nikah', 'jodoh', 'gak', 'ada', 'yg', 'tau', 'nder', 'kapan', 'datengnya']</t>
  </si>
  <si>
    <t>['nder', 'muda', 'menikmati', 'mudamu', 'teman', 'lajang', 'mendekati', 'tibatiba', 'mendekati', 'teman', 'sekolah', 'gak', 'hubungan', 'langsung', 'nikah', 'jodoh', 'gak', 'tau', 'nder', 'datengnya']</t>
  </si>
  <si>
    <t>['nder', 'muda', 'nikmat', 'muda', 'teman', 'lajang', 'dekat', 'tibatiba', 'dekat', 'teman', 'sekolah', 'gak', 'hubung', 'langsung', 'nikah', 'jodoh', 'gak', 'tau', 'nder', 'datengnya']</t>
  </si>
  <si>
    <t>nder muda nikmat muda teman lajang dekat tibatiba dekat teman sekolah gak hubung langsung nikah jodoh gak tau nder datengnya</t>
  </si>
  <si>
    <t>@tanyarlfes U 21 dibilang perawan tua gmn w yang 27 jalan 28? WKWKWKWK nder, jaman sekarang, anak muda yg nikah di umur 21-23 itu mulai menurun grafiknya. Aku lupa pernah liat di mana. Jaman udah beda sm jaman orang tua kita dulu. Temen w juga masih banyak kok yg blm nikah. Semangat!</t>
  </si>
  <si>
    <t>@tanyarlfes u 21 dibilang perawan tua gmn w yang 27 jalan 28? wkwkwkwk nder, jaman sekarang, anak muda yg nikah di umur 21-23 itu mulai menurun grafiknya. aku lupa pernah liat di mana. jaman udah beda sm jaman orang tua kita dulu. temen w juga masih banyak kok yg blm nikah. semangat!</t>
  </si>
  <si>
    <t xml:space="preserve"> dibilang perawan tua gmn  yang jalan wkwkwkwk nder jaman sekarang anak muda yg nikah di umur itu mulai menurun grafiknya aku lupa pernah liat di mana jaman udah beda sm jaman orang tua kita dulu temen  juga masih banyak kok yg blm nikah semangat</t>
  </si>
  <si>
    <t>['dibilang', 'perawan', 'tua', 'gmn', 'yang', 'jalan', 'wkwkwkwk', 'nder', 'jaman', 'sekarang', 'anak', 'muda', 'yg', 'nikah', 'di', 'umur', 'itu', 'mulai', 'menurun', 'grafiknya', 'aku', 'lupa', 'pernah', 'liat', 'di', 'mana', 'jaman', 'udah', 'beda', 'sm', 'jaman', 'orang', 'tua', 'kita', 'dulu', 'temen', 'juga', 'masih', 'banyak', 'kok', 'yg', 'blm', 'nikah', 'semangat']</t>
  </si>
  <si>
    <t>['dibilang', 'perawan', 'tua', 'bagaimana', 'yang', 'jalan', 'wkwkwkwk', 'nder', 'zaman', 'sekarang', 'anak', 'muda', 'yg', 'nikah', 'di', 'umur', 'itu', 'mulai', 'menurun', 'grafiknya', 'aku', 'lupa', 'pernah', 'lihat', 'di', 'mana', 'zaman', 'sudah', 'beda', 'sama', 'zaman', 'orang', 'tua', 'kita', 'dulu', 'teman', 'juga', 'masih', 'banyak', 'kok', 'yg', 'belum', 'nikah', 'semangat']</t>
  </si>
  <si>
    <t>['dibilang', 'perawan', 'tua', 'jalan', 'wkwkwkwk', 'nder', 'zaman', 'anak', 'muda', 'nikah', 'umur', 'menurun', 'grafiknya', 'lupa', 'lihat', 'zaman', 'beda', 'zaman', 'orang', 'tua', 'teman', 'nikah', 'semangat']</t>
  </si>
  <si>
    <t>['bilang', 'perawan', 'tua', 'jalan', 'wkwkwkwk', 'nder', 'zaman', 'anak', 'muda', 'nikah', 'umur', 'turun', 'grafik', 'lupa', 'lihat', 'zaman', 'beda', 'zaman', 'orang', 'tua', 'teman', 'nikah', 'semangat']</t>
  </si>
  <si>
    <t>bilang perawan tua jalan wkwkwkwk nder zaman anak muda nikah umur turun grafik lupa lihat zaman beda zaman orang tua teman nikah semangat</t>
  </si>
  <si>
    <t>@tanyarlfes blm siap mental ,ekonomi dll krn prinsip gue nikah itu 1x seumur hidup jd bukan skedar main2 apalagi smpe slh memilih pasangan , bdo amat sm org yg udh pd nikah seusia gue bhkan lbh muda dri gue krn gue g iri 🤡</t>
  </si>
  <si>
    <t>blm siap mental ekonomi dll krn prinsip gue nikah itu  seumur hidup jd bukan skedar main apalagi smpe slh memilih pasangan bdo amat sm org yg udh pd nikah seusia gue bhkan lbh muda dri gue krn gue  iri</t>
  </si>
  <si>
    <t>['blm', 'siap', 'mental', 'ekonomi', 'dll', 'krn', 'prinsip', 'gue', 'nikah', 'itu', 'seumur', 'hidup', 'jd', 'bukan', 'skedar', 'main', 'apalagi', 'smpe', 'slh', 'memilih', 'pasangan', 'bdo', 'amat', 'sm', 'org', 'yg', 'udh', 'pd', 'nikah', 'seusia', 'gue', 'bhkan', 'lbh', 'muda', 'dri', 'gue', 'krn', 'gue', 'iri']</t>
  </si>
  <si>
    <t>['belum', 'siap', 'mental', 'ekonomi', 'dll', 'krn', 'prinsip', 'aku', 'nikah', 'itu', 'seumur', 'hidup', 'jd', 'bukan', 'skedar', 'main', 'apalagi', 'sampai', 'salah', 'memilih', 'pasangan', 'bdo', 'amat', 'sama', 'orang', 'yg', 'sudah', 'pada', 'nikah', 'seusia', 'aku', 'bahkan', 'lbh', 'muda', 'dari', 'aku', 'krn', 'aku', 'dengki']</t>
  </si>
  <si>
    <t>['mental', 'ekonomi', 'dll', 'krn', 'prinsip', 'nikah', 'seumur', 'hidup', 'jd', 'skedar', 'main', 'salah', 'memilih', 'pasangan', 'bdo', 'orang', 'nikah', 'seusia', 'lbh', 'muda', 'krn', 'dengki']</t>
  </si>
  <si>
    <t>['mental', 'ekonomi', 'dll', 'krn', 'prinsip', 'nikah', 'umur', 'hidup', 'jd', 'skedar', 'main', 'salah', 'pilih', 'pasang', 'bdo', 'orang', 'nikah', 'usia', 'lbh', 'muda', 'krn', 'dengki']</t>
  </si>
  <si>
    <t>mental ekonomi dll krn prinsip nikah umur hidup jd skedar main salah pilih pasang bdo orang nikah usia lbh muda krn dengki</t>
  </si>
  <si>
    <t>@tanyarlfes 21 masih muda banget nder...ngapain mikirin nikah..yg penting tuh fokus kerja cari duit 😁</t>
  </si>
  <si>
    <t>masih muda banget nderngapain mikirin nikahyg penting tuh fokus kerja cari duit</t>
  </si>
  <si>
    <t>['masih', 'muda', 'banget', 'nderngapain', 'mikirin', 'nikahyg', 'penting', 'tuh', 'fokus', 'kerja', 'cari', 'duit']</t>
  </si>
  <si>
    <t>['masih', 'muda', 'banget', 'nderngapain', 'memikirkan', 'nikahyg', 'penting', 'tuh', 'fokus', 'kerja', 'cari', 'duit']</t>
  </si>
  <si>
    <t>['muda', 'banget', 'nderngapain', 'memikirkan', 'nikahyg', 'tuh', 'fokus', 'kerja', 'cari', 'duit']</t>
  </si>
  <si>
    <t>['muda', 'banget', 'nderngapain', 'pikir', 'nikahyg', 'tuh', 'fokus', 'kerja', 'cari', 'duit']</t>
  </si>
  <si>
    <t>muda banget nderngapain pikir nikahyg tuh fokus kerja cari duit</t>
  </si>
  <si>
    <t>@tanyarlfes masa masih muda nikah</t>
  </si>
  <si>
    <t>masa masih muda nikah</t>
  </si>
  <si>
    <t>['masa', 'masih', 'muda', 'nikah']</t>
  </si>
  <si>
    <t>@tanyarlfes yg bikin gw gamau nikah muda ya itu juga, masa iya gw umur segini udah pagi kerja, sore momong anak, di teras pake baju daleman doang sama pake sarung, nyapa tetangga yg suka julid, ikut arisan bapak² rt, ampun deh gamau dulu, mau karir dulu, mapan dulu, kenalan sama orang² baru</t>
  </si>
  <si>
    <t>yg bikin gw gamau nikah muda ya itu juga masa iya gw umur segini udah pagi kerja sore momong anak di teras pake baju daleman doang sama pake sarung nyapa tetangga yg suka julid ikut arisan bapak rt ampun deh gamau dulu mau karir dulu mapan dulu kenalan sama orang baru</t>
  </si>
  <si>
    <t>['yg', 'bikin', 'gw', 'gamau', 'nikah', 'muda', 'ya', 'itu', 'juga', 'masa', 'iya', 'gw', 'umur', 'segini', 'udah', 'pagi', 'kerja', 'sore', 'momong', 'anak', 'di', 'teras', 'pake', 'baju', 'daleman', 'doang', 'sama', 'pake', 'sarung', 'nyapa', 'tetangga', 'yg', 'suka', 'julid', 'ikut', 'arisan', 'bapak', 'rt', 'ampun', 'deh', 'gamau', 'dulu', 'mau', 'karir', 'dulu', 'mapan', 'dulu', 'kenalan', 'sama', 'orang', 'baru']</t>
  </si>
  <si>
    <t>['yg', 'bikin', 'aku', 'gamau', 'nikah', 'muda', 'ya', 'itu', 'juga', 'masa', 'iya', 'aku', 'umur', 'begini', 'sudah', 'pagi', 'kerja', 'sore', 'mengurus', 'anak', 'di', 'teras', 'pakai', 'baju', 'daleman', 'hanya', 'sama', 'pakai', 'sarung', 'nyapa', 'tetangga', 'yg', 'suka', 'dengki', 'ikut', 'arisan', 'bapak', 'rt', 'ampun', 'deh', 'gamau', 'dulu', 'mau', 'karier', 'dulu', 'mapan', 'dulu', 'kenalan', 'sama', 'orang', 'baru']</t>
  </si>
  <si>
    <t>['bikin', 'gamau', 'nikah', 'muda', 'ya', 'iya', 'umur', 'pagi', 'kerja', 'sore', 'mengurus', 'anak', 'teras', 'pakai', 'baju', 'daleman', 'pakai', 'sarung', 'nyapa', 'tetangga', 'suka', 'dengki', 'arisan', 'rt', 'ampun', 'deh', 'gamau', 'karier', 'mapan', 'kenalan', 'orang']</t>
  </si>
  <si>
    <t>['bikin', 'gamau', 'nikah', 'muda', 'ya', 'iya', 'umur', 'pagi', 'kerja', 'sore', 'urus', 'anak', 'teras', 'pakai', 'baju', 'dalem', 'pakai', 'sarung', 'nyapa', 'tetangga', 'suka', 'dengki', 'arisan', 'rt', 'ampun', 'deh', 'gamau', 'karier', 'mapan', 'kenal', 'orang']</t>
  </si>
  <si>
    <t>bikin gamau nikah muda ya iya umur pagi kerja sore urus anak teras pakai baju dalem pakai sarung nyapa tetangga suka dengki arisan rt ampun deh gamau karier mapan kenal orang</t>
  </si>
  <si>
    <t>@tanyarlfes Masih muda banget, jalan hidup kamu masih panjang, nikmati dulu masa sekarang krna blm tentu stl nikah kamu bisa melakukan yg bisa km lakukan sekarang. Banyakin ilmu buat nikah, parenting, rumah tangga, krna g gampang itu.</t>
  </si>
  <si>
    <t>@tanyarlfes masih muda banget, jalan hidup kamu masih panjang, nikmati dulu masa sekarang krna blm tentu stl nikah kamu bisa melakukan yg bisa km lakukan sekarang. banyakin ilmu buat nikah, parenting, rumah tangga, krna g gampang itu.</t>
  </si>
  <si>
    <t>masih muda banget jalan hidup kamu masih panjang nikmati dulu masa sekarang krna blm tentu stl nikah kamu bisa melakukan yg bisa km lakukan sekarang banyakin ilmu buat nikah parenting rumah tangga krna  gampang itu</t>
  </si>
  <si>
    <t>['masih', 'muda', 'banget', 'jalan', 'hidup', 'kamu', 'masih', 'panjang', 'nikmati', 'dulu', 'masa', 'sekarang', 'krna', 'blm', 'tentu', 'stl', 'nikah', 'kamu', 'bisa', 'melakukan', 'yg', 'bisa', 'km', 'lakukan', 'sekarang', 'banyakin', 'ilmu', 'buat', 'nikah', 'parenting', 'rumah', 'tangga', 'krna', 'gampang', 'itu']</t>
  </si>
  <si>
    <t>['masih', 'muda', 'banget', 'jalan', 'hidup', 'kamu', 'masih', 'panjang', 'menikmati', 'dulu', 'masa', 'sekarang', 'karena', 'belum', 'tentu', 'stl', 'nikah', 'kamu', 'bisa', 'melakukan', 'yg', 'bisa', 'kamu', 'lakukan', 'sekarang', 'banyakin', 'ilmu', 'buat', 'nikah', 'mengasuh', 'rumah', 'tangga', 'karena', 'gampang', 'itu']</t>
  </si>
  <si>
    <t>['muda', 'banget', 'jalan', 'hidup', 'menikmati', 'stl', 'nikah', 'lakukan', 'banyakin', 'ilmu', 'nikah', 'mengasuh', 'rumah', 'tangga', 'gampang']</t>
  </si>
  <si>
    <t>['muda', 'banget', 'jalan', 'hidup', 'nikmat', 'stl', 'nikah', 'laku', 'banyakin', 'ilmu', 'nikah', 'asuh', 'rumah', 'tangga', 'gampang']</t>
  </si>
  <si>
    <t>muda banget jalan hidup nikmat stl nikah laku banyakin ilmu nikah asuh rumah tangga gampang</t>
  </si>
  <si>
    <t>@tanyarlfes 21 masih muda nder, gue aja dah 32 belum nikah dibawa santai</t>
  </si>
  <si>
    <t>masih muda nder gue aja dah belum nikah dibawa santai</t>
  </si>
  <si>
    <t>['masih', 'muda', 'nder', 'gue', 'aja', 'dah', 'belum', 'nikah', 'dibawa', 'santai']</t>
  </si>
  <si>
    <t>['masih', 'muda', 'nder', 'aku', 'aja', 'sudah', 'belum', 'nikah', 'dibawa', 'santai']</t>
  </si>
  <si>
    <t>['muda', 'nder', 'aja', 'nikah', 'dibawa', 'santai']</t>
  </si>
  <si>
    <t>['muda', 'nder', 'aja', 'nikah', 'bawa', 'santai']</t>
  </si>
  <si>
    <t>muda nder aja nikah bawa santai</t>
  </si>
  <si>
    <t>SAY NO TO NIKAH MUDA. TP KLO SAMA ASAHI MAH GAS YUK😁🤙</t>
  </si>
  <si>
    <t>say no to nikah muda. tp klo sama asahi mah gas yuk😁🤙</t>
  </si>
  <si>
    <t>say no to nikah muda tp klo sama asahi mah gas yuk</t>
  </si>
  <si>
    <t>['say', 'no', 'to', 'nikah', 'muda', 'tp', 'klo', 'sama', 'asahi', 'mah', 'gas', 'yuk']</t>
  </si>
  <si>
    <t>['say', 'no', 'to', 'nikah', 'muda', 'tapi', 'klo', 'sama', 'asahi', 'mah', 'ayo', 'ayo']</t>
  </si>
  <si>
    <t>['say', 'no', 'to', 'nikah', 'muda', 'klo', 'asahi', 'mah', 'ayo', 'ayo']</t>
  </si>
  <si>
    <t>['say', 'no', 'to', 'nikah', 'muda', 'klo', 'asah', 'mah', 'ayo', 'ayo']</t>
  </si>
  <si>
    <t>say no to nikah muda klo asah mah ayo ayo</t>
  </si>
  <si>
    <t>@tanyarlfes Temen gue nikah umur 21 tahun, tahun ini jalan ke 3 tahun pernikahannya dan dia menyesal. Dia masih terlalu muda, begitupun suaminya yang ternyata masih mementingkan games daripada tanggung jawab rumah tangga. Nikah tuh karena siap, bukan karena takut perawan tua.</t>
  </si>
  <si>
    <t>@tanyarlfes temen gue nikah umur 21 tahun, tahun ini jalan ke 3 tahun pernikahannya dan dia menyesal. dia masih terlalu muda, begitupun suaminya yang ternyata masih mementingkan games daripada tanggung jawab rumah tangga. nikah tuh karena siap, bukan karena takut perawan tua.</t>
  </si>
  <si>
    <t>temen gue nikah umur tahun tahun ini jalan ke tahun pernikahannya dan dia menyesal dia masih terlalu muda begitupun suaminya yang ternyata masih mementingkan games daripada tanggung jawab rumah tangga nikah tuh karena siap bukan karena takut perawan tua</t>
  </si>
  <si>
    <t>['temen', 'gue', 'nikah', 'umur', 'tahun', 'tahun', 'ini', 'jalan', 'ke', 'tahun', 'pernikahannya', 'dan', 'dia', 'menyesal', 'dia', 'masih', 'terlalu', 'muda', 'begitupun', 'suaminya', 'yang', 'ternyata', 'masih', 'mementingkan', 'games', 'daripada', 'tanggung', 'jawab', 'rumah', 'tangga', 'nikah', 'tuh', 'karena', 'siap', 'bukan', 'karena', 'takut', 'perawan', 'tua']</t>
  </si>
  <si>
    <t>['teman', 'aku', 'nikah', 'umur', 'tahun', 'tahun', 'ini', 'jalan', 'ke', 'tahun', 'pernikahannya', 'dan', 'dia', 'menyesal', 'dia', 'masih', 'terlalu', 'muda', 'begitupun', 'suaminya', 'yang', 'ternyata', 'masih', 'mementingkan', 'games', 'daripada', 'tanggung', 'jawab', 'rumah', 'tangga', 'nikah', 'tuh', 'karena', 'siap', 'bukan', 'karena', 'takut', 'perawan', 'tua']</t>
  </si>
  <si>
    <t>['teman', 'nikah', 'umur', 'jalan', 'pernikahannya', 'menyesal', 'muda', 'suaminya', 'mementingkan', 'games', 'tanggung', 'rumah', 'tangga', 'nikah', 'tuh', 'takut', 'perawan', 'tua']</t>
  </si>
  <si>
    <t>['teman', 'nikah', 'umur', 'jalan', 'nikah', 'sesal', 'muda', 'suami', 'penting', 'games', 'tanggung', 'rumah', 'tangga', 'nikah', 'tuh', 'takut', 'perawan', 'tua']</t>
  </si>
  <si>
    <t>teman nikah umur jalan nikah sesal muda suami penting games tanggung rumah tangga nikah tuh takut perawan tua</t>
  </si>
  <si>
    <t>Liat sepupu yg masi muda baru bgt nikah trus mudik jdi penganten baru seru bgt dah🥹 jd pgn nikah😭😭</t>
  </si>
  <si>
    <t>liat sepupu yg masi muda baru bgt nikah trus mudik jdi penganten baru seru bgt dah🥹 jd pgn nikah😭😭</t>
  </si>
  <si>
    <t>liat sepupu yg masi muda baru bgt nikah trus mudik jdi penganten baru seru bgt dah jd pgn nikah</t>
  </si>
  <si>
    <t>['liat', 'sepupu', 'yg', 'masi', 'muda', 'baru', 'bgt', 'nikah', 'trus', 'mudik', 'jdi', 'penganten', 'baru', 'seru', 'bgt', 'dah', 'jd', 'pgn', 'nikah']</t>
  </si>
  <si>
    <t>['lihat', 'sepupu', 'yg', 'masih', 'muda', 'baru', 'banget', 'nikah', 'terus', 'mudik', 'jadi', 'penganten', 'baru', 'seru', 'banget', 'sudah', 'jd', 'ingin', 'nikah']</t>
  </si>
  <si>
    <t>['lihat', 'sepupu', 'muda', 'banget', 'nikah', 'mudik', 'penganten', 'seru', 'banget', 'jd', 'nikah']</t>
  </si>
  <si>
    <t>lihat sepupu muda banget nikah mudik penganten seru banget jd nikah</t>
  </si>
  <si>
    <t>@tanyarlfes Blom stabil mental, finansial, karir, gue juga masih doyan males"an, kalo nikah kan mau ga mau gaboleh males, hidup sama suami ngurusin kebutuhan berdua meskipun bisa dibagi tugas tp tetep aja gitu sama ya ga kepengen nikah muda, umur 26/27 keknya manteb.</t>
  </si>
  <si>
    <t>@tanyarlfes blom stabil mental, finansial, karir, gue juga masih doyan males"an, kalo nikah kan mau ga mau gaboleh males, hidup sama suami ngurusin kebutuhan berdua meskipun bisa dibagi tugas tp tetep aja gitu sama ya ga kepengen nikah muda, umur 26/27 keknya manteb.</t>
  </si>
  <si>
    <t>blom stabil mental finansial karir gue juga masih doyan malesan kalo nikah kan mau ga mau gaboleh males hidup sama suami ngurusin kebutuhan berdua meskipun bisa dibagi tugas tp tetep aja gitu sama ya ga kepengen nikah muda umur keknya manteb</t>
  </si>
  <si>
    <t>['blom', 'stabil', 'mental', 'finansial', 'karir', 'gue', 'juga', 'masih', 'doyan', 'malesan', 'kalo', 'nikah', 'kan', 'mau', 'ga', 'mau', 'gaboleh', 'males', 'hidup', 'sama', 'suami', 'ngurusin', 'kebutuhan', 'berdua', 'meskipun', 'bisa', 'dibagi', 'tugas', 'tp', 'tetep', 'aja', 'gitu', 'sama', 'ya', 'ga', 'kepengen', 'nikah', 'muda', 'umur', 'keknya', 'manteb']</t>
  </si>
  <si>
    <t>['belum', 'stabil', 'mental', 'keuangan', 'karier', 'aku', 'juga', 'masih', 'suka', 'malesan', 'kalo', 'nikah', 'kan', 'mau', 'tidak', 'mau', 'gaboleh', 'malas', 'hidup', 'sama', 'suami', 'mengurusi', 'kebutuhan', 'berdua', 'meskipun', 'bisa', 'dibagi', 'tugas', 'tapi', 'tetap', 'aja', 'begitu', 'sama', 'ya', 'tidak', 'ingin', 'nikah', 'muda', 'umur', 'sepertinya', 'manteb']</t>
  </si>
  <si>
    <t>['stabil', 'mental', 'keuangan', 'karier', 'suka', 'malesan', 'kalo', 'nikah', 'gaboleh', 'malas', 'hidup', 'suami', 'mengurusi', 'kebutuhan', 'berdua', 'dibagi', 'tugas', 'aja', 'ya', 'nikah', 'muda', 'umur', 'manteb']</t>
  </si>
  <si>
    <t>['stabil', 'mental', 'uang', 'karier', 'suka', 'malesan', 'kalo', 'nikah', 'gaboleh', 'malas', 'hidup', 'suami', 'urus', 'butuh', 'dua', 'bagi', 'tugas', 'aja', 'ya', 'nikah', 'muda', 'umur', 'manteb']</t>
  </si>
  <si>
    <t>stabil mental uang karier suka malesan kalo nikah gaboleh malas hidup suami urus butuh dua bagi tugas aja ya nikah muda umur manteb</t>
  </si>
  <si>
    <t>@tanyarlfes Dulu waktu kecil ngeliat artis² nikah muda kyknya seru, tapi setelah dewasa ternyata banyak hal yang harus dikejar sebelum menikah</t>
  </si>
  <si>
    <t>@tanyarlfes dulu waktu kecil ngeliat artis² nikah muda kyknya seru, tapi setelah dewasa ternyata banyak hal yang harus dikejar sebelum menikah</t>
  </si>
  <si>
    <t>dulu waktu kecil ngeliat artis nikah muda kyknya seru tapi setelah dewasa ternyata banyak hal yang harus dikejar sebelum menikah</t>
  </si>
  <si>
    <t>['dulu', 'waktu', 'kecil', 'ngeliat', 'artis', 'nikah', 'muda', 'kyknya', 'seru', 'tapi', 'setelah', 'dewasa', 'ternyata', 'banyak', 'hal', 'yang', 'harus', 'dikejar', 'sebelum', 'menikah']</t>
  </si>
  <si>
    <t>['dulu', 'waktu', 'kecil', 'melihat', 'artis', 'nikah', 'muda', 'sepertinya', 'seru', 'tapi', 'setelah', 'dewasa', 'ternyata', 'banyak', 'hal', 'yang', 'harus', 'dikejar', 'sebelum', 'nikah']</t>
  </si>
  <si>
    <t>['artis', 'nikah', 'muda', 'seru', 'dewasa', 'dikejar', 'nikah']</t>
  </si>
  <si>
    <t>['artis', 'nikah', 'muda', 'seru', 'dewasa', 'kejar', 'nikah']</t>
  </si>
  <si>
    <t>artis nikah muda seru dewasa kejar nikah</t>
  </si>
  <si>
    <t>@sasusakufess Hehhh kalian tu ud nikah 1 dekade dan punya anak remajaaa 😭 jgn bikin ngiri kita2 yg msh muda 😭</t>
  </si>
  <si>
    <t>@sasusakufess hehhh kalian tu ud nikah 1 dekade dan punya anak remajaaa 😭 jgn bikin ngiri kita2 yg msh muda 😭</t>
  </si>
  <si>
    <t>hehhh kalian tu ud nikah dekade dan punya anak remajaaa jgn bikin ngiri kita yg msh muda</t>
  </si>
  <si>
    <t>['hehhh', 'kalian', 'tu', 'ud', 'nikah', 'dekade', 'dan', 'punya', 'anak', 'remajaaa', 'jgn', 'bikin', 'ngiri', 'kita', 'yg', 'msh', 'muda']</t>
  </si>
  <si>
    <t>['hehhh', 'kalian', 'itu', 'sudah', 'nikah', 'dekade', 'dan', 'punya', 'anak', 'remajaaa', 'jgn', 'bikin', 'ngiri', 'kita', 'yg', 'masih', 'muda']</t>
  </si>
  <si>
    <t>['hehhh', 'nikah', 'dekade', 'anak', 'remajaaa', 'jgn', 'bikin', 'ngiri', 'muda']</t>
  </si>
  <si>
    <t>hehhh nikah dekade anak remajaaa jgn bikin ngiri muda</t>
  </si>
  <si>
    <t>@tanyarlfes Ya ampun 21 th itu masih muda banget nder, bilang ke keluargamu "emang kalau aku nikah terus hidup susah, kalian mau nanggung biaya hidupku?" 
Di Indonesia doang ada sebutan perawan tua nder 😃</t>
  </si>
  <si>
    <t>@tanyarlfes ya ampun 21 th itu masih muda banget nder, bilang ke keluargamu "emang kalau aku nikah terus hidup susah, kalian mau nanggung biaya hidupku?" 
di indonesia doang ada sebutan perawan tua nder 😃</t>
  </si>
  <si>
    <t>ya ampun th itu masih muda banget nder bilang ke keluargamu emang kalau aku nikah terus hidup susah kalian mau nanggung biaya hidupku di indonesia doang ada sebutan perawan tua nder</t>
  </si>
  <si>
    <t>['ya', 'ampun', 'th', 'itu', 'masih', 'muda', 'banget', 'nder', 'bilang', 'ke', 'keluargamu', 'emang', 'kalau', 'aku', 'nikah', 'terus', 'hidup', 'susah', 'kalian', 'mau', 'nanggung', 'biaya', 'hidupku', 'di', 'indonesia', 'doang', 'ada', 'sebutan', 'perawan', 'tua', 'nder']</t>
  </si>
  <si>
    <t>['ya', 'ampun', 'tahun', 'itu', 'masih', 'muda', 'banget', 'nder', 'bilang', 'ke', 'keluargamu', 'memang', 'kalau', 'aku', 'nikah', 'terus', 'hidup', 'susah', 'kalian', 'mau', 'tanggung', 'biaya', 'hidupku', 'di', 'indonesia', 'hanya', 'ada', 'sebutan', 'perawan', 'tua', 'nder']</t>
  </si>
  <si>
    <t>['ya', 'ampun', 'muda', 'banget', 'nder', 'bilang', 'keluargamu', 'nikah', 'hidup', 'susah', 'tanggung', 'biaya', 'hidupku', 'indonesia', 'sebutan', 'perawan', 'tua', 'nder']</t>
  </si>
  <si>
    <t>['ya', 'ampun', 'muda', 'banget', 'nder', 'bilang', 'keluarga', 'nikah', 'hidup', 'susah', 'tanggung', 'biaya', 'hidup', 'indonesia', 'sebut', 'perawan', 'tua', 'nder']</t>
  </si>
  <si>
    <t>ya ampun muda banget nder bilang keluarga nikah hidup susah tanggung biaya hidup indonesia sebut perawan tua nder</t>
  </si>
  <si>
    <t>Udah kenyang banget gw liat pola yxh, haters, fans lain yang mau jatuhin aktris muda bertalenta.
Ga akan heran kalau sebentar lagi digosipin nikah, punya anak, cerai. Atau dibilang negatif lain yg berkaitan dgn acting dia. Intinya untuk ngurangin sponsor/resources. KEBACA!</t>
  </si>
  <si>
    <t>udah kenyang banget gw liat pola yxh, haters, fans lain yang mau jatuhin aktris muda bertalenta.
ga akan heran kalau sebentar lagi digosipin nikah, punya anak, cerai. atau dibilang negatif lain yg berkaitan dgn acting dia. intinya untuk ngurangin sponsor/resources. kebaca!</t>
  </si>
  <si>
    <t>udah kenyang banget gw liat pola yxh haters fans lain yang mau jatuhin aktris muda bertalenta ga akan heran kalau sebentar lagi digosipin nikah punya anak cerai atau dibilang negatif lain yg berkaitan dgn acting dia intinya untuk ngurangin sponsorresources kebaca</t>
  </si>
  <si>
    <t>['udah', 'kenyang', 'banget', 'gw', 'liat', 'pola', 'yxh', 'haters', 'fans', 'lain', 'yang', 'mau', 'jatuhin', 'aktris', 'muda', 'bertalenta', 'ga', 'akan', 'heran', 'kalau', 'sebentar', 'lagi', 'digosipin', 'nikah', 'punya', 'anak', 'cerai', 'atau', 'dibilang', 'negatif', 'lain', 'yg', 'berkaitan', 'dgn', 'acting', 'dia', 'intinya', 'untuk', 'ngurangin', 'sponsorresources', 'kebaca']</t>
  </si>
  <si>
    <t>['sudah', 'kenyang', 'banget', 'aku', 'lihat', 'pola', 'yxh', 'haters', 'fans', 'lain', 'yang', 'mau', 'jatuhin', 'aktris', 'muda', 'bertalenta', 'tidak', 'akan', 'heran', 'kalau', 'sebentar', 'lagi', 'digosipin', 'nikah', 'punya', 'anak', 'cerai', 'atau', 'dibilang', 'negatif', 'lain', 'yg', 'berkaitan', 'dengan', 'acting', 'dia', 'intinya', 'untuk', 'mengurangi', 'sponsorresources', 'kebaca']</t>
  </si>
  <si>
    <t>['kenyang', 'banget', 'lihat', 'pola', 'yxh', 'haters', 'fans', 'jatuhin', 'aktris', 'muda', 'bertalenta', 'heran', 'sebentar', 'digosipin', 'nikah', 'anak', 'cerai', 'dibilang', 'negatif', 'berkaitan', 'acting', 'intinya', 'mengurangi', 'sponsorresources', 'kebaca']</t>
  </si>
  <si>
    <t>['kenyang', 'banget', 'lihat', 'pola', 'yxh', 'haters', 'fans', 'jatuhin', 'aktris', 'muda', 'talenta', 'heran', 'sebentar', 'digosipin', 'nikah', 'anak', 'cerai', 'bilang', 'negatif', 'kait', 'acting', 'inti', 'kurang', 'sponsorresources', 'baca']</t>
  </si>
  <si>
    <t>kenyang banget lihat pola yxh haters fans jatuhin aktris muda talenta heran sebentar digosipin nikah anak cerai bilang negatif kait acting inti kurang sponsorresources baca</t>
  </si>
  <si>
    <t>Intinya kalo mau nikah muda, kalo ga ada privilege bisnis lanjutan ortu atau duit sokongan dari ortu, mending jangan deh
Dari masalah ekonomi aja itu bisa menjalar kemana2. Jgn cuma diliat enaknya aja, harus dipikirin kematangan mental &amp;amp; pikiran masing2.</t>
  </si>
  <si>
    <t>intinya kalo mau nikah muda, kalo ga ada privilege bisnis lanjutan ortu atau duit sokongan dari ortu, mending jangan deh
dari masalah ekonomi aja itu bisa menjalar kemana2. jgn cuma diliat enaknya aja, harus dipikirin kematangan mental &amp;amp; pikiran masing2.</t>
  </si>
  <si>
    <t>intinya kalo mau nikah muda kalo ga ada privilege bisnis lanjutan ortu atau duit sokongan dari ortu mending jangan deh dari masalah ekonomi aja itu bisa menjalar kemana jgn cuma diliat enaknya aja harus dipikirin kematangan mental amp pikiran masing</t>
  </si>
  <si>
    <t>['intinya', 'kalo', 'mau', 'nikah', 'muda', 'kalo', 'ga', 'ada', 'privilege', 'bisnis', 'lanjutan', 'ortu', 'atau', 'duit', 'sokongan', 'dari', 'ortu', 'mending', 'jangan', 'deh', 'dari', 'masalah', 'ekonomi', 'aja', 'itu', 'bisa', 'menjalar', 'kemana', 'jgn', 'cuma', 'diliat', 'enaknya', 'aja', 'harus', 'dipikirin', 'kematangan', 'mental', 'amp', 'pikiran', 'masing']</t>
  </si>
  <si>
    <t>['intinya', 'kalo', 'mau', 'nikah', 'muda', 'kalo', 'tidak', 'ada', 'privilege', 'bisnis', 'lanjutan', 'orangtua', 'atau', 'duit', 'sokongan', 'dari', 'orangtua', 'mending', 'jangan', 'deh', 'dari', 'masalah', 'ekonomi', 'aja', 'itu', 'bisa', 'menjalar', 'kemana', 'jgn', 'cuma', 'dilihat', 'enaknya', 'aja', 'harus', 'dipikirkan', 'kematangan', 'mental', 'amp', 'pikiran', 'masing']</t>
  </si>
  <si>
    <t>['intinya', 'kalo', 'nikah', 'muda', 'kalo', 'privilege', 'bisnis', 'lanjutan', 'orangtua', 'duit', 'sokongan', 'orangtua', 'mending', 'deh', 'ekonomi', 'aja', 'menjalar', 'kemana', 'jgn', 'enaknya', 'aja', 'dipikirkan', 'kematangan', 'mental', 'amp', 'pikiran']</t>
  </si>
  <si>
    <t>['inti', 'kalo', 'nikah', 'muda', 'kalo', 'privilege', 'bisnis', 'lanjut', 'orangtua', 'duit', 'sokong', 'orangtua', 'mending', 'deh', 'ekonomi', 'aja', 'jalar', 'mana', 'jgn', 'enak', 'aja', 'pikir', 'matang', 'mental', 'amp', 'pikir']</t>
  </si>
  <si>
    <t>inti kalo nikah muda kalo privilege bisnis lanjut orangtua duit sokong orangtua mending deh ekonomi aja jalar mana jgn enak aja pikir matang mental amp pikir</t>
  </si>
  <si>
    <t>Sulit men keknya aku bisa ngetik ini panjang lebar resiko nya nikah muda tanpa persiapan &amp;amp; mental yg matang
1. Masalah yg kalian hadapin pas pacaran ga ada apa2nya dibanding masalah yg bakal ada di pernikahan</t>
  </si>
  <si>
    <t>sulit men keknya aku bisa ngetik ini panjang lebar resiko nya nikah muda tanpa persiapan &amp;amp; mental yg matang
1. masalah yg kalian hadapin pas pacaran ga ada apa2nya dibanding masalah yg bakal ada di pernikahan</t>
  </si>
  <si>
    <t>sulit men keknya aku bisa ngetik ini panjang lebar resiko nya nikah muda tanpa persiapan amp mental yg matang masalah yg kalian hadapin pas pacaran ga ada apanya dibanding masalah yg bakal ada di pernikahan</t>
  </si>
  <si>
    <t>['sulit', 'men', 'keknya', 'aku', 'bisa', 'ngetik', 'ini', 'panjang', 'lebar', 'resiko', 'nya', 'nikah', 'muda', 'tanpa', 'persiapan', 'amp', 'mental', 'yg', 'matang', 'masalah', 'yg', 'kalian', 'hadapin', 'pas', 'pacaran', 'ga', 'ada', 'apanya', 'dibanding', 'masalah', 'yg', 'bakal', 'ada', 'di', 'pernikahan']</t>
  </si>
  <si>
    <t>['sulit', 'men', 'sepertinya', 'aku', 'bisa', 'ngetik', 'ini', 'panjang', 'lebar', 'resiko', 'nya', 'nikah', 'muda', 'tanpa', 'persiapan', 'amp', 'mental', 'yg', 'matang', 'masalah', 'yg', 'kalian', 'hadapin', 'saat', 'pacaran', 'tidak', 'ada', 'apanya', 'dibanding', 'masalah', 'yg', 'bakal', 'ada', 'di', 'pernikahan']</t>
  </si>
  <si>
    <t>['sulit', 'men', 'ngetik', 'lebar', 'resiko', 'nya', 'nikah', 'muda', 'persiapan', 'amp', 'mental', 'matang', 'hadapin', 'pacaran', 'apanya', 'dibanding', 'pernikahan']</t>
  </si>
  <si>
    <t>['sulit', 'men', 'ngetik', 'lebar', 'resiko', 'nya', 'nikah', 'muda', 'siap', 'amp', 'mental', 'matang', 'hadapin', 'pacar', 'apa', 'banding', 'nikah']</t>
  </si>
  <si>
    <t>sulit men ngetik lebar resiko nya nikah muda siap amp mental matang hadapin pacar apa banding nikah</t>
  </si>
  <si>
    <t>Belom ada kesiapan. Karena nikah muda tapi belom ada persiapan itu adalah kesenangan jangka pendek untuk permasalahan jangka panjang.</t>
  </si>
  <si>
    <t>belom ada kesiapan. karena nikah muda tapi belom ada persiapan itu adalah kesenangan jangka pendek untuk permasalahan jangka panjang.</t>
  </si>
  <si>
    <t>belom ada kesiapan karena nikah muda tapi belom ada persiapan itu adalah kesenangan jangka pendek untuk permasalahan jangka panjang</t>
  </si>
  <si>
    <t>['belom', 'ada', 'kesiapan', 'karena', 'nikah', 'muda', 'tapi', 'belom', 'ada', 'persiapan', 'itu', 'adalah', 'kesenangan', 'jangka', 'pendek', 'untuk', 'permasalahan', 'jangka', 'panjang']</t>
  </si>
  <si>
    <t>['belum', 'ada', 'persiapan', 'karena', 'nikah', 'muda', 'tapi', 'belum', 'ada', 'persiapan', 'itu', 'adalah', 'kesenangan', 'jangka', 'pendek', 'untuk', 'permasalahan', 'jangka', 'panjang']</t>
  </si>
  <si>
    <t>['persiapan', 'nikah', 'muda', 'persiapan', 'kesenangan', 'jangka', 'pendek', 'permasalahan', 'jangka']</t>
  </si>
  <si>
    <t>['siap', 'nikah', 'muda', 'siap', 'senang', 'jangka', 'pendek', 'masalah', 'jangka']</t>
  </si>
  <si>
    <t>siap nikah muda siap senang jangka pendek masalah jangka</t>
  </si>
  <si>
    <t>@tanyarlfes Sebenarnya sih mau aja nikah muda tapi calonya harus kaya raya mapan dan dewasa. Masa iya calonnya masih kekanakan lu nikahin tekanan batin cuy yang ada</t>
  </si>
  <si>
    <t>@tanyarlfes sebenarnya sih mau aja nikah muda tapi calonya harus kaya raya mapan dan dewasa. masa iya calonnya masih kekanakan lu nikahin tekanan batin cuy yang ada</t>
  </si>
  <si>
    <t>sebenarnya sih mau aja nikah muda tapi calonya harus kaya raya mapan dan dewasa masa iya calonnya masih kekanakan lu nikahin tekanan batin cuy yang ada</t>
  </si>
  <si>
    <t>['sebenarnya', 'sih', 'mau', 'aja', 'nikah', 'muda', 'tapi', 'calonya', 'harus', 'kaya', 'raya', 'mapan', 'dan', 'dewasa', 'masa', 'iya', 'calonnya', 'masih', 'kekanakan', 'lu', 'nikahin', 'tekanan', 'batin', 'cuy', 'yang', 'ada']</t>
  </si>
  <si>
    <t>['sebenarnya', 'sih', 'mau', 'aja', 'nikah', 'muda', 'tapi', 'calonya', 'harus', 'kaya', 'raya', 'mapan', 'dan', 'dewasa', 'masa', 'iya', 'calonnya', 'masih', 'kekanakan', 'kamu', 'nikahin', 'tekanan', 'batin', 'cuy', 'yang', 'ada']</t>
  </si>
  <si>
    <t>['sih', 'aja', 'nikah', 'muda', 'calonya', 'kaya', 'raya', 'mapan', 'dewasa', 'iya', 'calonnya', 'kekanakan', 'nikahin', 'tekanan', 'batin', 'cuy']</t>
  </si>
  <si>
    <t>['sih', 'aja', 'nikah', 'muda', 'calo', 'kaya', 'raya', 'mapan', 'dewasa', 'iya', 'calon', 'kana', 'nikahin', 'tekan', 'batin', 'cuy']</t>
  </si>
  <si>
    <t>sih aja nikah muda calo kaya raya mapan dewasa iya calon kana nikahin tekan batin cuy</t>
  </si>
  <si>
    <t>@tanyarlfes 1. Mau kaya wkwk:v 
2. Mau pinya gaji tetap diats umr(?)
3. Banyak goals yg mau gue capai 
4. Gue mau buat ortu gue ngerasain apa yg belum di rasain mereka dupu 
5. Setelah gue liat² org² yg dah punya anak, kayakny punya anak di usia muda tidak bagus
6. Gue belum mikirin nikah</t>
  </si>
  <si>
    <t>@tanyarlfes 1. mau kaya wkwk:v 
2. mau pinya gaji tetap diats umr(?)
3. banyak goals yg mau gue capai 
4. gue mau buat ortu gue ngerasain apa yg belum di rasain mereka dupu 
5. setelah gue liat² org² yg dah punya anak, kayakny punya anak di usia muda tidak bagus
6. gue belum mikirin nikah</t>
  </si>
  <si>
    <t>mau kaya wkwkv mau pinya gaji tetap diats umr banyak goals yg mau gue capai gue mau buat ortu gue ngerasain apa yg belum di rasain mereka dupu setelah gue liat org yg dah punya anak kayakny punya anak di usia muda tidak bagus gue belum mikirin nikah</t>
  </si>
  <si>
    <t>['mau', 'kaya', 'wkwkv', 'mau', 'pinya', 'gaji', 'tetap', 'diats', 'umr', 'banyak', 'goals', 'yg', 'mau', 'gue', 'capai', 'gue', 'mau', 'buat', 'ortu', 'gue', 'ngerasain', 'apa', 'yg', 'belum', 'di', 'rasain', 'mereka', 'dupu', 'setelah', 'gue', 'liat', 'org', 'yg', 'dah', 'punya', 'anak', 'kayakny', 'punya', 'anak', 'di', 'usia', 'muda', 'tidak', 'bagus', 'gue', 'belum', 'mikirin', 'nikah']</t>
  </si>
  <si>
    <t>['mau', 'kaya', 'wkwkv', 'mau', 'punya', 'gaji', 'tetap', 'diats', 'umur', 'banyak', 'tujuan', 'yg', 'mau', 'aku', 'capai', 'aku', 'mau', 'buat', 'orangtua', 'aku', 'merasakan', 'apa', 'yg', 'belum', 'di', 'rasakan', 'mereka', 'dupu', 'setelah', 'aku', 'lihat', 'orang', 'yg', 'sudah', 'punya', 'anak', 'kayakny', 'punya', 'anak', 'di', 'usia', 'muda', 'tidak', 'bagus', 'aku', 'belum', 'memikirkan', 'nikah']</t>
  </si>
  <si>
    <t>['kaya', 'wkwkv', 'gaji', 'diats', 'umur', 'tujuan', 'capai', 'orangtua', 'merasakan', 'rasakan', 'dupu', 'lihat', 'orang', 'anak', 'kayakny', 'anak', 'usia', 'muda', 'bagus', 'memikirkan', 'nikah']</t>
  </si>
  <si>
    <t>['kaya', 'wkwkv', 'gaji', 'diats', 'umur', 'tuju', 'capai', 'orangtua', 'rasa', 'rasa', 'dupu', 'lihat', 'orang', 'anak', 'kayakny', 'anak', 'usia', 'muda', 'bagus', 'pikir', 'nikah']</t>
  </si>
  <si>
    <t>kaya wkwkv gaji diats umur tuju capai orangtua rasa rasa dupu lihat orang anak kayakny anak usia muda bagus pikir nikah</t>
  </si>
  <si>
    <t>kenapa ya bu ibu tu suka bgtt cerita tentang rumah tangganya yg ternyata tu banyak pahitnya trus giliran diceletukin "tu makanya jangan nikah muda udah banyak korbannya" mulai dah tu 'ya ngga juga, kan ngga semua laki-laki bgtu. makanya cari laki tu yg asdfghj, diliat dari asdfg'</t>
  </si>
  <si>
    <t>kenapa ya bu ibu tu suka bgtt cerita tentang rumah tangganya yg ternyata tu banyak pahitnya trus giliran diceletukin tu makanya jangan nikah muda udah banyak korbannya mulai dah tu ya ngga juga kan ngga semua lakilaki bgtu makanya cari laki tu yg asdfghj diliat dari asdfg</t>
  </si>
  <si>
    <t>['kenapa', 'ya', 'bu', 'ibu', 'tu', 'suka', 'bgtt', 'cerita', 'tentang', 'rumah', 'tangganya', 'yg', 'ternyata', 'tu', 'banyak', 'pahitnya', 'trus', 'giliran', 'diceletukin', 'tu', 'makanya', 'jangan', 'nikah', 'muda', 'udah', 'banyak', 'korbannya', 'mulai', 'dah', 'tu', 'ya', 'ngga', 'juga', 'kan', 'ngga', 'semua', 'lakilaki', 'bgtu', 'makanya', 'cari', 'laki', 'tu', 'yg', 'asdfghj', 'diliat', 'dari', 'asdfg']</t>
  </si>
  <si>
    <t>['kenapa', 'ya', 'bu', 'ibu', 'itu', 'suka', 'banget', 'cerita', 'tentang', 'rumah', 'tangganya', 'yg', 'ternyata', 'itu', 'banyak', 'pahitnya', 'terus', 'giliran', 'diceletukin', 'itu', 'makanya', 'jangan', 'nikah', 'muda', 'sudah', 'banyak', 'korbannya', 'mulai', 'sudah', 'itu', 'ya', 'tidak', 'juga', 'kan', 'tidak', 'semua', 'cowok', 'begitu', 'makanya', 'cari', 'laki', 'itu', 'yg', 'asdfghj', 'dilihat', 'dari', 'asdfg']</t>
  </si>
  <si>
    <t>['ya', 'bu', 'suka', 'banget', 'cerita', 'rumah', 'tangganya', 'pahitnya', 'giliran', 'diceletukin', 'nikah', 'muda', 'korbannya', 'ya', 'cowok', 'cari', 'laki', 'asdfghj', 'asdfg']</t>
  </si>
  <si>
    <t>['ya', 'bu', 'suka', 'banget', 'cerita', 'rumah', 'tangga', 'pahit', 'gilir', 'diceletukin', 'nikah', 'muda', 'korban', 'ya', 'cowok', 'cari', 'laki', 'asdfghj', 'asdfg']</t>
  </si>
  <si>
    <t>ya bu suka banget cerita rumah tangga pahit gilir diceletukin nikah muda korban ya cowok cari laki asdfghj asdfg</t>
  </si>
  <si>
    <t>@BaseBDG Udah nikah sih, malah nyesel kenapa ga dari umur yang lebih muda aja
Tapi yaa asal dapet pasangan yang cocok yaa</t>
  </si>
  <si>
    <t>@basebdg udah nikah sih, malah nyesel kenapa ga dari umur yang lebih muda aja
tapi yaa asal dapet pasangan yang cocok yaa</t>
  </si>
  <si>
    <t>udah nikah sih malah nyesel kenapa ga dari umur yang lebih muda aja tapi yaa asal dapet pasangan yang cocok yaa</t>
  </si>
  <si>
    <t>['udah', 'nikah', 'sih', 'malah', 'nyesel', 'kenapa', 'ga', 'dari', 'umur', 'yang', 'lebih', 'muda', 'aja', 'tapi', 'yaa', 'asal', 'dapet', 'pasangan', 'yang', 'cocok', 'yaa']</t>
  </si>
  <si>
    <t>['sudah', 'nikah', 'sih', 'malah', 'menyesal', 'kenapa', 'tidak', 'dari', 'umur', 'yang', 'lebih', 'muda', 'aja', 'tapi', 'iya', 'asal', 'dapat', 'pasangan', 'yang', 'cocok', 'iya']</t>
  </si>
  <si>
    <t>['nikah', 'sih', 'menyesal', 'umur', 'muda', 'aja', 'iya', 'pasangan', 'cocok', 'iya']</t>
  </si>
  <si>
    <t>['nikah', 'sih', 'sesal', 'umur', 'muda', 'aja', 'iya', 'pasang', 'cocok', 'iya']</t>
  </si>
  <si>
    <t>nikah sih sesal umur muda aja iya pasang cocok iya</t>
  </si>
  <si>
    <t>@tanyarlfes Kenapa ya akhir2 ini gk sedikit anak muda pingin nikah muda cuma gra2 ngliat keuwuan di sosmed. Pdhal nikah tuh gak cuma resepsi trus selesai,resepsi tuh malah "start the journey". Orang lain juga, ngpain maksa2 cepet nikah..emg mau biayain kehidupan after married?</t>
  </si>
  <si>
    <t>@tanyarlfes kenapa ya akhir2 ini gk sedikit anak muda pingin nikah muda cuma gra2 ngliat keuwuan di sosmed. pdhal nikah tuh gak cuma resepsi trus selesai,resepsi tuh malah "start the journey". orang lain juga, ngpain maksa2 cepet nikah..emg mau biayain kehidupan after married?</t>
  </si>
  <si>
    <t>kenapa ya akhir ini gk sedikit anak muda pingin nikah muda cuma gra ngliat keuwuan di sosmed pdhal nikah tuh gak cuma resepsi trus selesairesepsi tuh malah start the journey orang lain juga ngpain maksa cepet nikahemg mau biayain kehidupan after married</t>
  </si>
  <si>
    <t>['kenapa', 'ya', 'akhir', 'ini', 'gk', 'sedikit', 'anak', 'muda', 'pingin', 'nikah', 'muda', 'cuma', 'gra', 'ngliat', 'keuwuan', 'di', 'sosmed', 'pdhal', 'nikah', 'tuh', 'gak', 'cuma', 'resepsi', 'trus', 'selesairesepsi', 'tuh', 'malah', 'start', 'the', 'journey', 'orang', 'lain', 'juga', 'ngpain', 'maksa', 'cepet', 'nikahemg', 'mau', 'biayain', 'kehidupan', 'after', 'married']</t>
  </si>
  <si>
    <t>['kenapa', 'ya', 'akhir', 'ini', 'tidak', 'sedikit', 'anak', 'muda', 'ingin', 'nikah', 'muda', 'cuma', 'gra', 'ngliat', 'gemas', 'di', 'sosmed', 'padahal', 'nikah', 'tuh', 'gak', 'cuma', 'resepsi', 'terus', 'selesairesepsi', 'tuh', 'malah', 'start', 'the', 'journey', 'orang', 'lain', 'juga', 'ngpain', 'maksa', 'cepat', 'nikahemg', 'mau', 'membayar', 'kehidupan', 'after', 'nikah']</t>
  </si>
  <si>
    <t>['ya', 'anak', 'muda', 'nikah', 'muda', 'gra', 'ngliat', 'gemas', 'sosmed', 'nikah', 'tuh', 'gak', 'resepsi', 'selesairesepsi', 'tuh', 'start', 'the', 'journey', 'orang', 'ngpain', 'maksa', 'cepat', 'nikahemg', 'membayar', 'kehidupan', 'after', 'nikah']</t>
  </si>
  <si>
    <t>['ya', 'anak', 'muda', 'nikah', 'muda', 'gra', 'ngliat', 'gemas', 'sosmed', 'nikah', 'tuh', 'gak', 'resepsi', 'selesairesepsi', 'tuh', 'start', 'the', 'journey', 'orang', 'ngpain', 'maksa', 'cepat', 'nikahemg', 'bayar', 'hidup', 'after', 'nikah']</t>
  </si>
  <si>
    <t>ya anak muda nikah muda gra ngliat gemas sosmed nikah tuh gak resepsi selesairesepsi tuh start the journey orang ngpain maksa cepat nikahemg bayar hidup after nikah</t>
  </si>
  <si>
    <t>Pengen dulu nikah muda berhubung kuliahku lama lulusnya n dapat ultimatum suruh lulus dulu akhirnya ad beberapa yg datang siap dg lamaran terpaksa aku tolak dg halus..
Mau gimana lg..</t>
  </si>
  <si>
    <t>pengen dulu nikah muda berhubung kuliahku lama lulusnya n dapat ultimatum suruh lulus dulu akhirnya ad beberapa yg datang siap dg lamaran terpaksa aku tolak dg halus..
mau gimana lg..</t>
  </si>
  <si>
    <t>pengen dulu nikah muda berhubung kuliahku lama lulusnya  dapat ultimatum suruh lulus dulu akhirnya ad beberapa yg datang siap dg lamaran terpaksa aku tolak dg halus mau gimana lg</t>
  </si>
  <si>
    <t>['pengen', 'dulu', 'nikah', 'muda', 'berhubung', 'kuliahku', 'lama', 'lulusnya', 'dapat', 'ultimatum', 'suruh', 'lulus', 'dulu', 'akhirnya', 'ad', 'beberapa', 'yg', 'datang', 'siap', 'dg', 'lamaran', 'terpaksa', 'aku', 'tolak', 'dg', 'halus', 'mau', 'gimana', 'lg']</t>
  </si>
  <si>
    <t>['ingin', 'dulu', 'nikah', 'muda', 'berhubung', 'kuliahku', 'lama', 'lulusnya', 'dapat', 'ultimatum', 'suruh', 'lulus', 'dulu', 'akhirnya', 'ada', 'beberapa', 'yg', 'datang', 'siap', 'dg', 'lamaran', 'terpaksa', 'aku', 'tolak', 'dg', 'halus', 'mau', 'bagaimana', 'lagi']</t>
  </si>
  <si>
    <t>['nikah', 'muda', 'berhubung', 'kuliahku', 'lulusnya', 'ultimatum', 'suruh', 'lulus', 'dg', 'lamaran', 'terpaksa', 'tolak', 'dg', 'halus']</t>
  </si>
  <si>
    <t>['nikah', 'muda', 'hubung', 'kuliah', 'lulus', 'ultimatum', 'suruh', 'lulus', 'dg', 'lamar', 'paksa', 'tolak', 'dg', 'halus']</t>
  </si>
  <si>
    <t>nikah muda hubung kuliah lulus ultimatum suruh lulus dg lamar paksa tolak dg halus</t>
  </si>
  <si>
    <t>@whxistle @tanyakanrl Halo nder.. Setelah aku baca2, ternyata kehidupan sendernya hampir sama kaya cerita mamahku.. Waktu mama masih muda, nenek ku dulu selalu ngebatesin mamah, mau kerja merantau ngga boleh tp anak yg lain boleh mau nikah pun di jelek2in ke cowo yg ngedeketin mamah padahal di deketin</t>
  </si>
  <si>
    <t>@whxistle @tanyakanrl halo nder.. setelah aku baca2, ternyata kehidupan sendernya hampir sama kaya cerita mamahku.. waktu mama masih muda, nenek ku dulu selalu ngebatesin mamah, mau kerja merantau ngga boleh tp anak yg lain boleh mau nikah pun di jelek2in ke cowo yg ngedeketin mamah padahal di deketin</t>
  </si>
  <si>
    <t>halo nder setelah aku baca ternyata kehidupan sendernya hampir sama kaya cerita mamahku waktu mama masih muda nenek ku dulu selalu ngebatesin mamah mau kerja merantau ngga boleh tp anak yg lain boleh mau nikah pun di jelekin ke cowo yg ngedeketin mamah padahal di deketin</t>
  </si>
  <si>
    <t>['halo', 'nder', 'setelah', 'aku', 'baca', 'ternyata', 'kehidupan', 'sendernya', 'hampir', 'sama', 'kaya', 'cerita', 'mamahku', 'waktu', 'mama', 'masih', 'muda', 'nenek', 'ku', 'dulu', 'selalu', 'ngebatesin', 'mamah', 'mau', 'kerja', 'merantau', 'ngga', 'boleh', 'tp', 'anak', 'yg', 'lain', 'boleh', 'mau', 'nikah', 'pun', 'di', 'jelekin', 'ke', 'cowo', 'yg', 'ngedeketin', 'mamah', 'padahal', 'di', 'deketin']</t>
  </si>
  <si>
    <t>['halo', 'nder', 'setelah', 'aku', 'baca', 'ternyata', 'kehidupan', 'sendernya', 'hampir', 'sama', 'kaya', 'cerita', 'mamahku', 'waktu', 'ibu', 'masih', 'muda', 'nenek', 'aku', 'dulu', 'selalu', 'ngebatesin', 'ibu', 'mau', 'kerja', 'merantau', 'tidak', 'boleh', 'tapi', 'anak', 'yg', 'lain', 'boleh', 'mau', 'nikah', 'pun', 'di', 'jelekin', 'ke', 'cowok', 'yg', 'mendekati', 'ibu', 'padahal', 'di', 'mendekati']</t>
  </si>
  <si>
    <t>['halo', 'nder', 'baca', 'kehidupan', 'sendernya', 'kaya', 'cerita', 'mamahku', 'muda', 'nenek', 'ngebatesin', 'kerja', 'merantau', 'anak', 'nikah', 'jelekin', 'cowok', 'mendekati', 'mendekati']</t>
  </si>
  <si>
    <t>['halo', 'nder', 'baca', 'hidup', 'sender', 'kaya', 'cerita', 'mamah', 'muda', 'nenek', 'ngebatesin', 'kerja', 'rantau', 'anak', 'nikah', 'jelekin', 'cowok', 'dekat', 'dekat']</t>
  </si>
  <si>
    <t>halo nder baca hidup sender kaya cerita mamah muda nenek ngebatesin kerja rantau anak nikah jelekin cowok dekat dekat</t>
  </si>
  <si>
    <t>Ngakak, kesepian.. Lah selama ini lu tinggal sama siapa dah? Kalo ortu masih ada, gak tau diri banget lu bilang kesepian.. Cih cih cih.. Anak muda.. 
Jadi tua dikit aja coba pasti lu ngakak sama diri lu yg di otak pikirannya cowok sama nikah mulu</t>
  </si>
  <si>
    <t>ngakak, kesepian.. lah selama ini lu tinggal sama siapa dah? kalo ortu masih ada, gak tau diri banget lu bilang kesepian.. cih cih cih.. anak muda.. 
jadi tua dikit aja coba pasti lu ngakak sama diri lu yg di otak pikirannya cowok sama nikah mulu</t>
  </si>
  <si>
    <t>ngakak kesepian lah selama ini lu tinggal sama siapa dah kalo ortu masih ada gak tau diri banget lu bilang kesepian cih cih cih anak muda jadi tua dikit aja coba pasti lu ngakak sama diri lu yg di otak pikirannya cowok sama nikah mulu</t>
  </si>
  <si>
    <t>['ngakak', 'kesepian', 'lah', 'selama', 'ini', 'lu', 'tinggal', 'sama', 'siapa', 'dah', 'kalo', 'ortu', 'masih', 'ada', 'gak', 'tau', 'diri', 'banget', 'lu', 'bilang', 'kesepian', 'cih', 'cih', 'cih', 'anak', 'muda', 'jadi', 'tua', 'dikit', 'aja', 'coba', 'pasti', 'lu', 'ngakak', 'sama', 'diri', 'lu', 'yg', 'di', 'otak', 'pikirannya', 'cowok', 'sama', 'nikah', 'mulu']</t>
  </si>
  <si>
    <t>['tertawa', 'kesepian', 'lah', 'selama', 'ini', 'kamu', 'tinggal', 'sama', 'siapa', 'sudah', 'kalo', 'orangtua', 'masih', 'ada', 'gak', 'tau', 'diri', 'banget', 'kamu', 'bilang', 'kesepian', 'cih', 'cih', 'cih', 'anak', 'muda', 'jadi', 'tua', 'sedikit', 'aja', 'coba', 'pasti', 'kamu', 'tertawa', 'sama', 'diri', 'kamu', 'yg', 'di', 'otak', 'pikirannya', 'cowok', 'sama', 'nikah', 'selalu']</t>
  </si>
  <si>
    <t>['tertawa', 'kesepian', 'tinggal', 'kalo', 'orangtua', 'gak', 'tau', 'banget', 'bilang', 'kesepian', 'cih', 'cih', 'cih', 'anak', 'muda', 'tua', 'aja', 'coba', 'tertawa', 'otak', 'pikirannya', 'cowok', 'nikah']</t>
  </si>
  <si>
    <t>['tertawa', 'sepi', 'tinggal', 'kalo', 'orangtua', 'gak', 'tau', 'banget', 'bilang', 'sepi', 'cih', 'cih', 'cih', 'anak', 'muda', 'tua', 'aja', 'coba', 'tertawa', 'otak', 'pikir', 'cowok', 'nikah']</t>
  </si>
  <si>
    <t>tertawa sepi tinggal kalo orangtua gak tau banget bilang sepi cih cih cih anak muda tua aja coba tertawa otak pikir cowok nikah</t>
  </si>
  <si>
    <t>@tanyarlfes nder kamu masih muda, daripada ovt ga bisa nikah mulu mending cari kerja sono terus kuliah biar wawasannya nambah luas 😭</t>
  </si>
  <si>
    <t>nder kamu masih muda daripada ovt ga bisa nikah mulu mending cari kerja sono terus kuliah biar wawasannya nambah luas</t>
  </si>
  <si>
    <t>['nder', 'kamu', 'masih', 'muda', 'daripada', 'ovt', 'ga', 'bisa', 'nikah', 'mulu', 'mending', 'cari', 'kerja', 'sono', 'terus', 'kuliah', 'biar', 'wawasannya', 'nambah', 'luas']</t>
  </si>
  <si>
    <t>['nder', 'kamu', 'masih', 'muda', 'daripada', 'overthinking', 'tidak', 'bisa', 'nikah', 'selalu', 'mending', 'cari', 'kerja', 'sana', 'terus', 'kuliah', 'biar', 'wawasannya', 'bertambah', 'luas']</t>
  </si>
  <si>
    <t>['nder', 'muda', 'overthinking', 'nikah', 'mending', 'cari', 'kerja', 'kuliah', 'biar', 'wawasannya', 'bertambah', 'luas']</t>
  </si>
  <si>
    <t>['nder', 'muda', 'overthinking', 'nikah', 'mending', 'cari', 'kerja', 'kuliah', 'biar', 'wawas', 'tambah', 'luas']</t>
  </si>
  <si>
    <t>nder muda overthinking nikah mending cari kerja kuliah biar wawas tambah luas</t>
  </si>
  <si>
    <t>@tanyarlfes Gimana ya nder, gue lebih tua dari lu tapi gue bahkan juga mikir gue masih sangat terlalu muda buat nikah, jangankan nikah, buat pacaran aj gue ngerasa belum cukup dewasa, jd menurut gue kalo ortu lu ada rejeki mending minta kursus atau fokus nyari kerja dulu aja,</t>
  </si>
  <si>
    <t>@tanyarlfes gimana ya nder, gue lebih tua dari lu tapi gue bahkan juga mikir gue masih sangat terlalu muda buat nikah, jangankan nikah, buat pacaran aj gue ngerasa belum cukup dewasa, jd menurut gue kalo ortu lu ada rejeki mending minta kursus atau fokus nyari kerja dulu aja,</t>
  </si>
  <si>
    <t>gimana ya nder gue lebih tua dari lu tapi gue bahkan juga mikir gue masih sangat terlalu muda buat nikah jangankan nikah buat pacaran aj gue ngerasa belum cukup dewasa jd menurut gue kalo ortu lu ada rejeki mending minta kursus atau fokus nyari kerja dulu aja</t>
  </si>
  <si>
    <t>['gimana', 'ya', 'nder', 'gue', 'lebih', 'tua', 'dari', 'lu', 'tapi', 'gue', 'bahkan', 'juga', 'mikir', 'gue', 'masih', 'sangat', 'terlalu', 'muda', 'buat', 'nikah', 'jangankan', 'nikah', 'buat', 'pacaran', 'aj', 'gue', 'ngerasa', 'belum', 'cukup', 'dewasa', 'jd', 'menurut', 'gue', 'kalo', 'ortu', 'lu', 'ada', 'rejeki', 'mending', 'minta', 'kursus', 'atau', 'fokus', 'nyari', 'kerja', 'dulu', 'aja']</t>
  </si>
  <si>
    <t>['bagaimana', 'ya', 'nder', 'aku', 'lebih', 'tua', 'dari', 'kamu', 'tapi', 'aku', 'bahkan', 'juga', 'berpikir', 'aku', 'masih', 'sangat', 'terlalu', 'muda', 'buat', 'nikah', 'jangankan', 'nikah', 'buat', 'pacaran', 'saja', 'aku', 'merasakan', 'belum', 'cukup', 'dewasa', 'jd', 'menurut', 'aku', 'kalo', 'orangtua', 'kamu', 'ada', 'rezeki', 'mending', 'minta', 'kursus', 'atau', 'fokus', 'mencari', 'kerja', 'dulu', 'aja']</t>
  </si>
  <si>
    <t>['ya', 'nder', 'tua', 'berpikir', 'muda', 'nikah', 'nikah', 'pacaran', 'merasakan', 'dewasa', 'jd', 'kalo', 'orangtua', 'rezeki', 'mending', 'kursus', 'fokus', 'mencari', 'kerja', 'aja']</t>
  </si>
  <si>
    <t>['ya', 'nder', 'tua', 'pikir', 'muda', 'nikah', 'nikah', 'pacar', 'rasa', 'dewasa', 'jd', 'kalo', 'orangtua', 'rezeki', 'mending', 'kursus', 'fokus', 'cari', 'kerja', 'aja']</t>
  </si>
  <si>
    <t>ya nder tua pikir muda nikah nikah pacar rasa dewasa jd kalo orangtua rezeki mending kursus fokus cari kerja aja</t>
  </si>
  <si>
    <t>sebenernya masih jauh ke tahap nikah muda, tapi emang dari sekarang ga kepikiran nikah muda, kenapa?
kalo di indonesia, nikah pasti dituntut utk punya anak, sedangkan aku paling gabisa sama anak" terutama yang emang dibawah umur" yg bisa bicara, kenapa lagi nih?
...</t>
  </si>
  <si>
    <t>sebenernya masih jauh ke tahap nikah muda tapi emang dari sekarang ga kepikiran nikah muda kenapa kalo di indonesia nikah pasti dituntut utk punya anak sedangkan aku paling gabisa sama anak terutama yang emang dibawah umur yg bisa bicara kenapa lagi nih</t>
  </si>
  <si>
    <t>['sebenernya', 'masih', 'jauh', 'ke', 'tahap', 'nikah', 'muda', 'tapi', 'emang', 'dari', 'sekarang', 'ga', 'kepikiran', 'nikah', 'muda', 'kenapa', 'kalo', 'di', 'indonesia', 'nikah', 'pasti', 'dituntut', 'utk', 'punya', 'anak', 'sedangkan', 'aku', 'paling', 'gabisa', 'sama', 'anak', 'terutama', 'yang', 'emang', 'dibawah', 'umur', 'yg', 'bisa', 'bicara', 'kenapa', 'lagi', 'nih']</t>
  </si>
  <si>
    <t>['sebenarnya', 'masih', 'jauh', 'ke', 'tahap', 'nikah', 'muda', 'tapi', 'memang', 'dari', 'sekarang', 'tidak', 'kepikiran', 'nikah', 'muda', 'kenapa', 'kalo', 'di', 'indonesia', 'nikah', 'pasti', 'dituntut', 'utk', 'punya', 'anak', 'sedangkan', 'aku', 'paling', 'gabisa', 'sama', 'anak', 'terutama', 'yang', 'memang', 'dibawah', 'umur', 'yg', 'bisa', 'bicara', 'kenapa', 'lagi', 'nih']</t>
  </si>
  <si>
    <t>['tahap', 'nikah', 'muda', 'kepikiran', 'nikah', 'muda', 'kalo', 'indonesia', 'nikah', 'dituntut', 'utk', 'anak', 'gabisa', 'anak', 'dibawah', 'umur', 'bicara', 'nih']</t>
  </si>
  <si>
    <t>['tahap', 'nikah', 'muda', 'pikir', 'nikah', 'muda', 'kalo', 'indonesia', 'nikah', 'tuntut', 'utk', 'anak', 'gabisa', 'anak', 'bawah', 'umur', 'bicara', 'nih']</t>
  </si>
  <si>
    <t>tahap nikah muda pikir nikah muda kalo indonesia nikah tuntut utk anak gabisa anak bawah umur bicara nih</t>
  </si>
  <si>
    <t>Masi memersiapkan diri, skrg fokusnya yg awalnya pengen nikah muda jd pengen kuliah sm nyenengin diri sndiri dulu, jd klo udh berkeluarga nanti udh bisa bener2 berkomitmen fokus ngurus anak sm suami, dan gamerasa punya "hutang" ke diri sndiri</t>
  </si>
  <si>
    <t>masi memersiapkan diri, skrg fokusnya yg awalnya pengen nikah muda jd pengen kuliah sm nyenengin diri sndiri dulu, jd klo udh berkeluarga nanti udh bisa bener2 berkomitmen fokus ngurus anak sm suami, dan gamerasa punya "hutang" ke diri sndiri</t>
  </si>
  <si>
    <t>masi memersiapkan diri skrg fokusnya yg awalnya pengen nikah muda jd pengen kuliah sm nyenengin diri sndiri dulu jd klo udh berkeluarga nanti udh bisa bener berkomitmen fokus ngurus anak sm suami dan gamerasa punya hutang ke diri sndiri</t>
  </si>
  <si>
    <t>['masi', 'memersiapkan', 'diri', 'skrg', 'fokusnya', 'yg', 'awalnya', 'pengen', 'nikah', 'muda', 'jd', 'pengen', 'kuliah', 'sm', 'nyenengin', 'diri', 'sndiri', 'dulu', 'jd', 'klo', 'udh', 'berkeluarga', 'nanti', 'udh', 'bisa', 'bener', 'berkomitmen', 'fokus', 'ngurus', 'anak', 'sm', 'suami', 'dan', 'gamerasa', 'punya', 'hutang', 'ke', 'diri', 'sndiri']</t>
  </si>
  <si>
    <t>['masih', 'memersiapkan', 'diri', 'sekarang', 'fokusnya', 'yg', 'awalnya', 'ingin', 'nikah', 'muda', 'jd', 'ingin', 'kuliah', 'sama', 'menyenangkan', 'diri', 'sendiri', 'dulu', 'jd', 'klo', 'sudah', 'berkeluarga', 'nanti', 'sudah', 'bisa', 'benar', 'berkomitmen', 'fokus', 'merawat', 'anak', 'sama', 'suami', 'dan', 'gamerasa', 'punya', 'hutang', 'ke', 'diri', 'sendiri']</t>
  </si>
  <si>
    <t>['memersiapkan', 'fokusnya', 'nikah', 'muda', 'jd', 'kuliah', 'menyenangkan', 'jd', 'klo', 'berkeluarga', 'berkomitmen', 'fokus', 'merawat', 'anak', 'suami', 'gamerasa', 'hutang']</t>
  </si>
  <si>
    <t>['siap', 'fokus', 'nikah', 'muda', 'jd', 'kuliah', 'senang', 'jd', 'klo', 'keluarga', 'komitmen', 'fokus', 'rawat', 'anak', 'suami', 'gamerasa', 'hutang']</t>
  </si>
  <si>
    <t>siap fokus nikah muda jd kuliah senang jd klo keluarga komitmen fokus rawat anak suami gamerasa hutang</t>
  </si>
  <si>
    <t>@tanyakanrl Seumur aku punya anak umur 5thn dan tantrum 🥲 mungkin ini lah salah satu bahaya nikah muda ya ges ya, otaknya ga mateng mateng</t>
  </si>
  <si>
    <t>@tanyakanrl seumur aku punya anak umur 5thn dan tantrum 🥲 mungkin ini lah salah satu bahaya nikah muda ya ges ya, otaknya ga mateng mateng</t>
  </si>
  <si>
    <t>seumur aku punya anak umur thn dan tantrum mungkin ini lah salah satu bahaya nikah muda ya ges ya otaknya ga mateng mateng</t>
  </si>
  <si>
    <t>['seumur', 'aku', 'punya', 'anak', 'umur', 'thn', 'dan', 'tantrum', 'mungkin', 'ini', 'lah', 'salah', 'satu', 'bahaya', 'nikah', 'muda', 'ya', 'ges', 'ya', 'otaknya', 'ga', 'mateng', 'mateng']</t>
  </si>
  <si>
    <t>['seumur', 'aku', 'punya', 'anak', 'umur', 'tahun', 'dan', 'tantrum', 'mungkin', 'ini', 'lah', 'salah', 'satu', 'bahaya', 'nikah', 'muda', 'ya', 'teman', 'ya', 'otaknya', 'tidak', 'matang', 'matang']</t>
  </si>
  <si>
    <t>['seumur', 'anak', 'umur', 'tantrum', 'salah', 'bahaya', 'nikah', 'muda', 'ya', 'teman', 'ya', 'otaknya', 'matang', 'matang']</t>
  </si>
  <si>
    <t>['umur', 'anak', 'umur', 'tantrum', 'salah', 'bahaya', 'nikah', 'muda', 'ya', 'teman', 'ya', 'otak', 'matang', 'matang']</t>
  </si>
  <si>
    <t>umur anak umur tantrum salah bahaya nikah muda ya teman ya otak matang matang</t>
  </si>
  <si>
    <t>@tanyarlfes lebih penasaran alasan mau nikah muda sih kek kobisa??</t>
  </si>
  <si>
    <t>lebih penasaran alasan mau nikah muda sih kek kobisa</t>
  </si>
  <si>
    <t>['lebih', 'penasaran', 'alasan', 'mau', 'nikah', 'muda', 'sih', 'kek', 'kobisa']</t>
  </si>
  <si>
    <t>['lebih', 'penasaran', 'alasan', 'mau', 'nikah', 'muda', 'sih', 'seperti', 'bagaimana']</t>
  </si>
  <si>
    <t>['penasaran', 'alasan', 'nikah', 'muda', 'sih']</t>
  </si>
  <si>
    <t>['penasaran', 'alas', 'nikah', 'muda', 'sih']</t>
  </si>
  <si>
    <t>penasaran alas nikah muda sih</t>
  </si>
  <si>
    <t>@tanyarlfes Dikira nikah dan bekeluarga gak butuh duit. Berusaha terus buat nyari kerja nder. Masih muda dan belum ada penghasilan, belum waktunya buat nikah</t>
  </si>
  <si>
    <t>@tanyarlfes dikira nikah dan bekeluarga gak butuh duit. berusaha terus buat nyari kerja nder. masih muda dan belum ada penghasilan, belum waktunya buat nikah</t>
  </si>
  <si>
    <t>dikira nikah dan bekeluarga gak butuh duit berusaha terus buat nyari kerja nder masih muda dan belum ada penghasilan belum waktunya buat nikah</t>
  </si>
  <si>
    <t>['dikira', 'nikah', 'dan', 'bekeluarga', 'gak', 'butuh', 'duit', 'berusaha', 'terus', 'buat', 'nyari', 'kerja', 'nder', 'masih', 'muda', 'dan', 'belum', 'ada', 'penghasilan', 'belum', 'waktunya', 'buat', 'nikah']</t>
  </si>
  <si>
    <t>['dikira', 'nikah', 'dan', 'bekeluarga', 'gak', 'butuh', 'duit', 'berusaha', 'terus', 'buat', 'mencari', 'kerja', 'nder', 'masih', 'muda', 'dan', 'belum', 'ada', 'penghasilan', 'belum', 'waktunya', 'buat', 'nikah']</t>
  </si>
  <si>
    <t>['nikah', 'bekeluarga', 'gak', 'butuh', 'duit', 'berusaha', 'mencari', 'kerja', 'nder', 'muda', 'penghasilan', 'nikah']</t>
  </si>
  <si>
    <t>['nikah', 'bekeluarga', 'gak', 'butuh', 'duit', 'usaha', 'cari', 'kerja', 'nder', 'muda', 'hasil', 'nikah']</t>
  </si>
  <si>
    <t>nikah bekeluarga gak butuh duit usaha cari kerja nder muda hasil nikah</t>
  </si>
  <si>
    <t>@tanyarlfes Jika nanti umur 50 blm nikah itu layak diberi status perawan tua. Umur 21 masih muda n lagi semangat meniti karir. Soal jodoh gak ada yg tau. Yg penting km jgn tlt kenalan SM cowo aja.</t>
  </si>
  <si>
    <t>@tanyarlfes jika nanti umur 50 blm nikah itu layak diberi status perawan tua. umur 21 masih muda n lagi semangat meniti karir. soal jodoh gak ada yg tau. yg penting km jgn tlt kenalan sm cowo aja.</t>
  </si>
  <si>
    <t>jika nanti umur blm nikah itu layak diberi status perawan tua umur masih muda  lagi semangat meniti karir soal jodoh gak ada yg tau yg penting km jgn tlt kenalan sm cowo aja</t>
  </si>
  <si>
    <t>['jika', 'nanti', 'umur', 'blm', 'nikah', 'itu', 'layak', 'diberi', 'status', 'perawan', 'tua', 'umur', 'masih', 'muda', 'lagi', 'semangat', 'meniti', 'karir', 'soal', 'jodoh', 'gak', 'ada', 'yg', 'tau', 'yg', 'penting', 'km', 'jgn', 'tlt', 'kenalan', 'sm', 'cowo', 'aja']</t>
  </si>
  <si>
    <t>['jika', 'nanti', 'umur', 'belum', 'nikah', 'itu', 'layak', 'diberi', 'status', 'perawan', 'tua', 'umur', 'masih', 'muda', 'lagi', 'semangat', 'meniti', 'karier', 'soal', 'jodoh', 'gak', 'ada', 'yg', 'tau', 'yg', 'penting', 'kamu', 'jgn', 'tlt', 'kenalan', 'sama', 'cowok', 'aja']</t>
  </si>
  <si>
    <t>['umur', 'nikah', 'layak', 'status', 'perawan', 'tua', 'umur', 'muda', 'semangat', 'meniti', 'karier', 'jodoh', 'gak', 'tau', 'jgn', 'tlt', 'kenalan', 'cowok', 'aja']</t>
  </si>
  <si>
    <t>['umur', 'nikah', 'layak', 'status', 'perawan', 'tua', 'umur', 'muda', 'semangat', 'titi', 'karier', 'jodoh', 'gak', 'tau', 'jgn', 'tlt', 'kenal', 'cowok', 'aja']</t>
  </si>
  <si>
    <t>umur nikah layak status perawan tua umur muda semangat titi karier jodoh gak tau jgn tlt kenal cowok aja</t>
  </si>
  <si>
    <t>@tanyarlfes masih banyak hal yg dapat dikejar dan dicapai, yg jelas nikah muda bukan salah satunya</t>
  </si>
  <si>
    <t>masih banyak hal yg dapat dikejar dan dicapai yg jelas nikah muda bukan salah satunya</t>
  </si>
  <si>
    <t>['masih', 'banyak', 'hal', 'yg', 'dapat', 'dikejar', 'dan', 'dicapai', 'yg', 'jelas', 'nikah', 'muda', 'bukan', 'salah', 'satunya']</t>
  </si>
  <si>
    <t>['dikejar', 'dicapai', 'nikah', 'muda', 'salah', 'satunya']</t>
  </si>
  <si>
    <t>['kejar', 'capai', 'nikah', 'muda', 'salah', 'satu']</t>
  </si>
  <si>
    <t>kejar capai nikah muda salah satu</t>
  </si>
  <si>
    <t>@tanyarlfes Target 2 tahun lagi skrg 29 gak papa telat dikit sambil perbaiki diri, kl masih ada tante atau sodara ngebacot mau gw jabarin siapa sj orang yg nikah muda dan kegagalan mereka biar melek sama contoh, jodoh gw jg gak tau siapa entah itu malaikat atau beneran manusia😁</t>
  </si>
  <si>
    <t>@tanyarlfes target 2 tahun lagi skrg 29 gak papa telat dikit sambil perbaiki diri, kl masih ada tante atau sodara ngebacot mau gw jabarin siapa sj orang yg nikah muda dan kegagalan mereka biar melek sama contoh, jodoh gw jg gak tau siapa entah itu malaikat atau beneran manusia😁</t>
  </si>
  <si>
    <t>target tahun lagi skrg gak papa telat dikit sambil perbaiki diri kl masih ada tante atau sodara ngebacot mau gw jabarin siapa sj orang yg nikah muda dan kegagalan mereka biar melek sama contoh jodoh gw jg gak tau siapa entah itu malaikat atau beneran manusia</t>
  </si>
  <si>
    <t>['target', 'tahun', 'lagi', 'skrg', 'gak', 'papa', 'telat', 'dikit', 'sambil', 'perbaiki', 'diri', 'kl', 'masih', 'ada', 'tante', 'atau', 'sodara', 'ngebacot', 'mau', 'gw', 'jabarin', 'siapa', 'sj', 'orang', 'yg', 'nikah', 'muda', 'dan', 'kegagalan', 'mereka', 'biar', 'melek', 'sama', 'contoh', 'jodoh', 'gw', 'jg', 'gak', 'tau', 'siapa', 'entah', 'itu', 'malaikat', 'atau', 'beneran', 'manusia']</t>
  </si>
  <si>
    <t>['target', 'tahun', 'lagi', 'sekarang', 'gak', 'papa', 'telat', 'sedikit', 'sambil', 'perbaiki', 'diri', 'kalau', 'masih', 'ada', 'tante', 'atau', 'saudara', 'ngebacot', 'mau', 'aku', 'jabarin', 'siapa', 'sj', 'orang', 'yg', 'nikah', 'muda', 'dan', 'kegagalan', 'mereka', 'biar', 'melek', 'sama', 'contoh', 'jodoh', 'aku', 'juga', 'gak', 'tau', 'siapa', 'entah', 'itu', 'malaikat', 'atau', 'benar', 'manusia']</t>
  </si>
  <si>
    <t>['target', 'gak', 'papa', 'telat', 'perbaiki', 'tante', 'saudara', 'ngebacot', 'jabarin', 'sj', 'orang', 'nikah', 'muda', 'kegagalan', 'biar', 'melek', 'contoh', 'jodoh', 'gak', 'tau', 'malaikat', 'manusia']</t>
  </si>
  <si>
    <t>['target', 'gak', 'papa', 'telat', 'baik', 'tante', 'saudara', 'ngebacot', 'jabarin', 'sj', 'orang', 'nikah', 'muda', 'gagal', 'biar', 'melek', 'contoh', 'jodoh', 'gak', 'tau', 'malaikat', 'manusia']</t>
  </si>
  <si>
    <t>target gak papa telat baik tante saudara ngebacot jabarin sj orang nikah muda gagal biar melek contoh jodoh gak tau malaikat manusia</t>
  </si>
  <si>
    <t>Liat emak bapak w nikah muda hidupnya berantakan. Jd w gamau nikah muda bahkan menikah aja kek males</t>
  </si>
  <si>
    <t>liat emak bapak w nikah muda hidupnya berantakan. jd w gamau nikah muda bahkan menikah aja kek males</t>
  </si>
  <si>
    <t>liat emak bapak  nikah muda hidupnya berantakan jd  gamau nikah muda bahkan menikah aja kek males</t>
  </si>
  <si>
    <t>['liat', 'emak', 'bapak', 'nikah', 'muda', 'hidupnya', 'berantakan', 'jd', 'gamau', 'nikah', 'muda', 'bahkan', 'menikah', 'aja', 'kek', 'males']</t>
  </si>
  <si>
    <t>['lihat', 'ibu', 'bapak', 'nikah', 'muda', 'hidupnya', 'berantakan', 'jd', 'gamau', 'nikah', 'muda', 'bahkan', 'nikah', 'aja', 'seperti', 'malas']</t>
  </si>
  <si>
    <t>['lihat', 'nikah', 'muda', 'hidupnya', 'berantakan', 'jd', 'gamau', 'nikah', 'muda', 'nikah', 'aja', 'malas']</t>
  </si>
  <si>
    <t>['lihat', 'nikah', 'muda', 'hidup', 'beranta', 'jd', 'gamau', 'nikah', 'muda', 'nikah', 'aja', 'malas']</t>
  </si>
  <si>
    <t>lihat nikah muda hidup beranta jd gamau nikah muda nikah aja malas</t>
  </si>
  <si>
    <t>@tanyarlfes Karena ngga ada alasan untuk nikah muda</t>
  </si>
  <si>
    <t>@tanyarlfes karena ngga ada alasan untuk nikah muda</t>
  </si>
  <si>
    <t>karena ngga ada alasan untuk nikah muda</t>
  </si>
  <si>
    <t>['karena', 'ngga', 'ada', 'alasan', 'untuk', 'nikah', 'muda']</t>
  </si>
  <si>
    <t>['karena', 'tidak', 'ada', 'alasan', 'untuk', 'nikah', 'muda']</t>
  </si>
  <si>
    <t>Bisa-bisanya nih mf lewat pas banget gua kelar ngetwit soal nikah muda wkwkwk</t>
  </si>
  <si>
    <t>bisa-bisanya nih mf lewat pas banget gua kelar ngetwit soal nikah muda wkwkwk</t>
  </si>
  <si>
    <t>bisabisanya nih mf lewat pas banget gua kelar ngetwit soal nikah muda wkwkwk</t>
  </si>
  <si>
    <t>['bisabisanya', 'nih', 'mf', 'lewat', 'pas', 'banget', 'gua', 'kelar', 'ngetwit', 'soal', 'nikah', 'muda', 'wkwkwk']</t>
  </si>
  <si>
    <t>['bisabisanya', 'nih', 'fuck', 'lewat', 'saat', 'banget', 'aku', 'kelar', 'ngetwit', 'soal', 'nikah', 'muda', 'wkwkwk']</t>
  </si>
  <si>
    <t>['bisabisanya', 'nih', 'fuck', 'banget', 'kelar', 'ngetwit', 'nikah', 'muda', 'wkwkwk']</t>
  </si>
  <si>
    <t>bisabisanya nih fuck banget kelar ngetwit nikah muda wkwkwk</t>
  </si>
  <si>
    <t>Makanya gue gapernah kepikiran buat nikah muda, karna diri gue sendiri aja belom stabil. Gue bahkan belom bisa mencintai diri gue sepenuhnya, trus gmn gue bisa mencintai suami dan anak gue nanti. Gue juga masih egois sama diri gue, padahal kalo udah nikah gaboleh egois.</t>
  </si>
  <si>
    <t>makanya gue gapernah kepikiran buat nikah muda, karna diri gue sendiri aja belom stabil. gue bahkan belom bisa mencintai diri gue sepenuhnya, trus gmn gue bisa mencintai suami dan anak gue nanti. gue juga masih egois sama diri gue, padahal kalo udah nikah gaboleh egois.</t>
  </si>
  <si>
    <t>makanya gue gapernah kepikiran buat nikah muda karna diri gue sendiri aja belom stabil gue bahkan belom bisa mencintai diri gue sepenuhnya trus gmn gue bisa mencintai suami dan anak gue nanti gue juga masih egois sama diri gue padahal kalo udah nikah gaboleh egois</t>
  </si>
  <si>
    <t>['makanya', 'gue', 'gapernah', 'kepikiran', 'buat', 'nikah', 'muda', 'karna', 'diri', 'gue', 'sendiri', 'aja', 'belom', 'stabil', 'gue', 'bahkan', 'belom', 'bisa', 'mencintai', 'diri', 'gue', 'sepenuhnya', 'trus', 'gmn', 'gue', 'bisa', 'mencintai', 'suami', 'dan', 'anak', 'gue', 'nanti', 'gue', 'juga', 'masih', 'egois', 'sama', 'diri', 'gue', 'padahal', 'kalo', 'udah', 'nikah', 'gaboleh', 'egois']</t>
  </si>
  <si>
    <t>['makanya', 'aku', 'gapernah', 'kepikiran', 'buat', 'nikah', 'muda', 'karena', 'diri', 'aku', 'sendiri', 'aja', 'belum', 'stabil', 'aku', 'bahkan', 'belum', 'bisa', 'mencintai', 'diri', 'aku', 'sepenuhnya', 'terus', 'bagaimana', 'aku', 'bisa', 'mencintai', 'suami', 'dan', 'anak', 'aku', 'nanti', 'aku', 'juga', 'masih', 'egois', 'sama', 'diri', 'aku', 'padahal', 'kalo', 'sudah', 'nikah', 'gaboleh', 'egois']</t>
  </si>
  <si>
    <t>['gapernah', 'kepikiran', 'nikah', 'muda', 'aja', 'stabil', 'mencintai', 'sepenuhnya', 'mencintai', 'suami', 'anak', 'egois', 'kalo', 'nikah', 'gaboleh', 'egois']</t>
  </si>
  <si>
    <t>['gapernah', 'pikir', 'nikah', 'muda', 'aja', 'stabil', 'cinta', 'sepenuh', 'cinta', 'suami', 'anak', 'egois', 'kalo', 'nikah', 'gaboleh', 'egois']</t>
  </si>
  <si>
    <t>gapernah pikir nikah muda aja stabil cinta sepenuh cinta suami anak egois kalo nikah gaboleh egois</t>
  </si>
  <si>
    <t>@tanyarlfes Karna gamau cepet cerai aja, nikah muda, pikiran belum matang
Tp klo Hyunjin yg ngajak nikah besok, gas aja si</t>
  </si>
  <si>
    <t>@tanyarlfes karna gamau cepet cerai aja, nikah muda, pikiran belum matang
tp klo hyunjin yg ngajak nikah besok, gas aja si</t>
  </si>
  <si>
    <t>karna gamau cepet cerai aja nikah muda pikiran belum matang tp klo hyunjin yg ngajak nikah besok gas aja si</t>
  </si>
  <si>
    <t>['karna', 'gamau', 'cepet', 'cerai', 'aja', 'nikah', 'muda', 'pikiran', 'belum', 'matang', 'tp', 'klo', 'hyunjin', 'yg', 'ngajak', 'nikah', 'besok', 'gas', 'aja', 'si']</t>
  </si>
  <si>
    <t>['karena', 'gamau', 'cepat', 'cerai', 'aja', 'nikah', 'muda', 'pikiran', 'belum', 'matang', 'tapi', 'klo', 'hyunjin', 'yg', 'mengajak', 'nikah', 'besok', 'ayo', 'aja', 'si']</t>
  </si>
  <si>
    <t>['gamau', 'cepat', 'cerai', 'aja', 'nikah', 'muda', 'pikiran', 'matang', 'klo', 'hyunjin', 'mengajak', 'nikah', 'besok', 'ayo', 'aja', 'si']</t>
  </si>
  <si>
    <t>['gamau', 'cepat', 'cerai', 'aja', 'nikah', 'muda', 'pikir', 'matang', 'klo', 'hyunjin', 'ajak', 'nikah', 'besok', 'ayo', 'aja', 'si']</t>
  </si>
  <si>
    <t>gamau cepat cerai aja nikah muda pikir matang klo hyunjin ajak nikah besok ayo aja si</t>
  </si>
  <si>
    <t>@tanyarlfes Meanwhile gue, cwe 26th blum nikah, gk punya gebetan apalagi pacar 🫂 gpp nder, jalani aja hidup kamu, nikmati masa muda km,</t>
  </si>
  <si>
    <t>@tanyarlfes meanwhile gue, cwe 26th blum nikah, gk punya gebetan apalagi pacar 🫂 gpp nder, jalani aja hidup kamu, nikmati masa muda km,</t>
  </si>
  <si>
    <t>meanwhile gue cwe th blum nikah gk punya gebetan apalagi pacar gpp nder jalani aja hidup kamu nikmati masa muda km</t>
  </si>
  <si>
    <t>['meanwhile', 'gue', 'cwe', 'th', 'blum', 'nikah', 'gk', 'punya', 'gebetan', 'apalagi', 'pacar', 'gpp', 'nder', 'jalani', 'aja', 'hidup', 'kamu', 'nikmati', 'masa', 'muda', 'km']</t>
  </si>
  <si>
    <t>['meanwhile', 'aku', 'cewek', 'tahun', 'belum', 'nikah', 'tidak', 'punya', 'gebetan', 'apalagi', 'pacar', 'boleh', 'nder', 'jalani', 'aja', 'hidup', 'kamu', 'menikmati', 'masa', 'muda', 'kamu']</t>
  </si>
  <si>
    <t>['meanwhile', 'cewek', 'nikah', 'gebetan', 'pacar', 'nder', 'jalani', 'aja', 'hidup', 'menikmati', 'muda']</t>
  </si>
  <si>
    <t>['meanwhile', 'cewek', 'nikah', 'gebetan', 'pacar', 'nder', 'jalan', 'aja', 'hidup', 'nikmat', 'muda']</t>
  </si>
  <si>
    <t>meanwhile cewek nikah gebetan pacar nder jalan aja hidup nikmat muda</t>
  </si>
  <si>
    <t>@tanyarlfes Kalo ibuku bilang "Kalo kamu siap nikah ya nikah, nek belum ya udah. Yg penting jangan pernah nyeselin pernikahanmu. Jangan karna buru2 ternyata ending nya ga bertahan dan cerai muda."
Intinya pilihannya di kamu, jangan terlalu dengerin kata orang, gada habisnya nder.</t>
  </si>
  <si>
    <t>@tanyarlfes kalo ibuku bilang "kalo kamu siap nikah ya nikah, nek belum ya udah. yg penting jangan pernah nyeselin pernikahanmu. jangan karna buru2 ternyata ending nya ga bertahan dan cerai muda."
intinya pilihannya di kamu, jangan terlalu dengerin kata orang, gada habisnya nder.</t>
  </si>
  <si>
    <t>kalo ibuku bilang kalo kamu siap nikah ya nikah nek belum ya udah yg penting jangan pernah nyeselin pernikahanmu jangan karna buru ternyata ending nya ga bertahan dan cerai muda intinya pilihannya di kamu jangan terlalu dengerin kata orang gada habisnya nder</t>
  </si>
  <si>
    <t>['kalo', 'ibuku', 'bilang', 'kalo', 'kamu', 'siap', 'nikah', 'ya', 'nikah', 'nek', 'belum', 'ya', 'udah', 'yg', 'penting', 'jangan', 'pernah', 'nyeselin', 'pernikahanmu', 'jangan', 'karna', 'buru', 'ternyata', 'ending', 'nya', 'ga', 'bertahan', 'dan', 'cerai', 'muda', 'intinya', 'pilihannya', 'di', 'kamu', 'jangan', 'terlalu', 'dengerin', 'kata', 'orang', 'gada', 'habisnya', 'nder']</t>
  </si>
  <si>
    <t>['kalo', 'ibuku', 'bilang', 'kalo', 'kamu', 'siap', 'nikah', 'ya', 'nikah', 'kalau', 'belum', 'ya', 'sudah', 'yg', 'penting', 'jangan', 'pernah', 'nyeselin', 'pernikahanmu', 'jangan', 'karena', 'buru', 'ternyata', 'ending', 'nya', 'tidak', 'bertahan', 'dan', 'cerai', 'muda', 'intinya', 'pilihannya', 'di', 'kamu', 'jangan', 'terlalu', 'dengarkan', 'kata', 'orang', 'tidak', 'habisnya', 'nder']</t>
  </si>
  <si>
    <t>['kalo', 'ibuku', 'bilang', 'kalo', 'nikah', 'ya', 'nikah', 'ya', 'nyeselin', 'pernikahanmu', 'buru', 'ending', 'nya', 'bertahan', 'cerai', 'muda', 'intinya', 'pilihannya', 'dengarkan', 'orang', 'habisnya', 'nder']</t>
  </si>
  <si>
    <t>['kalo', 'ibu', 'bilang', 'kalo', 'nikah', 'ya', 'nikah', 'ya', 'nyeselin', 'nikah', 'buru', 'ending', 'nya', 'tahan', 'cerai', 'muda', 'inti', 'pilih', 'dengar', 'orang', 'habis', 'nder']</t>
  </si>
  <si>
    <t>kalo ibu bilang kalo nikah ya nikah ya nyeselin nikah buru ending nya tahan cerai muda inti pilih dengar orang habis nder</t>
  </si>
  <si>
    <t>Selama masih bahagia menikmati hobi, cita-cita dan pekerjaan yg ada knp ya orang harus dipaksakan nikah muda? Riweh pisan. 😒</t>
  </si>
  <si>
    <t>selama masih bahagia menikmati hobi, cita-cita dan pekerjaan yg ada knp ya orang harus dipaksakan nikah muda? riweh pisan. 😒</t>
  </si>
  <si>
    <t>selama masih bahagia menikmati hobi citacita dan pekerjaan yg ada knp ya orang harus dipaksakan nikah muda riweh pisan</t>
  </si>
  <si>
    <t>['selama', 'masih', 'bahagia', 'menikmati', 'hobi', 'citacita', 'dan', 'pekerjaan', 'yg', 'ada', 'knp', 'ya', 'orang', 'harus', 'dipaksakan', 'nikah', 'muda', 'riweh', 'pisan']</t>
  </si>
  <si>
    <t>['selama', 'masih', 'bahagia', 'menikmati', 'hobi', 'impian', 'dan', 'pekerjaan', 'yg', 'ada', 'kenapa', 'ya', 'orang', 'harus', 'dipaksakan', 'nikah', 'muda', 'riweh', 'sangat']</t>
  </si>
  <si>
    <t>['bahagia', 'menikmati', 'hobi', 'impian', 'pekerjaan', 'ya', 'orang', 'dipaksakan', 'nikah', 'muda', 'riweh']</t>
  </si>
  <si>
    <t>['bahagia', 'nikmat', 'hobi', 'impi', 'kerja', 'ya', 'orang', 'paksa', 'nikah', 'muda', 'riweh']</t>
  </si>
  <si>
    <t>bahagia nikmat hobi impi kerja ya orang paksa nikah muda riweh</t>
  </si>
  <si>
    <t>alasan kalian gamau nikah muda karena apa. gt ah</t>
  </si>
  <si>
    <t>alasan kalian gamau nikah muda karena apa gt ah</t>
  </si>
  <si>
    <t>['alasan', 'kalian', 'gamau', 'nikah', 'muda', 'karena', 'apa', 'gt', 'ah']</t>
  </si>
  <si>
    <t>['alasan', 'kalian', 'gamau', 'nikah', 'muda', 'karena', 'apa', 'begitu', 'ah']</t>
  </si>
  <si>
    <t>['alasan', 'gamau', 'nikah', 'muda', 'ah']</t>
  </si>
  <si>
    <t>['alas', 'gamau', 'nikah', 'muda', 'ah']</t>
  </si>
  <si>
    <t>alas gamau nikah muda ah</t>
  </si>
  <si>
    <t>@tanyarlfes Tapi emang kalo umur 21 belom nikah dikatain tua, tapi kalo umur 21 dah mati dikatain mati muda :') padahal sama sama umur 21</t>
  </si>
  <si>
    <t>@tanyarlfes tapi emang kalo umur 21 belom nikah dikatain tua, tapi kalo umur 21 dah mati dikatain mati muda :') padahal sama sama umur 21</t>
  </si>
  <si>
    <t>tapi emang kalo umur belom nikah dikatain tua tapi kalo umur dah mati dikatain mati muda padahal sama sama umur</t>
  </si>
  <si>
    <t>['tapi', 'emang', 'kalo', 'umur', 'belom', 'nikah', 'dikatain', 'tua', 'tapi', 'kalo', 'umur', 'dah', 'mati', 'dikatain', 'mati', 'muda', 'padahal', 'sama', 'sama', 'umur']</t>
  </si>
  <si>
    <t>['tapi', 'memang', 'kalo', 'umur', 'belum', 'nikah', 'dikatakan', 'tua', 'tapi', 'kalo', 'umur', 'sudah', 'mati', 'dikatakan', 'mati', 'muda', 'padahal', 'sama', 'sama', 'umur']</t>
  </si>
  <si>
    <t>['kalo', 'umur', 'nikah', 'tua', 'kalo', 'umur', 'mati', 'mati', 'muda', 'umur']</t>
  </si>
  <si>
    <t>kalo umur nikah tua kalo umur mati mati muda umur</t>
  </si>
  <si>
    <t>@tanyarlfes Gak siap segala2nya. Gue anak sulung, perempuan pula. Keluarga jga bkn yg tajir melintir. Gue masih mau menghabiskan masa muda untuk menggapai cita2 dan mimpi2 yg dri lama pengin diwujudin, krn setelah nikah nanti gue akan mendidikasikan diri buat keluarga gue</t>
  </si>
  <si>
    <t>@tanyarlfes gak siap segala2nya. gue anak sulung, perempuan pula. keluarga jga bkn yg tajir melintir. gue masih mau menghabiskan masa muda untuk menggapai cita2 dan mimpi2 yg dri lama pengin diwujudin, krn setelah nikah nanti gue akan mendidikasikan diri buat keluarga gue</t>
  </si>
  <si>
    <t>gak siap segalanya gue anak sulung perempuan pula keluarga jga bkn yg tajir melintir gue masih mau menghabiskan masa muda untuk menggapai cita dan mimpi yg dri lama pengin diwujudin krn setelah nikah nanti gue akan mendidikasikan diri buat keluarga gue</t>
  </si>
  <si>
    <t>['gak', 'siap', 'segalanya', 'gue', 'anak', 'sulung', 'perempuan', 'pula', 'keluarga', 'jga', 'bkn', 'yg', 'tajir', 'melintir', 'gue', 'masih', 'mau', 'menghabiskan', 'masa', 'muda', 'untuk', 'menggapai', 'cita', 'dan', 'mimpi', 'yg', 'dri', 'lama', 'pengin', 'diwujudin', 'krn', 'setelah', 'nikah', 'nanti', 'gue', 'akan', 'mendidikasikan', 'diri', 'buat', 'keluarga', 'gue']</t>
  </si>
  <si>
    <t>['gak', 'siap', 'segalanya', 'aku', 'anak', 'sulung', 'perempuan', 'pula', 'keluarga', 'juga', 'bukan', 'yg', 'kaya', 'melintir', 'aku', 'masih', 'mau', 'menghabiskan', 'masa', 'muda', 'untuk', 'menggapai', 'cita', 'dan', 'mimpi', 'yg', 'dari', 'lama', 'ingin', 'diwujudin', 'krn', 'setelah', 'nikah', 'nanti', 'aku', 'akan', 'mendidikasikan', 'diri', 'buat', 'keluarga', 'aku']</t>
  </si>
  <si>
    <t>['gak', 'anak', 'sulung', 'perempuan', 'keluarga', 'kaya', 'melintir', 'menghabiskan', 'muda', 'menggapai', 'cita', 'mimpi', 'diwujudin', 'krn', 'nikah', 'mendidikasikan', 'keluarga']</t>
  </si>
  <si>
    <t>['gak', 'anak', 'sulung', 'perempuan', 'keluarga', 'kaya', 'melintir', 'habis', 'muda', 'gapai', 'cita', 'mimpi', 'diwujudin', 'krn', 'nikah', 'kasi', 'keluarga']</t>
  </si>
  <si>
    <t>gak anak sulung perempuan keluarga kaya melintir habis muda gapai cita mimpi diwujudin krn nikah kasi keluarga</t>
  </si>
  <si>
    <t>@tanyarlfes jangan kan nikah muda, nikah aja gaada kepikiran</t>
  </si>
  <si>
    <t>jangan kan nikah muda nikah aja gaada kepikiran</t>
  </si>
  <si>
    <t>['jangan', 'kan', 'nikah', 'muda', 'nikah', 'aja', 'gaada', 'kepikiran']</t>
  </si>
  <si>
    <t>['nikah', 'muda', 'nikah', 'aja', 'gaada', 'kepikiran']</t>
  </si>
  <si>
    <t>['nikah', 'muda', 'nikah', 'aja', 'gaada', 'pikir']</t>
  </si>
  <si>
    <t>nikah muda nikah aja gaada pikir</t>
  </si>
  <si>
    <t>@tanyarlfes Umur 21th masih sangat muda, nih ya w udh nikah dan punya anak 1. Ada hal2 yg gabisa lu lakuin kl udh nikah, sblm nikah lu harus lakuin itu, itu ajasi pesen gw. Apa lu gaada niatan nyenengin diri sendiri dlu dan org sekitar lu? Yuk pede yuk cari kerja aja dlu biar ada kesibukan</t>
  </si>
  <si>
    <t>@tanyarlfes umur 21th masih sangat muda, nih ya w udh nikah dan punya anak 1. ada hal2 yg gabisa lu lakuin kl udh nikah, sblm nikah lu harus lakuin itu, itu ajasi pesen gw. apa lu gaada niatan nyenengin diri sendiri dlu dan org sekitar lu? yuk pede yuk cari kerja aja dlu biar ada kesibukan</t>
  </si>
  <si>
    <t>umur th masih sangat muda nih ya  udh nikah dan punya anak ada hal yg gabisa lu lakuin kl udh nikah sblm nikah lu harus lakuin itu itu ajasi pesen gw apa lu gaada niatan nyenengin diri sendiri dlu dan org sekitar lu yuk pede yuk cari kerja aja dlu biar ada kesibukan</t>
  </si>
  <si>
    <t>['umur', 'th', 'masih', 'sangat', 'muda', 'nih', 'ya', 'udh', 'nikah', 'dan', 'punya', 'anak', 'ada', 'hal', 'yg', 'gabisa', 'lu', 'lakuin', 'kl', 'udh', 'nikah', 'sblm', 'nikah', 'lu', 'harus', 'lakuin', 'itu', 'itu', 'ajasi', 'pesen', 'gw', 'apa', 'lu', 'gaada', 'niatan', 'nyenengin', 'diri', 'sendiri', 'dlu', 'dan', 'org', 'sekitar', 'lu', 'yuk', 'pede', 'yuk', 'cari', 'kerja', 'aja', 'dlu', 'biar', 'ada', 'kesibukan']</t>
  </si>
  <si>
    <t>['umur', 'tahun', 'masih', 'sangat', 'muda', 'nih', 'ya', 'sudah', 'nikah', 'dan', 'punya', 'anak', 'ada', 'hal', 'yg', 'gabisa', 'kamu', 'lakukan', 'kalau', 'sudah', 'nikah', 'sebelum', 'nikah', 'kamu', 'harus', 'lakukan', 'itu', 'itu', 'ajasi', 'pesen', 'aku', 'apa', 'kamu', 'gaada', 'niat', 'menyenangkan', 'diri', 'sendiri', 'dahulu', 'dan', 'orang', 'sekitar', 'kamu', 'ayo', 'sombong', 'ayo', 'cari', 'kerja', 'aja', 'dahulu', 'biar', 'ada', 'kesibukan']</t>
  </si>
  <si>
    <t>['umur', 'muda', 'nih', 'ya', 'nikah', 'anak', 'gabisa', 'lakukan', 'nikah', 'nikah', 'lakukan', 'ajasi', 'pesen', 'gaada', 'niat', 'menyenangkan', 'orang', 'ayo', 'sombong', 'ayo', 'cari', 'kerja', 'aja', 'biar', 'kesibukan']</t>
  </si>
  <si>
    <t>['umur', 'muda', 'nih', 'ya', 'nikah', 'anak', 'gabisa', 'laku', 'nikah', 'nikah', 'laku', 'ajasi', 'sen', 'gaada', 'niat', 'senang', 'orang', 'ayo', 'sombong', 'ayo', 'cari', 'kerja', 'aja', 'biar', 'sibuk']</t>
  </si>
  <si>
    <t>umur muda nih ya nikah anak gabisa laku nikah nikah laku ajasi sen gaada niat senang orang ayo sombong ayo cari kerja aja biar sibuk</t>
  </si>
  <si>
    <t>@tanyarlfes yg mw nikah muda kayaknya lo harus mateng deh scr finansial n mental, krna gue pikir2 nikah butuh duwid banyak juga ye... plg kalo gue n kk gwe ga ada  duwid ortu gue udh miliaran, triliunan, seember, segentonk, sepantai</t>
  </si>
  <si>
    <t>yg mw nikah muda kayaknya lo harus mateng deh scr finansial  mental krna gue pikir nikah butuh duwid banyak juga ye plg kalo gue  kk gwe ga ada duwid ortu gue udh miliaran triliunan seember segentonk sepantai</t>
  </si>
  <si>
    <t>['yg', 'mw', 'nikah', 'muda', 'kayaknya', 'lo', 'harus', 'mateng', 'deh', 'scr', 'finansial', 'mental', 'krna', 'gue', 'pikir', 'nikah', 'butuh', 'duwid', 'banyak', 'juga', 'ye', 'plg', 'kalo', 'gue', 'kk', 'gwe', 'ga', 'ada', 'duwid', 'ortu', 'gue', 'udh', 'miliaran', 'triliunan', 'seember', 'segentonk', 'sepantai']</t>
  </si>
  <si>
    <t>['yg', 'mau', 'nikah', 'muda', 'kayaknya', 'kamu', 'harus', 'matang', 'deh', 'secara', 'keuangan', 'mental', 'karena', 'aku', 'pikir', 'nikah', 'butuh', 'duwid', 'banyak', 'juga', 'ya', 'paling', 'kalo', 'aku', 'kakak', 'aku', 'tidak', 'ada', 'duwid', 'orangtua', 'aku', 'sudah', 'miliaran', 'triliunan', 'seember', 'segentonk', 'sepantai']</t>
  </si>
  <si>
    <t>['nikah', 'muda', 'kayaknya', 'matang', 'deh', 'keuangan', 'mental', 'pikir', 'nikah', 'butuh', 'duwid', 'ya', 'kalo', 'kakak', 'duwid', 'orangtua', 'miliaran', 'triliunan', 'seember', 'segentonk', 'sepantai']</t>
  </si>
  <si>
    <t>['nikah', 'muda', 'kayak', 'matang', 'deh', 'uang', 'mental', 'pikir', 'nikah', 'butuh', 'duwid', 'ya', 'kalo', 'kakak', 'duwid', 'orangtua', 'miliar', 'triliun', 'ember', 'segentonk', 'pantai']</t>
  </si>
  <si>
    <t>nikah muda kayak matang deh uang mental pikir nikah butuh duwid ya kalo kakak duwid orangtua miliar triliun ember segentonk pantai</t>
  </si>
  <si>
    <t>@tanyarlfes 1. Suka sendiri
2. Masih mageran
3. Trust issues
4. Blm ada calonnya
5. Financial
6. Ilmu parenting gue blm mantep
7. Takut saling selingkuh kaya ortu (trauma smpe skrg)
8. Males aja nikah muda</t>
  </si>
  <si>
    <t>@tanyarlfes 1. suka sendiri
2. masih mageran
3. trust issues
4. blm ada calonnya
5. financial
6. ilmu parenting gue blm mantep
7. takut saling selingkuh kaya ortu (trauma smpe skrg)
8. males aja nikah muda</t>
  </si>
  <si>
    <t>suka sendiri masih mageran trust issues blm ada calonnya financial ilmu parenting gue blm mantep takut saling selingkuh kaya ortu trauma smpe skrg males aja nikah muda</t>
  </si>
  <si>
    <t>['suka', 'sendiri', 'masih', 'mageran', 'trust', 'issues', 'blm', 'ada', 'calonnya', 'financial', 'ilmu', 'parenting', 'gue', 'blm', 'mantep', 'takut', 'saling', 'selingkuh', 'kaya', 'ortu', 'trauma', 'smpe', 'skrg', 'males', 'aja', 'nikah', 'muda']</t>
  </si>
  <si>
    <t>['suka', 'sendiri', 'masih', 'mageran', 'trust', 'issues', 'belum', 'ada', 'calonnya', 'keuangan', 'ilmu', 'mengasuh', 'aku', 'belum', 'mantap', 'takut', 'saling', 'selingkuh', 'kaya', 'orangtua', 'trauma', 'sampai', 'sekarang', 'malas', 'aja', 'nikah', 'muda']</t>
  </si>
  <si>
    <t>['suka', 'mageran', 'trust', 'issues', 'calonnya', 'keuangan', 'ilmu', 'mengasuh', 'mantap', 'takut', 'selingkuh', 'kaya', 'orangtua', 'trauma', 'malas', 'aja', 'nikah', 'muda']</t>
  </si>
  <si>
    <t>['suka', 'mageran', 'trust', 'issues', 'calon', 'uang', 'ilmu', 'asuh', 'mantap', 'takut', 'selingkuh', 'kaya', 'orangtua', 'trauma', 'malas', 'aja', 'nikah', 'muda']</t>
  </si>
  <si>
    <t>suka mageran trust issues calon uang ilmu asuh mantap takut selingkuh kaya orangtua trauma malas aja nikah muda</t>
  </si>
  <si>
    <t>So interesting. Ngeliat orang-orang di desa gue pada nikah muda, suddenly i whispered my mom, "aku pokoknya gak mau nikah muda," and you know what my mom said, "lagian siapa yang nyuruh?"</t>
  </si>
  <si>
    <t>so interesting. ngeliat orang-orang di desa gue pada nikah muda, suddenly i whispered my mom, "aku pokoknya gak mau nikah muda," and you know what my mom said, "lagian siapa yang nyuruh?"</t>
  </si>
  <si>
    <t>so interesting ngeliat orangorang di desa gue pada nikah muda suddenly  whispered my mom aku pokoknya gak mau nikah muda and you know what my mom said lagian siapa yang nyuruh</t>
  </si>
  <si>
    <t>['so', 'interesting', 'ngeliat', 'orangorang', 'di', 'desa', 'gue', 'pada', 'nikah', 'muda', 'suddenly', 'whispered', 'my', 'mom', 'aku', 'pokoknya', 'gak', 'mau', 'nikah', 'muda', 'and', 'you', 'know', 'what', 'my', 'mom', 'said', 'lagian', 'siapa', 'yang', 'nyuruh']</t>
  </si>
  <si>
    <t>['jadi', 'interesting', 'melihat', 'orang', 'di', 'desa', 'aku', 'pada', 'nikah', 'muda', 'suddenly', 'whispered', 'my', 'ibu', 'aku', 'pokoknya', 'gak', 'mau', 'nikah', 'muda', 'and', 'you', 'know', 'what', 'my', 'ibu', 'berkata', 'lagian', 'siapa', 'yang', 'menyuruh']</t>
  </si>
  <si>
    <t>['interesting', 'orang', 'desa', 'nikah', 'muda', 'suddenly', 'whispered', 'my', 'pokoknya', 'gak', 'nikah', 'muda', 'and', 'you', 'know', 'what', 'my', 'menyuruh']</t>
  </si>
  <si>
    <t>['interesting', 'orang', 'desa', 'nikah', 'muda', 'suddenly', 'whispered', 'my', 'pokok', 'gak', 'nikah', 'muda', 'and', 'you', 'know', 'what', 'my', 'suruh']</t>
  </si>
  <si>
    <t>interesting orang desa nikah muda suddenly whispered my pokok gak nikah muda and you know what my suruh</t>
  </si>
  <si>
    <t>Karna lahir dari orangtua yang ngga siap ngejalanin rumah tangga padahal dari segi umur mereka nikah di umur yang cukup matang.
Jangankan nikah muda, nikah aja ngga masuk goals hidup gue lol</t>
  </si>
  <si>
    <t>karna lahir dari orangtua yang ngga siap ngejalanin rumah tangga padahal dari segi umur mereka nikah di umur yang cukup matang.
jangankan nikah muda, nikah aja ngga masuk goals hidup gue lol</t>
  </si>
  <si>
    <t>karna lahir dari orangtua yang ngga siap ngejalanin rumah tangga padahal dari segi umur mereka nikah di umur yang cukup matang jangankan nikah muda nikah aja ngga masuk goals hidup gue lol</t>
  </si>
  <si>
    <t>['karna', 'lahir', 'dari', 'orangtua', 'yang', 'ngga', 'siap', 'ngejalanin', 'rumah', 'tangga', 'padahal', 'dari', 'segi', 'umur', 'mereka', 'nikah', 'di', 'umur', 'yang', 'cukup', 'matang', 'jangankan', 'nikah', 'muda', 'nikah', 'aja', 'ngga', 'masuk', 'goals', 'hidup', 'gue', 'lol']</t>
  </si>
  <si>
    <t>['karena', 'lahir', 'dari', 'orangtua', 'yang', 'tidak', 'siap', 'ngejalanin', 'rumah', 'tangga', 'padahal', 'dari', 'segi', 'umur', 'mereka', 'nikah', 'di', 'umur', 'yang', 'cukup', 'matang', 'jangankan', 'nikah', 'muda', 'nikah', 'aja', 'tidak', 'masuk', 'tujuan', 'hidup', 'aku', 'lol']</t>
  </si>
  <si>
    <t>['lahir', 'orangtua', 'ngejalanin', 'rumah', 'tangga', 'segi', 'umur', 'nikah', 'umur', 'matang', 'nikah', 'muda', 'nikah', 'aja', 'masuk', 'tujuan', 'hidup', 'lol']</t>
  </si>
  <si>
    <t>['lahir', 'orangtua', 'ngejalanin', 'rumah', 'tangga', 'segi', 'umur', 'nikah', 'umur', 'matang', 'nikah', 'muda', 'nikah', 'aja', 'masuk', 'tuju', 'hidup', 'lol']</t>
  </si>
  <si>
    <t>lahir orangtua ngejalanin rumah tangga segi umur nikah umur matang nikah muda nikah aja masuk tuju hidup lol</t>
  </si>
  <si>
    <t>Cornerstone
Eknath
Atlashella
Artfice
Be my cupcake 
Senandika (jisung) 
Senandika (haechan) 
Story of karel
Lotus in the mud
Tentang melodi
Platonic friends
Agil, klea, tetangga
Secondly
Lastly
Desain grafis
Face claim
Life sweetener
Balada nikah muda
Jangan cepat berlalu</t>
  </si>
  <si>
    <t>cornerstone
eknath
atlashella
artfice
be my cupcake 
senandika (jisung) 
senandika (haechan) 
story of karel
lotus in the mud
tentang melodi
platonic friends
agil, klea, tetangga
secondly
lastly
desain grafis
face claim
life sweetener
balada nikah muda
jangan cepat berlalu</t>
  </si>
  <si>
    <t>cornerstone eknath atlashella artfice be my cupcake senandika jisung senandika haechan story of karel lotus in the mud tentang melodi platonic friends agil klea tetangga secondly lastly desain grafis face claim life sweetener balada nikah muda jangan cepat berlalu</t>
  </si>
  <si>
    <t>['cornerstone', 'eknath', 'atlashella', 'artfice', 'be', 'my', 'cupcake', 'senandika', 'jisung', 'senandika', 'haechan', 'story', 'of', 'karel', 'lotus', 'in', 'the', 'mud', 'tentang', 'melodi', 'platonic', 'friends', 'agil', 'klea', 'tetangga', 'secondly', 'lastly', 'desain', 'grafis', 'face', 'claim', 'life', 'sweetener', 'balada', 'nikah', 'muda', 'jangan', 'cepat', 'berlalu']</t>
  </si>
  <si>
    <t>['cornerstone', 'eknath', 'atlashella', 'artfice', 'be', 'my', 'cupcake', 'senandika', 'jisung', 'senandika', 'haechan', 'story', 'of', 'karel', 'lotus', 'in', 'the', 'muda', 'tentang', 'melodi', 'platonic', 'friends', 'agil', 'klea', 'tetangga', 'secondly', 'lastly', 'desain', 'grafis', 'face', 'claim', 'life', 'sweetener', 'balada', 'nikah', 'muda', 'jangan', 'cepat', 'berlalu']</t>
  </si>
  <si>
    <t>['cornerstone', 'eknath', 'atlashella', 'artfice', 'be', 'my', 'cupcake', 'senandika', 'jisung', 'senandika', 'haechan', 'story', 'of', 'karel', 'lotus', 'in', 'the', 'muda', 'melodi', 'platonic', 'friends', 'agil', 'klea', 'tetangga', 'secondly', 'lastly', 'desain', 'grafis', 'face', 'claim', 'life', 'sweetener', 'balada', 'nikah', 'muda', 'cepat']</t>
  </si>
  <si>
    <t>cornerstone eknath atlashella artfice be my cupcake senandika jisung senandika haechan story of karel lotus in the muda melodi platonic friends agil klea tetangga secondly lastly desain grafis face claim life sweetener balada nikah muda cepat</t>
  </si>
  <si>
    <t>@convomf mati muda or nikah muda</t>
  </si>
  <si>
    <t>mati muda or nikah muda</t>
  </si>
  <si>
    <t>['mati', 'muda', 'or', 'nikah', 'muda']</t>
  </si>
  <si>
    <t>@tanyarlfes bodo amat klo ada orng yg ngatain gue "nnti jdi perawan tua lho" y gmn y, nikah tu gak smbarangan, jdi nikmatin aja dlu masa muda lu nder, perbanyak uang lo, krna perempuan harus bnyk uang dn cerdas biar gk diremehin wkwk</t>
  </si>
  <si>
    <t>bodo amat klo ada orng yg ngatain gue nnti jdi perawan tua lho  gmn  nikah tu gak smbarangan jdi nikmatin aja dlu masa muda lu nder perbanyak uang lo krna perempuan harus bnyk uang dn cerdas biar gk diremehin wkwk</t>
  </si>
  <si>
    <t>['bodo', 'amat', 'klo', 'ada', 'orng', 'yg', 'ngatain', 'gue', 'nnti', 'jdi', 'perawan', 'tua', 'lho', 'gmn', 'nikah', 'tu', 'gak', 'smbarangan', 'jdi', 'nikmatin', 'aja', 'dlu', 'masa', 'muda', 'lu', 'nder', 'perbanyak', 'uang', 'lo', 'krna', 'perempuan', 'harus', 'bnyk', 'uang', 'dn', 'cerdas', 'biar', 'gk', 'diremehin', 'wkwk']</t>
  </si>
  <si>
    <t>['bodoh', 'amat', 'klo', 'ada', 'orang', 'yg', 'membicarakan', 'aku', 'nanti', 'jadi', 'perawan', 'tua', 'lho', 'bagaimana', 'nikah', 'itu', 'gak', 'smbarangan', 'jadi', 'menikmati', 'aja', 'dahulu', 'masa', 'muda', 'kamu', 'nder', 'perbanyak', 'uang', 'kamu', 'karena', 'perempuan', 'harus', 'banyak', 'uang', 'dan', 'cerdas', 'biar', 'tidak', 'diremehin', 'wkwk']</t>
  </si>
  <si>
    <t>['bodoh', 'klo', 'orang', 'membicarakan', 'perawan', 'tua', 'lho', 'nikah', 'gak', 'smbarangan', 'menikmati', 'aja', 'muda', 'nder', 'perbanyak', 'uang', 'perempuan', 'uang', 'cerdas', 'biar', 'diremehin']</t>
  </si>
  <si>
    <t>['bodoh', 'klo', 'orang', 'bicara', 'perawan', 'tua', 'lho', 'nikah', 'gak', 'smbarangan', 'nikmat', 'aja', 'muda', 'nder', 'banyak', 'uang', 'perempuan', 'uang', 'cerdas', 'biar', 'diremehin']</t>
  </si>
  <si>
    <t>bodoh klo orang bicara perawan tua lho nikah gak smbarangan nikmat aja muda nder banyak uang perempuan uang cerdas biar diremehin</t>
  </si>
  <si>
    <t>@tanyarlfes Balik lagi ke masing² si, dan semakin kita nikah muda semakin banyak masalah juga di lalui 🙄</t>
  </si>
  <si>
    <t>@tanyarlfes balik lagi ke masing² si, dan semakin kita nikah muda semakin banyak masalah juga di lalui 🙄</t>
  </si>
  <si>
    <t>balik lagi ke masing si dan semakin kita nikah muda semakin banyak masalah juga di lalui</t>
  </si>
  <si>
    <t>['balik', 'lagi', 'ke', 'masing', 'si', 'dan', 'semakin', 'kita', 'nikah', 'muda', 'semakin', 'banyak', 'masalah', 'juga', 'di', 'lalui']</t>
  </si>
  <si>
    <t>['si', 'nikah', 'muda', 'lalui']</t>
  </si>
  <si>
    <t>['si', 'nikah', 'muda', 'lalu']</t>
  </si>
  <si>
    <t>si nikah muda lalu</t>
  </si>
  <si>
    <t>SUMPAH SYOK.
GAMAU LAGI BECANDA SAMA CWO 30THN.
SUMPAH SUMPAH SUMPAH
IBUUUUUUUU AKU GA MAU NIKAH MUDA 😂</t>
  </si>
  <si>
    <t>sumpah syok.
gamau lagi becanda sama cwo 30thn.
sumpah sumpah sumpah
ibuuuuuuuu aku ga mau nikah muda 😂</t>
  </si>
  <si>
    <t>sumpah syok gamau lagi becanda sama cwo thn sumpah sumpah sumpah ibuuuuuuuu aku ga mau nikah muda</t>
  </si>
  <si>
    <t>['sumpah', 'syok', 'gamau', 'lagi', 'becanda', 'sama', 'cwo', 'thn', 'sumpah', 'sumpah', 'sumpah', 'ibuuuuuuuu', 'aku', 'ga', 'mau', 'nikah', 'muda']</t>
  </si>
  <si>
    <t>['sumpah', 'syok', 'gamau', 'lagi', 'becanda', 'sama', 'cowok', 'tahun', 'sumpah', 'sumpah', 'sumpah', 'ibuuuuuuuu', 'aku', 'tidak', 'mau', 'nikah', 'muda']</t>
  </si>
  <si>
    <t>['sumpah', 'syok', 'gamau', 'becanda', 'cowok', 'sumpah', 'sumpah', 'sumpah', 'ibuuuuuuuu', 'nikah', 'muda']</t>
  </si>
  <si>
    <t>sumpah syok gamau becanda cowok sumpah sumpah sumpah ibuuuuuuuu nikah muda</t>
  </si>
  <si>
    <t>@tanyarlfes Karena sekarang aku udah 25 tahun, jadi ga bisa dibilang nikah muda kalo pake tolak ukur masyarakat wkwkwk</t>
  </si>
  <si>
    <t>@tanyarlfes karena sekarang aku udah 25 tahun, jadi ga bisa dibilang nikah muda kalo pake tolak ukur masyarakat wkwkwk</t>
  </si>
  <si>
    <t>karena sekarang aku udah tahun jadi ga bisa dibilang nikah muda kalo pake tolak ukur masyarakat wkwkwk</t>
  </si>
  <si>
    <t>['karena', 'sekarang', 'aku', 'udah', 'tahun', 'jadi', 'ga', 'bisa', 'dibilang', 'nikah', 'muda', 'kalo', 'pake', 'tolak', 'ukur', 'masyarakat', 'wkwkwk']</t>
  </si>
  <si>
    <t>['karena', 'sekarang', 'aku', 'sudah', 'tahun', 'jadi', 'tidak', 'bisa', 'dibilang', 'nikah', 'muda', 'kalo', 'pakai', 'tolak', 'ukur', 'masyarakat', 'wkwkwk']</t>
  </si>
  <si>
    <t>['dibilang', 'nikah', 'muda', 'kalo', 'pakai', 'tolak', 'ukur', 'masyarakat', 'wkwkwk']</t>
  </si>
  <si>
    <t>['bilang', 'nikah', 'muda', 'kalo', 'pakai', 'tolak', 'ukur', 'masyarakat', 'wkwkwk']</t>
  </si>
  <si>
    <t>bilang nikah muda kalo pakai tolak ukur masyarakat wkwkwk</t>
  </si>
  <si>
    <t>YAALLAH DEK JISUNGGGG IKUT GERAKAN NIKAH MUDA KAH NI ORANG😭😭😭???</t>
  </si>
  <si>
    <t>yaallah dek jisungggg ikut gerakan nikah muda kah ni orang😭😭😭???</t>
  </si>
  <si>
    <t>yaallah dek jisungggg ikut gerakan nikah muda kah ni orang</t>
  </si>
  <si>
    <t>['yaallah', 'dek', 'jisungggg', 'ikut', 'gerakan', 'nikah', 'muda', 'kah', 'ni', 'orang']</t>
  </si>
  <si>
    <t>['allah', 'adik', 'jisungggg', 'ikut', 'gerakan', 'nikah', 'muda', 'kah', 'ini', 'orang']</t>
  </si>
  <si>
    <t>['allah', 'adik', 'jisungggg', 'gerakan', 'nikah', 'muda', 'kah', 'orang']</t>
  </si>
  <si>
    <t>['allah', 'adik', 'jisungggg', 'gera', 'nikah', 'muda', 'kah', 'orang']</t>
  </si>
  <si>
    <t>allah adik jisungggg gera nikah muda kah orang</t>
  </si>
  <si>
    <t>@tanyarlfes finansial, bakal buyar sih itu rumah tangga nya. gue juga mikirin banget masa depan anak gue nanti, gue pengen jadi ibu yang baik dan bisa dukung semua hobi anak gue. gue rasa buat mewujudkan semua hal itu ga akan bisa kalo gue nikah muda</t>
  </si>
  <si>
    <t>finansial bakal buyar sih itu rumah tangga nya gue juga mikirin banget masa depan anak gue nanti gue pengen jadi ibu yang baik dan bisa dukung semua hobi anak gue gue rasa buat mewujudkan semua hal itu ga akan bisa kalo gue nikah muda</t>
  </si>
  <si>
    <t>['finansial', 'bakal', 'buyar', 'sih', 'itu', 'rumah', 'tangga', 'nya', 'gue', 'juga', 'mikirin', 'banget', 'masa', 'depan', 'anak', 'gue', 'nanti', 'gue', 'pengen', 'jadi', 'ibu', 'yang', 'baik', 'dan', 'bisa', 'dukung', 'semua', 'hobi', 'anak', 'gue', 'gue', 'rasa', 'buat', 'mewujudkan', 'semua', 'hal', 'itu', 'ga', 'akan', 'bisa', 'kalo', 'gue', 'nikah', 'muda']</t>
  </si>
  <si>
    <t>['keuangan', 'bakal', 'buyar', 'sih', 'itu', 'rumah', 'tangga', 'nya', 'aku', 'juga', 'memikirkan', 'banget', 'masa', 'depan', 'anak', 'aku', 'nanti', 'aku', 'ingin', 'jadi', 'ibu', 'yang', 'baik', 'dan', 'bisa', 'dukung', 'semua', 'hobi', 'anak', 'aku', 'aku', 'rasa', 'buat', 'mewujudkan', 'semua', 'hal', 'itu', 'tidak', 'akan', 'bisa', 'kalo', 'aku', 'nikah', 'muda']</t>
  </si>
  <si>
    <t>['keuangan', 'buyar', 'sih', 'rumah', 'tangga', 'nya', 'memikirkan', 'banget', 'anak', 'dukung', 'hobi', 'anak', 'mewujudkan', 'kalo', 'nikah', 'muda']</t>
  </si>
  <si>
    <t>['uang', 'buyar', 'sih', 'rumah', 'tangga', 'nya', 'pikir', 'banget', 'anak', 'dukung', 'hobi', 'anak', 'wujud', 'kalo', 'nikah', 'muda']</t>
  </si>
  <si>
    <t>uang buyar sih rumah tangga nya pikir banget anak dukung hobi anak wujud kalo nikah muda</t>
  </si>
  <si>
    <t>@tanyakanrl masih muda anjir 26 tahun pantesan, mentalnya belum siap aja udah nikah.. bego</t>
  </si>
  <si>
    <t>masih muda anjir tahun pantesan mentalnya belum siap aja udah nikah bego</t>
  </si>
  <si>
    <t>['masih', 'muda', 'anjir', 'tahun', 'pantesan', 'mentalnya', 'belum', 'siap', 'aja', 'udah', 'nikah', 'bego']</t>
  </si>
  <si>
    <t>['masih', 'muda', 'fuck', 'tahun', 'pantas', 'mentalnya', 'belum', 'siap', 'aja', 'sudah', 'nikah', 'bego']</t>
  </si>
  <si>
    <t>['muda', 'fuck', 'mentalnya', 'aja', 'nikah', 'bego']</t>
  </si>
  <si>
    <t>['muda', 'fuck', 'mental', 'aja', 'nikah', 'bego']</t>
  </si>
  <si>
    <t>muda fuck mental aja nikah bego</t>
  </si>
  <si>
    <t>@tanyarlfes jangankan nikah muda, yg mau nikah siapa? 🙃</t>
  </si>
  <si>
    <t>jangankan nikah muda yg mau nikah siapa</t>
  </si>
  <si>
    <t>['jangankan', 'nikah', 'muda', 'yg', 'mau', 'nikah', 'siapa']</t>
  </si>
  <si>
    <t>ya ngapain juga sih nikah muda? mending maen ps</t>
  </si>
  <si>
    <t>ya ngapain juga sih nikah muda mending maen ps</t>
  </si>
  <si>
    <t>['ya', 'ngapain', 'juga', 'sih', 'nikah', 'muda', 'mending', 'maen', 'ps']</t>
  </si>
  <si>
    <t>['ya', 'kenapa', 'juga', 'sih', 'nikah', 'muda', 'mending', 'main', 'ps']</t>
  </si>
  <si>
    <t>['ya', 'sih', 'nikah', 'muda', 'mending', 'main', 'ps']</t>
  </si>
  <si>
    <t>ya sih nikah muda mending main ps</t>
  </si>
  <si>
    <t>@tanyarlfes Jodoh itu pasti bertemu nder, entah dimana... Bisa jadi pas di jalan papasan atau dimana pun... Cerita sodara ku nih, ketemu di bus pas pada mau mudik, eh berlanjut sampe nikah dan sekarang bahagia... Jadi tenang aja nder, nikmati aja masa muda mu, cari pengalaman sebanyak2nya</t>
  </si>
  <si>
    <t>@tanyarlfes jodoh itu pasti bertemu nder, entah dimana... bisa jadi pas di jalan papasan atau dimana pun... cerita sodara ku nih, ketemu di bus pas pada mau mudik, eh berlanjut sampe nikah dan sekarang bahagia... jadi tenang aja nder, nikmati aja masa muda mu, cari pengalaman sebanyak2nya</t>
  </si>
  <si>
    <t>jodoh itu pasti bertemu nder entah dimana bisa jadi pas di jalan papasan atau dimana pun cerita sodara ku nih ketemu di bus pas pada mau mudik eh berlanjut sampe nikah dan sekarang bahagia jadi tenang aja nder nikmati aja masa muda mu cari pengalaman sebanyaknya</t>
  </si>
  <si>
    <t>['jodoh', 'itu', 'pasti', 'bertemu', 'nder', 'entah', 'dimana', 'bisa', 'jadi', 'pas', 'di', 'jalan', 'papasan', 'atau', 'dimana', 'pun', 'cerita', 'sodara', 'ku', 'nih', 'ketemu', 'di', 'bus', 'pas', 'pada', 'mau', 'mudik', 'eh', 'berlanjut', 'sampe', 'nikah', 'dan', 'sekarang', 'bahagia', 'jadi', 'tenang', 'aja', 'nder', 'nikmati', 'aja', 'masa', 'muda', 'mu', 'cari', 'pengalaman', 'sebanyaknya']</t>
  </si>
  <si>
    <t>['jodoh', 'itu', 'pasti', 'bertemu', 'nder', 'entah', 'dimana', 'bisa', 'jadi', 'saat', 'di', 'jalan', 'papasan', 'atau', 'dimana', 'pun', 'cerita', 'saudara', 'aku', 'nih', 'bertemu', 'di', 'bus', 'saat', 'pada', 'mau', 'mudik', 'malah', 'berlanjut', 'sampai', 'nikah', 'dan', 'sekarang', 'bahagia', 'jadi', 'tenang', 'aja', 'nder', 'menikmati', 'aja', 'masa', 'muda', 'kamu', 'cari', 'pengalaman', 'sebanyaknya']</t>
  </si>
  <si>
    <t>['jodoh', 'bertemu', 'nder', 'dimana', 'jalan', 'papasan', 'dimana', 'cerita', 'saudara', 'nih', 'bertemu', 'bus', 'mudik', 'berlanjut', 'nikah', 'bahagia', 'tenang', 'aja', 'nder', 'menikmati', 'aja', 'muda', 'cari', 'pengalaman', 'sebanyaknya']</t>
  </si>
  <si>
    <t>['jodoh', 'temu', 'nder', 'mana', 'jalan', 'papas', 'mana', 'cerita', 'saudara', 'nih', 'temu', 'bus', 'mudik', 'lanjut', 'nikah', 'bahagia', 'tenang', 'aja', 'nder', 'nikmat', 'aja', 'muda', 'cari', 'alam', 'banyak']</t>
  </si>
  <si>
    <t>jodoh temu nder mana jalan papas mana cerita saudara nih temu bus mudik lanjut nikah bahagia tenang aja nder nikmat aja muda cari alam banyak</t>
  </si>
  <si>
    <t>@dialoglara jangan nikah muda</t>
  </si>
  <si>
    <t>@tanyarlfes Karena gue masih mau eksplor dunia gue, masih harus kejar ini itu, masih mau nyembuhin kondisi mental yang belum stabil, ga mau jadi janda diusia muda (mengingat banyaknya perceraian akibat nikah muda. Kecuali cerai mati). Masih banyak lah pokoknya</t>
  </si>
  <si>
    <t>@tanyarlfes karena gue masih mau eksplor dunia gue, masih harus kejar ini itu, masih mau nyembuhin kondisi mental yang belum stabil, ga mau jadi janda diusia muda (mengingat banyaknya perceraian akibat nikah muda. kecuali cerai mati). masih banyak lah pokoknya</t>
  </si>
  <si>
    <t>karena gue masih mau eksplor dunia gue masih harus kejar ini itu masih mau nyembuhin kondisi mental yang belum stabil ga mau jadi janda diusia muda mengingat banyaknya perceraian akibat nikah muda kecuali cerai mati masih banyak lah pokoknya</t>
  </si>
  <si>
    <t>['karena', 'gue', 'masih', 'mau', 'eksplor', 'dunia', 'gue', 'masih', 'harus', 'kejar', 'ini', 'itu', 'masih', 'mau', 'nyembuhin', 'kondisi', 'mental', 'yang', 'belum', 'stabil', 'ga', 'mau', 'jadi', 'janda', 'diusia', 'muda', 'mengingat', 'banyaknya', 'perceraian', 'akibat', 'nikah', 'muda', 'kecuali', 'cerai', 'mati', 'masih', 'banyak', 'lah', 'pokoknya']</t>
  </si>
  <si>
    <t>['karena', 'aku', 'masih', 'mau', 'eksplor', 'dunia', 'aku', 'masih', 'harus', 'kejar', 'ini', 'itu', 'masih', 'mau', 'menyembuhkan', 'kondisi', 'mental', 'yang', 'belum', 'stabil', 'tidak', 'mau', 'jadi', 'janda', 'diusia', 'muda', 'mengingat', 'banyaknya', 'perceraian', 'akibat', 'nikah', 'muda', 'kecuali', 'cerai', 'mati', 'masih', 'banyak', 'lah', 'pokoknya']</t>
  </si>
  <si>
    <t>['eksplor', 'dunia', 'kejar', 'menyembuhkan', 'kondisi', 'mental', 'stabil', 'janda', 'diusia', 'muda', 'banyaknya', 'perceraian', 'akibat', 'nikah', 'muda', 'kecuali', 'cerai', 'mati', 'pokoknya']</t>
  </si>
  <si>
    <t>['eksplor', 'dunia', 'kejar', 'sembuh', 'kondisi', 'mental', 'stabil', 'janda', 'usia', 'muda', 'banyak', 'cerai', 'akibat', 'nikah', 'muda', 'kecuali', 'cerai', 'mati', 'pokok']</t>
  </si>
  <si>
    <t>eksplor dunia kejar sembuh kondisi mental stabil janda usia muda banyak cerai akibat nikah muda kecuali cerai mati pokok</t>
  </si>
  <si>
    <t>@tanyarlfes Besti gw yang sudah nikah muda dan sekarang punya anak usia 1thn lebih, sudah mengeluh ekonomi dan ingin perawatan saja suami nya ngomel mulu 🥲</t>
  </si>
  <si>
    <t>@tanyarlfes besti gw yang sudah nikah muda dan sekarang punya anak usia 1thn lebih, sudah mengeluh ekonomi dan ingin perawatan saja suami nya ngomel mulu 🥲</t>
  </si>
  <si>
    <t>besti gw yang sudah nikah muda dan sekarang punya anak usia thn lebih sudah mengeluh ekonomi dan ingin perawatan saja suami nya ngomel mulu</t>
  </si>
  <si>
    <t>['besti', 'gw', 'yang', 'sudah', 'nikah', 'muda', 'dan', 'sekarang', 'punya', 'anak', 'usia', 'thn', 'lebih', 'sudah', 'mengeluh', 'ekonomi', 'dan', 'ingin', 'perawatan', 'saja', 'suami', 'nya', 'ngomel', 'mulu']</t>
  </si>
  <si>
    <t>['sahabat', 'aku', 'yang', 'sudah', 'nikah', 'muda', 'dan', 'sekarang', 'punya', 'anak', 'usia', 'tahun', 'lebih', 'sudah', 'mengeluh', 'ekonomi', 'dan', 'ingin', 'perawatan', 'saja', 'suami', 'nya', 'ngomel', 'selalu']</t>
  </si>
  <si>
    <t>['sahabat', 'nikah', 'muda', 'anak', 'usia', 'mengeluh', 'ekonomi', 'perawatan', 'suami', 'nya', 'ngomel']</t>
  </si>
  <si>
    <t>['sahabat', 'nikah', 'muda', 'anak', 'usia', 'keluh', 'ekonomi', 'awat', 'suami', 'nya', 'ngomel']</t>
  </si>
  <si>
    <t>sahabat nikah muda anak usia keluh ekonomi awat suami nya ngomel</t>
  </si>
  <si>
    <t>@tanyarlfes ga tw, tapi klw nikah muda bareng doyoung si gas gas aja</t>
  </si>
  <si>
    <t>ga tw tapi klw nikah muda bareng doyoung si gas gas aja</t>
  </si>
  <si>
    <t>['ga', 'tw', 'tapi', 'klw', 'nikah', 'muda', 'bareng', 'doyoung', 'si', 'gas', 'gas', 'aja']</t>
  </si>
  <si>
    <t>['tidak', 'tw', 'tapi', 'kalau', 'nikah', 'muda', 'bareng', 'doyoung', 'si', 'ayo', 'ayo', 'aja']</t>
  </si>
  <si>
    <t>['tw', 'nikah', 'muda', 'bareng', 'doyoung', 'si', 'ayo', 'ayo', 'aja']</t>
  </si>
  <si>
    <t>tw nikah muda bareng doyoung si ayo ayo aja</t>
  </si>
  <si>
    <t>Gausah sok2an nikah muda kalo ilmu parentingnya masih bobrok… nanti anakmu jadi kek aku loh</t>
  </si>
  <si>
    <t>gausah sok2an nikah muda kalo ilmu parentingnya masih bobrok… nanti anakmu jadi kek aku loh</t>
  </si>
  <si>
    <t>gausah sokan nikah muda kalo ilmu parentingnya masih bobrok nanti anakmu jadi kek aku loh</t>
  </si>
  <si>
    <t>['gausah', 'sokan', 'nikah', 'muda', 'kalo', 'ilmu', 'parentingnya', 'masih', 'bobrok', 'nanti', 'anakmu', 'jadi', 'kek', 'aku', 'loh']</t>
  </si>
  <si>
    <t>['jangan', 'sokan', 'nikah', 'muda', 'kalo', 'ilmu', 'asuhannya', 'masih', 'bobrok', 'nanti', 'anakmu', 'jadi', 'seperti', 'aku', 'loh']</t>
  </si>
  <si>
    <t>['sokan', 'nikah', 'muda', 'kalo', 'ilmu', 'asuhannya', 'bobrok', 'anakmu', 'loh']</t>
  </si>
  <si>
    <t>['sok', 'nikah', 'muda', 'kalo', 'ilmu', 'asuh', 'bobrok', 'anak', 'loh']</t>
  </si>
  <si>
    <t>sok nikah muda kalo ilmu asuh bobrok anak loh</t>
  </si>
  <si>
    <t>intinya 
jgn nikah muda kl lu msh miskin
beda kali kl lu nagita slavina lu mw nikah dr 5th jg bodoamat</t>
  </si>
  <si>
    <t>intinya jgn nikah muda kl lu msh miskin beda kali kl lu nagita slavina lu mw nikah dr th jg bodoamat</t>
  </si>
  <si>
    <t>['intinya', 'jgn', 'nikah', 'muda', 'kl', 'lu', 'msh', 'miskin', 'beda', 'kali', 'kl', 'lu', 'nagita', 'slavina', 'lu', 'mw', 'nikah', 'dr', 'th', 'jg', 'bodoamat']</t>
  </si>
  <si>
    <t>['intinya', 'jgn', 'nikah', 'muda', 'kalau', 'kamu', 'masih', 'miskin', 'beda', 'sepertinya', 'kalau', 'kamu', 'nagita', 'slavina', 'kamu', 'mau', 'nikah', 'dari', 'tahun', 'juga', 'bodoamat']</t>
  </si>
  <si>
    <t>['intinya', 'jgn', 'nikah', 'muda', 'miskin', 'beda', 'nagita', 'slavina', 'nikah', 'bodoamat']</t>
  </si>
  <si>
    <t>['inti', 'jgn', 'nikah', 'muda', 'miskin', 'beda', 'nagita', 'slavina', 'nikah', 'bodoamat']</t>
  </si>
  <si>
    <t>inti jgn nikah muda miskin beda nagita slavina nikah bodoamat</t>
  </si>
  <si>
    <t>@na_suju @arypsto @tanyakanrl Trs yg blm nikah tp udh mati muda gmn tuh? Gak ada pasanganya dong?</t>
  </si>
  <si>
    <t>@na_suju @arypsto @tanyakanrl trs yg blm nikah tp udh mati muda gmn tuh? gak ada pasanganya dong?</t>
  </si>
  <si>
    <t>suju trs yg blm nikah tp udh mati muda gmn tuh gak ada pasanganya dong</t>
  </si>
  <si>
    <t>['suju', 'trs', 'yg', 'blm', 'nikah', 'tp', 'udh', 'mati', 'muda', 'gmn', 'tuh', 'gak', 'ada', 'pasanganya', 'dong']</t>
  </si>
  <si>
    <t>['suju', 'terus', 'yg', 'belum', 'nikah', 'tapi', 'sudah', 'mati', 'muda', 'bagaimana', 'tuh', 'gak', 'ada', 'pasanganya', 'dong']</t>
  </si>
  <si>
    <t>['suju', 'nikah', 'mati', 'muda', 'tuh', 'gak', 'pasanganya']</t>
  </si>
  <si>
    <t>suju nikah mati muda tuh gak pasanganya</t>
  </si>
  <si>
    <t>@tanyarlfes ngeliat sodara yg nikah muda, punya utang 200jt, suaminya nganggur + jadi benalu. ada yg nikah dini, mau cerai tapi ditahan soalnya dapet mertua "baik". temen sekolah, cuman modal cinta, pas hamil ditinggal pergi suaminya buat cewe lain
jadi agak gimana gitu kalo nikah muda mah</t>
  </si>
  <si>
    <t>ngeliat sodara yg nikah muda punya utang jt suaminya nganggur jadi benalu ada yg nikah dini mau cerai tapi ditahan soalnya dapet mertua baik temen sekolah cuman modal cinta pas hamil ditinggal pergi suaminya buat cewe lain jadi agak gimana gitu kalo nikah muda mah</t>
  </si>
  <si>
    <t>['ngeliat', 'sodara', 'yg', 'nikah', 'muda', 'punya', 'utang', 'jt', 'suaminya', 'nganggur', 'jadi', 'benalu', 'ada', 'yg', 'nikah', 'dini', 'mau', 'cerai', 'tapi', 'ditahan', 'soalnya', 'dapet', 'mertua', 'baik', 'temen', 'sekolah', 'cuman', 'modal', 'cinta', 'pas', 'hamil', 'ditinggal', 'pergi', 'suaminya', 'buat', 'cewe', 'lain', 'jadi', 'agak', 'gimana', 'gitu', 'kalo', 'nikah', 'muda', 'mah']</t>
  </si>
  <si>
    <t>['melihat', 'saudara', 'yg', 'nikah', 'muda', 'punya', 'utang', 'juta', 'suaminya', 'nganggur', 'jadi', 'benalu', 'ada', 'yg', 'nikah', 'dini', 'mau', 'cerai', 'tapi', 'ditahan', 'soalnya', 'dapat', 'mertua', 'baik', 'teman', 'sekolah', 'hanya', 'modal', 'cinta', 'saat', 'hamil', 'ditinggal', 'pergi', 'suaminya', 'buat', 'cewek', 'lain', 'jadi', 'agak', 'bagaimana', 'begitu', 'kalo', 'nikah', 'muda', 'mah']</t>
  </si>
  <si>
    <t>['saudara', 'nikah', 'muda', 'utang', 'juta', 'suaminya', 'nganggur', 'benalu', 'nikah', 'cerai', 'ditahan', 'mertua', 'teman', 'sekolah', 'modal', 'cinta', 'hamil', 'ditinggal', 'pergi', 'suaminya', 'cewek', 'kalo', 'nikah', 'muda', 'mah']</t>
  </si>
  <si>
    <t>['saudara', 'nikah', 'muda', 'utang', 'juta', 'suami', 'nganggur', 'benalu', 'nikah', 'cerai', 'tahan', 'mertua', 'teman', 'sekolah', 'modal', 'cinta', 'hamil', 'tinggal', 'pergi', 'suami', 'cewek', 'kalo', 'nikah', 'muda', 'mah']</t>
  </si>
  <si>
    <t>saudara nikah muda utang juta suami nganggur benalu nikah cerai tahan mertua teman sekolah modal cinta hamil tinggal pergi suami cewek kalo nikah muda mah</t>
  </si>
  <si>
    <t>Masih banyak hal dan impian yg pengen gw lakuin soalnya klo gw nikah muda belum tentu gw bisa ngelakuin impian gw</t>
  </si>
  <si>
    <t>masih banyak hal dan impian yg pengen gw lakuin soalnya klo gw nikah muda belum tentu gw bisa ngelakuin impian gw</t>
  </si>
  <si>
    <t>['masih', 'banyak', 'hal', 'dan', 'impian', 'yg', 'pengen', 'gw', 'lakuin', 'soalnya', 'klo', 'gw', 'nikah', 'muda', 'belum', 'tentu', 'gw', 'bisa', 'ngelakuin', 'impian', 'gw']</t>
  </si>
  <si>
    <t>['masih', 'banyak', 'hal', 'dan', 'impian', 'yg', 'ingin', 'aku', 'lakukan', 'soalnya', 'klo', 'aku', 'nikah', 'muda', 'belum', 'tentu', 'aku', 'bisa', 'melakukan', 'impian', 'aku']</t>
  </si>
  <si>
    <t>['impian', 'lakukan', 'klo', 'nikah', 'muda', 'impian']</t>
  </si>
  <si>
    <t>['impi', 'laku', 'klo', 'nikah', 'muda', 'impi']</t>
  </si>
  <si>
    <t>impi laku klo nikah muda impi</t>
  </si>
  <si>
    <t>@kegblgnunfaedh kan gak semua orang mampu buat nikah muda</t>
  </si>
  <si>
    <t>kan gak semua orang mampu buat nikah muda</t>
  </si>
  <si>
    <t>['kan', 'gak', 'semua', 'orang', 'mampu', 'buat', 'nikah', 'muda']</t>
  </si>
  <si>
    <t>['gak', 'orang', 'nikah', 'muda']</t>
  </si>
  <si>
    <t>gak orang nikah muda</t>
  </si>
  <si>
    <t>Nongkrong di depan ibu-ibu ngarepnya dapet gosip hangat, eh malah didoktrin buat nikah muda udh saatnya ngurung diri di kamar https://t.co/6zt11T0IMe</t>
  </si>
  <si>
    <t>nongkrong di depan ibu-ibu ngarepnya dapet gosip hangat, eh malah didoktrin buat nikah muda udh saatnya ngurung diri di kamar https://t.co/6zt11t0ime</t>
  </si>
  <si>
    <t>nongkrong di depan ibuibu ngarepnya dapet gosip hangat eh malah didoktrin buat nikah muda udh saatnya ngurung diri di kamar</t>
  </si>
  <si>
    <t>['nongkrong', 'di', 'depan', 'ibuibu', 'ngarepnya', 'dapet', 'gosip', 'hangat', 'eh', 'malah', 'didoktrin', 'buat', 'nikah', 'muda', 'udh', 'saatnya', 'ngurung', 'diri', 'di', 'kamar']</t>
  </si>
  <si>
    <t>['nongkrong', 'di', 'depan', 'ibu', 'ngarepnya', 'dapat', 'gosip', 'hangat', 'malah', 'malah', 'didoktrin', 'buat', 'nikah', 'muda', 'sudah', 'saatnya', 'ngurung', 'diri', 'di', 'kamar']</t>
  </si>
  <si>
    <t>['nongkrong', 'ngarepnya', 'gosip', 'hangat', 'didoktrin', 'nikah', 'muda', 'ngurung', 'kamar']</t>
  </si>
  <si>
    <t>['nongkrong', 'ngarepnya', 'gosip', 'hangat', 'doktrin', 'nikah', 'muda', 'ngurung', 'kamar']</t>
  </si>
  <si>
    <t>nongkrong ngarepnya gosip hangat doktrin nikah muda ngurung kamar</t>
  </si>
  <si>
    <t>@tanyarlfes Aku udah 29 belum nikah nder, engga usah takut omongan orang, mo lo nikah juga paling diomongin lagi, "masih muda belum kerja udah nikah". 
Saran ku sih cari kerja lagi nder, atau coba berdagang(9 dari 10 pintu rejeki dari dagang). bahagiain diri &amp;amp; ortu dulu.</t>
  </si>
  <si>
    <t>@tanyarlfes aku udah 29 belum nikah nder, engga usah takut omongan orang, mo lo nikah juga paling diomongin lagi, "masih muda belum kerja udah nikah". 
saran ku sih cari kerja lagi nder, atau coba berdagang(9 dari 10 pintu rejeki dari dagang). bahagiain diri &amp;amp; ortu dulu.</t>
  </si>
  <si>
    <t>aku udah belum nikah nder engga usah takut omongan orang mo lo nikah juga paling diomongin lagi masih muda belum kerja udah nikah saran ku sih cari kerja lagi nder atau coba berdagang dari pintu rejeki dari dagang bahagiain diri amp ortu dulu</t>
  </si>
  <si>
    <t>['aku', 'udah', 'belum', 'nikah', 'nder', 'engga', 'usah', 'takut', 'omongan', 'orang', 'mo', 'lo', 'nikah', 'juga', 'paling', 'diomongin', 'lagi', 'masih', 'muda', 'belum', 'kerja', 'udah', 'nikah', 'saran', 'ku', 'sih', 'cari', 'kerja', 'lagi', 'nder', 'atau', 'coba', 'berdagang', 'dari', 'pintu', 'rejeki', 'dari', 'dagang', 'bahagiain', 'diri', 'amp', 'ortu', 'dulu']</t>
  </si>
  <si>
    <t>['aku', 'sudah', 'belum', 'nikah', 'nder', 'tidak', 'usah', 'takut', 'perkataan', 'orang', 'mau', 'kamu', 'nikah', 'juga', 'paling', 'diomongin', 'lagi', 'masih', 'muda', 'belum', 'kerja', 'sudah', 'nikah', 'saran', 'aku', 'sih', 'cari', 'kerja', 'lagi', 'nder', 'atau', 'coba', 'berdagang', 'dari', 'pintu', 'rezeki', 'dari', 'dagang', 'bahagiakan', 'diri', 'amp', 'orangtua', 'dulu']</t>
  </si>
  <si>
    <t>['nikah', 'nder', 'takut', 'perkataan', 'orang', 'nikah', 'diomongin', 'muda', 'kerja', 'nikah', 'saran', 'sih', 'cari', 'kerja', 'nder', 'coba', 'berdagang', 'pintu', 'rezeki', 'dagang', 'bahagiakan', 'amp', 'orangtua']</t>
  </si>
  <si>
    <t>['nikah', 'nder', 'takut', 'kata', 'orang', 'nikah', 'diomongin', 'muda', 'kerja', 'nikah', 'saran', 'sih', 'cari', 'kerja', 'nder', 'coba', 'dagang', 'pintu', 'rezeki', 'dagang', 'bahagia', 'amp', 'orangtua']</t>
  </si>
  <si>
    <t>nikah nder takut kata orang nikah diomongin muda kerja nikah saran sih cari kerja nder coba dagang pintu rezeki dagang bahagia amp orangtua</t>
  </si>
  <si>
    <t>@tanyarlfes sebenarnya kalo udah siap mental fisik dan keuangan pokoknya semua di usia muda sih aku ga masalah ya nikah cepet, tapi kalau itu semua belum terwujud aku mending ga dlu dan kalaupun iya jodohnya mna? kita jg harus pinter pinter sih pilih pasangan biar ga dibodohin🙏🏻</t>
  </si>
  <si>
    <t>sebenarnya kalo udah siap mental fisik dan keuangan pokoknya semua di usia muda sih aku ga masalah ya nikah cepet tapi kalau itu semua belum terwujud aku mending ga dlu dan kalaupun iya jodohnya mna kita jg harus pinter pinter sih pilih pasangan biar ga dibodohin</t>
  </si>
  <si>
    <t>['sebenarnya', 'kalo', 'udah', 'siap', 'mental', 'fisik', 'dan', 'keuangan', 'pokoknya', 'semua', 'di', 'usia', 'muda', 'sih', 'aku', 'ga', 'masalah', 'ya', 'nikah', 'cepet', 'tapi', 'kalau', 'itu', 'semua', 'belum', 'terwujud', 'aku', 'mending', 'ga', 'dlu', 'dan', 'kalaupun', 'iya', 'jodohnya', 'mna', 'kita', 'jg', 'harus', 'pinter', 'pinter', 'sih', 'pilih', 'pasangan', 'biar', 'ga', 'dibodohin']</t>
  </si>
  <si>
    <t>['sebenarnya', 'kalo', 'sudah', 'siap', 'mental', 'fisik', 'dan', 'keuangan', 'pokoknya', 'semua', 'di', 'usia', 'muda', 'sih', 'aku', 'tidak', 'masalah', 'ya', 'nikah', 'cepat', 'tapi', 'kalau', 'itu', 'semua', 'belum', 'terwujud', 'aku', 'mending', 'tidak', 'dahulu', 'dan', 'kalaupun', 'iya', 'jodohnya', 'mana', 'kita', 'juga', 'harus', 'pintar', 'pintar', 'sih', 'pilih', 'pasangan', 'biar', 'tidak', 'dibodohin']</t>
  </si>
  <si>
    <t>['kalo', 'mental', 'fisik', 'keuangan', 'pokoknya', 'usia', 'muda', 'sih', 'ya', 'nikah', 'cepat', 'terwujud', 'mending', 'iya', 'jodohnya', 'pintar', 'pintar', 'sih', 'pilih', 'pasangan', 'biar', 'dibodohin']</t>
  </si>
  <si>
    <t>['kalo', 'mental', 'fisik', 'uang', 'pokok', 'usia', 'muda', 'sih', 'ya', 'nikah', 'cepat', 'wujud', 'mending', 'iya', 'jodoh', 'pintar', 'pintar', 'sih', 'pilih', 'pasang', 'biar', 'dibodohin']</t>
  </si>
  <si>
    <t>kalo mental fisik uang pokok usia muda sih ya nikah cepat wujud mending iya jodoh pintar pintar sih pilih pasang biar dibodohin</t>
  </si>
  <si>
    <t>@tanyarlfes menurutku kamu cari kerja dl,, nah nanti dpt tmn2 baru dikerjaan ya siapa tau jodohnya disitu, dan untk 21th blm nikah it's oke itu masih muda bgt jgn takut yaa</t>
  </si>
  <si>
    <t>menurutku kamu cari kerja dl nah nanti dpt tmn baru dikerjaan ya siapa tau jodohnya disitu dan untk th blm nikah its oke itu masih muda bgt jgn takut yaa</t>
  </si>
  <si>
    <t>['menurutku', 'kamu', 'cari', 'kerja', 'dl', 'nah', 'nanti', 'dpt', 'tmn', 'baru', 'dikerjaan', 'ya', 'siapa', 'tau', 'jodohnya', 'disitu', 'dan', 'untk', 'th', 'blm', 'nikah', 'its', 'oke', 'itu', 'masih', 'muda', 'bgt', 'jgn', 'takut', 'yaa']</t>
  </si>
  <si>
    <t>['menurutku', 'kamu', 'cari', 'kerja', 'dahulu', 'nah', 'nanti', 'dapat', 'teman', 'baru', 'dikerjaan', 'ya', 'siapa', 'tau', 'jodohnya', 'disitu', 'dan', 'untuk', 'tahun', 'belum', 'nikah', 'its', 'oke', 'itu', 'masih', 'muda', 'banget', 'jgn', 'takut', 'iya']</t>
  </si>
  <si>
    <t>['menurutku', 'cari', 'kerja', 'teman', 'dikerjaan', 'ya', 'tau', 'jodohnya', 'disitu', 'nikah', 'its', 'oke', 'muda', 'banget', 'jgn', 'takut', 'iya']</t>
  </si>
  <si>
    <t>['turut', 'cari', 'kerja', 'teman', 'kerja', 'ya', 'tau', 'jodoh', 'situ', 'nikah', 'its', 'oke', 'muda', 'banget', 'jgn', 'takut', 'iya']</t>
  </si>
  <si>
    <t>turut cari kerja teman kerja ya tau jodoh situ nikah its oke muda banget jgn takut iya</t>
  </si>
  <si>
    <t>@tanyarlfes alias mau nikah muda atau tua ga menjamin kebahagiaan sih</t>
  </si>
  <si>
    <t>alias mau nikah muda atau tua ga menjamin kebahagiaan sih</t>
  </si>
  <si>
    <t>['alias', 'mau', 'nikah', 'muda', 'atau', 'tua', 'ga', 'menjamin', 'kebahagiaan', 'sih']</t>
  </si>
  <si>
    <t>['alias', 'mau', 'nikah', 'muda', 'atau', 'tua', 'tidak', 'menjamin', 'kebahagiaan', 'sih']</t>
  </si>
  <si>
    <t>['alias', 'nikah', 'muda', 'tua', 'menjamin', 'kebahagiaan', 'sih']</t>
  </si>
  <si>
    <t>['alias', 'nikah', 'muda', 'tua', 'jamin', 'bahagia', 'sih']</t>
  </si>
  <si>
    <t>alias nikah muda tua jamin bahagia sih</t>
  </si>
  <si>
    <t>“ tinggal pilih period cramps atau sakit mental gara2 nikah muda” LOL pernyataan seorang ibu2 muda 😭😭😭</t>
  </si>
  <si>
    <t>“ tinggal pilih period cramps atau sakit mental gara2 nikah muda” lol pernyataan seorang ibu2 muda 😭😭😭</t>
  </si>
  <si>
    <t>tinggal pilih period cramps atau sakit mental gara nikah muda lol pernyataan seorang ibu muda</t>
  </si>
  <si>
    <t>['tinggal', 'pilih', 'period', 'cramps', 'atau', 'sakit', 'mental', 'gara', 'nikah', 'muda', 'lol', 'pernyataan', 'seorang', 'ibu', 'muda']</t>
  </si>
  <si>
    <t>['tinggal', 'pilih', 'period', 'cramps', 'atau', 'sakit', 'mental', 'karena', 'nikah', 'muda', 'lol', 'pernyataan', 'seorang', 'ibu', 'muda']</t>
  </si>
  <si>
    <t>['tinggal', 'pilih', 'period', 'cramps', 'sakit', 'mental', 'nikah', 'muda', 'lol', 'pernyataan', 'muda']</t>
  </si>
  <si>
    <t>['tinggal', 'pilih', 'period', 'cramps', 'sakit', 'mental', 'nikah', 'muda', 'lol', 'nyata', 'muda']</t>
  </si>
  <si>
    <t>tinggal pilih period cramps sakit mental nikah muda lol nyata muda</t>
  </si>
  <si>
    <t>"kamu knapa ga mau nikah.."
"Aku dh bilang alesanku.."
"Ga usah mikirin macem2, takdir tiap org beda2.. km tuh cewek, umurmu udh ga muda lg, smua org dsini pd nanyain, smpe udh jd trending, bahkan ada yg bikin issue, tuh anak pak RT bln syawal mau nikah.. smua dah pengen rewang..</t>
  </si>
  <si>
    <t>"kamu knapa ga mau nikah.."
"aku dh bilang alesanku.."
"ga usah mikirin macem2, takdir tiap org beda2.. km tuh cewek, umurmu udh ga muda lg, smua org dsini pd nanyain, smpe udh jd trending, bahkan ada yg bikin issue, tuh anak pak rt bln syawal mau nikah.. smua dah pengen rewang..</t>
  </si>
  <si>
    <t>kamu knapa ga mau nikah aku dh bilang alesanku ga usah mikirin macem takdir tiap org beda km tuh cewek umurmu udh ga muda lg smua org dsini pd nanyain smpe udh jd trending bahkan ada yg bikin issue tuh anak pak rt bln syawal mau nikah smua dah pengen rewang</t>
  </si>
  <si>
    <t>['kamu', 'knapa', 'ga', 'mau', 'nikah', 'aku', 'dh', 'bilang', 'alesanku', 'ga', 'usah', 'mikirin', 'macem', 'takdir', 'tiap', 'org', 'beda', 'km', 'tuh', 'cewek', 'umurmu', 'udh', 'ga', 'muda', 'lg', 'smua', 'org', 'dsini', 'pd', 'nanyain', 'smpe', 'udh', 'jd', 'trending', 'bahkan', 'ada', 'yg', 'bikin', 'issue', 'tuh', 'anak', 'pak', 'rt', 'bln', 'syawal', 'mau', 'nikah', 'smua', 'dah', 'pengen', 'rewang']</t>
  </si>
  <si>
    <t>['kamu', 'kenapa', 'tidak', 'mau', 'nikah', 'aku', 'sudah', 'bilang', 'alesanku', 'tidak', 'usah', 'memikirkan', 'macam', 'takdir', 'tiap', 'orang', 'beda', 'kamu', 'tuh', 'cewek', 'umurmu', 'sudah', 'tidak', 'muda', 'lagi', 'semua', 'orang', 'dsini', 'pada', 'menanyakan', 'sampai', 'sudah', 'jd', 'trending', 'bahkan', 'ada', 'yg', 'bikin', 'issue', 'tuh', 'anak', 'pak', 'rt', 'bulan', 'syawal', 'mau', 'nikah', 'semua', 'sudah', 'ingin', 'rewang']</t>
  </si>
  <si>
    <t>['nikah', 'bilang', 'alesanku', 'memikirkan', 'takdir', 'orang', 'beda', 'tuh', 'cewek', 'umurmu', 'muda', 'orang', 'dsini', 'jd', 'trending', 'bikin', 'issue', 'tuh', 'anak', 'rt', 'syawal', 'nikah', 'rewang']</t>
  </si>
  <si>
    <t>['nikah', 'bilang', 'alesanku', 'pikir', 'takdir', 'orang', 'beda', 'tuh', 'cewek', 'umur', 'muda', 'orang', 'dsini', 'jd', 'trending', 'bikin', 'issue', 'tuh', 'anak', 'rt', 'syawal', 'nikah', 'rewang']</t>
  </si>
  <si>
    <t>nikah bilang alesanku pikir takdir orang beda tuh cewek umur muda orang dsini jd trending bikin issue tuh anak rt syawal nikah rewang</t>
  </si>
  <si>
    <t>@tanyarlfes ilmu parenting gw masih cetek banget, keuangan belum stabil, belum punya rumah, pengen traveling sama ibu, pengen s2, pokoknya pengen mencoba hal-hal baru, ibukku ga mendukung aku buat nikah muda &amp;amp; aku juga ga mau nikah muda</t>
  </si>
  <si>
    <t>ilmu parenting gw masih cetek banget keuangan belum stabil belum punya rumah pengen traveling sama ibu pengen  pokoknya pengen mencoba halhal baru ibukku ga mendukung aku buat nikah muda amp aku juga ga mau nikah muda</t>
  </si>
  <si>
    <t>['ilmu', 'parenting', 'gw', 'masih', 'cetek', 'banget', 'keuangan', 'belum', 'stabil', 'belum', 'punya', 'rumah', 'pengen', 'traveling', 'sama', 'ibu', 'pengen', 'pokoknya', 'pengen', 'mencoba', 'halhal', 'baru', 'ibukku', 'ga', 'mendukung', 'aku', 'buat', 'nikah', 'muda', 'amp', 'aku', 'juga', 'ga', 'mau', 'nikah', 'muda']</t>
  </si>
  <si>
    <t>['ilmu', 'mengasuh', 'aku', 'masih', 'cetek', 'banget', 'keuangan', 'belum', 'stabil', 'belum', 'punya', 'rumah', 'ingin', 'traveling', 'sama', 'ibu', 'ingin', 'pokoknya', 'ingin', 'mencoba', 'halhal', 'baru', 'ibukku', 'tidak', 'mendukung', 'aku', 'buat', 'nikah', 'muda', 'amp', 'aku', 'juga', 'tidak', 'mau', 'nikah', 'muda']</t>
  </si>
  <si>
    <t>['ilmu', 'mengasuh', 'cetek', 'banget', 'keuangan', 'stabil', 'rumah', 'traveling', 'pokoknya', 'mencoba', 'halhal', 'ibukku', 'mendukung', 'nikah', 'muda', 'amp', 'nikah', 'muda']</t>
  </si>
  <si>
    <t>['ilmu', 'asuh', 'cetek', 'banget', 'uang', 'stabil', 'rumah', 'traveling', 'pokok', 'coba', 'halhal', 'ibukku', 'dukung', 'nikah', 'muda', 'amp', 'nikah', 'muda']</t>
  </si>
  <si>
    <t>ilmu asuh cetek banget uang stabil rumah traveling pokok coba halhal ibukku dukung nikah muda amp nikah muda</t>
  </si>
  <si>
    <t>@tanyarlfes sbnrnya bukan "muda"nya sih, kalo impian2ku bahagian ortu &amp;amp; sukses2 ya aku mau2 aja nikah muda wkwk</t>
  </si>
  <si>
    <t>sbnrnya bukan mudanya sih kalo impianku bahagian ortu amp sukses ya aku mau aja nikah muda wkwk</t>
  </si>
  <si>
    <t>['sbnrnya', 'bukan', 'mudanya', 'sih', 'kalo', 'impianku', 'bahagian', 'ortu', 'amp', 'sukses', 'ya', 'aku', 'mau', 'aja', 'nikah', 'muda', 'wkwk']</t>
  </si>
  <si>
    <t>['sebenarnya', 'bukan', 'mudanya', 'sih', 'kalo', 'impianku', 'bahagian', 'orangtua', 'amp', 'sukses', 'ya', 'aku', 'mau', 'aja', 'nikah', 'muda', 'wkwk']</t>
  </si>
  <si>
    <t>['mudanya', 'sih', 'kalo', 'impianku', 'bahagian', 'orangtua', 'amp', 'sukses', 'ya', 'aja', 'nikah', 'muda']</t>
  </si>
  <si>
    <t>['muda', 'sih', 'kalo', 'impi', 'bahagian', 'orangtua', 'amp', 'sukses', 'ya', 'aja', 'nikah', 'muda']</t>
  </si>
  <si>
    <t>muda sih kalo impi bahagian orangtua amp sukses ya aja nikah muda</t>
  </si>
  <si>
    <t>Sebenernya aku pribadi gak mau ikut campur sama urusan ibadah atau agama seseorang
Mau nikah muda ya terserah
Yang jadi masalah adalah nama keluarga itu pasti kebawa-bawa padahal kan itu urusan keluarga yang lain</t>
  </si>
  <si>
    <t>sebenernya aku pribadi gak mau ikut campur sama urusan ibadah atau agama seseorang
mau nikah muda ya terserah
yang jadi masalah adalah nama keluarga itu pasti kebawa-bawa padahal kan itu urusan keluarga yang lain</t>
  </si>
  <si>
    <t>sebenernya aku pribadi gak mau ikut campur sama urusan ibadah atau agama seseorang mau nikah muda ya terserah yang jadi masalah adalah nama keluarga itu pasti kebawabawa padahal kan itu urusan keluarga yang lain</t>
  </si>
  <si>
    <t>['sebenernya', 'aku', 'pribadi', 'gak', 'mau', 'ikut', 'campur', 'sama', 'urusan', 'ibadah', 'atau', 'agama', 'seseorang', 'mau', 'nikah', 'muda', 'ya', 'terserah', 'yang', 'jadi', 'masalah', 'adalah', 'nama', 'keluarga', 'itu', 'pasti', 'kebawabawa', 'padahal', 'kan', 'itu', 'urusan', 'keluarga', 'yang', 'lain']</t>
  </si>
  <si>
    <t>['sebenarnya', 'aku', 'pribadi', 'gak', 'mau', 'ikut', 'campur', 'sama', 'urusan', 'ibadah', 'atau', 'agama', 'seseorang', 'mau', 'nikah', 'muda', 'ya', 'terserah', 'yang', 'jadi', 'masalah', 'adalah', 'nama', 'keluarga', 'itu', 'pasti', 'kebawabawa', 'padahal', 'kan', 'itu', 'urusan', 'keluarga', 'yang', 'lain']</t>
  </si>
  <si>
    <t>['pribadi', 'gak', 'campur', 'urusan', 'ibadah', 'agama', 'nikah', 'muda', 'ya', 'terserah', 'nama', 'keluarga', 'kebawabawa', 'urusan', 'keluarga']</t>
  </si>
  <si>
    <t>['pribadi', 'gak', 'campur', 'urus', 'ibadah', 'agama', 'nikah', 'muda', 'ya', 'serah', 'nama', 'keluarga', 'kebawabawa', 'urus', 'keluarga']</t>
  </si>
  <si>
    <t>pribadi gak campur urus ibadah agama nikah muda ya serah nama keluarga kebawabawa urus keluarga</t>
  </si>
  <si>
    <t>@tanyarlfes let's be honest liat lingkungan kamu yg udah pada nikah muda</t>
  </si>
  <si>
    <t>lets be honest liat lingkungan kamu yg udah pada nikah muda</t>
  </si>
  <si>
    <t>['lets', 'be', 'honest', 'liat', 'lingkungan', 'kamu', 'yg', 'udah', 'pada', 'nikah', 'muda']</t>
  </si>
  <si>
    <t>['lets', 'be', 'honest', 'lihat', 'lingkungan', 'kamu', 'yg', 'sudah', 'pada', 'nikah', 'muda']</t>
  </si>
  <si>
    <t>['lets', 'be', 'honest', 'lihat', 'lingkungan', 'nikah', 'muda']</t>
  </si>
  <si>
    <t>['lets', 'be', 'honest', 'lihat', 'lingkung', 'nikah', 'muda']</t>
  </si>
  <si>
    <t>lets be honest lihat lingkung nikah muda</t>
  </si>
  <si>
    <t>@tanyarlfes Dulu pas under 25 belum siap nikah muda karena keuangan gue belum stabil, ehh giliran sekarang udah 28 malah belum ketemu jodohnya. Hahahahha lucu emang hidup ini tuh yaa</t>
  </si>
  <si>
    <t>@tanyarlfes dulu pas under 25 belum siap nikah muda karena keuangan gue belum stabil, ehh giliran sekarang udah 28 malah belum ketemu jodohnya. hahahahha lucu emang hidup ini tuh yaa</t>
  </si>
  <si>
    <t>dulu pas under belum siap nikah muda karena keuangan gue belum stabil ehh giliran sekarang udah malah belum ketemu jodohnya hahahahha lucu emang hidup ini tuh yaa</t>
  </si>
  <si>
    <t>['dulu', 'pas', 'under', 'belum', 'siap', 'nikah', 'muda', 'karena', 'keuangan', 'gue', 'belum', 'stabil', 'ehh', 'giliran', 'sekarang', 'udah', 'malah', 'belum', 'ketemu', 'jodohnya', 'hahahahha', 'lucu', 'emang', 'hidup', 'ini', 'tuh', 'yaa']</t>
  </si>
  <si>
    <t>['dulu', 'saat', 'under', 'belum', 'siap', 'nikah', 'muda', 'karena', 'keuangan', 'aku', 'belum', 'stabil', 'ehh', 'giliran', 'sekarang', 'sudah', 'malah', 'belum', 'bertemu', 'jodohnya', 'hahahahha', 'lucu', 'memang', 'hidup', 'ini', 'tuh', 'iya']</t>
  </si>
  <si>
    <t>['under', 'nikah', 'muda', 'keuangan', 'stabil', 'ehh', 'giliran', 'bertemu', 'jodohnya', 'hahahahha', 'lucu', 'hidup', 'tuh', 'iya']</t>
  </si>
  <si>
    <t>['under', 'nikah', 'muda', 'uang', 'stabil', 'ehh', 'gilir', 'temu', 'jodoh', 'hahahahha', 'lucu', 'hidup', 'tuh', 'iya']</t>
  </si>
  <si>
    <t>under nikah muda uang stabil ehh gilir temu jodoh hahahahha lucu hidup tuh iya</t>
  </si>
  <si>
    <t>@tanyarlfes Kalo dengan pikiran dan watakku saat ini, tiba tiba aku di posisi udah nikah dan udah punya anak, aku yakin banget aku bakal nyesel nikah muda, yang ada cuma stres sama nyalahin keadaan. Kasian aku, anak, sama suami aku kan?</t>
  </si>
  <si>
    <t>@tanyarlfes kalo dengan pikiran dan watakku saat ini, tiba tiba aku di posisi udah nikah dan udah punya anak, aku yakin banget aku bakal nyesel nikah muda, yang ada cuma stres sama nyalahin keadaan. kasian aku, anak, sama suami aku kan?</t>
  </si>
  <si>
    <t>kalo dengan pikiran dan watakku saat ini tiba tiba aku di posisi udah nikah dan udah punya anak aku yakin banget aku bakal nyesel nikah muda yang ada cuma stres sama nyalahin keadaan kasian aku anak sama suami aku kan</t>
  </si>
  <si>
    <t>['kalo', 'dengan', 'pikiran', 'dan', 'watakku', 'saat', 'ini', 'tiba', 'tiba', 'aku', 'di', 'posisi', 'udah', 'nikah', 'dan', 'udah', 'punya', 'anak', 'aku', 'yakin', 'banget', 'aku', 'bakal', 'nyesel', 'nikah', 'muda', 'yang', 'ada', 'cuma', 'stres', 'sama', 'nyalahin', 'keadaan', 'kasian', 'aku', 'anak', 'sama', 'suami', 'aku', 'kan']</t>
  </si>
  <si>
    <t>['kalo', 'dengan', 'pikiran', 'dan', 'watakku', 'saat', 'ini', 'tiba', 'tiba', 'aku', 'di', 'posisi', 'sudah', 'nikah', 'dan', 'sudah', 'punya', 'anak', 'aku', 'yakin', 'banget', 'aku', 'bakal', 'menyesal', 'nikah', 'muda', 'yang', 'ada', 'cuma', 'stres', 'sama', 'menyalahkan', 'keadaan', 'kasihan', 'aku', 'anak', 'sama', 'suami', 'aku', 'kan']</t>
  </si>
  <si>
    <t>['kalo', 'pikiran', 'watakku', 'posisi', 'nikah', 'anak', 'banget', 'menyesal', 'nikah', 'muda', 'stres', 'menyalahkan', 'kasihan', 'anak', 'suami']</t>
  </si>
  <si>
    <t>['kalo', 'pikir', 'watak', 'posisi', 'nikah', 'anak', 'banget', 'sesal', 'nikah', 'muda', 'stres', 'salah', 'kasihan', 'anak', 'suami']</t>
  </si>
  <si>
    <t>kalo pikir watak posisi nikah anak banget sesal nikah muda stres salah kasihan anak suami</t>
  </si>
  <si>
    <t>@tanyarlfes nikah muda tuh belum siap mental, usia, semuanyaaa semuanyaaa belum siap, emosi masih labil, ga kekontrol yah mikir aja deh</t>
  </si>
  <si>
    <t>nikah muda tuh belum siap mental usia semuanyaaa semuanyaaa belum siap emosi masih labil ga kekontrol yah mikir aja deh</t>
  </si>
  <si>
    <t>['nikah', 'muda', 'tuh', 'belum', 'siap', 'mental', 'usia', 'semuanyaaa', 'semuanyaaa', 'belum', 'siap', 'emosi', 'masih', 'labil', 'ga', 'kekontrol', 'yah', 'mikir', 'aja', 'deh']</t>
  </si>
  <si>
    <t>['nikah', 'muda', 'tuh', 'belum', 'siap', 'mental', 'usia', 'semuanyaaa', 'semuanyaaa', 'belum', 'siap', 'emosi', 'masih', 'labil', 'tidak', 'kekontrol', 'yah', 'berpikir', 'aja', 'deh']</t>
  </si>
  <si>
    <t>['nikah', 'muda', 'tuh', 'mental', 'usia', 'semuanyaaa', 'semuanyaaa', 'emosi', 'labil', 'kekontrol', 'yah', 'berpikir', 'aja', 'deh']</t>
  </si>
  <si>
    <t>['nikah', 'muda', 'tuh', 'mental', 'usia', 'semuanyaaa', 'semuanyaaa', 'emosi', 'labil', 'kontrol', 'yah', 'pikir', 'aja', 'deh']</t>
  </si>
  <si>
    <t>nikah muda tuh mental usia semuanyaaa semuanyaaa emosi labil kontrol yah pikir aja deh</t>
  </si>
  <si>
    <t>@tanyarlfes W lebih tuaan dikit dr lu nder, blm nikah juga, kadang ada takutnya kalo ga nikah2. Tp kyk heyyyy u masih muda, jalannya (insha allah) msh panjang, explore apa kek mana tau ketemu jodoh di sana</t>
  </si>
  <si>
    <t>@tanyarlfes w lebih tuaan dikit dr lu nder, blm nikah juga, kadang ada takutnya kalo ga nikah2. tp kyk heyyyy u masih muda, jalannya (insha allah) msh panjang, explore apa kek mana tau ketemu jodoh di sana</t>
  </si>
  <si>
    <t xml:space="preserve"> lebih tuaan dikit dr lu nder blm nikah juga kadang ada takutnya kalo ga nikah tp kyk heyyyy  masih muda jalannya insha allah msh panjang explore apa kek mana tau ketemu jodoh di sana</t>
  </si>
  <si>
    <t>['lebih', 'tuaan', 'dikit', 'dr', 'lu', 'nder', 'blm', 'nikah', 'juga', 'kadang', 'ada', 'takutnya', 'kalo', 'ga', 'nikah', 'tp', 'kyk', 'heyyyy', 'masih', 'muda', 'jalannya', 'insha', 'allah', 'msh', 'panjang', 'explore', 'apa', 'kek', 'mana', 'tau', 'ketemu', 'jodoh', 'di', 'sana']</t>
  </si>
  <si>
    <t>['lebih', 'tua', 'sedikit', 'dari', 'kamu', 'nder', 'belum', 'nikah', 'juga', 'kadang', 'ada', 'takutnya', 'kalo', 'tidak', 'nikah', 'tapi', 'seperti', 'heyyyy', 'masih', 'muda', 'jalannya', 'insha', 'allah', 'masih', 'panjang', 'explore', 'apa', 'seperti', 'mana', 'tau', 'bertemu', 'jodoh', 'di', 'sana']</t>
  </si>
  <si>
    <t>['tua', 'nder', 'nikah', 'kadang', 'takutnya', 'kalo', 'nikah', 'heyyyy', 'muda', 'jalannya', 'insha', 'allah', 'explore', 'tau', 'bertemu', 'jodoh']</t>
  </si>
  <si>
    <t>['tua', 'nder', 'nikah', 'kadang', 'takut', 'kalo', 'nikah', 'heyyyy', 'muda', 'jalan', 'insha', 'allah', 'explore', 'tau', 'temu', 'jodoh']</t>
  </si>
  <si>
    <t>tua nder nikah kadang takut kalo nikah heyyyy muda jalan insha allah explore tau temu jodoh</t>
  </si>
  <si>
    <t>@tanyarlfes Jujur heran banget, kok bisa ya orang seumuranku atau bahkan yang lebih muda dari aku memutuskan buat nikah dan langsung punya anak
Padahal yang aku pikirkan saat ini (apalagi aku udah kerja) adalah mau ningkatin skill mana lagi ya🙃</t>
  </si>
  <si>
    <t>@tanyarlfes jujur heran banget, kok bisa ya orang seumuranku atau bahkan yang lebih muda dari aku memutuskan buat nikah dan langsung punya anak
padahal yang aku pikirkan saat ini (apalagi aku udah kerja) adalah mau ningkatin skill mana lagi ya🙃</t>
  </si>
  <si>
    <t>jujur heran banget kok bisa ya orang seumuranku atau bahkan yang lebih muda dari aku memutuskan buat nikah dan langsung punya anak padahal yang aku pikirkan saat ini apalagi aku udah kerja adalah mau ningkatin skill mana lagi ya</t>
  </si>
  <si>
    <t>['jujur', 'heran', 'banget', 'kok', 'bisa', 'ya', 'orang', 'seumuranku', 'atau', 'bahkan', 'yang', 'lebih', 'muda', 'dari', 'aku', 'memutuskan', 'buat', 'nikah', 'dan', 'langsung', 'punya', 'anak', 'padahal', 'yang', 'aku', 'pikirkan', 'saat', 'ini', 'apalagi', 'aku', 'udah', 'kerja', 'adalah', 'mau', 'ningkatin', 'skill', 'mana', 'lagi', 'ya']</t>
  </si>
  <si>
    <t>['jujur', 'heran', 'banget', 'kok', 'bisa', 'ya', 'orang', 'seumuranku', 'atau', 'bahkan', 'yang', 'lebih', 'muda', 'dari', 'aku', 'memutuskan', 'buat', 'nikah', 'dan', 'langsung', 'punya', 'anak', 'padahal', 'yang', 'aku', 'pikirkan', 'saat', 'ini', 'apalagi', 'aku', 'sudah', 'kerja', 'adalah', 'mau', 'meningkatkan', 'kemampuan', 'mana', 'lagi', 'ya']</t>
  </si>
  <si>
    <t>['jujur', 'heran', 'banget', 'ya', 'orang', 'seumuranku', 'muda', 'memutuskan', 'nikah', 'langsung', 'anak', 'pikirkan', 'kerja', 'meningkatkan', 'kemampuan', 'ya']</t>
  </si>
  <si>
    <t>['jujur', 'heran', 'banget', 'ya', 'orang', 'umur', 'muda', 'putus', 'nikah', 'langsung', 'anak', 'pikir', 'kerja', 'tingkat', 'mampu', 'ya']</t>
  </si>
  <si>
    <t>jujur heran banget ya orang umur muda putus nikah langsung anak pikir kerja tingkat mampu ya</t>
  </si>
  <si>
    <t>@kegblgnunfaedh Betull Skali umur masih muda malah nyuruh nikah Mulu heran 😭
https://t.co/SOX0pbyN56</t>
  </si>
  <si>
    <t>@kegblgnunfaedh betull skali umur masih muda malah nyuruh nikah mulu heran 😭
https://t.co/sox0pbyn56</t>
  </si>
  <si>
    <t>betull skali umur masih muda malah nyuruh nikah mulu heran</t>
  </si>
  <si>
    <t>['betull', 'skali', 'umur', 'masih', 'muda', 'malah', 'nyuruh', 'nikah', 'mulu', 'heran']</t>
  </si>
  <si>
    <t>['betull', 'sekali', 'umur', 'masih', 'muda', 'malah', 'menyuruh', 'nikah', 'selalu', 'heran']</t>
  </si>
  <si>
    <t>['betull', 'umur', 'muda', 'menyuruh', 'nikah', 'heran']</t>
  </si>
  <si>
    <t>['betull', 'umur', 'muda', 'suruh', 'nikah', 'heran']</t>
  </si>
  <si>
    <t>betull umur muda suruh nikah heran</t>
  </si>
  <si>
    <t>@tanyarlfes mending cari kesibukan deh nder, ky ya misalnya kuliah dan kerja, 21 tahun itu msih terlalu muda buat nikah, daripada pisah di tengah2 mending mantepin diri, kasian di diri sendiri + anak</t>
  </si>
  <si>
    <t>mending cari kesibukan deh nder ky ya misalnya kuliah dan kerja tahun itu msih terlalu muda buat nikah daripada pisah di tengah mending mantepin diri kasian di diri sendiri anak</t>
  </si>
  <si>
    <t>['mending', 'cari', 'kesibukan', 'deh', 'nder', 'ky', 'ya', 'misalnya', 'kuliah', 'dan', 'kerja', 'tahun', 'itu', 'msih', 'terlalu', 'muda', 'buat', 'nikah', 'daripada', 'pisah', 'di', 'tengah', 'mending', 'mantepin', 'diri', 'kasian', 'di', 'diri', 'sendiri', 'anak']</t>
  </si>
  <si>
    <t>['mending', 'cari', 'kesibukan', 'deh', 'nder', 'seperti', 'ya', 'misalnya', 'kuliah', 'dan', 'kerja', 'tahun', 'itu', 'masih', 'terlalu', 'muda', 'buat', 'nikah', 'daripada', 'pisah', 'di', 'tengah', 'mending', 'mantepin', 'diri', 'kasihan', 'di', 'diri', 'sendiri', 'anak']</t>
  </si>
  <si>
    <t>['mending', 'cari', 'kesibukan', 'deh', 'nder', 'ya', 'kuliah', 'kerja', 'muda', 'nikah', 'pisah', 'mending', 'mantepin', 'kasihan', 'anak']</t>
  </si>
  <si>
    <t>['mending', 'cari', 'sibuk', 'deh', 'nder', 'ya', 'kuliah', 'kerja', 'muda', 'nikah', 'pisah', 'mending', 'mantepin', 'kasihan', 'anak']</t>
  </si>
  <si>
    <t>mending cari sibuk deh nder ya kuliah kerja muda nikah pisah mending mantepin kasihan anak</t>
  </si>
  <si>
    <t>@tanyarlfes gue pernah dngr, nikah sama orang yang salah lebih parah daripada ga nikah nikah jadi ya bawa santai aja, gue juga umur segitu dan sepupu gue udh nikah, kerja semua, tapi ya malah gue timpalin ke yg lebih muda "kalo lu mau nikah dluan ya Sono, gw mo nyari duit yg banyak dlu wkwk"</t>
  </si>
  <si>
    <t>@tanyarlfes gue pernah dngr, nikah sama orang yang salah lebih parah daripada ga nikah nikah jadi ya bawa santai aja, gue juga umur segitu dan sepupu gue udh nikah, kerja semua, tapi ya malah gue timpalin ke yg lebih muda "kalo lu mau nikah dluan ya sono, gw mo nyari duit yg banyak dlu wkwk"</t>
  </si>
  <si>
    <t>gue pernah dngr nikah sama orang yang salah lebih parah daripada ga nikah nikah jadi ya bawa santai aja gue juga umur segitu dan sepupu gue udh nikah kerja semua tapi ya malah gue timpalin ke yg lebih muda kalo lu mau nikah dluan ya sono gw mo nyari duit yg banyak dlu wkwk</t>
  </si>
  <si>
    <t>['gue', 'pernah', 'dngr', 'nikah', 'sama', 'orang', 'yang', 'salah', 'lebih', 'parah', 'daripada', 'ga', 'nikah', 'nikah', 'jadi', 'ya', 'bawa', 'santai', 'aja', 'gue', 'juga', 'umur', 'segitu', 'dan', 'sepupu', 'gue', 'udh', 'nikah', 'kerja', 'semua', 'tapi', 'ya', 'malah', 'gue', 'timpalin', 'ke', 'yg', 'lebih', 'muda', 'kalo', 'lu', 'mau', 'nikah', 'dluan', 'ya', 'sono', 'gw', 'mo', 'nyari', 'duit', 'yg', 'banyak', 'dlu', 'wkwk']</t>
  </si>
  <si>
    <t>['aku', 'pernah', 'dngr', 'nikah', 'sama', 'orang', 'yang', 'salah', 'lebih', 'parah', 'daripada', 'tidak', 'nikah', 'nikah', 'jadi', 'ya', 'bawa', 'santai', 'aja', 'aku', 'juga', 'umur', 'begitu', 'dan', 'sepupu', 'aku', 'sudah', 'nikah', 'kerja', 'semua', 'tapi', 'ya', 'malah', 'aku', 'timpalin', 'ke', 'yg', 'lebih', 'muda', 'kalo', 'kamu', 'mau', 'nikah', 'dluan', 'ya', 'sana', 'aku', 'mau', 'mencari', 'duit', 'yg', 'banyak', 'dahulu', 'wkwk']</t>
  </si>
  <si>
    <t>['dngr', 'nikah', 'orang', 'salah', 'parah', 'nikah', 'nikah', 'ya', 'bawa', 'santai', 'aja', 'umur', 'sepupu', 'nikah', 'kerja', 'ya', 'timpalin', 'muda', 'kalo', 'nikah', 'dluan', 'ya', 'mencari', 'duit']</t>
  </si>
  <si>
    <t>['dngr', 'nikah', 'orang', 'salah', 'parah', 'nikah', 'nikah', 'ya', 'bawa', 'santai', 'aja', 'umur', 'sepupu', 'nikah', 'kerja', 'ya', 'timpalin', 'muda', 'kalo', 'nikah', 'dluan', 'ya', 'cari', 'duit']</t>
  </si>
  <si>
    <t>dngr nikah orang salah parah nikah nikah ya bawa santai aja umur sepupu nikah kerja ya timpalin muda kalo nikah dluan ya cari duit</t>
  </si>
  <si>
    <t>@tanyarlfes Nikmati aja Nder hidup mu. Nikah bukan soal tua apa muda. Nikah itu selamanya. Jadi jangan dijadikan ajang gengsi gengsian. Kalo single bahagia,ngapain buru buru nikah. Abaikan perkataan orang,hidup kita ya hidup kita.</t>
  </si>
  <si>
    <t>@tanyarlfes nikmati aja nder hidup mu. nikah bukan soal tua apa muda. nikah itu selamanya. jadi jangan dijadikan ajang gengsi gengsian. kalo single bahagia,ngapain buru buru nikah. abaikan perkataan orang,hidup kita ya hidup kita.</t>
  </si>
  <si>
    <t>nikmati aja nder hidup mu nikah bukan soal tua apa muda nikah itu selamanya jadi jangan dijadikan ajang gengsi gengsian kalo single bahagiangapain buru buru nikah abaikan perkataan oranghidup kita ya hidup kita</t>
  </si>
  <si>
    <t>['nikmati', 'aja', 'nder', 'hidup', 'mu', 'nikah', 'bukan', 'soal', 'tua', 'apa', 'muda', 'nikah', 'itu', 'selamanya', 'jadi', 'jangan', 'dijadikan', 'ajang', 'gengsi', 'gengsian', 'kalo', 'single', 'bahagiangapain', 'buru', 'buru', 'nikah', 'abaikan', 'perkataan', 'oranghidup', 'kita', 'ya', 'hidup', 'kita']</t>
  </si>
  <si>
    <t>['menikmati', 'aja', 'nder', 'hidup', 'kamu', 'nikah', 'bukan', 'soal', 'tua', 'apa', 'muda', 'nikah', 'itu', 'selamanya', 'jadi', 'jangan', 'dijadikan', 'ajang', 'gengsi', 'gengsian', 'kalo', 'lajang', 'bahagiangapain', 'buru', 'buru', 'nikah', 'abaikan', 'perkataan', 'oranghidup', 'kita', 'ya', 'hidup', 'kita']</t>
  </si>
  <si>
    <t>['menikmati', 'aja', 'nder', 'hidup', 'nikah', 'tua', 'muda', 'nikah', 'dijadikan', 'ajang', 'gengsi', 'gengsian', 'kalo', 'lajang', 'bahagiangapain', 'buru', 'buru', 'nikah', 'abaikan', 'perkataan', 'oranghidup', 'ya', 'hidup']</t>
  </si>
  <si>
    <t>['nikmat', 'aja', 'nder', 'hidup', 'nikah', 'tua', 'muda', 'nikah', 'jadi', 'ajang', 'gengsi', 'gengsi', 'kalo', 'lajang', 'bahagiangapain', 'buru', 'buru', 'nikah', 'abai', 'kata', 'oranghidup', 'ya', 'hidup']</t>
  </si>
  <si>
    <t>nikmat aja nder hidup nikah tua muda nikah jadi ajang gengsi gengsi kalo lajang bahagiangapain buru buru nikah abai kata oranghidup ya hidup</t>
  </si>
  <si>
    <t>Bukan nya gak mau sih, tapi lebih ke 'belom ada yg ngajak nikah muda' 🥲</t>
  </si>
  <si>
    <t>bukan nya gak mau sih, tapi lebih ke 'belom ada yg ngajak nikah muda' 🥲</t>
  </si>
  <si>
    <t>bukan nya gak mau sih tapi lebih ke belom ada yg ngajak nikah muda</t>
  </si>
  <si>
    <t>['bukan', 'nya', 'gak', 'mau', 'sih', 'tapi', 'lebih', 'ke', 'belom', 'ada', 'yg', 'ngajak', 'nikah', 'muda']</t>
  </si>
  <si>
    <t>['bukan', 'nya', 'gak', 'mau', 'sih', 'tapi', 'lebih', 'ke', 'belum', 'ada', 'yg', 'mengajak', 'nikah', 'muda']</t>
  </si>
  <si>
    <t>['nya', 'gak', 'sih', 'mengajak', 'nikah', 'muda']</t>
  </si>
  <si>
    <t>['nya', 'gak', 'sih', 'ajak', 'nikah', 'muda']</t>
  </si>
  <si>
    <t>nya gak sih ajak nikah muda</t>
  </si>
  <si>
    <t>@kegblgnunfaedh Mungkin ini jadi alasan banyak anak belia yg nikah muda supaya ga terus terusan di tanyain kapan nikah</t>
  </si>
  <si>
    <t>@kegblgnunfaedh mungkin ini jadi alasan banyak anak belia yg nikah muda supaya ga terus terusan di tanyain kapan nikah</t>
  </si>
  <si>
    <t>mungkin ini jadi alasan banyak anak belia yg nikah muda supaya ga terus terusan di tanyain kapan nikah</t>
  </si>
  <si>
    <t>['mungkin', 'ini', 'jadi', 'alasan', 'banyak', 'anak', 'belia', 'yg', 'nikah', 'muda', 'supaya', 'ga', 'terus', 'terusan', 'di', 'tanyain', 'kapan', 'nikah']</t>
  </si>
  <si>
    <t>['mungkin', 'ini', 'jadi', 'alasan', 'banyak', 'anak', 'belia', 'yg', 'nikah', 'muda', 'supaya', 'tidak', 'terus', 'terus', 'di', 'tanyakan', 'kapan', 'nikah']</t>
  </si>
  <si>
    <t>['alasan', 'anak', 'belia', 'nikah', 'muda', 'nikah']</t>
  </si>
  <si>
    <t>['alas', 'anak', 'belia', 'nikah', 'muda', 'nikah']</t>
  </si>
  <si>
    <t>alas anak belia nikah muda nikah</t>
  </si>
  <si>
    <t>@undipmenfess Dia dapet pasangan di usia yang udah nggak muda lagi karena orang pada insecure. Akhirnya temenku ini dinasehatin buat nikah dulu sebelum lanjut S3, kalo emang mau lanjut.
Beberapa dosenkupun bilang begitu, nggak menggeneralisir ya, tapi kebanyakan begitu ceritanya</t>
  </si>
  <si>
    <t>@undipmenfess dia dapet pasangan di usia yang udah nggak muda lagi karena orang pada insecure. akhirnya temenku ini dinasehatin buat nikah dulu sebelum lanjut s3, kalo emang mau lanjut.
beberapa dosenkupun bilang begitu, nggak menggeneralisir ya, tapi kebanyakan begitu ceritanya</t>
  </si>
  <si>
    <t>dia dapet pasangan di usia yang udah nggak muda lagi karena orang pada insecure akhirnya temenku ini dinasehatin buat nikah dulu sebelum lanjut  kalo emang mau lanjut beberapa dosenkupun bilang begitu nggak menggeneralisir ya tapi kebanyakan begitu ceritanya</t>
  </si>
  <si>
    <t>['dia', 'dapet', 'pasangan', 'di', 'usia', 'yang', 'udah', 'nggak', 'muda', 'lagi', 'karena', 'orang', 'pada', 'insecure', 'akhirnya', 'temenku', 'ini', 'dinasehatin', 'buat', 'nikah', 'dulu', 'sebelum', 'lanjut', 'kalo', 'emang', 'mau', 'lanjut', 'beberapa', 'dosenkupun', 'bilang', 'begitu', 'nggak', 'menggeneralisir', 'ya', 'tapi', 'kebanyakan', 'begitu', 'ceritanya']</t>
  </si>
  <si>
    <t>['dia', 'dapat', 'pasangan', 'di', 'usia', 'yang', 'sudah', 'tidak', 'muda', 'lagi', 'karena', 'orang', 'pada', 'khawatir', 'akhirnya', 'temenku', 'ini', 'dinasehatin', 'buat', 'nikah', 'dulu', 'sebelum', 'lanjut', 'kalo', 'memang', 'mau', 'lanjut', 'beberapa', 'dosenkupun', 'bilang', 'begitu', 'tidak', 'menggeneralisir', 'ya', 'tapi', 'kebanyakan', 'begitu', 'ceritanya']</t>
  </si>
  <si>
    <t>['pasangan', 'usia', 'muda', 'orang', 'khawatir', 'temenku', 'dinasehatin', 'nikah', 'kalo', 'dosenkupun', 'bilang', 'menggeneralisir', 'ya', 'kebanyakan', 'ceritanya']</t>
  </si>
  <si>
    <t>['pasang', 'usia', 'muda', 'orang', 'khawatir', 'temenku', 'dinasehatin', 'nikah', 'kalo', 'dosen', 'bilang', 'menggeneralisir', 'ya', 'banyak', 'cerita']</t>
  </si>
  <si>
    <t>pasang usia muda orang khawatir temenku dinasehatin nikah kalo dosen bilang menggeneralisir ya banyak cerita</t>
  </si>
  <si>
    <t>Sekarang tuh lebih suka kumpul keluarga ayah soalnya nggak ada sekalipun tante bulek yg nanyain dan maksa2 nikah. Dari dulu paling cuma nanya pacarnya mana, kalo nggak ada yaudah santuy aja. Masih muda ini 
Keluarga ayah nggak sebegitu yg agamis banget jadi lebih open minded</t>
  </si>
  <si>
    <t>sekarang tuh lebih suka kumpul keluarga ayah soalnya nggak ada sekalipun tante bulek yg nanyain dan maksa2 nikah. dari dulu paling cuma nanya pacarnya mana, kalo nggak ada yaudah santuy aja. masih muda ini 
keluarga ayah nggak sebegitu yg agamis banget jadi lebih open minded</t>
  </si>
  <si>
    <t>sekarang tuh lebih suka kumpul keluarga ayah soalnya nggak ada sekalipun tante bulek yg nanyain dan maksa nikah dari dulu paling cuma nanya pacarnya mana kalo nggak ada yaudah santuy aja masih muda ini keluarga ayah nggak sebegitu yg agamis banget jadi lebih open minded</t>
  </si>
  <si>
    <t>['sekarang', 'tuh', 'lebih', 'suka', 'kumpul', 'keluarga', 'ayah', 'soalnya', 'nggak', 'ada', 'sekalipun', 'tante', 'bulek', 'yg', 'nanyain', 'dan', 'maksa', 'nikah', 'dari', 'dulu', 'paling', 'cuma', 'nanya', 'pacarnya', 'mana', 'kalo', 'nggak', 'ada', 'yaudah', 'santuy', 'aja', 'masih', 'muda', 'ini', 'keluarga', 'ayah', 'nggak', 'sebegitu', 'yg', 'agamis', 'banget', 'jadi', 'lebih', 'open', 'minded']</t>
  </si>
  <si>
    <t>['sekarang', 'tuh', 'lebih', 'suka', 'kumpul', 'keluarga', 'ayah', 'soalnya', 'tidak', 'ada', 'sekalipun', 'tante', 'bulek', 'yg', 'menanyakan', 'dan', 'maksa', 'nikah', 'dari', 'dulu', 'paling', 'cuma', 'bertanya', 'pacarnya', 'mana', 'kalo', 'tidak', 'ada', 'yaudah', 'santai', 'aja', 'masih', 'muda', 'ini', 'keluarga', 'ayah', 'tidak', 'sebegitu', 'yg', 'agamis', 'banget', 'jadi', 'lebih', 'terbuka', 'minded']</t>
  </si>
  <si>
    <t>['tuh', 'suka', 'kumpul', 'keluarga', 'ayah', 'tante', 'bulek', 'maksa', 'nikah', 'pacarnya', 'kalo', 'yaudah', 'santai', 'aja', 'muda', 'keluarga', 'ayah', 'agamis', 'banget', 'terbuka', 'minded']</t>
  </si>
  <si>
    <t>['tuh', 'suka', 'kumpul', 'keluarga', 'ayah', 'tante', 'bulek', 'maksa', 'nikah', 'pacar', 'kalo', 'yaudah', 'santai', 'aja', 'muda', 'keluarga', 'ayah', 'agam', 'banget', 'buka', 'minded']</t>
  </si>
  <si>
    <t>tuh suka kumpul keluarga ayah tante bulek maksa nikah pacar kalo yaudah santai aja muda keluarga ayah agam banget buka minded</t>
  </si>
  <si>
    <t>@tanyarlfes Masih mau bebas, belum siap memanggung beban, belum ada duit, gamau menyesal nntinya, gapunya pacar jadi gimana mau nikah muda</t>
  </si>
  <si>
    <t>@tanyarlfes masih mau bebas, belum siap memanggung beban, belum ada duit, gamau menyesal nntinya, gapunya pacar jadi gimana mau nikah muda</t>
  </si>
  <si>
    <t>masih mau bebas belum siap memanggung beban belum ada duit gamau menyesal nntinya gapunya pacar jadi gimana mau nikah muda</t>
  </si>
  <si>
    <t>['masih', 'mau', 'bebas', 'belum', 'siap', 'memanggung', 'beban', 'belum', 'ada', 'duit', 'gamau', 'menyesal', 'nntinya', 'gapunya', 'pacar', 'jadi', 'gimana', 'mau', 'nikah', 'muda']</t>
  </si>
  <si>
    <t>['masih', 'mau', 'bebas', 'belum', 'siap', 'memanggung', 'beban', 'belum', 'ada', 'duit', 'gamau', 'menyesal', 'nntinya', 'gapunya', 'pacar', 'jadi', 'bagaimana', 'mau', 'nikah', 'muda']</t>
  </si>
  <si>
    <t>['bebas', 'memanggung', 'beban', 'duit', 'gamau', 'menyesal', 'nntinya', 'gapunya', 'pacar', 'nikah', 'muda']</t>
  </si>
  <si>
    <t>['bebas', 'manggung', 'beban', 'duit', 'gamau', 'sesal', 'nntinya', 'gapunya', 'pacar', 'nikah', 'muda']</t>
  </si>
  <si>
    <t>bebas manggung beban duit gamau sesal nntinya gapunya pacar nikah muda</t>
  </si>
  <si>
    <t>Cita-cita nikah muda, umur 23 belum bisa apa-apa.</t>
  </si>
  <si>
    <t>cita-cita nikah muda, umur 23 belum bisa apa-apa.</t>
  </si>
  <si>
    <t>citacita nikah muda umur belum bisa apaapa</t>
  </si>
  <si>
    <t>['citacita', 'nikah', 'muda', 'umur', 'belum', 'bisa', 'apaapa']</t>
  </si>
  <si>
    <t>['impian', 'nikah', 'muda', 'umur', 'belum', 'bisa', 'apaapa']</t>
  </si>
  <si>
    <t>['impian', 'nikah', 'muda', 'umur', 'apaapa']</t>
  </si>
  <si>
    <t>['impi', 'nikah', 'muda', 'umur', 'apaapa']</t>
  </si>
  <si>
    <t>impi nikah muda umur apaapa</t>
  </si>
  <si>
    <t>terlalu banyak hal rumit. mau itu nikah muda/nggak. nikah itu sesuatu yg sakral namun rumit didalamnya.</t>
  </si>
  <si>
    <t>terlalu banyak hal rumit mau itu nikah mudanggak nikah itu sesuatu yg sakral namun rumit didalamnya</t>
  </si>
  <si>
    <t>['terlalu', 'banyak', 'hal', 'rumit', 'mau', 'itu', 'nikah', 'mudanggak', 'nikah', 'itu', 'sesuatu', 'yg', 'sakral', 'namun', 'rumit', 'didalamnya']</t>
  </si>
  <si>
    <t>['rumit', 'nikah', 'mudanggak', 'nikah', 'sakral', 'rumit', 'didalamnya']</t>
  </si>
  <si>
    <t>['rumit', 'nikah', 'mudanggak', 'nikah', 'sakral', 'rumit', 'dalam']</t>
  </si>
  <si>
    <t>rumit nikah mudanggak nikah sakral rumit dalam</t>
  </si>
  <si>
    <t>@tanyarlfes Temen-temen gue yang nikah muda malah pada minjem duit buat beli kebutuhan anaknya wkwk, hal yang bikin gue sadar kenapa menikah harus memikirkan finansial matang-matang.</t>
  </si>
  <si>
    <t>@tanyarlfes temen-temen gue yang nikah muda malah pada minjem duit buat beli kebutuhan anaknya wkwk, hal yang bikin gue sadar kenapa menikah harus memikirkan finansial matang-matang.</t>
  </si>
  <si>
    <t>tementemen gue yang nikah muda malah pada minjem duit buat beli kebutuhan anaknya wkwk hal yang bikin gue sadar kenapa menikah harus memikirkan finansial matangmatang</t>
  </si>
  <si>
    <t>['tementemen', 'gue', 'yang', 'nikah', 'muda', 'malah', 'pada', 'minjem', 'duit', 'buat', 'beli', 'kebutuhan', 'anaknya', 'wkwk', 'hal', 'yang', 'bikin', 'gue', 'sadar', 'kenapa', 'menikah', 'harus', 'memikirkan', 'finansial', 'matangmatang']</t>
  </si>
  <si>
    <t>['tementemen', 'aku', 'yang', 'nikah', 'muda', 'malah', 'pada', 'meminjam', 'duit', 'buat', 'beli', 'kebutuhan', 'anaknya', 'wkwk', 'hal', 'yang', 'bikin', 'aku', 'sadar', 'kenapa', 'nikah', 'harus', 'memikirkan', 'keuangan', 'matangmatang']</t>
  </si>
  <si>
    <t>['tementemen', 'nikah', 'muda', 'meminjam', 'duit', 'beli', 'kebutuhan', 'anaknya', 'bikin', 'sadar', 'nikah', 'memikirkan', 'keuangan', 'matangmatang']</t>
  </si>
  <si>
    <t>['tementemen', 'nikah', 'muda', 'pinjam', 'duit', 'beli', 'butuh', 'anak', 'bikin', 'sadar', 'nikah', 'pikir', 'uang', 'matangmatang']</t>
  </si>
  <si>
    <t>tementemen nikah muda pinjam duit beli butuh anak bikin sadar nikah pikir uang matangmatang</t>
  </si>
  <si>
    <t>Lebaran tahun ini membuat gue mikir, kok sepupu-sepupu yang pada lebih muda dah pada nikah dan punya anak????? Oh gue tuh harusnya udh nikah dan punya anak juga ya? HAHAHA</t>
  </si>
  <si>
    <t>lebaran tahun ini membuat gue mikir, kok sepupu-sepupu yang pada lebih muda dah pada nikah dan punya anak????? oh gue tuh harusnya udh nikah dan punya anak juga ya? hahaha</t>
  </si>
  <si>
    <t>lebaran tahun ini membuat gue mikir kok sepupusepupu yang pada lebih muda dah pada nikah dan punya anak oh gue tuh harusnya udh nikah dan punya anak juga ya hahaha</t>
  </si>
  <si>
    <t>['lebaran', 'tahun', 'ini', 'membuat', 'gue', 'mikir', 'kok', 'sepupusepupu', 'yang', 'pada', 'lebih', 'muda', 'dah', 'pada', 'nikah', 'dan', 'punya', 'anak', 'oh', 'gue', 'tuh', 'harusnya', 'udh', 'nikah', 'dan', 'punya', 'anak', 'juga', 'ya', 'hahaha']</t>
  </si>
  <si>
    <t>['lebaran', 'tahun', 'ini', 'membuat', 'aku', 'berpikir', 'kok', 'sepupusepupu', 'yang', 'pada', 'lebih', 'muda', 'sudah', 'pada', 'nikah', 'dan', 'punya', 'anak', 'oh', 'aku', 'tuh', 'harusnya', 'sudah', 'nikah', 'dan', 'punya', 'anak', 'juga', 'ya', 'hahaha']</t>
  </si>
  <si>
    <t>['lebaran', 'berpikir', 'sepupusepupu', 'muda', 'nikah', 'anak', 'oh', 'tuh', 'nikah', 'anak', 'ya', 'hahaha']</t>
  </si>
  <si>
    <t>['lebaran', 'pikir', 'sepupusepupu', 'muda', 'nikah', 'anak', 'oh', 'tuh', 'nikah', 'anak', 'ya', 'hahaha']</t>
  </si>
  <si>
    <t>lebaran pikir sepupusepupu muda nikah anak oh tuh nikah anak ya hahaha</t>
  </si>
  <si>
    <t>@tanyakanrl Brti dia nikah sm bapak u umur 21? Muda banget dah</t>
  </si>
  <si>
    <t>@tanyakanrl brti dia nikah sm bapak u umur 21? muda banget dah</t>
  </si>
  <si>
    <t>brti dia nikah sm bapak  umur muda banget dah</t>
  </si>
  <si>
    <t>['brti', 'dia', 'nikah', 'sm', 'bapak', 'umur', 'muda', 'banget', 'dah']</t>
  </si>
  <si>
    <t>['brti', 'dia', 'nikah', 'sama', 'bapak', 'umur', 'muda', 'banget', 'sudah']</t>
  </si>
  <si>
    <t>['brti', 'nikah', 'umur', 'muda', 'banget']</t>
  </si>
  <si>
    <t>brti nikah umur muda banget</t>
  </si>
  <si>
    <t>@tanyarlfes belum ktemu jodoh aja sih nder, aslinya klau udah ktemu yg seiman seamin setujuan mahh aku mau nikah muda, memantaskan dirinya sambil jalan, bismillah mark ver islam🙏🙏</t>
  </si>
  <si>
    <t>belum ktemu jodoh aja sih nder aslinya klau udah ktemu yg seiman seamin setujuan mahh aku mau nikah muda memantaskan dirinya sambil jalan bismillah mark ver islam</t>
  </si>
  <si>
    <t>['belum', 'ktemu', 'jodoh', 'aja', 'sih', 'nder', 'aslinya', 'klau', 'udah', 'ktemu', 'yg', 'seiman', 'seamin', 'setujuan', 'mahh', 'aku', 'mau', 'nikah', 'muda', 'memantaskan', 'dirinya', 'sambil', 'jalan', 'bismillah', 'mark', 'ver', 'islam']</t>
  </si>
  <si>
    <t>['belum', 'ktemu', 'jodoh', 'aja', 'sih', 'nder', 'aslinya', 'kalau', 'sudah', 'ktemu', 'yg', 'seiman', 'seamin', 'setujuan', 'mahh', 'aku', 'mau', 'nikah', 'muda', 'memantaskan', 'dirinya', 'sambil', 'jalan', 'bismillah', 'mark', 'ver', 'islam']</t>
  </si>
  <si>
    <t>['ktemu', 'jodoh', 'aja', 'sih', 'nder', 'aslinya', 'ktemu', 'seiman', 'seamin', 'setujuan', 'mahh', 'nikah', 'muda', 'memantaskan', 'jalan', 'bismillah', 'mark', 'ver', 'islam']</t>
  </si>
  <si>
    <t>['ktemu', 'jodoh', 'aja', 'sih', 'nder', 'asli', 'ktemu', 'iman', 'amin', 'tuju', 'mahh', 'nikah', 'muda', 'pantas', 'jalan', 'bismillah', 'mark', 'ver', 'islam']</t>
  </si>
  <si>
    <t>ktemu jodoh aja sih nder asli ktemu iman amin tuju mahh nikah muda pantas jalan bismillah mark ver islam</t>
  </si>
  <si>
    <t>@tanyarlfes gamau nikah muda gmw nikah tua juga</t>
  </si>
  <si>
    <t>gamau nikah muda gmw nikah tua juga</t>
  </si>
  <si>
    <t>['gamau', 'nikah', 'muda', 'gmw', 'nikah', 'tua', 'juga']</t>
  </si>
  <si>
    <t>['gamau', 'nikah', 'muda', 'gamau', 'nikah', 'tua', 'juga']</t>
  </si>
  <si>
    <t>['gamau', 'nikah', 'muda', 'gamau', 'nikah', 'tua']</t>
  </si>
  <si>
    <t>gamau nikah muda gamau nikah tua</t>
  </si>
  <si>
    <t>@dickdutz @tanyarlfes "Alasan kalian ga mau nikah muda karena apa?" Mungkin begitu kali ya maksud sendernya 😅</t>
  </si>
  <si>
    <t>@dickdutz @tanyarlfes "alasan kalian ga mau nikah muda karena apa?" mungkin begitu kali ya maksud sendernya 😅</t>
  </si>
  <si>
    <t>alasan kalian ga mau nikah muda karena apa mungkin begitu kali ya maksud sendernya</t>
  </si>
  <si>
    <t>['alasan', 'kalian', 'ga', 'mau', 'nikah', 'muda', 'karena', 'apa', 'mungkin', 'begitu', 'kali', 'ya', 'maksud', 'sendernya']</t>
  </si>
  <si>
    <t>['alasan', 'kalian', 'tidak', 'mau', 'nikah', 'muda', 'karena', 'apa', 'mungkin', 'begitu', 'sepertinya', 'ya', 'maksud', 'sendernya']</t>
  </si>
  <si>
    <t>['alasan', 'nikah', 'muda', 'ya', 'maksud', 'sendernya']</t>
  </si>
  <si>
    <t>['alas', 'nikah', 'muda', 'ya', 'maksud', 'sender']</t>
  </si>
  <si>
    <t>alas nikah muda ya maksud sender</t>
  </si>
  <si>
    <t>@fromsaturnis_ @tanyarlfes Kita sama nder, tahun ini 28 dan belum nikah.
Dan 21 tahun itu masih terbilang muda bangeeeet</t>
  </si>
  <si>
    <t>@fromsaturnis_ @tanyarlfes kita sama nder, tahun ini 28 dan belum nikah.
dan 21 tahun itu masih terbilang muda bangeeeet</t>
  </si>
  <si>
    <t>kita sama nder tahun ini dan belum nikah dan tahun itu masih terbilang muda bangeeeet</t>
  </si>
  <si>
    <t>['kita', 'sama', 'nder', 'tahun', 'ini', 'dan', 'belum', 'nikah', 'dan', 'tahun', 'itu', 'masih', 'terbilang', 'muda', 'bangeeeet']</t>
  </si>
  <si>
    <t>['nder', 'nikah', 'terbilang', 'muda', 'bangeeeet']</t>
  </si>
  <si>
    <t>['nder', 'nikah', 'bilang', 'muda', 'bangeeeet']</t>
  </si>
  <si>
    <t>nder nikah bilang muda bangeeeet</t>
  </si>
  <si>
    <t>@STN____ Iya, hampir semua udh pada nikah yg seangkatan, skrg yang lebih muda menyusul, meni hmmm :') ikut seneng cuma ga seneng bagian ditanya "kamu kapan atuh"
(⁠〒⁠﹏⁠〒⁠)</t>
  </si>
  <si>
    <t>@stn____ iya, hampir semua udh pada nikah yg seangkatan, skrg yang lebih muda menyusul, meni hmmm :') ikut seneng cuma ga seneng bagian ditanya "kamu kapan atuh"
(⁠〒⁠﹏⁠〒⁠)</t>
  </si>
  <si>
    <t>iya hampir semua udh pada nikah yg seangkatan skrg yang lebih muda menyusul meni hmmm ikut seneng cuma ga seneng bagian ditanya kamu kapan atuh</t>
  </si>
  <si>
    <t>['iya', 'hampir', 'semua', 'udh', 'pada', 'nikah', 'yg', 'seangkatan', 'skrg', 'yang', 'lebih', 'muda', 'menyusul', 'meni', 'hmmm', 'ikut', 'seneng', 'cuma', 'ga', 'seneng', 'bagian', 'ditanya', 'kamu', 'kapan', 'atuh']</t>
  </si>
  <si>
    <t>['iya', 'hampir', 'semua', 'sudah', 'pada', 'nikah', 'yg', 'seangkatan', 'sekarang', 'yang', 'lebih', 'muda', 'menyusul', 'nikah', 'hmmm', 'ikut', 'senang', 'cuma', 'tidak', 'senang', 'bagian', 'ditanya', 'kamu', 'kapan', 'atuh']</t>
  </si>
  <si>
    <t>['iya', 'nikah', 'seangkatan', 'muda', 'menyusul', 'nikah', 'hmmm', 'senang', 'senang', 'atuh']</t>
  </si>
  <si>
    <t>['iya', 'nikah', 'angkat', 'muda', 'susul', 'nikah', 'hmmm', 'senang', 'senang', 'atuh']</t>
  </si>
  <si>
    <t>iya nikah angkat muda susul nikah hmmm senang senang atuh</t>
  </si>
  <si>
    <t>@tanyarlfes 21 udah direcoki suruh nikah dgn alasan biar gak jd perawan tua? please lah 21 masih muda 😤😭😭</t>
  </si>
  <si>
    <t>udah direcoki suruh nikah dgn alasan biar gak jd perawan tua please lah masih muda</t>
  </si>
  <si>
    <t>['udah', 'direcoki', 'suruh', 'nikah', 'dgn', 'alasan', 'biar', 'gak', 'jd', 'perawan', 'tua', 'please', 'lah', 'masih', 'muda']</t>
  </si>
  <si>
    <t>['sudah', 'direcoki', 'suruh', 'nikah', 'dengan', 'alasan', 'biar', 'gak', 'jd', 'perawan', 'tua', 'mohon', 'lah', 'masih', 'muda']</t>
  </si>
  <si>
    <t>['direcoki', 'suruh', 'nikah', 'alasan', 'biar', 'gak', 'jd', 'perawan', 'tua', 'mohon', 'muda']</t>
  </si>
  <si>
    <t>['recok', 'suruh', 'nikah', 'alas', 'biar', 'gak', 'jd', 'perawan', 'tua', 'mohon', 'muda']</t>
  </si>
  <si>
    <t>recok suruh nikah alas biar gak jd perawan tua mohon muda</t>
  </si>
  <si>
    <t>@tanyarlfes foto lo mana, biar kliatan, kira2 lo bakal nikah muda atau engga 😂</t>
  </si>
  <si>
    <t>foto lo mana biar kliatan kira lo bakal nikah muda atau engga</t>
  </si>
  <si>
    <t>['foto', 'lo', 'mana', 'biar', 'kliatan', 'kira', 'lo', 'bakal', 'nikah', 'muda', 'atau', 'engga']</t>
  </si>
  <si>
    <t>['foto', 'kamu', 'mana', 'biar', 'kliatan', 'kira', 'kamu', 'bakal', 'nikah', 'muda', 'atau', 'tidak']</t>
  </si>
  <si>
    <t>['foto', 'biar', 'kliatan', 'nikah', 'muda']</t>
  </si>
  <si>
    <t>foto biar kliatan nikah muda</t>
  </si>
  <si>
    <t>@tanyarlfes belum siap fisik sama mental,sama takut finansial🥹tp klo diajak nikah muda sama bangchan aku mau kok🫶🏻🙏🏻</t>
  </si>
  <si>
    <t>belum siap fisik sama mentalsama takut finansialtp klo diajak nikah muda sama bangchan aku mau kok</t>
  </si>
  <si>
    <t>['belum', 'siap', 'fisik', 'sama', 'mentalsama', 'takut', 'finansialtp', 'klo', 'diajak', 'nikah', 'muda', 'sama', 'bangchan', 'aku', 'mau', 'kok']</t>
  </si>
  <si>
    <t>['fisik', 'mentalsama', 'takut', 'finansialtp', 'klo', 'diajak', 'nikah', 'muda', 'bangchan']</t>
  </si>
  <si>
    <t>['fisik', 'mentalsama', 'takut', 'finansialtp', 'klo', 'ajak', 'nikah', 'muda', 'bangchan']</t>
  </si>
  <si>
    <t>fisik mentalsama takut finansialtp klo ajak nikah muda bangchan</t>
  </si>
  <si>
    <t>@tanyarlfes ya ngapain cui nikah muda? kek gaada kegiatan lain aja</t>
  </si>
  <si>
    <t>ya ngapain cui nikah muda kek gaada kegiatan lain aja</t>
  </si>
  <si>
    <t>['ya', 'ngapain', 'cui', 'nikah', 'muda', 'kek', 'gaada', 'kegiatan', 'lain', 'aja']</t>
  </si>
  <si>
    <t>['ya', 'kenapa', 'cui', 'nikah', 'muda', 'seperti', 'gaada', 'kegiatan', 'lain', 'aja']</t>
  </si>
  <si>
    <t>['ya', 'cui', 'nikah', 'muda', 'gaada', 'kegiatan', 'aja']</t>
  </si>
  <si>
    <t>['ya', 'cui', 'nikah', 'muda', 'gaada', 'giat', 'aja']</t>
  </si>
  <si>
    <t>ya cui nikah muda gaada giat aja</t>
  </si>
  <si>
    <t>@kdrama_menfess Bagus bgt sumpah lgs suka dr awal haha mana lucu.kaya gambarin gw bgt.nikah muda trus hamil.trus berenti kerja. Tapi bedanya dia dokter bisa kerja lg .lucu pas dia belanja pk kartu kredit lakinya haha.pdhl lakinya selingkuh..semua yg dia mau dibeli wkwkwk .ga sabar episode 3</t>
  </si>
  <si>
    <t>@kdrama_menfess bagus bgt sumpah lgs suka dr awal haha mana lucu.kaya gambarin gw bgt.nikah muda trus hamil.trus berenti kerja. tapi bedanya dia dokter bisa kerja lg .lucu pas dia belanja pk kartu kredit lakinya haha.pdhl lakinya selingkuh..semua yg dia mau dibeli wkwkwk .ga sabar episode 3</t>
  </si>
  <si>
    <t>menfess bagus bgt sumpah lgs suka dr awal haha mana lucukaya gambarin gw bgtnikah muda trus hamiltrus berenti kerja tapi bedanya dia dokter bisa kerja lg lucu pas dia belanja pk kartu kredit lakinya hahapdhl lakinya selingkuhsemua yg dia mau dibeli wkwkwk ga sabar episode</t>
  </si>
  <si>
    <t>['menfess', 'bagus', 'bgt', 'sumpah', 'lgs', 'suka', 'dr', 'awal', 'haha', 'mana', 'lucukaya', 'gambarin', 'gw', 'bgtnikah', 'muda', 'trus', 'hamiltrus', 'berenti', 'kerja', 'tapi', 'bedanya', 'dia', 'dokter', 'bisa', 'kerja', 'lg', 'lucu', 'pas', 'dia', 'belanja', 'pk', 'kartu', 'kredit', 'lakinya', 'hahapdhl', 'lakinya', 'selingkuhsemua', 'yg', 'dia', 'mau', 'dibeli', 'wkwkwk', 'ga', 'sabar', 'episode']</t>
  </si>
  <si>
    <t>['menfess', 'bagus', 'banget', 'sumpah', 'langsung', 'suka', 'dari', 'awal', 'haha', 'mana', 'lucukaya', 'gambarin', 'aku', 'bgtnikah', 'muda', 'terus', 'hamiltrus', 'berenti', 'kerja', 'tapi', 'bedanya', 'dia', 'dokter', 'bisa', 'kerja', 'lagi', 'lucu', 'saat', 'dia', 'belanja', 'pk', 'kartu', 'kredit', 'lakinya', 'hahapdhl', 'lakinya', 'selingkuhsemua', 'yg', 'dia', 'mau', 'dibeli', 'wkwkwk', 'tidak', 'sabar', 'episode']</t>
  </si>
  <si>
    <t>['menfess', 'bagus', 'banget', 'sumpah', 'langsung', 'suka', 'haha', 'lucukaya', 'gambarin', 'bgtnikah', 'muda', 'hamiltrus', 'berenti', 'kerja', 'bedanya', 'dokter', 'kerja', 'lucu', 'belanja', 'pk', 'kartu', 'kredit', 'lakinya', 'hahapdhl', 'lakinya', 'selingkuhsemua', 'dibeli', 'wkwkwk', 'sabar', 'episode']</t>
  </si>
  <si>
    <t>['menfess', 'bagus', 'banget', 'sumpah', 'langsung', 'suka', 'haha', 'lucukaya', 'gambarin', 'bgtnikah', 'muda', 'hamiltrus', 'renti', 'kerja', 'beda', 'dokter', 'kerja', 'lucu', 'belanja', 'pk', 'kartu', 'kredit', 'laki', 'hahapdhl', 'laki', 'selingkuhsemua', 'beli', 'wkwkwk', 'sabar', 'episode']</t>
  </si>
  <si>
    <t>menfess bagus banget sumpah langsung suka haha lucukaya gambarin bgtnikah muda hamiltrus renti kerja beda dokter kerja lucu belanja pk kartu kredit laki hahapdhl laki selingkuhsemua beli wkwkwk sabar episode</t>
  </si>
  <si>
    <t>@tanyarlfes karena temen2ku yang nikah muda tuh kek "duh, enak ya kamu belom nikah, bisa bebas kemana2 nda mikir keluarga di rumah."
humm, jadi kesannya kalo udah nikah nda bakal bisa seneng2</t>
  </si>
  <si>
    <t>karena temenku yang nikah muda tuh kek duh enak ya kamu belom nikah bisa bebas kemana nda mikir keluarga di rumah humm jadi kesannya kalo udah nikah nda bakal bisa seneng</t>
  </si>
  <si>
    <t>['karena', 'temenku', 'yang', 'nikah', 'muda', 'tuh', 'kek', 'duh', 'enak', 'ya', 'kamu', 'belom', 'nikah', 'bisa', 'bebas', 'kemana', 'nda', 'mikir', 'keluarga', 'di', 'rumah', 'humm', 'jadi', 'kesannya', 'kalo', 'udah', 'nikah', 'nda', 'bakal', 'bisa', 'seneng']</t>
  </si>
  <si>
    <t>['karena', 'temenku', 'yang', 'nikah', 'muda', 'tuh', 'seperti', 'duh', 'enak', 'ya', 'kamu', 'belum', 'nikah', 'bisa', 'bebas', 'kemana', 'tidak', 'berpikir', 'keluarga', 'di', 'rumah', 'humm', 'jadi', 'kesannya', 'kalo', 'sudah', 'nikah', 'tidak', 'bakal', 'bisa', 'senang']</t>
  </si>
  <si>
    <t>['temenku', 'nikah', 'muda', 'tuh', 'enak', 'ya', 'nikah', 'bebas', 'kemana', 'berpikir', 'keluarga', 'rumah', 'humm', 'kesannya', 'kalo', 'nikah', 'senang']</t>
  </si>
  <si>
    <t>['temenku', 'nikah', 'muda', 'tuh', 'enak', 'ya', 'nikah', 'bebas', 'mana', 'pikir', 'keluarga', 'rumah', 'humm', 'kesan', 'kalo', 'nikah', 'senang']</t>
  </si>
  <si>
    <t>temenku nikah muda tuh enak ya nikah bebas mana pikir keluarga rumah humm kesan kalo nikah senang</t>
  </si>
  <si>
    <t>@tanyarlfes Dikira nikah muda enak ? Banyak susahnya klo kt gwh mah kecuali kaya raya</t>
  </si>
  <si>
    <t>@tanyarlfes dikira nikah muda enak ? banyak susahnya klo kt gwh mah kecuali kaya raya</t>
  </si>
  <si>
    <t>dikira nikah muda enak banyak susahnya klo kt gwh mah kecuali kaya raya</t>
  </si>
  <si>
    <t>['dikira', 'nikah', 'muda', 'enak', 'banyak', 'susahnya', 'klo', 'kt', 'gwh', 'mah', 'kecuali', 'kaya', 'raya']</t>
  </si>
  <si>
    <t>['dikira', 'nikah', 'muda', 'enak', 'banyak', 'susahnya', 'klo', 'kita', 'gwh', 'mah', 'kecuali', 'kaya', 'raya']</t>
  </si>
  <si>
    <t>['nikah', 'muda', 'enak', 'susahnya', 'klo', 'gwh', 'mah', 'kecuali', 'kaya', 'raya']</t>
  </si>
  <si>
    <t>['nikah', 'muda', 'enak', 'susah', 'klo', 'gwh', 'mah', 'kecuali', 'kaya', 'raya']</t>
  </si>
  <si>
    <t>nikah muda enak susah klo gwh mah kecuali kaya raya</t>
  </si>
  <si>
    <t>Ad yg bilang kalo nikah muda nanti kalo cucu nya udh ada kitanya masih muda.. Emang bener tpi kek "NO!!" untung nya sih ortu ku kaga ribet soal gituan. TAPI KAKAK GUE yg ngeselinnnn 😌</t>
  </si>
  <si>
    <t>ad yg bilang kalo nikah muda nanti kalo cucu nya udh ada kitanya masih muda.. emang bener tpi kek "no!!" untung nya sih ortu ku kaga ribet soal gituan. tapi kakak gue yg ngeselinnnn 😌</t>
  </si>
  <si>
    <t>ad yg bilang kalo nikah muda nanti kalo cucu nya udh ada kitanya masih muda emang bener tpi kek no untung nya sih ortu ku kaga ribet soal gituan tapi kakak gue yg ngeselinnnn</t>
  </si>
  <si>
    <t>['ad', 'yg', 'bilang', 'kalo', 'nikah', 'muda', 'nanti', 'kalo', 'cucu', 'nya', 'udh', 'ada', 'kitanya', 'masih', 'muda', 'emang', 'bener', 'tpi', 'kek', 'no', 'untung', 'nya', 'sih', 'ortu', 'ku', 'kaga', 'ribet', 'soal', 'gituan', 'tapi', 'kakak', 'gue', 'yg', 'ngeselinnnn']</t>
  </si>
  <si>
    <t>['ada', 'yg', 'bilang', 'kalo', 'nikah', 'muda', 'nanti', 'kalo', 'cucu', 'nya', 'sudah', 'ada', 'kitanya', 'masih', 'muda', 'memang', 'benar', 'tapi', 'seperti', 'no', 'untung', 'nya', 'sih', 'orangtua', 'aku', 'tidak', 'rumit', 'soal', 'gituan', 'tapi', 'kakak', 'aku', 'yg', 'ngeselinnnn']</t>
  </si>
  <si>
    <t>['bilang', 'kalo', 'nikah', 'muda', 'kalo', 'cucu', 'nya', 'kitanya', 'muda', 'no', 'untung', 'nya', 'sih', 'orangtua', 'rumit', 'gituan', 'kakak', 'ngeselinnnn']</t>
  </si>
  <si>
    <t>['bilang', 'kalo', 'nikah', 'muda', 'kalo', 'cucu', 'nya', 'kita', 'muda', 'no', 'untung', 'nya', 'sih', 'orangtua', 'rumit', 'gituan', 'kakak', 'ngeselinnnn']</t>
  </si>
  <si>
    <t>bilang kalo nikah muda kalo cucu nya kita muda no untung nya sih orangtua rumit gituan kakak ngeselinnnn</t>
  </si>
  <si>
    <t>@tanyarlfes Nikah gak seindah itu nder. Masih muda puas2in dulu jalan2 dan menikmati hidup.</t>
  </si>
  <si>
    <t>@tanyarlfes nikah gak seindah itu nder. masih muda puas2in dulu jalan2 dan menikmati hidup.</t>
  </si>
  <si>
    <t>nikah gak seindah itu nder masih muda puasin dulu jalan dan menikmati hidup</t>
  </si>
  <si>
    <t>['nikah', 'gak', 'seindah', 'itu', 'nder', 'masih', 'muda', 'puasin', 'dulu', 'jalan', 'dan', 'menikmati', 'hidup']</t>
  </si>
  <si>
    <t>['nikah', 'gak', 'seindah', 'itu', 'nder', 'masih', 'muda', 'puas', 'dulu', 'jalan', 'dan', 'menikmati', 'hidup']</t>
  </si>
  <si>
    <t>['nikah', 'gak', 'seindah', 'nder', 'muda', 'puas', 'jalan', 'menikmati', 'hidup']</t>
  </si>
  <si>
    <t>['nikah', 'gak', 'indah', 'nder', 'muda', 'puas', 'jalan', 'nikmat', 'hidup']</t>
  </si>
  <si>
    <t>nikah gak indah nder muda puas jalan nikmat hidup</t>
  </si>
  <si>
    <t>@tanyarlfes Udh ga muda lgi tpi tetep blom siap nikah, krn emng blom siap baik secara mental maupun financial.</t>
  </si>
  <si>
    <t>@tanyarlfes udh ga muda lgi tpi tetep blom siap nikah, krn emng blom siap baik secara mental maupun financial.</t>
  </si>
  <si>
    <t>udh ga muda lgi tpi tetep blom siap nikah krn emng blom siap baik secara mental maupun financial</t>
  </si>
  <si>
    <t>['udh', 'ga', 'muda', 'lgi', 'tpi', 'tetep', 'blom', 'siap', 'nikah', 'krn', 'emng', 'blom', 'siap', 'baik', 'secara', 'mental', 'maupun', 'financial']</t>
  </si>
  <si>
    <t>['sudah', 'tidak', 'muda', 'lagi', 'tapi', 'tetap', 'belum', 'siap', 'nikah', 'krn', 'memang', 'belum', 'siap', 'baik', 'secara', 'mental', 'maupun', 'keuangan']</t>
  </si>
  <si>
    <t>['muda', 'nikah', 'krn', 'mental', 'keuangan']</t>
  </si>
  <si>
    <t>['muda', 'nikah', 'krn', 'mental', 'uang']</t>
  </si>
  <si>
    <t>muda nikah krn mental uang</t>
  </si>
  <si>
    <t>@tanyarlfes 21 tu masih terlalu muda buat mikir kehidupan setelah nikah. Ayoo mencari pekerjaan, bekerja keras lalu berfoya2lah. Kmu gada yg deketin krn kmu ga kemana2 mungkin jodohmu di tempat kerja, di minimarket, di kereta, ditempat yg blm pernah kmu datengin. Yok bangun sebar lamaran 💪</t>
  </si>
  <si>
    <t>@tanyarlfes 21 tu masih terlalu muda buat mikir kehidupan setelah nikah. ayoo mencari pekerjaan, bekerja keras lalu berfoya2lah. kmu gada yg deketin krn kmu ga kemana2 mungkin jodohmu di tempat kerja, di minimarket, di kereta, ditempat yg blm pernah kmu datengin. yok bangun sebar lamaran 💪</t>
  </si>
  <si>
    <t>tu masih terlalu muda buat mikir kehidupan setelah nikah ayoo mencari pekerjaan bekerja keras lalu berfoyalah kmu gada yg deketin krn kmu ga kemana mungkin jodohmu di tempat kerja di minimarket di kereta ditempat yg blm pernah kmu datengin yok bangun sebar lamaran</t>
  </si>
  <si>
    <t>['tu', 'masih', 'terlalu', 'muda', 'buat', 'mikir', 'kehidupan', 'setelah', 'nikah', 'ayoo', 'mencari', 'pekerjaan', 'bekerja', 'keras', 'lalu', 'berfoyalah', 'kmu', 'gada', 'yg', 'deketin', 'krn', 'kmu', 'ga', 'kemana', 'mungkin', 'jodohmu', 'di', 'tempat', 'kerja', 'di', 'minimarket', 'di', 'kereta', 'ditempat', 'yg', 'blm', 'pernah', 'kmu', 'datengin', 'yok', 'bangun', 'sebar', 'lamaran']</t>
  </si>
  <si>
    <t>['itu', 'masih', 'terlalu', 'muda', 'buat', 'berpikir', 'kehidupan', 'setelah', 'nikah', 'ayoo', 'mencari', 'pekerjaan', 'bekerja', 'keras', 'lalu', 'berfoyalah', 'kmu', 'tidak', 'yg', 'mendekati', 'krn', 'kmu', 'tidak', 'kemana', 'mungkin', 'jodohmu', 'di', 'tempat', 'kerja', 'di', 'minimarket', 'di', 'kereta', 'ditempat', 'yg', 'belum', 'pernah', 'kmu', 'datang', 'ayo', 'bangun', 'sebar', 'lamaran']</t>
  </si>
  <si>
    <t>['muda', 'berpikir', 'kehidupan', 'nikah', 'ayoo', 'mencari', 'pekerjaan', 'keras', 'berfoyalah', 'kmu', 'mendekati', 'krn', 'kmu', 'kemana', 'jodohmu', 'kerja', 'minimarket', 'kereta', 'ditempat', 'kmu', 'ayo', 'bangun', 'sebar', 'lamaran']</t>
  </si>
  <si>
    <t>['muda', 'pikir', 'hidup', 'nikah', 'ayoo', 'cari', 'kerja', 'keras', 'foya', 'kmu', 'dekat', 'krn', 'kmu', 'mana', 'jodoh', 'kerja', 'minimarket', 'kereta', 'tempat', 'kmu', 'ayo', 'bangun', 'sebar', 'lamar']</t>
  </si>
  <si>
    <t>muda pikir hidup nikah ayoo cari kerja keras foya kmu dekat krn kmu mana jodoh kerja minimarket kereta tempat kmu ayo bangun sebar lamar</t>
  </si>
  <si>
    <t>Silaturahmi kemaren tuh adem ayem, dapat pertanyaan pun ga ada yang nyakitin tapi akhirnya dapat juga pertanyaan "kapan nikah"😅
Padahal w masih muda anjirr tapi mamak w selalu ngebela dengan cara jatuhin image w sebagai "bocah"😱🥰😜🤩😔</t>
  </si>
  <si>
    <t>silaturahmi kemaren tuh adem ayem, dapat pertanyaan pun ga ada yang nyakitin tapi akhirnya dapat juga pertanyaan "kapan nikah"😅
padahal w masih muda anjirr tapi mamak w selalu ngebela dengan cara jatuhin image w sebagai "bocah"😱🥰😜🤩😔</t>
  </si>
  <si>
    <t>silaturahmi kemaren tuh adem ayem dapat pertanyaan pun ga ada yang nyakitin tapi akhirnya dapat juga pertanyaan kapan nikah padahal  masih muda anjirr tapi mamak  selalu ngebela dengan cara jatuhin image  sebagai bocah</t>
  </si>
  <si>
    <t>['silaturahmi', 'kemaren', 'tuh', 'adem', 'ayem', 'dapat', 'pertanyaan', 'pun', 'ga', 'ada', 'yang', 'nyakitin', 'tapi', 'akhirnya', 'dapat', 'juga', 'pertanyaan', 'kapan', 'nikah', 'padahal', 'masih', 'muda', 'anjirr', 'tapi', 'mamak', 'selalu', 'ngebela', 'dengan', 'cara', 'jatuhin', 'image', 'sebagai', 'bocah']</t>
  </si>
  <si>
    <t>['silaturahmi', 'kemarin', 'tuh', 'adem', 'tenang', 'dapat', 'pertanyaan', 'pun', 'tidak', 'ada', 'yang', 'nyakitin', 'tapi', 'akhirnya', 'dapat', 'juga', 'pertanyaan', 'kapan', 'nikah', 'padahal', 'masih', 'muda', 'anjirr', 'tapi', 'ibu', 'selalu', 'ngebela', 'dengan', 'cara', 'jatuhin', 'image', 'sebagai', 'anak']</t>
  </si>
  <si>
    <t>['silaturahmi', 'kemarin', 'tuh', 'adem', 'tenang', 'nyakitin', 'nikah', 'muda', 'anjirr', 'ngebela', 'jatuhin', 'image', 'anak']</t>
  </si>
  <si>
    <t>silaturahmi kemarin tuh adem tenang nyakitin nikah muda anjirr ngebela jatuhin image anak</t>
  </si>
  <si>
    <t>“Oma nyuruh kk cepet cepet nikah tuh selain udah umurnya kalo kk masih nunggu lebih lama lagi nanti beresiko buat hamil.  Kan kk tau batasan umur beresiko buat hamil. Jadi mumpung masih muda” 
Seolah olah nikah beneran cumaa urusan berkembang biak🫤</t>
  </si>
  <si>
    <t>“oma nyuruh kk cepet cepet nikah tuh selain udah umurnya kalo kk masih nunggu lebih lama lagi nanti beresiko buat hamil.  kan kk tau batasan umur beresiko buat hamil. jadi mumpung masih muda” 
seolah olah nikah beneran cumaa urusan berkembang biak🫤</t>
  </si>
  <si>
    <t>oma nyuruh kk cepet cepet nikah tuh selain udah umurnya kalo kk masih nunggu lebih lama lagi nanti beresiko buat hamil kan kk tau batasan umur beresiko buat hamil jadi mumpung masih muda seolah olah nikah beneran cumaa urusan berkembang biak</t>
  </si>
  <si>
    <t>['oma', 'nyuruh', 'kk', 'cepet', 'cepet', 'nikah', 'tuh', 'selain', 'udah', 'umurnya', 'kalo', 'kk', 'masih', 'nunggu', 'lebih', 'lama', 'lagi', 'nanti', 'beresiko', 'buat', 'hamil', 'kan', 'kk', 'tau', 'batasan', 'umur', 'beresiko', 'buat', 'hamil', 'jadi', 'mumpung', 'masih', 'muda', 'seolah', 'olah', 'nikah', 'beneran', 'cumaa', 'urusan', 'berkembang', 'biak']</t>
  </si>
  <si>
    <t>['oma', 'menyuruh', 'kakak', 'cepat', 'cepat', 'nikah', 'tuh', 'selain', 'sudah', 'umurnya', 'kalo', 'kakak', 'masih', 'nunggu', 'lebih', 'lama', 'lagi', 'nanti', 'beresiko', 'buat', 'hamil', 'kan', 'kakak', 'tau', 'batasan', 'umur', 'beresiko', 'buat', 'hamil', 'jadi', 'mumpung', 'masih', 'muda', 'seolah', 'olah', 'nikah', 'benar', 'cumaa', 'urusan', 'berkembang', 'biak']</t>
  </si>
  <si>
    <t>['oma', 'menyuruh', 'kakak', 'cepat', 'cepat', 'nikah', 'tuh', 'umurnya', 'kalo', 'kakak', 'nunggu', 'beresiko', 'hamil', 'kakak', 'tau', 'batasan', 'umur', 'beresiko', 'hamil', 'mumpung', 'muda', 'olah', 'nikah', 'cumaa', 'urusan', 'berkembang', 'biak']</t>
  </si>
  <si>
    <t>['oma', 'suruh', 'kakak', 'cepat', 'cepat', 'nikah', 'tuh', 'umur', 'kalo', 'kakak', 'nunggu', 'resiko', 'hamil', 'kakak', 'tau', 'batas', 'umur', 'resiko', 'hamil', 'mumpung', 'muda', 'olah', 'nikah', 'cumaa', 'urus', 'kembang', 'biak']</t>
  </si>
  <si>
    <t>oma suruh kakak cepat cepat nikah tuh umur kalo kakak nunggu resiko hamil kakak tau batas umur resiko hamil mumpung muda olah nikah cumaa urus kembang biak</t>
  </si>
  <si>
    <t>@tanyarlfes Nder, 21 tahun itu masih waktunya nyari tau ttg diri mu dan menikmati waktu mu kesana kemari. Kenapa kamu ga coba kuliah atau ya cari kerja, mau nikah iya kmu nikah dg org yg tepat, klo salah? Mau jdi janda muda? Nambah lg kan gelar baru.</t>
  </si>
  <si>
    <t>@tanyarlfes nder, 21 tahun itu masih waktunya nyari tau ttg diri mu dan menikmati waktu mu kesana kemari. kenapa kamu ga coba kuliah atau ya cari kerja, mau nikah iya kmu nikah dg org yg tepat, klo salah? mau jdi janda muda? nambah lg kan gelar baru.</t>
  </si>
  <si>
    <t>nder tahun itu masih waktunya nyari tau ttg diri mu dan menikmati waktu mu kesana kemari kenapa kamu ga coba kuliah atau ya cari kerja mau nikah iya kmu nikah dg org yg tepat klo salah mau jdi janda muda nambah lg kan gelar baru</t>
  </si>
  <si>
    <t>['nder', 'tahun', 'itu', 'masih', 'waktunya', 'nyari', 'tau', 'ttg', 'diri', 'mu', 'dan', 'menikmati', 'waktu', 'mu', 'kesana', 'kemari', 'kenapa', 'kamu', 'ga', 'coba', 'kuliah', 'atau', 'ya', 'cari', 'kerja', 'mau', 'nikah', 'iya', 'kmu', 'nikah', 'dg', 'org', 'yg', 'tepat', 'klo', 'salah', 'mau', 'jdi', 'janda', 'muda', 'nambah', 'lg', 'kan', 'gelar', 'baru']</t>
  </si>
  <si>
    <t>['nder', 'tahun', 'itu', 'masih', 'waktunya', 'mencari', 'tau', 'tentang', 'diri', 'kamu', 'dan', 'menikmati', 'waktu', 'kamu', 'kesana', 'kemari', 'kenapa', 'kamu', 'tidak', 'coba', 'kuliah', 'atau', 'ya', 'cari', 'kerja', 'mau', 'nikah', 'iya', 'kmu', 'nikah', 'dg', 'orang', 'yg', 'tepat', 'klo', 'salah', 'mau', 'jadi', 'janda', 'muda', 'bertambah', 'lagi', 'kan', 'gelar', 'baru']</t>
  </si>
  <si>
    <t>['nder', 'mencari', 'tau', 'menikmati', 'kesana', 'kemari', 'coba', 'kuliah', 'ya', 'cari', 'kerja', 'nikah', 'iya', 'kmu', 'nikah', 'dg', 'orang', 'klo', 'salah', 'janda', 'muda', 'bertambah', 'gelar']</t>
  </si>
  <si>
    <t>['nder', 'cari', 'tau', 'nikmat', 'kesana', 'kemari', 'coba', 'kuliah', 'ya', 'cari', 'kerja', 'nikah', 'iya', 'kmu', 'nikah', 'dg', 'orang', 'klo', 'salah', 'janda', 'muda', 'tambah', 'gelar']</t>
  </si>
  <si>
    <t>nder cari tau nikmat kesana kemari coba kuliah ya cari kerja nikah iya kmu nikah dg orang klo salah janda muda tambah gelar</t>
  </si>
  <si>
    <t>@tanyarlfes Alasan kalian gamau nikah muda karena apa?</t>
  </si>
  <si>
    <t>@tanyarlfes alasan kalian gamau nikah muda karena apa?</t>
  </si>
  <si>
    <t>alasan kalian gamau nikah muda karena apa</t>
  </si>
  <si>
    <t>['alasan', 'kalian', 'gamau', 'nikah', 'muda', 'karena', 'apa']</t>
  </si>
  <si>
    <t>['alasan', 'gamau', 'nikah', 'muda']</t>
  </si>
  <si>
    <t>['alas', 'gamau', 'nikah', 'muda']</t>
  </si>
  <si>
    <t>alas gamau nikah muda</t>
  </si>
  <si>
    <t>@tanyarlfes Aku ngerti. Kamu pasti lagi terjebak sama keadaan. Bukan mau kamu juga kan, kaya gini. Bahkan sebenernya kamu masih ngerasa terlalu muda buat nikah, tapi di sisi lain kamu belum kerja dan kuliah. Jadi seolah gak ada pilihan lain. Tapi, terus berjuang aja, masa depan gk ada yg tau</t>
  </si>
  <si>
    <t>@tanyarlfes aku ngerti. kamu pasti lagi terjebak sama keadaan. bukan mau kamu juga kan, kaya gini. bahkan sebenernya kamu masih ngerasa terlalu muda buat nikah, tapi di sisi lain kamu belum kerja dan kuliah. jadi seolah gak ada pilihan lain. tapi, terus berjuang aja, masa depan gk ada yg tau</t>
  </si>
  <si>
    <t>aku ngerti kamu pasti lagi terjebak sama keadaan bukan mau kamu juga kan kaya gini bahkan sebenernya kamu masih ngerasa terlalu muda buat nikah tapi di sisi lain kamu belum kerja dan kuliah jadi seolah gak ada pilihan lain tapi terus berjuang aja masa depan gk ada yg tau</t>
  </si>
  <si>
    <t>['aku', 'ngerti', 'kamu', 'pasti', 'lagi', 'terjebak', 'sama', 'keadaan', 'bukan', 'mau', 'kamu', 'juga', 'kan', 'kaya', 'gini', 'bahkan', 'sebenernya', 'kamu', 'masih', 'ngerasa', 'terlalu', 'muda', 'buat', 'nikah', 'tapi', 'di', 'sisi', 'lain', 'kamu', 'belum', 'kerja', 'dan', 'kuliah', 'jadi', 'seolah', 'gak', 'ada', 'pilihan', 'lain', 'tapi', 'terus', 'berjuang', 'aja', 'masa', 'depan', 'gk', 'ada', 'yg', 'tau']</t>
  </si>
  <si>
    <t>['aku', 'paham', 'kamu', 'pasti', 'lagi', 'terjebak', 'sama', 'keadaan', 'bukan', 'mau', 'kamu', 'juga', 'kan', 'kaya', 'begini', 'bahkan', 'sebenarnya', 'kamu', 'masih', 'merasakan', 'terlalu', 'muda', 'buat', 'nikah', 'tapi', 'di', 'sisi', 'lain', 'kamu', 'belum', 'kerja', 'dan', 'kuliah', 'jadi', 'seolah', 'gak', 'ada', 'pilihan', 'lain', 'tapi', 'terus', 'berjuang', 'aja', 'masa', 'depan', 'tidak', 'ada', 'yg', 'tau']</t>
  </si>
  <si>
    <t>['paham', 'terjebak', 'kaya', 'merasakan', 'muda', 'nikah', 'sisi', 'kerja', 'kuliah', 'gak', 'pilihan', 'berjuang', 'aja', 'tau']</t>
  </si>
  <si>
    <t>['paham', 'jebak', 'kaya', 'rasa', 'muda', 'nikah', 'sisi', 'kerja', 'kuliah', 'gak', 'pilih', 'juang', 'aja', 'tau']</t>
  </si>
  <si>
    <t>paham jebak kaya rasa muda nikah sisi kerja kuliah gak pilih juang aja tau</t>
  </si>
  <si>
    <t>@tanyarlfes aku umur 17th dan menurutku umur 21th tuh masih terlalu muda buat nikah</t>
  </si>
  <si>
    <t>aku umur th dan menurutku umur th tuh masih terlalu muda buat nikah</t>
  </si>
  <si>
    <t>['aku', 'umur', 'th', 'dan', 'menurutku', 'umur', 'th', 'tuh', 'masih', 'terlalu', 'muda', 'buat', 'nikah']</t>
  </si>
  <si>
    <t>['aku', 'umur', 'tahun', 'dan', 'menurutku', 'umur', 'tahun', 'tuh', 'masih', 'terlalu', 'muda', 'buat', 'nikah']</t>
  </si>
  <si>
    <t>['umur', 'menurutku', 'umur', 'tuh', 'muda', 'nikah']</t>
  </si>
  <si>
    <t>['umur', 'turut', 'umur', 'tuh', 'muda', 'nikah']</t>
  </si>
  <si>
    <t>umur turut umur tuh muda nikah</t>
  </si>
  <si>
    <t>@tanyarlfes Lebih ke ngeliat di sekitar, dipelajari baik buruknya nikah muda, jadi selektif banget ...</t>
  </si>
  <si>
    <t>@tanyarlfes lebih ke ngeliat di sekitar, dipelajari baik buruknya nikah muda, jadi selektif banget ...</t>
  </si>
  <si>
    <t>lebih ke ngeliat di sekitar dipelajari baik buruknya nikah muda jadi selektif banget</t>
  </si>
  <si>
    <t>['lebih', 'ke', 'ngeliat', 'di', 'sekitar', 'dipelajari', 'baik', 'buruknya', 'nikah', 'muda', 'jadi', 'selektif', 'banget']</t>
  </si>
  <si>
    <t>['lebih', 'ke', 'melihat', 'di', 'sekitar', 'dipelajari', 'baik', 'buruknya', 'nikah', 'muda', 'jadi', 'selektif', 'banget']</t>
  </si>
  <si>
    <t>['dipelajari', 'buruknya', 'nikah', 'muda', 'selektif', 'banget']</t>
  </si>
  <si>
    <t>['ajar', 'buruk', 'nikah', 'muda', 'selektif', 'banget']</t>
  </si>
  <si>
    <t>ajar buruk nikah muda selektif banget</t>
  </si>
  <si>
    <t>@tanyarlfes jangankan nikah muda, nikah tua aja aku ga kepikiran 🙏🏻 sakit ga sih trauma bukan karena putus cinta atau orang lain tapi karna liat aja keluarga aku kaya apa yg bikin aku mikir ga deh terimakasih udah cukup hehe😁 aku sampe mikir orang yg pilih nikah muda masalah hidupnya apa ya</t>
  </si>
  <si>
    <t>jangankan nikah muda nikah tua aja aku ga kepikiran sakit ga sih trauma bukan karena putus cinta atau orang lain tapi karna liat aja keluarga aku kaya apa yg bikin aku mikir ga deh terimakasih udah cukup hehe aku sampe mikir orang yg pilih nikah muda masalah hidupnya apa ya</t>
  </si>
  <si>
    <t>['jangankan', 'nikah', 'muda', 'nikah', 'tua', 'aja', 'aku', 'ga', 'kepikiran', 'sakit', 'ga', 'sih', 'trauma', 'bukan', 'karena', 'putus', 'cinta', 'atau', 'orang', 'lain', 'tapi', 'karna', 'liat', 'aja', 'keluarga', 'aku', 'kaya', 'apa', 'yg', 'bikin', 'aku', 'mikir', 'ga', 'deh', 'terimakasih', 'udah', 'cukup', 'hehe', 'aku', 'sampe', 'mikir', 'orang', 'yg', 'pilih', 'nikah', 'muda', 'masalah', 'hidupnya', 'apa', 'ya']</t>
  </si>
  <si>
    <t>['jangankan', 'nikah', 'muda', 'nikah', 'tua', 'aja', 'aku', 'tidak', 'kepikiran', 'sakit', 'tidak', 'sih', 'trauma', 'bukan', 'karena', 'putus', 'cinta', 'atau', 'orang', 'lain', 'tapi', 'karena', 'lihat', 'aja', 'keluarga', 'aku', 'kaya', 'apa', 'yg', 'bikin', 'aku', 'berpikir', 'tidak', 'deh', 'terimakasih', 'sudah', 'cukup', 'hehe', 'aku', 'sampai', 'berpikir', 'orang', 'yg', 'pilih', 'nikah', 'muda', 'masalah', 'hidupnya', 'apa', 'ya']</t>
  </si>
  <si>
    <t>['nikah', 'muda', 'nikah', 'tua', 'aja', 'kepikiran', 'sakit', 'sih', 'trauma', 'putus', 'cinta', 'orang', 'lihat', 'aja', 'keluarga', 'kaya', 'bikin', 'berpikir', 'deh', 'terimakasih', 'hehe', 'berpikir', 'orang', 'pilih', 'nikah', 'muda', 'hidupnya', 'ya']</t>
  </si>
  <si>
    <t>['nikah', 'muda', 'nikah', 'tua', 'aja', 'pikir', 'sakit', 'sih', 'trauma', 'putus', 'cinta', 'orang', 'lihat', 'aja', 'keluarga', 'kaya', 'bikin', 'pikir', 'deh', 'terimakasih', 'hehe', 'pikir', 'orang', 'pilih', 'nikah', 'muda', 'hidup', 'ya']</t>
  </si>
  <si>
    <t>nikah muda nikah tua aja pikir sakit sih trauma putus cinta orang lihat aja keluarga kaya bikin pikir deh terimakasih hehe pikir orang pilih nikah muda hidup ya</t>
  </si>
  <si>
    <t>Punya keluarga yang gak menganut nikah muda jadi pas lebaran dengan umur segini masih aman gak ada yang nanya kapan nikah wkwkwkw👍</t>
  </si>
  <si>
    <t>punya keluarga yang gak menganut nikah muda jadi pas lebaran dengan umur segini masih aman gak ada yang nanya kapan nikah wkwkwkw👍</t>
  </si>
  <si>
    <t>punya keluarga yang gak menganut nikah muda jadi pas lebaran dengan umur segini masih aman gak ada yang nanya kapan nikah wkwkwkw</t>
  </si>
  <si>
    <t>['punya', 'keluarga', 'yang', 'gak', 'menganut', 'nikah', 'muda', 'jadi', 'pas', 'lebaran', 'dengan', 'umur', 'segini', 'masih', 'aman', 'gak', 'ada', 'yang', 'nanya', 'kapan', 'nikah', 'wkwkwkw']</t>
  </si>
  <si>
    <t>['punya', 'keluarga', 'yang', 'gak', 'menganut', 'nikah', 'muda', 'jadi', 'saat', 'lebaran', 'dengan', 'umur', 'begini', 'masih', 'aman', 'gak', 'ada', 'yang', 'bertanya', 'kapan', 'nikah', 'wkwkwkw']</t>
  </si>
  <si>
    <t>['keluarga', 'gak', 'menganut', 'nikah', 'muda', 'lebaran', 'umur', 'aman', 'gak', 'nikah']</t>
  </si>
  <si>
    <t>['keluarga', 'gak', 'anut', 'nikah', 'muda', 'lebaran', 'umur', 'aman', 'gak', 'nikah']</t>
  </si>
  <si>
    <t>keluarga gak anut nikah muda lebaran umur aman gak nikah</t>
  </si>
  <si>
    <t>@tanyarlfes Kakak sayang adek.👍👍 siap siap nder nikah muda 🙏😁</t>
  </si>
  <si>
    <t>@tanyarlfes kakak sayang adek.👍👍 siap siap nder nikah muda 🙏😁</t>
  </si>
  <si>
    <t>kakak sayang adek siap siap nder nikah muda</t>
  </si>
  <si>
    <t>['kakak', 'sayang', 'adek', 'siap', 'siap', 'nder', 'nikah', 'muda']</t>
  </si>
  <si>
    <t>['kakak', 'sayang', 'adik', 'siap', 'siap', 'nder', 'nikah', 'muda']</t>
  </si>
  <si>
    <t>['kakak', 'sayang', 'adik', 'nder', 'nikah', 'muda']</t>
  </si>
  <si>
    <t>kakak sayang adik nder nikah muda</t>
  </si>
  <si>
    <t>@tanyarlfes Finansial masih kurang stabil banget, emosi juga sulit terkontrol, wishlist aku masih banyak yg belum terwujud, ngerasa kalau nikah muda itu buang-buang waktu</t>
  </si>
  <si>
    <t>@tanyarlfes finansial masih kurang stabil banget, emosi juga sulit terkontrol, wishlist aku masih banyak yg belum terwujud, ngerasa kalau nikah muda itu buang-buang waktu</t>
  </si>
  <si>
    <t>finansial masih kurang stabil banget emosi juga sulit terkontrol wishlist aku masih banyak yg belum terwujud ngerasa kalau nikah muda itu buangbuang waktu</t>
  </si>
  <si>
    <t>['finansial', 'masih', 'kurang', 'stabil', 'banget', 'emosi', 'juga', 'sulit', 'terkontrol', 'wishlist', 'aku', 'masih', 'banyak', 'yg', 'belum', 'terwujud', 'ngerasa', 'kalau', 'nikah', 'muda', 'itu', 'buangbuang', 'waktu']</t>
  </si>
  <si>
    <t>['keuangan', 'masih', 'kurang', 'stabil', 'banget', 'emosi', 'juga', 'sulit', 'terkontrol', 'wishlist', 'aku', 'masih', 'banyak', 'yg', 'belum', 'terwujud', 'merasakan', 'kalau', 'nikah', 'muda', 'itu', 'buangbuang', 'waktu']</t>
  </si>
  <si>
    <t>['keuangan', 'stabil', 'banget', 'emosi', 'sulit', 'terkontrol', 'wishlist', 'terwujud', 'merasakan', 'nikah', 'muda', 'buangbuang']</t>
  </si>
  <si>
    <t>['uang', 'stabil', 'banget', 'emosi', 'sulit', 'kontrol', 'wishlist', 'wujud', 'rasa', 'nikah', 'muda', 'buangbuang']</t>
  </si>
  <si>
    <t>uang stabil banget emosi sulit kontrol wishlist wujud rasa nikah muda buangbuang</t>
  </si>
  <si>
    <t>@tanyarlfes SEOLAH OLAH NIKAH MUDA ADALAH SEBUAH ACHIEVEMENT!</t>
  </si>
  <si>
    <t>@tanyarlfes seolah olah nikah muda adalah sebuah achievement!</t>
  </si>
  <si>
    <t>seolah olah nikah muda adalah sebuah achievement</t>
  </si>
  <si>
    <t>['seolah', 'olah', 'nikah', 'muda', 'adalah', 'sebuah', 'achievement']</t>
  </si>
  <si>
    <t>['olah', 'nikah', 'muda', 'achievement']</t>
  </si>
  <si>
    <t>olah nikah muda achievement</t>
  </si>
  <si>
    <t>@tanyarlfes soalnya dilingkunganku sm temen temenku yg nikah muda pd g bhagia. ada yg bru sebulan nikah trus cerai, ad yg ditinggal selingkuh, ad yg suaminy gmw kerja. tp itu dilingkunganku lo ya</t>
  </si>
  <si>
    <t>soalnya dilingkunganku sm temen temenku yg nikah muda pd  bhagia ada yg bru sebulan nikah trus cerai ad yg ditinggal selingkuh ad yg suaminy gmw kerja tp itu dilingkunganku lo ya</t>
  </si>
  <si>
    <t>['soalnya', 'dilingkunganku', 'sm', 'temen', 'temenku', 'yg', 'nikah', 'muda', 'pd', 'bhagia', 'ada', 'yg', 'bru', 'sebulan', 'nikah', 'trus', 'cerai', 'ad', 'yg', 'ditinggal', 'selingkuh', 'ad', 'yg', 'suaminy', 'gmw', 'kerja', 'tp', 'itu', 'dilingkunganku', 'lo', 'ya']</t>
  </si>
  <si>
    <t>['soalnya', 'dilingkunganku', 'sama', 'teman', 'temenku', 'yg', 'nikah', 'muda', 'pada', 'bhagia', 'ada', 'yg', 'baru', 'sebulan', 'nikah', 'terus', 'cerai', 'ada', 'yg', 'ditinggal', 'selingkuh', 'ada', 'yg', 'suaminy', 'gamau', 'kerja', 'tapi', 'itu', 'dilingkunganku', 'kamu', 'ya']</t>
  </si>
  <si>
    <t>['dilingkunganku', 'teman', 'temenku', 'nikah', 'muda', 'bhagia', 'sebulan', 'nikah', 'cerai', 'ditinggal', 'selingkuh', 'suaminy', 'gamau', 'kerja', 'dilingkunganku', 'ya']</t>
  </si>
  <si>
    <t>['lingkung', 'teman', 'temenku', 'nikah', 'muda', 'bhagia', 'bulan', 'nikah', 'cerai', 'tinggal', 'selingkuh', 'suaminy', 'gamau', 'kerja', 'lingkung', 'ya']</t>
  </si>
  <si>
    <t>lingkung teman temenku nikah muda bhagia bulan nikah cerai tinggal selingkuh suaminy gamau kerja lingkung ya</t>
  </si>
  <si>
    <t>@tanyarlfes tp msih umur 21 kan bknnya masi terlalu muda buat nikah y? mnding cri kerja dlu mnrt gua</t>
  </si>
  <si>
    <t>tp msih umur kan bknnya masi terlalu muda buat nikah  mnding cri kerja dlu mnrt gua</t>
  </si>
  <si>
    <t>['tp', 'msih', 'umur', 'kan', 'bknnya', 'masi', 'terlalu', 'muda', 'buat', 'nikah', 'mnding', 'cri', 'kerja', 'dlu', 'mnrt', 'gua']</t>
  </si>
  <si>
    <t>['tapi', 'masih', 'umur', 'kan', 'bknnya', 'masih', 'terlalu', 'muda', 'buat', 'nikah', 'mending', 'cari', 'kerja', 'dahulu', 'mnrt', 'aku']</t>
  </si>
  <si>
    <t>['umur', 'bknnya', 'muda', 'nikah', 'mending', 'cari', 'kerja', 'mnrt']</t>
  </si>
  <si>
    <t>umur bknnya muda nikah mending cari kerja mnrt</t>
  </si>
  <si>
    <t>Aku srg dibilangin sama temenku yg udh nikah dan punya anak 2 buat nikmatin dulu masa muda, cari pengalaman dan main dulu sepuasnya. Kata dia kalo udh nikah mah susah bagi waktunya. Srg bgt si teteh ini kasih wejangan gini tiap kali aku curhat pgn nikah 😂 tp emg bnr sih kata dia</t>
  </si>
  <si>
    <t>aku srg dibilangin sama temenku yg udh nikah dan punya anak 2 buat nikmatin dulu masa muda, cari pengalaman dan main dulu sepuasnya. kata dia kalo udh nikah mah susah bagi waktunya. srg bgt si teteh ini kasih wejangan gini tiap kali aku curhat pgn nikah 😂 tp emg bnr sih kata dia</t>
  </si>
  <si>
    <t>aku srg dibilangin sama temenku yg udh nikah dan punya anak buat nikmatin dulu masa muda cari pengalaman dan main dulu sepuasnya kata dia kalo udh nikah mah susah bagi waktunya srg bgt si teteh ini kasih wejangan gini tiap kali aku curhat pgn nikah tp emg bnr sih kata dia</t>
  </si>
  <si>
    <t>['aku', 'srg', 'dibilangin', 'sama', 'temenku', 'yg', 'udh', 'nikah', 'dan', 'punya', 'anak', 'buat', 'nikmatin', 'dulu', 'masa', 'muda', 'cari', 'pengalaman', 'dan', 'main', 'dulu', 'sepuasnya', 'kata', 'dia', 'kalo', 'udh', 'nikah', 'mah', 'susah', 'bagi', 'waktunya', 'srg', 'bgt', 'si', 'teteh', 'ini', 'kasih', 'wejangan', 'gini', 'tiap', 'kali', 'aku', 'curhat', 'pgn', 'nikah', 'tp', 'emg', 'bnr', 'sih', 'kata', 'dia']</t>
  </si>
  <si>
    <t>['aku', 'srg', 'dibilangkan', 'sama', 'temenku', 'yg', 'sudah', 'nikah', 'dan', 'punya', 'anak', 'buat', 'menikmati', 'dulu', 'masa', 'muda', 'cari', 'pengalaman', 'dan', 'main', 'dulu', 'sepuasnya', 'kata', 'dia', 'kalo', 'sudah', 'nikah', 'mah', 'susah', 'bagi', 'waktunya', 'srg', 'banget', 'si', 'mbak', 'ini', 'kasih', 'wejangan', 'begini', 'tiap', 'sepertinya', 'aku', 'cerita', 'ingin', 'nikah', 'tapi', 'memang', 'benar', 'sih', 'kata', 'dia']</t>
  </si>
  <si>
    <t>['srg', 'dibilangkan', 'temenku', 'nikah', 'anak', 'menikmati', 'muda', 'cari', 'pengalaman', 'main', 'sepuasnya', 'kalo', 'nikah', 'mah', 'susah', 'srg', 'banget', 'si', 'mbak', 'kasih', 'wejangan', 'cerita', 'nikah', 'sih']</t>
  </si>
  <si>
    <t>['srg', 'bilang', 'temenku', 'nikah', 'anak', 'nikmat', 'muda', 'cari', 'alam', 'main', 'puas', 'kalo', 'nikah', 'mah', 'susah', 'srg', 'banget', 'si', 'mbak', 'kasih', 'wejang', 'cerita', 'nikah', 'sih']</t>
  </si>
  <si>
    <t>srg bilang temenku nikah anak nikmat muda cari alam main puas kalo nikah mah susah srg banget si mbak kasih wejang cerita nikah sih</t>
  </si>
  <si>
    <t>@studipsi @sbmptnfess Jawab aja mau nikah muda wkwkwkk</t>
  </si>
  <si>
    <t>@studipsi @sbmptnfess jawab aja mau nikah muda wkwkwkk</t>
  </si>
  <si>
    <t>jawab aja mau nikah muda wkwkwkk</t>
  </si>
  <si>
    <t>['jawab', 'aja', 'mau', 'nikah', 'muda', 'wkwkwkk']</t>
  </si>
  <si>
    <t>['aja', 'nikah', 'muda', 'wkwkwkk']</t>
  </si>
  <si>
    <t>aja nikah muda wkwkwkk</t>
  </si>
  <si>
    <t>jadi hari ini untuk kedua kalinya di tahun 2023 ini gw dapet undangan NIKAHAN 😭😭 mana yang nikah ini temen SD gw dan umurnya lebih muda dari gw 😭😭 YA ALLAH MAAP TAPI GW REFLEKS NGUMPAT PAS LIAT UNDANGANNYA UNTUK PERTAMA KALINYA !!!</t>
  </si>
  <si>
    <t>jadi hari ini untuk kedua kalinya di tahun 2023 ini gw dapet undangan nikahan 😭😭 mana yang nikah ini temen sd gw dan umurnya lebih muda dari gw 😭😭 ya allah maap tapi gw refleks ngumpat pas liat undangannya untuk pertama kalinya !!!</t>
  </si>
  <si>
    <t>jadi hari ini untuk kedua kalinya di tahun ini gw dapet undangan nikahan mana yang nikah ini temen sd gw dan umurnya lebih muda dari gw ya allah maap tapi gw refleks ngumpat pas liat undangannya untuk pertama kalinya</t>
  </si>
  <si>
    <t>['jadi', 'hari', 'ini', 'untuk', 'kedua', 'kalinya', 'di', 'tahun', 'ini', 'gw', 'dapet', 'undangan', 'nikahan', 'mana', 'yang', 'nikah', 'ini', 'temen', 'sd', 'gw', 'dan', 'umurnya', 'lebih', 'muda', 'dari', 'gw', 'ya', 'allah', 'maap', 'tapi', 'gw', 'refleks', 'ngumpat', 'pas', 'liat', 'undangannya', 'untuk', 'pertama', 'kalinya']</t>
  </si>
  <si>
    <t>['jadi', 'hari', 'ini', 'untuk', 'kedua', 'kalinya', 'di', 'tahun', 'ini', 'aku', 'dapat', 'undangan', 'nikahan', 'mana', 'yang', 'nikah', 'ini', 'teman', 'sd', 'aku', 'dan', 'umurnya', 'lebih', 'muda', 'dari', 'aku', 'ya', 'allah', 'maaf', 'tapi', 'aku', 'refleks', 'ngumpat', 'saat', 'lihat', 'undangannya', 'untuk', 'pertama', 'kalinya']</t>
  </si>
  <si>
    <t>['kalinya', 'undangan', 'nikahan', 'nikah', 'teman', 'sd', 'umurnya', 'muda', 'ya', 'allah', 'maaf', 'refleks', 'ngumpat', 'lihat', 'undangannya', 'kalinya']</t>
  </si>
  <si>
    <t>['kali', 'undang', 'nikah', 'nikah', 'teman', 'sd', 'umur', 'muda', 'ya', 'allah', 'maaf', 'refleks', 'ngumpat', 'lihat', 'undang', 'kali']</t>
  </si>
  <si>
    <t>kali undang nikah nikah teman sd umur muda ya allah maaf refleks ngumpat lihat undang kali</t>
  </si>
  <si>
    <t>pokonyaa semua ada masa dan waktunya, mnurut gw nikah muda baik, mau nikah umur 25 up jga baik, tpi untuk pilihan gw ini, cepat atau lambat, (krna untuk saat ini umur gw jga bukan masuk ke kategori nikah muda lagi), jdinya smoga bisa ketemu dengan org yg tepat secepatnya &amp;lt;3</t>
  </si>
  <si>
    <t>pokonyaa semua ada masa dan waktunya mnurut gw nikah muda baik mau nikah umur up jga baik tpi untuk pilihan gw ini cepat atau lambat krna untuk saat ini umur gw jga bukan masuk ke kategori nikah muda lagi jdinya smoga bisa ketemu dengan org yg tepat secepatnya lt</t>
  </si>
  <si>
    <t>['pokonyaa', 'semua', 'ada', 'masa', 'dan', 'waktunya', 'mnurut', 'gw', 'nikah', 'muda', 'baik', 'mau', 'nikah', 'umur', 'up', 'jga', 'baik', 'tpi', 'untuk', 'pilihan', 'gw', 'ini', 'cepat', 'atau', 'lambat', 'krna', 'untuk', 'saat', 'ini', 'umur', 'gw', 'jga', 'bukan', 'masuk', 'ke', 'kategori', 'nikah', 'muda', 'lagi', 'jdinya', 'smoga', 'bisa', 'ketemu', 'dengan', 'org', 'yg', 'tepat', 'secepatnya', 'lt']</t>
  </si>
  <si>
    <t>['pokonyaa', 'semua', 'ada', 'masa', 'dan', 'waktunya', 'mnurut', 'aku', 'nikah', 'muda', 'baik', 'mau', 'nikah', 'umur', 'up', 'juga', 'baik', 'tapi', 'untuk', 'pilihan', 'aku', 'ini', 'cepat', 'atau', 'lambat', 'karena', 'untuk', 'saat', 'ini', 'umur', 'aku', 'juga', 'bukan', 'masuk', 'ke', 'kategori', 'nikah', 'muda', 'lagi', 'jdinya', 'smoga', 'bisa', 'bertemu', 'dengan', 'orang', 'yg', 'tepat', 'secepatnya', 'lt']</t>
  </si>
  <si>
    <t>['pokonyaa', 'mnurut', 'nikah', 'muda', 'nikah', 'umur', 'up', 'pilihan', 'cepat', 'lambat', 'umur', 'masuk', 'kategori', 'nikah', 'muda', 'jdinya', 'smoga', 'bertemu', 'orang', 'secepatnya', 'lt']</t>
  </si>
  <si>
    <t>['pokonyaa', 'mnurut', 'nikah', 'muda', 'nikah', 'umur', 'up', 'pilih', 'cepat', 'lambat', 'umur', 'masuk', 'kategori', 'nikah', 'muda', 'jdinya', 'smoga', 'temu', 'orang', 'cepat', 'lt']</t>
  </si>
  <si>
    <t>pokonyaa mnurut nikah muda nikah umur up pilih cepat lambat umur masuk kategori nikah muda jdinya smoga temu orang cepat lt</t>
  </si>
  <si>
    <t>I haven't live my dreams, mnurut gw masih bnyk yg perlu gw explore ketika umur 18 (umumnya org nikah muda) kyk kuliah, kerja, main sma temen (bestie si ya) jalan², beli apapun pakai uang sendiri tanpa ada yang ngatur, pergi kmna aja, atau bahkan menikmati waktu sendiri</t>
  </si>
  <si>
    <t>i haven't live my dreams, mnurut gw masih bnyk yg perlu gw explore ketika umur 18 (umumnya org nikah muda) kyk kuliah, kerja, main sma temen (bestie si ya) jalan², beli apapun pakai uang sendiri tanpa ada yang ngatur, pergi kmna aja, atau bahkan menikmati waktu sendiri</t>
  </si>
  <si>
    <t xml:space="preserve"> havent live my dreams mnurut gw masih bnyk yg perlu gw explore ketika umur umumnya org nikah muda kyk kuliah kerja main sma temen bestie si ya jalan beli apapun pakai uang sendiri tanpa ada yang ngatur pergi kmna aja atau bahkan menikmati waktu sendiri</t>
  </si>
  <si>
    <t>['havent', 'live', 'my', 'dreams', 'mnurut', 'gw', 'masih', 'bnyk', 'yg', 'perlu', 'gw', 'explore', 'ketika', 'umur', 'umumnya', 'org', 'nikah', 'muda', 'kyk', 'kuliah', 'kerja', 'main', 'sma', 'temen', 'bestie', 'si', 'ya', 'jalan', 'beli', 'apapun', 'pakai', 'uang', 'sendiri', 'tanpa', 'ada', 'yang', 'ngatur', 'pergi', 'kmna', 'aja', 'atau', 'bahkan', 'menikmati', 'waktu', 'sendiri']</t>
  </si>
  <si>
    <t>['havent', 'live', 'my', 'dreams', 'mnurut', 'aku', 'masih', 'banyak', 'yg', 'perlu', 'aku', 'explore', 'ketika', 'umur', 'umumnya', 'orang', 'nikah', 'muda', 'seperti', 'kuliah', 'kerja', 'main', 'sama', 'teman', 'sahabat', 'si', 'ya', 'jalan', 'beli', 'apapun', 'pakai', 'uang', 'sendiri', 'tanpa', 'ada', 'yang', 'mengatur', 'pergi', 'kmna', 'aja', 'atau', 'bahkan', 'menikmati', 'waktu', 'sendiri']</t>
  </si>
  <si>
    <t>['havent', 'live', 'my', 'dreams', 'mnurut', 'explore', 'umur', 'orang', 'nikah', 'muda', 'kuliah', 'kerja', 'main', 'teman', 'sahabat', 'si', 'ya', 'jalan', 'beli', 'apapun', 'pakai', 'uang', 'mengatur', 'pergi', 'kmna', 'aja', 'menikmati']</t>
  </si>
  <si>
    <t>['havent', 'live', 'my', 'dreams', 'mnurut', 'explore', 'umur', 'orang', 'nikah', 'muda', 'kuliah', 'kerja', 'main', 'teman', 'sahabat', 'si', 'ya', 'jalan', 'beli', 'apa', 'pakai', 'uang', 'atur', 'pergi', 'kmna', 'aja', 'nikmat']</t>
  </si>
  <si>
    <t>havent live my dreams mnurut explore umur orang nikah muda kuliah kerja main teman sahabat si ya jalan beli apa pakai uang atur pergi kmna aja nikmat</t>
  </si>
  <si>
    <t>When u ada sepupu seumur, mereka dipanggil pengantin baru krn emang baru nikah tp knp aku ditanyanya "eh udah gede gening, semester brp skrg?" padahal terakhir ketemu tahun kemarin 🙂🙂🙂
Gpp, berarti aku keliatan masih muda☺️</t>
  </si>
  <si>
    <t>when u ada sepupu seumur, mereka dipanggil pengantin baru krn emang baru nikah tp knp aku ditanyanya "eh udah gede gening, semester brp skrg?" padahal terakhir ketemu tahun kemarin 🙂🙂🙂
gpp, berarti aku keliatan masih muda☺️</t>
  </si>
  <si>
    <t>when  ada sepupu seumur mereka dipanggil pengantin baru krn emang baru nikah tp knp aku ditanyanya eh udah gede gening semester brp skrg padahal terakhir ketemu tahun kemarin gpp berarti aku keliatan masih muda</t>
  </si>
  <si>
    <t>['when', 'ada', 'sepupu', 'seumur', 'mereka', 'dipanggil', 'pengantin', 'baru', 'krn', 'emang', 'baru', 'nikah', 'tp', 'knp', 'aku', 'ditanyanya', 'eh', 'udah', 'gede', 'gening', 'semester', 'brp', 'skrg', 'padahal', 'terakhir', 'ketemu', 'tahun', 'kemarin', 'gpp', 'berarti', 'aku', 'keliatan', 'masih', 'muda']</t>
  </si>
  <si>
    <t>['when', 'ada', 'sepupu', 'seumur', 'mereka', 'dipanggil', 'pengantin', 'baru', 'krn', 'memang', 'baru', 'nikah', 'tapi', 'kenapa', 'aku', 'ditanyanya', 'malah', 'sudah', 'besar', 'gening', 'semester', 'berapa', 'sekarang', 'padahal', 'terakhir', 'bertemu', 'tahun', 'kemarin', 'boleh', 'berarti', 'aku', 'terlihat', 'masih', 'muda']</t>
  </si>
  <si>
    <t>['when', 'sepupu', 'seumur', 'dipanggil', 'pengantin', 'krn', 'nikah', 'ditanyanya', 'gening', 'semester', 'bertemu', 'kemarin', 'muda']</t>
  </si>
  <si>
    <t>['when', 'sepupu', 'umur', 'panggil', 'pengantin', 'krn', 'nikah', 'tanya', 'gening', 'semester', 'temu', 'kemarin', 'muda']</t>
  </si>
  <si>
    <t>when sepupu umur panggil pengantin krn nikah tanya gening semester temu kemarin muda</t>
  </si>
  <si>
    <t>@tanyarlfes Emang mau nikah sama siapa dan duit darimana. Sebenernya lebih ke ngga dulu sih, masa muda gini enak menikmati hidup dulu ga sih?</t>
  </si>
  <si>
    <t>@tanyarlfes emang mau nikah sama siapa dan duit darimana. sebenernya lebih ke ngga dulu sih, masa muda gini enak menikmati hidup dulu ga sih?</t>
  </si>
  <si>
    <t>emang mau nikah sama siapa dan duit darimana sebenernya lebih ke ngga dulu sih masa muda gini enak menikmati hidup dulu ga sih</t>
  </si>
  <si>
    <t>['emang', 'mau', 'nikah', 'sama', 'siapa', 'dan', 'duit', 'darimana', 'sebenernya', 'lebih', 'ke', 'ngga', 'dulu', 'sih', 'masa', 'muda', 'gini', 'enak', 'menikmati', 'hidup', 'dulu', 'ga', 'sih']</t>
  </si>
  <si>
    <t>['memang', 'mau', 'nikah', 'sama', 'siapa', 'dan', 'duit', 'darimana', 'sebenarnya', 'lebih', 'ke', 'tidak', 'dulu', 'sih', 'masa', 'muda', 'begini', 'enak', 'menikmati', 'hidup', 'dulu', 'tidak', 'sih']</t>
  </si>
  <si>
    <t>['nikah', 'duit', 'darimana', 'sih', 'muda', 'enak', 'menikmati', 'hidup', 'sih']</t>
  </si>
  <si>
    <t>['nikah', 'duit', 'darimana', 'sih', 'muda', 'enak', 'nikmat', 'hidup', 'sih']</t>
  </si>
  <si>
    <t>nikah duit darimana sih muda enak nikmat hidup sih</t>
  </si>
  <si>
    <t>@tanyarlfes kata mak bapak gua jangan nikah muda, apalagi financial belum stabil. dan mental nikah jg harus siap</t>
  </si>
  <si>
    <t>kata mak bapak gua jangan nikah muda apalagi financial belum stabil dan mental nikah jg harus siap</t>
  </si>
  <si>
    <t>['kata', 'mak', 'bapak', 'gua', 'jangan', 'nikah', 'muda', 'apalagi', 'financial', 'belum', 'stabil', 'dan', 'mental', 'nikah', 'jg', 'harus', 'siap']</t>
  </si>
  <si>
    <t>['kata', 'ibu', 'bapak', 'aku', 'jangan', 'nikah', 'muda', 'apalagi', 'keuangan', 'belum', 'stabil', 'dan', 'mental', 'nikah', 'juga', 'harus', 'siap']</t>
  </si>
  <si>
    <t>['nikah', 'muda', 'keuangan', 'stabil', 'mental', 'nikah']</t>
  </si>
  <si>
    <t>['nikah', 'muda', 'uang', 'stabil', 'mental', 'nikah']</t>
  </si>
  <si>
    <t>nikah muda uang stabil mental nikah</t>
  </si>
  <si>
    <t>@tanyarlfes bukan gamau nikah muda. Cuma w merasa masih harus banyak belajar woe :(</t>
  </si>
  <si>
    <t>@tanyarlfes bukan gamau nikah muda. cuma w merasa masih harus banyak belajar woe :(</t>
  </si>
  <si>
    <t>bukan gamau nikah muda cuma  merasa masih harus banyak belajar woe</t>
  </si>
  <si>
    <t>['bukan', 'gamau', 'nikah', 'muda', 'cuma', 'merasa', 'masih', 'harus', 'banyak', 'belajar', 'woe']</t>
  </si>
  <si>
    <t>['gamau', 'nikah', 'muda', 'belajar', 'woe']</t>
  </si>
  <si>
    <t>['gamau', 'nikah', 'muda', 'ajar', 'woe']</t>
  </si>
  <si>
    <t>gamau nikah muda ajar woe</t>
  </si>
  <si>
    <t>@tanyarlfes Nder daripada mikirin nikah nih yahh, kan kamu masih muda kita seumuran btw, saranku mending kamu nikmatin masa masa kamu sekarang, yang harus kamu pikirin tuh gimana caranya bisa dapet duit yang banyak trus happy happy beli ini beli itu pake duit kamu sendiri, percaya itu lebih</t>
  </si>
  <si>
    <t>@tanyarlfes nder daripada mikirin nikah nih yahh, kan kamu masih muda kita seumuran btw, saranku mending kamu nikmatin masa masa kamu sekarang, yang harus kamu pikirin tuh gimana caranya bisa dapet duit yang banyak trus happy happy beli ini beli itu pake duit kamu sendiri, percaya itu lebih</t>
  </si>
  <si>
    <t>nder daripada mikirin nikah nih yahh kan kamu masih muda kita seumuran btw saranku mending kamu nikmatin masa masa kamu sekarang yang harus kamu pikirin tuh gimana caranya bisa dapet duit yang banyak trus happy happy beli ini beli itu pake duit kamu sendiri percaya itu lebih</t>
  </si>
  <si>
    <t>['nder', 'daripada', 'mikirin', 'nikah', 'nih', 'yahh', 'kan', 'kamu', 'masih', 'muda', 'kita', 'seumuran', 'btw', 'saranku', 'mending', 'kamu', 'nikmatin', 'masa', 'masa', 'kamu', 'sekarang', 'yang', 'harus', 'kamu', 'pikirin', 'tuh', 'gimana', 'caranya', 'bisa', 'dapet', 'duit', 'yang', 'banyak', 'trus', 'happy', 'happy', 'beli', 'ini', 'beli', 'itu', 'pake', 'duit', 'kamu', 'sendiri', 'percaya', 'itu', 'lebih']</t>
  </si>
  <si>
    <t>['nder', 'daripada', 'memikirkan', 'nikah', 'nih', 'yahh', 'kan', 'kamu', 'masih', 'muda', 'kita', 'seumuran', 'btw', 'saranku', 'mending', 'kamu', 'menikmati', 'masa', 'masa', 'kamu', 'sekarang', 'yang', 'harus', 'kamu', 'pikirkan', 'tuh', 'bagaimana', 'caranya', 'bisa', 'dapat', 'duit', 'yang', 'banyak', 'terus', 'bahagia', 'bahagia', 'beli', 'ini', 'beli', 'itu', 'pakai', 'duit', 'kamu', 'sendiri', 'percaya', 'itu', 'lebih']</t>
  </si>
  <si>
    <t>['nder', 'memikirkan', 'nikah', 'nih', 'yahh', 'muda', 'seumuran', 'btw', 'saranku', 'mending', 'menikmati', 'pikirkan', 'tuh', 'duit', 'bahagia', 'bahagia', 'beli', 'beli', 'pakai', 'duit', 'percaya']</t>
  </si>
  <si>
    <t>['nder', 'pikir', 'nikah', 'nih', 'yahh', 'muda', 'umur', 'btw', 'saran', 'mending', 'nikmat', 'pikir', 'tuh', 'duit', 'bahagia', 'bahagia', 'beli', 'beli', 'pakai', 'duit', 'percaya']</t>
  </si>
  <si>
    <t>nder pikir nikah nih yahh muda umur btw saran mending nikmat pikir tuh duit bahagia bahagia beli beli pakai duit percaya</t>
  </si>
  <si>
    <t>@eveantoinette_ Bau² nikah muda ini 🙏🏽</t>
  </si>
  <si>
    <t>@eveantoinette_ bau² nikah muda ini 🙏🏽</t>
  </si>
  <si>
    <t>bau nikah muda ini</t>
  </si>
  <si>
    <t>['bau', 'nikah', 'muda', 'ini']</t>
  </si>
  <si>
    <t>['bau', 'nikah', 'muda']</t>
  </si>
  <si>
    <t>bau nikah muda</t>
  </si>
  <si>
    <t>@tanyarlfes karna w mau seneng seneng dulu, cari duit, cari penghasilan tetap, mau jalan jalan kesana sini, mau feelll "freee", mau nikmatin masa muda aja sih tepatnya, ntar klo udh nemu dan udh cocok ya pasti nikah, tp untuk skrng say no bye duluuu</t>
  </si>
  <si>
    <t>karna  mau seneng seneng dulu cari duit cari penghasilan tetap mau jalan jalan kesana sini mau feelll freee mau nikmatin masa muda aja sih tepatnya ntar klo udh nemu dan udh cocok ya pasti nikah tp untuk skrng say no bye duluuu</t>
  </si>
  <si>
    <t>['karna', 'mau', 'seneng', 'seneng', 'dulu', 'cari', 'duit', 'cari', 'penghasilan', 'tetap', 'mau', 'jalan', 'jalan', 'kesana', 'sini', 'mau', 'feelll', 'freee', 'mau', 'nikmatin', 'masa', 'muda', 'aja', 'sih', 'tepatnya', 'ntar', 'klo', 'udh', 'nemu', 'dan', 'udh', 'cocok', 'ya', 'pasti', 'nikah', 'tp', 'untuk', 'skrng', 'say', 'no', 'bye', 'duluuu']</t>
  </si>
  <si>
    <t>['karena', 'mau', 'senang', 'senang', 'dulu', 'cari', 'duit', 'cari', 'penghasilan', 'tetap', 'mau', 'jalan', 'jalan', 'kesana', 'sini', 'mau', 'feelll', 'freee', 'mau', 'menikmati', 'masa', 'muda', 'aja', 'sih', 'tepatnya', 'nanti', 'klo', 'sudah', 'menemukan', 'dan', 'sudah', 'cocok', 'ya', 'pasti', 'nikah', 'tapi', 'untuk', 'sekarang', 'say', 'no', 'bye', 'duluuu']</t>
  </si>
  <si>
    <t>['senang', 'senang', 'cari', 'duit', 'cari', 'penghasilan', 'jalan', 'jalan', 'kesana', 'feelll', 'freee', 'menikmati', 'muda', 'aja', 'sih', 'tepatnya', 'klo', 'menemukan', 'cocok', 'ya', 'nikah', 'say', 'no', 'bye', 'duluuu']</t>
  </si>
  <si>
    <t>['senang', 'senang', 'cari', 'duit', 'cari', 'hasil', 'jalan', 'jalan', 'kesana', 'feelll', 'freee', 'nikmat', 'muda', 'aja', 'sih', 'tepat', 'klo', 'temu', 'cocok', 'ya', 'nikah', 'say', 'no', 'bye', 'duluuu']</t>
  </si>
  <si>
    <t>senang senang cari duit cari hasil jalan jalan kesana feelll freee nikmat muda aja sih tepat klo temu cocok ya nikah say no bye duluuu</t>
  </si>
  <si>
    <t>@tanyarlfes emng alasan buat nikah muda apaan?!?</t>
  </si>
  <si>
    <t>emng alasan buat nikah muda apaan</t>
  </si>
  <si>
    <t>['emng', 'alasan', 'buat', 'nikah', 'muda', 'apaan']</t>
  </si>
  <si>
    <t>['memang', 'alasan', 'buat', 'nikah', 'muda', 'apaan']</t>
  </si>
  <si>
    <t>Sebenernya gapapa dulu nikah muda masalahnya belum ketemu sama anak tunggal kaya raya</t>
  </si>
  <si>
    <t>sebenernya gapapa dulu nikah muda masalahnya belum ketemu sama anak tunggal kaya raya</t>
  </si>
  <si>
    <t>['sebenernya', 'gapapa', 'dulu', 'nikah', 'muda', 'masalahnya', 'belum', 'ketemu', 'sama', 'anak', 'tunggal', 'kaya', 'raya']</t>
  </si>
  <si>
    <t>['sebenarnya', 'boleh', 'dulu', 'nikah', 'muda', 'masalahnya', 'belum', 'bertemu', 'sama', 'anak', 'tunggal', 'kaya', 'raya']</t>
  </si>
  <si>
    <t>['nikah', 'muda', 'bertemu', 'anak', 'tunggal', 'kaya', 'raya']</t>
  </si>
  <si>
    <t>['nikah', 'muda', 'temu', 'anak', 'tunggal', 'kaya', 'raya']</t>
  </si>
  <si>
    <t>nikah muda temu anak tunggal kaya raya</t>
  </si>
  <si>
    <t>@tanyarlfes Saya gg mau nikah MUDA karena saya sudah TUA</t>
  </si>
  <si>
    <t>@tanyarlfes saya gg mau nikah muda karena saya sudah tua</t>
  </si>
  <si>
    <t>saya gg mau nikah muda karena saya sudah tua</t>
  </si>
  <si>
    <t>['saya', 'gg', 'mau', 'nikah', 'muda', 'karena', 'saya', 'sudah', 'tua']</t>
  </si>
  <si>
    <t>['gg', 'nikah', 'muda', 'tua']</t>
  </si>
  <si>
    <t>gg nikah muda tua</t>
  </si>
  <si>
    <t>@tanyarlfes Gua nikah muda dan gua bahagia
Walaupun uang pas pasan yang penting gua dan istri bisa bersyukur
Anak gua 2 pun masih tercukupi kebutuhan nya
Alhamdulillah Allah kasih kecukupan, karena setiap hari saya selalu bekerja dan berdoa kepada Allah agar mencukupi kebutuhan keluarga
Mksh</t>
  </si>
  <si>
    <t>@tanyarlfes gua nikah muda dan gua bahagia
walaupun uang pas pasan yang penting gua dan istri bisa bersyukur
anak gua 2 pun masih tercukupi kebutuhan nya
alhamdulillah allah kasih kecukupan, karena setiap hari saya selalu bekerja dan berdoa kepada allah agar mencukupi kebutuhan keluarga
mksh</t>
  </si>
  <si>
    <t>gua nikah muda dan gua bahagia walaupun uang pas pasan yang penting gua dan istri bisa bersyukur anak gua pun masih tercukupi kebutuhan nya alhamdulillah allah kasih kecukupan karena setiap hari saya selalu bekerja dan berdoa kepada allah agar mencukupi kebutuhan keluarga mksh</t>
  </si>
  <si>
    <t>['gua', 'nikah', 'muda', 'dan', 'gua', 'bahagia', 'walaupun', 'uang', 'pas', 'pasan', 'yang', 'penting', 'gua', 'dan', 'istri', 'bisa', 'bersyukur', 'anak', 'gua', 'pun', 'masih', 'tercukupi', 'kebutuhan', 'nya', 'alhamdulillah', 'allah', 'kasih', 'kecukupan', 'karena', 'setiap', 'hari', 'saya', 'selalu', 'bekerja', 'dan', 'berdoa', 'kepada', 'allah', 'agar', 'mencukupi', 'kebutuhan', 'keluarga', 'mksh']</t>
  </si>
  <si>
    <t>['aku', 'nikah', 'muda', 'dan', 'aku', 'bahagia', 'walaupun', 'uang', 'saat', 'terbatas', 'yang', 'penting', 'aku', 'dan', 'istri', 'bisa', 'bersyukur', 'anak', 'aku', 'pun', 'masih', 'tercukupi', 'kebutuhan', 'nya', 'alhamdulillah', 'allah', 'kasih', 'kecukupan', 'karena', 'setiap', 'hari', 'saya', 'selalu', 'bekerja', 'dan', 'berdoa', 'kepada', 'allah', 'agar', 'mencukupi', 'kebutuhan', 'keluarga', 'mksh']</t>
  </si>
  <si>
    <t>['nikah', 'muda', 'bahagia', 'uang', 'terbatas', 'istri', 'bersyukur', 'anak', 'tercukupi', 'kebutuhan', 'nya', 'alhamdulillah', 'allah', 'kasih', 'kecukupan', 'berdoa', 'allah', 'mencukupi', 'kebutuhan', 'keluarga', 'mksh']</t>
  </si>
  <si>
    <t>['nikah', 'muda', 'bahagia', 'uang', 'batas', 'istri', 'syukur', 'anak', 'cukup', 'butuh', 'nya', 'alhamdulillah', 'allah', 'kasih', 'cukup', 'doa', 'allah', 'cukup', 'butuh', 'keluarga', 'mksh']</t>
  </si>
  <si>
    <t>nikah muda bahagia uang batas istri syukur anak cukup butuh nya alhamdulillah allah kasih cukup doa allah cukup butuh keluarga mksh</t>
  </si>
  <si>
    <t>@tanyarlfes Aku gamau nikah yang terlalu muda (22/23, untuk 24 masih bingung wkwk) yang pertama karena di usia 22, belum lulus kuliah. Soalnya ortuku ngelarang pacaran sebelum lulus, apalagi nikah 🥲
Trus lebih ke belom siap sih, mental dan finansial belum stabil.</t>
  </si>
  <si>
    <t>@tanyarlfes aku gamau nikah yang terlalu muda (22/23, untuk 24 masih bingung wkwk) yang pertama karena di usia 22, belum lulus kuliah. soalnya ortuku ngelarang pacaran sebelum lulus, apalagi nikah 🥲
trus lebih ke belom siap sih, mental dan finansial belum stabil.</t>
  </si>
  <si>
    <t>aku gamau nikah yang terlalu muda untuk masih bingung wkwk yang pertama karena di usia belum lulus kuliah soalnya ortuku ngelarang pacaran sebelum lulus apalagi nikah trus lebih ke belom siap sih mental dan finansial belum stabil</t>
  </si>
  <si>
    <t>['aku', 'gamau', 'nikah', 'yang', 'terlalu', 'muda', 'untuk', 'masih', 'bingung', 'wkwk', 'yang', 'pertama', 'karena', 'di', 'usia', 'belum', 'lulus', 'kuliah', 'soalnya', 'ortuku', 'ngelarang', 'pacaran', 'sebelum', 'lulus', 'apalagi', 'nikah', 'trus', 'lebih', 'ke', 'belom', 'siap', 'sih', 'mental', 'dan', 'finansial', 'belum', 'stabil']</t>
  </si>
  <si>
    <t>['aku', 'gamau', 'nikah', 'yang', 'terlalu', 'muda', 'untuk', 'masih', 'bingung', 'wkwk', 'yang', 'pertama', 'karena', 'di', 'usia', 'belum', 'lulus', 'kuliah', 'soalnya', 'orangtua', 'ngelarang', 'pacaran', 'sebelum', 'lulus', 'apalagi', 'nikah', 'terus', 'lebih', 'ke', 'belum', 'siap', 'sih', 'mental', 'dan', 'keuangan', 'belum', 'stabil']</t>
  </si>
  <si>
    <t>['gamau', 'nikah', 'muda', 'bingung', 'usia', 'lulus', 'kuliah', 'orangtua', 'ngelarang', 'pacaran', 'lulus', 'nikah', 'sih', 'mental', 'keuangan', 'stabil']</t>
  </si>
  <si>
    <t>['gamau', 'nikah', 'muda', 'bingung', 'usia', 'lulus', 'kuliah', 'orangtua', 'ngelarang', 'pacar', 'lulus', 'nikah', 'sih', 'mental', 'uang', 'stabil']</t>
  </si>
  <si>
    <t>gamau nikah muda bingung usia lulus kuliah orangtua ngelarang pacar lulus nikah sih mental uang stabil</t>
  </si>
  <si>
    <t>@RlLKAH Anjrips jd ingin nikah muda (boonk)</t>
  </si>
  <si>
    <t>@rllkah anjrips jd ingin nikah muda (boonk)</t>
  </si>
  <si>
    <t>anjrips jd ingin nikah muda boonk</t>
  </si>
  <si>
    <t>['anjrips', 'jd', 'ingin', 'nikah', 'muda', 'boonk']</t>
  </si>
  <si>
    <t>['anjrips', 'jd', 'nikah', 'muda', 'boonk']</t>
  </si>
  <si>
    <t>anjrips jd nikah muda boonk</t>
  </si>
  <si>
    <t>@tanyarlfes Bukan gamau, tapi nyiapin ilmu nya dulu, bekal nya dulu, apalagi perempuan bakal jadi sekolah pertama anaknya kan? Siapin mental dulu, banyak persiapannya. Nggak harus nikah tua ataupun muda, tapi menikah ketika sudah siap dalam segala hal.</t>
  </si>
  <si>
    <t>@tanyarlfes bukan gamau, tapi nyiapin ilmu nya dulu, bekal nya dulu, apalagi perempuan bakal jadi sekolah pertama anaknya kan? siapin mental dulu, banyak persiapannya. nggak harus nikah tua ataupun muda, tapi menikah ketika sudah siap dalam segala hal.</t>
  </si>
  <si>
    <t>bukan gamau tapi nyiapin ilmu nya dulu bekal nya dulu apalagi perempuan bakal jadi sekolah pertama anaknya kan siapin mental dulu banyak persiapannya nggak harus nikah tua ataupun muda tapi menikah ketika sudah siap dalam segala hal</t>
  </si>
  <si>
    <t>['bukan', 'gamau', 'tapi', 'nyiapin', 'ilmu', 'nya', 'dulu', 'bekal', 'nya', 'dulu', 'apalagi', 'perempuan', 'bakal', 'jadi', 'sekolah', 'pertama', 'anaknya', 'kan', 'siapin', 'mental', 'dulu', 'banyak', 'persiapannya', 'nggak', 'harus', 'nikah', 'tua', 'ataupun', 'muda', 'tapi', 'menikah', 'ketika', 'sudah', 'siap', 'dalam', 'segala', 'hal']</t>
  </si>
  <si>
    <t>['bukan', 'gamau', 'tapi', 'menyiapkan', 'ilmu', 'nya', 'dulu', 'bekal', 'nya', 'dulu', 'apalagi', 'perempuan', 'bakal', 'jadi', 'sekolah', 'pertama', 'anaknya', 'kan', 'siapin', 'mental', 'dulu', 'banyak', 'persiapannya', 'tidak', 'harus', 'nikah', 'tua', 'ataupun', 'muda', 'tapi', 'nikah', 'ketika', 'sudah', 'siap', 'dalam', 'segala', 'hal']</t>
  </si>
  <si>
    <t>['gamau', 'ilmu', 'nya', 'bekal', 'nya', 'perempuan', 'sekolah', 'anaknya', 'siapin', 'mental', 'persiapannya', 'nikah', 'tua', 'muda', 'nikah']</t>
  </si>
  <si>
    <t>['gamau', 'ilmu', 'nya', 'bekal', 'nya', 'perempuan', 'sekolah', 'anak', 'siapin', 'mental', 'siap', 'nikah', 'tua', 'muda', 'nikah']</t>
  </si>
  <si>
    <t>gamau ilmu nya bekal nya perempuan sekolah anak siapin mental siap nikah tua muda nikah</t>
  </si>
  <si>
    <t>@tanyarlfes mental aku gakuat, ngurus diri sendiri aja belum bener, tanggung jawab seumur hidup, lagian nikah muda ga segampang yang diliat wkwwk dan satu lagi, aku gak berani bersihin berak anakku nanti 😟</t>
  </si>
  <si>
    <t>mental aku gakuat ngurus diri sendiri aja belum bener tanggung jawab seumur hidup lagian nikah muda ga segampang yang diliat wkwwk dan satu lagi aku gak berani bersihin berak anakku nanti</t>
  </si>
  <si>
    <t>['mental', 'aku', 'gakuat', 'ngurus', 'diri', 'sendiri', 'aja', 'belum', 'bener', 'tanggung', 'jawab', 'seumur', 'hidup', 'lagian', 'nikah', 'muda', 'ga', 'segampang', 'yang', 'diliat', 'wkwwk', 'dan', 'satu', 'lagi', 'aku', 'gak', 'berani', 'bersihin', 'berak', 'anakku', 'nanti']</t>
  </si>
  <si>
    <t>['mental', 'aku', 'gakuat', 'merawat', 'diri', 'sendiri', 'aja', 'belum', 'benar', 'tanggung', 'jawab', 'seumur', 'hidup', 'lagian', 'nikah', 'muda', 'tidak', 'segampang', 'yang', 'dilihat', 'wkwwk', 'dan', 'satu', 'lagi', 'aku', 'gak', 'berani', 'bersihin', 'berak', 'anakku', 'nanti']</t>
  </si>
  <si>
    <t>['mental', 'gakuat', 'merawat', 'aja', 'tanggung', 'seumur', 'hidup', 'nikah', 'muda', 'segampang', 'wkwwk', 'gak', 'berani', 'bersihin', 'berak', 'anakku']</t>
  </si>
  <si>
    <t>['mental', 'gakuat', 'rawat', 'aja', 'tanggung', 'umur', 'hidup', 'nikah', 'muda', 'gampang', 'wkwwk', 'gak', 'berani', 'bersihin', 'berak', 'anak']</t>
  </si>
  <si>
    <t>mental gakuat rawat aja tanggung umur hidup nikah muda gampang wkwwk gak berani bersihin berak anak</t>
  </si>
  <si>
    <t>@tanyarlfes kata sepupu gue yg nikah muda katanya jgn dulu kalo bisa. nikmati dulu sumpah. kata dia gt</t>
  </si>
  <si>
    <t>kata sepupu gue yg nikah muda katanya jgn dulu kalo bisa nikmati dulu sumpah kata dia gt</t>
  </si>
  <si>
    <t>['kata', 'sepupu', 'gue', 'yg', 'nikah', 'muda', 'katanya', 'jgn', 'dulu', 'kalo', 'bisa', 'nikmati', 'dulu', 'sumpah', 'kata', 'dia', 'gt']</t>
  </si>
  <si>
    <t>['kata', 'sepupu', 'aku', 'yg', 'nikah', 'muda', 'katanya', 'jgn', 'dulu', 'kalo', 'bisa', 'menikmati', 'dulu', 'sumpah', 'kata', 'dia', 'begitu']</t>
  </si>
  <si>
    <t>['sepupu', 'nikah', 'muda', 'jgn', 'kalo', 'menikmati', 'sumpah']</t>
  </si>
  <si>
    <t>['sepupu', 'nikah', 'muda', 'jgn', 'kalo', 'nikmat', 'sumpah']</t>
  </si>
  <si>
    <t>sepupu nikah muda jgn kalo nikmat sumpah</t>
  </si>
  <si>
    <t>@tanyarlfes pertama blm punya duit, kedua karna udah tua makanya gamau nikah muda  :v</t>
  </si>
  <si>
    <t xml:space="preserve">pertama blm punya duit kedua karna udah tua makanya gamau nikah muda </t>
  </si>
  <si>
    <t>['pertama', 'blm', 'punya', 'duit', 'kedua', 'karna', 'udah', 'tua', 'makanya', 'gamau', 'nikah', 'muda']</t>
  </si>
  <si>
    <t>['pertama', 'belum', 'punya', 'duit', 'kedua', 'karena', 'sudah', 'tua', 'makanya', 'gamau', 'nikah', 'muda']</t>
  </si>
  <si>
    <t>['duit', 'tua', 'gamau', 'nikah', 'muda']</t>
  </si>
  <si>
    <t>duit tua gamau nikah muda</t>
  </si>
  <si>
    <t>@anekamcmkripik @tanyarlfes Emang parameter nikah muda diusia berapa riz?</t>
  </si>
  <si>
    <t>@anekamcmkripik @tanyarlfes emang parameter nikah muda diusia berapa riz?</t>
  </si>
  <si>
    <t>emang parameter nikah muda diusia berapa riz</t>
  </si>
  <si>
    <t>['emang', 'parameter', 'nikah', 'muda', 'diusia', 'berapa', 'riz']</t>
  </si>
  <si>
    <t>['memang', 'parameter', 'nikah', 'muda', 'diusia', 'berapa', 'riz']</t>
  </si>
  <si>
    <t>['parameter', 'nikah', 'muda', 'diusia', 'riz']</t>
  </si>
  <si>
    <t>['parameter', 'nikah', 'muda', 'usia', 'riz']</t>
  </si>
  <si>
    <t>parameter nikah muda usia riz</t>
  </si>
  <si>
    <t>@tanyarlfes Belum sesiap itu buat ngebuka dunia baru. Dunia ini aja udah ribet. Liat yang udah² beneran jadi mikir ulang buat nikah muda</t>
  </si>
  <si>
    <t>@tanyarlfes belum sesiap itu buat ngebuka dunia baru. dunia ini aja udah ribet. liat yang udah² beneran jadi mikir ulang buat nikah muda</t>
  </si>
  <si>
    <t>belum sesiap itu buat ngebuka dunia baru dunia ini aja udah ribet liat yang udah beneran jadi mikir ulang buat nikah muda</t>
  </si>
  <si>
    <t>['belum', 'sesiap', 'itu', 'buat', 'ngebuka', 'dunia', 'baru', 'dunia', 'ini', 'aja', 'udah', 'ribet', 'liat', 'yang', 'udah', 'beneran', 'jadi', 'mikir', 'ulang', 'buat', 'nikah', 'muda']</t>
  </si>
  <si>
    <t>['belum', 'siap', 'itu', 'buat', 'ngebuka', 'dunia', 'baru', 'dunia', 'ini', 'aja', 'sudah', 'rumit', 'lihat', 'yang', 'sudah', 'benar', 'jadi', 'berpikir', 'ulang', 'buat', 'nikah', 'muda']</t>
  </si>
  <si>
    <t>['ngebuka', 'dunia', 'dunia', 'aja', 'rumit', 'lihat', 'berpikir', 'ulang', 'nikah', 'muda']</t>
  </si>
  <si>
    <t>['ngebuka', 'dunia', 'dunia', 'aja', 'rumit', 'lihat', 'pikir', 'ulang', 'nikah', 'muda']</t>
  </si>
  <si>
    <t>ngebuka dunia dunia aja rumit lihat pikir ulang nikah muda</t>
  </si>
  <si>
    <t>aku liat temen aku yg nikah muda di kondisi finansial yg ga stabil, skrg dah punya anak, dia sering ngeluh dpt ujian hidup</t>
  </si>
  <si>
    <t>aku liat temen aku yg nikah muda di kondisi finansial yg ga stabil skrg dah punya anak dia sering ngeluh dpt ujian hidup</t>
  </si>
  <si>
    <t>['aku', 'liat', 'temen', 'aku', 'yg', 'nikah', 'muda', 'di', 'kondisi', 'finansial', 'yg', 'ga', 'stabil', 'skrg', 'dah', 'punya', 'anak', 'dia', 'sering', 'ngeluh', 'dpt', 'ujian', 'hidup']</t>
  </si>
  <si>
    <t>['aku', 'lihat', 'teman', 'aku', 'yg', 'nikah', 'muda', 'di', 'kondisi', 'keuangan', 'yg', 'tidak', 'stabil', 'sekarang', 'sudah', 'punya', 'anak', 'dia', 'sering', 'mengeluh', 'dapat', 'ujian', 'hidup']</t>
  </si>
  <si>
    <t>['lihat', 'teman', 'nikah', 'muda', 'kondisi', 'keuangan', 'stabil', 'anak', 'mengeluh', 'ujian', 'hidup']</t>
  </si>
  <si>
    <t>['lihat', 'teman', 'nikah', 'muda', 'kondisi', 'uang', 'stabil', 'anak', 'keluh', 'uji', 'hidup']</t>
  </si>
  <si>
    <t>lihat teman nikah muda kondisi uang stabil anak keluh uji hidup</t>
  </si>
  <si>
    <t>@Rssfff_1 Iya aku jga mikir gitu 26 masih muda, cmn manset² org² lain tuh pda mikir klu 26 itu udah ketuaan klu gak nikah :')</t>
  </si>
  <si>
    <t>@rssfff_1 iya aku jga mikir gitu 26 masih muda, cmn manset² org² lain tuh pda mikir klu 26 itu udah ketuaan klu gak nikah :')</t>
  </si>
  <si>
    <t>iya aku jga mikir gitu masih muda cmn manset org lain tuh pda mikir klu itu udah ketuaan klu gak nikah</t>
  </si>
  <si>
    <t>['iya', 'aku', 'jga', 'mikir', 'gitu', 'masih', 'muda', 'cmn', 'manset', 'org', 'lain', 'tuh', 'pda', 'mikir', 'klu', 'itu', 'udah', 'ketuaan', 'klu', 'gak', 'nikah']</t>
  </si>
  <si>
    <t>['iya', 'aku', 'juga', 'berpikir', 'begitu', 'masih', 'muda', 'cmn', 'manset', 'orang', 'lain', 'tuh', 'pada', 'berpikir', 'kalau', 'itu', 'sudah', 'tua', 'kalau', 'gak', 'nikah']</t>
  </si>
  <si>
    <t>['iya', 'berpikir', 'muda', 'cmn', 'manset', 'orang', 'tuh', 'berpikir', 'tua', 'gak', 'nikah']</t>
  </si>
  <si>
    <t>['iya', 'pikir', 'muda', 'cmn', 'manset', 'orang', 'tuh', 'pikir', 'tua', 'gak', 'nikah']</t>
  </si>
  <si>
    <t>iya pikir muda cmn manset orang tuh pikir tua gak nikah</t>
  </si>
  <si>
    <t>@tanyarlfes Kalo aku mikirin masa depan dulu sih jadi kaya ga ada kesempatan buat mikirin mau nikah muda</t>
  </si>
  <si>
    <t>@tanyarlfes kalo aku mikirin masa depan dulu sih jadi kaya ga ada kesempatan buat mikirin mau nikah muda</t>
  </si>
  <si>
    <t>kalo aku mikirin masa depan dulu sih jadi kaya ga ada kesempatan buat mikirin mau nikah muda</t>
  </si>
  <si>
    <t>['kalo', 'aku', 'mikirin', 'masa', 'depan', 'dulu', 'sih', 'jadi', 'kaya', 'ga', 'ada', 'kesempatan', 'buat', 'mikirin', 'mau', 'nikah', 'muda']</t>
  </si>
  <si>
    <t>['kalo', 'aku', 'memikirkan', 'masa', 'depan', 'dulu', 'sih', 'jadi', 'kaya', 'tidak', 'ada', 'kesempatan', 'buat', 'memikirkan', 'mau', 'nikah', 'muda']</t>
  </si>
  <si>
    <t>['kalo', 'memikirkan', 'sih', 'kaya', 'kesempatan', 'memikirkan', 'nikah', 'muda']</t>
  </si>
  <si>
    <t>['kalo', 'pikir', 'sih', 'kaya', 'sempat', 'pikir', 'nikah', 'muda']</t>
  </si>
  <si>
    <t>kalo pikir sih kaya sempat pikir nikah muda</t>
  </si>
  <si>
    <t>jgn kan nikah muda, kyknya gua bakal berpikir sejuta kali untuk nikah. melihat org2 disekitar dan cerita2 diluaran sana jd mikir lg, apa nikah keputusan tepat? ngga deh, apa percaya sm org lain itu keputusan yg tepat?</t>
  </si>
  <si>
    <t>jgn kan nikah muda kyknya gua bakal berpikir sejuta kali untuk nikah melihat org disekitar dan cerita diluaran sana jd mikir lg apa nikah keputusan tepat ngga deh apa percaya sm org lain itu keputusan yg tepat</t>
  </si>
  <si>
    <t>['jgn', 'kan', 'nikah', 'muda', 'kyknya', 'gua', 'bakal', 'berpikir', 'sejuta', 'kali', 'untuk', 'nikah', 'melihat', 'org', 'disekitar', 'dan', 'cerita', 'diluaran', 'sana', 'jd', 'mikir', 'lg', 'apa', 'nikah', 'keputusan', 'tepat', 'ngga', 'deh', 'apa', 'percaya', 'sm', 'org', 'lain', 'itu', 'keputusan', 'yg', 'tepat']</t>
  </si>
  <si>
    <t>['jgn', 'kan', 'nikah', 'muda', 'sepertinya', 'aku', 'bakal', 'berpikir', 'sejuta', 'sepertinya', 'untuk', 'nikah', 'melihat', 'orang', 'disekitar', 'dan', 'cerita', 'diluaran', 'sana', 'jd', 'berpikir', 'lagi', 'apa', 'nikah', 'keputusan', 'tepat', 'tidak', 'deh', 'apa', 'percaya', 'sama', 'orang', 'lain', 'itu', 'keputusan', 'yg', 'tepat']</t>
  </si>
  <si>
    <t>['jgn', 'nikah', 'muda', 'berpikir', 'sejuta', 'nikah', 'orang', 'disekitar', 'cerita', 'diluaran', 'jd', 'berpikir', 'nikah', 'keputusan', 'deh', 'percaya', 'orang', 'keputusan']</t>
  </si>
  <si>
    <t>['jgn', 'nikah', 'muda', 'pikir', 'juta', 'nikah', 'orang', 'sekitar', 'cerita', 'luar', 'jd', 'pikir', 'nikah', 'putus', 'deh', 'percaya', 'orang', 'putus']</t>
  </si>
  <si>
    <t>jgn nikah muda pikir juta nikah orang sekitar cerita luar jd pikir nikah putus deh percaya orang putus</t>
  </si>
  <si>
    <t>@tanyarlfes Kenapa harus nikah muda?</t>
  </si>
  <si>
    <t>@tanyarlfes kenapa harus nikah muda?</t>
  </si>
  <si>
    <t>kenapa harus nikah muda</t>
  </si>
  <si>
    <t>['kenapa', 'harus', 'nikah', 'muda']</t>
  </si>
  <si>
    <t>banyak, ya karena baru lulus sekolah wkwkwk masa dh mwu nikah ajh kn gk lucu yh nikah tnpa ilmu. 
nikmatin masa muda dulu, siapin semua sejak sekarang, fokus memperbaiki diri aja dulu biar nnti ktemu jodoh udh sama² di titik terbaik dan di waktu yg tepat.</t>
  </si>
  <si>
    <t>banyak ya karena baru lulus sekolah wkwkwk masa dh mwu nikah ajh kn gk lucu yh nikah tnpa ilmu nikmatin masa muda dulu siapin semua sejak sekarang fokus memperbaiki diri aja dulu biar nnti ktemu jodoh udh sama di titik terbaik dan di waktu yg tepat</t>
  </si>
  <si>
    <t>['banyak', 'ya', 'karena', 'baru', 'lulus', 'sekolah', 'wkwkwk', 'masa', 'dh', 'mwu', 'nikah', 'ajh', 'kn', 'gk', 'lucu', 'yh', 'nikah', 'tnpa', 'ilmu', 'nikmatin', 'masa', 'muda', 'dulu', 'siapin', 'semua', 'sejak', 'sekarang', 'fokus', 'memperbaiki', 'diri', 'aja', 'dulu', 'biar', 'nnti', 'ktemu', 'jodoh', 'udh', 'sama', 'di', 'titik', 'terbaik', 'dan', 'di', 'waktu', 'yg', 'tepat']</t>
  </si>
  <si>
    <t>['banyak', 'ya', 'karena', 'baru', 'lulus', 'sekolah', 'wkwkwk', 'masa', 'sudah', 'mwu', 'nikah', 'ajh', 'kn', 'tidak', 'lucu', 'ya', 'nikah', 'tanpa', 'ilmu', 'menikmati', 'masa', 'muda', 'dulu', 'siapin', 'semua', 'sejak', 'sekarang', 'fokus', 'memperbaiki', 'diri', 'aja', 'dulu', 'biar', 'nanti', 'ktemu', 'jodoh', 'sudah', 'sama', 'di', 'titik', 'terbaik', 'dan', 'di', 'waktu', 'yg', 'tepat']</t>
  </si>
  <si>
    <t>['ya', 'lulus', 'sekolah', 'wkwkwk', 'mwu', 'nikah', 'ajh', 'kn', 'lucu', 'ya', 'nikah', 'ilmu', 'menikmati', 'muda', 'siapin', 'fokus', 'memperbaiki', 'aja', 'biar', 'ktemu', 'jodoh', 'titik', 'terbaik']</t>
  </si>
  <si>
    <t>['ya', 'lulus', 'sekolah', 'wkwkwk', 'mwu', 'nikah', 'ajh', 'kn', 'lucu', 'ya', 'nikah', 'ilmu', 'nikmat', 'muda', 'siapin', 'fokus', 'baik', 'aja', 'biar', 'ktemu', 'jodoh', 'titik', 'baik']</t>
  </si>
  <si>
    <t>ya lulus sekolah wkwkwk mwu nikah ajh kn lucu ya nikah ilmu nikmat muda siapin fokus baik aja biar ktemu jodoh titik baik</t>
  </si>
  <si>
    <t>@tanyarlfes krna belm siapp, trs ditambah gw punya tmn kita baru temenan 1 tahun dia bilang "kamu jangan nikah muda yaa, nanti nyesel kaya aku.":))</t>
  </si>
  <si>
    <t>krna belm siapp trs ditambah gw punya tmn kita baru temenan tahun dia bilang kamu jangan nikah muda yaa nanti nyesel kaya aku</t>
  </si>
  <si>
    <t>['krna', 'belm', 'siapp', 'trs', 'ditambah', 'gw', 'punya', 'tmn', 'kita', 'baru', 'temenan', 'tahun', 'dia', 'bilang', 'kamu', 'jangan', 'nikah', 'muda', 'yaa', 'nanti', 'nyesel', 'kaya', 'aku']</t>
  </si>
  <si>
    <t>['karena', 'belm', 'siap', 'terus', 'ditambah', 'aku', 'punya', 'teman', 'kita', 'baru', 'temenan', 'tahun', 'dia', 'bilang', 'kamu', 'jangan', 'nikah', 'muda', 'iya', 'nanti', 'menyesal', 'kaya', 'aku']</t>
  </si>
  <si>
    <t>['belm', 'ditambah', 'teman', 'temenan', 'bilang', 'nikah', 'muda', 'iya', 'menyesal', 'kaya']</t>
  </si>
  <si>
    <t>['belm', 'tambah', 'teman', 'temenan', 'bilang', 'nikah', 'muda', 'iya', 'sesal', 'kaya']</t>
  </si>
  <si>
    <t>belm tambah teman temenan bilang nikah muda iya sesal kaya</t>
  </si>
  <si>
    <t>@sbyfess Soalnya udah banyak muda-mudi yg ditanyain kapan nikah, akhirnya pada cepet2an nyari pasangan hidup yg siap nikah</t>
  </si>
  <si>
    <t>@sbyfess soalnya udah banyak muda-mudi yg ditanyain kapan nikah, akhirnya pada cepet2an nyari pasangan hidup yg siap nikah</t>
  </si>
  <si>
    <t>soalnya udah banyak mudamudi yg ditanyain kapan nikah akhirnya pada cepetan nyari pasangan hidup yg siap nikah</t>
  </si>
  <si>
    <t>['soalnya', 'udah', 'banyak', 'mudamudi', 'yg', 'ditanyain', 'kapan', 'nikah', 'akhirnya', 'pada', 'cepetan', 'nyari', 'pasangan', 'hidup', 'yg', 'siap', 'nikah']</t>
  </si>
  <si>
    <t>['soalnya', 'sudah', 'banyak', 'muda', 'yg', 'ditanyakan', 'kapan', 'nikah', 'akhirnya', 'pada', 'segera', 'mencari', 'pasangan', 'hidup', 'yg', 'siap', 'nikah']</t>
  </si>
  <si>
    <t>['muda', 'nikah', 'mencari', 'pasangan', 'hidup', 'nikah']</t>
  </si>
  <si>
    <t>['muda', 'nikah', 'cari', 'pasang', 'hidup', 'nikah']</t>
  </si>
  <si>
    <t>muda nikah cari pasang hidup nikah</t>
  </si>
  <si>
    <t>@tanyarlfes pengen nikah muda tapi dah tua</t>
  </si>
  <si>
    <t>pengen nikah muda tapi dah tua</t>
  </si>
  <si>
    <t>['pengen', 'nikah', 'muda', 'tapi', 'dah', 'tua']</t>
  </si>
  <si>
    <t>@tanyakanrl anaknya 5 tahun? brrti udh punya anak dr umur 21 ya? berarti kalo balita sama sender nya satu ayah, brrti udh nikah dari umur 20 ya?! muda banget jiiirrrrr 😭</t>
  </si>
  <si>
    <t>anaknya tahun brrti udh punya anak dr umur ya berarti kalo balita sama sender nya satu ayah brrti udh nikah dari umur ya muda banget jiiirrrrr</t>
  </si>
  <si>
    <t>['anaknya', 'tahun', 'brrti', 'udh', 'punya', 'anak', 'dr', 'umur', 'ya', 'berarti', 'kalo', 'balita', 'sama', 'sender', 'nya', 'satu', 'ayah', 'brrti', 'udh', 'nikah', 'dari', 'umur', 'ya', 'muda', 'banget', 'jiiirrrrr']</t>
  </si>
  <si>
    <t>['anaknya', 'tahun', 'berarti', 'sudah', 'punya', 'anak', 'dari', 'umur', 'ya', 'berarti', 'kalo', 'balita', 'sama', 'pengirim', 'nya', 'satu', 'ayah', 'berarti', 'sudah', 'nikah', 'dari', 'umur', 'ya', 'muda', 'banget', 'jiiirrrrr']</t>
  </si>
  <si>
    <t>['anaknya', 'anak', 'umur', 'ya', 'kalo', 'balita', 'pengirim', 'nya', 'ayah', 'nikah', 'umur', 'ya', 'muda', 'banget', 'jiiirrrrr']</t>
  </si>
  <si>
    <t>['anak', 'anak', 'umur', 'ya', 'kalo', 'balita', 'kirim', 'nya', 'ayah', 'nikah', 'umur', 'ya', 'muda', 'banget', 'jiiirrrrr']</t>
  </si>
  <si>
    <t>anak anak umur ya kalo balita kirim nya ayah nikah umur ya muda banget jiiirrrrr</t>
  </si>
  <si>
    <t>@tanyarlfes Perjalanan hidup masih panjang. Minimal kalo nikah muda udah sukses. Cita-cita udah ke gapai, semua yang diinginkan udah didapet, udah bahagiain orang-orang tersayang. Udah merdekakan diri sendiri. ☺</t>
  </si>
  <si>
    <t>@tanyarlfes perjalanan hidup masih panjang. minimal kalo nikah muda udah sukses. cita-cita udah ke gapai, semua yang diinginkan udah didapet, udah bahagiain orang-orang tersayang. udah merdekakan diri sendiri. ☺</t>
  </si>
  <si>
    <t>perjalanan hidup masih panjang minimal kalo nikah muda udah sukses citacita udah ke gapai semua yang diinginkan udah didapet udah bahagiain orangorang tersayang udah merdekakan diri sendiri</t>
  </si>
  <si>
    <t>['perjalanan', 'hidup', 'masih', 'panjang', 'minimal', 'kalo', 'nikah', 'muda', 'udah', 'sukses', 'citacita', 'udah', 'ke', 'gapai', 'semua', 'yang', 'diinginkan', 'udah', 'didapet', 'udah', 'bahagiain', 'orangorang', 'tersayang', 'udah', 'merdekakan', 'diri', 'sendiri']</t>
  </si>
  <si>
    <t>['perjalanan', 'hidup', 'masih', 'panjang', 'minimal', 'kalo', 'nikah', 'muda', 'sudah', 'sukses', 'impian', 'sudah', 'ke', 'gapai', 'semua', 'yang', 'diinginkan', 'sudah', 'didapet', 'sudah', 'bahagiakan', 'orang', 'tersayang', 'sudah', 'merdekakan', 'diri', 'sendiri']</t>
  </si>
  <si>
    <t>['perjalanan', 'hidup', 'minimal', 'kalo', 'nikah', 'muda', 'sukses', 'impian', 'gapai', 'didapet', 'bahagiakan', 'orang', 'tersayang', 'merdekakan']</t>
  </si>
  <si>
    <t>['jalan', 'hidup', 'minimal', 'kalo', 'nikah', 'muda', 'sukses', 'impi', 'gapai', 'didapet', 'bahagia', 'orang', 'sayang', 'merdeka']</t>
  </si>
  <si>
    <t>jalan hidup minimal kalo nikah muda sukses impi gapai didapet bahagia orang sayang merdeka</t>
  </si>
  <si>
    <t>@tanyakanrl Umur 26, udah punya anak umur 5 tahun. Berarti 21 udah punya anak. Oalahhh, cewek nikah muda nih emang belom stabil mentalnya, punya sifat iri dengki, mental pengemis juga. Paket lengkap.</t>
  </si>
  <si>
    <t>@tanyakanrl umur 26, udah punya anak umur 5 tahun. berarti 21 udah punya anak. oalahhh, cewek nikah muda nih emang belom stabil mentalnya, punya sifat iri dengki, mental pengemis juga. paket lengkap.</t>
  </si>
  <si>
    <t>umur udah punya anak umur tahun berarti udah punya anak oalahhh cewek nikah muda nih emang belom stabil mentalnya punya sifat iri dengki mental pengemis juga paket lengkap</t>
  </si>
  <si>
    <t>['umur', 'udah', 'punya', 'anak', 'umur', 'tahun', 'berarti', 'udah', 'punya', 'anak', 'oalahhh', 'cewek', 'nikah', 'muda', 'nih', 'emang', 'belom', 'stabil', 'mentalnya', 'punya', 'sifat', 'iri', 'dengki', 'mental', 'pengemis', 'juga', 'paket', 'lengkap']</t>
  </si>
  <si>
    <t>['umur', 'sudah', 'punya', 'anak', 'umur', 'tahun', 'berarti', 'sudah', 'punya', 'anak', 'oalahhh', 'cewek', 'nikah', 'muda', 'nih', 'memang', 'belum', 'stabil', 'mentalnya', 'punya', 'sifat', 'dengki', 'dengki', 'mental', 'pengemis', 'juga', 'paket', 'lengkap']</t>
  </si>
  <si>
    <t>['umur', 'anak', 'umur', 'anak', 'oalahhh', 'cewek', 'nikah', 'muda', 'nih', 'stabil', 'mentalnya', 'sifat', 'dengki', 'dengki', 'mental', 'pengemis', 'paket', 'lengkap']</t>
  </si>
  <si>
    <t>['umur', 'anak', 'umur', 'anak', 'oalahhh', 'cewek', 'nikah', 'muda', 'nih', 'stabil', 'mental', 'sifat', 'dengki', 'dengki', 'mental', 'emis', 'paket', 'lengkap']</t>
  </si>
  <si>
    <t>umur anak umur anak oalahhh cewek nikah muda nih stabil mental sifat dengki dengki mental emis paket lengkap</t>
  </si>
  <si>
    <t>@tanyarlfes Karena udh tua, jadi gabisa nikah muda</t>
  </si>
  <si>
    <t>@tanyarlfes karena udh tua, jadi gabisa nikah muda</t>
  </si>
  <si>
    <t>karena udh tua jadi gabisa nikah muda</t>
  </si>
  <si>
    <t>['karena', 'udh', 'tua', 'jadi', 'gabisa', 'nikah', 'muda']</t>
  </si>
  <si>
    <t>['karena', 'sudah', 'tua', 'jadi', 'gabisa', 'nikah', 'muda']</t>
  </si>
  <si>
    <t>['tua', 'gabisa', 'nikah', 'muda']</t>
  </si>
  <si>
    <t>tua gabisa nikah muda</t>
  </si>
  <si>
    <t>Yg butuh bacaan /wp/ marriage life, MBA, struggle nikah muda sambil kuliah, + ada anak kicik gemesnya. Cobain ini. Udah tamat kok  . https://t.co/dmRdeZVsqm</t>
  </si>
  <si>
    <t>yg butuh bacaan /wp/ marriage life, mba, struggle nikah muda sambil kuliah, + ada anak kicik gemesnya. cobain ini. udah tamat kok  . https://t.co/dmrdezvsqm</t>
  </si>
  <si>
    <t>yg butuh bacaan wp marriage life mba struggle nikah muda sambil kuliah ada anak kicik gemesnya cobain ini udah tamat kok</t>
  </si>
  <si>
    <t>['yg', 'butuh', 'bacaan', 'wp', 'marriage', 'life', 'mba', 'struggle', 'nikah', 'muda', 'sambil', 'kuliah', 'ada', 'anak', 'kicik', 'gemesnya', 'cobain', 'ini', 'udah', 'tamat', 'kok']</t>
  </si>
  <si>
    <t>['yg', 'butuh', 'bacaan', 'wp', 'marriage', 'life', 'mbak', 'struggle', 'nikah', 'muda', 'sambil', 'kuliah', 'ada', 'anak', 'kicik', 'gemesnya', 'coba', 'ini', 'sudah', 'tamat', 'kok']</t>
  </si>
  <si>
    <t>['butuh', 'bacaan', 'wp', 'marriage', 'life', 'mbak', 'struggle', 'nikah', 'muda', 'kuliah', 'anak', 'kicik', 'gemesnya', 'coba', 'tamat']</t>
  </si>
  <si>
    <t>['butuh', 'baca', 'wp', 'marriage', 'life', 'mbak', 'struggle', 'nikah', 'muda', 'kuliah', 'anak', 'kicik', 'gemesnya', 'coba', 'tamat']</t>
  </si>
  <si>
    <t>butuh baca wp marriage life mbak struggle nikah muda kuliah anak kicik gemesnya coba tamat</t>
  </si>
  <si>
    <t>@tanyarlfes Alasannya udah ngeliat kehidupan rumah tangga dari saudara², tetangga, dan temen² yg nikah muda. Emang sih kita punya alur hidup masing². Tp kok dari yg gue saksikan masalah yg dihadapi hampir sama semua,bikin males nikah wkwk</t>
  </si>
  <si>
    <t>@tanyarlfes alasannya udah ngeliat kehidupan rumah tangga dari saudara², tetangga, dan temen² yg nikah muda. emang sih kita punya alur hidup masing². tp kok dari yg gue saksikan masalah yg dihadapi hampir sama semua,bikin males nikah wkwk</t>
  </si>
  <si>
    <t>alasannya udah ngeliat kehidupan rumah tangga dari saudara tetangga dan temen yg nikah muda emang sih kita punya alur hidup masing tp kok dari yg gue saksikan masalah yg dihadapi hampir sama semuabikin males nikah wkwk</t>
  </si>
  <si>
    <t>['alasannya', 'udah', 'ngeliat', 'kehidupan', 'rumah', 'tangga', 'dari', 'saudara', 'tetangga', 'dan', 'temen', 'yg', 'nikah', 'muda', 'emang', 'sih', 'kita', 'punya', 'alur', 'hidup', 'masing', 'tp', 'kok', 'dari', 'yg', 'gue', 'saksikan', 'masalah', 'yg', 'dihadapi', 'hampir', 'sama', 'semuabikin', 'males', 'nikah', 'wkwk']</t>
  </si>
  <si>
    <t>['alasannya', 'sudah', 'melihat', 'kehidupan', 'rumah', 'tangga', 'dari', 'saudara', 'tetangga', 'dan', 'teman', 'yg', 'nikah', 'muda', 'memang', 'sih', 'kita', 'punya', 'alur', 'hidup', 'masing', 'tapi', 'kok', 'dari', 'yg', 'aku', 'saksikan', 'masalah', 'yg', 'dihadapi', 'hampir', 'sama', 'semuabikin', 'malas', 'nikah', 'wkwk']</t>
  </si>
  <si>
    <t>['alasannya', 'kehidupan', 'rumah', 'tangga', 'saudara', 'tetangga', 'teman', 'nikah', 'muda', 'sih', 'alur', 'hidup', 'saksikan', 'dihadapi', 'semuabikin', 'malas', 'nikah']</t>
  </si>
  <si>
    <t>['alas', 'hidup', 'rumah', 'tangga', 'saudara', 'tetangga', 'teman', 'nikah', 'muda', 'sih', 'alur', 'hidup', 'saksi', 'hadap', 'semuabikin', 'malas', 'nikah']</t>
  </si>
  <si>
    <t>alas hidup rumah tangga saudara tetangga teman nikah muda sih alur hidup saksi hadap semuabikin malas nikah</t>
  </si>
  <si>
    <t>@tanyarlfes amit" ya, gue tkut nikah muda semisal gue bkal cerai kek ortu gue dlu, nah trs gue jg tkut bgt kl nikah tp blm pnya pekerjaan, gtaukan mslh keuangan pas gue nikah bsok kek gmn, wlaupun d kta suami gue kaya, pkony gue nunggu mapan hrs pny pkrjaan dl br nikah + HRS SIAPIN MENTALL</t>
  </si>
  <si>
    <t>@tanyarlfes amit" ya, gue tkut nikah muda semisal gue bkal cerai kek ortu gue dlu, nah trs gue jg tkut bgt kl nikah tp blm pnya pekerjaan, gtaukan mslh keuangan pas gue nikah bsok kek gmn, wlaupun d kta suami gue kaya, pkony gue nunggu mapan hrs pny pkrjaan dl br nikah + hrs siapin mentall</t>
  </si>
  <si>
    <t>amit ya gue tkut nikah muda semisal gue bkal cerai kek ortu gue dlu nah trs gue jg tkut bgt kl nikah tp blm pnya pekerjaan gtaukan mslh keuangan pas gue nikah bsok kek gmn wlaupun  kta suami gue kaya pkony gue nunggu mapan hrs pny pkrjaan dl br nikah hrs siapin mentall</t>
  </si>
  <si>
    <t>['amit', 'ya', 'gue', 'tkut', 'nikah', 'muda', 'semisal', 'gue', 'bkal', 'cerai', 'kek', 'ortu', 'gue', 'dlu', 'nah', 'trs', 'gue', 'jg', 'tkut', 'bgt', 'kl', 'nikah', 'tp', 'blm', 'pnya', 'pekerjaan', 'gtaukan', 'mslh', 'keuangan', 'pas', 'gue', 'nikah', 'bsok', 'kek', 'gmn', 'wlaupun', 'kta', 'suami', 'gue', 'kaya', 'pkony', 'gue', 'nunggu', 'mapan', 'hrs', 'pny', 'pkrjaan', 'dl', 'br', 'nikah', 'hrs', 'siapin', 'mentall']</t>
  </si>
  <si>
    <t>['amit', 'ya', 'aku', 'tkut', 'nikah', 'muda', 'semisal', 'aku', 'akan', 'cerai', 'seperti', 'orangtua', 'aku', 'dahulu', 'nah', 'terus', 'aku', 'juga', 'tkut', 'banget', 'kalau', 'nikah', 'tapi', 'belum', 'punya', 'pekerjaan', 'gtaukan', 'masalah', 'keuangan', 'saat', 'aku', 'nikah', 'bsok', 'seperti', 'bagaimana', 'wlaupun', 'kta', 'suami', 'aku', 'kaya', 'pkony', 'aku', 'nunggu', 'mapan', 'harus', 'punya', 'pkrjaan', 'dahulu', 'baru', 'nikah', 'harus', 'siapin', 'mentall']</t>
  </si>
  <si>
    <t>['amit', 'ya', 'tkut', 'nikah', 'muda', 'cerai', 'orangtua', 'tkut', 'banget', 'nikah', 'pekerjaan', 'gtaukan', 'keuangan', 'nikah', 'bsok', 'wlaupun', 'kta', 'suami', 'kaya', 'pkony', 'nunggu', 'mapan', 'pkrjaan', 'nikah', 'siapin', 'mentall']</t>
  </si>
  <si>
    <t>['amit', 'ya', 'tkut', 'nikah', 'muda', 'cerai', 'orangtua', 'tkut', 'banget', 'nikah', 'kerja', 'gtaukan', 'uang', 'nikah', 'bsok', 'wlaupun', 'kta', 'suami', 'kaya', 'pkony', 'nunggu', 'mapan', 'pkrjaan', 'nikah', 'siapin', 'mentall']</t>
  </si>
  <si>
    <t>amit ya tkut nikah muda cerai orangtua tkut banget nikah kerja gtaukan uang nikah bsok wlaupun kta suami kaya pkony nunggu mapan pkrjaan nikah siapin mentall</t>
  </si>
  <si>
    <t>@tanyarlfes ya gmna mau nikah muda, umur dah segini masih ada belum pandangan buat nikah. Udah lewat masanya buat nikah muda</t>
  </si>
  <si>
    <t>@tanyarlfes ya gmna mau nikah muda, umur dah segini masih ada belum pandangan buat nikah. udah lewat masanya buat nikah muda</t>
  </si>
  <si>
    <t>ya gmna mau nikah muda umur dah segini masih ada belum pandangan buat nikah udah lewat masanya buat nikah muda</t>
  </si>
  <si>
    <t>['ya', 'gmna', 'mau', 'nikah', 'muda', 'umur', 'dah', 'segini', 'masih', 'ada', 'belum', 'pandangan', 'buat', 'nikah', 'udah', 'lewat', 'masanya', 'buat', 'nikah', 'muda']</t>
  </si>
  <si>
    <t>['ya', 'bagaimana', 'mau', 'nikah', 'muda', 'umur', 'sudah', 'begini', 'masih', 'ada', 'belum', 'pandangan', 'buat', 'nikah', 'sudah', 'lewat', 'masanya', 'buat', 'nikah', 'muda']</t>
  </si>
  <si>
    <t>['ya', 'nikah', 'muda', 'umur', 'pandangan', 'nikah', 'masanya', 'nikah', 'muda']</t>
  </si>
  <si>
    <t>['ya', 'nikah', 'muda', 'umur', 'pandang', 'nikah', 'masa', 'nikah', 'muda']</t>
  </si>
  <si>
    <t>ya nikah muda umur pandang nikah masa nikah muda</t>
  </si>
  <si>
    <t>@tanyarlfes Bukan gak mau tapi nikah bukan perihal mudah .bukan uwu wuwu aja yang di pikirin bnyk hal yang harus di pikirin 
Harus udah siap lahir batin juga sebelum mutusin nikah muda 
Nikahlah di waktu yang tepat bukan di waktu yang cepat</t>
  </si>
  <si>
    <t>@tanyarlfes bukan gak mau tapi nikah bukan perihal mudah .bukan uwu wuwu aja yang di pikirin bnyk hal yang harus di pikirin 
harus udah siap lahir batin juga sebelum mutusin nikah muda 
nikahlah di waktu yang tepat bukan di waktu yang cepat</t>
  </si>
  <si>
    <t>bukan gak mau tapi nikah bukan perihal mudah bukan uwu wuwu aja yang di pikirin bnyk hal yang harus di pikirin harus udah siap lahir batin juga sebelum mutusin nikah muda nikahlah di waktu yang tepat bukan di waktu yang cepat</t>
  </si>
  <si>
    <t>['bukan', 'gak', 'mau', 'tapi', 'nikah', 'bukan', 'perihal', 'mudah', 'bukan', 'uwu', 'wuwu', 'aja', 'yang', 'di', 'pikirin', 'bnyk', 'hal', 'yang', 'harus', 'di', 'pikirin', 'harus', 'udah', 'siap', 'lahir', 'batin', 'juga', 'sebelum', 'mutusin', 'nikah', 'muda', 'nikahlah', 'di', 'waktu', 'yang', 'tepat', 'bukan', 'di', 'waktu', 'yang', 'cepat']</t>
  </si>
  <si>
    <t>['bukan', 'gak', 'mau', 'tapi', 'nikah', 'bukan', 'perihal', 'mudah', 'bukan', 'uwu', 'wuwu', 'aja', 'yang', 'di', 'pikirkan', 'banyak', 'hal', 'yang', 'harus', 'di', 'pikirkan', 'harus', 'sudah', 'siap', 'lahir', 'batin', 'juga', 'sebelum', 'memutuskan', 'nikah', 'muda', 'nikahlah', 'di', 'waktu', 'yang', 'tepat', 'bukan', 'di', 'waktu', 'yang', 'cepat']</t>
  </si>
  <si>
    <t>['gak', 'nikah', 'perihal', 'mudah', 'uwu', 'wuwu', 'aja', 'pikirkan', 'pikirkan', 'lahir', 'batin', 'memutuskan', 'nikah', 'muda', 'nikahlah', 'cepat']</t>
  </si>
  <si>
    <t>['gak', 'nikah', 'perihal', 'mudah', 'uwu', 'wuwu', 'aja', 'pikir', 'pikir', 'lahir', 'batin', 'putus', 'nikah', 'muda', 'nikah', 'cepat']</t>
  </si>
  <si>
    <t>gak nikah perihal mudah uwu wuwu aja pikir pikir lahir batin putus nikah muda nikah cepat</t>
  </si>
  <si>
    <t>@tanyarlfes Takut KDRT, Perekonomian, Mental, Fisik, penyakit HIV,  Dunia Masa muda nya terbatas kalau udh nikah muda,  belum ada niatan ntuk nikah muda,  krna lihat tmen nikah muda pada gtu smua,  jdi takut ntuk nikah muda 🙏</t>
  </si>
  <si>
    <t>@tanyarlfes takut kdrt, perekonomian, mental, fisik, penyakit hiv,  dunia masa muda nya terbatas kalau udh nikah muda,  belum ada niatan ntuk nikah muda,  krna lihat tmen nikah muda pada gtu smua,  jdi takut ntuk nikah muda 🙏</t>
  </si>
  <si>
    <t>takut kdrt perekonomian mental fisik penyakit hiv dunia masa muda nya terbatas kalau udh nikah muda belum ada niatan ntuk nikah muda krna lihat tmen nikah muda pada gtu smua jdi takut ntuk nikah muda</t>
  </si>
  <si>
    <t>['takut', 'kdrt', 'perekonomian', 'mental', 'fisik', 'penyakit', 'hiv', 'dunia', 'masa', 'muda', 'nya', 'terbatas', 'kalau', 'udh', 'nikah', 'muda', 'belum', 'ada', 'niatan', 'ntuk', 'nikah', 'muda', 'krna', 'lihat', 'tmen', 'nikah', 'muda', 'pada', 'gtu', 'smua', 'jdi', 'takut', 'ntuk', 'nikah', 'muda']</t>
  </si>
  <si>
    <t>['takut', 'kekerasan', 'perekonomian', 'mental', 'fisik', 'penyakit', 'hiv', 'dunia', 'masa', 'muda', 'nya', 'terbatas', 'kalau', 'sudah', 'nikah', 'muda', 'belum', 'ada', 'niat', 'ntuk', 'nikah', 'muda', 'karena', 'lihat', 'teman', 'nikah', 'muda', 'pada', 'begitu', 'semua', 'jadi', 'takut', 'ntuk', 'nikah', 'muda']</t>
  </si>
  <si>
    <t>['takut', 'kekerasan', 'perekonomian', 'mental', 'fisik', 'penyakit', 'hiv', 'dunia', 'muda', 'nya', 'terbatas', 'nikah', 'muda', 'niat', 'ntuk', 'nikah', 'muda', 'lihat', 'teman', 'nikah', 'muda', 'takut', 'ntuk', 'nikah', 'muda']</t>
  </si>
  <si>
    <t>['takut', 'keras', 'ekonomi', 'mental', 'fisik', 'sakit', 'hiv', 'dunia', 'muda', 'nya', 'batas', 'nikah', 'muda', 'niat', 'ntuk', 'nikah', 'muda', 'lihat', 'teman', 'nikah', 'muda', 'takut', 'ntuk', 'nikah', 'muda']</t>
  </si>
  <si>
    <t>takut keras ekonomi mental fisik sakit hiv dunia muda nya batas nikah muda niat ntuk nikah muda lihat teman nikah muda takut ntuk nikah muda</t>
  </si>
  <si>
    <t>@tanyarlfes mauu jadi wanita karir dlu pliss, masih pengen ngeceklis my bucket list! trs beberapa org yg nikah muda suaminya punya kerjaan yg ga jelas. kaya mondar mandir aja, trs diem di rumah, minta uang ortu mulu bukan ngasih ortu uang.😫</t>
  </si>
  <si>
    <t>mauu jadi wanita karir dlu pliss masih pengen ngeceklis my bucket list trs beberapa org yg nikah muda suaminya punya kerjaan yg ga jelas kaya mondar mandir aja trs diem di rumah minta uang ortu mulu bukan ngasih ortu uang</t>
  </si>
  <si>
    <t>['mauu', 'jadi', 'wanita', 'karir', 'dlu', 'pliss', 'masih', 'pengen', 'ngeceklis', 'my', 'bucket', 'list', 'trs', 'beberapa', 'org', 'yg', 'nikah', 'muda', 'suaminya', 'punya', 'kerjaan', 'yg', 'ga', 'jelas', 'kaya', 'mondar', 'mandir', 'aja', 'trs', 'diem', 'di', 'rumah', 'minta', 'uang', 'ortu', 'mulu', 'bukan', 'ngasih', 'ortu', 'uang']</t>
  </si>
  <si>
    <t>['mauu', 'jadi', 'wanita', 'karier', 'dahulu', 'pliss', 'masih', 'ingin', 'ngeceklis', 'my', 'bucket', 'list', 'terus', 'beberapa', 'orang', 'yg', 'nikah', 'muda', 'suaminya', 'punya', 'kerjaan', 'yg', 'tidak', 'jelas', 'kaya', 'mondar', 'mandir', 'aja', 'terus', 'diam', 'di', 'rumah', 'minta', 'uang', 'orangtua', 'selalu', 'bukan', 'memberi', 'orangtua', 'uang']</t>
  </si>
  <si>
    <t>['mauu', 'wanita', 'karier', 'pliss', 'ngeceklis', 'my', 'bucket', 'list', 'orang', 'nikah', 'muda', 'suaminya', 'kerjaan', 'kaya', 'mondar', 'mandir', 'aja', 'diam', 'rumah', 'uang', 'orangtua', 'orangtua', 'uang']</t>
  </si>
  <si>
    <t>['mauu', 'wanita', 'karier', 'pliss', 'ngeceklis', 'my', 'bucket', 'list', 'orang', 'nikah', 'muda', 'suami', 'kerja', 'kaya', 'mondar', 'mandir', 'aja', 'diam', 'rumah', 'uang', 'orangtua', 'orangtua', 'uang']</t>
  </si>
  <si>
    <t>mauu wanita karier pliss ngeceklis my bucket list orang nikah muda suami kerja kaya mondar mandir aja diam rumah uang orangtua orangtua uang</t>
  </si>
  <si>
    <t>@tanyarlfes mending mikirin cara dapetin kerja atau lanjut kuliah, kalopun nikah sekarang emang udah siap? bebannya tambah banyak apalagi belum siap finansial. Btw umur 21 masi muda kok banyak mba" karir umur 30 belum nika tapi tetep happy</t>
  </si>
  <si>
    <t>@tanyarlfes mending mikirin cara dapetin kerja atau lanjut kuliah, kalopun nikah sekarang emang udah siap? bebannya tambah banyak apalagi belum siap finansial. btw umur 21 masi muda kok banyak mba" karir umur 30 belum nika tapi tetep happy</t>
  </si>
  <si>
    <t>mending mikirin cara dapetin kerja atau lanjut kuliah kalopun nikah sekarang emang udah siap bebannya tambah banyak apalagi belum siap finansial btw umur masi muda kok banyak mba karir umur belum nika tapi tetep happy</t>
  </si>
  <si>
    <t>['mending', 'mikirin', 'cara', 'dapetin', 'kerja', 'atau', 'lanjut', 'kuliah', 'kalopun', 'nikah', 'sekarang', 'emang', 'udah', 'siap', 'bebannya', 'tambah', 'banyak', 'apalagi', 'belum', 'siap', 'finansial', 'btw', 'umur', 'masi', 'muda', 'kok', 'banyak', 'mba', 'karir', 'umur', 'belum', 'nika', 'tapi', 'tetep', 'happy']</t>
  </si>
  <si>
    <t>['mending', 'memikirkan', 'cara', 'dapetin', 'kerja', 'atau', 'lanjut', 'kuliah', 'kalaupun', 'nikah', 'sekarang', 'memang', 'sudah', 'siap', 'bebannya', 'tambah', 'banyak', 'apalagi', 'belum', 'siap', 'keuangan', 'btw', 'umur', 'masih', 'muda', 'kok', 'banyak', 'mbak', 'karier', 'umur', 'belum', 'nika', 'tapi', 'tetap', 'bahagia']</t>
  </si>
  <si>
    <t>['mending', 'memikirkan', 'dapetin', 'kerja', 'kuliah', 'nikah', 'bebannya', 'keuangan', 'btw', 'umur', 'muda', 'mbak', 'karier', 'umur', 'nika', 'bahagia']</t>
  </si>
  <si>
    <t>['mending', 'pikir', 'dapetin', 'kerja', 'kuliah', 'nikah', 'beban', 'uang', 'btw', 'umur', 'muda', 'mbak', 'karier', 'umur', 'nika', 'bahagia']</t>
  </si>
  <si>
    <t>mending pikir dapetin kerja kuliah nikah beban uang btw umur muda mbak karier umur nika bahagia</t>
  </si>
  <si>
    <t>AKU MALAH MAU NIKAH MUDA WOY😭 tp harus nunggu kakak nikah dulu sih😔</t>
  </si>
  <si>
    <t>aku malah mau nikah muda woy😭 tp harus nunggu kakak nikah dulu sih😔</t>
  </si>
  <si>
    <t>aku malah mau nikah muda woy tp harus nunggu kakak nikah dulu sih</t>
  </si>
  <si>
    <t>['aku', 'malah', 'mau', 'nikah', 'muda', 'woy', 'tp', 'harus', 'nunggu', 'kakak', 'nikah', 'dulu', 'sih']</t>
  </si>
  <si>
    <t>['aku', 'malah', 'mau', 'nikah', 'muda', 'woy', 'tapi', 'harus', 'nunggu', 'kakak', 'nikah', 'dulu', 'sih']</t>
  </si>
  <si>
    <t>['nikah', 'muda', 'nunggu', 'kakak', 'nikah', 'sih']</t>
  </si>
  <si>
    <t>nikah muda nunggu kakak nikah sih</t>
  </si>
  <si>
    <t>@tanyarlfes Batasan nikah muda tuh dari umur berapa sampe berapa, soalnya ini relatif banget gak siii? 24 tahun di desa dibilang udah pantes nikah, tapi dibeberapa lingkungan dibilang masih muda kerja dulu dsb</t>
  </si>
  <si>
    <t>@tanyarlfes batasan nikah muda tuh dari umur berapa sampe berapa, soalnya ini relatif banget gak siii? 24 tahun di desa dibilang udah pantes nikah, tapi dibeberapa lingkungan dibilang masih muda kerja dulu dsb</t>
  </si>
  <si>
    <t>batasan nikah muda tuh dari umur berapa sampe berapa soalnya ini relatif banget gak siii tahun di desa dibilang udah pantes nikah tapi dibeberapa lingkungan dibilang masih muda kerja dulu dsb</t>
  </si>
  <si>
    <t>['batasan', 'nikah', 'muda', 'tuh', 'dari', 'umur', 'berapa', 'sampe', 'berapa', 'soalnya', 'ini', 'relatif', 'banget', 'gak', 'siii', 'tahun', 'di', 'desa', 'dibilang', 'udah', 'pantes', 'nikah', 'tapi', 'dibeberapa', 'lingkungan', 'dibilang', 'masih', 'muda', 'kerja', 'dulu', 'dsb']</t>
  </si>
  <si>
    <t>['batasan', 'nikah', 'muda', 'tuh', 'dari', 'umur', 'berapa', 'sampai', 'berapa', 'soalnya', 'ini', 'relatif', 'banget', 'gak', 'sih', 'tahun', 'di', 'desa', 'dibilang', 'sudah', 'pantas', 'nikah', 'tapi', 'dibeberapa', 'lingkungan', 'dibilang', 'masih', 'muda', 'kerja', 'dulu', 'dsb']</t>
  </si>
  <si>
    <t>['batasan', 'nikah', 'muda', 'tuh', 'umur', 'relatif', 'banget', 'gak', 'sih', 'desa', 'dibilang', 'nikah', 'dibeberapa', 'lingkungan', 'dibilang', 'muda', 'kerja', 'dsb']</t>
  </si>
  <si>
    <t>['batas', 'nikah', 'muda', 'tuh', 'umur', 'relatif', 'banget', 'gak', 'sih', 'desa', 'bilang', 'nikah', 'beberapa', 'lingkung', 'bilang', 'muda', 'kerja', 'dsb']</t>
  </si>
  <si>
    <t>batas nikah muda tuh umur relatif banget gak sih desa bilang nikah beberapa lingkung bilang muda kerja dsb</t>
  </si>
  <si>
    <t>@tanyarlfes coba jawab dong team yang optimis nikah muda motivasi nya apa selain agama?</t>
  </si>
  <si>
    <t>coba jawab dong team yang optimis nikah muda motivasi nya apa selain agama</t>
  </si>
  <si>
    <t>['coba', 'jawab', 'dong', 'team', 'yang', 'optimis', 'nikah', 'muda', 'motivasi', 'nya', 'apa', 'selain', 'agama']</t>
  </si>
  <si>
    <t>['coba', 'team', 'optimis', 'nikah', 'muda', 'motivasi', 'nya', 'agama']</t>
  </si>
  <si>
    <t>coba team optimis nikah muda motivasi nya agama</t>
  </si>
  <si>
    <t>@tanyarlfes Alasan kalian gamau nikah muda karena apa?
Thanks me later</t>
  </si>
  <si>
    <t>@tanyarlfes alasan kalian gamau nikah muda karena apa?
thanks me later</t>
  </si>
  <si>
    <t>alasan kalian gamau nikah muda karena apa thanks me later</t>
  </si>
  <si>
    <t>['alasan', 'kalian', 'gamau', 'nikah', 'muda', 'karena', 'apa', 'thanks', 'me', 'later']</t>
  </si>
  <si>
    <t>['alasan', 'kalian', 'gamau', 'nikah', 'muda', 'karena', 'apa', 'terimakasih', 'me', 'later']</t>
  </si>
  <si>
    <t>['alasan', 'gamau', 'nikah', 'muda', 'terimakasih', 'me', 'later']</t>
  </si>
  <si>
    <t>['alas', 'gamau', 'nikah', 'muda', 'terimakasih', 'me', 'later']</t>
  </si>
  <si>
    <t>alas gamau nikah muda terimakasih me later</t>
  </si>
  <si>
    <t>Pertanyaannya 
Ya karena mau nikah matang
Biasanya yang muda muda ndak manis buahnya, banyakan getah pahit kadang.</t>
  </si>
  <si>
    <t>pertanyaannya 
ya karena mau nikah matang
biasanya yang muda muda ndak manis buahnya, banyakan getah pahit kadang.</t>
  </si>
  <si>
    <t>pertanyaannya ya karena mau nikah matang biasanya yang muda muda ndak manis buahnya banyakan getah pahit kadang</t>
  </si>
  <si>
    <t>['pertanyaannya', 'ya', 'karena', 'mau', 'nikah', 'matang', 'biasanya', 'yang', 'muda', 'muda', 'ndak', 'manis', 'buahnya', 'banyakan', 'getah', 'pahit', 'kadang']</t>
  </si>
  <si>
    <t>['pertanyaannya', 'ya', 'karena', 'mau', 'nikah', 'matang', 'biasanya', 'yang', 'muda', 'muda', 'tidak', 'manis', 'buahnya', 'banyakan', 'getah', 'pahit', 'kadang']</t>
  </si>
  <si>
    <t>['pertanyaannya', 'ya', 'nikah', 'matang', 'muda', 'muda', 'manis', 'buahnya', 'banyakan', 'getah', 'pahit', 'kadang']</t>
  </si>
  <si>
    <t>['tanya', 'ya', 'nikah', 'matang', 'muda', 'muda', 'manis', 'buah', 'banyak', 'getah', 'pahit', 'kadang']</t>
  </si>
  <si>
    <t>tanya ya nikah matang muda muda manis buah banyak getah pahit kadang</t>
  </si>
  <si>
    <t>Tapi orang" tua di kampung mendukung nikah muda karena takut anaknya hamil duluan dibanding anaknya ga bisa makan setelah nikah</t>
  </si>
  <si>
    <t>tapi orang" tua di kampung mendukung nikah muda karena takut anaknya hamil duluan dibanding anaknya ga bisa makan setelah nikah</t>
  </si>
  <si>
    <t>tapi orang tua di kampung mendukung nikah muda karena takut anaknya hamil duluan dibanding anaknya ga bisa makan setelah nikah</t>
  </si>
  <si>
    <t>['tapi', 'orang', 'tua', 'di', 'kampung', 'mendukung', 'nikah', 'muda', 'karena', 'takut', 'anaknya', 'hamil', 'duluan', 'dibanding', 'anaknya', 'ga', 'bisa', 'makan', 'setelah', 'nikah']</t>
  </si>
  <si>
    <t>['tapi', 'orang', 'tua', 'di', 'kampung', 'mendukung', 'nikah', 'muda', 'karena', 'takut', 'anaknya', 'hamil', 'duluan', 'dibanding', 'anaknya', 'tidak', 'bisa', 'makan', 'setelah', 'nikah']</t>
  </si>
  <si>
    <t>['orang', 'tua', 'kampung', 'mendukung', 'nikah', 'muda', 'takut', 'anaknya', 'hamil', 'duluan', 'dibanding', 'anaknya', 'makan', 'nikah']</t>
  </si>
  <si>
    <t>['orang', 'tua', 'kampung', 'dukung', 'nikah', 'muda', 'takut', 'anak', 'hamil', 'duluan', 'banding', 'anak', 'makan', 'nikah']</t>
  </si>
  <si>
    <t>orang tua kampung dukung nikah muda takut anak hamil duluan banding anak makan nikah</t>
  </si>
  <si>
    <t>@tanyarlfes Belom siap lah. Lagian gabakal nikah muda orang udah 26 belom nikah wkwk</t>
  </si>
  <si>
    <t>@tanyarlfes belom siap lah. lagian gabakal nikah muda orang udah 26 belom nikah wkwk</t>
  </si>
  <si>
    <t>belom siap lah lagian gabakal nikah muda orang udah belom nikah wkwk</t>
  </si>
  <si>
    <t>['belom', 'siap', 'lah', 'lagian', 'gabakal', 'nikah', 'muda', 'orang', 'udah', 'belom', 'nikah', 'wkwk']</t>
  </si>
  <si>
    <t>['belum', 'siap', 'lah', 'lagian', 'tidak', 'nikah', 'muda', 'orang', 'sudah', 'belum', 'nikah', 'wkwk']</t>
  </si>
  <si>
    <t>['nikah', 'muda', 'orang', 'nikah']</t>
  </si>
  <si>
    <t>nikah muda orang nikah</t>
  </si>
  <si>
    <t>@tanyarlfes nder, nikah itu bukan cuma masalah kamu suami kamu terus hidup haha hihi punya anak, anak gede trus meninggal. nikah itu rumit, masalah ekonomi dan mental. upgrade diri kamu, terutama pendidikan. lebih baik perawan tua, menikah dengan bahagia daripada menikah muda sengsara.</t>
  </si>
  <si>
    <t>nder nikah itu bukan cuma masalah kamu suami kamu terus hidup haha hihi punya anak anak gede trus meninggal nikah itu rumit masalah ekonomi dan mental upgrade diri kamu terutama pendidikan lebih baik perawan tua menikah dengan bahagia daripada menikah muda sengsara</t>
  </si>
  <si>
    <t>['nder', 'nikah', 'itu', 'bukan', 'cuma', 'masalah', 'kamu', 'suami', 'kamu', 'terus', 'hidup', 'haha', 'hihi', 'punya', 'anak', 'anak', 'gede', 'trus', 'meninggal', 'nikah', 'itu', 'rumit', 'masalah', 'ekonomi', 'dan', 'mental', 'upgrade', 'diri', 'kamu', 'terutama', 'pendidikan', 'lebih', 'baik', 'perawan', 'tua', 'menikah', 'dengan', 'bahagia', 'daripada', 'menikah', 'muda', 'sengsara']</t>
  </si>
  <si>
    <t>['nder', 'nikah', 'itu', 'bukan', 'cuma', 'masalah', 'kamu', 'suami', 'kamu', 'terus', 'hidup', 'haha', 'hihi', 'punya', 'anak', 'anak', 'besar', 'terus', 'meninggal', 'nikah', 'itu', 'rumit', 'masalah', 'ekonomi', 'dan', 'mental', 'upgrade', 'diri', 'kamu', 'terutama', 'pendidikan', 'lebih', 'baik', 'perawan', 'tua', 'nikah', 'dengan', 'bahagia', 'daripada', 'nikah', 'muda', 'sengsara']</t>
  </si>
  <si>
    <t>['nder', 'nikah', 'suami', 'hidup', 'haha', 'hihi', 'anak', 'anak', 'meninggal', 'nikah', 'rumit', 'ekonomi', 'mental', 'upgrade', 'pendidikan', 'perawan', 'tua', 'nikah', 'bahagia', 'nikah', 'muda', 'sengsara']</t>
  </si>
  <si>
    <t>['nder', 'nikah', 'suami', 'hidup', 'haha', 'hihi', 'anak', 'anak', 'tinggal', 'nikah', 'rumit', 'ekonomi', 'mental', 'upgrade', 'didik', 'perawan', 'tua', 'nikah', 'bahagia', 'nikah', 'muda', 'sengsara']</t>
  </si>
  <si>
    <t>nder nikah suami hidup haha hihi anak anak tinggal nikah rumit ekonomi mental upgrade didik perawan tua nikah bahagia nikah muda sengsara</t>
  </si>
  <si>
    <t>Nikah itu berat, lu dah siap mental belum? Ekonomi udah bagus belum? Udah bisa atur keuangan gak? Udah bisa atur emosi gak? Lagian 21 tahun itu masih muda mending fokus cari kerja</t>
  </si>
  <si>
    <t>nikah itu berat, lu dah siap mental belum? ekonomi udah bagus belum? udah bisa atur keuangan gak? udah bisa atur emosi gak? lagian 21 tahun itu masih muda mending fokus cari kerja</t>
  </si>
  <si>
    <t>nikah itu berat lu dah siap mental belum ekonomi udah bagus belum udah bisa atur keuangan gak udah bisa atur emosi gak lagian tahun itu masih muda mending fokus cari kerja</t>
  </si>
  <si>
    <t>['nikah', 'itu', 'berat', 'lu', 'dah', 'siap', 'mental', 'belum', 'ekonomi', 'udah', 'bagus', 'belum', 'udah', 'bisa', 'atur', 'keuangan', 'gak', 'udah', 'bisa', 'atur', 'emosi', 'gak', 'lagian', 'tahun', 'itu', 'masih', 'muda', 'mending', 'fokus', 'cari', 'kerja']</t>
  </si>
  <si>
    <t>['nikah', 'itu', 'berat', 'kamu', 'sudah', 'siap', 'mental', 'belum', 'ekonomi', 'sudah', 'bagus', 'belum', 'sudah', 'bisa', 'atur', 'keuangan', 'gak', 'sudah', 'bisa', 'atur', 'emosi', 'gak', 'lagian', 'tahun', 'itu', 'masih', 'muda', 'mending', 'fokus', 'cari', 'kerja']</t>
  </si>
  <si>
    <t>['nikah', 'berat', 'mental', 'ekonomi', 'bagus', 'atur', 'keuangan', 'gak', 'atur', 'emosi', 'gak', 'muda', 'mending', 'fokus', 'cari', 'kerja']</t>
  </si>
  <si>
    <t>['nikah', 'berat', 'mental', 'ekonomi', 'bagus', 'atur', 'uang', 'gak', 'atur', 'emosi', 'gak', 'muda', 'mending', 'fokus', 'cari', 'kerja']</t>
  </si>
  <si>
    <t>nikah berat mental ekonomi bagus atur uang gak atur emosi gak muda mending fokus cari kerja</t>
  </si>
  <si>
    <t>Mau pacaran juga, tapi ga mau nikah muda</t>
  </si>
  <si>
    <t>mau pacaran juga, tapi ga mau nikah muda</t>
  </si>
  <si>
    <t>mau pacaran juga tapi ga mau nikah muda</t>
  </si>
  <si>
    <t>['mau', 'pacaran', 'juga', 'tapi', 'ga', 'mau', 'nikah', 'muda']</t>
  </si>
  <si>
    <t>['mau', 'pacaran', 'juga', 'tapi', 'tidak', 'mau', 'nikah', 'muda']</t>
  </si>
  <si>
    <t>['pacaran', 'nikah', 'muda']</t>
  </si>
  <si>
    <t>['pacar', 'nikah', 'muda']</t>
  </si>
  <si>
    <t>pacar nikah muda</t>
  </si>
  <si>
    <t>@tanyarlfes Di suruh ortu buat nikmatin masa muda sampek puas kl udh puas baru boleh nikah</t>
  </si>
  <si>
    <t>@tanyarlfes di suruh ortu buat nikmatin masa muda sampek puas kl udh puas baru boleh nikah</t>
  </si>
  <si>
    <t>di suruh ortu buat nikmatin masa muda sampek puas kl udh puas baru boleh nikah</t>
  </si>
  <si>
    <t>['di', 'suruh', 'ortu', 'buat', 'nikmatin', 'masa', 'muda', 'sampek', 'puas', 'kl', 'udh', 'puas', 'baru', 'boleh', 'nikah']</t>
  </si>
  <si>
    <t>['di', 'suruh', 'orangtua', 'buat', 'menikmati', 'masa', 'muda', 'sampek', 'puas', 'kalau', 'sudah', 'puas', 'baru', 'boleh', 'nikah']</t>
  </si>
  <si>
    <t>['suruh', 'orangtua', 'menikmati', 'muda', 'sampek', 'puas', 'puas', 'nikah']</t>
  </si>
  <si>
    <t>['suruh', 'orangtua', 'nikmat', 'muda', 'sampek', 'puas', 'puas', 'nikah']</t>
  </si>
  <si>
    <t>suruh orangtua nikmat muda sampek puas puas nikah</t>
  </si>
  <si>
    <t>@tanyarlfes Mental dan finansial, sih.
Emak udah wanti² ak jangan sampe nikah muda. Soalnya permasalahan rumah tangga itu katanya bener² butuh kedewasaan dan kesiapan mental buat nyelesaiin..</t>
  </si>
  <si>
    <t>@tanyarlfes mental dan finansial, sih.
emak udah wanti² ak jangan sampe nikah muda. soalnya permasalahan rumah tangga itu katanya bener² butuh kedewasaan dan kesiapan mental buat nyelesaiin..</t>
  </si>
  <si>
    <t>mental dan finansial sih emak udah wanti ak jangan sampe nikah muda soalnya permasalahan rumah tangga itu katanya bener butuh kedewasaan dan kesiapan mental buat nyelesaiin</t>
  </si>
  <si>
    <t>['mental', 'dan', 'finansial', 'sih', 'emak', 'udah', 'wanti', 'ak', 'jangan', 'sampe', 'nikah', 'muda', 'soalnya', 'permasalahan', 'rumah', 'tangga', 'itu', 'katanya', 'bener', 'butuh', 'kedewasaan', 'dan', 'kesiapan', 'mental', 'buat', 'nyelesaiin']</t>
  </si>
  <si>
    <t>['mental', 'dan', 'keuangan', 'sih', 'ibu', 'sudah', 'sungguh', 'aku', 'jangan', 'sampai', 'nikah', 'muda', 'soalnya', 'permasalahan', 'rumah', 'tangga', 'itu', 'katanya', 'benar', 'butuh', 'kedewasaan', 'dan', 'persiapan', 'mental', 'buat', 'nyelesaiin']</t>
  </si>
  <si>
    <t>['mental', 'keuangan', 'sih', 'sungguh', 'nikah', 'muda', 'permasalahan', 'rumah', 'tangga', 'butuh', 'kedewasaan', 'persiapan', 'mental', 'nyelesaiin']</t>
  </si>
  <si>
    <t>['mental', 'uang', 'sih', 'sungguh', 'nikah', 'muda', 'masalah', 'rumah', 'tangga', 'butuh', 'dewasa', 'siap', 'mental', 'nyelesaiin']</t>
  </si>
  <si>
    <t>mental uang sih sungguh nikah muda masalah rumah tangga butuh dewasa siap mental nyelesaiin</t>
  </si>
  <si>
    <t>@tanyarlfes Ortu dulu nikah muda, terus 10tahun pernikahan mereka cerai karena baru nyadar banyak hal yang beda. Selain itu mental mereka masih belum dewasa. Jadi itu udah bisa jadi alasan kuat buat gak nikah muda.</t>
  </si>
  <si>
    <t>@tanyarlfes ortu dulu nikah muda, terus 10tahun pernikahan mereka cerai karena baru nyadar banyak hal yang beda. selain itu mental mereka masih belum dewasa. jadi itu udah bisa jadi alasan kuat buat gak nikah muda.</t>
  </si>
  <si>
    <t>ortu dulu nikah muda terus tahun pernikahan mereka cerai karena baru nyadar banyak hal yang beda selain itu mental mereka masih belum dewasa jadi itu udah bisa jadi alasan kuat buat gak nikah muda</t>
  </si>
  <si>
    <t>['ortu', 'dulu', 'nikah', 'muda', 'terus', 'tahun', 'pernikahan', 'mereka', 'cerai', 'karena', 'baru', 'nyadar', 'banyak', 'hal', 'yang', 'beda', 'selain', 'itu', 'mental', 'mereka', 'masih', 'belum', 'dewasa', 'jadi', 'itu', 'udah', 'bisa', 'jadi', 'alasan', 'kuat', 'buat', 'gak', 'nikah', 'muda']</t>
  </si>
  <si>
    <t>['orangtua', 'dulu', 'nikah', 'muda', 'terus', 'tahun', 'pernikahan', 'mereka', 'cerai', 'karena', 'baru', 'nyadar', 'banyak', 'hal', 'yang', 'beda', 'selain', 'itu', 'mental', 'mereka', 'masih', 'belum', 'dewasa', 'jadi', 'itu', 'sudah', 'bisa', 'jadi', 'alasan', 'kuat', 'buat', 'gak', 'nikah', 'muda']</t>
  </si>
  <si>
    <t>['orangtua', 'nikah', 'muda', 'pernikahan', 'cerai', 'nyadar', 'beda', 'mental', 'dewasa', 'alasan', 'kuat', 'gak', 'nikah', 'muda']</t>
  </si>
  <si>
    <t>['orangtua', 'nikah', 'muda', 'nikah', 'cerai', 'nyadar', 'beda', 'mental', 'dewasa', 'alas', 'kuat', 'gak', 'nikah', 'muda']</t>
  </si>
  <si>
    <t>orangtua nikah muda nikah cerai nyadar beda mental dewasa alas kuat gak nikah muda</t>
  </si>
  <si>
    <t>alhamdulillah lebaran udah 2 hari keluarga2 ku gak ada yang rese instead of nanya pacar nya mana, kapan nikah, calon nya mana malah pas aku salim mereka bilang “semoga dapet jodoh yang baik ya neng” “nikmatin masa muda nya seneng seneng dulu aja” 🙆🏻‍♀️</t>
  </si>
  <si>
    <t>alhamdulillah lebaran udah hari keluarga ku gak ada yang rese instead of nanya pacar nya mana kapan nikah calon nya mana malah pas aku salim mereka bilang semoga dapet jodoh yang baik ya neng nikmatin masa muda nya seneng seneng dulu aja</t>
  </si>
  <si>
    <t>['alhamdulillah', 'lebaran', 'udah', 'hari', 'keluarga', 'ku', 'gak', 'ada', 'yang', 'rese', 'instead', 'of', 'nanya', 'pacar', 'nya', 'mana', 'kapan', 'nikah', 'calon', 'nya', 'mana', 'malah', 'pas', 'aku', 'salim', 'mereka', 'bilang', 'semoga', 'dapet', 'jodoh', 'yang', 'baik', 'ya', 'neng', 'nikmatin', 'masa', 'muda', 'nya', 'seneng', 'seneng', 'dulu', 'aja']</t>
  </si>
  <si>
    <t>['alhamdulillah', 'lebaran', 'sudah', 'hari', 'keluarga', 'aku', 'gak', 'ada', 'yang', 'rese', 'instead', 'of', 'bertanya', 'pacar', 'nya', 'mana', 'kapan', 'nikah', 'calon', 'nya', 'mana', 'malah', 'saat', 'aku', 'salim', 'mereka', 'bilang', 'semoga', 'dapat', 'jodoh', 'yang', 'baik', 'ya', 'mbak', 'menikmati', 'masa', 'muda', 'nya', 'senang', 'senang', 'dulu', 'aja']</t>
  </si>
  <si>
    <t>['alhamdulillah', 'lebaran', 'keluarga', 'gak', 'rese', 'instead', 'of', 'pacar', 'nya', 'nikah', 'calon', 'nya', 'salim', 'bilang', 'semoga', 'jodoh', 'ya', 'mbak', 'menikmati', 'muda', 'nya', 'senang', 'senang', 'aja']</t>
  </si>
  <si>
    <t>['alhamdulillah', 'lebaran', 'keluarga', 'gak', 'rese', 'instead', 'of', 'pacar', 'nya', 'nikah', 'calon', 'nya', 'salim', 'bilang', 'moga', 'jodoh', 'ya', 'mbak', 'nikmat', 'muda', 'nya', 'senang', 'senang', 'aja']</t>
  </si>
  <si>
    <t>alhamdulillah lebaran keluarga gak rese instead of pacar nya nikah calon nya salim bilang moga jodoh ya mbak nikmat muda nya senang senang aja</t>
  </si>
  <si>
    <t>@tanyarlfes dulu gue pas masih sekolah pengen nikah muda eh skrng pas udah lulus boro2 mikirin nikah, mikir kerjaan ga dapet2 terus liat ortu jadi ga pengen nikah muda mental gue blm siap</t>
  </si>
  <si>
    <t>dulu gue pas masih sekolah pengen nikah muda eh skrng pas udah lulus boro mikirin nikah mikir kerjaan ga dapet terus liat ortu jadi ga pengen nikah muda mental gue blm siap</t>
  </si>
  <si>
    <t>['dulu', 'gue', 'pas', 'masih', 'sekolah', 'pengen', 'nikah', 'muda', 'eh', 'skrng', 'pas', 'udah', 'lulus', 'boro', 'mikirin', 'nikah', 'mikir', 'kerjaan', 'ga', 'dapet', 'terus', 'liat', 'ortu', 'jadi', 'ga', 'pengen', 'nikah', 'muda', 'mental', 'gue', 'blm', 'siap']</t>
  </si>
  <si>
    <t>['dulu', 'aku', 'saat', 'masih', 'sekolah', 'ingin', 'nikah', 'muda', 'malah', 'sekarang', 'saat', 'sudah', 'lulus', 'jangankan', 'memikirkan', 'nikah', 'berpikir', 'kerjaan', 'tidak', 'dapat', 'terus', 'lihat', 'orangtua', 'jadi', 'tidak', 'ingin', 'nikah', 'muda', 'mental', 'aku', 'belum', 'siap']</t>
  </si>
  <si>
    <t>['sekolah', 'nikah', 'muda', 'lulus', 'memikirkan', 'nikah', 'berpikir', 'kerjaan', 'lihat', 'orangtua', 'nikah', 'muda', 'mental']</t>
  </si>
  <si>
    <t>['sekolah', 'nikah', 'muda', 'lulus', 'pikir', 'nikah', 'pikir', 'kerja', 'lihat', 'orangtua', 'nikah', 'muda', 'mental']</t>
  </si>
  <si>
    <t>sekolah nikah muda lulus pikir nikah pikir kerja lihat orangtua nikah muda mental</t>
  </si>
  <si>
    <t>@tanyarlfes Udah ngeliat beberapa kasus gegara nikah muda,jadi memutuskan buat ngga nikah muda dan nyenengin diri sendiri dulu🙂</t>
  </si>
  <si>
    <t>@tanyarlfes udah ngeliat beberapa kasus gegara nikah muda,jadi memutuskan buat ngga nikah muda dan nyenengin diri sendiri dulu🙂</t>
  </si>
  <si>
    <t>udah ngeliat beberapa kasus gegara nikah mudajadi memutuskan buat ngga nikah muda dan nyenengin diri sendiri dulu</t>
  </si>
  <si>
    <t>['udah', 'ngeliat', 'beberapa', 'kasus', 'gegara', 'nikah', 'mudajadi', 'memutuskan', 'buat', 'ngga', 'nikah', 'muda', 'dan', 'nyenengin', 'diri', 'sendiri', 'dulu']</t>
  </si>
  <si>
    <t>['sudah', 'melihat', 'beberapa', 'kasus', 'karena', 'nikah', 'mudajadi', 'memutuskan', 'buat', 'tidak', 'nikah', 'muda', 'dan', 'menyenangkan', 'diri', 'sendiri', 'dulu']</t>
  </si>
  <si>
    <t>['nikah', 'mudajadi', 'memutuskan', 'nikah', 'muda', 'menyenangkan']</t>
  </si>
  <si>
    <t>['nikah', 'mudajadi', 'putus', 'nikah', 'muda', 'senang']</t>
  </si>
  <si>
    <t>nikah mudajadi putus nikah muda senang</t>
  </si>
  <si>
    <t>26 thn nikah wajar krn udah tua❌
26 thn trmasuk nikah muda✅ https://t.co/tp5roLL9If</t>
  </si>
  <si>
    <t>26 thn nikah wajar krn udah tua❌
26 thn trmasuk nikah muda✅ https://t.co/tp5roll9if</t>
  </si>
  <si>
    <t>thn nikah wajar krn udah tua thn trmasuk nikah muda</t>
  </si>
  <si>
    <t>['thn', 'nikah', 'wajar', 'krn', 'udah', 'tua', 'thn', 'trmasuk', 'nikah', 'muda']</t>
  </si>
  <si>
    <t>['tahun', 'nikah', 'wajar', 'krn', 'sudah', 'tua', 'tahun', 'trmasuk', 'nikah', 'muda']</t>
  </si>
  <si>
    <t>['nikah', 'wajar', 'krn', 'tua', 'trmasuk', 'nikah', 'muda']</t>
  </si>
  <si>
    <t>nikah wajar krn tua trmasuk nikah muda</t>
  </si>
  <si>
    <t>@tanyarlfes Blm memilih nikah muda di umur 22 thun ini karena belum siap fisik dan mental. Bukan soal takut nnti blum kerja ga bsa makan. Tp lebih mikirin emg udh siap ga sih gw scara psikis ?
Entar klo asal nikah yg ada berantam mulu dan korban anak juga. Rusak deh mental anak
#nikahmuda</t>
  </si>
  <si>
    <t>@tanyarlfes blm memilih nikah muda di umur 22 thun ini karena belum siap fisik dan mental. bukan soal takut nnti blum kerja ga bsa makan. tp lebih mikirin emg udh siap ga sih gw scara psikis ?
entar klo asal nikah yg ada berantam mulu dan korban anak juga. rusak deh mental anak
#nikahmuda</t>
  </si>
  <si>
    <t>blm memilih nikah muda di umur thun ini karena belum siap fisik dan mental bukan soal takut nnti blum kerja ga bsa makan tp lebih mikirin emg udh siap ga sih gw scara psikis entar klo asal nikah yg ada berantam mulu dan korban anak juga rusak deh mental anak</t>
  </si>
  <si>
    <t>['blm', 'memilih', 'nikah', 'muda', 'di', 'umur', 'thun', 'ini', 'karena', 'belum', 'siap', 'fisik', 'dan', 'mental', 'bukan', 'soal', 'takut', 'nnti', 'blum', 'kerja', 'ga', 'bsa', 'makan', 'tp', 'lebih', 'mikirin', 'emg', 'udh', 'siap', 'ga', 'sih', 'gw', 'scara', 'psikis', 'entar', 'klo', 'asal', 'nikah', 'yg', 'ada', 'berantam', 'mulu', 'dan', 'korban', 'anak', 'juga', 'rusak', 'deh', 'mental', 'anak']</t>
  </si>
  <si>
    <t>['belum', 'memilih', 'nikah', 'muda', 'di', 'umur', 'tahun', 'ini', 'karena', 'belum', 'siap', 'fisik', 'dan', 'mental', 'bukan', 'soal', 'takut', 'nanti', 'belum', 'kerja', 'tidak', 'bisa', 'makan', 'tapi', 'lebih', 'memikirkan', 'memang', 'sudah', 'siap', 'tidak', 'sih', 'aku', 'scara', 'psikis', 'entar', 'klo', 'asal', 'nikah', 'yg', 'ada', 'berantam', 'selalu', 'dan', 'korban', 'anak', 'juga', 'rusak', 'deh', 'mental', 'anak']</t>
  </si>
  <si>
    <t>['memilih', 'nikah', 'muda', 'umur', 'fisik', 'mental', 'takut', 'kerja', 'makan', 'memikirkan', 'sih', 'scara', 'psikis', 'entar', 'klo', 'nikah', 'berantam', 'korban', 'anak', 'rusak', 'deh', 'mental', 'anak']</t>
  </si>
  <si>
    <t>['pilih', 'nikah', 'muda', 'umur', 'fisik', 'mental', 'takut', 'kerja', 'makan', 'pikir', 'sih', 'scara', 'psikis', 'entar', 'klo', 'nikah', 'rantam', 'korban', 'anak', 'rusak', 'deh', 'mental', 'anak']</t>
  </si>
  <si>
    <t>pilih nikah muda umur fisik mental takut kerja makan pikir sih scara psikis entar klo nikah rantam korban anak rusak deh mental anak</t>
  </si>
  <si>
    <t>@banjarbase Lakian napa 50jt doang banyak omong, kakaku cewe nikah pesta 2x lipat dri itu dan biaya pure dri pihak cewe ga ada sombongnya lah, betingkahnya lakian nih kaya bisa nafkahin seumur hidup aja, kalo penyakitan atau mati muda gmana</t>
  </si>
  <si>
    <t>@banjarbase lakian napa 50jt doang banyak omong, kakaku cewe nikah pesta 2x lipat dri itu dan biaya pure dri pihak cewe ga ada sombongnya lah, betingkahnya lakian nih kaya bisa nafkahin seumur hidup aja, kalo penyakitan atau mati muda gmana</t>
  </si>
  <si>
    <t>lakian napa jt doang banyak omong kakaku cewe nikah pesta  lipat dri itu dan biaya pure dri pihak cewe ga ada sombongnya lah betingkahnya lakian nih kaya bisa nafkahin seumur hidup aja kalo penyakitan atau mati muda gmana</t>
  </si>
  <si>
    <t>['lakian', 'napa', 'jt', 'doang', 'banyak', 'omong', 'kakaku', 'cewe', 'nikah', 'pesta', 'lipat', 'dri', 'itu', 'dan', 'biaya', 'pure', 'dri', 'pihak', 'cewe', 'ga', 'ada', 'sombongnya', 'lah', 'betingkahnya', 'lakian', 'nih', 'kaya', 'bisa', 'nafkahin', 'seumur', 'hidup', 'aja', 'kalo', 'penyakitan', 'atau', 'mati', 'muda', 'gmana']</t>
  </si>
  <si>
    <t>['lakian', 'kenapa', 'juta', 'hanya', 'banyak', 'omong', 'kakaku', 'cewek', 'nikah', 'pesta', 'lipat', 'dari', 'itu', 'dan', 'biaya', 'pure', 'dari', 'pihak', 'cewek', 'tidak', 'ada', 'sombongnya', 'lah', 'betingkahnya', 'lakian', 'nih', 'kaya', 'bisa', 'menafkahi', 'seumur', 'hidup', 'aja', 'kalo', 'penyakitan', 'atau', 'mati', 'muda', 'gmana']</t>
  </si>
  <si>
    <t>['lakian', 'juta', 'omong', 'kakaku', 'cewek', 'nikah', 'pesta', 'lipat', 'biaya', 'pure', 'cewek', 'sombongnya', 'betingkahnya', 'lakian', 'nih', 'kaya', 'menafkahi', 'seumur', 'hidup', 'aja', 'kalo', 'penyakitan', 'mati', 'muda', 'gmana']</t>
  </si>
  <si>
    <t>['laki', 'juta', 'omong', 'kakaku', 'cewek', 'nikah', 'pesta', 'lipat', 'biaya', 'pure', 'cewek', 'sombong', 'betingkahnya', 'laki', 'nih', 'kaya', 'nafkah', 'umur', 'hidup', 'aja', 'kalo', 'sakit', 'mati', 'muda', 'gmana']</t>
  </si>
  <si>
    <t>laki juta omong kakaku cewek nikah pesta lipat biaya pure cewek sombong betingkahnya laki nih kaya nafkah umur hidup aja kalo sakit mati muda gmana</t>
  </si>
  <si>
    <t>@tanyarlfes knpa ya orng2 kalo ga kerja g kuliah slalu blng nikah aja, dikata nikah smudah itu? bruh liat pernikahan kalian aja yg ktanya udah sama2 siap msi kacau, apalagi kami yg anak muda blom kepikiran samsek. SEBEL</t>
  </si>
  <si>
    <t>@tanyarlfes knpa ya orng2 kalo ga kerja g kuliah slalu blng nikah aja, dikata nikah smudah itu? bruh liat pernikahan kalian aja yg ktanya udah sama2 siap msi kacau, apalagi kami yg anak muda blom kepikiran samsek. sebel</t>
  </si>
  <si>
    <t>knpa ya orng kalo ga kerja  kuliah slalu blng nikah aja dikata nikah smudah itu bruh liat pernikahan kalian aja yg ktanya udah sama siap msi kacau apalagi kami yg anak muda blom kepikiran samsek sebel</t>
  </si>
  <si>
    <t>['knpa', 'ya', 'orng', 'kalo', 'ga', 'kerja', 'kuliah', 'slalu', 'blng', 'nikah', 'aja', 'dikata', 'nikah', 'smudah', 'itu', 'bruh', 'liat', 'pernikahan', 'kalian', 'aja', 'yg', 'ktanya', 'udah', 'sama', 'siap', 'msi', 'kacau', 'apalagi', 'kami', 'yg', 'anak', 'muda', 'blom', 'kepikiran', 'samsek', 'sebel']</t>
  </si>
  <si>
    <t>['knpa', 'ya', 'orang', 'kalo', 'tidak', 'kerja', 'kuliah', 'selalu', 'blng', 'nikah', 'aja', 'dikata', 'nikah', 'smudah', 'itu', 'bruh', 'lihat', 'pernikahan', 'kalian', 'aja', 'yg', 'ktanya', 'sudah', 'sama', 'siap', 'masih', 'kacau', 'apalagi', 'kami', 'yg', 'anak', 'muda', 'belum', 'kepikiran', 'samasekali', 'sebal']</t>
  </si>
  <si>
    <t>['knpa', 'ya', 'orang', 'kalo', 'kerja', 'kuliah', 'blng', 'nikah', 'aja', 'dikata', 'nikah', 'smudah', 'bruh', 'lihat', 'pernikahan', 'aja', 'ktanya', 'kacau', 'anak', 'muda', 'kepikiran', 'samasekali', 'sebal']</t>
  </si>
  <si>
    <t>['knpa', 'ya', 'orang', 'kalo', 'kerja', 'kuliah', 'blng', 'nikah', 'aja', 'kata', 'nikah', 'smudah', 'bruh', 'lihat', 'nikah', 'aja', 'ktanya', 'kacau', 'anak', 'muda', 'pikir', 'samasekali', 'sebal']</t>
  </si>
  <si>
    <t>knpa ya orang kalo kerja kuliah blng nikah aja kata nikah smudah bruh lihat nikah aja ktanya kacau anak muda pikir samasekali sebal</t>
  </si>
  <si>
    <t>mental n keuangan blm stabil msa mau nikah muda</t>
  </si>
  <si>
    <t>mental  keuangan blm stabil msa mau nikah muda</t>
  </si>
  <si>
    <t>['mental', 'keuangan', 'blm', 'stabil', 'msa', 'mau', 'nikah', 'muda']</t>
  </si>
  <si>
    <t>['mental', 'keuangan', 'belum', 'stabil', 'masa', 'mau', 'nikah', 'muda']</t>
  </si>
  <si>
    <t>['mental', 'keuangan', 'stabil', 'nikah', 'muda']</t>
  </si>
  <si>
    <t>['mental', 'uang', 'stabil', 'nikah', 'muda']</t>
  </si>
  <si>
    <t>mental uang stabil nikah muda</t>
  </si>
  <si>
    <t>@tanyarlfes nder kalimatmu boros banget wkwk, aku ga nikah muda karena mau sukses dulu si, mau ngejar cita cita. tapi mas pacar sudah mentargetkan untuk nikah sebelum umur 27</t>
  </si>
  <si>
    <t>nder kalimatmu boros banget wkwk aku ga nikah muda karena mau sukses dulu si mau ngejar cita cita tapi mas pacar sudah mentargetkan untuk nikah sebelum umur</t>
  </si>
  <si>
    <t>['nder', 'kalimatmu', 'boros', 'banget', 'wkwk', 'aku', 'ga', 'nikah', 'muda', 'karena', 'mau', 'sukses', 'dulu', 'si', 'mau', 'ngejar', 'cita', 'cita', 'tapi', 'mas', 'pacar', 'sudah', 'mentargetkan', 'untuk', 'nikah', 'sebelum', 'umur']</t>
  </si>
  <si>
    <t>['nder', 'kalimatmu', 'boros', 'banget', 'wkwk', 'aku', 'tidak', 'nikah', 'muda', 'karena', 'mau', 'sukses', 'dulu', 'si', 'mau', 'mengejar', 'cita', 'cita', 'tapi', 'kakak', 'pacar', 'sudah', 'mentargetkan', 'untuk', 'nikah', 'sebelum', 'umur']</t>
  </si>
  <si>
    <t>['nder', 'kalimatmu', 'boros', 'banget', 'nikah', 'muda', 'sukses', 'si', 'mengejar', 'cita', 'cita', 'kakak', 'pacar', 'mentargetkan', 'nikah', 'umur']</t>
  </si>
  <si>
    <t>['nder', 'kalimat', 'boros', 'banget', 'nikah', 'muda', 'sukses', 'si', 'kejar', 'cita', 'cita', 'kakak', 'pacar', 'target', 'nikah', 'umur']</t>
  </si>
  <si>
    <t>nder kalimat boros banget nikah muda sukses si kejar cita cita kakak pacar target nikah umur</t>
  </si>
  <si>
    <t>@tanyarlfes Sama nder cuman bedanya adek gue yg nyuruh nikah mulu,trs emng umur 21 tuh harus bgt gitu nikah gue rasa masih sangat muda bgtt,tenang aja nderr jangan dengerin insyaallah lagi disiapin jodoh yang terbaik</t>
  </si>
  <si>
    <t>@tanyarlfes sama nder cuman bedanya adek gue yg nyuruh nikah mulu,trs emng umur 21 tuh harus bgt gitu nikah gue rasa masih sangat muda bgtt,tenang aja nderr jangan dengerin insyaallah lagi disiapin jodoh yang terbaik</t>
  </si>
  <si>
    <t>sama nder cuman bedanya adek gue yg nyuruh nikah mulutrs emng umur tuh harus bgt gitu nikah gue rasa masih sangat muda bgtttenang aja nderr jangan dengerin insyaallah lagi disiapin jodoh yang terbaik</t>
  </si>
  <si>
    <t>['sama', 'nder', 'cuman', 'bedanya', 'adek', 'gue', 'yg', 'nyuruh', 'nikah', 'mulutrs', 'emng', 'umur', 'tuh', 'harus', 'bgt', 'gitu', 'nikah', 'gue', 'rasa', 'masih', 'sangat', 'muda', 'bgtttenang', 'aja', 'nderr', 'jangan', 'dengerin', 'insyaallah', 'lagi', 'disiapin', 'jodoh', 'yang', 'terbaik']</t>
  </si>
  <si>
    <t>['sama', 'nder', 'hanya', 'bedanya', 'adik', 'aku', 'yg', 'menyuruh', 'nikah', 'mulutrs', 'memang', 'umur', 'tuh', 'harus', 'banget', 'begitu', 'nikah', 'aku', 'rasa', 'masih', 'sangat', 'muda', 'bgtttenang', 'aja', 'nderr', 'jangan', 'dengarkan', 'semoga', 'lagi', 'disiapin', 'jodoh', 'yang', 'terbaik']</t>
  </si>
  <si>
    <t>['nder', 'bedanya', 'adik', 'menyuruh', 'nikah', 'mulutrs', 'umur', 'tuh', 'banget', 'nikah', 'muda', 'bgtttenang', 'aja', 'nderr', 'dengarkan', 'semoga', 'disiapin', 'jodoh', 'terbaik']</t>
  </si>
  <si>
    <t>['nder', 'beda', 'adik', 'suruh', 'nikah', 'mulutrs', 'umur', 'tuh', 'banget', 'nikah', 'muda', 'bgtttenang', 'aja', 'nderr', 'dengar', 'moga', 'disiapin', 'jodoh', 'baik']</t>
  </si>
  <si>
    <t>nder beda adik suruh nikah mulutrs umur tuh banget nikah muda bgtttenang aja nderr dengar moga disiapin jodoh baik</t>
  </si>
  <si>
    <t>@tanyarlfes pdhl dlu pengen nikah muda 😭😭</t>
  </si>
  <si>
    <t>pdhl dlu pengen nikah muda</t>
  </si>
  <si>
    <t>['pdhl', 'dlu', 'pengen', 'nikah', 'muda']</t>
  </si>
  <si>
    <t>['padahal', 'dahulu', 'ingin', 'nikah', 'muda']</t>
  </si>
  <si>
    <t>@anxietyinsidee kasian masih muda disuruh nikah terus</t>
  </si>
  <si>
    <t>kasian masih muda disuruh nikah terus</t>
  </si>
  <si>
    <t>['kasian', 'masih', 'muda', 'disuruh', 'nikah', 'terus']</t>
  </si>
  <si>
    <t>['kasihan', 'masih', 'muda', 'disuruh', 'nikah', 'terus']</t>
  </si>
  <si>
    <t>['kasihan', 'muda', 'disuruh', 'nikah']</t>
  </si>
  <si>
    <t>['kasihan', 'muda', 'suruh', 'nikah']</t>
  </si>
  <si>
    <t>kasihan muda suruh nikah</t>
  </si>
  <si>
    <t>@tanyarlfes Alasan kalian "karena" gamau nikah muda apa? NGOMONG APASI WOEY</t>
  </si>
  <si>
    <t>@tanyarlfes alasan kalian "karena" gamau nikah muda apa? ngomong apasi woey</t>
  </si>
  <si>
    <t>alasan kalian karena gamau nikah muda apa ngomong apasi woey</t>
  </si>
  <si>
    <t>['alasan', 'kalian', 'karena', 'gamau', 'nikah', 'muda', 'apa', 'ngomong', 'apasi', 'woey']</t>
  </si>
  <si>
    <t>['alasan', 'kalian', 'karena', 'gamau', 'nikah', 'muda', 'apa', 'berbicara', 'apasi', 'woey']</t>
  </si>
  <si>
    <t>['alasan', 'gamau', 'nikah', 'muda', 'berbicara', 'apasi', 'woey']</t>
  </si>
  <si>
    <t>['alas', 'gamau', 'nikah', 'muda', 'bicara', 'apas', 'woey']</t>
  </si>
  <si>
    <t>alas gamau nikah muda bicara apas woey</t>
  </si>
  <si>
    <t>@tanyarlfes emang ga pernah kepikiran buat nikah muda</t>
  </si>
  <si>
    <t>emang ga pernah kepikiran buat nikah muda</t>
  </si>
  <si>
    <t>['emang', 'ga', 'pernah', 'kepikiran', 'buat', 'nikah', 'muda']</t>
  </si>
  <si>
    <t>['memang', 'tidak', 'pernah', 'kepikiran', 'buat', 'nikah', 'muda']</t>
  </si>
  <si>
    <t>nikah muda tuh nikah yg umurnya brp sih?? ada kriterianya kah...??</t>
  </si>
  <si>
    <t>nikah muda tuh nikah yg umurnya brp sih ada kriterianya kah</t>
  </si>
  <si>
    <t>['nikah', 'muda', 'tuh', 'nikah', 'yg', 'umurnya', 'brp', 'sih', 'ada', 'kriterianya', 'kah']</t>
  </si>
  <si>
    <t>['nikah', 'muda', 'tuh', 'nikah', 'yg', 'umurnya', 'berapa', 'sih', 'ada', 'kriterianya', 'kah']</t>
  </si>
  <si>
    <t>['nikah', 'muda', 'tuh', 'nikah', 'umurnya', 'sih', 'kriterianya', 'kah']</t>
  </si>
  <si>
    <t>['nikah', 'muda', 'tuh', 'nikah', 'umur', 'sih', 'kriteria', 'kah']</t>
  </si>
  <si>
    <t>nikah muda tuh nikah umur sih kriteria kah</t>
  </si>
  <si>
    <t>@tanyarlfes Gak semua orang tujuan nya hidup nya itu nikah muda</t>
  </si>
  <si>
    <t>@tanyarlfes gak semua orang tujuan nya hidup nya itu nikah muda</t>
  </si>
  <si>
    <t>gak semua orang tujuan nya hidup nya itu nikah muda</t>
  </si>
  <si>
    <t>['gak', 'semua', 'orang', 'tujuan', 'nya', 'hidup', 'nya', 'itu', 'nikah', 'muda']</t>
  </si>
  <si>
    <t>['gak', 'orang', 'tujuan', 'nya', 'hidup', 'nya', 'nikah', 'muda']</t>
  </si>
  <si>
    <t>['gak', 'orang', 'tuju', 'nya', 'hidup', 'nya', 'nikah', 'muda']</t>
  </si>
  <si>
    <t>gak orang tuju nya hidup nya nikah muda</t>
  </si>
  <si>
    <t>@tanyarlfes Financial sama mental masih berantakan 🥹 tapi kalo ketemunya sama duda keren sarang duit alias duren sawit macem tobey maguire ayook gas nikah muda 😗</t>
  </si>
  <si>
    <t>@tanyarlfes financial sama mental masih berantakan 🥹 tapi kalo ketemunya sama duda keren sarang duit alias duren sawit macem tobey maguire ayook gas nikah muda 😗</t>
  </si>
  <si>
    <t>financial sama mental masih berantakan tapi kalo ketemunya sama duda keren sarang duit alias duren sawit macem tobey maguire ayook gas nikah muda</t>
  </si>
  <si>
    <t>['financial', 'sama', 'mental', 'masih', 'berantakan', 'tapi', 'kalo', 'ketemunya', 'sama', 'duda', 'keren', 'sarang', 'duit', 'alias', 'duren', 'sawit', 'macem', 'tobey', 'maguire', 'ayook', 'gas', 'nikah', 'muda']</t>
  </si>
  <si>
    <t>['keuangan', 'sama', 'mental', 'masih', 'berantakan', 'tapi', 'kalo', 'ketemunya', 'sama', 'duda', 'keren', 'sarang', 'duit', 'alias', 'duren', 'sawit', 'macam', 'tobey', 'maguire', 'ayook', 'ayo', 'nikah', 'muda']</t>
  </si>
  <si>
    <t>['keuangan', 'mental', 'berantakan', 'kalo', 'ketemunya', 'duda', 'keren', 'sarang', 'duit', 'alias', 'duren', 'sawit', 'tobey', 'maguire', 'ayook', 'ayo', 'nikah', 'muda']</t>
  </si>
  <si>
    <t>['uang', 'mental', 'beranta', 'kalo', 'ketemu', 'duda', 'keren', 'sarang', 'duit', 'alias', 'duren', 'sawit', 'tobey', 'maguire', 'ayook', 'ayo', 'nikah', 'muda']</t>
  </si>
  <si>
    <t>uang mental beranta kalo ketemu duda keren sarang duit alias duren sawit tobey maguire ayook ayo nikah muda</t>
  </si>
  <si>
    <t>Ga mau aja,kmrn smpt mkir mw nikah muda,makin kesini keknya lebih mending ngga usah nikah aja dehhh wkwkwkw</t>
  </si>
  <si>
    <t>ga mau aja,kmrn smpt mkir mw nikah muda,makin kesini keknya lebih mending ngga usah nikah aja dehhh wkwkwkw</t>
  </si>
  <si>
    <t>ga mau ajakmrn smpt mkir mw nikah mudamakin kesini keknya lebih mending ngga usah nikah aja dehhh wkwkwkw</t>
  </si>
  <si>
    <t>['ga', 'mau', 'ajakmrn', 'smpt', 'mkir', 'mw', 'nikah', 'mudamakin', 'kesini', 'keknya', 'lebih', 'mending', 'ngga', 'usah', 'nikah', 'aja', 'dehhh', 'wkwkwkw']</t>
  </si>
  <si>
    <t>['tidak', 'mau', 'ajakmrn', 'smpt', 'mkir', 'mau', 'nikah', 'mudamakin', 'kesini', 'sepertinya', 'lebih', 'mending', 'tidak', 'usah', 'nikah', 'aja', 'dehhh', 'wkwkwkw']</t>
  </si>
  <si>
    <t>['ajakmrn', 'smpt', 'mkir', 'nikah', 'mudamakin', 'kesini', 'mending', 'nikah', 'aja', 'dehhh']</t>
  </si>
  <si>
    <t>ajakmrn smpt mkir nikah mudamakin kesini mending nikah aja dehhh</t>
  </si>
  <si>
    <t>@tanyarlfes karena belum ada prepare, mau muda mau tua kalo belum prepare ga mau nikah</t>
  </si>
  <si>
    <t>karena belum ada prepare mau muda mau tua kalo belum prepare ga mau nikah</t>
  </si>
  <si>
    <t>['karena', 'belum', 'ada', 'prepare', 'mau', 'muda', 'mau', 'tua', 'kalo', 'belum', 'prepare', 'ga', 'mau', 'nikah']</t>
  </si>
  <si>
    <t>['karena', 'belum', 'ada', 'prepare', 'mau', 'muda', 'mau', 'tua', 'kalo', 'belum', 'prepare', 'tidak', 'mau', 'nikah']</t>
  </si>
  <si>
    <t>['prepare', 'muda', 'tua', 'kalo', 'prepare', 'nikah']</t>
  </si>
  <si>
    <t>prepare muda tua kalo prepare nikah</t>
  </si>
  <si>
    <t>@tanyarlfes Pokoknya jgn nikah dlu nder kmu msih muda bgt, nikmatin dlu aj masa2mu. Buat dirimu sibuk klo ngerasa sepi. Coba pas subuh olahraga, sepi org dan udara seger bagus buat otak. Bljr excel atau masak dri yt, https://t.co/WuPYTCNqis online gratis. Lumayan kan dpt ilmu. Btw smngt nder</t>
  </si>
  <si>
    <t>@tanyarlfes pokoknya jgn nikah dlu nder kmu msih muda bgt, nikmatin dlu aj masa2mu. buat dirimu sibuk klo ngerasa sepi. coba pas subuh olahraga, sepi org dan udara seger bagus buat otak. bljr excel atau masak dri yt, https://t.co/wupytcnqis online gratis. lumayan kan dpt ilmu. btw smngt nder</t>
  </si>
  <si>
    <t>pokoknya jgn nikah dlu nder kmu msih muda bgt nikmatin dlu aj masamu buat dirimu sibuk klo ngerasa sepi coba pas subuh olahraga sepi org dan udara seger bagus buat otak bljr excel atau masak dri yt online gratis lumayan kan dpt ilmu btw smngt nder</t>
  </si>
  <si>
    <t>['pokoknya', 'jgn', 'nikah', 'dlu', 'nder', 'kmu', 'msih', 'muda', 'bgt', 'nikmatin', 'dlu', 'aj', 'masamu', 'buat', 'dirimu', 'sibuk', 'klo', 'ngerasa', 'sepi', 'coba', 'pas', 'subuh', 'olahraga', 'sepi', 'org', 'dan', 'udara', 'seger', 'bagus', 'buat', 'otak', 'bljr', 'excel', 'atau', 'masak', 'dri', 'yt', 'online', 'gratis', 'lumayan', 'kan', 'dpt', 'ilmu', 'btw', 'smngt', 'nder']</t>
  </si>
  <si>
    <t>['pokoknya', 'jgn', 'nikah', 'dahulu', 'nder', 'kmu', 'masih', 'muda', 'banget', 'menikmati', 'dahulu', 'saja', 'masamu', 'buat', 'dirimu', 'sibuk', 'klo', 'merasakan', 'sepi', 'coba', 'saat', 'pagi', 'olahraga', 'sepi', 'orang', 'dan', 'udara', 'seger', 'bagus', 'buat', 'otak', 'bljr', 'excel', 'atau', 'masak', 'dari', 'yt', 'online', 'gratis', 'lumayan', 'kan', 'dapat', 'ilmu', 'btw', 'smngt', 'nder']</t>
  </si>
  <si>
    <t>['pokoknya', 'jgn', 'nikah', 'nder', 'kmu', 'muda', 'banget', 'menikmati', 'masamu', 'dirimu', 'sibuk', 'klo', 'merasakan', 'sepi', 'coba', 'pagi', 'olahraga', 'sepi', 'orang', 'udara', 'seger', 'bagus', 'otak', 'bljr', 'excel', 'masak', 'yt', 'online', 'gratis', 'lumayan', 'ilmu', 'btw', 'smngt', 'nder']</t>
  </si>
  <si>
    <t>['pokok', 'jgn', 'nikah', 'nder', 'kmu', 'muda', 'banget', 'nikmat', 'masa', 'diri', 'sibuk', 'klo', 'rasa', 'sepi', 'coba', 'pagi', 'olahraga', 'sepi', 'orang', 'udara', 'seger', 'bagus', 'otak', 'bljr', 'excel', 'masak', 'yt', 'online', 'gratis', 'lumayan', 'ilmu', 'btw', 'smngt', 'nder']</t>
  </si>
  <si>
    <t>pokok jgn nikah nder kmu muda banget nikmat masa diri sibuk klo rasa sepi coba pagi olahraga sepi orang udara seger bagus otak bljr excel masak yt online gratis lumayan ilmu btw smngt nder</t>
  </si>
  <si>
    <t>Karena melihat orang lain yg nikah muda banyak masalah. Masalah hidup gw sendiri aja udah banyak apalagi kalo ditambah nikah muda, nanti bejibun masalahnya. Ga dulu deh</t>
  </si>
  <si>
    <t>karena melihat orang lain yg nikah muda banyak masalah. masalah hidup gw sendiri aja udah banyak apalagi kalo ditambah nikah muda, nanti bejibun masalahnya. ga dulu deh</t>
  </si>
  <si>
    <t>karena melihat orang lain yg nikah muda banyak masalah masalah hidup gw sendiri aja udah banyak apalagi kalo ditambah nikah muda nanti bejibun masalahnya ga dulu deh</t>
  </si>
  <si>
    <t>['karena', 'melihat', 'orang', 'lain', 'yg', 'nikah', 'muda', 'banyak', 'masalah', 'masalah', 'hidup', 'gw', 'sendiri', 'aja', 'udah', 'banyak', 'apalagi', 'kalo', 'ditambah', 'nikah', 'muda', 'nanti', 'bejibun', 'masalahnya', 'ga', 'dulu', 'deh']</t>
  </si>
  <si>
    <t>['karena', 'melihat', 'orang', 'lain', 'yg', 'nikah', 'muda', 'banyak', 'masalah', 'masalah', 'hidup', 'aku', 'sendiri', 'aja', 'sudah', 'banyak', 'apalagi', 'kalo', 'ditambah', 'nikah', 'muda', 'nanti', 'bejibun', 'masalahnya', 'tidak', 'dulu', 'deh']</t>
  </si>
  <si>
    <t>['orang', 'nikah', 'muda', 'hidup', 'aja', 'kalo', 'ditambah', 'nikah', 'muda', 'bejibun', 'deh']</t>
  </si>
  <si>
    <t>['orang', 'nikah', 'muda', 'hidup', 'aja', 'kalo', 'tambah', 'nikah', 'muda', 'bejibun', 'deh']</t>
  </si>
  <si>
    <t>orang nikah muda hidup aja kalo tambah nikah muda bejibun deh</t>
  </si>
  <si>
    <t>@tanyarlfes gue malah mau muda, tapi ga muda banget. sekitaran 21-22 karena dokter menyarankan untuk nikah muda, sekarang umur 35 tahun harus udah stop untuk punya anak, ngemri</t>
  </si>
  <si>
    <t>gue malah mau muda tapi ga muda banget sekitaran karena dokter menyarankan untuk nikah muda sekarang umur tahun harus udah stop untuk punya anak ngemri</t>
  </si>
  <si>
    <t>['gue', 'malah', 'mau', 'muda', 'tapi', 'ga', 'muda', 'banget', 'sekitaran', 'karena', 'dokter', 'menyarankan', 'untuk', 'nikah', 'muda', 'sekarang', 'umur', 'tahun', 'harus', 'udah', 'stop', 'untuk', 'punya', 'anak', 'ngemri']</t>
  </si>
  <si>
    <t>['aku', 'malah', 'mau', 'muda', 'tapi', 'tidak', 'muda', 'banget', 'sekitar', 'karena', 'dokter', 'menyarankan', 'untuk', 'nikah', 'muda', 'sekarang', 'umur', 'tahun', 'harus', 'sudah', 'berhenti', 'untuk', 'punya', 'anak', 'ngemri']</t>
  </si>
  <si>
    <t>['muda', 'muda', 'banget', 'dokter', 'menyarankan', 'nikah', 'muda', 'umur', 'berhenti', 'anak', 'ngemri']</t>
  </si>
  <si>
    <t>['muda', 'muda', 'banget', 'dokter', 'saran', 'nikah', 'muda', 'umur', 'henti', 'anak', 'ngemri']</t>
  </si>
  <si>
    <t>muda muda banget dokter saran nikah muda umur henti anak ngemri</t>
  </si>
  <si>
    <t>@tanyarlfes bro 21 tahun itu masih muda banget BANGETTTT, masih ada banyak hal yg bisa lu explore ketimbang nikah dan nikah itu saat lu udah siap secara mental dan finansial bukan karna terpaksa dan takut jadi perawan tua</t>
  </si>
  <si>
    <t>@tanyarlfes bro 21 tahun itu masih muda banget bangetttt, masih ada banyak hal yg bisa lu explore ketimbang nikah dan nikah itu saat lu udah siap secara mental dan finansial bukan karna terpaksa dan takut jadi perawan tua</t>
  </si>
  <si>
    <t>bro tahun itu masih muda banget bangetttt masih ada banyak hal yg bisa lu explore ketimbang nikah dan nikah itu saat lu udah siap secara mental dan finansial bukan karna terpaksa dan takut jadi perawan tua</t>
  </si>
  <si>
    <t>['bro', 'tahun', 'itu', 'masih', 'muda', 'banget', 'bangetttt', 'masih', 'ada', 'banyak', 'hal', 'yg', 'bisa', 'lu', 'explore', 'ketimbang', 'nikah', 'dan', 'nikah', 'itu', 'saat', 'lu', 'udah', 'siap', 'secara', 'mental', 'dan', 'finansial', 'bukan', 'karna', 'terpaksa', 'dan', 'takut', 'jadi', 'perawan', 'tua']</t>
  </si>
  <si>
    <t>['bro', 'tahun', 'itu', 'masih', 'muda', 'banget', 'bangetttt', 'masih', 'ada', 'banyak', 'hal', 'yg', 'bisa', 'kamu', 'explore', 'ketimbang', 'nikah', 'dan', 'nikah', 'itu', 'saat', 'kamu', 'sudah', 'siap', 'secara', 'mental', 'dan', 'keuangan', 'bukan', 'karena', 'terpaksa', 'dan', 'takut', 'jadi', 'perawan', 'tua']</t>
  </si>
  <si>
    <t>['bro', 'muda', 'banget', 'bangetttt', 'explore', 'ketimbang', 'nikah', 'nikah', 'mental', 'keuangan', 'terpaksa', 'takut', 'perawan', 'tua']</t>
  </si>
  <si>
    <t>['bro', 'muda', 'banget', 'bangetttt', 'explore', 'ketimbang', 'nikah', 'nikah', 'mental', 'uang', 'paksa', 'takut', 'perawan', 'tua']</t>
  </si>
  <si>
    <t>bro muda banget bangetttt explore ketimbang nikah nikah mental uang paksa takut perawan tua</t>
  </si>
  <si>
    <t>barista kopken nih kasep betul mau nikah muda ga a</t>
  </si>
  <si>
    <t xml:space="preserve">barista kopken nih kasep betul mau nikah muda ga </t>
  </si>
  <si>
    <t>['barista', 'kopken', 'nih', 'kasep', 'betul', 'mau', 'nikah', 'muda', 'ga']</t>
  </si>
  <si>
    <t>['barista', 'kopken', 'nih', 'kasep', 'betul', 'mau', 'nikah', 'muda', 'tidak']</t>
  </si>
  <si>
    <t>['barista', 'kopken', 'nih', 'kasep', 'nikah', 'muda']</t>
  </si>
  <si>
    <t>barista kopken nih kasep nikah muda</t>
  </si>
  <si>
    <t>@tanyarlfes 21 thn masih muda ya cantik
Km pikir semua masalhmu selesai dgn nikah ? Jgn ngadi2 kau ya</t>
  </si>
  <si>
    <t>@tanyarlfes 21 thn masih muda ya cantik
km pikir semua masalhmu selesai dgn nikah ? jgn ngadi2 kau ya</t>
  </si>
  <si>
    <t>thn masih muda ya cantik km pikir semua masalhmu selesai dgn nikah jgn ngadi kau ya</t>
  </si>
  <si>
    <t>['thn', 'masih', 'muda', 'ya', 'cantik', 'km', 'pikir', 'semua', 'masalhmu', 'selesai', 'dgn', 'nikah', 'jgn', 'ngadi', 'kau', 'ya']</t>
  </si>
  <si>
    <t>['tahun', 'masih', 'muda', 'ya', 'cantik', 'kamu', 'pikir', 'semua', 'masalhmu', 'selesai', 'dengan', 'nikah', 'jgn', 'ngadi', 'kau', 'ya']</t>
  </si>
  <si>
    <t>['muda', 'ya', 'cantik', 'pikir', 'masalhmu', 'selesai', 'nikah', 'jgn', 'ngadi', 'kau', 'ya']</t>
  </si>
  <si>
    <t>muda ya cantik pikir masalhmu selesai nikah jgn ngadi kau ya</t>
  </si>
  <si>
    <t>@tanyarlfes Sebenernya ga matok umur sih, nikah muda juga oke asal si cowok finansialnya stabil udh cukup buat aku</t>
  </si>
  <si>
    <t>@tanyarlfes sebenernya ga matok umur sih, nikah muda juga oke asal si cowok finansialnya stabil udh cukup buat aku</t>
  </si>
  <si>
    <t>sebenernya ga matok umur sih nikah muda juga oke asal si cowok finansialnya stabil udh cukup buat aku</t>
  </si>
  <si>
    <t>['sebenernya', 'ga', 'matok', 'umur', 'sih', 'nikah', 'muda', 'juga', 'oke', 'asal', 'si', 'cowok', 'finansialnya', 'stabil', 'udh', 'cukup', 'buat', 'aku']</t>
  </si>
  <si>
    <t>['sebenarnya', 'tidak', 'matok', 'umur', 'sih', 'nikah', 'muda', 'juga', 'oke', 'asal', 'si', 'cowok', 'finansialnya', 'stabil', 'sudah', 'cukup', 'buat', 'aku']</t>
  </si>
  <si>
    <t>['matok', 'umur', 'sih', 'nikah', 'muda', 'oke', 'si', 'cowok', 'finansialnya', 'stabil']</t>
  </si>
  <si>
    <t>['matok', 'umur', 'sih', 'nikah', 'muda', 'oke', 'si', 'cowok', 'finansial', 'stabil']</t>
  </si>
  <si>
    <t>matok umur sih nikah muda oke si cowok finansial stabil</t>
  </si>
  <si>
    <t>@tanyarlfes bukan ngak mau nikah muda,tapi klo udah nikah trus salah orang mending nanti dulu aja 😅</t>
  </si>
  <si>
    <t>bukan ngak mau nikah mudatapi klo udah nikah trus salah orang mending nanti dulu aja</t>
  </si>
  <si>
    <t>['bukan', 'ngak', 'mau', 'nikah', 'mudatapi', 'klo', 'udah', 'nikah', 'trus', 'salah', 'orang', 'mending', 'nanti', 'dulu', 'aja']</t>
  </si>
  <si>
    <t>['bukan', 'ngak', 'mau', 'nikah', 'mudatapi', 'klo', 'sudah', 'nikah', 'terus', 'salah', 'orang', 'mending', 'nanti', 'dulu', 'aja']</t>
  </si>
  <si>
    <t>['ngak', 'nikah', 'mudatapi', 'klo', 'nikah', 'salah', 'orang', 'mending', 'aja']</t>
  </si>
  <si>
    <t>ngak nikah mudatapi klo nikah salah orang mending aja</t>
  </si>
  <si>
    <t>@tanyarlfes Nder 21th bnrn masih muda banget loh. Kalo km keburu nikah sekarang dg fikiran kek gini takutnya ntar sekali ada yg ngedeketin akhirnya km mau mau aja diajak nikah tanpa pikir panjang. Dahal buat mutusin nikah ga semudah itu. Semoga km ga kemakan omongan org org jahat gitu ya :(</t>
  </si>
  <si>
    <t>@tanyarlfes nder 21th bnrn masih muda banget loh. kalo km keburu nikah sekarang dg fikiran kek gini takutnya ntar sekali ada yg ngedeketin akhirnya km mau mau aja diajak nikah tanpa pikir panjang. dahal buat mutusin nikah ga semudah itu. semoga km ga kemakan omongan org org jahat gitu ya :(</t>
  </si>
  <si>
    <t>nder th bnrn masih muda banget loh kalo km keburu nikah sekarang dg fikiran kek gini takutnya ntar sekali ada yg ngedeketin akhirnya km mau mau aja diajak nikah tanpa pikir panjang dahal buat mutusin nikah ga semudah itu semoga km ga kemakan omongan org org jahat gitu ya</t>
  </si>
  <si>
    <t>['nder', 'th', 'bnrn', 'masih', 'muda', 'banget', 'loh', 'kalo', 'km', 'keburu', 'nikah', 'sekarang', 'dg', 'fikiran', 'kek', 'gini', 'takutnya', 'ntar', 'sekali', 'ada', 'yg', 'ngedeketin', 'akhirnya', 'km', 'mau', 'mau', 'aja', 'diajak', 'nikah', 'tanpa', 'pikir', 'panjang', 'dahal', 'buat', 'mutusin', 'nikah', 'ga', 'semudah', 'itu', 'semoga', 'km', 'ga', 'kemakan', 'omongan', 'org', 'org', 'jahat', 'gitu', 'ya']</t>
  </si>
  <si>
    <t>['nder', 'tahun', 'bnrn', 'masih', 'muda', 'banget', 'loh', 'kalo', 'kamu', 'terburu', 'nikah', 'sekarang', 'dg', 'fikiran', 'seperti', 'begini', 'takutnya', 'nanti', 'sekali', 'ada', 'yg', 'mendekati', 'akhirnya', 'kamu', 'mau', 'mau', 'aja', 'diajak', 'nikah', 'tanpa', 'pikir', 'panjang', 'padahal', 'buat', 'memutuskan', 'nikah', 'tidak', 'semudah', 'itu', 'semoga', 'kamu', 'tidak', 'kemakan', 'perkataan', 'orang', 'orang', 'jahat', 'begitu', 'ya']</t>
  </si>
  <si>
    <t>['nder', 'bnrn', 'muda', 'banget', 'loh', 'kalo', 'terburu', 'nikah', 'dg', 'fikiran', 'takutnya', 'mendekati', 'aja', 'diajak', 'nikah', 'pikir', 'memutuskan', 'nikah', 'semudah', 'semoga', 'kemakan', 'perkataan', 'orang', 'orang', 'jahat', 'ya']</t>
  </si>
  <si>
    <t>['nder', 'bnrn', 'muda', 'banget', 'loh', 'kalo', 'buru', 'nikah', 'dg', 'fikiran', 'takut', 'dekat', 'aja', 'ajak', 'nikah', 'pikir', 'putus', 'nikah', 'mudah', 'moga', 'makan', 'kata', 'orang', 'orang', 'jahat', 'ya']</t>
  </si>
  <si>
    <t>nder bnrn muda banget loh kalo buru nikah dg fikiran takut dekat aja ajak nikah pikir putus nikah mudah moga makan kata orang orang jahat ya</t>
  </si>
  <si>
    <t>@tanyarlfes kamu masih muda nder, perjalanan kamu masih panjanggggggg bangettttttt. Hidup buat diri sendiri dulu, jangan paksain nikah kalau belum siap. Soalnya kalau nikah pas belum siap takut anak jadi korbannya</t>
  </si>
  <si>
    <t>@tanyarlfes kamu masih muda nder, perjalanan kamu masih panjanggggggg bangettttttt. hidup buat diri sendiri dulu, jangan paksain nikah kalau belum siap. soalnya kalau nikah pas belum siap takut anak jadi korbannya</t>
  </si>
  <si>
    <t>kamu masih muda nder perjalanan kamu masih panjanggggggg bangettttttt hidup buat diri sendiri dulu jangan paksain nikah kalau belum siap soalnya kalau nikah pas belum siap takut anak jadi korbannya</t>
  </si>
  <si>
    <t>['kamu', 'masih', 'muda', 'nder', 'perjalanan', 'kamu', 'masih', 'panjanggggggg', 'bangettttttt', 'hidup', 'buat', 'diri', 'sendiri', 'dulu', 'jangan', 'paksain', 'nikah', 'kalau', 'belum', 'siap', 'soalnya', 'kalau', 'nikah', 'pas', 'belum', 'siap', 'takut', 'anak', 'jadi', 'korbannya']</t>
  </si>
  <si>
    <t>['kamu', 'masih', 'muda', 'nder', 'perjalanan', 'kamu', 'masih', 'panjanggggggg', 'bangettttttt', 'hidup', 'buat', 'diri', 'sendiri', 'dulu', 'jangan', 'paksain', 'nikah', 'kalau', 'belum', 'siap', 'soalnya', 'kalau', 'nikah', 'saat', 'belum', 'siap', 'takut', 'anak', 'jadi', 'korbannya']</t>
  </si>
  <si>
    <t>['muda', 'nder', 'perjalanan', 'panjanggggggg', 'bangettttttt', 'hidup', 'paksain', 'nikah', 'nikah', 'takut', 'anak', 'korbannya']</t>
  </si>
  <si>
    <t>['muda', 'nder', 'jalan', 'panjanggggggg', 'bangettttttt', 'hidup', 'paksain', 'nikah', 'nikah', 'takut', 'anak', 'korban']</t>
  </si>
  <si>
    <t>muda nder jalan panjanggggggg bangettttttt hidup paksain nikah nikah takut anak korban</t>
  </si>
  <si>
    <t>@tanyarlfes Bukan nikah muda yg jadi masalah, tapi belom siap. Bukan cuma mental, fisik, financial, masalah hidup manusia kadang lebih rumit, lebih Kompleks. Sa jadi dia jadi tulang punggung keluarga karena ortu udah ga ada, Jadi sandwich gen, Biayain pendidikan Sendiri, bantu keluarga. HUH</t>
  </si>
  <si>
    <t>@tanyarlfes bukan nikah muda yg jadi masalah, tapi belom siap. bukan cuma mental, fisik, financial, masalah hidup manusia kadang lebih rumit, lebih kompleks. sa jadi dia jadi tulang punggung keluarga karena ortu udah ga ada, jadi sandwich gen, biayain pendidikan sendiri, bantu keluarga. huh</t>
  </si>
  <si>
    <t>bukan nikah muda yg jadi masalah tapi belom siap bukan cuma mental fisik financial masalah hidup manusia kadang lebih rumit lebih kompleks sa jadi dia jadi tulang punggung keluarga karena ortu udah ga ada jadi sandwich gen biayain pendidikan sendiri bantu keluarga huh</t>
  </si>
  <si>
    <t>['bukan', 'nikah', 'muda', 'yg', 'jadi', 'masalah', 'tapi', 'belom', 'siap', 'bukan', 'cuma', 'mental', 'fisik', 'financial', 'masalah', 'hidup', 'manusia', 'kadang', 'lebih', 'rumit', 'lebih', 'kompleks', 'sa', 'jadi', 'dia', 'jadi', 'tulang', 'punggung', 'keluarga', 'karena', 'ortu', 'udah', 'ga', 'ada', 'jadi', 'sandwich', 'gen', 'biayain', 'pendidikan', 'sendiri', 'bantu', 'keluarga', 'huh']</t>
  </si>
  <si>
    <t>['bukan', 'nikah', 'muda', 'yg', 'jadi', 'masalah', 'tapi', 'belum', 'siap', 'bukan', 'cuma', 'mental', 'fisik', 'keuangan', 'masalah', 'hidup', 'manusia', 'kadang', 'lebih', 'rumit', 'lebih', 'kompleks', 'sa', 'jadi', 'dia', 'jadi', 'tulang', 'punggung', 'keluarga', 'karena', 'orangtua', 'sudah', 'tidak', 'ada', 'jadi', 'sandwich', 'generasi', 'membayar', 'pendidikan', 'sendiri', 'bantu', 'keluarga', 'huh']</t>
  </si>
  <si>
    <t>['nikah', 'muda', 'mental', 'fisik', 'keuangan', 'hidup', 'manusia', 'kadang', 'rumit', 'kompleks', 'sa', 'tulang', 'punggung', 'keluarga', 'orangtua', 'sandwich', 'generasi', 'membayar', 'pendidikan', 'bantu', 'keluarga', 'huh']</t>
  </si>
  <si>
    <t>['nikah', 'muda', 'mental', 'fisik', 'uang', 'hidup', 'manusia', 'kadang', 'rumit', 'kompleks', 'sa', 'tulang', 'punggung', 'keluarga', 'orangtua', 'sandwich', 'generasi', 'bayar', 'didik', 'bantu', 'keluarga', 'huh']</t>
  </si>
  <si>
    <t>nikah muda mental fisik uang hidup manusia kadang rumit kompleks sa tulang punggung keluarga orangtua sandwich generasi bayar didik bantu keluarga huh</t>
  </si>
  <si>
    <t>@tanyarlfes bahagia setelah nikah muda itu semu guys, banyak di lingkungan sekitar yang nikah muda tapi berujung tidak bahagia dan mentally depressed. kalo memang dirasa sudah siap, mentally dan financially, age is nothing matter.
memang pasti beda, tapi inilah yg dilihat di lingkunganku.</t>
  </si>
  <si>
    <t>bahagia setelah nikah muda itu semu guys banyak di lingkungan sekitar yang nikah muda tapi berujung tidak bahagia dan mentally depressed kalo memang dirasa sudah siap mentally dan financially age is nothing matter memang pasti beda tapi inilah yg dilihat di lingkunganku</t>
  </si>
  <si>
    <t>['bahagia', 'setelah', 'nikah', 'muda', 'itu', 'semu', 'guys', 'banyak', 'di', 'lingkungan', 'sekitar', 'yang', 'nikah', 'muda', 'tapi', 'berujung', 'tidak', 'bahagia', 'dan', 'mentally', 'depressed', 'kalo', 'memang', 'dirasa', 'sudah', 'siap', 'mentally', 'dan', 'financially', 'age', 'is', 'nothing', 'matter', 'memang', 'pasti', 'beda', 'tapi', 'inilah', 'yg', 'dilihat', 'di', 'lingkunganku']</t>
  </si>
  <si>
    <t>['bahagia', 'setelah', 'nikah', 'muda', 'itu', 'semu', 'teman', 'banyak', 'di', 'lingkungan', 'sekitar', 'yang', 'nikah', 'muda', 'tapi', 'berujung', 'tidak', 'bahagia', 'dan', 'mentally', 'depressed', 'kalo', 'memang', 'dirasa', 'sudah', 'siap', 'mentally', 'dan', 'financially', 'age', 'is', 'nothing', 'matter', 'memang', 'pasti', 'beda', 'tapi', 'inilah', 'yg', 'dilihat', 'di', 'lingkunganku']</t>
  </si>
  <si>
    <t>['bahagia', 'nikah', 'muda', 'semu', 'teman', 'lingkungan', 'nikah', 'muda', 'berujung', 'bahagia', 'mentally', 'depressed', 'kalo', 'dirasa', 'mentally', 'financially', 'age', 'is', 'nothing', 'matter', 'beda', 'lingkunganku']</t>
  </si>
  <si>
    <t>['bahagia', 'nikah', 'muda', 'semu', 'teman', 'lingkung', 'nikah', 'muda', 'ujung', 'bahagia', 'mentally', 'depressed', 'kalo', 'rasa', 'mentally', 'financially', 'age', 'is', 'nothing', 'matter', 'beda', 'lingkung']</t>
  </si>
  <si>
    <t>bahagia nikah muda semu teman lingkung nikah muda ujung bahagia mentally depressed kalo rasa mentally financially age is nothing matter beda lingkung</t>
  </si>
  <si>
    <t>@tanyarlfes 21 tahun tuh masih muda please 🤧 lagian itukan hidup kamu nder,emang udah siap nikah? Kalo belom jangan coba2</t>
  </si>
  <si>
    <t>@tanyarlfes 21 tahun tuh masih muda please 🤧 lagian itukan hidup kamu nder,emang udah siap nikah? kalo belom jangan coba2</t>
  </si>
  <si>
    <t>tahun tuh masih muda please lagian itukan hidup kamu nderemang udah siap nikah kalo belom jangan coba</t>
  </si>
  <si>
    <t>['tahun', 'tuh', 'masih', 'muda', 'please', 'lagian', 'itukan', 'hidup', 'kamu', 'nderemang', 'udah', 'siap', 'nikah', 'kalo', 'belom', 'jangan', 'coba']</t>
  </si>
  <si>
    <t>['tahun', 'tuh', 'masih', 'muda', 'mohon', 'lagian', 'itu', 'hidup', 'kamu', 'nderemang', 'sudah', 'siap', 'nikah', 'kalo', 'belum', 'jangan', 'coba']</t>
  </si>
  <si>
    <t>['tuh', 'muda', 'mohon', 'hidup', 'nderemang', 'nikah', 'kalo', 'coba']</t>
  </si>
  <si>
    <t>tuh muda mohon hidup nderemang nikah kalo coba</t>
  </si>
  <si>
    <t>@tanyarlfes Trust issue anjirrr. Tetangga2 gue pada nikah muda ga lama banyak yang cere. Mana anaknya masih kecil2 banget 😭
Jadi gue memutuskan untuk tidak nikah muda ya bestie... Nanti2 aja kalo dah ilang trust issue nya ahahaha</t>
  </si>
  <si>
    <t>@tanyarlfes trust issue anjirrr. tetangga2 gue pada nikah muda ga lama banyak yang cere. mana anaknya masih kecil2 banget 😭
jadi gue memutuskan untuk tidak nikah muda ya bestie... nanti2 aja kalo dah ilang trust issue nya ahahaha</t>
  </si>
  <si>
    <t>trust issue anjirrr tetangga gue pada nikah muda ga lama banyak yang cere mana anaknya masih kecil banget jadi gue memutuskan untuk tidak nikah muda ya bestie nanti aja kalo dah ilang trust issue nya ahahaha</t>
  </si>
  <si>
    <t>['trust', 'issue', 'anjirrr', 'tetangga', 'gue', 'pada', 'nikah', 'muda', 'ga', 'lama', 'banyak', 'yang', 'cere', 'mana', 'anaknya', 'masih', 'kecil', 'banget', 'jadi', 'gue', 'memutuskan', 'untuk', 'tidak', 'nikah', 'muda', 'ya', 'bestie', 'nanti', 'aja', 'kalo', 'dah', 'ilang', 'trust', 'issue', 'nya', 'ahahaha']</t>
  </si>
  <si>
    <t>['trust', 'issue', 'anjirrr', 'tetangga', 'aku', 'pada', 'nikah', 'muda', 'tidak', 'lama', 'banyak', 'yang', 'cerai', 'mana', 'anaknya', 'masih', 'kecil', 'banget', 'jadi', 'aku', 'memutuskan', 'untuk', 'tidak', 'nikah', 'muda', 'ya', 'sahabat', 'nanti', 'aja', 'kalo', 'sudah', 'ilang', 'trust', 'issue', 'nya', 'ahahaha']</t>
  </si>
  <si>
    <t>['trust', 'issue', 'anjirrr', 'tetangga', 'nikah', 'muda', 'cerai', 'anaknya', 'banget', 'memutuskan', 'nikah', 'muda', 'ya', 'sahabat', 'aja', 'kalo', 'ilang', 'trust', 'issue', 'nya', 'ahahaha']</t>
  </si>
  <si>
    <t>['trust', 'issue', 'anjirrr', 'tetangga', 'nikah', 'muda', 'cerai', 'anak', 'banget', 'putus', 'nikah', 'muda', 'ya', 'sahabat', 'aja', 'kalo', 'ilang', 'trust', 'issue', 'nya', 'ahahaha']</t>
  </si>
  <si>
    <t>trust issue anjirrr tetangga nikah muda cerai anak banget putus nikah muda ya sahabat aja kalo ilang trust issue nya ahahaha</t>
  </si>
  <si>
    <t>@tanyarlfes ortu gk prnh nyaranin anknya buat nikah muda, justru lebi ngedorong anknya untk pokus nyari uang buat kebutuhan nnti nikah. jd gue sebagai ank gk ad keinginan untk nikah muda krn tau sepusing apa memenuhi kebutuhan rumah tangga😔</t>
  </si>
  <si>
    <t>ortu gk prnh nyaranin anknya buat nikah muda justru lebi ngedorong anknya untk pokus nyari uang buat kebutuhan nnti nikah jd gue sebagai ank gk ad keinginan untk nikah muda krn tau sepusing apa memenuhi kebutuhan rumah tangga</t>
  </si>
  <si>
    <t>['ortu', 'gk', 'prnh', 'nyaranin', 'anknya', 'buat', 'nikah', 'muda', 'justru', 'lebi', 'ngedorong', 'anknya', 'untk', 'pokus', 'nyari', 'uang', 'buat', 'kebutuhan', 'nnti', 'nikah', 'jd', 'gue', 'sebagai', 'ank', 'gk', 'ad', 'keinginan', 'untk', 'nikah', 'muda', 'krn', 'tau', 'sepusing', 'apa', 'memenuhi', 'kebutuhan', 'rumah', 'tangga']</t>
  </si>
  <si>
    <t>['orangtua', 'tidak', 'pernah', 'nyaranin', 'anaknya', 'buat', 'nikah', 'muda', 'justru', 'lebih', 'ngedorong', 'anaknya', 'untuk', 'pokus', 'mencari', 'uang', 'buat', 'kebutuhan', 'nanti', 'nikah', 'jd', 'aku', 'sebagai', 'anak', 'tidak', 'ada', 'keinginan', 'untuk', 'nikah', 'muda', 'krn', 'tau', 'sepusing', 'apa', 'memenuhi', 'kebutuhan', 'rumah', 'tangga']</t>
  </si>
  <si>
    <t>['orangtua', 'nyaranin', 'anaknya', 'nikah', 'muda', 'ngedorong', 'anaknya', 'pokus', 'mencari', 'uang', 'kebutuhan', 'nikah', 'jd', 'anak', 'nikah', 'muda', 'krn', 'tau', 'sepusing', 'memenuhi', 'kebutuhan', 'rumah', 'tangga']</t>
  </si>
  <si>
    <t>['orangtua', 'nyaranin', 'anak', 'nikah', 'muda', 'ngedorong', 'anak', 'pokus', 'cari', 'uang', 'butuh', 'nikah', 'jd', 'anak', 'nikah', 'muda', 'krn', 'tau', 'pusing', 'penuh', 'butuh', 'rumah', 'tangga']</t>
  </si>
  <si>
    <t>orangtua nyaranin anak nikah muda ngedorong anak pokus cari uang butuh nikah jd anak nikah muda krn tau pusing penuh butuh rumah tangga</t>
  </si>
  <si>
    <t>@tanyarlfes Klo dah kaya sih yaa gas gas aja nikah muda</t>
  </si>
  <si>
    <t>@tanyarlfes klo dah kaya sih yaa gas gas aja nikah muda</t>
  </si>
  <si>
    <t>klo dah kaya sih yaa gas gas aja nikah muda</t>
  </si>
  <si>
    <t>['klo', 'dah', 'kaya', 'sih', 'yaa', 'gas', 'gas', 'aja', 'nikah', 'muda']</t>
  </si>
  <si>
    <t>['klo', 'sudah', 'kaya', 'sih', 'iya', 'ayo', 'ayo', 'aja', 'nikah', 'muda']</t>
  </si>
  <si>
    <t>['klo', 'kaya', 'sih', 'iya', 'ayo', 'ayo', 'aja', 'nikah', 'muda']</t>
  </si>
  <si>
    <t>klo kaya sih iya ayo ayo aja nikah muda</t>
  </si>
  <si>
    <t>@tanyarlfes Karna sudah tidak muda untuk nikah muda</t>
  </si>
  <si>
    <t>@tanyarlfes karna sudah tidak muda untuk nikah muda</t>
  </si>
  <si>
    <t>karna sudah tidak muda untuk nikah muda</t>
  </si>
  <si>
    <t>['karna', 'sudah', 'tidak', 'muda', 'untuk', 'nikah', 'muda']</t>
  </si>
  <si>
    <t>['karena', 'sudah', 'tidak', 'muda', 'untuk', 'nikah', 'muda']</t>
  </si>
  <si>
    <t>['muda', 'nikah', 'muda']</t>
  </si>
  <si>
    <t>muda nikah muda</t>
  </si>
  <si>
    <t>Aku masih mau mebahagiakan diriku sendirii
Ngelakuin apa blm pernah ku lakuin pas masa sma dan kuliah 
Dipikir nikah muda tuh enak apa 
Jangan mikir ijabsah doank pikiran jg krdepannya yg panjang tuh bikin 🤯 kcuali jodoh mu pengusaha kaya raya anak tunggal kayaraya</t>
  </si>
  <si>
    <t>aku masih mau mebahagiakan diriku sendirii
ngelakuin apa blm pernah ku lakuin pas masa sma dan kuliah 
dipikir nikah muda tuh enak apa 
jangan mikir ijabsah doank pikiran jg krdepannya yg panjang tuh bikin 🤯 kcuali jodoh mu pengusaha kaya raya anak tunggal kayaraya</t>
  </si>
  <si>
    <t>aku masih mau mebahagiakan diriku sendirii ngelakuin apa blm pernah ku lakuin pas masa sma dan kuliah dipikir nikah muda tuh enak apa jangan mikir ijabsah doank pikiran jg krdepannya yg panjang tuh bikin kcuali jodoh mu pengusaha kaya raya anak tunggal kayaraya</t>
  </si>
  <si>
    <t>['aku', 'masih', 'mau', 'mebahagiakan', 'diriku', 'sendirii', 'ngelakuin', 'apa', 'blm', 'pernah', 'ku', 'lakuin', 'pas', 'masa', 'sma', 'dan', 'kuliah', 'dipikir', 'nikah', 'muda', 'tuh', 'enak', 'apa', 'jangan', 'mikir', 'ijabsah', 'doank', 'pikiran', 'jg', 'krdepannya', 'yg', 'panjang', 'tuh', 'bikin', 'kcuali', 'jodoh', 'mu', 'pengusaha', 'kaya', 'raya', 'anak', 'tunggal', 'kayaraya']</t>
  </si>
  <si>
    <t>['aku', 'masih', 'mau', 'mebahagiakan', 'diriku', 'sendirii', 'melakukan', 'apa', 'belum', 'pernah', 'aku', 'lakukan', 'saat', 'masa', 'sama', 'dan', 'kuliah', 'dipikir', 'nikah', 'muda', 'tuh', 'enak', 'apa', 'jangan', 'berpikir', 'ijabsah', 'doank', 'pikiran', 'juga', 'krdepannya', 'yg', 'panjang', 'tuh', 'bikin', 'kcuali', 'jodoh', 'kamu', 'pengusaha', 'kaya', 'raya', 'anak', 'tunggal', 'kayaraya']</t>
  </si>
  <si>
    <t>['mebahagiakan', 'diriku', 'sendirii', 'lakukan', 'kuliah', 'dipikir', 'nikah', 'muda', 'tuh', 'enak', 'berpikir', 'ijabsah', 'doank', 'pikiran', 'krdepannya', 'tuh', 'bikin', 'kcuali', 'jodoh', 'pengusaha', 'kaya', 'raya', 'anak', 'tunggal', 'kayaraya']</t>
  </si>
  <si>
    <t>['mebahagiakan', 'diri', 'sendiri', 'laku', 'kuliah', 'pikir', 'nikah', 'muda', 'tuh', 'enak', 'pikir', 'ijabsah', 'doank', 'pikir', 'krdepannya', 'tuh', 'bikin', 'kcuali', 'jodoh', 'usaha', 'kaya', 'raya', 'anak', 'tunggal', 'kayaraya']</t>
  </si>
  <si>
    <t>mebahagiakan diri sendiri laku kuliah pikir nikah muda tuh enak pikir ijabsah doank pikir krdepannya tuh bikin kcuali jodoh usaha kaya raya anak tunggal kayaraya</t>
  </si>
  <si>
    <t>@worksfess Kerja di swasta juga ada yg abis nikah muda terus bilang nyesel dan nyaranin jangan buru buru, ada yg minta akun cwk cakep, ada yg suka chat pake hp kantor trs cabut nununana masih jam kerja, ada yg ga tenang kalo seharian ga throwing sexual joke, some even gave meaningful smile https://t.co/pFeoM6CKwC</t>
  </si>
  <si>
    <t>@worksfess kerja di swasta juga ada yg abis nikah muda terus bilang nyesel dan nyaranin jangan buru buru, ada yg minta akun cwk cakep, ada yg suka chat pake hp kantor trs cabut nununana masih jam kerja, ada yg ga tenang kalo seharian ga throwing sexual joke, some even gave meaningful smile https://t.co/pfeom6ckwc</t>
  </si>
  <si>
    <t>kerja di swasta juga ada yg abis nikah muda terus bilang nyesel dan nyaranin jangan buru buru ada yg minta akun cwk cakep ada yg suka chat pake hp kantor trs cabut nununana masih jam kerja ada yg ga tenang kalo seharian ga throwing sexual joke some even gave meaningful smile</t>
  </si>
  <si>
    <t>['kerja', 'di', 'swasta', 'juga', 'ada', 'yg', 'abis', 'nikah', 'muda', 'terus', 'bilang', 'nyesel', 'dan', 'nyaranin', 'jangan', 'buru', 'buru', 'ada', 'yg', 'minta', 'akun', 'cwk', 'cakep', 'ada', 'yg', 'suka', 'chat', 'pake', 'hp', 'kantor', 'trs', 'cabut', 'nununana', 'masih', 'jam', 'kerja', 'ada', 'yg', 'ga', 'tenang', 'kalo', 'seharian', 'ga', 'throwing', 'sexual', 'joke', 'some', 'even', 'gave', 'meaningful', 'smile']</t>
  </si>
  <si>
    <t>['kerja', 'di', 'swasta', 'juga', 'ada', 'yg', 'habis', 'nikah', 'muda', 'terus', 'bilang', 'menyesal', 'dan', 'nyaranin', 'jangan', 'buru', 'buru', 'ada', 'yg', 'minta', 'akun', 'cwk', 'cakep', 'ada', 'yg', 'suka', 'percakapan', 'pakai', 'hp', 'kantor', 'terus', 'cabut', 'nununana', 'masih', 'jam', 'kerja', 'ada', 'yg', 'tidak', 'tenang', 'kalo', 'seharian', 'tidak', 'throwing', 'sexual', 'joke', 'some', 'bahkan', 'gave', 'meaningful', 'smile']</t>
  </si>
  <si>
    <t>['kerja', 'swasta', 'habis', 'nikah', 'muda', 'bilang', 'menyesal', 'nyaranin', 'buru', 'buru', 'akun', 'cwk', 'cakep', 'suka', 'percakapan', 'pakai', 'hp', 'kantor', 'cabut', 'nununana', 'jam', 'kerja', 'tenang', 'kalo', 'seharian', 'throwing', 'sexual', 'joke', 'some', 'gave', 'meaningful', 'smile']</t>
  </si>
  <si>
    <t>['kerja', 'swasta', 'habis', 'nikah', 'muda', 'bilang', 'sesal', 'nyaranin', 'buru', 'buru', 'akun', 'cwk', 'cakep', 'suka', 'cakap', 'pakai', 'hp', 'kantor', 'cabut', 'nununana', 'jam', 'kerja', 'tenang', 'kalo', 'hari', 'throwing', 'sexual', 'joke', 'some', 'gave', 'meaningful', 'smile']</t>
  </si>
  <si>
    <t>kerja swasta habis nikah muda bilang sesal nyaranin buru buru akun cwk cakep suka cakap pakai hp kantor cabut nununana jam kerja tenang kalo hari throwing sexual joke some gave meaningful smile</t>
  </si>
  <si>
    <t>@03__nakula Terima kasih bu Mega telah menyelamatkan kami kaum muda dari pertanyaan lebaran di keluarga besar spt, kapan lulus? Kapan nikah? Dst...</t>
  </si>
  <si>
    <t>@03__nakula terima kasih bu mega telah menyelamatkan kami kaum muda dari pertanyaan lebaran di keluarga besar spt, kapan lulus? kapan nikah? dst...</t>
  </si>
  <si>
    <t>nakula terima kasih bu mega telah menyelamatkan kami kaum muda dari pertanyaan lebaran di keluarga besar spt kapan lulus kapan nikah dst</t>
  </si>
  <si>
    <t>['nakula', 'terima', 'kasih', 'bu', 'mega', 'telah', 'menyelamatkan', 'kami', 'kaum', 'muda', 'dari', 'pertanyaan', 'lebaran', 'di', 'keluarga', 'besar', 'spt', 'kapan', 'lulus', 'kapan', 'nikah', 'dst']</t>
  </si>
  <si>
    <t>['nakula', 'terima', 'kasih', 'bu', 'mega', 'telah', 'menyelamatkan', 'kami', 'kaum', 'muda', 'dari', 'pertanyaan', 'lebaran', 'di', 'keluarga', 'besar', 'seperti', 'kapan', 'lulus', 'kapan', 'nikah', 'dst']</t>
  </si>
  <si>
    <t>['nakula', 'terima', 'kasih', 'bu', 'mega', 'menyelamatkan', 'kaum', 'muda', 'lebaran', 'keluarga', 'lulus', 'nikah', 'dst']</t>
  </si>
  <si>
    <t>['nakula', 'terima', 'kasih', 'bu', 'mega', 'selamat', 'kaum', 'muda', 'lebaran', 'keluarga', 'lulus', 'nikah', 'dst']</t>
  </si>
  <si>
    <t>nakula terima kasih bu mega selamat kaum muda lebaran keluarga lulus nikah dst</t>
  </si>
  <si>
    <t>@tanyarlfes Banyak yg nikah muda ngira jadi istri dan punya anak gemes tp lupa kalau anak itu tumbuh dan berkembang gak jadi bayi mulu banyak kebutuhan. Mental ibu dan anak ancur pas anak remaja krn mental ibu gak siap liat aja noh banyak ibu stress ditiktok dan selalu merasa paling benar</t>
  </si>
  <si>
    <t>@tanyarlfes banyak yg nikah muda ngira jadi istri dan punya anak gemes tp lupa kalau anak itu tumbuh dan berkembang gak jadi bayi mulu banyak kebutuhan. mental ibu dan anak ancur pas anak remaja krn mental ibu gak siap liat aja noh banyak ibu stress ditiktok dan selalu merasa paling benar</t>
  </si>
  <si>
    <t>banyak yg nikah muda ngira jadi istri dan punya anak gemes tp lupa kalau anak itu tumbuh dan berkembang gak jadi bayi mulu banyak kebutuhan mental ibu dan anak ancur pas anak remaja krn mental ibu gak siap liat aja noh banyak ibu stress ditiktok dan selalu merasa paling benar</t>
  </si>
  <si>
    <t>['banyak', 'yg', 'nikah', 'muda', 'ngira', 'jadi', 'istri', 'dan', 'punya', 'anak', 'gemes', 'tp', 'lupa', 'kalau', 'anak', 'itu', 'tumbuh', 'dan', 'berkembang', 'gak', 'jadi', 'bayi', 'mulu', 'banyak', 'kebutuhan', 'mental', 'ibu', 'dan', 'anak', 'ancur', 'pas', 'anak', 'remaja', 'krn', 'mental', 'ibu', 'gak', 'siap', 'liat', 'aja', 'noh', 'banyak', 'ibu', 'stress', 'ditiktok', 'dan', 'selalu', 'merasa', 'paling', 'benar']</t>
  </si>
  <si>
    <t>['banyak', 'yg', 'nikah', 'muda', 'mengira', 'jadi', 'istri', 'dan', 'punya', 'anak', 'gemas', 'tapi', 'lupa', 'kalau', 'anak', 'itu', 'tumbuh', 'dan', 'berkembang', 'gak', 'jadi', 'bayi', 'selalu', 'banyak', 'kebutuhan', 'mental', 'ibu', 'dan', 'anak', 'ancur', 'saat', 'anak', 'remaja', 'krn', 'mental', 'ibu', 'gak', 'siap', 'lihat', 'aja', 'itu', 'banyak', 'ibu', 'stres', 'ditiktok', 'dan', 'selalu', 'merasa', 'paling', 'benar']</t>
  </si>
  <si>
    <t>['nikah', 'muda', 'istri', 'anak', 'gemas', 'lupa', 'anak', 'tumbuh', 'berkembang', 'gak', 'bayi', 'kebutuhan', 'mental', 'anak', 'ancur', 'anak', 'remaja', 'krn', 'mental', 'gak', 'lihat', 'aja', 'stres', 'ditiktok']</t>
  </si>
  <si>
    <t>['nikah', 'muda', 'istri', 'anak', 'gemas', 'lupa', 'anak', 'tumbuh', 'kembang', 'gak', 'bayi', 'butuh', 'mental', 'anak', 'ancur', 'anak', 'remaja', 'krn', 'mental', 'gak', 'lihat', 'aja', 'stres', 'ditiktok']</t>
  </si>
  <si>
    <t>nikah muda istri anak gemas lupa anak tumbuh kembang gak bayi butuh mental anak ancur anak remaja krn mental gak lihat aja stres ditiktok</t>
  </si>
  <si>
    <t>@tanyarlfes trauma liatnya. dari ortu, masku, mbakku nikah muda hasilnya anu bgt hahahaa menyedihkan😭😭</t>
  </si>
  <si>
    <t>trauma liatnya dari ortu masku mbakku nikah muda hasilnya anu bgt hahahaa menyedihkan</t>
  </si>
  <si>
    <t>['trauma', 'liatnya', 'dari', 'ortu', 'masku', 'mbakku', 'nikah', 'muda', 'hasilnya', 'anu', 'bgt', 'hahahaa', 'menyedihkan']</t>
  </si>
  <si>
    <t>['trauma', 'liatnya', 'dari', 'orangtua', 'masku', 'mbakku', 'nikah', 'muda', 'hasilnya', 'anu', 'banget', 'hahahaa', 'menyedihkan']</t>
  </si>
  <si>
    <t>['trauma', 'liatnya', 'orangtua', 'masku', 'mbakku', 'nikah', 'muda', 'hasilnya', 'anu', 'banget', 'menyedihkan']</t>
  </si>
  <si>
    <t>['trauma', 'liat', 'orangtua', 'mas', 'mbak', 'nikah', 'muda', 'hasil', 'anu', 'banget', 'sedih']</t>
  </si>
  <si>
    <t>trauma liat orangtua mas mbak nikah muda hasil anu banget sedih</t>
  </si>
  <si>
    <t>Adikk, 21 masih muda dik, mending cari kerja dulu yuk, kehidupan setelah nikah tidak seindah yg kamu bayangkan, apalagi u belum pernah kerja, amit” kalo laki lu ga bener, u harus bisa berdiri di kaki sendiri</t>
  </si>
  <si>
    <t>adikk, 21 masih muda dik, mending cari kerja dulu yuk, kehidupan setelah nikah tidak seindah yg kamu bayangkan, apalagi u belum pernah kerja, amit” kalo laki lu ga bener, u harus bisa berdiri di kaki sendiri</t>
  </si>
  <si>
    <t>adikk masih muda dik mending cari kerja dulu yuk kehidupan setelah nikah tidak seindah yg kamu bayangkan apalagi  belum pernah kerja amit kalo laki lu ga bener  harus bisa berdiri di kaki sendiri</t>
  </si>
  <si>
    <t>['adikk', 'masih', 'muda', 'dik', 'mending', 'cari', 'kerja', 'dulu', 'yuk', 'kehidupan', 'setelah', 'nikah', 'tidak', 'seindah', 'yg', 'kamu', 'bayangkan', 'apalagi', 'belum', 'pernah', 'kerja', 'amit', 'kalo', 'laki', 'lu', 'ga', 'bener', 'harus', 'bisa', 'berdiri', 'di', 'kaki', 'sendiri']</t>
  </si>
  <si>
    <t>['adikk', 'masih', 'muda', 'adik', 'mending', 'cari', 'kerja', 'dulu', 'ayo', 'kehidupan', 'setelah', 'nikah', 'tidak', 'seindah', 'yg', 'kamu', 'bayangkan', 'apalagi', 'belum', 'pernah', 'kerja', 'amit', 'kalo', 'laki', 'kamu', 'tidak', 'benar', 'harus', 'bisa', 'berdiri', 'di', 'kaki', 'sendiri']</t>
  </si>
  <si>
    <t>['adikk', 'muda', 'adik', 'mending', 'cari', 'kerja', 'ayo', 'kehidupan', 'nikah', 'seindah', 'bayangkan', 'kerja', 'amit', 'kalo', 'laki', 'berdiri', 'kaki']</t>
  </si>
  <si>
    <t>['adikk', 'muda', 'adik', 'mending', 'cari', 'kerja', 'ayo', 'hidup', 'nikah', 'indah', 'bayang', 'kerja', 'amit', 'kalo', 'laki', 'diri', 'kaki']</t>
  </si>
  <si>
    <t>adikk muda adik mending cari kerja ayo hidup nikah indah bayang kerja amit kalo laki diri kaki</t>
  </si>
  <si>
    <t>@tanyarlfes Fokus sama diri sendiri, masih muda, banyak tempat yg belum kamu kunjungi, buku yg belum kamu baca, wawasan yang kamu harus tau dan hal-hal yang belum kamu tau, pengalaman juga. Jangan pikirannga nikah mulu nanti pas nikah nyesel karena gatau apa-apa.</t>
  </si>
  <si>
    <t>@tanyarlfes fokus sama diri sendiri, masih muda, banyak tempat yg belum kamu kunjungi, buku yg belum kamu baca, wawasan yang kamu harus tau dan hal-hal yang belum kamu tau, pengalaman juga. jangan pikirannga nikah mulu nanti pas nikah nyesel karena gatau apa-apa.</t>
  </si>
  <si>
    <t>fokus sama diri sendiri masih muda banyak tempat yg belum kamu kunjungi buku yg belum kamu baca wawasan yang kamu harus tau dan halhal yang belum kamu tau pengalaman juga jangan pikirannga nikah mulu nanti pas nikah nyesel karena gatau apaapa</t>
  </si>
  <si>
    <t>['fokus', 'sama', 'diri', 'sendiri', 'masih', 'muda', 'banyak', 'tempat', 'yg', 'belum', 'kamu', 'kunjungi', 'buku', 'yg', 'belum', 'kamu', 'baca', 'wawasan', 'yang', 'kamu', 'harus', 'tau', 'dan', 'halhal', 'yang', 'belum', 'kamu', 'tau', 'pengalaman', 'juga', 'jangan', 'pikirannga', 'nikah', 'mulu', 'nanti', 'pas', 'nikah', 'nyesel', 'karena', 'gatau', 'apaapa']</t>
  </si>
  <si>
    <t>['fokus', 'sama', 'diri', 'sendiri', 'masih', 'muda', 'banyak', 'tempat', 'yg', 'belum', 'kamu', 'kunjungi', 'buku', 'yg', 'belum', 'kamu', 'baca', 'wawasan', 'yang', 'kamu', 'harus', 'tau', 'dan', 'halhal', 'yang', 'belum', 'kamu', 'tau', 'pengalaman', 'juga', 'jangan', 'pikirannga', 'nikah', 'selalu', 'nanti', 'saat', 'nikah', 'menyesal', 'karena', 'gatau', 'apaapa']</t>
  </si>
  <si>
    <t>['fokus', 'muda', 'kunjungi', 'buku', 'baca', 'wawasan', 'tau', 'halhal', 'tau', 'pengalaman', 'pikirannga', 'nikah', 'nikah', 'menyesal', 'gatau', 'apaapa']</t>
  </si>
  <si>
    <t>['fokus', 'muda', 'kunjung', 'buku', 'baca', 'wawas', 'tau', 'halhal', 'tau', 'alam', 'pikirannga', 'nikah', 'nikah', 'sesal', 'gatau', 'apaapa']</t>
  </si>
  <si>
    <t>fokus muda kunjung buku baca wawas tau halhal tau alam pikirannga nikah nikah sesal gatau apaapa</t>
  </si>
  <si>
    <t>Nanti dipukul sama Mas kulo 😃
Aing chat-chatan sama cowo aja sharigannya beliau sudah keluar, apalagi kalau nikah muda, beuh dirubuhin tendanya</t>
  </si>
  <si>
    <t>nanti dipukul sama mas kulo 😃
aing chat-chatan sama cowo aja sharigannya beliau sudah keluar, apalagi kalau nikah muda, beuh dirubuhin tendanya</t>
  </si>
  <si>
    <t>nanti dipukul sama mas kulo aing chatchatan sama cowo aja sharigannya beliau sudah keluar apalagi kalau nikah muda beuh dirubuhin tendanya</t>
  </si>
  <si>
    <t>['nanti', 'dipukul', 'sama', 'mas', 'kulo', 'aing', 'chatchatan', 'sama', 'cowo', 'aja', 'sharigannya', 'beliau', 'sudah', 'keluar', 'apalagi', 'kalau', 'nikah', 'muda', 'beuh', 'dirubuhin', 'tendanya']</t>
  </si>
  <si>
    <t>['nanti', 'dipukul', 'sama', 'kakak', 'kulo', 'aku', 'chatchatan', 'sama', 'cowok', 'aja', 'sharigannya', 'beliau', 'sudah', 'keluar', 'apalagi', 'kalau', 'nikah', 'muda', 'beuh', 'dirubuhin', 'tendanya']</t>
  </si>
  <si>
    <t>['dipukul', 'kakak', 'kulo', 'chatchatan', 'cowok', 'aja', 'sharigannya', 'beliau', 'nikah', 'muda', 'beuh', 'dirubuhin', 'tendanya']</t>
  </si>
  <si>
    <t>['pukul', 'kakak', 'kulo', 'chatchatan', 'cowok', 'aja', 'sharigannya', 'beliau', 'nikah', 'muda', 'beuh', 'dirubuhin', 'tenda']</t>
  </si>
  <si>
    <t>pukul kakak kulo chatchatan cowok aja sharigannya beliau nikah muda beuh dirubuhin tenda</t>
  </si>
  <si>
    <t>@tanyarlfes finansial dan mental. bener-bener harus mateng, karna, gedein anak 100 jt aja gak cukup. mulai dari pendidikan, fasilitas, dana darurat lainnya. terus cara parenting yang jarang diketahui oleh pasangan nikah muda t____t</t>
  </si>
  <si>
    <t>finansial dan mental benerbener harus mateng karna gedein anak jt aja gak cukup mulai dari pendidikan fasilitas dana darurat lainnya terus cara parenting yang jarang diketahui oleh pasangan nikah muda tt</t>
  </si>
  <si>
    <t>['finansial', 'dan', 'mental', 'benerbener', 'harus', 'mateng', 'karna', 'gedein', 'anak', 'jt', 'aja', 'gak', 'cukup', 'mulai', 'dari', 'pendidikan', 'fasilitas', 'dana', 'darurat', 'lainnya', 'terus', 'cara', 'parenting', 'yang', 'jarang', 'diketahui', 'oleh', 'pasangan', 'nikah', 'muda', 'tt']</t>
  </si>
  <si>
    <t>['keuangan', 'dan', 'mental', 'benar', 'harus', 'matang', 'karena', 'gedein', 'anak', 'juta', 'aja', 'gak', 'cukup', 'mulai', 'dari', 'pendidikan', 'fasilitas', 'dana', 'darurat', 'lainnya', 'terus', 'cara', 'mengasuh', 'yang', 'jarang', 'diketahui', 'oleh', 'pasangan', 'nikah', 'muda', 'tt']</t>
  </si>
  <si>
    <t>['keuangan', 'mental', 'matang', 'gedein', 'anak', 'juta', 'aja', 'gak', 'pendidikan', 'fasilitas', 'dana', 'darurat', 'mengasuh', 'jarang', 'pasangan', 'nikah', 'muda', 'tt']</t>
  </si>
  <si>
    <t>['uang', 'mental', 'matang', 'gedein', 'anak', 'juta', 'aja', 'gak', 'didik', 'fasilitas', 'dana', 'darurat', 'asuh', 'jarang', 'pasang', 'nikah', 'muda', 'tt']</t>
  </si>
  <si>
    <t>uang mental matang gedein anak juta aja gak didik fasilitas dana darurat asuh jarang pasang nikah muda tt</t>
  </si>
  <si>
    <t>bukan gamau sih cm gw pribadi pgn sukses dulu dan financial stable. selain itu, ortu gw blg gapapa ga nikah muda malah disuruhnya ntaran aja wkwkw</t>
  </si>
  <si>
    <t>bukan gamau sih cm gw pribadi pgn sukses dulu dan financial stable selain itu ortu gw blg gapapa ga nikah muda malah disuruhnya ntaran aja wkwkw</t>
  </si>
  <si>
    <t>['bukan', 'gamau', 'sih', 'cm', 'gw', 'pribadi', 'pgn', 'sukses', 'dulu', 'dan', 'financial', 'stable', 'selain', 'itu', 'ortu', 'gw', 'blg', 'gapapa', 'ga', 'nikah', 'muda', 'malah', 'disuruhnya', 'ntaran', 'aja', 'wkwkw']</t>
  </si>
  <si>
    <t>['bukan', 'gamau', 'sih', 'Cuma', 'aku', 'pribadi', 'ingin', 'sukses', 'dulu', 'dan', 'keuangan', 'stable', 'selain', 'itu', 'orangtua', 'aku', 'bilang', 'boleh', 'tidak', 'nikah', 'muda', 'malah', 'disuruhnya', 'ntaran', 'aja', 'wkwkw']</t>
  </si>
  <si>
    <t>['gamau', 'sih', 'Cuma', 'pribadi', 'sukses', 'keuangan', 'stable', 'orangtua', 'bilang', 'nikah', 'muda', 'disuruhnya', 'ntaran', 'aja']</t>
  </si>
  <si>
    <t>['gamau', 'sih', 'cuma', 'pribadi', 'sukses', 'uang', 'stable', 'orangtua', 'bilang', 'nikah', 'muda', 'suruh', 'ntaran', 'aja']</t>
  </si>
  <si>
    <t>gamau sih cuma pribadi sukses uang stable orangtua bilang nikah muda suruh ntaran aja</t>
  </si>
  <si>
    <t>@noonaamee__ dulu gw gini tey, stress mulu jdi akhirnya bodoamat kek yaudah lahhh idup bukan lomba kok.. masih muda juga belom nikah blom punya anak jdi gaada tanggungan 😭😭</t>
  </si>
  <si>
    <t>dulu gw gini tey stress mulu jdi akhirnya bodoamat kek yaudah lahhh idup bukan lomba kok masih muda juga belom nikah blom punya anak jdi gaada tanggungan</t>
  </si>
  <si>
    <t>['dulu', 'gw', 'gini', 'tey', 'stress', 'mulu', 'jdi', 'akhirnya', 'bodoamat', 'kek', 'yaudah', 'lahhh', 'idup', 'bukan', 'lomba', 'kok', 'masih', 'muda', 'juga', 'belom', 'nikah', 'blom', 'punya', 'anak', 'jdi', 'gaada', 'tanggungan']</t>
  </si>
  <si>
    <t>['dulu', 'aku', 'begini', 'tey', 'stres', 'selalu', 'jadi', 'akhirnya', 'bodoamat', 'seperti', 'yaudah', 'lahhh', 'hidup', 'bukan', 'lomba', 'kok', 'masih', 'muda', 'juga', 'belum', 'nikah', 'belum', 'punya', 'anak', 'jadi', 'gaada', 'tanggungan']</t>
  </si>
  <si>
    <t>['tey', 'stres', 'bodoamat', 'yaudah', 'lahhh', 'hidup', 'lomba', 'muda', 'nikah', 'anak', 'gaada', 'tanggungan']</t>
  </si>
  <si>
    <t>['tey', 'stres', 'bodoamat', 'yaudah', 'lahhh', 'hidup', 'lomba', 'muda', 'nikah', 'anak', 'gaada', 'tanggung']</t>
  </si>
  <si>
    <t>tey stres bodoamat yaudah lahhh hidup lomba muda nikah anak gaada tanggung</t>
  </si>
  <si>
    <t>@tanyarlfes Nikah bukan prestasi, kalo kau cepet dan gak nahan pengen ngewe ya silahkan nikah muda, tapi jangan salahkan yg Nunda atau gak mau nikah</t>
  </si>
  <si>
    <t>@tanyarlfes nikah bukan prestasi, kalo kau cepet dan gak nahan pengen ngewe ya silahkan nikah muda, tapi jangan salahkan yg nunda atau gak mau nikah</t>
  </si>
  <si>
    <t>nikah bukan prestasi kalo kau cepet dan gak nahan pengen ngewe ya silahkan nikah muda tapi jangan salahkan yg nunda atau gak mau nikah</t>
  </si>
  <si>
    <t>['nikah', 'bukan', 'prestasi', 'kalo', 'kau', 'cepet', 'dan', 'gak', 'nahan', 'pengen', 'ngewe', 'ya', 'silahkan', 'nikah', 'muda', 'tapi', 'jangan', 'salahkan', 'yg', 'nunda', 'atau', 'gak', 'mau', 'nikah']</t>
  </si>
  <si>
    <t>['nikah', 'bukan', 'prestasi', 'kalo', 'kau', 'cepat', 'dan', 'gak', 'nahan', 'ingin', 'seks', 'ya', 'silakan', 'nikah', 'muda', 'tapi', 'jangan', 'salahkan', 'yg', 'menunda', 'atau', 'gak', 'mau', 'nikah']</t>
  </si>
  <si>
    <t>['nikah', 'prestasi', 'kalo', 'kau', 'cepat', 'gak', 'nahan', 'seks', 'ya', 'silakan', 'nikah', 'muda', 'salahkan', 'menunda', 'gak', 'nikah']</t>
  </si>
  <si>
    <t>['nikah', 'prestasi', 'kalo', 'kau', 'cepat', 'gak', 'nahan', 'seks', 'ya', 'sila', 'nikah', 'muda', 'salah', 'tunda', 'gak', 'nikah']</t>
  </si>
  <si>
    <t>nikah prestasi kalo kau cepat gak nahan seks ya sila nikah muda salah tunda gak nikah</t>
  </si>
  <si>
    <t>@tanyarlfes Belum ada mobil, gaji masih kecil, belum bahagiain mama ayah dan suka suka gw lah mau atau engga nikah muda 🙄</t>
  </si>
  <si>
    <t>@tanyarlfes belum ada mobil, gaji masih kecil, belum bahagiain mama ayah dan suka suka gw lah mau atau engga nikah muda 🙄</t>
  </si>
  <si>
    <t>belum ada mobil gaji masih kecil belum bahagiain mama ayah dan suka suka gw lah mau atau engga nikah muda</t>
  </si>
  <si>
    <t>['belum', 'ada', 'mobil', 'gaji', 'masih', 'kecil', 'belum', 'bahagiain', 'mama', 'ayah', 'dan', 'suka', 'suka', 'gw', 'lah', 'mau', 'atau', 'engga', 'nikah', 'muda']</t>
  </si>
  <si>
    <t>['belum', 'ada', 'mobil', 'gaji', 'masih', 'kecil', 'belum', 'bahagiakan', 'ibu', 'ayah', 'dan', 'suka', 'suka', 'aku', 'lah', 'mau', 'atau', 'tidak', 'nikah', 'muda']</t>
  </si>
  <si>
    <t>['mobil', 'gaji', 'bahagiakan', 'ayah', 'suka', 'suka', 'nikah', 'muda']</t>
  </si>
  <si>
    <t>['mobil', 'gaji', 'bahagia', 'ayah', 'suka', 'suka', 'nikah', 'muda']</t>
  </si>
  <si>
    <t>mobil gaji bahagia ayah suka suka nikah muda</t>
  </si>
  <si>
    <t>@tanyarlfes masa masi muda nikah?
laaah mending mati ._.</t>
  </si>
  <si>
    <t>masa masi muda nikah laaah mending mati</t>
  </si>
  <si>
    <t>['masa', 'masi', 'muda', 'nikah', 'laaah', 'mending', 'mati']</t>
  </si>
  <si>
    <t>['masa', 'masih', 'muda', 'nikah', 'laaah', 'mending', 'mati']</t>
  </si>
  <si>
    <t>['muda', 'nikah', 'laaah', 'mending', 'mati']</t>
  </si>
  <si>
    <t>muda nikah laaah mending mati</t>
  </si>
  <si>
    <t>Nikah muda kalo finansial + mental gak stabil jg buat apa.</t>
  </si>
  <si>
    <t>nikah muda kalo finansial + mental gak stabil jg buat apa.</t>
  </si>
  <si>
    <t>nikah muda kalo finansial mental gak stabil jg buat apa</t>
  </si>
  <si>
    <t>['nikah', 'muda', 'kalo', 'finansial', 'mental', 'gak', 'stabil', 'jg', 'buat', 'apa']</t>
  </si>
  <si>
    <t>['nikah', 'muda', 'kalo', 'keuangan', 'mental', 'gak', 'stabil', 'juga', 'buat', 'apa']</t>
  </si>
  <si>
    <t>['nikah', 'muda', 'kalo', 'keuangan', 'mental', 'gak', 'stabil']</t>
  </si>
  <si>
    <t>['nikah', 'muda', 'kalo', 'uang', 'mental', 'gak', 'stabil']</t>
  </si>
  <si>
    <t>nikah muda kalo uang mental gak stabil</t>
  </si>
  <si>
    <t>Tidak ada calon brow! Tpi ada calon jga ga mau :( nikah muda tuh ga enak</t>
  </si>
  <si>
    <t>tidak ada calon brow! tpi ada calon jga ga mau :( nikah muda tuh ga enak</t>
  </si>
  <si>
    <t>tidak ada calon brow tpi ada calon jga ga mau nikah muda tuh ga enak</t>
  </si>
  <si>
    <t>['tidak', 'ada', 'calon', 'brow', 'tpi', 'ada', 'calon', 'jga', 'ga', 'mau', 'nikah', 'muda', 'tuh', 'ga', 'enak']</t>
  </si>
  <si>
    <t>['tidak', 'ada', 'calon', 'brow', 'tapi', 'ada', 'calon', 'juga', 'tidak', 'mau', 'nikah', 'muda', 'tuh', 'tidak', 'enak']</t>
  </si>
  <si>
    <t>['calon', 'brow', 'calon', 'nikah', 'muda', 'tuh', 'enak']</t>
  </si>
  <si>
    <t>calon brow calon nikah muda tuh enak</t>
  </si>
  <si>
    <t>@tanyarlfes umur 21 jangan nikah dulu, masi terlalu muda cari kerja dulu menyenangkan diri sendiri</t>
  </si>
  <si>
    <t>umur jangan nikah dulu masi terlalu muda cari kerja dulu menyenangkan diri sendiri</t>
  </si>
  <si>
    <t>['umur', 'jangan', 'nikah', 'dulu', 'masi', 'terlalu', 'muda', 'cari', 'kerja', 'dulu', 'menyenangkan', 'diri', 'sendiri']</t>
  </si>
  <si>
    <t>['umur', 'jangan', 'nikah', 'dulu', 'masih', 'terlalu', 'muda', 'cari', 'kerja', 'dulu', 'menyenangkan', 'diri', 'sendiri']</t>
  </si>
  <si>
    <t>['umur', 'nikah', 'muda', 'cari', 'kerja', 'menyenangkan']</t>
  </si>
  <si>
    <t>['umur', 'nikah', 'muda', 'cari', 'kerja', 'senang']</t>
  </si>
  <si>
    <t>umur nikah muda cari kerja senang</t>
  </si>
  <si>
    <t>@tanyarlfes Under 40 tahun kalo belum nikah dibilang tua kalo meninggoy dibilang masih muda 🤷</t>
  </si>
  <si>
    <t>@tanyarlfes under 40 tahun kalo belum nikah dibilang tua kalo meninggoy dibilang masih muda 🤷</t>
  </si>
  <si>
    <t>under tahun kalo belum nikah dibilang tua kalo meninggoy dibilang masih muda</t>
  </si>
  <si>
    <t>['under', 'tahun', 'kalo', 'belum', 'nikah', 'dibilang', 'tua', 'kalo', 'meninggoy', 'dibilang', 'masih', 'muda']</t>
  </si>
  <si>
    <t>['under', 'kalo', 'nikah', 'dibilang', 'tua', 'kalo', 'meninggoy', 'dibilang', 'muda']</t>
  </si>
  <si>
    <t>['under', 'kalo', 'nikah', 'bilang', 'tua', 'kalo', 'meninggoy', 'bilang', 'muda']</t>
  </si>
  <si>
    <t>under kalo nikah bilang tua kalo meninggoy bilang muda</t>
  </si>
  <si>
    <t>@tanyarlfes Karena udah tua.
Mau nikah muda pun gabisa.</t>
  </si>
  <si>
    <t>@tanyarlfes karena udah tua.
mau nikah muda pun gabisa.</t>
  </si>
  <si>
    <t>karena udah tua mau nikah muda pun gabisa</t>
  </si>
  <si>
    <t>['karena', 'udah', 'tua', 'mau', 'nikah', 'muda', 'pun', 'gabisa']</t>
  </si>
  <si>
    <t>['karena', 'sudah', 'tua', 'mau', 'nikah', 'muda', 'pun', 'gabisa']</t>
  </si>
  <si>
    <t>['tua', 'nikah', 'muda', 'gabisa']</t>
  </si>
  <si>
    <t>tua nikah muda gabisa</t>
  </si>
  <si>
    <t>Tmn aku nikah muda ya pas umur 22 trs skrg mereka udh punya rumah mobil dan anak lucu</t>
  </si>
  <si>
    <t>tmn aku nikah muda ya pas umur 22 trs skrg mereka udh punya rumah mobil dan anak lucu</t>
  </si>
  <si>
    <t>tmn aku nikah muda ya pas umur trs skrg mereka udh punya rumah mobil dan anak lucu</t>
  </si>
  <si>
    <t>['tmn', 'aku', 'nikah', 'muda', 'ya', 'pas', 'umur', 'trs', 'skrg', 'mereka', 'udh', 'punya', 'rumah', 'mobil', 'dan', 'anak', 'lucu']</t>
  </si>
  <si>
    <t>['teman', 'aku', 'nikah', 'muda', 'ya', 'saat', 'umur', 'terus', 'sekarang', 'mereka', 'sudah', 'punya', 'rumah', 'mobil', 'dan', 'anak', 'lucu']</t>
  </si>
  <si>
    <t>['teman', 'nikah', 'muda', 'ya', 'umur', 'rumah', 'mobil', 'anak', 'lucu']</t>
  </si>
  <si>
    <t>teman nikah muda ya umur rumah mobil anak lucu</t>
  </si>
  <si>
    <t>Alhamdulillah gak pernah kesel ditanya “kapan rencana nikah?”
Tinggal jawab aja kan, “doain aja😊”
Untung tante2 dan nenek2 gw pada gak nyinyir sih, abis dijawab gt malah kayak “yaudahlah masih muda, lulus dulu kerja dulu”</t>
  </si>
  <si>
    <t>alhamdulillah gak pernah kesel ditanya “kapan rencana nikah?”
tinggal jawab aja kan, “doain aja😊”
untung tante2 dan nenek2 gw pada gak nyinyir sih, abis dijawab gt malah kayak “yaudahlah masih muda, lulus dulu kerja dulu”</t>
  </si>
  <si>
    <t>alhamdulillah gak pernah kesel ditanya kapan rencana nikah tinggal jawab aja kan doain aja untung tante dan nenek gw pada gak nyinyir sih abis dijawab gt malah kayak yaudahlah masih muda lulus dulu kerja dulu</t>
  </si>
  <si>
    <t>['alhamdulillah', 'gak', 'pernah', 'kesel', 'ditanya', 'kapan', 'rencana', 'nikah', 'tinggal', 'jawab', 'aja', 'kan', 'doain', 'aja', 'untung', 'tante', 'dan', 'nenek', 'gw', 'pada', 'gak', 'nyinyir', 'sih', 'abis', 'dijawab', 'gt', 'malah', 'kayak', 'yaudahlah', 'masih', 'muda', 'lulus', 'dulu', 'kerja', 'dulu']</t>
  </si>
  <si>
    <t>['alhamdulillah', 'gak', 'pernah', 'kesal', 'ditanya', 'kapan', 'rencana', 'nikah', 'tinggal', 'jawab', 'aja', 'kan', 'doakan', 'aja', 'untung', 'tante', 'dan', 'nenek', 'aku', 'pada', 'gak', 'sindir', 'sih', 'habis', 'dijawab', 'begitu', 'malah', 'seperti', 'oke', 'masih', 'muda', 'lulus', 'dulu', 'kerja', 'dulu']</t>
  </si>
  <si>
    <t>['alhamdulillah', 'gak', 'kesal', 'rencana', 'nikah', 'tinggal', 'aja', 'doakan', 'aja', 'untung', 'tante', 'nenek', 'gak', 'sindir', 'sih', 'habis', 'oke', 'muda', 'lulus', 'kerja']</t>
  </si>
  <si>
    <t>['alhamdulillah', 'gak', 'kesal', 'rencana', 'nikah', 'tinggal', 'aja', 'doa', 'aja', 'untung', 'tante', 'nenek', 'gak', 'sindir', 'sih', 'habis', 'oke', 'muda', 'lulus', 'kerja']</t>
  </si>
  <si>
    <t>alhamdulillah gak kesal rencana nikah tinggal aja doa aja untung tante nenek gak sindir sih habis oke muda lulus kerja</t>
  </si>
  <si>
    <t>@tanyarlfes ya Allah masih 21 tahun sender sayankkk .... temen2nya pacarku yg cewe juga banyakk yg blm nikah meski udh usia 26, 27. dan usia segitu masih muda bgt loh. hidupmu masi panjang, lulus SMA juga baru 3 tahun yg lalu. upgrade dirimu, jodoh itu pasti dtg kok</t>
  </si>
  <si>
    <t>@tanyarlfes ya allah masih 21 tahun sender sayankkk .... temen2nya pacarku yg cewe juga banyakk yg blm nikah meski udh usia 26, 27. dan usia segitu masih muda bgt loh. hidupmu masi panjang, lulus sma juga baru 3 tahun yg lalu. upgrade dirimu, jodoh itu pasti dtg kok</t>
  </si>
  <si>
    <t>ya allah masih tahun sender sayankkk temennya pacarku yg cewe juga banyakk yg blm nikah meski udh usia dan usia segitu masih muda bgt loh hidupmu masi panjang lulus sma juga baru tahun yg lalu upgrade dirimu jodoh itu pasti dtg kok</t>
  </si>
  <si>
    <t>['ya', 'allah', 'masih', 'tahun', 'sender', 'sayankkk', 'temennya', 'pacarku', 'yg', 'cewe', 'juga', 'banyakk', 'yg', 'blm', 'nikah', 'meski', 'udh', 'usia', 'dan', 'usia', 'segitu', 'masih', 'muda', 'bgt', 'loh', 'hidupmu', 'masi', 'panjang', 'lulus', 'sma', 'juga', 'baru', 'tahun', 'yg', 'lalu', 'upgrade', 'dirimu', 'jodoh', 'itu', 'pasti', 'dtg', 'kok']</t>
  </si>
  <si>
    <t>['ya', 'allah', 'masih', 'tahun', 'pengirim', 'sayankkk', 'temannya', 'pacarku', 'yg', 'cewek', 'juga', 'banyakk', 'yg', 'belum', 'nikah', 'meski', 'sudah', 'usia', 'dan', 'usia', 'begitu', 'masih', 'muda', 'banget', 'loh', 'hidupmu', 'masih', 'panjang', 'lulus', 'sama', 'juga', 'baru', 'tahun', 'yg', 'lalu', 'upgrade', 'dirimu', 'jodoh', 'itu', 'pasti', 'datang', 'kok']</t>
  </si>
  <si>
    <t>['ya', 'allah', 'pengirim', 'sayankkk', 'temannya', 'pacarku', 'cewek', 'banyakk', 'nikah', 'usia', 'usia', 'muda', 'banget', 'loh', 'hidupmu', 'lulus', 'upgrade', 'dirimu', 'jodoh']</t>
  </si>
  <si>
    <t>['ya', 'allah', 'kirim', 'sayankkk', 'teman', 'pacar', 'cewek', 'banyakk', 'nikah', 'usia', 'usia', 'muda', 'banget', 'loh', 'hidup', 'lulus', 'upgrade', 'diri', 'jodoh']</t>
  </si>
  <si>
    <t>ya allah kirim sayankkk teman pacar cewek banyakk nikah usia usia muda banget loh hidup lulus upgrade diri jodoh</t>
  </si>
  <si>
    <t>@tanyarlfes karna udah tua, jd gabisa nikah muda lagi😔</t>
  </si>
  <si>
    <t>karna udah tua jd gabisa nikah muda lagi</t>
  </si>
  <si>
    <t>['karna', 'udah', 'tua', 'jd', 'gabisa', 'nikah', 'muda', 'lagi']</t>
  </si>
  <si>
    <t>['karena', 'sudah', 'tua', 'jd', 'gabisa', 'nikah', 'muda', 'lagi']</t>
  </si>
  <si>
    <t>['tua', 'jd', 'gabisa', 'nikah', 'muda']</t>
  </si>
  <si>
    <t>tua jd gabisa nikah muda</t>
  </si>
  <si>
    <t>@tanyarlfes Kalo suaminya kaya raya nan baik hati gpp nikah muda gw nder.</t>
  </si>
  <si>
    <t>@tanyarlfes kalo suaminya kaya raya nan baik hati gpp nikah muda gw nder.</t>
  </si>
  <si>
    <t>kalo suaminya kaya raya nan baik hati gpp nikah muda gw nder</t>
  </si>
  <si>
    <t>['kalo', 'suaminya', 'kaya', 'raya', 'nan', 'baik', 'hati', 'gpp', 'nikah', 'muda', 'gw', 'nder']</t>
  </si>
  <si>
    <t>['kalo', 'suaminya', 'kaya', 'raya', 'nan', 'baik', 'hati', 'boleh', 'nikah', 'muda', 'aku', 'nder']</t>
  </si>
  <si>
    <t>['kalo', 'suaminya', 'kaya', 'raya', 'nan', 'hati', 'nikah', 'muda', 'nder']</t>
  </si>
  <si>
    <t>['kalo', 'suami', 'kaya', 'raya', 'nan', 'hati', 'nikah', 'muda', 'nder']</t>
  </si>
  <si>
    <t>kalo suami kaya raya nan hati nikah muda nder</t>
  </si>
  <si>
    <t>so so an mau nikah muda, pacar aja gapunya dasar aku</t>
  </si>
  <si>
    <t>so so an mau nikah muda pacar aja gapunya dasar aku</t>
  </si>
  <si>
    <t>['so', 'so', 'an', 'mau', 'nikah', 'muda', 'pacar', 'aja', 'gapunya', 'dasar', 'aku']</t>
  </si>
  <si>
    <t>['jadi', 'jadi', 'an', 'mau', 'nikah', 'muda', 'pacar', 'aja', 'gapunya', 'dasar', 'aku']</t>
  </si>
  <si>
    <t>['an', 'nikah', 'muda', 'pacar', 'aja', 'gapunya', 'dasar']</t>
  </si>
  <si>
    <t>an nikah muda pacar aja gapunya dasar</t>
  </si>
  <si>
    <t>@tanyarlfes dulu pas umur belasan pengen bgt nikah muda, setelah umur 20an ke atas mulai semakin realistis aja kek ngurus diri sendiri aja belum becus, mana kadang labilan, trs sering nemu cerita rumah tangga yg tragis kek waduh mikir2 dulu</t>
  </si>
  <si>
    <t>dulu pas umur belasan pengen bgt nikah muda setelah umur an ke atas mulai semakin realistis aja kek ngurus diri sendiri aja belum becus mana kadang labilan trs sering nemu cerita rumah tangga yg tragis kek waduh mikir dulu</t>
  </si>
  <si>
    <t>['dulu', 'pas', 'umur', 'belasan', 'pengen', 'bgt', 'nikah', 'muda', 'setelah', 'umur', 'an', 'ke', 'atas', 'mulai', 'semakin', 'realistis', 'aja', 'kek', 'ngurus', 'diri', 'sendiri', 'aja', 'belum', 'becus', 'mana', 'kadang', 'labilan', 'trs', 'sering', 'nemu', 'cerita', 'rumah', 'tangga', 'yg', 'tragis', 'kek', 'waduh', 'mikir', 'dulu']</t>
  </si>
  <si>
    <t>['dulu', 'saat', 'umur', 'remaja', 'ingin', 'banget', 'nikah', 'muda', 'setelah', 'umur', 'an', 'ke', 'atas', 'mulai', 'semakin', 'realistis', 'aja', 'seperti', 'merawat', 'diri', 'sendiri', 'aja', 'belum', 'becus', 'mana', 'kadang', 'labilan', 'terus', 'sering', 'menemukan', 'cerita', 'rumah', 'tangga', 'yg', 'tragis', 'seperti', 'waduh', 'berpikir', 'dulu']</t>
  </si>
  <si>
    <t>['umur', 'remaja', 'banget', 'nikah', 'muda', 'umur', 'an', 'realistis', 'aja', 'merawat', 'aja', 'becus', 'kadang', 'labilan', 'menemukan', 'cerita', 'rumah', 'tangga', 'tragis', 'berpikir']</t>
  </si>
  <si>
    <t>['umur', 'remaja', 'banget', 'nikah', 'muda', 'umur', 'an', 'realistis', 'aja', 'rawat', 'aja', 'becus', 'kadang', 'labil', 'temu', 'cerita', 'rumah', 'tangga', 'tragis', 'pikir']</t>
  </si>
  <si>
    <t>umur remaja banget nikah muda umur an realistis aja rawat aja becus kadang labil temu cerita rumah tangga tragis pikir</t>
  </si>
  <si>
    <t>@tanyarlfes Anak' gitu captnya trus fotonya tu perlengkapan anak yg emg biasa dibeli SM org tua gitu, dan itu bikin gua mikir kayanya kalo lu emang belum punya kesiapan ekonomi mending gausah nikah muda, belum lagi masih pada labil gitu kelakuannya. Gaada ekonomi trus labil ya neraka namanya</t>
  </si>
  <si>
    <t>@tanyarlfes anak' gitu captnya trus fotonya tu perlengkapan anak yg emg biasa dibeli sm org tua gitu, dan itu bikin gua mikir kayanya kalo lu emang belum punya kesiapan ekonomi mending gausah nikah muda, belum lagi masih pada labil gitu kelakuannya. gaada ekonomi trus labil ya neraka namanya</t>
  </si>
  <si>
    <t>anak gitu captnya trus fotonya tu perlengkapan anak yg emg biasa dibeli sm org tua gitu dan itu bikin gua mikir kayanya kalo lu emang belum punya kesiapan ekonomi mending gausah nikah muda belum lagi masih pada labil gitu kelakuannya gaada ekonomi trus labil ya neraka namanya</t>
  </si>
  <si>
    <t>['anak', 'gitu', 'captnya', 'trus', 'fotonya', 'tu', 'perlengkapan', 'anak', 'yg', 'emg', 'biasa', 'dibeli', 'sm', 'org', 'tua', 'gitu', 'dan', 'itu', 'bikin', 'gua', 'mikir', 'kayanya', 'kalo', 'lu', 'emang', 'belum', 'punya', 'kesiapan', 'ekonomi', 'mending', 'gausah', 'nikah', 'muda', 'belum', 'lagi', 'masih', 'pada', 'labil', 'gitu', 'kelakuannya', 'gaada', 'ekonomi', 'trus', 'labil', 'ya', 'neraka', 'namanya']</t>
  </si>
  <si>
    <t>['anak', 'begitu', 'captnya', 'terus', 'fotonya', 'itu', 'perlengkapan', 'anak', 'yg', 'memang', 'biasa', 'dibeli', 'sama', 'orang', 'tua', 'begitu', 'dan', 'itu', 'bikin', 'aku', 'berpikir', 'sepertinya', 'kalo', 'kamu', 'memang', 'belum', 'punya', 'persiapan', 'ekonomi', 'mending', 'jangan', 'nikah', 'muda', 'belum', 'lagi', 'masih', 'pada', 'labil', 'begitu', 'kelakuannya', 'gaada', 'ekonomi', 'terus', 'labil', 'ya', 'neraka', 'namanya']</t>
  </si>
  <si>
    <t>['anak', 'captnya', 'fotonya', 'perlengkapan', 'anak', 'dibeli', 'orang', 'tua', 'bikin', 'berpikir', 'kalo', 'persiapan', 'ekonomi', 'mending', 'nikah', 'muda', 'labil', 'kelakuannya', 'gaada', 'ekonomi', 'labil', 'ya', 'neraka', 'namanya']</t>
  </si>
  <si>
    <t>['anak', 'captnya', 'foto', 'lengkap', 'anak', 'beli', 'orang', 'tua', 'bikin', 'pikir', 'kalo', 'siap', 'ekonomi', 'mending', 'nikah', 'muda', 'labil', 'laku', 'gaada', 'ekonomi', 'labil', 'ya', 'neraka', 'nama']</t>
  </si>
  <si>
    <t>anak captnya foto lengkap anak beli orang tua bikin pikir kalo siap ekonomi mending nikah muda labil laku gaada ekonomi labil ya neraka nama</t>
  </si>
  <si>
    <t>@tanyarlfes Temen SMP gua nikah muda, udah ada anak juga. Tiap hari doi bikin sw tentang anaknya mulu, jujur gua rasa iri si anaknya imut bgt soalnya. Tapi, kadang doi juga bikin sw kalo dia lagi kesusahan uang, ekonomi ga lancar, trus juga kadang bikin sw kaya 'gpp mahal yg penting buat-</t>
  </si>
  <si>
    <t>@tanyarlfes temen smp gua nikah muda, udah ada anak juga. tiap hari doi bikin sw tentang anaknya mulu, jujur gua rasa iri si anaknya imut bgt soalnya. tapi, kadang doi juga bikin sw kalo dia lagi kesusahan uang, ekonomi ga lancar, trus juga kadang bikin sw kaya 'gpp mahal yg penting buat-</t>
  </si>
  <si>
    <t>temen smp gua nikah muda udah ada anak juga tiap hari doi bikin sw tentang anaknya mulu jujur gua rasa iri si anaknya imut bgt soalnya tapi kadang doi juga bikin sw kalo dia lagi kesusahan uang ekonomi ga lancar trus juga kadang bikin sw kaya gpp mahal yg penting buat</t>
  </si>
  <si>
    <t>['temen', 'smp', 'gua', 'nikah', 'muda', 'udah', 'ada', 'anak', 'juga', 'tiap', 'hari', 'doi', 'bikin', 'sw', 'tentang', 'anaknya', 'mulu', 'jujur', 'gua', 'rasa', 'iri', 'si', 'anaknya', 'imut', 'bgt', 'soalnya', 'tapi', 'kadang', 'doi', 'juga', 'bikin', 'sw', 'kalo', 'dia', 'lagi', 'kesusahan', 'uang', 'ekonomi', 'ga', 'lancar', 'trus', 'juga', 'kadang', 'bikin', 'sw', 'kaya', 'gpp', 'mahal', 'yg', 'penting', 'buat']</t>
  </si>
  <si>
    <t>['teman', 'sampai', 'aku', 'nikah', 'muda', 'sudah', 'ada', 'anak', 'juga', 'tiap', 'hari', 'dia', 'bikin', 'sw', 'tentang', 'anaknya', 'selalu', 'jujur', 'aku', 'rasa', 'dengki', 'si', 'anaknya', 'imut', 'banget', 'soalnya', 'tapi', 'kadang', 'dia', 'juga', 'bikin', 'sw', 'kalo', 'dia', 'lagi', 'kesusahan', 'uang', 'ekonomi', 'tidak', 'lancar', 'terus', 'juga', 'kadang', 'bikin', 'sw', 'kaya', 'boleh', 'mahal', 'yg', 'penting', 'buat']</t>
  </si>
  <si>
    <t>['teman', 'nikah', 'muda', 'anak', 'bikin', 'sw', 'anaknya', 'jujur', 'dengki', 'si', 'anaknya', 'imut', 'banget', 'kadang', 'bikin', 'sw', 'kalo', 'kesusahan', 'uang', 'ekonomi', 'lancar', 'kadang', 'bikin', 'sw', 'kaya', 'mahal']</t>
  </si>
  <si>
    <t>['teman', 'nikah', 'muda', 'anak', 'bikin', 'sw', 'anak', 'jujur', 'dengki', 'si', 'anak', 'imut', 'banget', 'kadang', 'bikin', 'sw', 'kalo', 'susah', 'uang', 'ekonomi', 'lancar', 'kadang', 'bikin', 'sw', 'kaya', 'mahal']</t>
  </si>
  <si>
    <t>teman nikah muda anak bikin sw anak jujur dengki si anak imut banget kadang bikin sw kalo susah uang ekonomi lancar kadang bikin sw kaya mahal</t>
  </si>
  <si>
    <t>@tanyarlfes 1.krn sdh tdk muda
2.pengen ekonomi stabil dulu krn nikah butuh uang
3.belom ada calonnya</t>
  </si>
  <si>
    <t>krn sdh tdk muda pengen ekonomi stabil dulu krn nikah butuh uang belom ada calonnya</t>
  </si>
  <si>
    <t>['krn', 'sdh', 'tdk', 'muda', 'pengen', 'ekonomi', 'stabil', 'dulu', 'krn', 'nikah', 'butuh', 'uang', 'belom', 'ada', 'calonnya']</t>
  </si>
  <si>
    <t>['krn', 'sdh', 'tdk', 'muda', 'ingin', 'ekonomi', 'stabil', 'dulu', 'krn', 'nikah', 'butuh', 'uang', 'belum', 'ada', 'calonnya']</t>
  </si>
  <si>
    <t>['krn', 'sdh', 'tdk', 'muda', 'ekonomi', 'stabil', 'krn', 'nikah', 'butuh', 'uang', 'calonnya']</t>
  </si>
  <si>
    <t>['krn', 'sdh', 'tdk', 'muda', 'ekonomi', 'stabil', 'krn', 'nikah', 'butuh', 'uang', 'calon']</t>
  </si>
  <si>
    <t>krn sdh tdk muda ekonomi stabil krn nikah butuh uang calon</t>
  </si>
  <si>
    <t>@sukanyaakuu @idaiteseverlarc @onifess tanjiro klo gak salah sih 15 yaa, keknya beda setahun sama zenit. tapi emang lebi tua si kuning sih. mungkin emang zaman dulu nikah muda tuh hal yang normal(?) wkwkwk atau emang udh stress banget jadi milih pen nikah dia wkwk</t>
  </si>
  <si>
    <t>tanjiro klo gak salah sih yaa keknya beda setahun sama zenit tapi emang lebi tua si kuning sih mungkin emang zaman dulu nikah muda tuh hal yang normal wkwkwk atau emang udh stress banget jadi milih pen nikah dia wkwk</t>
  </si>
  <si>
    <t>['tanjiro', 'klo', 'gak', 'salah', 'sih', 'yaa', 'keknya', 'beda', 'setahun', 'sama', 'zenit', 'tapi', 'emang', 'lebi', 'tua', 'si', 'kuning', 'sih', 'mungkin', 'emang', 'zaman', 'dulu', 'nikah', 'muda', 'tuh', 'hal', 'yang', 'normal', 'wkwkwk', 'atau', 'emang', 'udh', 'stress', 'banget', 'jadi', 'milih', 'pen', 'nikah', 'dia', 'wkwk']</t>
  </si>
  <si>
    <t>['tanjiro', 'klo', 'gak', 'salah', 'sih', 'iya', 'sepertinya', 'beda', 'setahun', 'sama', 'zenit', 'tapi', 'memang', 'lebih', 'tua', 'si', 'kuning', 'sih', 'mungkin', 'memang', 'zaman', 'dulu', 'nikah', 'muda', 'tuh', 'hal', 'yang', 'normal', 'wkwkwk', 'atau', 'memang', 'sudah', 'stres', 'banget', 'jadi', 'memilih', 'ingin', 'nikah', 'dia', 'wkwk']</t>
  </si>
  <si>
    <t>['tanjiro', 'klo', 'gak', 'salah', 'sih', 'iya', 'beda', 'setahun', 'zenit', 'tua', 'si', 'kuning', 'sih', 'zaman', 'nikah', 'muda', 'tuh', 'normal', 'wkwkwk', 'stres', 'banget', 'memilih', 'nikah']</t>
  </si>
  <si>
    <t>['tanjiro', 'klo', 'gak', 'salah', 'sih', 'iya', 'beda', 'tahun', 'zenit', 'tua', 'si', 'kuning', 'sih', 'zaman', 'nikah', 'muda', 'tuh', 'normal', 'wkwkwk', 'stres', 'banget', 'pilih', 'nikah']</t>
  </si>
  <si>
    <t>tanjiro klo gak salah sih iya beda tahun zenit tua si kuning sih zaman nikah muda tuh normal wkwkwk stres banget pilih nikah</t>
  </si>
  <si>
    <t>@tanyarlfes Dulu pengen bgt nikah muda, karna mau ikut jejak nyokap. Tapi makin deket dengan target nikah muda itu, malah makin takut sama nikah. Bukan dateng dari keluarga sendiri, tapi dari orang sekitar dan liat kasus di internet sih. Dan gua super insecure sama diri gua.</t>
  </si>
  <si>
    <t>@tanyarlfes dulu pengen bgt nikah muda, karna mau ikut jejak nyokap. tapi makin deket dengan target nikah muda itu, malah makin takut sama nikah. bukan dateng dari keluarga sendiri, tapi dari orang sekitar dan liat kasus di internet sih. dan gua super insecure sama diri gua.</t>
  </si>
  <si>
    <t>dulu pengen bgt nikah muda karna mau ikut jejak nyokap tapi makin deket dengan target nikah muda itu malah makin takut sama nikah bukan dateng dari keluarga sendiri tapi dari orang sekitar dan liat kasus di internet sih dan gua super insecure sama diri gua</t>
  </si>
  <si>
    <t>['dulu', 'pengen', 'bgt', 'nikah', 'muda', 'karna', 'mau', 'ikut', 'jejak', 'nyokap', 'tapi', 'makin', 'deket', 'dengan', 'target', 'nikah', 'muda', 'itu', 'malah', 'makin', 'takut', 'sama', 'nikah', 'bukan', 'dateng', 'dari', 'keluarga', 'sendiri', 'tapi', 'dari', 'orang', 'sekitar', 'dan', 'liat', 'kasus', 'di', 'internet', 'sih', 'dan', 'gua', 'super', 'insecure', 'sama', 'diri', 'gua']</t>
  </si>
  <si>
    <t>['dulu', 'ingin', 'banget', 'nikah', 'muda', 'karena', 'mau', 'ikut', 'jejak', 'ibu', 'tapi', 'makin', 'dekat', 'dengan', 'target', 'nikah', 'muda', 'itu', 'malah', 'makin', 'takut', 'sama', 'nikah', 'bukan', 'datang', 'dari', 'keluarga', 'sendiri', 'tapi', 'dari', 'orang', 'sekitar', 'dan', 'lihat', 'kasus', 'di', 'internet', 'sih', 'dan', 'aku', 'super', 'khawatir', 'sama', 'diri', 'aku']</t>
  </si>
  <si>
    <t>['banget', 'nikah', 'muda', 'jejak', 'target', 'nikah', 'muda', 'takut', 'nikah', 'keluarga', 'orang', 'lihat', 'internet', 'sih', 'super', 'khawatir']</t>
  </si>
  <si>
    <t>banget nikah muda jejak target nikah muda takut nikah keluarga orang lihat internet sih super khawatir</t>
  </si>
  <si>
    <t>Nikah muda itu gampang, asal ortu lu ngasih 20 juta perbulan, mertua punya perusahaan sendiri, suami-istri kerja di perusahaan internasional. Semua tergantung mindset🙏</t>
  </si>
  <si>
    <t>nikah muda itu gampang, asal ortu lu ngasih 20 juta perbulan, mertua punya perusahaan sendiri, suami-istri kerja di perusahaan internasional. semua tergantung mindset🙏</t>
  </si>
  <si>
    <t>nikah muda itu gampang asal ortu lu ngasih juta perbulan mertua punya perusahaan sendiri suamiistri kerja di perusahaan internasional semua tergantung mindset</t>
  </si>
  <si>
    <t>['nikah', 'muda', 'itu', 'gampang', 'asal', 'ortu', 'lu', 'ngasih', 'juta', 'perbulan', 'mertua', 'punya', 'perusahaan', 'sendiri', 'suamiistri', 'kerja', 'di', 'perusahaan', 'internasional', 'semua', 'tergantung', 'mindset']</t>
  </si>
  <si>
    <t>['nikah', 'muda', 'itu', 'gampang', 'asal', 'orangtua', 'kamu', 'memberi', 'juta', 'perbulan', 'mertua', 'punya', 'perusahaan', 'sendiri', 'suamiistri', 'kerja', 'di', 'perusahaan', 'internasional', 'semua', 'tergantung', 'pemikiran']</t>
  </si>
  <si>
    <t>['nikah', 'muda', 'gampang', 'orangtua', 'juta', 'perbulan', 'mertua', 'perusahaan', 'suamiistri', 'kerja', 'perusahaan', 'internasional', 'tergantung', 'pemikiran']</t>
  </si>
  <si>
    <t>['nikah', 'muda', 'gampang', 'orangtua', 'juta', 'bulan', 'mertua', 'usaha', 'suamiistri', 'kerja', 'usaha', 'internasional', 'gantung', 'pikir']</t>
  </si>
  <si>
    <t>nikah muda gampang orangtua juta bulan mertua usaha suamiistri kerja usaha internasional gantung pikir</t>
  </si>
  <si>
    <t>@tanyarlfes 21 mending cari kerja dulu lah nder. Puas2in seneng2nya. Masi terlalu muda mikirin nikah.</t>
  </si>
  <si>
    <t>@tanyarlfes 21 mending cari kerja dulu lah nder. puas2in seneng2nya. masi terlalu muda mikirin nikah.</t>
  </si>
  <si>
    <t>mending cari kerja dulu lah nder puasin senengnya masi terlalu muda mikirin nikah</t>
  </si>
  <si>
    <t>['mending', 'cari', 'kerja', 'dulu', 'lah', 'nder', 'puasin', 'senengnya', 'masi', 'terlalu', 'muda', 'mikirin', 'nikah']</t>
  </si>
  <si>
    <t>['mending', 'cari', 'kerja', 'dulu', 'lah', 'nder', 'puas', 'senangnya', 'masih', 'terlalu', 'muda', 'memikirkan', 'nikah']</t>
  </si>
  <si>
    <t>['mending', 'cari', 'kerja', 'nder', 'puas', 'senangnya', 'muda', 'memikirkan', 'nikah']</t>
  </si>
  <si>
    <t>['mending', 'cari', 'kerja', 'nder', 'puas', 'senang', 'muda', 'pikir', 'nikah']</t>
  </si>
  <si>
    <t>mending cari kerja nder puas senang muda pikir nikah</t>
  </si>
  <si>
    <t>Sepupu yang lebih muda ngundang nikah, mulai nih mulai   (⁠￣⁠ヘ⁠￣⁠;⁠)</t>
  </si>
  <si>
    <t>sepupu yang lebih muda ngundang nikah, mulai nih mulai   (⁠￣⁠ヘ⁠￣⁠;⁠)</t>
  </si>
  <si>
    <t>sepupu yang lebih muda ngundang nikah mulai nih mulai</t>
  </si>
  <si>
    <t>['sepupu', 'yang', 'lebih', 'muda', 'ngundang', 'nikah', 'mulai', 'nih', 'mulai']</t>
  </si>
  <si>
    <t>['sepupu', 'muda', 'ngundang', 'nikah', 'nih']</t>
  </si>
  <si>
    <t>sepupu muda ngundang nikah nih</t>
  </si>
  <si>
    <t>💧: haitham gimana? bukannya lo sama haitham pacaran atau sudah nikah?
🏛: bukan,gw ga bermaksud cari gandengan lagi cuma mau tau aja secara hayi 2 tahun lebih muda dr gw,gw sama hayi ga pacaran,dia anggap gw teman sekamar . pokoknya rumit deh hubungan gw sama dia
💧: komunikasi</t>
  </si>
  <si>
    <t>haitham gimana bukannya lo sama haitham pacaran atau sudah nikah bukangw ga bermaksud cari gandengan lagi cuma mau tau aja secara hayi tahun lebih muda dr gwgw sama hayi ga pacarandia anggap gw teman sekamar pokoknya rumit deh hubungan gw sama dia komunikasi</t>
  </si>
  <si>
    <t>['haitham', 'gimana', 'bukannya', 'lo', 'sama', 'haitham', 'pacaran', 'atau', 'sudah', 'nikah', 'bukangw', 'ga', 'bermaksud', 'cari', 'gandengan', 'lagi', 'cuma', 'mau', 'tau', 'aja', 'secara', 'hayi', 'tahun', 'lebih', 'muda', 'dr', 'gwgw', 'sama', 'hayi', 'ga', 'pacarandia', 'anggap', 'gw', 'teman', 'sekamar', 'pokoknya', 'rumit', 'deh', 'hubungan', 'gw', 'sama', 'dia', 'komunikasi']</t>
  </si>
  <si>
    <t>['haitham', 'bagaimana', 'bukannya', 'kamu', 'sama', 'haitham', 'pacaran', 'atau', 'sudah', 'nikah', 'bukangw', 'tidak', 'bermaksud', 'cari', 'gandengan', 'lagi', 'cuma', 'mau', 'tau', 'aja', 'secara', 'hayi', 'tahun', 'lebih', 'muda', 'dari', 'gwgw', 'sama', 'hayi', 'tidak', 'pacarandia', 'anggap', 'aku', 'teman', 'sekamar', 'pokoknya', 'rumit', 'deh', 'hubungan', 'aku', 'sama', 'dia', 'komunikasi']</t>
  </si>
  <si>
    <t>['haitham', 'haitham', 'pacaran', 'nikah', 'bukangw', 'cari', 'gandengan', 'tau', 'aja', 'hayi', 'muda', 'gwgw', 'hayi', 'pacarandia', 'anggap', 'teman', 'sekamar', 'pokoknya', 'rumit', 'deh', 'hubungan', 'komunikasi']</t>
  </si>
  <si>
    <t>['haitham', 'haitham', 'pacar', 'nikah', 'bukangw', 'cari', 'gandeng', 'tau', 'aja', 'hayi', 'muda', 'gwgw', 'hayi', 'pacarandia', 'anggap', 'teman', 'kamar', 'pokok', 'rumit', 'deh', 'hubung', 'komunikasi']</t>
  </si>
  <si>
    <t>haitham haitham pacar nikah bukangw cari gandeng tau aja hayi muda gwgw hayi pacarandia anggap teman kamar pokok rumit deh hubung komunikasi</t>
  </si>
  <si>
    <t>@tanyakanrl Kapan nikah, pertanyaan org nolep ga sih😭 kek gaada pertanyaan lain apa yg bisa dibahas. Kan bisa tuh bahas anaknya nikah muda karena dah dp duluan😭 wkwwkwk maaf2an malah nambah dendam njir</t>
  </si>
  <si>
    <t>@tanyakanrl kapan nikah, pertanyaan org nolep ga sih😭 kek gaada pertanyaan lain apa yg bisa dibahas. kan bisa tuh bahas anaknya nikah muda karena dah dp duluan😭 wkwwkwk maaf2an malah nambah dendam njir</t>
  </si>
  <si>
    <t>kapan nikah pertanyaan org nolep ga sih kek gaada pertanyaan lain apa yg bisa dibahas kan bisa tuh bahas anaknya nikah muda karena dah dp duluan wkwwkwk maafan malah nambah dendam njir</t>
  </si>
  <si>
    <t>['kapan', 'nikah', 'pertanyaan', 'org', 'nolep', 'ga', 'sih', 'kek', 'gaada', 'pertanyaan', 'lain', 'apa', 'yg', 'bisa', 'dibahas', 'kan', 'bisa', 'tuh', 'bahas', 'anaknya', 'nikah', 'muda', 'karena', 'dah', 'dp', 'duluan', 'wkwwkwk', 'maafan', 'malah', 'nambah', 'dendam', 'njir']</t>
  </si>
  <si>
    <t>['kapan', 'nikah', 'pertanyaan', 'orang', 'nolep', 'tidak', 'sih', 'seperti', 'gaada', 'pertanyaan', 'lain', 'apa', 'yg', 'bisa', 'dibahas', 'kan', 'bisa', 'tuh', 'bahas', 'anaknya', 'nikah', 'muda', 'karena', 'sudah', 'dp', 'duluan', 'wkwwkwk', 'maafan', 'malah', 'bertambah', 'dendam', 'fuck']</t>
  </si>
  <si>
    <t>['nikah', 'orang', 'nolep', 'sih', 'gaada', 'dibahas', 'tuh', 'bahas', 'anaknya', 'nikah', 'muda', 'dp', 'duluan', 'wkwwkwk', 'maafan', 'bertambah', 'dendam', 'fuck']</t>
  </si>
  <si>
    <t>['nikah', 'orang', 'nolep', 'sih', 'gaada', 'bahas', 'tuh', 'bahas', 'anak', 'nikah', 'muda', 'dp', 'duluan', 'wkwwkwk', 'maaf', 'tambah', 'dendam', 'fuck']</t>
  </si>
  <si>
    <t>nikah orang nolep sih gaada bahas tuh bahas anak nikah muda dp duluan wkwwkwk maaf tambah dendam fuck</t>
  </si>
  <si>
    <t>barusan ngobrol sama sepupu gua yg baru nikah dan baru punya anak, dia bilang "jangan buru2 dah mel, nikmatin masa muda dulu :') "</t>
  </si>
  <si>
    <t>barusan ngobrol sama sepupu gua yg baru nikah dan baru punya anak dia bilang jangan buru dah mel nikmatin masa muda dulu</t>
  </si>
  <si>
    <t>['barusan', 'ngobrol', 'sama', 'sepupu', 'gua', 'yg', 'baru', 'nikah', 'dan', 'baru', 'punya', 'anak', 'dia', 'bilang', 'jangan', 'buru', 'dah', 'mel', 'nikmatin', 'masa', 'muda', 'dulu']</t>
  </si>
  <si>
    <t>['barusan', 'berbicara', 'sama', 'sepupu', 'aku', 'yg', 'baru', 'nikah', 'dan', 'baru', 'punya', 'anak', 'dia', 'bilang', 'jangan', 'buru', 'sudah', 'mel', 'menikmati', 'masa', 'muda', 'dulu']</t>
  </si>
  <si>
    <t>['barusan', 'berbicara', 'sepupu', 'nikah', 'anak', 'bilang', 'buru', 'mel', 'menikmati', 'muda']</t>
  </si>
  <si>
    <t>['barusan', 'bicara', 'sepupu', 'nikah', 'anak', 'bilang', 'buru', 'mel', 'nikmat', 'muda']</t>
  </si>
  <si>
    <t>barusan bicara sepupu nikah anak bilang buru mel nikmat muda</t>
  </si>
  <si>
    <t>kalo buat menghabiskan masa tua sih iya kayaknya enak. tp kalo masih muda gk dulu. belum aja u ngerasain mau beli sesuatu di olshop tp ongkirnya lebih mahal dari si barang, lulus SMA dah disuruh nikah 😀</t>
  </si>
  <si>
    <t>kalo buat menghabiskan masa tua sih iya kayaknya enak. tp kalo masih muda gk dulu. belum aja u ngerasain mau beli sesuatu di olshop tp ongkirnya lebih mahal dari si barang, lulus sma dah disuruh nikah 😀</t>
  </si>
  <si>
    <t>kalo buat menghabiskan masa tua sih iya kayaknya enak tp kalo masih muda gk dulu belum aja  ngerasain mau beli sesuatu di olshop tp ongkirnya lebih mahal dari si barang lulus sma dah disuruh nikah</t>
  </si>
  <si>
    <t>['kalo', 'buat', 'menghabiskan', 'masa', 'tua', 'sih', 'iya', 'kayaknya', 'enak', 'tp', 'kalo', 'masih', 'muda', 'gk', 'dulu', 'belum', 'aja', 'ngerasain', 'mau', 'beli', 'sesuatu', 'di', 'olshop', 'tp', 'ongkirnya', 'lebih', 'mahal', 'dari', 'si', 'barang', 'lulus', 'sma', 'dah', 'disuruh', 'nikah']</t>
  </si>
  <si>
    <t>['kalo', 'buat', 'menghabiskan', 'masa', 'tua', 'sih', 'iya', 'kayaknya', 'enak', 'tapi', 'kalo', 'masih', 'muda', 'tidak', 'dulu', 'belum', 'aja', 'merasakan', 'mau', 'beli', 'sesuatu', 'di', 'olshop', 'tapi', 'ongkirnya', 'lebih', 'mahal', 'dari', 'si', 'barang', 'lulus', 'sama', 'sudah', 'disuruh', 'nikah']</t>
  </si>
  <si>
    <t>['kalo', 'menghabiskan', 'tua', 'sih', 'iya', 'kayaknya', 'enak', 'kalo', 'muda', 'aja', 'merasakan', 'beli', 'olshop', 'ongkirnya', 'mahal', 'si', 'barang', 'lulus', 'disuruh', 'nikah']</t>
  </si>
  <si>
    <t>['kalo', 'habis', 'tua', 'sih', 'iya', 'kayak', 'enak', 'kalo', 'muda', 'aja', 'rasa', 'beli', 'olshop', 'ongkirnya', 'mahal', 'si', 'barang', 'lulus', 'suruh', 'nikah']</t>
  </si>
  <si>
    <t>kalo habis tua sih iya kayak enak kalo muda aja rasa beli olshop ongkirnya mahal si barang lulus suruh nikah</t>
  </si>
  <si>
    <t>Yah kasihan juga denger ponakan curhat soal nikah muda biar gak dapet pertanyaan kok belom nikah-nikah 
Di ajarin bandel susah siii hueheh</t>
  </si>
  <si>
    <t>yah kasihan juga denger ponakan curhat soal nikah muda biar gak dapet pertanyaan kok belom nikah-nikah 
di ajarin bandel susah siii hueheh</t>
  </si>
  <si>
    <t>yah kasihan juga denger ponakan curhat soal nikah muda biar gak dapet pertanyaan kok belom nikahnikah di ajarin bandel susah siii hueheh</t>
  </si>
  <si>
    <t>['yah', 'kasihan', 'juga', 'denger', 'ponakan', 'curhat', 'soal', 'nikah', 'muda', 'biar', 'gak', 'dapet', 'pertanyaan', 'kok', 'belom', 'nikahnikah', 'di', 'ajarin', 'bandel', 'susah', 'siii', 'hueheh']</t>
  </si>
  <si>
    <t>['yah', 'kasihan', 'juga', 'denger', 'ponakan', 'cerita', 'soal', 'nikah', 'muda', 'biar', 'gak', 'dapat', 'pertanyaan', 'kok', 'belum', 'nikah', 'di', 'mengajarkan', 'bandel', 'susah', 'sih', 'hueheh']</t>
  </si>
  <si>
    <t>['yah', 'kasihan', 'denger', 'ponakan', 'cerita', 'nikah', 'muda', 'biar', 'gak', 'nikah', 'mengajarkan', 'bandel', 'susah', 'sih', 'hueheh']</t>
  </si>
  <si>
    <t>['yah', 'kasihan', 'denger', 'ponakan', 'cerita', 'nikah', 'muda', 'biar', 'gak', 'nikah', 'ajar', 'bandel', 'susah', 'sih', 'hueheh']</t>
  </si>
  <si>
    <t>yah kasihan denger ponakan cerita nikah muda biar gak nikah ajar bandel susah sih hueheh</t>
  </si>
  <si>
    <t>Sepupu emak gua yg paling muda n cakep mau nikah, gua bingung cok. Klo gua cemburu kek aneh bat gua anjj</t>
  </si>
  <si>
    <t>sepupu emak gua yg paling muda n cakep mau nikah, gua bingung cok. klo gua cemburu kek aneh bat gua anjj</t>
  </si>
  <si>
    <t>sepupu emak gua yg paling muda  cakep mau nikah gua bingung cok klo gua cemburu kek aneh bat gua anjj</t>
  </si>
  <si>
    <t>['sepupu', 'emak', 'gua', 'yg', 'paling', 'muda', 'cakep', 'mau', 'nikah', 'gua', 'bingung', 'cok', 'klo', 'gua', 'cemburu', 'kek', 'aneh', 'bat', 'gua', 'anjj']</t>
  </si>
  <si>
    <t>['sepupu', 'ibu', 'aku', 'yg', 'paling', 'muda', 'cakep', 'mau', 'nikah', 'aku', 'bingung', 'cok', 'klo', 'aku', 'cemburu', 'seperti', 'aneh', 'banget', 'aku', 'fuck']</t>
  </si>
  <si>
    <t>['sepupu', 'muda', 'cakep', 'nikah', 'bingung', 'cok', 'klo', 'cemburu', 'aneh', 'banget', 'fuck']</t>
  </si>
  <si>
    <t>sepupu muda cakep nikah bingung cok klo cemburu aneh banget fuck</t>
  </si>
  <si>
    <t>@sbyfess Wkwkwkkwk.. ingat masa muda sampai umur 27 masih dapat sangu lebaran gara2 belum nikah. Masih ingat sampai skrg sangu lebaran terakhir sebelum nikah 700 lebih. Tet! Umur 28 langsung gantian bagi2.</t>
  </si>
  <si>
    <t>@sbyfess wkwkwkkwk.. ingat masa muda sampai umur 27 masih dapat sangu lebaran gara2 belum nikah. masih ingat sampai skrg sangu lebaran terakhir sebelum nikah 700 lebih. tet! umur 28 langsung gantian bagi2.</t>
  </si>
  <si>
    <t>wkwkwkkwk ingat masa muda sampai umur masih dapat sangu lebaran gara belum nikah masih ingat sampai skrg sangu lebaran terakhir sebelum nikah lebih tet umur langsung gantian bagi</t>
  </si>
  <si>
    <t>['wkwkwkkwk', 'ingat', 'masa', 'muda', 'sampai', 'umur', 'masih', 'dapat', 'sangu', 'lebaran', 'gara', 'belum', 'nikah', 'masih', 'ingat', 'sampai', 'skrg', 'sangu', 'lebaran', 'terakhir', 'sebelum', 'nikah', 'lebih', 'tet', 'umur', 'langsung', 'gantian', 'bagi']</t>
  </si>
  <si>
    <t>['wkwkwkkwk', 'ingat', 'masa', 'muda', 'sampai', 'umur', 'masih', 'dapat', 'sangu', 'lebaran', 'karena', 'belum', 'nikah', 'masih', 'ingat', 'sampai', 'sekarang', 'sangu', 'lebaran', 'terakhir', 'sebelum', 'nikah', 'lebih', 'tet', 'umur', 'langsung', 'gantian', 'bagi']</t>
  </si>
  <si>
    <t>['wkwkwkkwk', 'muda', 'umur', 'sangu', 'lebaran', 'nikah', 'sangu', 'lebaran', 'nikah', 'tet', 'umur', 'langsung', 'gantian']</t>
  </si>
  <si>
    <t>['wkwkwkkwk', 'muda', 'umur', 'sangu', 'lebaran', 'nikah', 'sangu', 'lebaran', 'nikah', 'tet', 'umur', 'langsung', 'ganti']</t>
  </si>
  <si>
    <t>wkwkwkkwk muda umur sangu lebaran nikah sangu lebaran nikah tet umur langsung ganti</t>
  </si>
  <si>
    <t>Lebaran ini sepupu2 ku yg lebih muda udah bawa pasangan atau mau lamaran/nikah. Udah cerita kerja disana dan disini.
Me: https://t.co/CzzdFKzU3T</t>
  </si>
  <si>
    <t>lebaran ini sepupu2 ku yg lebih muda udah bawa pasangan atau mau lamaran/nikah. udah cerita kerja disana dan disini.
me: https://t.co/czzdfkzu3t</t>
  </si>
  <si>
    <t>lebaran ini sepupu ku yg lebih muda udah bawa pasangan atau mau lamarannikah udah cerita kerja disana dan disini me</t>
  </si>
  <si>
    <t>['lebaran', 'ini', 'sepupu', 'ku', 'yg', 'lebih', 'muda', 'udah', 'bawa', 'pasangan', 'atau', 'mau', 'lamarannikah', 'udah', 'cerita', 'kerja', 'disana', 'dan', 'disini', 'me']</t>
  </si>
  <si>
    <t>['lebaran', 'ini', 'sepupu', 'aku', 'yg', 'lebih', 'muda', 'sudah', 'bawa', 'pasangan', 'atau', 'mau', 'lamarannikah', 'sudah', 'cerita', 'kerja', 'disana', 'dan', 'disini', 'me']</t>
  </si>
  <si>
    <t>['lebaran', 'sepupu', 'muda', 'bawa', 'pasangan', 'lamarannikah', 'cerita', 'kerja', 'disana', 'me']</t>
  </si>
  <si>
    <t>['lebaran', 'sepupu', 'muda', 'bawa', 'pasang', 'lamarannikah', 'cerita', 'kerja', 'sana', 'me']</t>
  </si>
  <si>
    <t>lebaran sepupu muda bawa pasang lamarannikah cerita kerja sana me</t>
  </si>
  <si>
    <t>@jengkolpedez @budimandjatmiko Bro ibu lo udh jadi janda blom ? Andaikata jadi janda, tetangga lo bilang eh janda kapan nikah lagi , lo marah ? Wajar krn tuh tetannga  ga punya adab dan sopan santun. Paham kan lo... disini bkn mslh megawatinya. Tp adab anak muda thd orang tua</t>
  </si>
  <si>
    <t>@jengkolpedez @budimandjatmiko bro ibu lo udh jadi janda blom ? andaikata jadi janda, tetangga lo bilang eh janda kapan nikah lagi , lo marah ? wajar krn tuh tetannga  ga punya adab dan sopan santun. paham kan lo... disini bkn mslh megawatinya. tp adab anak muda thd orang tua</t>
  </si>
  <si>
    <t>bro ibu lo udh jadi janda blom andaikata jadi janda tetangga lo bilang eh janda kapan nikah lagi lo marah wajar krn tuh tetannga ga punya adab dan sopan santun paham kan lo disini bkn mslh megawatinya tp adab anak muda thd orang tua</t>
  </si>
  <si>
    <t>['bro', 'ibu', 'lo', 'udh', 'jadi', 'janda', 'blom', 'andaikata', 'jadi', 'janda', 'tetangga', 'lo', 'bilang', 'eh', 'janda', 'kapan', 'nikah', 'lagi', 'lo', 'marah', 'wajar', 'krn', 'tuh', 'tetannga', 'ga', 'punya', 'adab', 'dan', 'sopan', 'santun', 'paham', 'kan', 'lo', 'disini', 'bkn', 'mslh', 'megawatinya', 'tp', 'adab', 'anak', 'muda', 'thd', 'orang', 'tua']</t>
  </si>
  <si>
    <t>['bro', 'ibu', 'kamu', 'sudah', 'jadi', 'janda', 'belum', 'misal', 'jadi', 'janda', 'tetangga', 'kamu', 'bilang', 'malah', 'janda', 'kapan', 'nikah', 'lagi', 'kamu', 'marah', 'wajar', 'krn', 'tuh', 'tetannga', 'tidak', 'punya', 'adab', 'dan', 'sopan', 'santun', 'paham', 'kan', 'kamu', 'disini', 'bukan', 'masalah', 'megawatinya', 'tapi', 'adab', 'anak', 'muda', 'thd', 'orang', 'tua']</t>
  </si>
  <si>
    <t>['bro', 'janda', 'janda', 'tetangga', 'bilang', 'janda', 'nikah', 'marah', 'wajar', 'krn', 'tuh', 'tetannga', 'adab', 'sopan', 'santun', 'paham', 'megawatinya', 'adab', 'anak', 'muda', 'thd', 'orang', 'tua']</t>
  </si>
  <si>
    <t>bro janda janda tetangga bilang janda nikah marah wajar krn tuh tetannga adab sopan santun paham megawatinya adab anak muda thd orang tua</t>
  </si>
  <si>
    <t>Mau sungkem dlu sama salah satu tante pas kumpul dia tbtb ngumumin " kalo lagi silahturahim gini gausah nanya nanya kapan nikah atau kapan lulus atau kapan kerja masih banyak pertanyaan atau bahasan selain itu" langsung diteprokin sama kaula muda wkwkw</t>
  </si>
  <si>
    <t>mau sungkem dlu sama salah satu tante pas kumpul dia tbtb ngumumin " kalo lagi silahturahim gini gausah nanya nanya kapan nikah atau kapan lulus atau kapan kerja masih banyak pertanyaan atau bahasan selain itu" langsung diteprokin sama kaula muda wkwkw</t>
  </si>
  <si>
    <t>mau sungkem dlu sama salah satu tante pas kumpul dia tbtb ngumumin kalo lagi silahturahim gini gausah nanya nanya kapan nikah atau kapan lulus atau kapan kerja masih banyak pertanyaan atau bahasan selain itu langsung diteprokin sama kaula muda wkwkw</t>
  </si>
  <si>
    <t>['mau', 'sungkem', 'dlu', 'sama', 'salah', 'satu', 'tante', 'pas', 'kumpul', 'dia', 'tbtb', 'ngumumin', 'kalo', 'lagi', 'silahturahim', 'gini', 'gausah', 'nanya', 'nanya', 'kapan', 'nikah', 'atau', 'kapan', 'lulus', 'atau', 'kapan', 'kerja', 'masih', 'banyak', 'pertanyaan', 'atau', 'bahasan', 'selain', 'itu', 'langsung', 'diteprokin', 'sama', 'kaula', 'muda', 'wkwkw']</t>
  </si>
  <si>
    <t>['mau', 'sungkem', 'dahulu', 'sama', 'salah', 'satu', 'tante', 'saat', 'kumpul', 'dia', 'tibatiba', 'ngumumin', 'kalo', 'lagi', 'silahturahim', 'begini', 'jangan', 'bertanya', 'bertanya', 'kapan', 'nikah', 'atau', 'kapan', 'lulus', 'atau', 'kapan', 'kerja', 'masih', 'banyak', 'pertanyaan', 'atau', 'bahasan', 'selain', 'itu', 'langsung', 'diteprokin', 'sama', 'kaula', 'muda', 'wkwkw']</t>
  </si>
  <si>
    <t>['sungkem', 'salah', 'tante', 'kumpul', 'tibatiba', 'ngumumin', 'kalo', 'silahturahim', 'nikah', 'lulus', 'kerja', 'bahasan', 'langsung', 'diteprokin', 'kaula', 'muda']</t>
  </si>
  <si>
    <t>['sungkem', 'salah', 'tante', 'kumpul', 'tibatiba', 'ngumumin', 'kalo', 'silahturahim', 'nikah', 'lulus', 'kerja', 'bahas', 'langsung', 'diteprokin', 'kaula', 'muda']</t>
  </si>
  <si>
    <t>sungkem salah tante kumpul tibatiba ngumumin kalo silahturahim nikah lulus kerja bahas langsung diteprokin kaula muda</t>
  </si>
  <si>
    <t>setelah denger cerita tentang rumah tangga temen2ku yg udah menikah, aku semakin yakin kalo aku gamau nikah muda. karna menurutku membangun rumah tangga tidak sekadar haha-hihi. bukan karna aku mencintai pasanganku, maka aku harus buru-buru menikah dengannya. karna menikah bukan-</t>
  </si>
  <si>
    <t>setelah denger cerita tentang rumah tangga temenku yg udah menikah aku semakin yakin kalo aku gamau nikah muda karna menurutku membangun rumah tangga tidak sekadar hahahihi bukan karna aku mencintai pasanganku maka aku harus buruburu menikah dengannya karna menikah bukan</t>
  </si>
  <si>
    <t>['setelah', 'denger', 'cerita', 'tentang', 'rumah', 'tangga', 'temenku', 'yg', 'udah', 'menikah', 'aku', 'semakin', 'yakin', 'kalo', 'aku', 'gamau', 'nikah', 'muda', 'karna', 'menurutku', 'membangun', 'rumah', 'tangga', 'tidak', 'sekadar', 'hahahihi', 'bukan', 'karna', 'aku', 'mencintai', 'pasanganku', 'maka', 'aku', 'harus', 'buruburu', 'menikah', 'dengannya', 'karna', 'menikah', 'bukan']</t>
  </si>
  <si>
    <t>['setelah', 'denger', 'cerita', 'tentang', 'rumah', 'tangga', 'temenku', 'yg', 'sudah', 'nikah', 'aku', 'semakin', 'yakin', 'kalo', 'aku', 'gamau', 'nikah', 'muda', 'karena', 'menurutku', 'membangun', 'rumah', 'tangga', 'tidak', 'sekadar', 'hahahihi', 'bukan', 'karena', 'aku', 'mencintai', 'pasanganku', 'maka', 'aku', 'harus', 'terburu', 'nikah', 'dengannya', 'karena', 'nikah', 'bukan']</t>
  </si>
  <si>
    <t>['denger', 'cerita', 'rumah', 'tangga', 'temenku', 'nikah', 'kalo', 'gamau', 'nikah', 'muda', 'menurutku', 'membangun', 'rumah', 'tangga', 'mencintai', 'pasanganku', 'terburu', 'nikah', 'dengannya', 'nikah']</t>
  </si>
  <si>
    <t>['denger', 'cerita', 'rumah', 'tangga', 'temenku', 'nikah', 'kalo', 'gamau', 'nikah', 'muda', 'turut', 'bangun', 'rumah', 'tangga', 'cinta', 'pasang', 'buru', 'nikah', 'dengan', 'nikah']</t>
  </si>
  <si>
    <t>denger cerita rumah tangga temenku nikah kalo gamau nikah muda turut bangun rumah tangga cinta pasang buru nikah dengan nikah</t>
  </si>
  <si>
    <t>@tanyakanrl pengalaman masa lalu itu berpengaruh nder, shg membuat kita takut utk memilih org yg salah. kamu ga salah nder, nikah bukan perlombaan kok dan 23 itu masih muda, kamu nikmatin aja dlu hidup kamu, lakukan apa yg kamu suka, enjoy aja dlu. nanti kalo waktunya datang, kamu pasti tau</t>
  </si>
  <si>
    <t>pengalaman masa lalu itu berpengaruh nder shg membuat kita takut utk memilih org yg salah kamu ga salah nder nikah bukan perlombaan kok dan itu masih muda kamu nikmatin aja dlu hidup kamu lakukan apa yg kamu suka enjoy aja dlu nanti kalo waktunya datang kamu pasti tau</t>
  </si>
  <si>
    <t>['pengalaman', 'masa', 'lalu', 'itu', 'berpengaruh', 'nder', 'shg', 'membuat', 'kita', 'takut', 'utk', 'memilih', 'org', 'yg', 'salah', 'kamu', 'ga', 'salah', 'nder', 'nikah', 'bukan', 'perlombaan', 'kok', 'dan', 'itu', 'masih', 'muda', 'kamu', 'nikmatin', 'aja', 'dlu', 'hidup', 'kamu', 'lakukan', 'apa', 'yg', 'kamu', 'suka', 'enjoy', 'aja', 'dlu', 'nanti', 'kalo', 'waktunya', 'datang', 'kamu', 'pasti', 'tau']</t>
  </si>
  <si>
    <t>['pengalaman', 'masa', 'lalu', 'itu', 'berpengaruh', 'nder', 'shg', 'membuat', 'kita', 'takut', 'utk', 'memilih', 'orang', 'yg', 'salah', 'kamu', 'tidak', 'salah', 'nder', 'nikah', 'bukan', 'perlombaan', 'kok', 'dan', 'itu', 'masih', 'muda', 'kamu', 'menikmati', 'aja', 'dahulu', 'hidup', 'kamu', 'lakukan', 'apa', 'yg', 'kamu', 'suka', 'enjoy', 'aja', 'dahulu', 'nanti', 'kalo', 'waktunya', 'datang', 'kamu', 'pasti', 'tau']</t>
  </si>
  <si>
    <t>['pengalaman', 'berpengaruh', 'nder', 'shg', 'takut', 'utk', 'memilih', 'orang', 'salah', 'salah', 'nder', 'nikah', 'perlombaan', 'muda', 'menikmati', 'aja', 'hidup', 'lakukan', 'suka', 'enjoy', 'aja', 'kalo', 'tau']</t>
  </si>
  <si>
    <t>['alam', 'pengaruh', 'nder', 'shg', 'takut', 'utk', 'pilih', 'orang', 'salah', 'salah', 'nder', 'nikah', 'lomba', 'muda', 'nikmat', 'aja', 'hidup', 'laku', 'suka', 'enjoy', 'aja', 'kalo', 'tau']</t>
  </si>
  <si>
    <t>alam pengaruh nder shg takut utk pilih orang salah salah nder nikah lomba muda nikmat aja hidup laku suka enjoy aja kalo tau</t>
  </si>
  <si>
    <t>Apa yang menjadi masalah ketika ditanya kapan nikah? Mana calonnya? Jangan dilama2in, mumpung masih muda, dll. Apa apa apaaaa-,-</t>
  </si>
  <si>
    <t>apa yang menjadi masalah ketika ditanya kapan nikah? mana calonnya? jangan dilama2in, mumpung masih muda, dll. apa apa apaaaa-,-</t>
  </si>
  <si>
    <t>apa yang menjadi masalah ketika ditanya kapan nikah mana calonnya jangan dilamain mumpung masih muda dll apa apa apaaaa</t>
  </si>
  <si>
    <t>['apa', 'yang', 'menjadi', 'masalah', 'ketika', 'ditanya', 'kapan', 'nikah', 'mana', 'calonnya', 'jangan', 'dilamain', 'mumpung', 'masih', 'muda', 'dll', 'apa', 'apa', 'apaaaa']</t>
  </si>
  <si>
    <t>['apa', 'yang', 'menjadi', 'masalah', 'ketika', 'ditanya', 'kapan', 'nikah', 'mana', 'calonnya', 'jangan', 'dilamain', 'mumpung', 'masih', 'muda', 'dll', 'apa', 'apa', 'apa']</t>
  </si>
  <si>
    <t>['nikah', 'calonnya', 'dilamain', 'mumpung', 'muda', 'dll']</t>
  </si>
  <si>
    <t>['nikah', 'calon', 'dilamain', 'mumpung', 'muda', 'dll']</t>
  </si>
  <si>
    <t>nikah calon dilamain mumpung muda dll</t>
  </si>
  <si>
    <t>@tanyarlfes THR tu kalo di keluarga gue ttp dikasi kecuali dia udh kerja/udh nikah... paling yg ga ngasih ke anak kuliahan tu pasangan muda yg masi pas"an gitu, itumah tantenya iri kali pengen 500rb HAHAAHH</t>
  </si>
  <si>
    <t>@tanyarlfes thr tu kalo di keluarga gue ttp dikasi kecuali dia udh kerja/udh nikah... paling yg ga ngasih ke anak kuliahan tu pasangan muda yg masi pas"an gitu, itumah tantenya iri kali pengen 500rb hahaahh</t>
  </si>
  <si>
    <t>thr tu kalo di keluarga gue ttp dikasi kecuali dia udh kerjaudh nikah paling yg ga ngasih ke anak kuliahan tu pasangan muda yg masi pasan gitu itumah tantenya iri kali pengen rb hahaahh</t>
  </si>
  <si>
    <t>['thr', 'tu', 'kalo', 'di', 'keluarga', 'gue', 'ttp', 'dikasi', 'kecuali', 'dia', 'udh', 'kerjaudh', 'nikah', 'paling', 'yg', 'ga', 'ngasih', 'ke', 'anak', 'kuliahan', 'tu', 'pasangan', 'muda', 'yg', 'masi', 'pasan', 'gitu', 'itumah', 'tantenya', 'iri', 'kali', 'pengen', 'rb', 'hahaahh']</t>
  </si>
  <si>
    <t>['thr', 'itu', 'kalo', 'di', 'keluarga', 'aku', 'tetap', 'diberi', 'kecuali', 'dia', 'sudah', 'kerjaudh', 'nikah', 'paling', 'yg', 'tidak', 'memberi', 'ke', 'anak', 'kuliahan', 'itu', 'pasangan', 'muda', 'yg', 'masih', 'terbatas', 'begitu', 'itumah', 'tantenya', 'dengki', 'sepertinya', 'ingin', 'ribu', 'hahaahh']</t>
  </si>
  <si>
    <t>['thr', 'kalo', 'keluarga', 'kecuali', 'kerjaudh', 'nikah', 'anak', 'kuliahan', 'pasangan', 'muda', 'terbatas', 'itumah', 'tantenya', 'dengki', 'ribu', 'hahaahh']</t>
  </si>
  <si>
    <t>['thr', 'kalo', 'keluarga', 'kecuali', 'kerjaudh', 'nikah', 'anak', 'kuliah', 'pasang', 'muda', 'batas', 'itumah', 'tante', 'dengki', 'ribu', 'hahaahh']</t>
  </si>
  <si>
    <t>thr kalo keluarga kecuali kerjaudh nikah anak kuliah pasang muda batas itumah tante dengki ribu hahaahh</t>
  </si>
  <si>
    <t>Nikah muda..</t>
  </si>
  <si>
    <t>nikah muda..</t>
  </si>
  <si>
    <t>@tanyarlfes Cowo 2, klo dipikir ke depanya mau nikah lebih prepare, soalnya pribadi agak trauma sama yg lebih muda tp emng yang lebih mudah gitu sifatnya</t>
  </si>
  <si>
    <t>@tanyarlfes cowo 2, klo dipikir ke depanya mau nikah lebih prepare, soalnya pribadi agak trauma sama yg lebih muda tp emng yang lebih mudah gitu sifatnya</t>
  </si>
  <si>
    <t>cowo klo dipikir ke depanya mau nikah lebih prepare soalnya pribadi agak trauma sama yg lebih muda tp emng yang lebih mudah gitu sifatnya</t>
  </si>
  <si>
    <t>['cowo', 'klo', 'dipikir', 'ke', 'depanya', 'mau', 'nikah', 'lebih', 'prepare', 'soalnya', 'pribadi', 'agak', 'trauma', 'sama', 'yg', 'lebih', 'muda', 'tp', 'emng', 'yang', 'lebih', 'mudah', 'gitu', 'sifatnya']</t>
  </si>
  <si>
    <t>['cowok', 'klo', 'dipikir', 'ke', 'depanya', 'mau', 'nikah', 'lebih', 'prepare', 'soalnya', 'pribadi', 'agak', 'trauma', 'sama', 'yg', 'lebih', 'muda', 'tapi', 'memang', 'yang', 'lebih', 'mudah', 'begitu', 'sifatnya']</t>
  </si>
  <si>
    <t>['cowok', 'klo', 'dipikir', 'depanya', 'nikah', 'prepare', 'pribadi', 'trauma', 'muda', 'mudah', 'sifatnya']</t>
  </si>
  <si>
    <t>['cowok', 'klo', 'pikir', 'depa', 'nikah', 'prepare', 'pribadi', 'trauma', 'muda', 'mudah', 'sifat']</t>
  </si>
  <si>
    <t>cowok klo pikir depa nikah prepare pribadi trauma muda mudah sifat</t>
  </si>
  <si>
    <t>@bogorfess_ Nah bnr.. semangat nder...🫰👌 Suka gw ad org pinter.. masi muda beli asset.. tp smua atas nama lu ya. Ntar ud nikah pisah harta.. 🫰👌</t>
  </si>
  <si>
    <t>@bogorfess_ nah bnr.. semangat nder...🫰👌 suka gw ad org pinter.. masi muda beli asset.. tp smua atas nama lu ya. ntar ud nikah pisah harta.. 🫰👌</t>
  </si>
  <si>
    <t>nah bnr semangat nder suka gw ad org pinter masi muda beli asset tp smua atas nama lu ya ntar ud nikah pisah harta</t>
  </si>
  <si>
    <t>['nah', 'bnr', 'semangat', 'nder', 'suka', 'gw', 'ad', 'org', 'pinter', 'masi', 'muda', 'beli', 'asset', 'tp', 'smua', 'atas', 'nama', 'lu', 'ya', 'ntar', 'ud', 'nikah', 'pisah', 'harta']</t>
  </si>
  <si>
    <t>['nah', 'benar', 'semangat', 'nder', 'suka', 'aku', 'ada', 'orang', 'pintar', 'masih', 'muda', 'beli', 'asset', 'tapi', 'semua', 'atas', 'nama', 'kamu', 'ya', 'nanti', 'sudah', 'nikah', 'pisah', 'harta']</t>
  </si>
  <si>
    <t>['semangat', 'nder', 'suka', 'orang', 'pintar', 'muda', 'beli', 'asset', 'nama', 'ya', 'nikah', 'pisah', 'harta']</t>
  </si>
  <si>
    <t>semangat nder suka orang pintar muda beli asset nama ya nikah pisah harta</t>
  </si>
  <si>
    <t>@1OGATSU BAPER MAKSIMALL AHHHH MAKASIH FEMIW SMOGA LU DAN RANGGA NIKAH MUDA</t>
  </si>
  <si>
    <t>@1ogatsu baper maksimall ahhhh makasih femiw smoga lu dan rangga nikah muda</t>
  </si>
  <si>
    <t>baper maksimall ahhhh makasih femiw smoga lu dan rangga nikah muda</t>
  </si>
  <si>
    <t>['baper', 'maksimall', 'ahhhh', 'makasih', 'femiw', 'smoga', 'lu', 'dan', 'rangga', 'nikah', 'muda']</t>
  </si>
  <si>
    <t>['baper', 'maksimall', 'ahhhh', 'terimakasih', 'femiw', 'smoga', 'kamu', 'dan', 'rangga', 'nikah', 'muda']</t>
  </si>
  <si>
    <t>['baper', 'maksimall', 'ahhhh', 'terimakasih', 'femiw', 'smoga', 'rangga', 'nikah', 'muda']</t>
  </si>
  <si>
    <t>baper maksimall ahhhh terimakasih femiw smoga rangga nikah muda</t>
  </si>
  <si>
    <t>@jayiywon Bukan buat lebaran,buat acara nikah paman aku .seragam semua tp khusus yg muda jelbab yg coksu</t>
  </si>
  <si>
    <t>@jayiywon bukan buat lebaran,buat acara nikah paman aku .seragam semua tp khusus yg muda jelbab yg coksu</t>
  </si>
  <si>
    <t>bukan buat lebaranbuat acara nikah paman aku seragam semua tp khusus yg muda jelbab yg coksu</t>
  </si>
  <si>
    <t>['bukan', 'buat', 'lebaranbuat', 'acara', 'nikah', 'paman', 'aku', 'seragam', 'semua', 'tp', 'khusus', 'yg', 'muda', 'jelbab', 'yg', 'coksu']</t>
  </si>
  <si>
    <t>['bukan', 'buat', 'lebaranbuat', 'acara', 'nikah', 'paman', 'aku', 'seragam', 'semua', 'tapi', 'khusus', 'yg', 'muda', 'jelbab', 'yg', 'coksu']</t>
  </si>
  <si>
    <t>['lebaranbuat', 'acara', 'nikah', 'paman', 'seragam', 'khusus', 'muda', 'jelbab', 'coksu']</t>
  </si>
  <si>
    <t>lebaranbuat acara nikah paman seragam khusus muda jelbab coksu</t>
  </si>
  <si>
    <t>@kaylalishha aku malah ditanya "kapan nikah?" padahal kan lagi pengen nikmatin masa muda dengan karir😌</t>
  </si>
  <si>
    <t>aku malah ditanya kapan nikah padahal kan lagi pengen nikmatin masa muda dengan karir</t>
  </si>
  <si>
    <t>['aku', 'malah', 'ditanya', 'kapan', 'nikah', 'padahal', 'kan', 'lagi', 'pengen', 'nikmatin', 'masa', 'muda', 'dengan', 'karir']</t>
  </si>
  <si>
    <t>['aku', 'malah', 'ditanya', 'kapan', 'nikah', 'padahal', 'kan', 'lagi', 'ingin', 'menikmati', 'masa', 'muda', 'dengan', 'karier']</t>
  </si>
  <si>
    <t>['nikah', 'menikmati', 'muda', 'karier']</t>
  </si>
  <si>
    <t>['nikah', 'nikmat', 'muda', 'karier']</t>
  </si>
  <si>
    <t>nikah nikmat muda karier</t>
  </si>
  <si>
    <t>Disaat yg lain ditanyain keluarganya kapan nikah, keluarga gw "gausah buru2, masih muda, seneng2 sendiri dulu, nyenengin ibu dulu" wkwk alhamdulillah banget</t>
  </si>
  <si>
    <t>disaat yg lain ditanyain keluarganya kapan nikah, keluarga gw "gausah buru2, masih muda, seneng2 sendiri dulu, nyenengin ibu dulu" wkwk alhamdulillah banget</t>
  </si>
  <si>
    <t>disaat yg lain ditanyain keluarganya kapan nikah keluarga gw gausah buru masih muda seneng sendiri dulu nyenengin ibu dulu wkwk alhamdulillah banget</t>
  </si>
  <si>
    <t>['disaat', 'yg', 'lain', 'ditanyain', 'keluarganya', 'kapan', 'nikah', 'keluarga', 'gw', 'gausah', 'buru', 'masih', 'muda', 'seneng', 'sendiri', 'dulu', 'nyenengin', 'ibu', 'dulu', 'wkwk', 'alhamdulillah', 'banget']</t>
  </si>
  <si>
    <t>['disaat', 'yg', 'lain', 'ditanyakan', 'keluarganya', 'kapan', 'nikah', 'keluarga', 'aku', 'jangan', 'buru', 'masih', 'muda', 'senang', 'sendiri', 'dulu', 'menyenangkan', 'ibu', 'dulu', 'wkwk', 'alhamdulillah', 'banget']</t>
  </si>
  <si>
    <t>['disaat', 'keluarganya', 'nikah', 'keluarga', 'buru', 'muda', 'senang', 'menyenangkan', 'alhamdulillah', 'banget']</t>
  </si>
  <si>
    <t>['saat', 'keluarga', 'nikah', 'keluarga', 'buru', 'muda', 'senang', 'senang', 'alhamdulillah', 'banget']</t>
  </si>
  <si>
    <t>saat keluarga nikah keluarga buru muda senang senang alhamdulillah banget</t>
  </si>
  <si>
    <t>GUE BARU SAMPAI COK UDAH BAHAS NIKAH MUDA AJG</t>
  </si>
  <si>
    <t>gue baru sampai cok udah bahas nikah muda ajg</t>
  </si>
  <si>
    <t>['gue', 'baru', 'sampai', 'cok', 'udah', 'bahas', 'nikah', 'muda', 'ajg']</t>
  </si>
  <si>
    <t>['aku', 'baru', 'sampai', 'cok', 'sudah', 'bahas', 'nikah', 'muda', 'fuck']</t>
  </si>
  <si>
    <t>['cok', 'bahas', 'nikah', 'muda', 'fuck']</t>
  </si>
  <si>
    <t>cok bahas nikah muda fuck</t>
  </si>
  <si>
    <t>Again, nikah muda cere muda</t>
  </si>
  <si>
    <t>again, nikah muda cere muda</t>
  </si>
  <si>
    <t>again nikah muda cere muda</t>
  </si>
  <si>
    <t>['again', 'nikah', 'muda', 'cere', 'muda']</t>
  </si>
  <si>
    <t>['again', 'nikah', 'muda', 'cerai', 'muda']</t>
  </si>
  <si>
    <t>again nikah muda cerai muda</t>
  </si>
  <si>
    <t>"bentar lagi nikah nih" "bentar lagi punya mantu mami nya" gua masih muda udah di tanya nikah mulu ajg 😁</t>
  </si>
  <si>
    <t>bentar lagi nikah nih bentar lagi punya mantu mami nya gua masih muda udah di tanya nikah mulu ajg</t>
  </si>
  <si>
    <t>['bentar', 'lagi', 'nikah', 'nih', 'bentar', 'lagi', 'punya', 'mantu', 'mami', 'nya', 'gua', 'masih', 'muda', 'udah', 'di', 'tanya', 'nikah', 'mulu', 'ajg']</t>
  </si>
  <si>
    <t>['bentar', 'lagi', 'nikah', 'nih', 'bentar', 'lagi', 'punya', 'mantu', 'ibu', 'nya', 'aku', 'masih', 'muda', 'sudah', 'di', 'tanya', 'nikah', 'selalu', 'fuck']</t>
  </si>
  <si>
    <t>['bentar', 'nikah', 'nih', 'bentar', 'mantu', 'nya', 'muda', 'nikah', 'fuck']</t>
  </si>
  <si>
    <t>bentar nikah nih bentar mantu nya muda nikah fuck</t>
  </si>
  <si>
    <t>Nikahnya muda bgt, punya anak eehh anaknya ngeberantakin rumah orang, emak bpk nye diem bae. Ngebiarin. Monmaap siap nikah, siap jd ortu, ya siap ngajarin anaknye dongg..</t>
  </si>
  <si>
    <t>nikahnya muda bgt, punya anak eehh anaknya ngeberantakin rumah orang, emak bpk nye diem bae. ngebiarin. monmaap siap nikah, siap jd ortu, ya siap ngajarin anaknye dongg..</t>
  </si>
  <si>
    <t>nikahnya muda bgt punya anak eehh anaknya ngeberantakin rumah orang emak bpk nye diem bae ngebiarin monmaap siap nikah siap jd ortu ya siap ngajarin anaknye dongg</t>
  </si>
  <si>
    <t>['nikahnya', 'muda', 'bgt', 'punya', 'anak', 'eehh', 'anaknya', 'ngeberantakin', 'rumah', 'orang', 'emak', 'bpk', 'nye', 'diem', 'bae', 'ngebiarin', 'monmaap', 'siap', 'nikah', 'siap', 'jd', 'ortu', 'ya', 'siap', 'ngajarin', 'anaknye', 'dongg']</t>
  </si>
  <si>
    <t>['nikahnya', 'muda', 'banget', 'punya', 'anak', 'eehh', 'anaknya', 'ngeberantakin', 'rumah', 'orang', 'ibu', 'bapak', 'nye', 'diam', 'bae', 'ngebiarin', 'maaf', 'siap', 'nikah', 'siap', 'jd', 'orangtua', 'ya', 'siap', 'mengajarkan', 'anaknye', 'dongg']</t>
  </si>
  <si>
    <t>['nikahnya', 'muda', 'banget', 'anak', 'eehh', 'anaknya', 'ngeberantakin', 'rumah', 'orang', 'nye', 'diam', 'bae', 'ngebiarin', 'maaf', 'nikah', 'jd', 'orangtua', 'ya', 'mengajarkan', 'anaknye', 'dongg']</t>
  </si>
  <si>
    <t>['nikah', 'muda', 'banget', 'anak', 'eehh', 'anak', 'ngeberantakin', 'rumah', 'orang', 'nye', 'diam', 'bae', 'ngebiarin', 'maaf', 'nikah', 'jd', 'orangtua', 'ya', 'ajar', 'anaknye', 'dongg']</t>
  </si>
  <si>
    <t>nikah muda banget anak eehh anak ngeberantakin rumah orang nye diam bae ngebiarin maaf nikah jd orangtua ya ajar anaknye dongg</t>
  </si>
  <si>
    <t>@nschvein @18fesss Kalau masih muda pasti nikah pikirannya sex aja, tapi kalau udh bertahun2 hs juga paling sebulan sekali</t>
  </si>
  <si>
    <t>@nschvein @18fesss kalau masih muda pasti nikah pikirannya sex aja, tapi kalau udh bertahun2 hs juga paling sebulan sekali</t>
  </si>
  <si>
    <t>kalau masih muda pasti nikah pikirannya sex aja tapi kalau udh bertahun hs juga paling sebulan sekali</t>
  </si>
  <si>
    <t>['kalau', 'masih', 'muda', 'pasti', 'nikah', 'pikirannya', 'sex', 'aja', 'tapi', 'kalau', 'udh', 'bertahun', 'hs', 'juga', 'paling', 'sebulan', 'sekali']</t>
  </si>
  <si>
    <t>['kalau', 'masih', 'muda', 'pasti', 'nikah', 'pikirannya', 'sex', 'aja', 'tapi', 'kalau', 'sudah', 'bertahun', 'seks', 'juga', 'paling', 'sebulan', 'sekali']</t>
  </si>
  <si>
    <t>['muda', 'nikah', 'pikirannya', 'sex', 'aja', 'bertahun', 'seks', 'sebulan']</t>
  </si>
  <si>
    <t>['muda', 'nikah', 'pikir', 'sex', 'aja', 'tahun', 'seks', 'bulan']</t>
  </si>
  <si>
    <t>muda nikah pikir sex aja tahun seks bulan</t>
  </si>
  <si>
    <t>@airlanggafess Yakin? Ntar pas nikah malah ngeluh krn belum puas²in masa muda</t>
  </si>
  <si>
    <t>@airlanggafess yakin? ntar pas nikah malah ngeluh krn belum puas²in masa muda</t>
  </si>
  <si>
    <t>yakin ntar pas nikah malah ngeluh krn belum puasin masa muda</t>
  </si>
  <si>
    <t>['yakin', 'ntar', 'pas', 'nikah', 'malah', 'ngeluh', 'krn', 'belum', 'puasin', 'masa', 'muda']</t>
  </si>
  <si>
    <t>['yakin', 'nanti', 'saat', 'nikah', 'malah', 'mengeluh', 'krn', 'belum', 'puas', 'masa', 'muda']</t>
  </si>
  <si>
    <t>['nikah', 'mengeluh', 'krn', 'puas', 'muda']</t>
  </si>
  <si>
    <t>['nikah', 'keluh', 'krn', 'puas', 'muda']</t>
  </si>
  <si>
    <t>nikah keluh krn puas muda</t>
  </si>
  <si>
    <t>Padahal dia lebih muda umurnya drpd gw. Gak salty sama sekali. Tapi dari situ gw bertekad jadi orang yang lebih ambis biar dapet lingkungan yang lebih baik. Gw berharap bisa ketemu orang-orang ambis juga, biar obrolannya gak seputar nikah, pacaran dan ngewe aja. Dunia luas.</t>
  </si>
  <si>
    <t>padahal dia lebih muda umurnya drpd gw. gak salty sama sekali. tapi dari situ gw bertekad jadi orang yang lebih ambis biar dapet lingkungan yang lebih baik. gw berharap bisa ketemu orang-orang ambis juga, biar obrolannya gak seputar nikah, pacaran dan ngewe aja. dunia luas.</t>
  </si>
  <si>
    <t>padahal dia lebih muda umurnya drpd gw gak salty sama sekali tapi dari situ gw bertekad jadi orang yang lebih ambis biar dapet lingkungan yang lebih baik gw berharap bisa ketemu orangorang ambis juga biar obrolannya gak seputar nikah pacaran dan ngewe aja dunia luas</t>
  </si>
  <si>
    <t>['padahal', 'dia', 'lebih', 'muda', 'umurnya', 'drpd', 'gw', 'gak', 'salty', 'sama', 'sekali', 'tapi', 'dari', 'situ', 'gw', 'bertekad', 'jadi', 'orang', 'yang', 'lebih', 'ambis', 'biar', 'dapet', 'lingkungan', 'yang', 'lebih', 'baik', 'gw', 'berharap', 'bisa', 'ketemu', 'orangorang', 'ambis', 'juga', 'biar', 'obrolannya', 'gak', 'seputar', 'nikah', 'pacaran', 'dan', 'ngewe', 'aja', 'dunia', 'luas']</t>
  </si>
  <si>
    <t>['padahal', 'dia', 'lebih', 'muda', 'umurnya', 'daripada', 'aku', 'gak', 'salty', 'sama', 'sekali', 'tapi', 'dari', 'situ', 'aku', 'bertekad', 'jadi', 'orang', 'yang', 'lebih', 'ambis', 'biar', 'dapat', 'lingkungan', 'yang', 'lebih', 'baik', 'aku', 'berharap', 'bisa', 'bertemu', 'orang', 'ambis', 'juga', 'biar', 'obrolannya', 'gak', 'seputar', 'nikah', 'pacaran', 'dan', 'seks', 'aja', 'dunia', 'luas']</t>
  </si>
  <si>
    <t>['muda', 'umurnya', 'gak', 'salty', 'situ', 'bertekad', 'orang', 'ambis', 'biar', 'lingkungan', 'berharap', 'bertemu', 'orang', 'ambis', 'biar', 'obrolannya', 'gak', 'seputar', 'nikah', 'pacaran', 'seks', 'aja', 'dunia', 'luas']</t>
  </si>
  <si>
    <t>['muda', 'umur', 'gak', 'salty', 'situ', 'tekad', 'orang', 'ambis', 'biar', 'lingkung', 'harap', 'temu', 'orang', 'ambis', 'biar', 'obrol', 'gak', 'putar', 'nikah', 'pacar', 'seks', 'aja', 'dunia', 'luas']</t>
  </si>
  <si>
    <t>muda umur gak salty situ tekad orang ambis biar lingkung harap temu orang ambis biar obrol gak putar nikah pacar seks aja dunia luas</t>
  </si>
  <si>
    <t>Mama : “Nek, ini kurang X kayaknya.”
Tante : “Hmm yg ini kayaknya kurang Y ni, 3/4 seharusnya”
Nenek 1 : “Oh kue ini udah pas manisnya cuma tambahin Z biar blabla”
Then, cewe2 yg masih muda atau baru nikah dimintain pendapat jg randomly wkwkwk (for the sake of belajar masak)</t>
  </si>
  <si>
    <t>mama : “nek, ini kurang x kayaknya.”
tante : “hmm yg ini kayaknya kurang y ni, 3/4 seharusnya”
nenek 1 : “oh kue ini udah pas manisnya cuma tambahin z biar blabla”
then, cewe2 yg masih muda atau baru nikah dimintain pendapat jg randomly wkwkwk (for the sake of belajar masak)</t>
  </si>
  <si>
    <t>mama nek ini kurang  kayaknya tante hmm yg ini kayaknya kurang  ni seharusnya nenek oh kue ini udah pas manisnya cuma tambahin  biar blabla then cewe yg masih muda atau baru nikah dimintain pendapat jg randomly wkwkwk for the sake of belajar masak</t>
  </si>
  <si>
    <t>['mama', 'nek', 'ini', 'kurang', 'kayaknya', 'tante', 'hmm', 'yg', 'ini', 'kayaknya', 'kurang', 'ni', 'seharusnya', 'nenek', 'oh', 'kue', 'ini', 'udah', 'pas', 'manisnya', 'cuma', 'tambahin', 'biar', 'blabla', 'then', 'cewe', 'yg', 'masih', 'muda', 'atau', 'baru', 'nikah', 'dimintain', 'pendapat', 'jg', 'randomly', 'wkwkwk', 'for', 'the', 'sake', 'of', 'belajar', 'masak']</t>
  </si>
  <si>
    <t>['ibu', 'kalau', 'ini', 'kurang', 'kayaknya', 'tante', 'hmm', 'yg', 'ini', 'kayaknya', 'kurang', 'ini', 'seharusnya', 'nenek', 'oh', 'kue', 'ini', 'sudah', 'saat', 'manisnya', 'cuma', 'tambahin', 'biar', 'blabla', 'then', 'cewek', 'yg', 'masih', 'muda', 'atau', 'baru', 'nikah', 'dimintain', 'pendapat', 'juga', 'randomly', 'wkwkwk', 'for', 'the', 'sake', 'of', 'belajar', 'masak']</t>
  </si>
  <si>
    <t>['kayaknya', 'tante', 'hmm', 'kayaknya', 'nenek', 'oh', 'kue', 'manisnya', 'tambahin', 'biar', 'blabla', 'then', 'cewek', 'muda', 'nikah', 'dimintain', 'pendapat', 'randomly', 'wkwkwk', 'for', 'the', 'sake', 'of', 'belajar', 'masak']</t>
  </si>
  <si>
    <t>['kayak', 'tante', 'hmm', 'kayak', 'nenek', 'oh', 'kue', 'manis', 'tambahin', 'biar', 'blabla', 'then', 'cewek', 'muda', 'nikah', 'dimintain', 'dapat', 'randomly', 'wkwkwk', 'for', 'the', 'sake', 'of', 'ajar', 'masak']</t>
  </si>
  <si>
    <t>kayak tante hmm kayak nenek oh kue manis tambahin biar blabla then cewek muda nikah dimintain dapat randomly wkwkwk for the sake of ajar masak</t>
  </si>
  <si>
    <t>@UGM_FESS siap siap nikah muda, iya ngga @ariefyuuu</t>
  </si>
  <si>
    <t>@ugm_fess siap siap nikah muda, iya ngga @ariefyuuu</t>
  </si>
  <si>
    <t>fess siap siap nikah muda iya ngga</t>
  </si>
  <si>
    <t>['fess', 'siap', 'siap', 'nikah', 'muda', 'iya', 'ngga']</t>
  </si>
  <si>
    <t>['fess', 'siap', 'siap', 'nikah', 'muda', 'iya', 'tidak']</t>
  </si>
  <si>
    <t>['fess', 'nikah', 'muda', 'iya']</t>
  </si>
  <si>
    <t>fess nikah muda iya</t>
  </si>
  <si>
    <t>aku bimbang mau nikah muda atau kerja cari uang yg banyak dulu, tp emg pacar aja gak punya 😅</t>
  </si>
  <si>
    <t>aku bimbang mau nikah muda atau kerja cari uang yg banyak dulu tp emg pacar aja gak punya</t>
  </si>
  <si>
    <t>['aku', 'bimbang', 'mau', 'nikah', 'muda', 'atau', 'kerja', 'cari', 'uang', 'yg', 'banyak', 'dulu', 'tp', 'emg', 'pacar', 'aja', 'gak', 'punya']</t>
  </si>
  <si>
    <t>['aku', 'bimbang', 'mau', 'nikah', 'muda', 'atau', 'kerja', 'cari', 'uang', 'yg', 'banyak', 'dulu', 'tapi', 'memang', 'pacar', 'aja', 'gak', 'punya']</t>
  </si>
  <si>
    <t>['bimbang', 'nikah', 'muda', 'kerja', 'cari', 'uang', 'pacar', 'aja', 'gak']</t>
  </si>
  <si>
    <t>bimbang nikah muda kerja cari uang pacar aja gak</t>
  </si>
  <si>
    <t>Ternyata ada enak nya juga gak mudik tahun ini. habis buka grup wa keluarga pada foto rame2 sepupu ponakan yg seumuran atau lebih muda dari aku udah pada gendong anak semua. Jadi aku gak perlu denger pertanyaan kapan nikah pacarnya mana 😅😅😅</t>
  </si>
  <si>
    <t>ternyata ada enak nya juga gak mudik tahun ini. habis buka grup wa keluarga pada foto rame2 sepupu ponakan yg seumuran atau lebih muda dari aku udah pada gendong anak semua. jadi aku gak perlu denger pertanyaan kapan nikah pacarnya mana 😅😅😅</t>
  </si>
  <si>
    <t>ternyata ada enak nya juga gak mudik tahun ini habis buka grup wa keluarga pada foto rame sepupu ponakan yg seumuran atau lebih muda dari aku udah pada gendong anak semua jadi aku gak perlu denger pertanyaan kapan nikah pacarnya mana</t>
  </si>
  <si>
    <t>['ternyata', 'ada', 'enak', 'nya', 'juga', 'gak', 'mudik', 'tahun', 'ini', 'habis', 'buka', 'grup', 'wa', 'keluarga', 'pada', 'foto', 'rame', 'sepupu', 'ponakan', 'yg', 'seumuran', 'atau', 'lebih', 'muda', 'dari', 'aku', 'udah', 'pada', 'gendong', 'anak', 'semua', 'jadi', 'aku', 'gak', 'perlu', 'denger', 'pertanyaan', 'kapan', 'nikah', 'pacarnya', 'mana']</t>
  </si>
  <si>
    <t>['ternyata', 'ada', 'enak', 'nya', 'juga', 'gak', 'mudik', 'tahun', 'ini', 'habis', 'buka', 'kelompok', 'wa', 'keluarga', 'pada', 'foto', 'ramai', 'sepupu', 'ponakan', 'yg', 'seumuran', 'atau', 'lebih', 'muda', 'dari', 'aku', 'sudah', 'pada', 'gendong', 'anak', 'semua', 'jadi', 'aku', 'gak', 'perlu', 'denger', 'pertanyaan', 'kapan', 'nikah', 'pacarnya', 'mana']</t>
  </si>
  <si>
    <t>['enak', 'nya', 'gak', 'mudik', 'habis', 'buka', 'kelompok', 'wa', 'keluarga', 'foto', 'ramai', 'sepupu', 'ponakan', 'seumuran', 'muda', 'gendong', 'anak', 'gak', 'denger', 'nikah', 'pacarnya']</t>
  </si>
  <si>
    <t>['enak', 'nya', 'gak', 'mudik', 'habis', 'buka', 'kelompok', 'wa', 'keluarga', 'foto', 'ramai', 'sepupu', 'ponakan', 'umur', 'muda', 'gendong', 'anak', 'gak', 'denger', 'nikah', 'pacar']</t>
  </si>
  <si>
    <t>enak nya gak mudik habis buka kelompok wa keluarga foto ramai sepupu ponakan umur muda gendong anak gak denger nikah pacar</t>
  </si>
  <si>
    <t>Temen-temennya juga nikah muda karena pacarnya hamil di luar nikah. Seumuran aku tapi istrinya pada ga gawe wkwkwk
Ya gitu lah manusia, ga mikir panjang</t>
  </si>
  <si>
    <t>temen-temennya juga nikah muda karena pacarnya hamil di luar nikah. seumuran aku tapi istrinya pada ga gawe wkwkwk
ya gitu lah manusia, ga mikir panjang</t>
  </si>
  <si>
    <t>tementemennya juga nikah muda karena pacarnya hamil di luar nikah seumuran aku tapi istrinya pada ga gawe wkwkwk ya gitu lah manusia ga mikir panjang</t>
  </si>
  <si>
    <t>['tementemennya', 'juga', 'nikah', 'muda', 'karena', 'pacarnya', 'hamil', 'di', 'luar', 'nikah', 'seumuran', 'aku', 'tapi', 'istrinya', 'pada', 'ga', 'gawe', 'wkwkwk', 'ya', 'gitu', 'lah', 'manusia', 'ga', 'mikir', 'panjang']</t>
  </si>
  <si>
    <t>['tementemennya', 'juga', 'nikah', 'muda', 'karena', 'pacarnya', 'hamil', 'di', 'luar', 'nikah', 'seumuran', 'aku', 'tapi', 'istrinya', 'pada', 'tidak', 'pekerjaan', 'wkwkwk', 'ya', 'begitu', 'lah', 'manusia', 'tidak', 'berpikir', 'panjang']</t>
  </si>
  <si>
    <t>['tementemennya', 'nikah', 'muda', 'pacarnya', 'hamil', 'nikah', 'seumuran', 'istrinya', 'pekerjaan', 'wkwkwk', 'ya', 'manusia', 'berpikir']</t>
  </si>
  <si>
    <t>['tementemennya', 'nikah', 'muda', 'pacar', 'hamil', 'nikah', 'umur', 'istri', 'kerja', 'wkwkwk', 'ya', 'manusia', 'pikir']</t>
  </si>
  <si>
    <t>tementemennya nikah muda pacar hamil nikah umur istri kerja wkwkwk ya manusia pikir</t>
  </si>
  <si>
    <t>Dangg god, dlu pernah ngetweet soal tmen" jman smp kok pda milih nikah muda, dan skrng kejawab sudah, maap julid dikit</t>
  </si>
  <si>
    <t>dangg god, dlu pernah ngetweet soal tmen" jman smp kok pda milih nikah muda, dan skrng kejawab sudah, maap julid dikit</t>
  </si>
  <si>
    <t>dangg god dlu pernah ngetweet soal tmen jman smp kok pda milih nikah muda dan skrng kejawab sudah maap julid dikit</t>
  </si>
  <si>
    <t>['dangg', 'god', 'dlu', 'pernah', 'ngetweet', 'soal', 'tmen', 'jman', 'smp', 'kok', 'pda', 'milih', 'nikah', 'muda', 'dan', 'skrng', 'kejawab', 'sudah', 'maap', 'julid', 'dikit']</t>
  </si>
  <si>
    <t>['dangg', 'god', 'dahulu', 'pernah', 'ngetweet', 'soal', 'teman', 'jman', 'sampai', 'kok', 'pada', 'memilih', 'nikah', 'muda', 'dan', 'sekarang', 'kejawab', 'sudah', 'maaf', 'dengki', 'sedikit']</t>
  </si>
  <si>
    <t>['dangg', 'god', 'ngetweet', 'teman', 'jman', 'memilih', 'nikah', 'muda', 'kejawab', 'maaf', 'dengki']</t>
  </si>
  <si>
    <t>['dangg', 'god', 'ngetweet', 'teman', 'jman', 'pilih', 'nikah', 'muda', 'jawab', 'maaf', 'dengki']</t>
  </si>
  <si>
    <t>dangg god ngetweet teman jman pilih nikah muda jawab maaf dengki</t>
  </si>
  <si>
    <t>@kiddoHUENINGKAI Tau aja Kai kalau Teteh mau nikah muda. 🥺</t>
  </si>
  <si>
    <t>@kiddohueningkai tau aja kai kalau teteh mau nikah muda. 🥺</t>
  </si>
  <si>
    <t>tau aja kai kalau teteh mau nikah muda</t>
  </si>
  <si>
    <t>['tau', 'aja', 'kai', 'kalau', 'teteh', 'mau', 'nikah', 'muda']</t>
  </si>
  <si>
    <t>['tau', 'aja', 'kai', 'kalau', 'mbak', 'mau', 'nikah', 'muda']</t>
  </si>
  <si>
    <t>['tau', 'aja', 'kai', 'mbak', 'nikah', 'muda']</t>
  </si>
  <si>
    <t>tau aja kai mbak nikah muda</t>
  </si>
  <si>
    <t>abis sungkem jiwa ingin nikah muda ku meningkat drastis📈📈📈📈tolong yg mau sm aku merapat, bantu aku wujudkan wishlist keluarga🙏🏻</t>
  </si>
  <si>
    <t>abis sungkem jiwa ingin nikah muda ku meningkat drastistolong yg mau sm aku merapat bantu aku wujudkan wishlist keluarga</t>
  </si>
  <si>
    <t>['abis', 'sungkem', 'jiwa', 'ingin', 'nikah', 'muda', 'ku', 'meningkat', 'drastistolong', 'yg', 'mau', 'sm', 'aku', 'merapat', 'bantu', 'aku', 'wujudkan', 'wishlist', 'keluarga']</t>
  </si>
  <si>
    <t>['habis', 'sungkem', 'jiwa', 'ingin', 'nikah', 'muda', 'aku', 'meningkat', 'drastistolong', 'yg', 'mau', 'sama', 'aku', 'merapat', 'bantu', 'aku', 'wujudkan', 'wishlist', 'keluarga']</t>
  </si>
  <si>
    <t>['habis', 'sungkem', 'jiwa', 'nikah', 'muda', 'meningkat', 'drastistolong', 'merapat', 'bantu', 'wujudkan', 'wishlist', 'keluarga']</t>
  </si>
  <si>
    <t>['habis', 'sungkem', 'jiwa', 'nikah', 'muda', 'tingkat', 'drastistolong', 'rapat', 'bantu', 'wujud', 'wishlist', 'keluarga']</t>
  </si>
  <si>
    <t>habis sungkem jiwa nikah muda tingkat drastistolong rapat bantu wujud wishlist keluarga</t>
  </si>
  <si>
    <t>@giyuu_waifu @tanyarlfes Mkasih nder infonya, walau aku malas menghitung selisih tahunnya tp beneran nikah muda 20an ya?</t>
  </si>
  <si>
    <t>@giyuu_waifu @tanyarlfes mkasih nder infonya, walau aku malas menghitung selisih tahunnya tp beneran nikah muda 20an ya?</t>
  </si>
  <si>
    <t>waifu mkasih nder infonya walau aku malas menghitung selisih tahunnya tp beneran nikah muda an ya</t>
  </si>
  <si>
    <t>['waifu', 'mkasih', 'nder', 'infonya', 'walau', 'aku', 'malas', 'menghitung', 'selisih', 'tahunnya', 'tp', 'beneran', 'nikah', 'muda', 'an', 'ya']</t>
  </si>
  <si>
    <t>['waifu', 'mkasih', 'nder', 'infonya', 'walau', 'aku', 'malas', 'menghitung', 'selisih', 'tahunnya', 'tapi', 'benar', 'nikah', 'muda', 'an', 'ya']</t>
  </si>
  <si>
    <t>['waifu', 'mkasih', 'nder', 'infonya', 'malas', 'menghitung', 'selisih', 'tahunnya', 'nikah', 'muda', 'an', 'ya']</t>
  </si>
  <si>
    <t>['waifu', 'mkasih', 'nder', 'info', 'malas', 'hitung', 'selisih', 'tahun', 'nikah', 'muda', 'an', 'ya']</t>
  </si>
  <si>
    <t>waifu mkasih nder info malas hitung selisih tahun nikah muda an ya</t>
  </si>
  <si>
    <t>Ada seorang ‘ibu’ yg dengan mudahnya menjawab “kalo hamil lagi anak yg pertama dikasih orang” 
TOLOL anj! 
Hak mereka mau nikah muda, tapi kalo blm siap punya anak ya jangan dulu. Eh tapi kan punya anak dulu ya baru nikah upss…. 🫢</t>
  </si>
  <si>
    <t>ada seorang ‘ibu’ yg dengan mudahnya menjawab “kalo hamil lagi anak yg pertama dikasih orang” 
tolol anj! 
hak mereka mau nikah muda, tapi kalo blm siap punya anak ya jangan dulu. eh tapi kan punya anak dulu ya baru nikah upss…. 🫢</t>
  </si>
  <si>
    <t>ada seorang ibu yg dengan mudahnya menjawab kalo hamil lagi anak yg pertama dikasih orang tolol anj hak mereka mau nikah muda tapi kalo blm siap punya anak ya jangan dulu eh tapi kan punya anak dulu ya baru nikah upss</t>
  </si>
  <si>
    <t>['ada', 'seorang', 'ibu', 'yg', 'dengan', 'mudahnya', 'menjawab', 'kalo', 'hamil', 'lagi', 'anak', 'yg', 'pertama', 'dikasih', 'orang', 'tolol', 'anj', 'hak', 'mereka', 'mau', 'nikah', 'muda', 'tapi', 'kalo', 'blm', 'siap', 'punya', 'anak', 'ya', 'jangan', 'dulu', 'eh', 'tapi', 'kan', 'punya', 'anak', 'dulu', 'ya', 'baru', 'nikah', 'upss']</t>
  </si>
  <si>
    <t>['ada', 'seorang', 'ibu', 'yg', 'dengan', 'mudahnya', 'menjawab', 'kalo', 'hamil', 'lagi', 'anak', 'yg', 'pertama', 'dikasih', 'orang', 'tolol', 'fuck', 'hak', 'mereka', 'mau', 'nikah', 'muda', 'tapi', 'kalo', 'belum', 'siap', 'punya', 'anak', 'ya', 'jangan', 'dulu', 'malah', 'tapi', 'kan', 'punya', 'anak', 'dulu', 'ya', 'baru', 'nikah', 'upss']</t>
  </si>
  <si>
    <t>['mudahnya', 'kalo', 'hamil', 'anak', 'dikasih', 'orang', 'tolol', 'fuck', 'hak', 'nikah', 'muda', 'kalo', 'anak', 'ya', 'anak', 'ya', 'nikah', 'upss']</t>
  </si>
  <si>
    <t>['mudah', 'kalo', 'hamil', 'anak', 'kasih', 'orang', 'tolol', 'fuck', 'hak', 'nikah', 'muda', 'kalo', 'anak', 'ya', 'anak', 'ya', 'nikah', 'upss']</t>
  </si>
  <si>
    <t>mudah kalo hamil anak kasih orang tolol fuck hak nikah muda kalo anak ya anak ya nikah upss</t>
  </si>
  <si>
    <t>JISUNG ANAK GENZ TIM NIKAH MUDA</t>
  </si>
  <si>
    <t>jisung anak genz tim nikah muda</t>
  </si>
  <si>
    <t>['jisung', 'anak', 'genz', 'tim', 'nikah', 'muda']</t>
  </si>
  <si>
    <t>Gw punya anak laki² yg gw lahirin pas gw umur 20th. Karena waktu itu gw masih kuliah, keluarga cowo ga mau kami nikah. Tapi mereka tetep mau keep the baby dengan syarat gw menjauh dari hidupnya. Karena gw masih muda, jadi gw setuju aja. Toh gw ga sanggup rawat bayi di umur segitu</t>
  </si>
  <si>
    <t>gw punya anak laki² yg gw lahirin pas gw umur 20th. karena waktu itu gw masih kuliah, keluarga cowo ga mau kami nikah. tapi mereka tetep mau keep the baby dengan syarat gw menjauh dari hidupnya. karena gw masih muda, jadi gw setuju aja. toh gw ga sanggup rawat bayi di umur segitu</t>
  </si>
  <si>
    <t>gw punya anak laki yg gw lahirin pas gw umur th karena waktu itu gw masih kuliah keluarga cowo ga mau kami nikah tapi mereka tetep mau keep the baby dengan syarat gw menjauh dari hidupnya karena gw masih muda jadi gw setuju aja toh gw ga sanggup rawat bayi di umur segitu</t>
  </si>
  <si>
    <t>['gw', 'punya', 'anak', 'laki', 'yg', 'gw', 'lahirin', 'pas', 'gw', 'umur', 'th', 'karena', 'waktu', 'itu', 'gw', 'masih', 'kuliah', 'keluarga', 'cowo', 'ga', 'mau', 'kami', 'nikah', 'tapi', 'mereka', 'tetep', 'mau', 'keep', 'the', 'baby', 'dengan', 'syarat', 'gw', 'menjauh', 'dari', 'hidupnya', 'karena', 'gw', 'masih', 'muda', 'jadi', 'gw', 'setuju', 'aja', 'toh', 'gw', 'ga', 'sanggup', 'rawat', 'bayi', 'di', 'umur', 'segitu']</t>
  </si>
  <si>
    <t>['aku', 'punya', 'anak', 'laki', 'yg', 'aku', 'lahirin', 'saat', 'aku', 'umur', 'tahun', 'karena', 'waktu', 'itu', 'aku', 'masih', 'kuliah', 'keluarga', 'cowok', 'tidak', 'mau', 'kami', 'nikah', 'tapi', 'mereka', 'tetap', 'mau', 'keep', 'the', 'baby', 'dengan', 'syarat', 'aku', 'menjauh', 'dari', 'hidupnya', 'karena', 'aku', 'masih', 'muda', 'jadi', 'aku', 'setuju', 'aja', 'toh', 'aku', 'tidak', 'sanggup', 'rawat', 'bayi', 'di', 'umur', 'begitu']</t>
  </si>
  <si>
    <t>['anak', 'laki', 'lahirin', 'umur', 'kuliah', 'keluarga', 'cowok', 'nikah', 'keep', 'the', 'baby', 'syarat', 'menjauh', 'hidupnya', 'muda', 'setuju', 'aja', 'sanggup', 'rawat', 'bayi', 'umur']</t>
  </si>
  <si>
    <t>['anak', 'laki', 'lahirin', 'umur', 'kuliah', 'keluarga', 'cowok', 'nikah', 'keep', 'the', 'baby', 'syarat', 'jauh', 'hidup', 'muda', 'tuju', 'aja', 'sanggup', 'rawat', 'bayi', 'umur']</t>
  </si>
  <si>
    <t>anak laki lahirin umur kuliah keluarga cowok nikah keep the baby syarat jauh hidup muda tuju aja sanggup rawat bayi umur</t>
  </si>
  <si>
    <t>@mustbe15char @killthekris @sosmedkeras Boomer itu, yang bikin kita melarat kan generasi mereka juga, yang sok sok nikah muda, sukur kalau kaya, kah ini kaya juga enggak malah ngajarin org berkeluarga.</t>
  </si>
  <si>
    <t>@mustbe15char @killthekris @sosmedkeras boomer itu, yang bikin kita melarat kan generasi mereka juga, yang sok sok nikah muda, sukur kalau kaya, kah ini kaya juga enggak malah ngajarin org berkeluarga.</t>
  </si>
  <si>
    <t>boomer itu yang bikin kita melarat kan generasi mereka juga yang sok sok nikah muda sukur kalau kaya kah ini kaya juga enggak malah ngajarin org berkeluarga</t>
  </si>
  <si>
    <t>['boomer', 'itu', 'yang', 'bikin', 'kita', 'melarat', 'kan', 'generasi', 'mereka', 'juga', 'yang', 'sok', 'sok', 'nikah', 'muda', 'sukur', 'kalau', 'kaya', 'kah', 'ini', 'kaya', 'juga', 'enggak', 'malah', 'ngajarin', 'org', 'berkeluarga']</t>
  </si>
  <si>
    <t>['boomer', 'itu', 'yang', 'bikin', 'kita', 'melarat', 'kan', 'generasi', 'mereka', 'juga', 'yang', 'sombong', 'sombong', 'nikah', 'muda', 'syukur', 'kalau', 'kaya', 'kah', 'ini', 'kaya', 'juga', 'enggak', 'malah', 'mengajarkan', 'orang', 'berkeluarga']</t>
  </si>
  <si>
    <t>['boomer', 'bikin', 'melarat', 'generasi', 'sombong', 'sombong', 'nikah', 'muda', 'syukur', 'kaya', 'kah', 'kaya', 'mengajarkan', 'orang', 'berkeluarga']</t>
  </si>
  <si>
    <t>['boomer', 'bikin', 'melarat', 'generasi', 'sombong', 'sombong', 'nikah', 'muda', 'syukur', 'kaya', 'kah', 'kaya', 'ajar', 'orang', 'keluarga']</t>
  </si>
  <si>
    <t>boomer bikin melarat generasi sombong sombong nikah muda syukur kaya kah kaya ajar orang keluarga</t>
  </si>
  <si>
    <t>bukan sombong atau gamau nilah, nikah itu boleh diumur brp aja, gaharus usia muda kan selama ini yg ngasih patokan juga manusia sendiri, kalo udah saatnya dan jodohnya juga aku pasti nikah kok, kalo skrng belum nikah ya karena jodohnya belum ada, kesiapannya juga belum matang...</t>
  </si>
  <si>
    <t>bukan sombong atau gamau nilah nikah itu boleh diumur brp aja gaharus usia muda kan selama ini yg ngasih patokan juga manusia sendiri kalo udah saatnya dan jodohnya juga aku pasti nikah kok kalo skrng belum nikah ya karena jodohnya belum ada kesiapannya juga belum matang</t>
  </si>
  <si>
    <t>['bukan', 'sombong', 'atau', 'gamau', 'nilah', 'nikah', 'itu', 'boleh', 'diumur', 'brp', 'aja', 'gaharus', 'usia', 'muda', 'kan', 'selama', 'ini', 'yg', 'ngasih', 'patokan', 'juga', 'manusia', 'sendiri', 'kalo', 'udah', 'saatnya', 'dan', 'jodohnya', 'juga', 'aku', 'pasti', 'nikah', 'kok', 'kalo', 'skrng', 'belum', 'nikah', 'ya', 'karena', 'jodohnya', 'belum', 'ada', 'kesiapannya', 'juga', 'belum', 'matang']</t>
  </si>
  <si>
    <t>['bukan', 'sombong', 'atau', 'gamau', 'nilah', 'nikah', 'itu', 'boleh', 'diumur', 'berapa', 'aja', 'gaharus', 'usia', 'muda', 'kan', 'selama', 'ini', 'yg', 'memberi', 'patokan', 'juga', 'manusia', 'sendiri', 'kalo', 'sudah', 'saatnya', 'dan', 'jodohnya', 'juga', 'aku', 'pasti', 'nikah', 'kok', 'kalo', 'sekarang', 'belum', 'nikah', 'ya', 'karena', 'jodohnya', 'belum', 'ada', 'kesiapannya', 'juga', 'belum', 'matang']</t>
  </si>
  <si>
    <t>['sombong', 'gamau', 'nilah', 'nikah', 'diumur', 'aja', 'gaharus', 'usia', 'muda', 'patokan', 'manusia', 'kalo', 'jodohnya', 'nikah', 'kalo', 'nikah', 'ya', 'jodohnya', 'kesiapannya', 'matang']</t>
  </si>
  <si>
    <t>['sombong', 'gamau', 'nilah', 'nikah', 'umur', 'aja', 'gaharus', 'usia', 'muda', 'patok', 'manusia', 'kalo', 'jodoh', 'nikah', 'kalo', 'nikah', 'ya', 'jodoh', 'kesiap', 'matang']</t>
  </si>
  <si>
    <t>sombong gamau nilah nikah umur aja gaharus usia muda patok manusia kalo jodoh nikah kalo nikah ya jodoh kesiap matang</t>
  </si>
  <si>
    <t>"kak anaknya tamu tadi loh, lebih muda dari kamu tapi udah mau nikah."
aku: https://t.co/YOcmSxjNWR</t>
  </si>
  <si>
    <t>"kak anaknya tamu tadi loh, lebih muda dari kamu tapi udah mau nikah."
aku: https://t.co/yocmsxjnwr</t>
  </si>
  <si>
    <t>kak anaknya tamu tadi loh lebih muda dari kamu tapi udah mau nikah aku</t>
  </si>
  <si>
    <t>['kak', 'anaknya', 'tamu', 'tadi', 'loh', 'lebih', 'muda', 'dari', 'kamu', 'tapi', 'udah', 'mau', 'nikah', 'aku']</t>
  </si>
  <si>
    <t>['kakak', 'anaknya', 'tamu', 'tadi', 'loh', 'lebih', 'muda', 'dari', 'kamu', 'tapi', 'sudah', 'mau', 'nikah', 'aku']</t>
  </si>
  <si>
    <t>['kakak', 'anaknya', 'tamu', 'loh', 'muda', 'nikah']</t>
  </si>
  <si>
    <t>['kakak', 'anak', 'tamu', 'loh', 'muda', 'nikah']</t>
  </si>
  <si>
    <t>kakak anak tamu loh muda nikah</t>
  </si>
  <si>
    <t>@tanyakanrl "ini si **** (nama aku) berapa sih umurnya sekarang? Udah 17 tahun kah?" Ini temennya ibu yg nanya, padahal umurku jauh lebih tua 🥲
"Jangan buru-buru nikah deh, nikmatin aja masa muda. Beli apa yg mau di beli, pergi liburan kmn aja kamu mau"</t>
  </si>
  <si>
    <t>@tanyakanrl "ini si **** (nama aku) berapa sih umurnya sekarang? udah 17 tahun kah?" ini temennya ibu yg nanya, padahal umurku jauh lebih tua 🥲
"jangan buru-buru nikah deh, nikmatin aja masa muda. beli apa yg mau di beli, pergi liburan kmn aja kamu mau"</t>
  </si>
  <si>
    <t>ini si nama aku berapa sih umurnya sekarang udah tahun kah ini temennya ibu yg nanya padahal umurku jauh lebih tua jangan buruburu nikah deh nikmatin aja masa muda beli apa yg mau di beli pergi liburan kmn aja kamu mau</t>
  </si>
  <si>
    <t>['ini', 'si', 'nama', 'aku', 'berapa', 'sih', 'umurnya', 'sekarang', 'udah', 'tahun', 'kah', 'ini', 'temennya', 'ibu', 'yg', 'nanya', 'padahal', 'umurku', 'jauh', 'lebih', 'tua', 'jangan', 'buruburu', 'nikah', 'deh', 'nikmatin', 'aja', 'masa', 'muda', 'beli', 'apa', 'yg', 'mau', 'di', 'beli', 'pergi', 'liburan', 'kmn', 'aja', 'kamu', 'mau']</t>
  </si>
  <si>
    <t>['ini', 'si', 'nama', 'aku', 'berapa', 'sih', 'umurnya', 'sekarang', 'sudah', 'tahun', 'kah', 'ini', 'temannya', 'ibu', 'yg', 'bertanya', 'padahal', 'umurku', 'jauh', 'lebih', 'tua', 'jangan', 'terburu', 'nikah', 'deh', 'menikmati', 'aja', 'masa', 'muda', 'beli', 'apa', 'yg', 'mau', 'di', 'beli', 'pergi', 'liburan', 'kemana', 'aja', 'kamu', 'mau']</t>
  </si>
  <si>
    <t>['si', 'nama', 'sih', 'umurnya', 'kah', 'temannya', 'umurku', 'tua', 'terburu', 'nikah', 'deh', 'menikmati', 'aja', 'muda', 'beli', 'beli', 'pergi', 'liburan', 'kemana', 'aja']</t>
  </si>
  <si>
    <t>['si', 'nama', 'sih', 'umur', 'kah', 'teman', 'umur', 'tua', 'buru', 'nikah', 'deh', 'nikmat', 'aja', 'muda', 'beli', 'beli', 'pergi', 'libur', 'mana', 'aja']</t>
  </si>
  <si>
    <t>si nama sih umur kah teman umur tua buru nikah deh nikmat aja muda beli beli pergi libur mana aja</t>
  </si>
  <si>
    <t>@Askrlfess kalian yg maksa/mendesak orang lain buat nikah muda/cepet dengan dalih nanti banyak rezeki tapi nyatanya ngutang sana sini itu maksudnya gimana?</t>
  </si>
  <si>
    <t>@askrlfess kalian yg maksa/mendesak orang lain buat nikah muda/cepet dengan dalih nanti banyak rezeki tapi nyatanya ngutang sana sini itu maksudnya gimana?</t>
  </si>
  <si>
    <t>kalian yg maksamendesak orang lain buat nikah mudacepet dengan dalih nanti banyak rezeki tapi nyatanya ngutang sana sini itu maksudnya gimana</t>
  </si>
  <si>
    <t>['kalian', 'yg', 'maksamendesak', 'orang', 'lain', 'buat', 'nikah', 'mudacepet', 'dengan', 'dalih', 'nanti', 'banyak', 'rezeki', 'tapi', 'nyatanya', 'ngutang', 'sana', 'sini', 'itu', 'maksudnya', 'gimana']</t>
  </si>
  <si>
    <t>['kalian', 'yg', 'maksamendesak', 'orang', 'lain', 'buat', 'nikah', 'mudacepet', 'dengan', 'dalih', 'nanti', 'banyak', 'rezeki', 'tapi', 'nyatanya', 'hutang', 'sana', 'sini', 'itu', 'maksudnya', 'bagaimana']</t>
  </si>
  <si>
    <t>['maksamendesak', 'orang', 'nikah', 'mudacepet', 'dalih', 'rezeki', 'hutang', 'maksudnya']</t>
  </si>
  <si>
    <t>['maksamendesak', 'orang', 'nikah', 'mudacepet', 'dalih', 'rezeki', 'hutang', 'maksud']</t>
  </si>
  <si>
    <t>maksamendesak orang nikah mudacepet dalih rezeki hutang maksud</t>
  </si>
  <si>
    <t>Alhamdulillah keluarga besar kalo ngumpul ga pernah tanya kapan  nikah, disuruh fokus ke karir dulu masa muda ga keulang😂</t>
  </si>
  <si>
    <t>alhamdulillah keluarga besar kalo ngumpul ga pernah tanya kapan  nikah, disuruh fokus ke karir dulu masa muda ga keulang😂</t>
  </si>
  <si>
    <t>alhamdulillah keluarga besar kalo ngumpul ga pernah tanya kapan nikah disuruh fokus ke karir dulu masa muda ga keulang</t>
  </si>
  <si>
    <t>['alhamdulillah', 'keluarga', 'besar', 'kalo', 'ngumpul', 'ga', 'pernah', 'tanya', 'kapan', 'nikah', 'disuruh', 'fokus', 'ke', 'karir', 'dulu', 'masa', 'muda', 'ga', 'keulang']</t>
  </si>
  <si>
    <t>['alhamdulillah', 'keluarga', 'besar', 'kalo', 'berkumpul', 'tidak', 'pernah', 'tanya', 'kapan', 'nikah', 'disuruh', 'fokus', 'ke', 'karier', 'dulu', 'masa', 'muda', 'tidak', 'keulang']</t>
  </si>
  <si>
    <t>['alhamdulillah', 'keluarga', 'kalo', 'berkumpul', 'nikah', 'disuruh', 'fokus', 'karier', 'muda', 'keulang']</t>
  </si>
  <si>
    <t>['alhamdulillah', 'keluarga', 'kalo', 'kumpul', 'nikah', 'suruh', 'fokus', 'karier', 'muda', 'ulang']</t>
  </si>
  <si>
    <t>alhamdulillah keluarga kalo kumpul nikah suruh fokus karier muda ulang</t>
  </si>
  <si>
    <t>Gak ditanya kapan nikah sih. . . .
Cuma dapet kabar aja sepupu yg lebih muda bakal nikah tahun ini 😌</t>
  </si>
  <si>
    <t>gak ditanya kapan nikah sih. . . .
cuma dapet kabar aja sepupu yg lebih muda bakal nikah tahun ini 😌</t>
  </si>
  <si>
    <t>gak ditanya kapan nikah sih cuma dapet kabar aja sepupu yg lebih muda bakal nikah tahun ini</t>
  </si>
  <si>
    <t>['gak', 'ditanya', 'kapan', 'nikah', 'sih', 'cuma', 'dapet', 'kabar', 'aja', 'sepupu', 'yg', 'lebih', 'muda', 'bakal', 'nikah', 'tahun', 'ini']</t>
  </si>
  <si>
    <t>['gak', 'ditanya', 'kapan', 'nikah', 'sih', 'cuma', 'dapat', 'kabar', 'aja', 'sepupu', 'yg', 'lebih', 'muda', 'bakal', 'nikah', 'tahun', 'ini']</t>
  </si>
  <si>
    <t>['gak', 'nikah', 'sih', 'kabar', 'aja', 'sepupu', 'muda', 'nikah']</t>
  </si>
  <si>
    <t>gak nikah sih kabar aja sepupu muda nikah</t>
  </si>
  <si>
    <t>Gue kemarin nemu juga di rumah ua gue, ada album keluarga. Terutama album kakek-nenek gue dan anak-anaknya (termasuk mama gue). Pas gue liat sedih bgt, ada foto kakek-nenek gue waktu muda, nikah, ortu mereka, karier mereka, dan anak-anak mereka</t>
  </si>
  <si>
    <t>gue kemarin nemu juga di rumah ua gue, ada album keluarga. terutama album kakek-nenek gue dan anak-anaknya (termasuk mama gue). pas gue liat sedih bgt, ada foto kakek-nenek gue waktu muda, nikah, ortu mereka, karier mereka, dan anak-anak mereka</t>
  </si>
  <si>
    <t>gue kemarin nemu juga di rumah ua gue ada album keluarga terutama album kakeknenek gue dan anakanaknya termasuk mama gue pas gue liat sedih bgt ada foto kakeknenek gue waktu muda nikah ortu mereka karier mereka dan anakanak mereka</t>
  </si>
  <si>
    <t>['gue', 'kemarin', 'nemu', 'juga', 'di', 'rumah', 'ua', 'gue', 'ada', 'album', 'keluarga', 'terutama', 'album', 'kakeknenek', 'gue', 'dan', 'anakanaknya', 'termasuk', 'mama', 'gue', 'pas', 'gue', 'liat', 'sedih', 'bgt', 'ada', 'foto', 'kakeknenek', 'gue', 'waktu', 'muda', 'nikah', 'ortu', 'mereka', 'karier', 'mereka', 'dan', 'anakanak', 'mereka']</t>
  </si>
  <si>
    <t>['aku', 'kemarin', 'menemukan', 'juga', 'di', 'rumah', 'ua', 'aku', 'ada', 'album', 'keluarga', 'terutama', 'album', 'kakeknenek', 'aku', 'dan', 'anaknya', 'termasuk', 'ibu', 'aku', 'saat', 'aku', 'lihat', 'sedih', 'banget', 'ada', 'foto', 'kakeknenek', 'aku', 'waktu', 'muda', 'nikah', 'orangtua', 'mereka', 'karier', 'mereka', 'dan', 'anak', 'mereka']</t>
  </si>
  <si>
    <t>['kemarin', 'menemukan', 'rumah', 'ua', 'album', 'keluarga', 'album', 'kakeknenek', 'anaknya', 'lihat', 'sedih', 'banget', 'foto', 'kakeknenek', 'muda', 'nikah', 'orangtua', 'karier', 'anak']</t>
  </si>
  <si>
    <t>['kemarin', 'temu', 'rumah', 'ua', 'album', 'keluarga', 'album', 'kakeknenek', 'anak', 'lihat', 'sedih', 'banget', 'foto', 'kakeknenek', 'muda', 'nikah', 'orangtua', 'karier', 'anak']</t>
  </si>
  <si>
    <t>kemarin temu rumah ua album keluarga album kakeknenek anak lihat sedih banget foto kakeknenek muda nikah orangtua karier anak</t>
  </si>
  <si>
    <t>shock bgt ke rumah sodara, lebih muda dr gue smw udh pada mau nikah... 🙂</t>
  </si>
  <si>
    <t>shock bgt ke rumah sodara lebih muda dr gue smw udh pada mau nikah</t>
  </si>
  <si>
    <t>['shock', 'bgt', 'ke', 'rumah', 'sodara', 'lebih', 'muda', 'dr', 'gue', 'smw', 'udh', 'pada', 'mau', 'nikah']</t>
  </si>
  <si>
    <t>['shock', 'banget', 'ke', 'rumah', 'saudara', 'lebih', 'muda', 'dari', 'aku', 'smw', 'sudah', 'pada', 'mau', 'nikah']</t>
  </si>
  <si>
    <t>['shock', 'banget', 'rumah', 'saudara', 'muda', 'smw', 'nikah']</t>
  </si>
  <si>
    <t>shock banget rumah saudara muda smw nikah</t>
  </si>
  <si>
    <t>nikah muda 😃</t>
  </si>
  <si>
    <t>Sejauh ini kgk ada yg berani nanya kapan kawin, sih. Padahal ada satu sepupu dari keluarga ayah dan satu sepupu dari keluarga mamak yang umur mereka setahun lebih muda dariku tahun ini bakalan nikah wkwkwk
Keuntungan abis S1 lgsg gas ngeng sambung S2.</t>
  </si>
  <si>
    <t>sejauh ini kgk ada yg berani nanya kapan kawin, sih. padahal ada satu sepupu dari keluarga ayah dan satu sepupu dari keluarga mamak yang umur mereka setahun lebih muda dariku tahun ini bakalan nikah wkwkwk
keuntungan abis s1 lgsg gas ngeng sambung s2.</t>
  </si>
  <si>
    <t xml:space="preserve">sejauh ini kgk ada yg berani nanya kapan kawin sih padahal ada satu sepupu dari keluarga ayah dan satu sepupu dari keluarga mamak yang umur mereka setahun lebih muda dariku tahun ini bakalan nikah wkwkwk keuntungan abis  lgsg gas ngeng sambung </t>
  </si>
  <si>
    <t>['sejauh', 'ini', 'kgk', 'ada', 'yg', 'berani', 'nanya', 'kapan', 'kawin', 'sih', 'padahal', 'ada', 'satu', 'sepupu', 'dari', 'keluarga', 'ayah', 'dan', 'satu', 'sepupu', 'dari', 'keluarga', 'mamak', 'yang', 'umur', 'mereka', 'setahun', 'lebih', 'muda', 'dariku', 'tahun', 'ini', 'bakalan', 'nikah', 'wkwkwk', 'keuntungan', 'abis', 'lgsg', 'gas', 'ngeng', 'sambung']</t>
  </si>
  <si>
    <t>['sejauh', 'ini', 'tidak', 'ada', 'yg', 'berani', 'bertanya', 'kapan', 'kawin', 'sih', 'padahal', 'ada', 'satu', 'sepupu', 'dari', 'keluarga', 'ayah', 'dan', 'satu', 'sepupu', 'dari', 'keluarga', 'ibu', 'yang', 'umur', 'mereka', 'setahun', 'lebih', 'muda', 'dariku', 'tahun', 'ini', 'bakalan', 'nikah', 'wkwkwk', 'keuntungan', 'habis', 'langsung', 'ayo', 'ngeng', 'sambung']</t>
  </si>
  <si>
    <t>['berani', 'kawin', 'sih', 'sepupu', 'keluarga', 'ayah', 'sepupu', 'keluarga', 'umur', 'setahun', 'muda', 'dariku', 'nikah', 'wkwkwk', 'keuntungan', 'habis', 'langsung', 'ayo', 'ngeng', 'sambung']</t>
  </si>
  <si>
    <t>['berani', 'kawin', 'sih', 'sepupu', 'keluarga', 'ayah', 'sepupu', 'keluarga', 'umur', 'tahun', 'muda', 'dari', 'nikah', 'wkwkwk', 'untung', 'habis', 'langsung', 'ayo', 'ngeng', 'sambung']</t>
  </si>
  <si>
    <t>berani kawin sih sepupu keluarga ayah sepupu keluarga umur tahun muda dari nikah wkwkwk untung habis langsung ayo ngeng sambung</t>
  </si>
  <si>
    <t>Dulu waktu masih bocah, bisa2nya target nikah umur 21, punya anak umur 23 biar jadi mahmud macan (mama muda cantik)
sekarang umur 26 targetnya cuma mau punya online shop yang untungnya ratusan juta perbulan 😭😂</t>
  </si>
  <si>
    <t>dulu waktu masih bocah, bisa2nya target nikah umur 21, punya anak umur 23 biar jadi mahmud macan (mama muda cantik)
sekarang umur 26 targetnya cuma mau punya online shop yang untungnya ratusan juta perbulan 😭😂</t>
  </si>
  <si>
    <t>dulu waktu masih bocah bisanya target nikah umur punya anak umur biar jadi mahmud macan mama muda cantik sekarang umur targetnya cuma mau punya online shop yang untungnya ratusan juta perbulan</t>
  </si>
  <si>
    <t>['dulu', 'waktu', 'masih', 'bocah', 'bisanya', 'target', 'nikah', 'umur', 'punya', 'anak', 'umur', 'biar', 'jadi', 'mahmud', 'macan', 'mama', 'muda', 'cantik', 'sekarang', 'umur', 'targetnya', 'cuma', 'mau', 'punya', 'online', 'shop', 'yang', 'untungnya', 'ratusan', 'juta', 'perbulan']</t>
  </si>
  <si>
    <t>['dulu', 'waktu', 'masih', 'anak', 'bisanya', 'target', 'nikah', 'umur', 'punya', 'anak', 'umur', 'biar', 'jadi', 'mahmud', 'macan', 'ibu', 'muda', 'cantik', 'sekarang', 'umur', 'targetnya', 'cuma', 'mau', 'punya', 'online', 'shop', 'yang', 'untungnya', 'ratusan', 'juta', 'perbulan']</t>
  </si>
  <si>
    <t>['anak', 'bisanya', 'target', 'nikah', 'umur', 'anak', 'umur', 'biar', 'mahmud', 'macan', 'muda', 'cantik', 'umur', 'targetnya', 'online', 'shop', 'untungnya', 'ratusan', 'juta', 'perbulan']</t>
  </si>
  <si>
    <t>['anak', 'bisa', 'target', 'nikah', 'umur', 'anak', 'umur', 'biar', 'mahmud', 'macan', 'muda', 'cantik', 'umur', 'target', 'online', 'shop', 'untung', 'ratus', 'juta', 'bulan']</t>
  </si>
  <si>
    <t>anak bisa target nikah umur anak umur biar mahmud macan muda cantik umur target online shop untung ratus juta bulan</t>
  </si>
  <si>
    <t>some people said to my bapak "keudeung deui ngawinkeun nu panggedena meureun nya"
keudeung deui keudeung deui naonnn gue masih muda dikata bae bentar lagi nikah aligggg geloooo</t>
  </si>
  <si>
    <t>some people said to my bapak keudeung deui ngawinkeun nu panggedena meureun nya keudeung deui keudeung deui naonnn gue masih muda dikata bae bentar lagi nikah aligggg geloooo</t>
  </si>
  <si>
    <t>['some', 'people', 'said', 'to', 'my', 'bapak', 'keudeung', 'deui', 'ngawinkeun', 'nu', 'panggedena', 'meureun', 'nya', 'keudeung', 'deui', 'keudeung', 'deui', 'naonnn', 'gue', 'masih', 'muda', 'dikata', 'bae', 'bentar', 'lagi', 'nikah', 'aligggg', 'geloooo']</t>
  </si>
  <si>
    <t>['some', 'people', 'berkata', 'to', 'my', 'bapak', 'keudeung', 'deui', 'ngawinkeun', 'nu', 'panggedena', 'meureun', 'nya', 'keudeung', 'deui', 'keudeung', 'deui', 'naonnn', 'aku', 'masih', 'muda', 'dikata', 'bae', 'bentar', 'lagi', 'nikah', 'aligggg', 'geloooo']</t>
  </si>
  <si>
    <t>['some', 'people', 'to', 'my', 'keudeung', 'deui', 'ngawinkeun', 'nu', 'panggedena', 'meureun', 'nya', 'keudeung', 'deui', 'keudeung', 'deui', 'naonnn', 'muda', 'dikata', 'bae', 'bentar', 'nikah', 'aligggg', 'geloooo']</t>
  </si>
  <si>
    <t>['some', 'people', 'to', 'my', 'keudeung', 'deui', 'ngawinkeun', 'nu', 'panggedena', 'meureun', 'nya', 'keudeung', 'deui', 'keudeung', 'deui', 'naonnn', 'muda', 'kata', 'bae', 'bentar', 'nikah', 'aligggg', 'geloooo']</t>
  </si>
  <si>
    <t>some people to my keudeung deui ngawinkeun nu panggedena meureun nya keudeung deui keudeung deui naonnn muda kata bae bentar nikah aligggg geloooo</t>
  </si>
  <si>
    <t>@nortusa_ padahal kita masih muda yaa bahas nikah mulu mau ngapain si heran</t>
  </si>
  <si>
    <t>padahal kita masih muda yaa bahas nikah mulu mau ngapain si heran</t>
  </si>
  <si>
    <t>['padahal', 'kita', 'masih', 'muda', 'yaa', 'bahas', 'nikah', 'mulu', 'mau', 'ngapain', 'si', 'heran']</t>
  </si>
  <si>
    <t>['padahal', 'kita', 'masih', 'muda', 'iya', 'bahas', 'nikah', 'selalu', 'mau', 'kenapa', 'si', 'heran']</t>
  </si>
  <si>
    <t>['muda', 'iya', 'bahas', 'nikah', 'si', 'heran']</t>
  </si>
  <si>
    <t>muda iya bahas nikah si heran</t>
  </si>
  <si>
    <t>serem juga ada beberapa temen gua yang nikah muda dan cerai, terus semua permasalahan perceraiannya di post di sosmed😭</t>
  </si>
  <si>
    <t>serem juga ada beberapa temen gua yang nikah muda dan cerai terus semua permasalahan perceraiannya di post di sosmed</t>
  </si>
  <si>
    <t>['serem', 'juga', 'ada', 'beberapa', 'temen', 'gua', 'yang', 'nikah', 'muda', 'dan', 'cerai', 'terus', 'semua', 'permasalahan', 'perceraiannya', 'di', 'post', 'di', 'sosmed']</t>
  </si>
  <si>
    <t>['menakutkan', 'juga', 'ada', 'beberapa', 'teman', 'aku', 'yang', 'nikah', 'muda', 'dan', 'cerai', 'terus', 'semua', 'permasalahan', 'perceraiannya', 'di', 'post', 'di', 'sosmed']</t>
  </si>
  <si>
    <t>['menakutkan', 'teman', 'nikah', 'muda', 'cerai', 'permasalahan', 'perceraiannya', 'post', 'sosmed']</t>
  </si>
  <si>
    <t>['takut', 'teman', 'nikah', 'muda', 'cerai', 'masalah', 'cerai', 'post', 'sosmed']</t>
  </si>
  <si>
    <t>takut teman nikah muda cerai masalah cerai post sosmed</t>
  </si>
  <si>
    <t>@tanyarlfes pacaran sm yg lebih muda ga enak yaa, harus selalu nurutin ketidak dewasanya.
pacaran sm yg lebih tua ga enak yaa, dikit2 ngelarang ini itu gaboleh dibantah.
Emang gak cocok pacaran aja berarti. Gausah nikah. Berkembang biak dengan tunas aja seperti pisang.</t>
  </si>
  <si>
    <t>@tanyarlfes pacaran sm yg lebih muda ga enak yaa, harus selalu nurutin ketidak dewasanya.
pacaran sm yg lebih tua ga enak yaa, dikit2 ngelarang ini itu gaboleh dibantah.
emang gak cocok pacaran aja berarti. gausah nikah. berkembang biak dengan tunas aja seperti pisang.</t>
  </si>
  <si>
    <t>pacaran sm yg lebih muda ga enak yaa harus selalu nurutin ketidak dewasanya pacaran sm yg lebih tua ga enak yaa dikit ngelarang ini itu gaboleh dibantah emang gak cocok pacaran aja berarti gausah nikah berkembang biak dengan tunas aja seperti pisang</t>
  </si>
  <si>
    <t>['pacaran', 'sm', 'yg', 'lebih', 'muda', 'ga', 'enak', 'yaa', 'harus', 'selalu', 'nurutin', 'ketidak', 'dewasanya', 'pacaran', 'sm', 'yg', 'lebih', 'tua', 'ga', 'enak', 'yaa', 'dikit', 'ngelarang', 'ini', 'itu', 'gaboleh', 'dibantah', 'emang', 'gak', 'cocok', 'pacaran', 'aja', 'berarti', 'gausah', 'nikah', 'berkembang', 'biak', 'dengan', 'tunas', 'aja', 'seperti', 'pisang']</t>
  </si>
  <si>
    <t>['pacaran', 'sama', 'yg', 'lebih', 'muda', 'tidak', 'enak', 'iya', 'harus', 'selalu', 'nurutin', 'ketidak', 'dewasanya', 'pacaran', 'sama', 'yg', 'lebih', 'tua', 'tidak', 'enak', 'iya', 'sedikit', 'ngelarang', 'ini', 'itu', 'gaboleh', 'dibantah', 'memang', 'gak', 'cocok', 'pacaran', 'aja', 'berarti', 'jangan', 'nikah', 'berkembang', 'biak', 'dengan', 'tunas', 'aja', 'seperti', 'pisang']</t>
  </si>
  <si>
    <t>['pacaran', 'muda', 'enak', 'iya', 'nurutin', 'ketidak', 'dewasanya', 'pacaran', 'tua', 'enak', 'iya', 'ngelarang', 'gaboleh', 'dibantah', 'gak', 'cocok', 'pacaran', 'aja', 'nikah', 'berkembang', 'biak', 'tunas', 'aja', 'pisang']</t>
  </si>
  <si>
    <t>['pacar', 'muda', 'enak', 'iya', 'nurutin', 'tidak', 'dewasa', 'pacar', 'tua', 'enak', 'iya', 'ngelarang', 'gaboleh', 'ban', 'gak', 'cocok', 'pacar', 'aja', 'nikah', 'kembang', 'biak', 'tunas', 'aja', 'pisang']</t>
  </si>
  <si>
    <t>pacar muda enak iya nurutin tidak dewasa pacar tua enak iya ngelarang gaboleh ban gak cocok pacar aja nikah kembang biak tunas aja pisang</t>
  </si>
  <si>
    <t>@Scrt__zi_ @tanyarlfes Emang nikah muda, kalau gak salah 18 tahun udah nikah. Pokoknya under 20 gitu</t>
  </si>
  <si>
    <t>@scrt__zi_ @tanyarlfes emang nikah muda, kalau gak salah 18 tahun udah nikah. pokoknya under 20 gitu</t>
  </si>
  <si>
    <t>zi emang nikah muda kalau gak salah tahun udah nikah pokoknya under gitu</t>
  </si>
  <si>
    <t>['zi', 'emang', 'nikah', 'muda', 'kalau', 'gak', 'salah', 'tahun', 'udah', 'nikah', 'pokoknya', 'under', 'gitu']</t>
  </si>
  <si>
    <t>['zi', 'memang', 'nikah', 'muda', 'kalau', 'gak', 'salah', 'tahun', 'sudah', 'nikah', 'pokoknya', 'under', 'begitu']</t>
  </si>
  <si>
    <t>['zi', 'nikah', 'muda', 'gak', 'salah', 'nikah', 'pokoknya', 'under']</t>
  </si>
  <si>
    <t>['zi', 'nikah', 'muda', 'gak', 'salah', 'nikah', 'pokok', 'under']</t>
  </si>
  <si>
    <t>zi nikah muda gak salah nikah pokok under</t>
  </si>
  <si>
    <t>@wdymjn gapapa nikah muda</t>
  </si>
  <si>
    <t>gapapa nikah muda</t>
  </si>
  <si>
    <t>['gapapa', 'nikah', 'muda']</t>
  </si>
  <si>
    <t>@wdymjn nikah muda lagi tren</t>
  </si>
  <si>
    <t>nikah muda lagi tren</t>
  </si>
  <si>
    <t>['nikah', 'muda', 'lagi', 'tren']</t>
  </si>
  <si>
    <t>['nikah', 'muda', 'tren']</t>
  </si>
  <si>
    <t>nikah muda tren</t>
  </si>
  <si>
    <t>@Scrt__zi_ @tanyarlfes Selain nikah muda,karena perawatan yang mahal dan pola hidup sehat juga sih menurutku</t>
  </si>
  <si>
    <t>@scrt__zi_ @tanyarlfes selain nikah muda,karena perawatan yang mahal dan pola hidup sehat juga sih menurutku</t>
  </si>
  <si>
    <t>zi selain nikah mudakarena perawatan yang mahal dan pola hidup sehat juga sih menurutku</t>
  </si>
  <si>
    <t>['zi', 'selain', 'nikah', 'mudakarena', 'perawatan', 'yang', 'mahal', 'dan', 'pola', 'hidup', 'sehat', 'juga', 'sih', 'menurutku']</t>
  </si>
  <si>
    <t>['zi', 'nikah', 'mudakarena', 'perawatan', 'mahal', 'pola', 'hidup', 'sehat', 'sih', 'menurutku']</t>
  </si>
  <si>
    <t>['zi', 'nikah', 'mudakarena', 'awat', 'mahal', 'pola', 'hidup', 'sehat', 'sih', 'turut']</t>
  </si>
  <si>
    <t>zi nikah mudakarena awat mahal pola hidup sehat sih turut</t>
  </si>
  <si>
    <t>💚 takut nya cowok ku ngajak nikah muda karena sering di ejek temen temen nya pada nikah di usia 20an, gimana ya nanggepin hal kaya gtu?
*titipan https://t.co/JsqiBpBIib</t>
  </si>
  <si>
    <t>💚 takut nya cowok ku ngajak nikah muda karena sering di ejek temen temen nya pada nikah di usia 20an, gimana ya nanggepin hal kaya gtu?
*titipan https://t.co/jsqibpbiib</t>
  </si>
  <si>
    <t>takut nya cowok ku ngajak nikah muda karena sering di ejek temen temen nya pada nikah di usia an gimana ya nanggepin hal kaya gtu titipan</t>
  </si>
  <si>
    <t>['takut', 'nya', 'cowok', 'ku', 'ngajak', 'nikah', 'muda', 'karena', 'sering', 'di', 'ejek', 'temen', 'temen', 'nya', 'pada', 'nikah', 'di', 'usia', 'an', 'gimana', 'ya', 'nanggepin', 'hal', 'kaya', 'gtu', 'titipan']</t>
  </si>
  <si>
    <t>['takut', 'nya', 'cowok', 'aku', 'mengajak', 'nikah', 'muda', 'karena', 'sering', 'di', 'ejek', 'teman', 'teman', 'nya', 'pada', 'nikah', 'di', 'usia', 'an', 'bagaimana', 'ya', 'menanggapi', 'hal', 'kaya', 'begitu', 'titipan']</t>
  </si>
  <si>
    <t>['takut', 'nya', 'cowok', 'mengajak', 'nikah', 'muda', 'ejek', 'teman', 'teman', 'nya', 'nikah', 'usia', 'an', 'ya', 'menanggapi', 'kaya', 'titipan']</t>
  </si>
  <si>
    <t>['takut', 'nya', 'cowok', 'ajak', 'nikah', 'muda', 'ejek', 'teman', 'teman', 'nya', 'nikah', 'usia', 'an', 'ya', 'tanggap', 'kaya', 'titip']</t>
  </si>
  <si>
    <t>takut nya cowok ajak nikah muda ejek teman teman nya nikah usia an ya tanggap kaya titip</t>
  </si>
  <si>
    <t>@tanyarlfes kaya bocilllllll astaga lo pada kalo jd gue jg gemes pngen smekdon. nikah muda sih dia, gue anaknya aja jdi kek serasa adeknya. dia baperan, gue penyabar wkwk. kalo ditanya siapa orang nomor dua yg bisa KUWADH hati sama mak gue stlah bokap adalah GUWEJHH. gk bs d ganggu gugat.</t>
  </si>
  <si>
    <t>@tanyarlfes kaya bocilllllll astaga lo pada kalo jd gue jg gemes pngen smekdon. nikah muda sih dia, gue anaknya aja jdi kek serasa adeknya. dia baperan, gue penyabar wkwk. kalo ditanya siapa orang nomor dua yg bisa kuwadh hati sama mak gue stlah bokap adalah guwejhh. gk bs d ganggu gugat.</t>
  </si>
  <si>
    <t>kaya bocilllllll astaga lo pada kalo jd gue jg gemes pngen smekdon nikah muda sih dia gue anaknya aja jdi kek serasa adeknya dia baperan gue penyabar wkwk kalo ditanya siapa orang nomor dua yg bisa kuwadh hati sama mak gue stlah bokap adalah guwejhh gk bs  ganggu gugat</t>
  </si>
  <si>
    <t>['kaya', 'bocilllllll', 'astaga', 'lo', 'pada', 'kalo', 'jd', 'gue', 'jg', 'gemes', 'pngen', 'smekdon', 'nikah', 'muda', 'sih', 'dia', 'gue', 'anaknya', 'aja', 'jdi', 'kek', 'serasa', 'adeknya', 'dia', 'baperan', 'gue', 'penyabar', 'wkwk', 'kalo', 'ditanya', 'siapa', 'orang', 'nomor', 'dua', 'yg', 'bisa', 'kuwadh', 'hati', 'sama', 'mak', 'gue', 'stlah', 'bokap', 'adalah', 'guwejhh', 'gk', 'bs', 'ganggu', 'gugat']</t>
  </si>
  <si>
    <t>['kaya', 'bocilllllll', 'astaga', 'kamu', 'pada', 'kalo', 'jd', 'aku', 'juga', 'gemas', 'ingin', 'smekdon', 'nikah', 'muda', 'sih', 'dia', 'aku', 'anaknya', 'aja', 'jadi', 'seperti', 'rasa', 'adeknya', 'dia', 'baperan', 'aku', 'penyabar', 'wkwk', 'kalo', 'ditanya', 'siapa', 'orang', 'nomor', 'dua', 'yg', 'bisa', 'kuwadh', 'hati', 'sama', 'ibu', 'aku', 'setelah', 'bapak', 'adalah', 'guwejhh', 'tidak', 'bisa', 'ganggu', 'gugat']</t>
  </si>
  <si>
    <t>['kaya', 'bocilllllll', 'astaga', 'kalo', 'jd', 'gemas', 'smekdon', 'nikah', 'muda', 'sih', 'anaknya', 'aja', 'adeknya', 'baperan', 'penyabar', 'kalo', 'orang', 'nomor', 'kuwadh', 'hati', 'guwejhh', 'ganggu', 'gugat']</t>
  </si>
  <si>
    <t>['kaya', 'bocilllllll', 'astaga', 'kalo', 'jd', 'gemas', 'smekdon', 'nikah', 'muda', 'sih', 'anak', 'aja', 'adeknya', 'baperan', 'sabar', 'kalo', 'orang', 'nomor', 'kuwadh', 'hati', 'guwejhh', 'ganggu', 'gugat']</t>
  </si>
  <si>
    <t>kaya bocilllllll astaga kalo jd gemas smekdon nikah muda sih anak aja adeknya baperan sabar kalo orang nomor kuwadh hati guwejhh ganggu gugat</t>
  </si>
  <si>
    <t>Ya memang. Lu kira pasangan gay bs beranak. Ini kan jg kebanyakan anak2 dari kaum free sex. Kumpul kebo. Nikah muda pas dah hamil, atau pasangan zina selingkuh.</t>
  </si>
  <si>
    <t>ya memang. lu kira pasangan gay bs beranak. ini kan jg kebanyakan anak2 dari kaum free sex. kumpul kebo. nikah muda pas dah hamil, atau pasangan zina selingkuh.</t>
  </si>
  <si>
    <t>ya memang lu kira pasangan gay bs beranak ini kan jg kebanyakan anak dari kaum free sex kumpul kebo nikah muda pas dah hamil atau pasangan zina selingkuh</t>
  </si>
  <si>
    <t>['ya', 'memang', 'lu', 'kira', 'pasangan', 'gay', 'bs', 'beranak', 'ini', 'kan', 'jg', 'kebanyakan', 'anak', 'dari', 'kaum', 'free', 'sex', 'kumpul', 'kebo', 'nikah', 'muda', 'pas', 'dah', 'hamil', 'atau', 'pasangan', 'zina', 'selingkuh']</t>
  </si>
  <si>
    <t>['ya', 'memang', 'kamu', 'kira', 'pasangan', 'gay', 'bisa', 'beranak', 'ini', 'kan', 'juga', 'kebanyakan', 'anak', 'dari', 'kaum', 'free', 'sex', 'kumpul', 'kebo', 'nikah', 'muda', 'saat', 'sudah', 'hamil', 'atau', 'pasangan', 'zina', 'selingkuh']</t>
  </si>
  <si>
    <t>['ya', 'pasangan', 'gay', 'beranak', 'kebanyakan', 'anak', 'kaum', 'free', 'sex', 'kumpul', 'kebo', 'nikah', 'muda', 'hamil', 'pasangan', 'zina', 'selingkuh']</t>
  </si>
  <si>
    <t>['ya', 'pasang', 'gay', 'anak', 'banyak', 'anak', 'kaum', 'free', 'sex', 'kumpul', 'kebo', 'nikah', 'muda', 'hamil', 'pasang', 'zina', 'selingkuh']</t>
  </si>
  <si>
    <t>ya pasang gay anak banyak anak kaum free sex kumpul kebo nikah muda hamil pasang zina selingkuh</t>
  </si>
  <si>
    <t>@tanyarlfes Ini tante slain kaya raya sepertinya nikah muda ya? Masih geulis gtu, pdhl anknya udh pd gede.</t>
  </si>
  <si>
    <t>@tanyarlfes ini tante slain kaya raya sepertinya nikah muda ya? masih geulis gtu, pdhl anknya udh pd gede.</t>
  </si>
  <si>
    <t>ini tante slain kaya raya sepertinya nikah muda ya masih geulis gtu pdhl anknya udh pd gede</t>
  </si>
  <si>
    <t>['ini', 'tante', 'slain', 'kaya', 'raya', 'sepertinya', 'nikah', 'muda', 'ya', 'masih', 'geulis', 'gtu', 'pdhl', 'anknya', 'udh', 'pd', 'gede']</t>
  </si>
  <si>
    <t>['ini', 'tante', 'slain', 'kaya', 'raya', 'sepertinya', 'nikah', 'muda', 'ya', 'masih', 'cantik', 'begitu', 'padahal', 'anaknya', 'sudah', 'pada', 'besar']</t>
  </si>
  <si>
    <t>['tante', 'slain', 'kaya', 'raya', 'nikah', 'muda', 'ya', 'cantik', 'anaknya']</t>
  </si>
  <si>
    <t>['tante', 'slain', 'kaya', 'raya', 'nikah', 'muda', 'ya', 'cantik', 'anak']</t>
  </si>
  <si>
    <t>tante slain kaya raya nikah muda ya cantik anak</t>
  </si>
  <si>
    <t>@gorigodoek @jamaluddin2712 @sosmedkeras Bukn gk blh , nantinya berimbas ke anak. Klw lebh condong kesunda, bakal disuruh buru2 nikah muda. Padahal siap jga ga.
Tp semua itu bisa dipatahin digenerasi selanjutnya, gue gkan nyuruh anak gue nikah buru2, sesiapnya dia aja. Krn gue udh ngerasain susahnya gmn nikah saat gsiap</t>
  </si>
  <si>
    <t>@gorigodoek @jamaluddin2712 @sosmedkeras bukn gk blh , nantinya berimbas ke anak. klw lebh condong kesunda, bakal disuruh buru2 nikah muda. padahal siap jga ga.
tp semua itu bisa dipatahin digenerasi selanjutnya, gue gkan nyuruh anak gue nikah buru2, sesiapnya dia aja. krn gue udh ngerasain susahnya gmn nikah saat gsiap</t>
  </si>
  <si>
    <t>bukn gk blh nantinya berimbas ke anak klw lebh condong kesunda bakal disuruh buru nikah muda padahal siap jga ga tp semua itu bisa dipatahin digenerasi selanjutnya gue gkan nyuruh anak gue nikah buru sesiapnya dia aja krn gue udh ngerasain susahnya gmn nikah saat gsiap</t>
  </si>
  <si>
    <t>['bukn', 'gk', 'blh', 'nantinya', 'berimbas', 'ke', 'anak', 'klw', 'lebh', 'condong', 'kesunda', 'bakal', 'disuruh', 'buru', 'nikah', 'muda', 'padahal', 'siap', 'jga', 'ga', 'tp', 'semua', 'itu', 'bisa', 'dipatahin', 'digenerasi', 'selanjutnya', 'gue', 'gkan', 'nyuruh', 'anak', 'gue', 'nikah', 'buru', 'sesiapnya', 'dia', 'aja', 'krn', 'gue', 'udh', 'ngerasain', 'susahnya', 'gmn', 'nikah', 'saat', 'gsiap']</t>
  </si>
  <si>
    <t>['bukn', 'tidak', 'blh', 'nantinya', 'berimbas', 'ke', 'anak', 'kalau', 'lebh', 'condong', 'kesunda', 'bakal', 'disuruh', 'buru', 'nikah', 'muda', 'padahal', 'siap', 'juga', 'tidak', 'tapi', 'semua', 'itu', 'bisa', 'dipatahin', 'digenerasi', 'selanjutnya', 'aku', 'gkan', 'menyuruh', 'anak', 'aku', 'nikah', 'buru', 'sesiapnya', 'dia', 'aja', 'krn', 'aku', 'sudah', 'merasakan', 'susahnya', 'bagaimana', 'nikah', 'saat', 'gsiap']</t>
  </si>
  <si>
    <t>['bukn', 'blh', 'berimbas', 'anak', 'lebh', 'condong', 'kesunda', 'disuruh', 'buru', 'nikah', 'muda', 'dipatahin', 'digenerasi', 'gkan', 'menyuruh', 'anak', 'nikah', 'buru', 'sesiapnya', 'aja', 'krn', 'merasakan', 'susahnya', 'nikah', 'gsiap']</t>
  </si>
  <si>
    <t>['bukn', 'blh', 'imbas', 'anak', 'lebh', 'condong', 'kesunda', 'suruh', 'buru', 'nikah', 'muda', 'dipatahin', 'generasi', 'gkan', 'suruh', 'anak', 'nikah', 'buru', 'siap', 'aja', 'krn', 'rasa', 'susah', 'nikah', 'gsiap']</t>
  </si>
  <si>
    <t>bukn blh imbas anak lebh condong kesunda suruh buru nikah muda dipatahin generasi gkan suruh anak nikah buru siap aja krn rasa susah nikah gsiap</t>
  </si>
  <si>
    <t>@Ahmadway21 @aniesbaswedan @feryfarhati Alhamdulillah mas,sy nikah muda.g perlu liat langsung praktek dari muda,ampe sekarang umur 40 th.krn dulu ibu/bapak sy melarang hal2 merusak moral seperti itu.mungkin bapak/ibu @ganjar atau bapak/ibu anda lupa mengajari nilai moral seperti itu</t>
  </si>
  <si>
    <t>@ahmadway21 @aniesbaswedan @feryfarhati alhamdulillah mas,sy nikah muda.g perlu liat langsung praktek dari muda,ampe sekarang umur 40 th.krn dulu ibu/bapak sy melarang hal2 merusak moral seperti itu.mungkin bapak/ibu @ganjar atau bapak/ibu anda lupa mengajari nilai moral seperti itu</t>
  </si>
  <si>
    <t>alhamdulillah massy nikah mudag perlu liat langsung praktek dari mudaampe sekarang umur thkrn dulu ibubapak sy melarang hal merusak moral seperti itumungkin bapakibu atau bapakibu anda lupa mengajari nilai moral seperti itu</t>
  </si>
  <si>
    <t>['alhamdulillah', 'massy', 'nikah', 'mudag', 'perlu', 'liat', 'langsung', 'praktek', 'dari', 'mudaampe', 'sekarang', 'umur', 'thkrn', 'dulu', 'ibubapak', 'sy', 'melarang', 'hal', 'merusak', 'moral', 'seperti', 'itumungkin', 'bapakibu', 'atau', 'bapakibu', 'anda', 'lupa', 'mengajari', 'nilai', 'moral', 'seperti', 'itu']</t>
  </si>
  <si>
    <t>['alhamdulillah', 'massy', 'nikah', 'mudag', 'perlu', 'lihat', 'langsung', 'praktek', 'dari', 'mudaampe', 'sekarang', 'umur', 'thkrn', 'dulu', 'ibubapak', 'saya', 'melarang', 'hal', 'merusak', 'moral', 'seperti', 'itumungkin', 'bapakibu', 'atau', 'bapakibu', 'anda', 'lupa', 'mengajari', 'nilai', 'moral', 'seperti', 'itu']</t>
  </si>
  <si>
    <t>['alhamdulillah', 'massy', 'nikah', 'mudag', 'lihat', 'langsung', 'praktek', 'mudaampe', 'umur', 'thkrn', 'ibubapak', 'melarang', 'merusak', 'moral', 'itumungkin', 'bapakibu', 'bapakibu', 'lupa', 'mengajari', 'nilai', 'moral']</t>
  </si>
  <si>
    <t>['alhamdulillah', 'massy', 'nikah', 'mudag', 'lihat', 'langsung', 'praktek', 'mudaampe', 'umur', 'thkrn', 'ibubapak', 'larang', 'rusak', 'moral', 'itumungkin', 'bapakibu', 'bapakibu', 'lupa', 'ajar', 'nilai', 'moral']</t>
  </si>
  <si>
    <t>alhamdulillah massy nikah mudag lihat langsung praktek mudaampe umur thkrn ibubapak larang rusak moral itumungkin bapakibu bapakibu lupa ajar nilai moral</t>
  </si>
  <si>
    <t>Tapi, mbah ku juga bilang "kerja dulu aja yang enak sampe kamu puas juga sama masa muda nikah kalo sudah siap gausah keburu, matang dan mapan buat diri sendiri dulu baru step selanjutnya" habis dibilang gitu, semua tante om, bude pakde ku diam. Terimakasih mbah🙏</t>
  </si>
  <si>
    <t>tapi, mbah ku juga bilang "kerja dulu aja yang enak sampe kamu puas juga sama masa muda nikah kalo sudah siap gausah keburu, matang dan mapan buat diri sendiri dulu baru step selanjutnya" habis dibilang gitu, semua tante om, bude pakde ku diam. terimakasih mbah🙏</t>
  </si>
  <si>
    <t>tapi mbah ku juga bilang kerja dulu aja yang enak sampe kamu puas juga sama masa muda nikah kalo sudah siap gausah keburu matang dan mapan buat diri sendiri dulu baru step selanjutnya habis dibilang gitu semua tante om bude pakde ku diam terimakasih mbah</t>
  </si>
  <si>
    <t>['tapi', 'mbah', 'ku', 'juga', 'bilang', 'kerja', 'dulu', 'aja', 'yang', 'enak', 'sampe', 'kamu', 'puas', 'juga', 'sama', 'masa', 'muda', 'nikah', 'kalo', 'sudah', 'siap', 'gausah', 'keburu', 'matang', 'dan', 'mapan', 'buat', 'diri', 'sendiri', 'dulu', 'baru', 'step', 'selanjutnya', 'habis', 'dibilang', 'gitu', 'semua', 'tante', 'om', 'bude', 'pakde', 'ku', 'diam', 'terimakasih', 'mbah']</t>
  </si>
  <si>
    <t>['tapi', 'mbah', 'aku', 'juga', 'bilang', 'kerja', 'dulu', 'aja', 'yang', 'enak', 'sampai', 'kamu', 'puas', 'juga', 'sama', 'masa', 'muda', 'nikah', 'kalo', 'sudah', 'siap', 'jangan', 'terburu', 'matang', 'dan', 'mapan', 'buat', 'diri', 'sendiri', 'dulu', 'baru', 'step', 'selanjutnya', 'habis', 'dibilang', 'begitu', 'semua', 'tante', 'paman', 'bude', 'pakde', 'aku', 'diam', 'terimakasih', 'mbah']</t>
  </si>
  <si>
    <t>['mbah', 'bilang', 'kerja', 'aja', 'enak', 'puas', 'muda', 'nikah', 'kalo', 'terburu', 'matang', 'mapan', 'step', 'habis', 'dibilang', 'tante', 'paman', 'bude', 'pakde', 'diam', 'terimakasih', 'mbah']</t>
  </si>
  <si>
    <t>['mbah', 'bilang', 'kerja', 'aja', 'enak', 'puas', 'muda', 'nikah', 'kalo', 'buru', 'matang', 'mapan', 'step', 'habis', 'bilang', 'tante', 'paman', 'bude', 'pakde', 'diam', 'terimakasih', 'mbah']</t>
  </si>
  <si>
    <t>mbah bilang kerja aja enak puas muda nikah kalo buru matang mapan step habis bilang tante paman bude pakde diam terimakasih mbah</t>
  </si>
  <si>
    <t>Yang muda nanya kapan sempro, yang tua salah alamat "ini yang kemarin nikah?" 💀 kakak gueee etdah bukan gue</t>
  </si>
  <si>
    <t>yang muda nanya kapan sempro, yang tua salah alamat "ini yang kemarin nikah?" 💀 kakak gueee etdah bukan gue</t>
  </si>
  <si>
    <t>yang muda nanya kapan sempro yang tua salah alamat ini yang kemarin nikah kakak gueee etdah bukan gue</t>
  </si>
  <si>
    <t>['yang', 'muda', 'nanya', 'kapan', 'sempro', 'yang', 'tua', 'salah', 'alamat', 'ini', 'yang', 'kemarin', 'nikah', 'kakak', 'gueee', 'etdah', 'bukan', 'gue']</t>
  </si>
  <si>
    <t>['yang', 'muda', 'bertanya', 'kapan', 'sempro', 'yang', 'tua', 'salah', 'alamat', 'ini', 'yang', 'kemarin', 'nikah', 'kakak', 'gueee', 'etdah', 'bukan', 'aku']</t>
  </si>
  <si>
    <t>['muda', 'sempro', 'tua', 'salah', 'alamat', 'kemarin', 'nikah', 'kakak', 'gueee']</t>
  </si>
  <si>
    <t>muda sempro tua salah alamat kemarin nikah kakak gueee</t>
  </si>
  <si>
    <t>@tanyarlfes Beratnya ujian klo masih muda disuruh jaga ga hs cm 5th katakanlah. Toh nanti pas nikah sampe mati lu pada hs non stop klo mau. Ya gtu balik lg k orgnya, zina kan utang. Blm dosanya yg ga tau seberapa besar dan beratnya di yaumil hisab, yaitu beratnya ujian. Mau lulus apa gagal.</t>
  </si>
  <si>
    <t>@tanyarlfes beratnya ujian klo masih muda disuruh jaga ga hs cm 5th katakanlah. toh nanti pas nikah sampe mati lu pada hs non stop klo mau. ya gtu balik lg k orgnya, zina kan utang. blm dosanya yg ga tau seberapa besar dan beratnya di yaumil hisab, yaitu beratnya ujian. mau lulus apa gagal.</t>
  </si>
  <si>
    <t>beratnya ujian klo masih muda disuruh jaga ga hs cm th katakanlah toh nanti pas nikah sampe mati lu pada hs non stop klo mau ya gtu balik lg  orgnya zina kan utang blm dosanya yg ga tau seberapa besar dan beratnya di yaumil hisab yaitu beratnya ujian mau lulus apa gagal</t>
  </si>
  <si>
    <t>['beratnya', 'ujian', 'klo', 'masih', 'muda', 'disuruh', 'jaga', 'ga', 'hs', 'cm', 'th', 'katakanlah', 'toh', 'nanti', 'pas', 'nikah', 'sampe', 'mati', 'lu', 'pada', 'hs', 'non', 'stop', 'klo', 'mau', 'ya', 'gtu', 'balik', 'lg', 'orgnya', 'zina', 'kan', 'utang', 'blm', 'dosanya', 'yg', 'ga', 'tau', 'seberapa', 'besar', 'dan', 'beratnya', 'di', 'yaumil', 'hisab', 'yaitu', 'beratnya', 'ujian', 'mau', 'lulus', 'apa', 'gagal']</t>
  </si>
  <si>
    <t>['beratnya', 'ujian', 'klo', 'masih', 'muda', 'disuruh', 'jaga', 'tidak', 'seks', 'Cuma', 'tahun', 'katakanlah', 'toh', 'nanti', 'saat', 'nikah', 'sampai', 'mati', 'kamu', 'pada', 'seks', 'non', 'berhenti', 'klo', 'mau', 'ya', 'begitu', 'balik', 'lagi', 'orangnya', 'zina', 'kan', 'utang', 'belum', 'dosanya', 'yg', 'tidak', 'tau', 'seberapa', 'besar', 'dan', 'beratnya', 'di', 'yaumil', 'hisab', 'yaitu', 'beratnya', 'ujian', 'mau', 'lulus', 'apa', 'gagal']</t>
  </si>
  <si>
    <t>['beratnya', 'ujian', 'klo', 'muda', 'disuruh', 'jaga', 'seks', 'Cuma', 'nikah', 'mati', 'seks', 'non', 'berhenti', 'klo', 'ya', 'orangnya', 'zina', 'utang', 'dosanya', 'tau', 'beratnya', 'yaumil', 'hisab', 'beratnya', 'ujian', 'lulus', 'gagal']</t>
  </si>
  <si>
    <t>['berat', 'uji', 'klo', 'muda', 'suruh', 'jaga', 'seks', 'cuma', 'nikah', 'mati', 'seks', 'non', 'henti', 'klo', 'ya', 'orang', 'zina', 'utang', 'dosa', 'tau', 'berat', 'yaumil', 'hisab', 'berat', 'uji', 'lulus', 'gagal']</t>
  </si>
  <si>
    <t>berat uji klo muda suruh jaga seks cuma nikah mati seks non henti klo ya orang zina utang dosa tau berat yaumil hisab berat uji lulus gagal</t>
  </si>
  <si>
    <t>@syahirularif @rizieqdivist Utk no 2, ga mslh lah. Masa balikan lg sama mantan tiap mau nyapres. Kl msl nikah lg sama yg lebih muda, wah malah repot, org muda maunya byk bisa2 ngrepotin negara. Jd ga pny istri malah bagus, toh ga semua acara mesti ada pendampingnya. Pak jkw aja kdg istrinya ga dibawa kok.</t>
  </si>
  <si>
    <t>@syahirularif @rizieqdivist utk no 2, ga mslh lah. masa balikan lg sama mantan tiap mau nyapres. kl msl nikah lg sama yg lebih muda, wah malah repot, org muda maunya byk bisa2 ngrepotin negara. jd ga pny istri malah bagus, toh ga semua acara mesti ada pendampingnya. pak jkw aja kdg istrinya ga dibawa kok.</t>
  </si>
  <si>
    <t>utk no ga mslh lah masa balikan lg sama mantan tiap mau nyapres kl msl nikah lg sama yg lebih muda wah malah repot org muda maunya byk bisa ngrepotin negara jd ga pny istri malah bagus toh ga semua acara mesti ada pendampingnya pak jkw aja kdg istrinya ga dibawa kok</t>
  </si>
  <si>
    <t>['utk', 'no', 'ga', 'mslh', 'lah', 'masa', 'balikan', 'lg', 'sama', 'mantan', 'tiap', 'mau', 'nyapres', 'kl', 'msl', 'nikah', 'lg', 'sama', 'yg', 'lebih', 'muda', 'wah', 'malah', 'repot', 'org', 'muda', 'maunya', 'byk', 'bisa', 'ngrepotin', 'negara', 'jd', 'ga', 'pny', 'istri', 'malah', 'bagus', 'toh', 'ga', 'semua', 'acara', 'mesti', 'ada', 'pendampingnya', 'pak', 'jkw', 'aja', 'kdg', 'istrinya', 'ga', 'dibawa', 'kok']</t>
  </si>
  <si>
    <t>['utk', 'no', 'tidak', 'masalah', 'lah', 'masa', 'balikan', 'lagi', 'sama', 'mantan', 'tiap', 'mau', 'nyapres', 'kalau', 'msl', 'nikah', 'lagi', 'sama', 'yg', 'lebih', 'muda', 'wah', 'malah', 'repot', 'orang', 'muda', 'mau', 'banyak', 'bisa', 'merepotkan', 'negara', 'jd', 'tidak', 'punya', 'istri', 'malah', 'bagus', 'toh', 'tidak', 'semua', 'acara', 'mesti', 'ada', 'pendampingnya', 'pak', 'jkw', 'aja', 'kadang', 'istrinya', 'tidak', 'dibawa', 'kok']</t>
  </si>
  <si>
    <t>['utk', 'no', 'balikan', 'mantan', 'nyapres', 'msl', 'nikah', 'muda', 'repot', 'orang', 'muda', 'merepotkan', 'negara', 'jd', 'istri', 'bagus', 'acara', 'mesti', 'pendampingnya', 'jkw', 'aja', 'kadang', 'istrinya', 'dibawa']</t>
  </si>
  <si>
    <t>['utk', 'no', 'balik', 'mantan', 'nyapres', 'msl', 'nikah', 'muda', 'repot', 'orang', 'muda', 'repot', 'negara', 'jd', 'istri', 'bagus', 'acara', 'mesti', 'damping', 'jkw', 'aja', 'kadang', 'istri', 'bawa']</t>
  </si>
  <si>
    <t>utk no balik mantan nyapres msl nikah muda repot orang muda repot negara jd istri bagus acara mesti damping jkw aja kadang istri bawa</t>
  </si>
  <si>
    <t>@lhaeczhan hehe otw nikah muda sama sehun//😙</t>
  </si>
  <si>
    <t>hehe otw nikah muda sama sehun</t>
  </si>
  <si>
    <t>['hehe', 'otw', 'nikah', 'muda', 'sama', 'sehun']</t>
  </si>
  <si>
    <t>['hehe', 'menuju', 'nikah', 'muda', 'sama', 'sehun']</t>
  </si>
  <si>
    <t>['hehe', 'nikah', 'muda', 'sehun']</t>
  </si>
  <si>
    <t>['hehe', 'nikah', 'muda', 'hun']</t>
  </si>
  <si>
    <t>hehe nikah muda hun</t>
  </si>
  <si>
    <t>Kayak ngoyo dan halu bgt si tapii beneran mau happy nikmatin hasil kerja sendiri dulu , 23 masih muda ya!! Aku blm mau ditanya nikah kapan 😭😭, aku ingin belajar masak , rawat diri dll dulu pake uang ku baru deh pas ketemu calon udh paripurna getoo</t>
  </si>
  <si>
    <t>kayak ngoyo dan halu bgt si tapii beneran mau happy nikmatin hasil kerja sendiri dulu , 23 masih muda ya!! aku blm mau ditanya nikah kapan 😭😭, aku ingin belajar masak , rawat diri dll dulu pake uang ku baru deh pas ketemu calon udh paripurna getoo</t>
  </si>
  <si>
    <t>kayak ngoyo dan halu bgt si tapii beneran mau happy nikmatin hasil kerja sendiri dulu masih muda ya aku blm mau ditanya nikah kapan aku ingin belajar masak rawat diri dll dulu pake uang ku baru deh pas ketemu calon udh paripurna getoo</t>
  </si>
  <si>
    <t>['kayak', 'ngoyo', 'dan', 'halu', 'bgt', 'si', 'tapii', 'beneran', 'mau', 'happy', 'nikmatin', 'hasil', 'kerja', 'sendiri', 'dulu', 'masih', 'muda', 'ya', 'aku', 'blm', 'mau', 'ditanya', 'nikah', 'kapan', 'aku', 'ingin', 'belajar', 'masak', 'rawat', 'diri', 'dll', 'dulu', 'pake', 'uang', 'ku', 'baru', 'deh', 'pas', 'ketemu', 'calon', 'udh', 'paripurna', 'getoo']</t>
  </si>
  <si>
    <t>['seperti', 'ngoyo', 'dan', 'halusinasi', 'banget', 'si', 'tapi', 'benar', 'mau', 'bahagia', 'menikmati', 'hasil', 'kerja', 'sendiri', 'dulu', 'masih', 'muda', 'ya', 'aku', 'belum', 'mau', 'ditanya', 'nikah', 'kapan', 'aku', 'ingin', 'belajar', 'masak', 'rawat', 'diri', 'dll', 'dulu', 'pakai', 'uang', 'aku', 'baru', 'deh', 'saat', 'bertemu', 'calon', 'sudah', 'paripurna', 'getoo']</t>
  </si>
  <si>
    <t>['ngoyo', 'halusinasi', 'banget', 'si', 'bahagia', 'menikmati', 'hasil', 'kerja', 'muda', 'ya', 'nikah', 'belajar', 'masak', 'rawat', 'dll', 'pakai', 'uang', 'deh', 'bertemu', 'calon', 'paripurna', 'getoo']</t>
  </si>
  <si>
    <t>['ngoyo', 'halusinasi', 'banget', 'si', 'bahagia', 'nikmat', 'hasil', 'kerja', 'muda', 'ya', 'nikah', 'ajar', 'masak', 'rawat', 'dll', 'pakai', 'uang', 'deh', 'temu', 'calon', 'paripurna', 'getoo']</t>
  </si>
  <si>
    <t>ngoyo halusinasi banget si bahagia nikmat hasil kerja muda ya nikah ajar masak rawat dll pakai uang deh temu calon paripurna getoo</t>
  </si>
  <si>
    <t>@18fesss Kalau masih muda mungkin nikah pikiran hanya sex ..gak gtu nder, kalau udah nikah sex emang perlu tapi yang paling penting itu komitmen dan tanggung jawab,</t>
  </si>
  <si>
    <t>@18fesss kalau masih muda mungkin nikah pikiran hanya sex ..gak gtu nder, kalau udah nikah sex emang perlu tapi yang paling penting itu komitmen dan tanggung jawab,</t>
  </si>
  <si>
    <t>kalau masih muda mungkin nikah pikiran hanya sex gak gtu nder kalau udah nikah sex emang perlu tapi yang paling penting itu komitmen dan tanggung jawab</t>
  </si>
  <si>
    <t>['kalau', 'masih', 'muda', 'mungkin', 'nikah', 'pikiran', 'hanya', 'sex', 'gak', 'gtu', 'nder', 'kalau', 'udah', 'nikah', 'sex', 'emang', 'perlu', 'tapi', 'yang', 'paling', 'penting', 'itu', 'komitmen', 'dan', 'tanggung', 'jawab']</t>
  </si>
  <si>
    <t>['kalau', 'masih', 'muda', 'mungkin', 'nikah', 'pikiran', 'hanya', 'sex', 'gak', 'begitu', 'nder', 'kalau', 'sudah', 'nikah', 'sex', 'memang', 'perlu', 'tapi', 'yang', 'paling', 'penting', 'itu', 'komitmen', 'dan', 'tanggung', 'jawab']</t>
  </si>
  <si>
    <t>['muda', 'nikah', 'pikiran', 'sex', 'gak', 'nder', 'nikah', 'sex', 'komitmen', 'tanggung']</t>
  </si>
  <si>
    <t>['muda', 'nikah', 'pikir', 'sex', 'gak', 'nder', 'nikah', 'sex', 'komitmen', 'tanggung']</t>
  </si>
  <si>
    <t>muda nikah pikir sex gak nder nikah sex komitmen tanggung</t>
  </si>
  <si>
    <t>trs mimpi mau nikah cm mikir "w masihan muda bgt help boleh cancel gaa?" 🤣</t>
  </si>
  <si>
    <t>trs mimpi mau nikah cm mikir  masihan muda bgt help boleh cancel gaa</t>
  </si>
  <si>
    <t>['trs', 'mimpi', 'mau', 'nikah', 'cm', 'mikir', 'masihan', 'muda', 'bgt', 'help', 'boleh', 'cancel', 'gaa']</t>
  </si>
  <si>
    <t>['terus', 'mimpi', 'mau', 'nikah', 'Cuma', 'berpikir', 'masihan', 'muda', 'banget', 'help', 'boleh', 'cancel', 'tidak']</t>
  </si>
  <si>
    <t>['mimpi', 'nikah', 'Cuma', 'berpikir', 'masihan', 'muda', 'banget', 'help', 'cancel']</t>
  </si>
  <si>
    <t>['mimpi', 'nikah', 'cuma', 'pikir', 'masih', 'muda', 'banget', 'help', 'cancel']</t>
  </si>
  <si>
    <t>mimpi nikah cuma pikir masih muda banget help cancel</t>
  </si>
  <si>
    <t>@convomf Gak kok nder, kemungkinan besar karena kamu masih muda ? Dan belum nikah ? Maybe aku gatau, tp dua faktor itu sih yg memengaruhi thr.</t>
  </si>
  <si>
    <t>@convomf gak kok nder, kemungkinan besar karena kamu masih muda ? dan belum nikah ? maybe aku gatau, tp dua faktor itu sih yg memengaruhi thr.</t>
  </si>
  <si>
    <t>gak kok nder kemungkinan besar karena kamu masih muda dan belum nikah maybe aku gatau tp dua faktor itu sih yg memengaruhi thr</t>
  </si>
  <si>
    <t>['gak', 'kok', 'nder', 'kemungkinan', 'besar', 'karena', 'kamu', 'masih', 'muda', 'dan', 'belum', 'nikah', 'maybe', 'aku', 'gatau', 'tp', 'dua', 'faktor', 'itu', 'sih', 'yg', 'memengaruhi', 'thr']</t>
  </si>
  <si>
    <t>['gak', 'kok', 'nder', 'kemungkinan', 'besar', 'karena', 'kamu', 'masih', 'muda', 'dan', 'belum', 'nikah', 'mungkin', 'aku', 'gatau', 'tapi', 'dua', 'faktor', 'itu', 'sih', 'yg', 'memengaruhi', 'thr']</t>
  </si>
  <si>
    <t>['gak', 'nder', 'muda', 'nikah', 'gatau', 'faktor', 'sih', 'memengaruhi', 'thr']</t>
  </si>
  <si>
    <t>['gak', 'nder', 'muda', 'nikah', 'gatau', 'faktor', 'sih', 'pengaruh', 'thr']</t>
  </si>
  <si>
    <t>gak nder muda nikah gatau faktor sih pengaruh thr</t>
  </si>
  <si>
    <t>@levanxtc @tanyarlfes Beda culture kak, kalo di chinese kan enak ya jelas selama belom nikah maka dia msh dpt thr. Yg udah nikah, nikah muda sekalipun ngasih thr. Klo thr lebaran ini tergantung msg2 keluarga. Ada yg kalo udh kerja ngasih thr, ada jg udh kerja pun msh dikasih thr. Jdnya -c-</t>
  </si>
  <si>
    <t>@levanxtc @tanyarlfes beda culture kak, kalo di chinese kan enak ya jelas selama belom nikah maka dia msh dpt thr. yg udah nikah, nikah muda sekalipun ngasih thr. klo thr lebaran ini tergantung msg2 keluarga. ada yg kalo udh kerja ngasih thr, ada jg udh kerja pun msh dikasih thr. jdnya -c-</t>
  </si>
  <si>
    <t xml:space="preserve">beda culture kak kalo di chinese kan enak ya jelas selama belom nikah maka dia msh dpt thr yg udah nikah nikah muda sekalipun ngasih thr klo thr lebaran ini tergantung msg keluarga ada yg kalo udh kerja ngasih thr ada jg udh kerja pun msh dikasih thr jdnya </t>
  </si>
  <si>
    <t>['beda', 'culture', 'kak', 'kalo', 'di', 'chinese', 'kan', 'enak', 'ya', 'jelas', 'selama', 'belom', 'nikah', 'maka', 'dia', 'msh', 'dpt', 'thr', 'yg', 'udah', 'nikah', 'nikah', 'muda', 'sekalipun', 'ngasih', 'thr', 'klo', 'thr', 'lebaran', 'ini', 'tergantung', 'msg', 'keluarga', 'ada', 'yg', 'kalo', 'udh', 'kerja', 'ngasih', 'thr', 'ada', 'jg', 'udh', 'kerja', 'pun', 'msh', 'dikasih', 'thr', 'jdnya']</t>
  </si>
  <si>
    <t>['beda', 'budaya', 'kakak', 'kalo', 'di', 'chinese', 'kan', 'enak', 'ya', 'jelas', 'selama', 'belum', 'nikah', 'maka', 'dia', 'masih', 'dapat', 'thr', 'yg', 'sudah', 'nikah', 'nikah', 'muda', 'sekalipun', 'memberi', 'thr', 'klo', 'thr', 'lebaran', 'ini', 'tergantung', 'msg', 'keluarga', 'ada', 'yg', 'kalo', 'sudah', 'kerja', 'memberi', 'thr', 'ada', 'juga', 'sudah', 'kerja', 'pun', 'masih', 'dikasih', 'thr', 'jadinya']</t>
  </si>
  <si>
    <t>['beda', 'budaya', 'kakak', 'kalo', 'chinese', 'enak', 'ya', 'nikah', 'thr', 'nikah', 'nikah', 'muda', 'thr', 'klo', 'thr', 'lebaran', 'tergantung', 'msg', 'keluarga', 'kalo', 'kerja', 'thr', 'kerja', 'dikasih', 'thr']</t>
  </si>
  <si>
    <t>['beda', 'budaya', 'kakak', 'kalo', 'chinese', 'enak', 'ya', 'nikah', 'thr', 'nikah', 'nikah', 'muda', 'thr', 'klo', 'thr', 'lebaran', 'gantung', 'msg', 'keluarga', 'kalo', 'kerja', 'thr', 'kerja', 'kasih', 'thr']</t>
  </si>
  <si>
    <t>beda budaya kakak kalo chinese enak ya nikah thr nikah nikah muda thr klo thr lebaran gantung msg keluarga kalo kerja thr kerja kasih thr</t>
  </si>
  <si>
    <t>Sefruit percakapan saat di tanya tante
👩🏻‍🦰: eh ada reno,  kesini sendirian mulu gandengannya mana
👨🏻‍🦱: hehehe gk ada tante masih nyari
👩🏻‍🦰: nyari terus, kapan nikah nya kalo gitu? 
👨🏻‍🦱: iya tante nanti yah masih muda, masih suka zina kayak tante pas muda dulu hehehehe
👩🏻‍🦰: heh 🙃</t>
  </si>
  <si>
    <t>sefruit percakapan saat di tanya tante
👩🏻‍🦰: eh ada reno,  kesini sendirian mulu gandengannya mana
👨🏻‍🦱: hehehe gk ada tante masih nyari
👩🏻‍🦰: nyari terus, kapan nikah nya kalo gitu? 
👨🏻‍🦱: iya tante nanti yah masih muda, masih suka zina kayak tante pas muda dulu hehehehe
👩🏻‍🦰: heh 🙃</t>
  </si>
  <si>
    <t>sefruit percakapan saat di tanya tante eh ada reno kesini sendirian mulu gandengannya mana hehehe gk ada tante masih nyari nyari terus kapan nikah nya kalo gitu iya tante nanti yah masih muda masih suka zina kayak tante pas muda dulu hehehehe heh</t>
  </si>
  <si>
    <t>['sefruit', 'percakapan', 'saat', 'di', 'tanya', 'tante', 'eh', 'ada', 'reno', 'kesini', 'sendirian', 'mulu', 'gandengannya', 'mana', 'hehehe', 'gk', 'ada', 'tante', 'masih', 'nyari', 'nyari', 'terus', 'kapan', 'nikah', 'nya', 'kalo', 'gitu', 'iya', 'tante', 'nanti', 'yah', 'masih', 'muda', 'masih', 'suka', 'zina', 'kayak', 'tante', 'pas', 'muda', 'dulu', 'hehehehe', 'heh']</t>
  </si>
  <si>
    <t>['sefruit', 'percakapan', 'saat', 'di', 'tanya', 'tante', 'malah', 'ada', 'reno', 'kesini', 'sendirian', 'selalu', 'gandengannya', 'mana', 'hehehe', 'tidak', 'ada', 'tante', 'masih', 'mencari', 'mencari', 'terus', 'kapan', 'nikah', 'nya', 'kalo', 'begitu', 'iya', 'tante', 'nanti', 'yah', 'masih', 'muda', 'masih', 'suka', 'zina', 'seperti', 'tante', 'saat', 'muda', 'dulu', 'hehehehe', 'heh']</t>
  </si>
  <si>
    <t>['sefruit', 'percakapan', 'tante', 'reno', 'kesini', 'gandengannya', 'hehehe', 'tante', 'mencari', 'mencari', 'nikah', 'nya', 'kalo', 'iya', 'tante', 'yah', 'muda', 'suka', 'zina', 'tante', 'muda']</t>
  </si>
  <si>
    <t>['sefruit', 'cakap', 'tante', 'reno', 'kesini', 'gandeng', 'hehehe', 'tante', 'cari', 'cari', 'nikah', 'nya', 'kalo', 'iya', 'tante', 'yah', 'muda', 'suka', 'zina', 'tante', 'muda']</t>
  </si>
  <si>
    <t>sefruit cakap tante reno kesini gandeng hehehe tante cari cari nikah nya kalo iya tante yah muda suka zina tante muda</t>
  </si>
  <si>
    <t>@worksfess Otw bukan lagi orang asing loh padahal tapi masih insecure sama calon pasangan hidup, harusnya saling melengkapi dan terbuka sih. menikah itu kayak mengambil tanggung jawab. Kok malah menimbulkan pertanyaan"pasangan muda itu beneran serius nikah dan siap tanggungjawabnya?"</t>
  </si>
  <si>
    <t>@worksfess otw bukan lagi orang asing loh padahal tapi masih insecure sama calon pasangan hidup, harusnya saling melengkapi dan terbuka sih. menikah itu kayak mengambil tanggung jawab. kok malah menimbulkan pertanyaan"pasangan muda itu beneran serius nikah dan siap tanggungjawabnya?"</t>
  </si>
  <si>
    <t>otw bukan lagi orang asing loh padahal tapi masih insecure sama calon pasangan hidup harusnya saling melengkapi dan terbuka sih menikah itu kayak mengambil tanggung jawab kok malah menimbulkan pertanyaanpasangan muda itu beneran serius nikah dan siap tanggungjawabnya</t>
  </si>
  <si>
    <t>['otw', 'bukan', 'lagi', 'orang', 'asing', 'loh', 'padahal', 'tapi', 'masih', 'insecure', 'sama', 'calon', 'pasangan', 'hidup', 'harusnya', 'saling', 'melengkapi', 'dan', 'terbuka', 'sih', 'menikah', 'itu', 'kayak', 'mengambil', 'tanggung', 'jawab', 'kok', 'malah', 'menimbulkan', 'pertanyaanpasangan', 'muda', 'itu', 'beneran', 'serius', 'nikah', 'dan', 'siap', 'tanggungjawabnya']</t>
  </si>
  <si>
    <t>['menuju', 'bukan', 'lagi', 'orang', 'asing', 'loh', 'padahal', 'tapi', 'masih', 'khawatir', 'sama', 'calon', 'pasangan', 'hidup', 'harusnya', 'saling', 'melengkapi', 'dan', 'terbuka', 'sih', 'nikah', 'itu', 'seperti', 'mengambil', 'tanggung', 'jawab', 'kok', 'malah', 'menimbulkan', 'pertanyaanpasangan', 'muda', 'itu', 'benar', 'serius', 'nikah', 'dan', 'siap', 'tanggungjawab']</t>
  </si>
  <si>
    <t>['orang', 'asing', 'loh', 'khawatir', 'calon', 'pasangan', 'hidup', 'melengkapi', 'terbuka', 'sih', 'nikah', 'mengambil', 'tanggung', 'menimbulkan', 'pertanyaanpasangan', 'muda', 'serius', 'nikah', 'tanggungjawab']</t>
  </si>
  <si>
    <t>['orang', 'asing', 'loh', 'khawatir', 'calon', 'pasang', 'hidup', 'lengkap', 'buka', 'sih', 'nikah', 'ambil', 'tanggung', 'timbul', 'pertanyaanpasangan', 'muda', 'serius', 'nikah', 'tanggungjawab']</t>
  </si>
  <si>
    <t>orang asing loh khawatir calon pasang hidup lengkap buka sih nikah ambil tanggung timbul pertanyaanpasangan muda serius nikah tanggungjawab</t>
  </si>
  <si>
    <t>lebaran gini smakin membuat ak ingin nikah muda ckckck tp blm kaya</t>
  </si>
  <si>
    <t>['lebaran', 'gini', 'smakin', 'membuat', 'ak', 'ingin', 'nikah', 'muda', 'ckckck', 'tp', 'blm', 'kaya']</t>
  </si>
  <si>
    <t>['lebaran', 'begini', 'smakin', 'membuat', 'aku', 'ingin', 'nikah', 'muda', 'ckckck', 'tapi', 'belum', 'kaya']</t>
  </si>
  <si>
    <t>['lebaran', 'smakin', 'nikah', 'muda', 'ckckck', 'kaya']</t>
  </si>
  <si>
    <t>lebaran smakin nikah muda ckckck kaya</t>
  </si>
  <si>
    <t>@sosmedkeras Indo itu butuh pemuda seperti mas fajri ini, pemikiran saperti ini yg harus diyakini, jangan malah banyak pemuda yg kebelet ngewe dengan dalih nikah muda halal, halah tai</t>
  </si>
  <si>
    <t>@sosmedkeras indo itu butuh pemuda seperti mas fajri ini, pemikiran saperti ini yg harus diyakini, jangan malah banyak pemuda yg kebelet ngewe dengan dalih nikah muda halal, halah tai</t>
  </si>
  <si>
    <t>indo itu butuh pemuda seperti mas fajri ini pemikiran saperti ini yg harus diyakini jangan malah banyak pemuda yg kebelet ngewe dengan dalih nikah muda halal halah tai</t>
  </si>
  <si>
    <t>['indo', 'itu', 'butuh', 'pemuda', 'seperti', 'mas', 'fajri', 'ini', 'pemikiran', 'saperti', 'ini', 'yg', 'harus', 'diyakini', 'jangan', 'malah', 'banyak', 'pemuda', 'yg', 'kebelet', 'ngewe', 'dengan', 'dalih', 'nikah', 'muda', 'halal', 'halah', 'tai']</t>
  </si>
  <si>
    <t>['indonesia', 'itu', 'butuh', 'pemuda', 'seperti', 'kakak', 'fajri', 'ini', 'pemikiran', 'saperti', 'ini', 'yg', 'harus', 'diyakini', 'jangan', 'malah', 'banyak', 'pemuda', 'yg', 'kebelet', 'seks', 'dengan', 'dalih', 'nikah', 'muda', 'halal', 'halah', 'tai']</t>
  </si>
  <si>
    <t>['indonesia', 'butuh', 'pemuda', 'kakak', 'fajri', 'pemikiran', 'saperti', 'diyakini', 'pemuda', 'kebelet', 'seks', 'dalih', 'nikah', 'muda', 'halal', 'halah', 'tai']</t>
  </si>
  <si>
    <t>['indonesia', 'butuh', 'pemuda', 'kakak', 'fajri', 'pikir', 'saperti', 'yakin', 'pemuda', 'kebelet', 'seks', 'dalih', 'nikah', 'muda', 'halal', 'halah', 'tai']</t>
  </si>
  <si>
    <t>indonesia butuh pemuda kakak fajri pikir saperti yakin pemuda kebelet seks dalih nikah muda halal halah tai</t>
  </si>
  <si>
    <t>@convomf Jawab nder "maaf ya te aku lagi menikmati half age life soalnya klo udah nikah nanti susah mau jalan sana sini, klo masih single kan bebas. Lagian ini hidupku, mau diduluin gk masalah toh? Hidup pernikahan banyak yg dipikirin masalahnya. Drpd aku stres muda mending enjoy my life"</t>
  </si>
  <si>
    <t>@convomf jawab nder "maaf ya te aku lagi menikmati half age life soalnya klo udah nikah nanti susah mau jalan sana sini, klo masih single kan bebas. lagian ini hidupku, mau diduluin gk masalah toh? hidup pernikahan banyak yg dipikirin masalahnya. drpd aku stres muda mending enjoy my life"</t>
  </si>
  <si>
    <t>jawab nder maaf ya te aku lagi menikmati half age life soalnya klo udah nikah nanti susah mau jalan sana sini klo masih single kan bebas lagian ini hidupku mau diduluin gk masalah toh hidup pernikahan banyak yg dipikirin masalahnya drpd aku stres muda mending enjoy my life</t>
  </si>
  <si>
    <t>['jawab', 'nder', 'maaf', 'ya', 'te', 'aku', 'lagi', 'menikmati', 'half', 'age', 'life', 'soalnya', 'klo', 'udah', 'nikah', 'nanti', 'susah', 'mau', 'jalan', 'sana', 'sini', 'klo', 'masih', 'single', 'kan', 'bebas', 'lagian', 'ini', 'hidupku', 'mau', 'diduluin', 'gk', 'masalah', 'toh', 'hidup', 'pernikahan', 'banyak', 'yg', 'dipikirin', 'masalahnya', 'drpd', 'aku', 'stres', 'muda', 'mending', 'enjoy', 'my', 'life']</t>
  </si>
  <si>
    <t>['jawab', 'nder', 'maaf', 'ya', 'te', 'aku', 'lagi', 'menikmati', 'half', 'age', 'life', 'soalnya', 'klo', 'sudah', 'nikah', 'nanti', 'susah', 'mau', 'jalan', 'sana', 'sini', 'klo', 'masih', 'lajang', 'kan', 'bebas', 'lagian', 'ini', 'hidupku', 'mau', 'diduluin', 'tidak', 'masalah', 'toh', 'hidup', 'pernikahan', 'banyak', 'yg', 'dipikirkan', 'masalahnya', 'daripada', 'aku', 'stres', 'muda', 'mending', 'enjoy', 'my', 'life']</t>
  </si>
  <si>
    <t>['nder', 'maaf', 'ya', 'te', 'menikmati', 'half', 'age', 'life', 'klo', 'nikah', 'susah', 'jalan', 'klo', 'lajang', 'bebas', 'hidupku', 'diduluin', 'hidup', 'pernikahan', 'dipikirkan', 'stres', 'muda', 'mending', 'enjoy', 'my', 'life']</t>
  </si>
  <si>
    <t>['nder', 'maaf', 'ya', 'te', 'nikmat', 'half', 'age', 'life', 'klo', 'nikah', 'susah', 'jalan', 'klo', 'lajang', 'bebas', 'hidup', 'diduluin', 'hidup', 'nikah', 'pikir', 'stres', 'muda', 'mending', 'enjoy', 'my', 'life']</t>
  </si>
  <si>
    <t>nder maaf ya te nikmat half age life klo nikah susah jalan klo lajang bebas hidup diduluin hidup nikah pikir stres muda mending enjoy my life</t>
  </si>
  <si>
    <t>Gue bodo amat lu mau childfree kek mau jadi feminist kek, tapi kalo lu kerjaannya ngerendahin orang yg mau nikah muda Karna dalil agama, menghindari zina, atau orang yang percaya rezeki pernikahan dan anak itu udah di atur tuhan. Ya Lu kontol!</t>
  </si>
  <si>
    <t>gue bodo amat lu mau childfree kek mau jadi feminist kek, tapi kalo lu kerjaannya ngerendahin orang yg mau nikah muda karna dalil agama, menghindari zina, atau orang yang percaya rezeki pernikahan dan anak itu udah di atur tuhan. ya lu kontol!</t>
  </si>
  <si>
    <t>gue bodo amat lu mau childfree kek mau jadi feminist kek tapi kalo lu kerjaannya ngerendahin orang yg mau nikah muda karna dalil agama menghindari zina atau orang yang percaya rezeki pernikahan dan anak itu udah di atur tuhan ya lu kontol</t>
  </si>
  <si>
    <t>['gue', 'bodo', 'amat', 'lu', 'mau', 'childfree', 'kek', 'mau', 'jadi', 'feminist', 'kek', 'tapi', 'kalo', 'lu', 'kerjaannya', 'ngerendahin', 'orang', 'yg', 'mau', 'nikah', 'muda', 'karna', 'dalil', 'agama', 'menghindari', 'zina', 'atau', 'orang', 'yang', 'percaya', 'rezeki', 'pernikahan', 'dan', 'anak', 'itu', 'udah', 'di', 'atur', 'tuhan', 'ya', 'lu', 'kontol']</t>
  </si>
  <si>
    <t>['aku', 'bodoh', 'amat', 'kamu', 'mau', 'childfree', 'seperti', 'mau', 'jadi', 'feminist', 'seperti', 'tapi', 'kalo', 'kamu', 'kerjaannya', 'ngerendahin', 'orang', 'yg', 'mau', 'nikah', 'muda', 'karena', 'dalil', 'agama', 'menghindari', 'zina', 'atau', 'orang', 'yang', 'percaya', 'rezeki', 'pernikahan', 'dan', 'anak', 'itu', 'sudah', 'di', 'atur', 'tuhan', 'ya', 'kamu', 'penis']</t>
  </si>
  <si>
    <t>['bodoh', 'childfree', 'feminist', 'kalo', 'kerjaannya', 'ngerendahin', 'orang', 'nikah', 'muda', 'dalil', 'agama', 'menghindari', 'zina', 'orang', 'percaya', 'rezeki', 'pernikahan', 'anak', 'atur', 'tuhan', 'ya', 'penis']</t>
  </si>
  <si>
    <t>['bodoh', 'childfree', 'feminist', 'kalo', 'kerja', 'ngerendahin', 'orang', 'nikah', 'muda', 'dalil', 'agama', 'hindar', 'zina', 'orang', 'percaya', 'rezeki', 'nikah', 'anak', 'atur', 'tuhan', 'ya', 'penis']</t>
  </si>
  <si>
    <t>bodoh childfree feminist kalo kerja ngerendahin orang nikah muda dalil agama hindar zina orang percaya rezeki nikah anak atur tuhan ya penis</t>
  </si>
  <si>
    <t>gue bakal nikah muda kalo apo atau mile yang ngelamar gue..
tp masalahnya mereka berdua yg lamaran jadi gue gabakal nikah muda😌</t>
  </si>
  <si>
    <t>gue bakal nikah muda kalo apo atau mile yang ngelamar gue tp masalahnya mereka berdua yg lamaran jadi gue gabakal nikah muda</t>
  </si>
  <si>
    <t>['gue', 'bakal', 'nikah', 'muda', 'kalo', 'apo', 'atau', 'mile', 'yang', 'ngelamar', 'gue', 'tp', 'masalahnya', 'mereka', 'berdua', 'yg', 'lamaran', 'jadi', 'gue', 'gabakal', 'nikah', 'muda']</t>
  </si>
  <si>
    <t>['aku', 'bakal', 'nikah', 'muda', 'kalo', 'apo', 'atau', 'mile', 'yang', 'melamar', 'aku', 'tapi', 'masalahnya', 'mereka', 'berdua', 'yg', 'lamaran', 'jadi', 'aku', 'tidak', 'nikah', 'muda']</t>
  </si>
  <si>
    <t>['nikah', 'muda', 'kalo', 'apo', 'mile', 'melamar', 'berdua', 'lamaran', 'nikah', 'muda']</t>
  </si>
  <si>
    <t>['nikah', 'muda', 'kalo', 'apo', 'mile', 'lamar', 'dua', 'lamar', 'nikah', 'muda']</t>
  </si>
  <si>
    <t>nikah muda kalo apo mile lamar dua lamar nikah muda</t>
  </si>
  <si>
    <t>@tanyakanrl Keluarga sih gada yg nanya soalnya aku udah pernah jelasin kalau aku gak nikah muda.
Yg ngeselin itu, pertanyaan 'kok belom nikah nikah sih?' dr tetangga yg tinggal di bdg dan biaya tiketnya dibayarin ipar disini, ditambah anak 5 yg hidupny memprihatinkan. Rasanya pgn gue toyor</t>
  </si>
  <si>
    <t>@tanyakanrl keluarga sih gada yg nanya soalnya aku udah pernah jelasin kalau aku gak nikah muda.
yg ngeselin itu, pertanyaan 'kok belom nikah nikah sih?' dr tetangga yg tinggal di bdg dan biaya tiketnya dibayarin ipar disini, ditambah anak 5 yg hidupny memprihatinkan. rasanya pgn gue toyor</t>
  </si>
  <si>
    <t>keluarga sih gada yg nanya soalnya aku udah pernah jelasin kalau aku gak nikah muda yg ngeselin itu pertanyaan kok belom nikah nikah sih dr tetangga yg tinggal di bdg dan biaya tiketnya dibayarin ipar disini ditambah anak yg hidupny memprihatinkan rasanya pgn gue toyor</t>
  </si>
  <si>
    <t>['keluarga', 'sih', 'gada', 'yg', 'nanya', 'soalnya', 'aku', 'udah', 'pernah', 'jelasin', 'kalau', 'aku', 'gak', 'nikah', 'muda', 'yg', 'ngeselin', 'itu', 'pertanyaan', 'kok', 'belom', 'nikah', 'nikah', 'sih', 'dr', 'tetangga', 'yg', 'tinggal', 'di', 'bdg', 'dan', 'biaya', 'tiketnya', 'dibayarin', 'ipar', 'disini', 'ditambah', 'anak', 'yg', 'hidupny', 'memprihatinkan', 'rasanya', 'pgn', 'gue', 'toyor']</t>
  </si>
  <si>
    <t>['keluarga', 'sih', 'tidak', 'yg', 'bertanya', 'soalnya', 'aku', 'sudah', 'pernah', 'jelaskan', 'kalau', 'aku', 'gak', 'nikah', 'muda', 'yg', 'ngeselin', 'itu', 'pertanyaan', 'kok', 'belum', 'nikah', 'nikah', 'sih', 'dari', 'tetangga', 'yg', 'tinggal', 'di', 'bdg', 'dan', 'biaya', 'tiketnya', 'dibayarin', 'ipar', 'disini', 'ditambah', 'anak', 'yg', 'hidupny', 'memprihatinkan', 'rasanya', 'ingin', 'aku', 'toyor']</t>
  </si>
  <si>
    <t>['keluarga', 'sih', 'gak', 'nikah', 'muda', 'ngeselin', 'nikah', 'nikah', 'sih', 'tetangga', 'tinggal', 'bdg', 'biaya', 'tiketnya', 'dibayarin', 'ipar', 'ditambah', 'anak', 'hidupny', 'memprihatinkan', 'toyor']</t>
  </si>
  <si>
    <t>['keluarga', 'sih', 'gak', 'nikah', 'muda', 'ngeselin', 'nikah', 'nikah', 'sih', 'tetangga', 'tinggal', 'bdg', 'biaya', 'tiket', 'dibayarin', 'ipar', 'tambah', 'anak', 'hidupny', 'prihatin', 'toyor']</t>
  </si>
  <si>
    <t>keluarga sih gak nikah muda ngeselin nikah nikah sih tetangga tinggal bdg biaya tiket dibayarin ipar tambah anak hidupny prihatin toyor</t>
  </si>
  <si>
    <t>Pertanyaan “Kapan nikah?” Menurut gua sih ga masalah, yg masalah itu setelah pertanyaan itu dijawab lalu menambahkan opini pribadi seperti 
“Buruan nikah mumpung masih muda”.
Jodoh, rezeki, dan umur itu ga ada yg tau. Dibanding menambahkan opini pribadi mending di doakan.</t>
  </si>
  <si>
    <t>pertanyaan “kapan nikah?” menurut gua sih ga masalah, yg masalah itu setelah pertanyaan itu dijawab lalu menambahkan opini pribadi seperti 
“buruan nikah mumpung masih muda”.
jodoh, rezeki, dan umur itu ga ada yg tau. dibanding menambahkan opini pribadi mending di doakan.</t>
  </si>
  <si>
    <t>pertanyaan kapan nikah menurut gua sih ga masalah yg masalah itu setelah pertanyaan itu dijawab lalu menambahkan opini pribadi seperti buruan nikah mumpung masih muda jodoh rezeki dan umur itu ga ada yg tau dibanding menambahkan opini pribadi mending di doakan</t>
  </si>
  <si>
    <t>['pertanyaan', 'kapan', 'nikah', 'menurut', 'gua', 'sih', 'ga', 'masalah', 'yg', 'masalah', 'itu', 'setelah', 'pertanyaan', 'itu', 'dijawab', 'lalu', 'menambahkan', 'opini', 'pribadi', 'seperti', 'buruan', 'nikah', 'mumpung', 'masih', 'muda', 'jodoh', 'rezeki', 'dan', 'umur', 'itu', 'ga', 'ada', 'yg', 'tau', 'dibanding', 'menambahkan', 'opini', 'pribadi', 'mending', 'di', 'doakan']</t>
  </si>
  <si>
    <t>['pertanyaan', 'kapan', 'nikah', 'menurut', 'aku', 'sih', 'tidak', 'masalah', 'yg', 'masalah', 'itu', 'setelah', 'pertanyaan', 'itu', 'dijawab', 'lalu', 'menambahkan', 'opini', 'pribadi', 'seperti', 'segera', 'nikah', 'mumpung', 'masih', 'muda', 'jodoh', 'rezeki', 'dan', 'umur', 'itu', 'tidak', 'ada', 'yg', 'tau', 'dibanding', 'menambahkan', 'opini', 'pribadi', 'mending', 'di', 'doakan']</t>
  </si>
  <si>
    <t>['nikah', 'sih', 'opini', 'pribadi', 'nikah', 'mumpung', 'muda', 'jodoh', 'rezeki', 'umur', 'tau', 'dibanding', 'opini', 'pribadi', 'mending', 'doakan']</t>
  </si>
  <si>
    <t>['nikah', 'sih', 'opini', 'pribadi', 'nikah', 'mumpung', 'muda', 'jodoh', 'rezeki', 'umur', 'tau', 'banding', 'opini', 'pribadi', 'mending', 'doa']</t>
  </si>
  <si>
    <t>nikah sih opini pribadi nikah mumpung muda jodoh rezeki umur tau banding opini pribadi mending doa</t>
  </si>
  <si>
    <t>@tanyakanrl Banyak yg pengen nikah muda, cuman karna pengen bikin konten kaya gini🤑</t>
  </si>
  <si>
    <t>@tanyakanrl banyak yg pengen nikah muda, cuman karna pengen bikin konten kaya gini🤑</t>
  </si>
  <si>
    <t>banyak yg pengen nikah muda cuman karna pengen bikin konten kaya gini</t>
  </si>
  <si>
    <t>['banyak', 'yg', 'pengen', 'nikah', 'muda', 'cuman', 'karna', 'pengen', 'bikin', 'konten', 'kaya', 'gini']</t>
  </si>
  <si>
    <t>['banyak', 'yg', 'ingin', 'nikah', 'muda', 'hanya', 'karena', 'ingin', 'bikin', 'konten', 'kaya', 'begini']</t>
  </si>
  <si>
    <t>['nikah', 'muda', 'bikin', 'konten', 'kaya']</t>
  </si>
  <si>
    <t>nikah muda bikin konten kaya</t>
  </si>
  <si>
    <t>Benerrr bgt, pas aing magang di garment aja yaAllah astaghfirullah buibu yang udh nikah lg mesra2an ama cowo yg notabennya masih muda dibawah dia bgt😭😭😭</t>
  </si>
  <si>
    <t>benerrr bgt, pas aing magang di garment aja yaallah astaghfirullah buibu yang udh nikah lg mesra2an ama cowo yg notabennya masih muda dibawah dia bgt😭😭😭</t>
  </si>
  <si>
    <t>benerrr bgt pas aing magang di garment aja yaallah astaghfirullah buibu yang udh nikah lg mesraan ama cowo yg notabennya masih muda dibawah dia bgt</t>
  </si>
  <si>
    <t>['benerrr', 'bgt', 'pas', 'aing', 'magang', 'di', 'garment', 'aja', 'yaallah', 'astaghfirullah', 'buibu', 'yang', 'udh', 'nikah', 'lg', 'mesraan', 'ama', 'cowo', 'yg', 'notabennya', 'masih', 'muda', 'dibawah', 'dia', 'bgt']</t>
  </si>
  <si>
    <t>['benerrr', 'banget', 'saat', 'aku', 'magang', 'di', 'garment', 'aja', 'allah', 'astaghfirullah', 'ibu', 'yang', 'sudah', 'nikah', 'lagi', 'mesraan', 'sama', 'cowok', 'yg', 'notabennya', 'masih', 'muda', 'dibawah', 'dia', 'banget']</t>
  </si>
  <si>
    <t>['benerrr', 'banget', 'magang', 'garment', 'aja', 'allah', 'astaghfirullah', 'nikah', 'mesraan', 'cowok', 'notabennya', 'muda', 'dibawah', 'banget']</t>
  </si>
  <si>
    <t>['benerrr', 'banget', 'magang', 'garment', 'aja', 'allah', 'astaghfirullah', 'nikah', 'mesra', 'cowok', 'notabennya', 'muda', 'bawah', 'banget']</t>
  </si>
  <si>
    <t>benerrr banget magang garment aja allah astaghfirullah nikah mesra cowok notabennya muda bawah banget</t>
  </si>
  <si>
    <t>Nikah muda itu pilihan, kalau dirasa sudah siap sih ga masalah, bisa jadi juga itu plan biar pas anak2 pada sekolah/kuliah, kitanya ga terlalu tua. Yg penting jangan nikah karena dorongan dari luar yaa spt dorongan ortu, ngeliat temen dah pada nikah, dsb</t>
  </si>
  <si>
    <t>nikah muda itu pilihan, kalau dirasa sudah siap sih ga masalah, bisa jadi juga itu plan biar pas anak2 pada sekolah/kuliah, kitanya ga terlalu tua. yg penting jangan nikah karena dorongan dari luar yaa spt dorongan ortu, ngeliat temen dah pada nikah, dsb</t>
  </si>
  <si>
    <t>nikah muda itu pilihan kalau dirasa sudah siap sih ga masalah bisa jadi juga itu plan biar pas anak pada sekolahkuliah kitanya ga terlalu tua yg penting jangan nikah karena dorongan dari luar yaa spt dorongan ortu ngeliat temen dah pada nikah dsb</t>
  </si>
  <si>
    <t>['nikah', 'muda', 'itu', 'pilihan', 'kalau', 'dirasa', 'sudah', 'siap', 'sih', 'ga', 'masalah', 'bisa', 'jadi', 'juga', 'itu', 'plan', 'biar', 'pas', 'anak', 'pada', 'sekolahkuliah', 'kitanya', 'ga', 'terlalu', 'tua', 'yg', 'penting', 'jangan', 'nikah', 'karena', 'dorongan', 'dari', 'luar', 'yaa', 'spt', 'dorongan', 'ortu', 'ngeliat', 'temen', 'dah', 'pada', 'nikah', 'dsb']</t>
  </si>
  <si>
    <t>['nikah', 'muda', 'itu', 'pilihan', 'kalau', 'dirasa', 'sudah', 'siap', 'sih', 'tidak', 'masalah', 'bisa', 'jadi', 'juga', 'itu', 'plan', 'biar', 'saat', 'anak', 'pada', 'sekolahkuliah', 'kitanya', 'tidak', 'terlalu', 'tua', 'yg', 'penting', 'jangan', 'nikah', 'karena', 'dorongan', 'dari', 'luar', 'iya', 'seperti', 'dorongan', 'orangtua', 'melihat', 'teman', 'sudah', 'pada', 'nikah', 'dsb']</t>
  </si>
  <si>
    <t>['nikah', 'muda', 'pilihan', 'dirasa', 'sih', 'plan', 'biar', 'anak', 'sekolahkuliah', 'kitanya', 'tua', 'nikah', 'dorongan', 'iya', 'dorongan', 'orangtua', 'teman', 'nikah', 'dsb']</t>
  </si>
  <si>
    <t>['nikah', 'muda', 'pilih', 'rasa', 'sih', 'plan', 'biar', 'anak', 'sekolahkuliah', 'kita', 'tua', 'nikah', 'dorong', 'iya', 'dorong', 'orangtua', 'teman', 'nikah', 'dsb']</t>
  </si>
  <si>
    <t>nikah muda pilih rasa sih plan biar anak sekolahkuliah kita tua nikah dorong iya dorong orangtua teman nikah dsb</t>
  </si>
  <si>
    <t>Gw di keluarga bokap nyokap sama2 kalem sih. Klo di kluarga nyokap, gw yg paling muda, yg lain dah banyak yg nikah. Klo di bokap malah lbih banyak anak kecil, gwnya ketuaan https://t.co/HguxMsqbsK</t>
  </si>
  <si>
    <t>gw di keluarga bokap nyokap sama2 kalem sih. klo di kluarga nyokap, gw yg paling muda, yg lain dah banyak yg nikah. klo di bokap malah lbih banyak anak kecil, gwnya ketuaan https://t.co/hguxmsqbsk</t>
  </si>
  <si>
    <t>gw di keluarga bokap nyokap sama kalem sih klo di kluarga nyokap gw yg paling muda yg lain dah banyak yg nikah klo di bokap malah lbih banyak anak kecil gwnya ketuaan</t>
  </si>
  <si>
    <t>['gw', 'di', 'keluarga', 'bokap', 'nyokap', 'sama', 'kalem', 'sih', 'klo', 'di', 'kluarga', 'nyokap', 'gw', 'yg', 'paling', 'muda', 'yg', 'lain', 'dah', 'banyak', 'yg', 'nikah', 'klo', 'di', 'bokap', 'malah', 'lbih', 'banyak', 'anak', 'kecil', 'gwnya', 'ketuaan']</t>
  </si>
  <si>
    <t>['aku', 'di', 'keluarga', 'bapak', 'ibu', 'sama', 'kalem', 'sih', 'klo', 'di', 'keluarga', 'ibu', 'aku', 'yg', 'paling', 'muda', 'yg', 'lain', 'sudah', 'banyak', 'yg', 'nikah', 'klo', 'di', 'bapak', 'malah', 'lebih', 'banyak', 'anak', 'kecil', 'gwnya', 'tua']</t>
  </si>
  <si>
    <t>['keluarga', 'kalem', 'sih', 'klo', 'keluarga', 'muda', 'nikah', 'klo', 'anak', 'gwnya', 'tua']</t>
  </si>
  <si>
    <t>keluarga kalem sih klo keluarga muda nikah klo anak gwnya tua</t>
  </si>
  <si>
    <t>@taranoela @moviemenfes Rill, yang mau nikah muda harus nonton go back couple dulu</t>
  </si>
  <si>
    <t>@taranoela @moviemenfes rill, yang mau nikah muda harus nonton go back couple dulu</t>
  </si>
  <si>
    <t>rill yang mau nikah muda harus nonton go back couple dulu</t>
  </si>
  <si>
    <t>['rill', 'yang', 'mau', 'nikah', 'muda', 'harus', 'nonton', 'go', 'back', 'couple', 'dulu']</t>
  </si>
  <si>
    <t>['nyata', 'yang', 'mau', 'nikah', 'muda', 'harus', 'nonton', 'go', 'back', 'couple', 'dulu']</t>
  </si>
  <si>
    <t>['nyata', 'nikah', 'muda', 'nonton', 'go', 'back', 'couple']</t>
  </si>
  <si>
    <t>nyata nikah muda nonton go back couple</t>
  </si>
  <si>
    <t>@miceekai nah iya, padahal kan orang juga pengen mengejar cita2, menikmati hidup, ga perlu cepet2 nikah. apalagi yg disuruh nikah juga masih muda</t>
  </si>
  <si>
    <t>nah iya padahal kan orang juga pengen mengejar cita menikmati hidup ga perlu cepet nikah apalagi yg disuruh nikah juga masih muda</t>
  </si>
  <si>
    <t>['nah', 'iya', 'padahal', 'kan', 'orang', 'juga', 'pengen', 'mengejar', 'cita', 'menikmati', 'hidup', 'ga', 'perlu', 'cepet', 'nikah', 'apalagi', 'yg', 'disuruh', 'nikah', 'juga', 'masih', 'muda']</t>
  </si>
  <si>
    <t>['nah', 'iya', 'padahal', 'kan', 'orang', 'juga', 'ingin', 'mengejar', 'cita', 'menikmati', 'hidup', 'tidak', 'perlu', 'cepat', 'nikah', 'apalagi', 'yg', 'disuruh', 'nikah', 'juga', 'masih', 'muda']</t>
  </si>
  <si>
    <t>['iya', 'orang', 'mengejar', 'cita', 'menikmati', 'hidup', 'cepat', 'nikah', 'disuruh', 'nikah', 'muda']</t>
  </si>
  <si>
    <t>['iya', 'orang', 'kejar', 'cita', 'nikmat', 'hidup', 'cepat', 'nikah', 'suruh', 'nikah', 'muda']</t>
  </si>
  <si>
    <t>iya orang kejar cita nikmat hidup cepat nikah suruh nikah muda</t>
  </si>
  <si>
    <t>@la_lalijah @tubbirfess kalo lu baru dapet hasil 60 tahun berarti lu ga usaha dari muda. itu mah salah elunya. makin maksa punya anak dan ga jadi org tua bertanggung jawab malah jadinya lu makin salah lg. lagian point nya sender kan nikah kalo siap aja kalo mampu, kalo ga ya jangan dulu. bukan gaboleh.</t>
  </si>
  <si>
    <t>lalijah kalo lu baru dapet hasil tahun berarti lu ga usaha dari muda itu mah salah elunya makin maksa punya anak dan ga jadi org tua bertanggung jawab malah jadinya lu makin salah lg lagian point nya sender kan nikah kalo siap aja kalo mampu kalo ga ya jangan dulu bukan gaboleh</t>
  </si>
  <si>
    <t>['lalijah', 'kalo', 'lu', 'baru', 'dapet', 'hasil', 'tahun', 'berarti', 'lu', 'ga', 'usaha', 'dari', 'muda', 'itu', 'mah', 'salah', 'elunya', 'makin', 'maksa', 'punya', 'anak', 'dan', 'ga', 'jadi', 'org', 'tua', 'bertanggung', 'jawab', 'malah', 'jadinya', 'lu', 'makin', 'salah', 'lg', 'lagian', 'point', 'nya', 'sender', 'kan', 'nikah', 'kalo', 'siap', 'aja', 'kalo', 'mampu', 'kalo', 'ga', 'ya', 'jangan', 'dulu', 'bukan', 'gaboleh']</t>
  </si>
  <si>
    <t>['lalijah', 'kalo', 'kamu', 'baru', 'dapat', 'hasil', 'tahun', 'berarti', 'kamu', 'tidak', 'usaha', 'dari', 'muda', 'itu', 'mah', 'salah', 'elunya', 'makin', 'maksa', 'punya', 'anak', 'dan', 'tidak', 'jadi', 'orang', 'tua', 'bertanggung', 'jawab', 'malah', 'jadinya', 'kamu', 'makin', 'salah', 'lagi', 'lagian', 'point', 'nya', 'pengirim', 'kan', 'nikah', 'kalo', 'siap', 'aja', 'kalo', 'mampu', 'kalo', 'tidak', 'ya', 'jangan', 'dulu', 'bukan', 'gaboleh']</t>
  </si>
  <si>
    <t>['lalijah', 'kalo', 'hasil', 'usaha', 'muda', 'mah', 'salah', 'elunya', 'maksa', 'anak', 'orang', 'tua', 'bertanggung', 'salah', 'point', 'nya', 'pengirim', 'nikah', 'kalo', 'aja', 'kalo', 'kalo', 'ya', 'gaboleh']</t>
  </si>
  <si>
    <t>['lalijah', 'kalo', 'hasil', 'usaha', 'muda', 'mah', 'salah', 'elu', 'maksa', 'anak', 'orang', 'tua', 'tanggung', 'salah', 'point', 'nya', 'kirim', 'nikah', 'kalo', 'aja', 'kalo', 'kalo', 'ya', 'gaboleh']</t>
  </si>
  <si>
    <t>lalijah kalo hasil usaha muda mah salah elu maksa anak orang tua tanggung salah point nya kirim nikah kalo aja kalo kalo ya gaboleh</t>
  </si>
  <si>
    <t>@tanyarlfes Sepupu aku udah pada nikah semua jadi penampilannya kek emak2 pada umumnya. Aku keliatan awet muda karena belum nikah</t>
  </si>
  <si>
    <t>@tanyarlfes sepupu aku udah pada nikah semua jadi penampilannya kek emak2 pada umumnya. aku keliatan awet muda karena belum nikah</t>
  </si>
  <si>
    <t>sepupu aku udah pada nikah semua jadi penampilannya kek emak pada umumnya aku keliatan awet muda karena belum nikah</t>
  </si>
  <si>
    <t>['sepupu', 'aku', 'udah', 'pada', 'nikah', 'semua', 'jadi', 'penampilannya', 'kek', 'emak', 'pada', 'umumnya', 'aku', 'keliatan', 'awet', 'muda', 'karena', 'belum', 'nikah']</t>
  </si>
  <si>
    <t>['sepupu', 'aku', 'sudah', 'pada', 'nikah', 'semua', 'jadi', 'penampilannya', 'seperti', 'ibu', 'pada', 'umumnya', 'aku', 'terlihat', 'awet', 'muda', 'karena', 'belum', 'nikah']</t>
  </si>
  <si>
    <t>['sepupu', 'nikah', 'penampilannya', 'awet', 'muda', 'nikah']</t>
  </si>
  <si>
    <t>['sepupu', 'nikah', 'tampil', 'awet', 'muda', 'nikah']</t>
  </si>
  <si>
    <t>sepupu nikah tampil awet muda nikah</t>
  </si>
  <si>
    <t>Nikah muda menghindari zina tp lupa menghindari kemiskinan ujung2nya cereee</t>
  </si>
  <si>
    <t>nikah muda menghindari zina tp lupa menghindari kemiskinan ujung2nya cereee</t>
  </si>
  <si>
    <t>nikah muda menghindari zina tp lupa menghindari kemiskinan ujungnya cereee</t>
  </si>
  <si>
    <t>['nikah', 'muda', 'menghindari', 'zina', 'tp', 'lupa', 'menghindari', 'kemiskinan', 'ujungnya', 'cereee']</t>
  </si>
  <si>
    <t>['nikah', 'muda', 'menghindari', 'zina', 'tapi', 'lupa', 'menghindari', 'kemiskinan', 'ujungnya', 'cereee']</t>
  </si>
  <si>
    <t>['nikah', 'muda', 'menghindari', 'zina', 'lupa', 'menghindari', 'kemiskinan', 'ujungnya', 'cereee']</t>
  </si>
  <si>
    <t>['nikah', 'muda', 'hindar', 'zina', 'lupa', 'hindar', 'miskin', 'ujung', 'cereee']</t>
  </si>
  <si>
    <t>nikah muda hindar zina lupa hindar miskin ujung cereee</t>
  </si>
  <si>
    <t>Untung keluarga papa menganut "gausah cepet2 nikah, nikmati dulu masa muda kalian"</t>
  </si>
  <si>
    <t>untung keluarga papa menganut "gausah cepet2 nikah, nikmati dulu masa muda kalian"</t>
  </si>
  <si>
    <t>untung keluarga papa menganut gausah cepet nikah nikmati dulu masa muda kalian</t>
  </si>
  <si>
    <t>['untung', 'keluarga', 'papa', 'menganut', 'gausah', 'cepet', 'nikah', 'nikmati', 'dulu', 'masa', 'muda', 'kalian']</t>
  </si>
  <si>
    <t>['untung', 'keluarga', 'papa', 'menganut', 'jangan', 'cepat', 'nikah', 'menikmati', 'dulu', 'masa', 'muda', 'kalian']</t>
  </si>
  <si>
    <t>['untung', 'keluarga', 'papa', 'menganut', 'cepat', 'nikah', 'menikmati', 'muda']</t>
  </si>
  <si>
    <t>['untung', 'keluarga', 'papa', 'anut', 'cepat', 'nikah', 'nikmat', 'muda']</t>
  </si>
  <si>
    <t>untung keluarga papa anut cepat nikah nikmat muda</t>
  </si>
  <si>
    <t>Irl sneng bgd dah liat pasangan muda yg udh nikah cakep" tuh</t>
  </si>
  <si>
    <t>irl sneng bgd dah liat pasangan muda yg udh nikah cakep" tuh</t>
  </si>
  <si>
    <t>irl sneng bgd dah liat pasangan muda yg udh nikah cakep tuh</t>
  </si>
  <si>
    <t>['irl', 'sneng', 'bgd', 'dah', 'liat', 'pasangan', 'muda', 'yg', 'udh', 'nikah', 'cakep', 'tuh']</t>
  </si>
  <si>
    <t>['irl', 'sneng', 'bgd', 'sudah', 'lihat', 'pasangan', 'muda', 'yg', 'sudah', 'nikah', 'cakep', 'tuh']</t>
  </si>
  <si>
    <t>['irl', 'sneng', 'bgd', 'lihat', 'pasangan', 'muda', 'nikah', 'cakep', 'tuh']</t>
  </si>
  <si>
    <t>['irl', 'sneng', 'bgd', 'lihat', 'pasang', 'muda', 'nikah', 'cakep', 'tuh']</t>
  </si>
  <si>
    <t>irl sneng bgd lihat pasang muda nikah cakep tuh</t>
  </si>
  <si>
    <t>@halulogy_ salahin naruto nya kenapa nikah muda</t>
  </si>
  <si>
    <t>salahin naruto nya kenapa nikah muda</t>
  </si>
  <si>
    <t>['salahin', 'naruto', 'nya', 'kenapa', 'nikah', 'muda']</t>
  </si>
  <si>
    <t>['salahkan', 'naruto', 'nya', 'kenapa', 'nikah', 'muda']</t>
  </si>
  <si>
    <t>['salahkan', 'naruto', 'nya', 'nikah', 'muda']</t>
  </si>
  <si>
    <t>['salah', 'naruto', 'nya', 'nikah', 'muda']</t>
  </si>
  <si>
    <t>salah naruto nya nikah muda</t>
  </si>
  <si>
    <t>@retrockstar oooo pasangan muda baru 2 bulan nikah</t>
  </si>
  <si>
    <t>oooo pasangan muda baru bulan nikah</t>
  </si>
  <si>
    <t>['oooo', 'pasangan', 'muda', 'baru', 'bulan', 'nikah']</t>
  </si>
  <si>
    <t>['oooo', 'pasangan', 'muda', 'nikah']</t>
  </si>
  <si>
    <t>['oooo', 'pasang', 'muda', 'nikah']</t>
  </si>
  <si>
    <t>oooo pasang muda nikah</t>
  </si>
  <si>
    <t>@vi_triasari Habib yg adem dan relate sama jaman. Gak maksa nikah dengan dalih ibadah. Harus nikah karena bagian dari ibadah. Harus nikah muda supaya gak zina. Bla bla bla. Seolah yg belum nikah bakalan zina 🥲</t>
  </si>
  <si>
    <t>@vi_triasari habib yg adem dan relate sama jaman. gak maksa nikah dengan dalih ibadah. harus nikah karena bagian dari ibadah. harus nikah muda supaya gak zina. bla bla bla. seolah yg belum nikah bakalan zina 🥲</t>
  </si>
  <si>
    <t>triasari habib yg adem dan relate sama jaman gak maksa nikah dengan dalih ibadah harus nikah karena bagian dari ibadah harus nikah muda supaya gak zina bla bla bla seolah yg belum nikah bakalan zina</t>
  </si>
  <si>
    <t>['triasari', 'habib', 'yg', 'adem', 'dan', 'relate', 'sama', 'jaman', 'gak', 'maksa', 'nikah', 'dengan', 'dalih', 'ibadah', 'harus', 'nikah', 'karena', 'bagian', 'dari', 'ibadah', 'harus', 'nikah', 'muda', 'supaya', 'gak', 'zina', 'bla', 'bla', 'bla', 'seolah', 'yg', 'belum', 'nikah', 'bakalan', 'zina']</t>
  </si>
  <si>
    <t>['triasari', 'habib', 'yg', 'adem', 'dan', 'berkaitan', 'sama', 'zaman', 'gak', 'maksa', 'nikah', 'dengan', 'dalih', 'ibadah', 'harus', 'nikah', 'karena', 'bagian', 'dari', 'ibadah', 'harus', 'nikah', 'muda', 'supaya', 'gak', 'zina', 'bla', 'bla', 'bla', 'seolah', 'yg', 'belum', 'nikah', 'bakalan', 'zina']</t>
  </si>
  <si>
    <t>['triasari', 'habib', 'adem', 'berkaitan', 'zaman', 'gak', 'maksa', 'nikah', 'dalih', 'ibadah', 'nikah', 'ibadah', 'nikah', 'muda', 'gak', 'zina', 'bla', 'bla', 'bla', 'nikah', 'zina']</t>
  </si>
  <si>
    <t>['triasari', 'habib', 'adem', 'kait', 'zaman', 'gak', 'maksa', 'nikah', 'dalih', 'ibadah', 'nikah', 'ibadah', 'nikah', 'muda', 'gak', 'zina', 'bla', 'bla', 'bla', 'nikah', 'zina']</t>
  </si>
  <si>
    <t>triasari habib adem kait zaman gak maksa nikah dalih ibadah nikah ibadah nikah muda gak zina bla bla bla nikah zina</t>
  </si>
  <si>
    <t>@today_is_rai kakaknya kali nih mau nikah muda yhh</t>
  </si>
  <si>
    <t>israi kakaknya kali nih mau nikah muda yhh</t>
  </si>
  <si>
    <t>['israi', 'kakaknya', 'kali', 'nih', 'mau', 'nikah', 'muda', 'yhh']</t>
  </si>
  <si>
    <t>['israi', 'kakaknya', 'sepertinya', 'nih', 'mau', 'nikah', 'muda', 'yhh']</t>
  </si>
  <si>
    <t>['israi', 'kakaknya', 'nih', 'nikah', 'muda', 'yhh']</t>
  </si>
  <si>
    <t>['isra', 'kakak', 'nih', 'nikah', 'muda', 'yhh']</t>
  </si>
  <si>
    <t>isra kakak nih nikah muda yhh</t>
  </si>
  <si>
    <t>Tahun ini udah ditanyain nikah soalnya sepupu gw yang setahun lebih muda udah bawa facar ke rumah mbah. 👊🏻😁</t>
  </si>
  <si>
    <t>tahun ini udah ditanyain nikah soalnya sepupu gw yang setahun lebih muda udah bawa facar ke rumah mbah. 👊🏻😁</t>
  </si>
  <si>
    <t>tahun ini udah ditanyain nikah soalnya sepupu gw yang setahun lebih muda udah bawa facar ke rumah mbah</t>
  </si>
  <si>
    <t>['tahun', 'ini', 'udah', 'ditanyain', 'nikah', 'soalnya', 'sepupu', 'gw', 'yang', 'setahun', 'lebih', 'muda', 'udah', 'bawa', 'facar', 'ke', 'rumah', 'mbah']</t>
  </si>
  <si>
    <t>['tahun', 'ini', 'sudah', 'ditanyakan', 'nikah', 'soalnya', 'sepupu', 'aku', 'yang', 'setahun', 'lebih', 'muda', 'sudah', 'bawa', 'facar', 'ke', 'rumah', 'mbah']</t>
  </si>
  <si>
    <t>['nikah', 'sepupu', 'setahun', 'muda', 'bawa', 'facar', 'rumah', 'mbah']</t>
  </si>
  <si>
    <t>['nikah', 'sepupu', 'tahun', 'muda', 'bawa', 'facar', 'rumah', 'mbah']</t>
  </si>
  <si>
    <t>nikah sepupu tahun muda bawa facar rumah mbah</t>
  </si>
  <si>
    <t>Dan setau gue, beliau mutusin gak nikah grgr dulu pas muda sempet punya pacar tapi kagak di restuin sm buyut w, jd nya keknya patah hati, trus mutusin buat gak nikah sm sekali. Hmmm....apakah akan ada chapter 2 dr drama keluarga besar ini? Kita tunggu 🙏🏼</t>
  </si>
  <si>
    <t>dan setau gue, beliau mutusin gak nikah grgr dulu pas muda sempet punya pacar tapi kagak di restuin sm buyut w, jd nya keknya patah hati, trus mutusin buat gak nikah sm sekali. hmmm....apakah akan ada chapter 2 dr drama keluarga besar ini? kita tunggu 🙏🏼</t>
  </si>
  <si>
    <t>dan setau gue beliau mutusin gak nikah grgr dulu pas muda sempet punya pacar tapi kagak di restuin sm buyut  jd nya keknya patah hati trus mutusin buat gak nikah sm sekali hmmmapakah akan ada chapter dr drama keluarga besar ini kita tunggu</t>
  </si>
  <si>
    <t>['dan', 'setau', 'gue', 'beliau', 'mutusin', 'gak', 'nikah', 'grgr', 'dulu', 'pas', 'muda', 'sempet', 'punya', 'pacar', 'tapi', 'kagak', 'di', 'restuin', 'sm', 'buyut', 'jd', 'nya', 'keknya', 'patah', 'hati', 'trus', 'mutusin', 'buat', 'gak', 'nikah', 'sm', 'sekali', 'hmmmapakah', 'akan', 'ada', 'chapter', 'dr', 'drama', 'keluarga', 'besar', 'ini', 'kita', 'tunggu']</t>
  </si>
  <si>
    <t>['dan', 'setau', 'aku', 'beliau', 'memutuskan', 'gak', 'nikah', 'karena', 'dulu', 'saat', 'muda', 'sempat', 'punya', 'pacar', 'tapi', 'tidak', 'di', 'restuin', 'sama', 'buyut', 'jd', 'nya', 'sepertinya', 'patah', 'hati', 'terus', 'memutuskan', 'buat', 'gak', 'nikah', 'sama', 'sekali', 'hmmmapakah', 'akan', 'ada', 'chapter', 'dari', 'drama', 'keluarga', 'besar', 'ini', 'kita', 'tunggu']</t>
  </si>
  <si>
    <t>['setau', 'beliau', 'memutuskan', 'gak', 'nikah', 'muda', 'pacar', 'restuin', 'buyut', 'jd', 'nya', 'patah', 'hati', 'memutuskan', 'gak', 'nikah', 'hmmmapakah', 'chapter', 'drama', 'keluarga', 'tunggu']</t>
  </si>
  <si>
    <t>['tau', 'beliau', 'putus', 'gak', 'nikah', 'muda', 'pacar', 'restuin', 'buyut', 'jd', 'nya', 'patah', 'hati', 'putus', 'gak', 'nikah', 'hmmmapakah', 'chapter', 'drama', 'keluarga', 'tunggu']</t>
  </si>
  <si>
    <t>tau beliau putus gak nikah muda pacar restuin buyut jd nya patah hati putus gak nikah hmmmapakah chapter drama keluarga tunggu</t>
  </si>
  <si>
    <t>Tidak ada aturan hidup yang ideal
Tidak dengan nikah diumur yang begitu muda, tidak dengan pekerjaan yang begitu mapan, tidak dengan keramahan dan kehangatan keluarga besar, tidak dengan sarung gajah duduk, gajah freestyle pun boleh hahahaha tweet apaan ini...</t>
  </si>
  <si>
    <t>tidak ada aturan hidup yang ideal
tidak dengan nikah diumur yang begitu muda, tidak dengan pekerjaan yang begitu mapan, tidak dengan keramahan dan kehangatan keluarga besar, tidak dengan sarung gajah duduk, gajah freestyle pun boleh hahahaha tweet apaan ini...</t>
  </si>
  <si>
    <t>tidak ada aturan hidup yang ideal tidak dengan nikah diumur yang begitu muda tidak dengan pekerjaan yang begitu mapan tidak dengan keramahan dan kehangatan keluarga besar tidak dengan sarung gajah duduk gajah freestyle pun boleh hahahaha tweet apaan ini</t>
  </si>
  <si>
    <t>['tidak', 'ada', 'aturan', 'hidup', 'yang', 'ideal', 'tidak', 'dengan', 'nikah', 'diumur', 'yang', 'begitu', 'muda', 'tidak', 'dengan', 'pekerjaan', 'yang', 'begitu', 'mapan', 'tidak', 'dengan', 'keramahan', 'dan', 'kehangatan', 'keluarga', 'besar', 'tidak', 'dengan', 'sarung', 'gajah', 'duduk', 'gajah', 'freestyle', 'pun', 'boleh', 'hahahaha', 'tweet', 'apaan', 'ini']</t>
  </si>
  <si>
    <t>['aturan', 'hidup', 'ideal', 'nikah', 'diumur', 'muda', 'pekerjaan', 'mapan', 'keramahan', 'kehangatan', 'keluarga', 'sarung', 'gajah', 'duduk', 'gajah', 'freestyle', 'hahahaha', 'tweet']</t>
  </si>
  <si>
    <t>['atur', 'hidup', 'ideal', 'nikah', 'umur', 'muda', 'kerja', 'mapan', 'ramah', 'hangat', 'keluarga', 'sarung', 'gajah', 'duduk', 'gajah', 'freestyle', 'hahahaha', 'tweet']</t>
  </si>
  <si>
    <t>atur hidup ideal nikah umur muda kerja mapan ramah hangat keluarga sarung gajah duduk gajah freestyle hahahaha tweet</t>
  </si>
  <si>
    <t>Waktu muda pacar banyak, setelah nikah malah banyak mantan yg deketin lagi 🙈</t>
  </si>
  <si>
    <t>waktu muda pacar banyak, setelah nikah malah banyak mantan yg deketin lagi 🙈</t>
  </si>
  <si>
    <t>waktu muda pacar banyak setelah nikah malah banyak mantan yg deketin lagi</t>
  </si>
  <si>
    <t>['waktu', 'muda', 'pacar', 'banyak', 'setelah', 'nikah', 'malah', 'banyak', 'mantan', 'yg', 'deketin', 'lagi']</t>
  </si>
  <si>
    <t>['waktu', 'muda', 'pacar', 'banyak', 'setelah', 'nikah', 'malah', 'banyak', 'mantan', 'yg', 'mendekati', 'lagi']</t>
  </si>
  <si>
    <t>['muda', 'pacar', 'nikah', 'mantan', 'mendekati']</t>
  </si>
  <si>
    <t>['muda', 'pacar', 'nikah', 'mantan', 'dekat']</t>
  </si>
  <si>
    <t>muda pacar nikah mantan dekat</t>
  </si>
  <si>
    <t>keluarga bapak : "udah punya pacar belum nih? ", "pacarnya ajak kesini", " nanti kalo nikah bla bla bla".
keluarga ibuk : "sekolah yang pinter", " nanti kalo lulus kerjanya dimana?", "kenapa sekolah disitu?", " santai aja masih muda".</t>
  </si>
  <si>
    <t>keluarga bapak udah punya pacar belum nih pacarnya ajak kesini nanti kalo nikah bla bla bla keluarga ibuk sekolah yang pinter nanti kalo lulus kerjanya dimana kenapa sekolah disitu santai aja masih muda</t>
  </si>
  <si>
    <t>['keluarga', 'bapak', 'udah', 'punya', 'pacar', 'belum', 'nih', 'pacarnya', 'ajak', 'kesini', 'nanti', 'kalo', 'nikah', 'bla', 'bla', 'bla', 'keluarga', 'ibuk', 'sekolah', 'yang', 'pinter', 'nanti', 'kalo', 'lulus', 'kerjanya', 'dimana', 'kenapa', 'sekolah', 'disitu', 'santai', 'aja', 'masih', 'muda']</t>
  </si>
  <si>
    <t>['keluarga', 'bapak', 'sudah', 'punya', 'pacar', 'belum', 'nih', 'pacarnya', 'ajak', 'kesini', 'nanti', 'kalo', 'nikah', 'bla', 'bla', 'bla', 'keluarga', 'ibu', 'sekolah', 'yang', 'pintar', 'nanti', 'kalo', 'lulus', 'kerjanya', 'dimana', 'kenapa', 'sekolah', 'disitu', 'santai', 'aja', 'masih', 'muda']</t>
  </si>
  <si>
    <t>['keluarga', 'pacar', 'nih', 'pacarnya', 'ajak', 'kesini', 'kalo', 'nikah', 'bla', 'bla', 'bla', 'keluarga', 'sekolah', 'pintar', 'kalo', 'lulus', 'kerjanya', 'dimana', 'sekolah', 'disitu', 'santai', 'aja', 'muda']</t>
  </si>
  <si>
    <t>['keluarga', 'pacar', 'nih', 'pacar', 'ajak', 'kesini', 'kalo', 'nikah', 'bla', 'bla', 'bla', 'keluarga', 'sekolah', 'pintar', 'kalo', 'lulus', 'kerja', 'mana', 'sekolah', 'situ', 'santai', 'aja', 'muda']</t>
  </si>
  <si>
    <t>keluarga pacar nih pacar ajak kesini kalo nikah bla bla bla keluarga sekolah pintar kalo lulus kerja mana sekolah situ santai aja muda</t>
  </si>
  <si>
    <t>temen ngobrol atau nongkrong. Jujur kalau aku semenjak temen2 str8 pd misah semua, kembali ke asalnya dan udh pd nikah semua, gabakal bs diganggu lagi 😅 dan itu semua bakal terjadi di usia² 24++ , apalagi lingkungan kerja yg udah tua dan yg muda juga udh pd berkeluarga …</t>
  </si>
  <si>
    <t>temen ngobrol atau nongkrong. jujur kalau aku semenjak temen2 str8 pd misah semua, kembali ke asalnya dan udh pd nikah semua, gabakal bs diganggu lagi 😅 dan itu semua bakal terjadi di usia² 24++ , apalagi lingkungan kerja yg udah tua dan yg muda juga udh pd berkeluarga …</t>
  </si>
  <si>
    <t>temen ngobrol atau nongkrong jujur kalau aku semenjak temen str pd misah semua kembali ke asalnya dan udh pd nikah semua gabakal bs diganggu lagi dan itu semua bakal terjadi di usia apalagi lingkungan kerja yg udah tua dan yg muda juga udh pd berkeluarga</t>
  </si>
  <si>
    <t>['temen', 'ngobrol', 'atau', 'nongkrong', 'jujur', 'kalau', 'aku', 'semenjak', 'temen', 'str', 'pd', 'misah', 'semua', 'kembali', 'ke', 'asalnya', 'dan', 'udh', 'pd', 'nikah', 'semua', 'gabakal', 'bs', 'diganggu', 'lagi', 'dan', 'itu', 'semua', 'bakal', 'terjadi', 'di', 'usia', 'apalagi', 'lingkungan', 'kerja', 'yg', 'udah', 'tua', 'dan', 'yg', 'muda', 'juga', 'udh', 'pd', 'berkeluarga']</t>
  </si>
  <si>
    <t>['teman', 'berbicara', 'atau', 'nongkrong', 'jujur', 'kalau', 'aku', 'semenjak', 'teman', 'str', 'pada', 'misah', 'semua', 'kembali', 'ke', 'asalnya', 'dan', 'sudah', 'pada', 'nikah', 'semua', 'tidak', 'bisa', 'diganggu', 'lagi', 'dan', 'itu', 'semua', 'bakal', 'terjadi', 'di', 'usia', 'apalagi', 'lingkungan', 'kerja', 'yg', 'sudah', 'tua', 'dan', 'yg', 'muda', 'juga', 'sudah', 'pada', 'berkeluarga']</t>
  </si>
  <si>
    <t>['teman', 'berbicara', 'nongkrong', 'jujur', 'semenjak', 'teman', 'str', 'misah', 'asalnya', 'nikah', 'diganggu', 'usia', 'lingkungan', 'kerja', 'tua', 'muda', 'berkeluarga']</t>
  </si>
  <si>
    <t>['teman', 'bicara', 'nongkrong', 'jujur', 'semenjak', 'teman', 'str', 'misah', 'asal', 'nikah', 'ganggu', 'usia', 'lingkung', 'kerja', 'tua', 'muda', 'keluarga']</t>
  </si>
  <si>
    <t>teman bicara nongkrong jujur semenjak teman str misah asal nikah ganggu usia lingkung kerja tua muda keluarga</t>
  </si>
  <si>
    <t>@seokmatthlew Nikah muda dong aku, hyung...</t>
  </si>
  <si>
    <t>@seokmatthlew nikah muda dong aku, hyung...</t>
  </si>
  <si>
    <t>nikah muda dong aku hyung</t>
  </si>
  <si>
    <t>['nikah', 'muda', 'dong', 'aku', 'hyung']</t>
  </si>
  <si>
    <t>['nikah', 'muda', 'hyung']</t>
  </si>
  <si>
    <t>nikah muda hyung</t>
  </si>
  <si>
    <t>Ntar kalo dah nikah pengen punya anak banyak biar mereka ga kesepian kayak masa muda mamaknya:(</t>
  </si>
  <si>
    <t>ntar kalo dah nikah pengen punya anak banyak biar mereka ga kesepian kayak masa muda mamaknya:(</t>
  </si>
  <si>
    <t>ntar kalo dah nikah pengen punya anak banyak biar mereka ga kesepian kayak masa muda mamaknya</t>
  </si>
  <si>
    <t>['ntar', 'kalo', 'dah', 'nikah', 'pengen', 'punya', 'anak', 'banyak', 'biar', 'mereka', 'ga', 'kesepian', 'kayak', 'masa', 'muda', 'mamaknya']</t>
  </si>
  <si>
    <t>['nanti', 'kalo', 'sudah', 'nikah', 'ingin', 'punya', 'anak', 'banyak', 'biar', 'mereka', 'tidak', 'kesepian', 'seperti', 'masa', 'muda', 'mamaknya']</t>
  </si>
  <si>
    <t>['kalo', 'nikah', 'anak', 'biar', 'kesepian', 'muda', 'mamaknya']</t>
  </si>
  <si>
    <t>['kalo', 'nikah', 'anak', 'biar', 'sepi', 'muda', 'mamak']</t>
  </si>
  <si>
    <t>kalo nikah anak biar sepi muda mamak</t>
  </si>
  <si>
    <t>tidak iri dengan remaja yang nikah muda, tapi iri kepada remaja yang masih muda punya jiwa pengusaha</t>
  </si>
  <si>
    <t>tidak iri dengan remaja yang nikah muda tapi iri kepada remaja yang masih muda punya jiwa pengusaha</t>
  </si>
  <si>
    <t>['tidak', 'iri', 'dengan', 'remaja', 'yang', 'nikah', 'muda', 'tapi', 'iri', 'kepada', 'remaja', 'yang', 'masih', 'muda', 'punya', 'jiwa', 'pengusaha']</t>
  </si>
  <si>
    <t>['tidak', 'dengki', 'dengan', 'remaja', 'yang', 'nikah', 'muda', 'tapi', 'dengki', 'kepada', 'remaja', 'yang', 'masih', 'muda', 'punya', 'jiwa', 'pengusaha']</t>
  </si>
  <si>
    <t>['dengki', 'remaja', 'nikah', 'muda', 'dengki', 'remaja', 'muda', 'jiwa', 'pengusaha']</t>
  </si>
  <si>
    <t>['dengki', 'remaja', 'nikah', 'muda', 'dengki', 'remaja', 'muda', 'jiwa', 'usaha']</t>
  </si>
  <si>
    <t>dengki remaja nikah muda dengki remaja muda jiwa usaha</t>
  </si>
  <si>
    <t>saat bnyk tante-tante nanyain “kapan nikah?” , ada satu nenek yg bilang “gausa diburu2in, nikmatin muda dulu aja” ya Allah nek thankyou loh🥺 uda bgung mo jawab apa tp berasa dikasih angin seger wkwk</t>
  </si>
  <si>
    <t>saat bnyk tante-tante nanyain “kapan nikah?” , ada satu nenek yg bilang “gausa diburu2in, nikmatin muda dulu aja” ya allah nek thankyou loh🥺 uda bgung mo jawab apa tp berasa dikasih angin seger wkwk</t>
  </si>
  <si>
    <t>saat bnyk tantetante nanyain kapan nikah ada satu nenek yg bilang gausa diburuin nikmatin muda dulu aja ya allah nek thankyou loh uda bgung mo jawab apa tp berasa dikasih angin seger wkwk</t>
  </si>
  <si>
    <t>['saat', 'bnyk', 'tantetante', 'nanyain', 'kapan', 'nikah', 'ada', 'satu', 'nenek', 'yg', 'bilang', 'gausa', 'diburuin', 'nikmatin', 'muda', 'dulu', 'aja', 'ya', 'allah', 'nek', 'thankyou', 'loh', 'uda', 'bgung', 'mo', 'jawab', 'apa', 'tp', 'berasa', 'dikasih', 'angin', 'seger', 'wkwk']</t>
  </si>
  <si>
    <t>['saat', 'banyak', 'tantetante', 'menanyakan', 'kapan', 'nikah', 'ada', 'satu', 'nenek', 'yg', 'bilang', 'jangan', 'diburuin', 'menikmati', 'muda', 'dulu', 'aja', 'ya', 'allah', 'kalau', 'terimakasih', 'loh', 'sudah', 'bgung', 'mau', 'jawab', 'apa', 'tapi', 'rasa', 'dikasih', 'angin', 'seger', 'wkwk']</t>
  </si>
  <si>
    <t>['tantetante', 'nikah', 'nenek', 'bilang', 'diburuin', 'menikmati', 'muda', 'aja', 'ya', 'allah', 'terimakasih', 'loh', 'bgung', 'dikasih', 'angin', 'seger']</t>
  </si>
  <si>
    <t>['tantetante', 'nikah', 'nenek', 'bilang', 'diburuin', 'nikmat', 'muda', 'aja', 'ya', 'allah', 'terimakasih', 'loh', 'bgung', 'kasih', 'angin', 'seger']</t>
  </si>
  <si>
    <t>tantetante nikah nenek bilang diburuin nikmat muda aja ya allah terimakasih loh bgung kasih angin seger</t>
  </si>
  <si>
    <t>Trs ada satu yg baru nikah!! Nikah muda kyknya awal pandemi trs punya anak perempuan gembil bgt umur 5 bln kt culik ke blkg 😭</t>
  </si>
  <si>
    <t>trs ada satu yg baru nikah!! nikah muda kyknya awal pandemi trs punya anak perempuan gembil bgt umur 5 bln kt culik ke blkg 😭</t>
  </si>
  <si>
    <t>trs ada satu yg baru nikah nikah muda kyknya awal pandemi trs punya anak perempuan gembil bgt umur bln kt culik ke blkg</t>
  </si>
  <si>
    <t>['trs', 'ada', 'satu', 'yg', 'baru', 'nikah', 'nikah', 'muda', 'kyknya', 'awal', 'pandemi', 'trs', 'punya', 'anak', 'perempuan', 'gembil', 'bgt', 'umur', 'bln', 'kt', 'culik', 'ke', 'blkg']</t>
  </si>
  <si>
    <t>['terus', 'ada', 'satu', 'yg', 'baru', 'nikah', 'nikah', 'muda', 'sepertinya', 'awal', 'pandemi', 'terus', 'punya', 'anak', 'perempuan', 'gembil', 'banget', 'umur', 'bulan', 'kita', 'culik', 'ke', 'blkg']</t>
  </si>
  <si>
    <t>['nikah', 'nikah', 'muda', 'pandemi', 'anak', 'perempuan', 'gembil', 'banget', 'umur', 'culik', 'blkg']</t>
  </si>
  <si>
    <t>nikah nikah muda pandemi anak perempuan gembil banget umur culik blkg</t>
  </si>
  <si>
    <t>Ngapain ngurusin idol gw , mereka tua masih sukses dan super sibuk . Lu masih muda udah bacod kek nenek" punya cucu 5 hobi ngurusin orang .Urusin hidup lu gosah ngatur nyuruh nikah, mereka nikah pun gak ngundang lu ,contoh pegangguran ya lu itu , hobinya ngebacod gajelas</t>
  </si>
  <si>
    <t>ngapain ngurusin idol gw , mereka tua masih sukses dan super sibuk . lu masih muda udah bacod kek nenek" punya cucu 5 hobi ngurusin orang .urusin hidup lu gosah ngatur nyuruh nikah, mereka nikah pun gak ngundang lu ,contoh pegangguran ya lu itu , hobinya ngebacod gajelas</t>
  </si>
  <si>
    <t>ngapain ngurusin idol gw mereka tua masih sukses dan super sibuk lu masih muda udah bacod kek nenek punya cucu hobi ngurusin orang urusin hidup lu gosah ngatur nyuruh nikah mereka nikah pun gak ngundang lu contoh pegangguran ya lu itu hobinya ngebacod gajelas</t>
  </si>
  <si>
    <t>['ngapain', 'ngurusin', 'idol', 'gw', 'mereka', 'tua', 'masih', 'sukses', 'dan', 'super', 'sibuk', 'lu', 'masih', 'muda', 'udah', 'bacod', 'kek', 'nenek', 'punya', 'cucu', 'hobi', 'ngurusin', 'orang', 'urusin', 'hidup', 'lu', 'gosah', 'ngatur', 'nyuruh', 'nikah', 'mereka', 'nikah', 'pun', 'gak', 'ngundang', 'lu', 'contoh', 'pegangguran', 'ya', 'lu', 'itu', 'hobinya', 'ngebacod', 'gajelas']</t>
  </si>
  <si>
    <t>['kenapa', 'mengurusi', 'idola', 'aku', 'mereka', 'tua', 'masih', 'sukses', 'dan', 'super', 'sibuk', 'kamu', 'masih', 'muda', 'sudah', 'bacod', 'seperti', 'nenek', 'punya', 'cucu', 'hobi', 'mengurusi', 'orang', 'mengurus', 'hidup', 'kamu', 'gosah', 'mengatur', 'menyuruh', 'nikah', 'mereka', 'nikah', 'pun', 'gak', 'ngundang', 'kamu', 'contoh', 'pegangguran', 'ya', 'kamu', 'itu', 'hobinya', 'ngebacod', 'aneh']</t>
  </si>
  <si>
    <t>['mengurusi', 'idola', 'tua', 'sukses', 'super', 'sibuk', 'muda', 'bacod', 'nenek', 'cucu', 'hobi', 'mengurusi', 'orang', 'mengurus', 'hidup', 'gosah', 'mengatur', 'menyuruh', 'nikah', 'nikah', 'gak', 'ngundang', 'contoh', 'pegangguran', 'ya', 'hobinya', 'ngebacod', 'aneh']</t>
  </si>
  <si>
    <t>['urus', 'idola', 'tua', 'sukses', 'super', 'sibuk', 'muda', 'bacod', 'nenek', 'cucu', 'hobi', 'urus', 'orang', 'urus', 'hidup', 'gosah', 'atur', 'suruh', 'nikah', 'nikah', 'gak', 'ngundang', 'contoh', 'pegangguran', 'ya', 'hobi', 'ngebacod', 'aneh']</t>
  </si>
  <si>
    <t>urus idola tua sukses super sibuk muda bacod nenek cucu hobi urus orang urus hidup gosah atur suruh nikah nikah gak ngundang contoh pegangguran ya hobi ngebacod aneh</t>
  </si>
  <si>
    <t>gara-gara baca au hongjoong × oc jadi ingin nikah sama duda muda anak bayik satu</t>
  </si>
  <si>
    <t>garagara baca au hongjoong oc jadi ingin nikah sama duda muda anak bayik satu</t>
  </si>
  <si>
    <t>['garagara', 'baca', 'au', 'hongjoong', 'oc', 'jadi', 'ingin', 'nikah', 'sama', 'duda', 'muda', 'anak', 'bayik', 'satu']</t>
  </si>
  <si>
    <t>['karena', 'baca', 'aku', 'hongjoong', 'oc', 'jadi', 'ingin', 'nikah', 'sama', 'duda', 'muda', 'anak', 'bayik', 'satu']</t>
  </si>
  <si>
    <t>['baca', 'hongjoong', 'oc', 'nikah', 'duda', 'muda', 'anak', 'bayik']</t>
  </si>
  <si>
    <t>baca hongjoong oc nikah duda muda anak bayik</t>
  </si>
  <si>
    <t>Ga asik bgt kenapa pada nikah muda si, gw kga ada temen ajg nanti nongki nongki</t>
  </si>
  <si>
    <t>ga asik bgt kenapa pada nikah muda si, gw kga ada temen ajg nanti nongki nongki</t>
  </si>
  <si>
    <t>ga asik bgt kenapa pada nikah muda si gw kga ada temen ajg nanti nongki nongki</t>
  </si>
  <si>
    <t>['ga', 'asik', 'bgt', 'kenapa', 'pada', 'nikah', 'muda', 'si', 'gw', 'kga', 'ada', 'temen', 'ajg', 'nanti', 'nongki', 'nongki']</t>
  </si>
  <si>
    <t>['tidak', 'asik', 'banget', 'kenapa', 'pada', 'nikah', 'muda', 'si', 'aku', 'tidak', 'ada', 'teman', 'fuck', 'nanti', 'nongkrong', 'nongkrong']</t>
  </si>
  <si>
    <t>['asik', 'banget', 'nikah', 'muda', 'si', 'teman', 'fuck', 'nongkrong', 'nongkrong']</t>
  </si>
  <si>
    <t>asik banget nikah muda si teman fuck nongkrong nongkrong</t>
  </si>
  <si>
    <t>@tubbirfess Gw nikah muda &amp;amp; unstable finacial. Pindah-pindah kontakan. strugel? banget. Tp gw inget pesen bokap pas nikah. Jd laki tuh ga penting kerjaan tetap. Yg penting ttp bekerja. 6th nikah baru lumayan seatle n punya rumah. 
Intinya ttp kerja keras, doa, &amp;amp; gausah neko2.</t>
  </si>
  <si>
    <t>@tubbirfess gw nikah muda &amp;amp; unstable finacial. pindah-pindah kontakan. strugel? banget. tp gw inget pesen bokap pas nikah. jd laki tuh ga penting kerjaan tetap. yg penting ttp bekerja. 6th nikah baru lumayan seatle n punya rumah. 
intinya ttp kerja keras, doa, &amp;amp; gausah neko2.</t>
  </si>
  <si>
    <t>gw nikah muda amp unstable finacial pindahpindah kontakan strugel banget tp gw inget pesen bokap pas nikah jd laki tuh ga penting kerjaan tetap yg penting ttp bekerja th nikah baru lumayan seatle  punya rumah intinya ttp kerja keras doa amp gausah neko</t>
  </si>
  <si>
    <t>['gw', 'nikah', 'muda', 'amp', 'unstable', 'finacial', 'pindahpindah', 'kontakan', 'strugel', 'banget', 'tp', 'gw', 'inget', 'pesen', 'bokap', 'pas', 'nikah', 'jd', 'laki', 'tuh', 'ga', 'penting', 'kerjaan', 'tetap', 'yg', 'penting', 'ttp', 'bekerja', 'th', 'nikah', 'baru', 'lumayan', 'seatle', 'punya', 'rumah', 'intinya', 'ttp', 'kerja', 'keras', 'doa', 'amp', 'gausah', 'neko']</t>
  </si>
  <si>
    <t>['aku', 'nikah', 'muda', 'amp', 'unstable', 'finacial', 'pindahpindah', 'kontakan', 'strugel', 'banget', 'tapi', 'aku', 'ingat', 'pesen', 'bapak', 'saat', 'nikah', 'jd', 'laki', 'tuh', 'tidak', 'penting', 'kerjaan', 'tetap', 'yg', 'penting', 'tetap', 'bekerja', 'tahun', 'nikah', 'baru', 'lumayan', 'seatle', 'punya', 'rumah', 'intinya', 'tetap', 'kerja', 'keras', 'doa', 'amp', 'jangan', 'neko']</t>
  </si>
  <si>
    <t>['nikah', 'muda', 'amp', 'unstable', 'finacial', 'pindahpindah', 'kontakan', 'strugel', 'banget', 'pesen', 'nikah', 'jd', 'laki', 'tuh', 'kerjaan', 'nikah', 'lumayan', 'seatle', 'rumah', 'intinya', 'kerja', 'keras', 'doa', 'amp', 'neko']</t>
  </si>
  <si>
    <t>['nikah', 'muda', 'amp', 'unstable', 'finacial', 'pindahpindah', 'kontak', 'strugel', 'banget', 'sen', 'nikah', 'jd', 'laki', 'tuh', 'kerja', 'nikah', 'lumayan', 'seatle', 'rumah', 'inti', 'kerja', 'keras', 'doa', 'amp', 'neko']</t>
  </si>
  <si>
    <t>nikah muda amp unstable finacial pindahpindah kontak strugel banget sen nikah jd laki tuh kerja nikah lumayan seatle rumah inti kerja keras doa amp neko</t>
  </si>
  <si>
    <t>Kalo udah dijawab "belum tahu" "doain aja ya", yaa udah diem, gausah ditimpali pake:
- nanti keburu tua gak ada yg mau
- jgn nikah tua2 nanti gabisa punya anak
-mumpung masih muda, nikah aja, nanti tua gak ada yg mau loh
Itu yg bikin kesel!!! Wkwk</t>
  </si>
  <si>
    <t>kalo udah dijawab "belum tahu" "doain aja ya", yaa udah diem, gausah ditimpali pake:
- nanti keburu tua gak ada yg mau
- jgn nikah tua2 nanti gabisa punya anak
-mumpung masih muda, nikah aja, nanti tua gak ada yg mau loh
itu yg bikin kesel!!! wkwk</t>
  </si>
  <si>
    <t>kalo udah dijawab belum tahu doain aja ya yaa udah diem gausah ditimpali pake nanti keburu tua gak ada yg mau jgn nikah tua nanti gabisa punya anak mumpung masih muda nikah aja nanti tua gak ada yg mau loh itu yg bikin kesel wkwk</t>
  </si>
  <si>
    <t>['kalo', 'udah', 'dijawab', 'belum', 'tahu', 'doain', 'aja', 'ya', 'yaa', 'udah', 'diem', 'gausah', 'ditimpali', 'pake', 'nanti', 'keburu', 'tua', 'gak', 'ada', 'yg', 'mau', 'jgn', 'nikah', 'tua', 'nanti', 'gabisa', 'punya', 'anak', 'mumpung', 'masih', 'muda', 'nikah', 'aja', 'nanti', 'tua', 'gak', 'ada', 'yg', 'mau', 'loh', 'itu', 'yg', 'bikin', 'kesel', 'wkwk']</t>
  </si>
  <si>
    <t>['kalo', 'sudah', 'dijawab', 'belum', 'tahu', 'doakan', 'aja', 'ya', 'iya', 'sudah', 'diam', 'jangan', 'ditimpali', 'pakai', 'nanti', 'terburu', 'tua', 'gak', 'ada', 'yg', 'mau', 'jgn', 'nikah', 'tua', 'nanti', 'gabisa', 'punya', 'anak', 'mumpung', 'masih', 'muda', 'nikah', 'aja', 'nanti', 'tua', 'gak', 'ada', 'yg', 'mau', 'loh', 'itu', 'yg', 'bikin', 'kesal', 'wkwk']</t>
  </si>
  <si>
    <t>['kalo', 'doakan', 'aja', 'ya', 'iya', 'diam', 'ditimpali', 'pakai', 'terburu', 'tua', 'gak', 'jgn', 'nikah', 'tua', 'gabisa', 'anak', 'mumpung', 'muda', 'nikah', 'aja', 'tua', 'gak', 'loh', 'bikin', 'kesal']</t>
  </si>
  <si>
    <t>['kalo', 'doa', 'aja', 'ya', 'iya', 'diam', 'timpal', 'pakai', 'buru', 'tua', 'gak', 'jgn', 'nikah', 'tua', 'gabisa', 'anak', 'mumpung', 'muda', 'nikah', 'aja', 'tua', 'gak', 'loh', 'bikin', 'kesal']</t>
  </si>
  <si>
    <t>kalo doa aja ya iya diam timpal pakai buru tua gak jgn nikah tua gabisa anak mumpung muda nikah aja tua gak loh bikin kesal</t>
  </si>
  <si>
    <t>“mbak ki calonnya mana? Kapan nyusul?”
Gue ksh paham si.
“Aku mau ambil rumah di depok,ga buru2 nikah muda jg. Siapin mental lahir batin &amp;amp; finansial proper settle. Yg nikah muda aja gagal tuh liat aja mama papaku kek mana, banyak contohnya. Calonku sibuk kerja jd gbs ikut.”</t>
  </si>
  <si>
    <t>“mbak ki calonnya mana? kapan nyusul?”
gue ksh paham si.
“aku mau ambil rumah di depok,ga buru2 nikah muda jg. siapin mental lahir batin &amp;amp; finansial proper settle. yg nikah muda aja gagal tuh liat aja mama papaku kek mana, banyak contohnya. calonku sibuk kerja jd gbs ikut.”</t>
  </si>
  <si>
    <t>mbak ki calonnya mana kapan nyusul gue ksh paham si aku mau ambil rumah di depokga buru nikah muda jg siapin mental lahir batin amp finansial proper settle yg nikah muda aja gagal tuh liat aja mama papaku kek mana banyak contohnya calonku sibuk kerja jd gbs ikut</t>
  </si>
  <si>
    <t>['mbak', 'ki', 'calonnya', 'mana', 'kapan', 'nyusul', 'gue', 'ksh', 'paham', 'si', 'aku', 'mau', 'ambil', 'rumah', 'di', 'depokga', 'buru', 'nikah', 'muda', 'jg', 'siapin', 'mental', 'lahir', 'batin', 'amp', 'finansial', 'proper', 'settle', 'yg', 'nikah', 'muda', 'aja', 'gagal', 'tuh', 'liat', 'aja', 'mama', 'papaku', 'kek', 'mana', 'banyak', 'contohnya', 'calonku', 'sibuk', 'kerja', 'jd', 'gbs', 'ikut']</t>
  </si>
  <si>
    <t>['mbak', 'ini', 'calonnya', 'mana', 'kapan', 'menyusul', 'aku', 'kasih', 'paham', 'si', 'aku', 'mau', 'ambil', 'rumah', 'di', 'depokga', 'buru', 'nikah', 'muda', 'juga', 'siapin', 'mental', 'lahir', 'batin', 'amp', 'keuangan', 'proper', 'settle', 'yg', 'nikah', 'muda', 'aja', 'gagal', 'tuh', 'lihat', 'aja', 'ibu', 'papaku', 'seperti', 'mana', 'banyak', 'contohnya', 'calonku', 'sibuk', 'kerja', 'jd', 'gbs', 'ikut']</t>
  </si>
  <si>
    <t>['mbak', 'calonnya', 'menyusul', 'kasih', 'paham', 'si', 'ambil', 'rumah', 'depokga', 'buru', 'nikah', 'muda', 'siapin', 'mental', 'lahir', 'batin', 'amp', 'keuangan', 'proper', 'settle', 'nikah', 'muda', 'aja', 'gagal', 'tuh', 'lihat', 'aja', 'papaku', 'contohnya', 'calonku', 'sibuk', 'kerja', 'jd', 'gbs']</t>
  </si>
  <si>
    <t>['mbak', 'calon', 'susul', 'kasih', 'paham', 'si', 'ambil', 'rumah', 'depokga', 'buru', 'nikah', 'muda', 'siapin', 'mental', 'lahir', 'batin', 'amp', 'uang', 'proper', 'settle', 'nikah', 'muda', 'aja', 'gagal', 'tuh', 'lihat', 'aja', 'papa', 'contoh', 'calon', 'sibuk', 'kerja', 'jd', 'gbs']</t>
  </si>
  <si>
    <t>mbak calon susul kasih paham si ambil rumah depokga buru nikah muda siapin mental lahir batin amp uang proper settle nikah muda aja gagal tuh lihat aja papa contoh calon sibuk kerja jd gbs</t>
  </si>
  <si>
    <t>alhamdulillah yea kaga ada yg nanya kapan nikah. malah disuruh nikmatin masa muda😂😂😂</t>
  </si>
  <si>
    <t>alhamdulillah yea kaga ada yg nanya kapan nikah malah disuruh nikmatin masa muda</t>
  </si>
  <si>
    <t>['alhamdulillah', 'yea', 'kaga', 'ada', 'yg', 'nanya', 'kapan', 'nikah', 'malah', 'disuruh', 'nikmatin', 'masa', 'muda']</t>
  </si>
  <si>
    <t>['alhamdulillah', 'yea', 'tidak', 'ada', 'yg', 'bertanya', 'kapan', 'nikah', 'malah', 'disuruh', 'menikmati', 'masa', 'muda']</t>
  </si>
  <si>
    <t>['alhamdulillah', 'yea', 'nikah', 'disuruh', 'menikmati', 'muda']</t>
  </si>
  <si>
    <t>['alhamdulillah', 'yea', 'nikah', 'suruh', 'nikmat', 'muda']</t>
  </si>
  <si>
    <t>alhamdulillah yea nikah suruh nikmat muda</t>
  </si>
  <si>
    <t>kalau mamaku selalu bilang gini "Usia kamu masih terlalu muda buat mikirin nikah, puas-puasin dulu sama semua impian kamu, lagian juga masalah jodoh itu udah diatur sama Allah, gausah dipusingin, yang penting doa buat jodohnya yang baik-baik, gamau juga kan dpt jodoh yg gk baik?"</t>
  </si>
  <si>
    <t>kalau mamaku selalu bilang gini "usia kamu masih terlalu muda buat mikirin nikah, puas-puasin dulu sama semua impian kamu, lagian juga masalah jodoh itu udah diatur sama allah, gausah dipusingin, yang penting doa buat jodohnya yang baik-baik, gamau juga kan dpt jodoh yg gk baik?"</t>
  </si>
  <si>
    <t>kalau mamaku selalu bilang gini usia kamu masih terlalu muda buat mikirin nikah puaspuasin dulu sama semua impian kamu lagian juga masalah jodoh itu udah diatur sama allah gausah dipusingin yang penting doa buat jodohnya yang baikbaik gamau juga kan dpt jodoh yg gk baik</t>
  </si>
  <si>
    <t>['kalau', 'mamaku', 'selalu', 'bilang', 'gini', 'usia', 'kamu', 'masih', 'terlalu', 'muda', 'buat', 'mikirin', 'nikah', 'puaspuasin', 'dulu', 'sama', 'semua', 'impian', 'kamu', 'lagian', 'juga', 'masalah', 'jodoh', 'itu', 'udah', 'diatur', 'sama', 'allah', 'gausah', 'dipusingin', 'yang', 'penting', 'doa', 'buat', 'jodohnya', 'yang', 'baikbaik', 'gamau', 'juga', 'kan', 'dpt', 'jodoh', 'yg', 'gk', 'baik']</t>
  </si>
  <si>
    <t>['kalau', 'mamaku', 'selalu', 'bilang', 'begini', 'usia', 'kamu', 'masih', 'terlalu', 'muda', 'buat', 'memikirkan', 'nikah', 'puaspuasin', 'dulu', 'sama', 'semua', 'impian', 'kamu', 'lagian', 'juga', 'masalah', 'jodoh', 'itu', 'sudah', 'diatur', 'sama', 'allah', 'jangan', 'dipusingin', 'yang', 'penting', 'doa', 'buat', 'jodohnya', 'yang', 'baikbaik', 'gamau', 'juga', 'kan', 'dapat', 'jodoh', 'yg', 'tidak', 'baik']</t>
  </si>
  <si>
    <t>['mamaku', 'bilang', 'usia', 'muda', 'memikirkan', 'nikah', 'puaspuasin', 'impian', 'jodoh', 'diatur', 'allah', 'dipusingin', 'doa', 'jodohnya', 'baikbaik', 'gamau', 'jodoh']</t>
  </si>
  <si>
    <t>['mama', 'bilang', 'usia', 'muda', 'pikir', 'nikah', 'puaspuasin', 'impi', 'jodoh', 'atur', 'allah', 'dipusingin', 'doa', 'jodoh', 'baikbaik', 'gamau', 'jodoh']</t>
  </si>
  <si>
    <t>mama bilang usia muda pikir nikah puaspuasin impi jodoh atur allah dipusingin doa jodoh baikbaik gamau jodoh</t>
  </si>
  <si>
    <t>@alwayskopiitem Iya pd nikah muda semua😭</t>
  </si>
  <si>
    <t>@alwayskopiitem iya pd nikah muda semua😭</t>
  </si>
  <si>
    <t>iya pd nikah muda semua</t>
  </si>
  <si>
    <t>['iya', 'pd', 'nikah', 'muda', 'semua']</t>
  </si>
  <si>
    <t>['iya', 'pada', 'nikah', 'muda', 'semua']</t>
  </si>
  <si>
    <t>@literarybase Late teenager umur berapa? Rerata hisrom yg gue baca umurnya 20-an. Jadi dah dianggap dewasa, soalnya tipe spinster gitu kebanyakan.
Kalau di manhwa, gue lihat konteks. Kan jaman itu banyak yg nikah muda,malah umur 10 udah nikah (walau consummatednya nunggu si cewe min 17 taun)</t>
  </si>
  <si>
    <t>@literarybase late teenager umur berapa? rerata hisrom yg gue baca umurnya 20-an. jadi dah dianggap dewasa, soalnya tipe spinster gitu kebanyakan.
kalau di manhwa, gue lihat konteks. kan jaman itu banyak yg nikah muda,malah umur 10 udah nikah (walau consummatednya nunggu si cewe min 17 taun)</t>
  </si>
  <si>
    <t>late teenager umur berapa rerata hisrom yg gue baca umurnya an jadi dah dianggap dewasa soalnya tipe spinster gitu kebanyakan kalau di manhwa gue lihat konteks kan jaman itu banyak yg nikah mudamalah umur udah nikah walau consummatednya nunggu si cewe min taun</t>
  </si>
  <si>
    <t>['late', 'teenager', 'umur', 'berapa', 'rerata', 'hisrom', 'yg', 'gue', 'baca', 'umurnya', 'an', 'jadi', 'dah', 'dianggap', 'dewasa', 'soalnya', 'tipe', 'spinster', 'gitu', 'kebanyakan', 'kalau', 'di', 'manhwa', 'gue', 'lihat', 'konteks', 'kan', 'jaman', 'itu', 'banyak', 'yg', 'nikah', 'mudamalah', 'umur', 'udah', 'nikah', 'walau', 'consummatednya', 'nunggu', 'si', 'cewe', 'min', 'taun']</t>
  </si>
  <si>
    <t>['late', 'teenager', 'umur', 'berapa', 'rerata', 'hisrom', 'yg', 'aku', 'baca', 'umurnya', 'an', 'jadi', 'sudah', 'dianggap', 'dewasa', 'soalnya', 'tipe', 'spinster', 'begitu', 'kebanyakan', 'kalau', 'di', 'manhwa', 'aku', 'lihat', 'konteks', 'kan', 'zaman', 'itu', 'banyak', 'yg', 'nikah', 'mudamalah', 'umur', 'sudah', 'nikah', 'walau', 'consummatednya', 'nunggu', 'si', 'cewek', 'min', 'tahun']</t>
  </si>
  <si>
    <t>['late', 'teenager', 'umur', 'rerata', 'hisrom', 'baca', 'umurnya', 'an', 'dianggap', 'dewasa', 'tipe', 'spinster', 'kebanyakan', 'manhwa', 'lihat', 'konteks', 'zaman', 'nikah', 'mudamalah', 'umur', 'nikah', 'consummatednya', 'nunggu', 'si', 'cewek', 'min']</t>
  </si>
  <si>
    <t>['late', 'teenager', 'umur', 'rerata', 'hisrom', 'baca', 'umur', 'an', 'anggap', 'dewasa', 'tipe', 'spinster', 'banyak', 'manhwa', 'lihat', 'konteks', 'zaman', 'nikah', 'mudamalah', 'umur', 'nikah', 'consummatednya', 'nunggu', 'si', 'cewek', 'min']</t>
  </si>
  <si>
    <t>late teenager umur rerata hisrom baca umur an anggap dewasa tipe spinster banyak manhwa lihat konteks zaman nikah mudamalah umur nikah consummatednya nunggu si cewek min</t>
  </si>
  <si>
    <t>Belum dibaca juga njer, nomer temenku diblock.
Diatuh nikah muda, dulu pas mulai arisan nego biar dapet arisan pertama kali, buat modal nikah. 
Cuma bayar bulan kedua doang abistu seret, sampe nunggak mulu. Chat suaminya cuma ya ya doang gak dibayar bayar. Sekarang hamil gede.</t>
  </si>
  <si>
    <t>belum dibaca juga njer, nomer temenku diblock.
diatuh nikah muda, dulu pas mulai arisan nego biar dapet arisan pertama kali, buat modal nikah. 
cuma bayar bulan kedua doang abistu seret, sampe nunggak mulu. chat suaminya cuma ya ya doang gak dibayar bayar. sekarang hamil gede.</t>
  </si>
  <si>
    <t>belum dibaca juga njer nomer temenku diblock diatuh nikah muda dulu pas mulai arisan nego biar dapet arisan pertama kali buat modal nikah cuma bayar bulan kedua doang abistu seret sampe nunggak mulu chat suaminya cuma ya ya doang gak dibayar bayar sekarang hamil gede</t>
  </si>
  <si>
    <t>['belum', 'dibaca', 'juga', 'njer', 'nomer', 'temenku', 'diblock', 'diatuh', 'nikah', 'muda', 'dulu', 'pas', 'mulai', 'arisan', 'nego', 'biar', 'dapet', 'arisan', 'pertama', 'kali', 'buat', 'modal', 'nikah', 'cuma', 'bayar', 'bulan', 'kedua', 'doang', 'abistu', 'seret', 'sampe', 'nunggak', 'mulu', 'chat', 'suaminya', 'cuma', 'ya', 'ya', 'doang', 'gak', 'dibayar', 'bayar', 'sekarang', 'hamil', 'gede']</t>
  </si>
  <si>
    <t>['belum', 'dibaca', 'juga', 'njer', 'nomer', 'temenku', 'diblock', 'diatuh', 'nikah', 'muda', 'dulu', 'saat', 'mulai', 'arisan', 'nego', 'biar', 'dapat', 'arisan', 'pertama', 'sepertinya', 'buat', 'modal', 'nikah', 'cuma', 'bayar', 'bulan', 'kedua', 'hanya', 'kemudian', 'seret', 'sampai', 'nunggak', 'selalu', 'percakapan', 'suaminya', 'cuma', 'ya', 'ya', 'hanya', 'gak', 'dibayar', 'bayar', 'sekarang', 'hamil', 'besar']</t>
  </si>
  <si>
    <t>['dibaca', 'njer', 'nomer', 'temenku', 'diblock', 'diatuh', 'nikah', 'muda', 'arisan', 'nego', 'biar', 'arisan', 'modal', 'nikah', 'bayar', 'seret', 'nunggak', 'percakapan', 'suaminya', 'ya', 'ya', 'gak', 'dibayar', 'bayar', 'hamil']</t>
  </si>
  <si>
    <t>['baca', 'njer', 'nomer', 'temenku', 'diblock', 'diatuh', 'nikah', 'muda', 'arisan', 'nego', 'biar', 'arisan', 'modal', 'nikah', 'bayar', 'seret', 'nunggak', 'cakap', 'suami', 'ya', 'ya', 'gak', 'bayar', 'bayar', 'hamil']</t>
  </si>
  <si>
    <t>baca njer nomer temenku diblock diatuh nikah muda arisan nego biar arisan modal nikah bayar seret nunggak cakap suami ya ya gak bayar bayar hamil</t>
  </si>
  <si>
    <t>@tanyarlfes ak ga nikah te soalnya mau mati muda</t>
  </si>
  <si>
    <t>ak ga nikah te soalnya mau mati muda</t>
  </si>
  <si>
    <t>['ak', 'ga', 'nikah', 'te', 'soalnya', 'mau', 'mati', 'muda']</t>
  </si>
  <si>
    <t>['aku', 'tidak', 'nikah', 'te', 'soalnya', 'mau', 'mati', 'muda']</t>
  </si>
  <si>
    <t>['nikah', 'te', 'mati', 'muda']</t>
  </si>
  <si>
    <t>nikah te mati muda</t>
  </si>
  <si>
    <t>@tidakbersedih @Santi_nya Mskipun kamu udh nikah, nnti ttp ditanya "koq blm isi?"
Giliran udh punya anak "kapan nih si kakak punya adik, ayo mumpung kamu msih muda" 
Kayak yg mau ikut biayain + ngurusin dr A-Z aj hehe</t>
  </si>
  <si>
    <t>@tidakbersedih @santi_nya mskipun kamu udh nikah, nnti ttp ditanya "koq blm isi?"
giliran udh punya anak "kapan nih si kakak punya adik, ayo mumpung kamu msih muda" 
kayak yg mau ikut biayain + ngurusin dr a-z aj hehe</t>
  </si>
  <si>
    <t>nya mskipun kamu udh nikah nnti ttp ditanya koq blm isi giliran udh punya anak kapan nih si kakak punya adik ayo mumpung kamu msih muda kayak yg mau ikut biayain ngurusin dr az aj hehe</t>
  </si>
  <si>
    <t>['nya', 'mskipun', 'kamu', 'udh', 'nikah', 'nnti', 'ttp', 'ditanya', 'koq', 'blm', 'isi', 'giliran', 'udh', 'punya', 'anak', 'kapan', 'nih', 'si', 'kakak', 'punya', 'adik', 'ayo', 'mumpung', 'kamu', 'msih', 'muda', 'kayak', 'yg', 'mau', 'ikut', 'biayain', 'ngurusin', 'dr', 'az', 'aj', 'hehe']</t>
  </si>
  <si>
    <t>['nya', 'mskipun', 'kamu', 'sudah', 'nikah', 'nanti', 'tetap', 'ditanya', 'koq', 'belum', 'isi', 'giliran', 'sudah', 'punya', 'anak', 'kapan', 'nih', 'si', 'kakak', 'punya', 'adik', 'ayo', 'mumpung', 'kamu', 'masih', 'muda', 'seperti', 'yg', 'mau', 'ikut', 'membayar', 'mengurusi', 'dari', 'az', 'saja', 'hehe']</t>
  </si>
  <si>
    <t>['nya', 'mskipun', 'nikah', 'isi', 'giliran', 'anak', 'nih', 'si', 'kakak', 'adik', 'ayo', 'mumpung', 'muda', 'membayar', 'mengurusi', 'az', 'hehe']</t>
  </si>
  <si>
    <t>['nya', 'mskipun', 'nikah', 'isi', 'gilir', 'anak', 'nih', 'si', 'kakak', 'adik', 'ayo', 'mumpung', 'muda', 'bayar', 'urus', 'az', 'hehe']</t>
  </si>
  <si>
    <t>nya mskipun nikah isi gilir anak nih si kakak adik ayo mumpung muda bayar urus az hehe</t>
  </si>
  <si>
    <t>@moviemenfes Ku melihat sedikit kemiripan dg Nagita Slavina waktu masih muda lum nikah</t>
  </si>
  <si>
    <t>@moviemenfes ku melihat sedikit kemiripan dg nagita slavina waktu masih muda lum nikah</t>
  </si>
  <si>
    <t>ku melihat sedikit kemiripan dg nagita slavina waktu masih muda lum nikah</t>
  </si>
  <si>
    <t>['ku', 'melihat', 'sedikit', 'kemiripan', 'dg', 'nagita', 'slavina', 'waktu', 'masih', 'muda', 'lum', 'nikah']</t>
  </si>
  <si>
    <t>['aku', 'melihat', 'sedikit', 'kemiripan', 'dg', 'nagita', 'slavina', 'waktu', 'masih', 'muda', 'belum', 'nikah']</t>
  </si>
  <si>
    <t>['kemiripan', 'dg', 'nagita', 'slavina', 'muda', 'nikah']</t>
  </si>
  <si>
    <t>['mirip', 'dg', 'nagita', 'slavina', 'muda', 'nikah']</t>
  </si>
  <si>
    <t>mirip dg nagita slavina muda nikah</t>
  </si>
  <si>
    <t>Dulu gue tertarik bgt sama isu perceraian sampe pgn jadiin topik skripsi. Yg gue ajuin korelasinya nikah muda sama perceraian.
Udah kebayang bikinnya, sayang proposalnya ditolak dosen pembimbing karena beliaunya pengen kita setim penelitian payung aja 🥲</t>
  </si>
  <si>
    <t>dulu gue tertarik bgt sama isu perceraian sampe pgn jadiin topik skripsi. yg gue ajuin korelasinya nikah muda sama perceraian.
udah kebayang bikinnya, sayang proposalnya ditolak dosen pembimbing karena beliaunya pengen kita setim penelitian payung aja 🥲</t>
  </si>
  <si>
    <t>dulu gue tertarik bgt sama isu perceraian sampe pgn jadiin topik skripsi yg gue ajuin korelasinya nikah muda sama perceraian udah kebayang bikinnya sayang proposalnya ditolak dosen pembimbing karena beliaunya pengen kita setim penelitian payung aja</t>
  </si>
  <si>
    <t>['dulu', 'gue', 'tertarik', 'bgt', 'sama', 'isu', 'perceraian', 'sampe', 'pgn', 'jadiin', 'topik', 'skripsi', 'yg', 'gue', 'ajuin', 'korelasinya', 'nikah', 'muda', 'sama', 'perceraian', 'udah', 'kebayang', 'bikinnya', 'sayang', 'proposalnya', 'ditolak', 'dosen', 'pembimbing', 'karena', 'beliaunya', 'pengen', 'kita', 'setim', 'penelitian', 'payung', 'aja']</t>
  </si>
  <si>
    <t>['dulu', 'aku', 'tertarik', 'banget', 'sama', 'isu', 'perceraian', 'sampai', 'ingin', 'jadiin', 'topik', 'skripsi', 'yg', 'aku', 'ajuin', 'korelasinya', 'nikah', 'muda', 'sama', 'perceraian', 'sudah', 'terbayang', 'bikinnya', 'sayang', 'proposalnya', 'ditolak', 'dosen', 'pembimbing', 'karena', 'beliaunya', 'ingin', 'kita', 'setim', 'penelitian', 'payung', 'aja']</t>
  </si>
  <si>
    <t>['tertarik', 'banget', 'isu', 'perceraian', 'jadiin', 'topik', 'skripsi', 'ajuin', 'korelasinya', 'nikah', 'muda', 'perceraian', 'terbayang', 'bikinnya', 'sayang', 'proposalnya', 'ditolak', 'dosen', 'pembimbing', 'beliaunya', 'setim', 'penelitian', 'payung', 'aja']</t>
  </si>
  <si>
    <t>['tarik', 'banget', 'isu', 'cerai', 'jadiin', 'topik', 'skripsi', 'ajuin', 'korelasi', 'nikah', 'muda', 'cerai', 'bayang', 'bikin', 'sayang', 'proposal', 'tolak', 'dosen', 'bimbing', 'beliau', 'tim', 'teliti', 'payung', 'aja']</t>
  </si>
  <si>
    <t>tarik banget isu cerai jadiin topik skripsi ajuin korelasi nikah muda cerai bayang bikin sayang proposal tolak dosen bimbing beliau tim teliti payung aja</t>
  </si>
  <si>
    <t>@tanyakanrl “kapan nikah?” ya allah pdhl masi muda gini</t>
  </si>
  <si>
    <t>kapan nikah ya allah pdhl masi muda gini</t>
  </si>
  <si>
    <t>['kapan', 'nikah', 'ya', 'allah', 'pdhl', 'masi', 'muda', 'gini']</t>
  </si>
  <si>
    <t>['kapan', 'nikah', 'ya', 'allah', 'padahal', 'masih', 'muda', 'begini']</t>
  </si>
  <si>
    <t>['nikah', 'ya', 'allah', 'muda']</t>
  </si>
  <si>
    <t>nikah ya allah muda</t>
  </si>
  <si>
    <t>@viakaviapu udah gitu langsung disambung sama "kalian udah cukup banget loh umurnyaa, si ABC (insert nama org yg lebih muda dr mereka) aja udah nikah loh, udah punya anak 1"</t>
  </si>
  <si>
    <t>@viakaviapu udah gitu langsung disambung sama "kalian udah cukup banget loh umurnyaa, si abc (insert nama org yg lebih muda dr mereka) aja udah nikah loh, udah punya anak 1"</t>
  </si>
  <si>
    <t>udah gitu langsung disambung sama kalian udah cukup banget loh umurnyaa si abc insert nama org yg lebih muda dr mereka aja udah nikah loh udah punya anak</t>
  </si>
  <si>
    <t>['udah', 'gitu', 'langsung', 'disambung', 'sama', 'kalian', 'udah', 'cukup', 'banget', 'loh', 'umurnyaa', 'si', 'abc', 'insert', 'nama', 'org', 'yg', 'lebih', 'muda', 'dr', 'mereka', 'aja', 'udah', 'nikah', 'loh', 'udah', 'punya', 'anak']</t>
  </si>
  <si>
    <t>['sudah', 'begitu', 'langsung', 'disambung', 'sama', 'kalian', 'sudah', 'cukup', 'banget', 'loh', 'umurnyaa', 'si', 'abc', 'insert', 'nama', 'orang', 'yg', 'lebih', 'muda', 'dari', 'mereka', 'aja', 'sudah', 'nikah', 'loh', 'sudah', 'punya', 'anak']</t>
  </si>
  <si>
    <t>['langsung', 'disambung', 'banget', 'loh', 'umurnyaa', 'si', 'abc', 'insert', 'nama', 'orang', 'muda', 'aja', 'nikah', 'loh', 'anak']</t>
  </si>
  <si>
    <t>['langsung', 'sambung', 'banget', 'loh', 'umurnyaa', 'si', 'abc', 'insert', 'nama', 'orang', 'muda', 'aja', 'nikah', 'loh', 'anak']</t>
  </si>
  <si>
    <t>langsung sambung banget loh umurnyaa si abc insert nama orang muda aja nikah loh anak</t>
  </si>
  <si>
    <t>mbak rican u tau ga sih salah satu penyebab org2 muda di indo ini males berinteraksi sama sanak saudara pas lebaran karna tipikal mulut tante2 kayak elu yg "udah mapan, udah tua, kapan nikah?" 😭😭😭</t>
  </si>
  <si>
    <t>mbak rican  tau ga sih salah satu penyebab org muda di indo ini males berinteraksi sama sanak saudara pas lebaran karna tipikal mulut tante kayak elu yg udah mapan udah tua kapan nikah</t>
  </si>
  <si>
    <t>['mbak', 'rican', 'tau', 'ga', 'sih', 'salah', 'satu', 'penyebab', 'org', 'muda', 'di', 'indo', 'ini', 'males', 'berinteraksi', 'sama', 'sanak', 'saudara', 'pas', 'lebaran', 'karna', 'tipikal', 'mulut', 'tante', 'kayak', 'elu', 'yg', 'udah', 'mapan', 'udah', 'tua', 'kapan', 'nikah']</t>
  </si>
  <si>
    <t>['mbak', 'rican', 'tau', 'tidak', 'sih', 'salah', 'satu', 'penyebab', 'orang', 'muda', 'di', 'indonesia', 'ini', 'malas', 'berinteraksi', 'sama', 'sanak', 'saudara', 'saat', 'lebaran', 'karena', 'tipikal', 'mulut', 'tante', 'seperti', 'kamu', 'yg', 'sudah', 'mapan', 'sudah', 'tua', 'kapan', 'nikah']</t>
  </si>
  <si>
    <t>['mbak', 'rican', 'tau', 'sih', 'salah', 'penyebab', 'orang', 'muda', 'indonesia', 'malas', 'berinteraksi', 'sanak', 'saudara', 'lebaran', 'tipikal', 'mulut', 'tante', 'mapan', 'tua', 'nikah']</t>
  </si>
  <si>
    <t>['mbak', 'rican', 'tau', 'sih', 'salah', 'sebab', 'orang', 'muda', 'indonesia', 'malas', 'interaksi', 'sanak', 'saudara', 'lebaran', 'tipikal', 'mulut', 'tante', 'mapan', 'tua', 'nikah']</t>
  </si>
  <si>
    <t>mbak rican tau sih salah sebab orang muda indonesia malas interaksi sanak saudara lebaran tipikal mulut tante mapan tua nikah</t>
  </si>
  <si>
    <t>yang selalu aku pikirin tiap liat anak murid yang tidak diperhatikan orang tua nikah muda, kasihan sekali dapat orang tua ga bertanggungjawab.</t>
  </si>
  <si>
    <t>yang selalu aku pikirin tiap liat anak murid yang tidak diperhatikan orang tua nikah muda kasihan sekali dapat orang tua ga bertanggungjawab</t>
  </si>
  <si>
    <t>['yang', 'selalu', 'aku', 'pikirin', 'tiap', 'liat', 'anak', 'murid', 'yang', 'tidak', 'diperhatikan', 'orang', 'tua', 'nikah', 'muda', 'kasihan', 'sekali', 'dapat', 'orang', 'tua', 'ga', 'bertanggungjawab']</t>
  </si>
  <si>
    <t>['yang', 'selalu', 'aku', 'pikirkan', 'tiap', 'lihat', 'anak', 'murid', 'yang', 'tidak', 'diperhatikan', 'orang', 'tua', 'nikah', 'muda', 'kasihan', 'sekali', 'dapat', 'orang', 'tua', 'tidak', 'bertanggungjawab']</t>
  </si>
  <si>
    <t>['pikirkan', 'lihat', 'anak', 'murid', 'diperhatikan', 'orang', 'tua', 'nikah', 'muda', 'kasihan', 'orang', 'tua', 'bertanggungjawab']</t>
  </si>
  <si>
    <t>['pikir', 'lihat', 'anak', 'murid', 'perhati', 'orang', 'tua', 'nikah', 'muda', 'kasihan', 'orang', 'tua', 'bertanggungjawab']</t>
  </si>
  <si>
    <t>pikir lihat anak murid perhati orang tua nikah muda kasihan orang tua bertanggungjawab</t>
  </si>
  <si>
    <t>@pinkiviess Banyak yang nikah muda kah? Sampe alin disuruh nikah cepet juga</t>
  </si>
  <si>
    <t>@pinkiviess banyak yang nikah muda kah? sampe alin disuruh nikah cepet juga</t>
  </si>
  <si>
    <t>banyak yang nikah muda kah sampe alin disuruh nikah cepet juga</t>
  </si>
  <si>
    <t>['banyak', 'yang', 'nikah', 'muda', 'kah', 'sampe', 'alin', 'disuruh', 'nikah', 'cepet', 'juga']</t>
  </si>
  <si>
    <t>['banyak', 'yang', 'nikah', 'muda', 'kah', 'sampai', 'alin', 'disuruh', 'nikah', 'cepat', 'juga']</t>
  </si>
  <si>
    <t>['nikah', 'muda', 'kah', 'alin', 'disuruh', 'nikah', 'cepat']</t>
  </si>
  <si>
    <t>['nikah', 'muda', 'kah', 'alin', 'suruh', 'nikah', 'cepat']</t>
  </si>
  <si>
    <t>nikah muda kah alin suruh nikah cepat</t>
  </si>
  <si>
    <t>@tanyakanrl "kapan nikah" terus gua jawab, "kapan-kapan, ngapain nikah buru-buru orang masih muda. emang ngapa nanya-nanya, mau ngasih sumbangan sapi tah?" wkwkwk terus bapak gua ketawa</t>
  </si>
  <si>
    <t>kapan nikah terus gua jawab kapankapan ngapain nikah buruburu orang masih muda emang ngapa nanyananya mau ngasih sumbangan sapi tah wkwkwk terus bapak gua ketawa</t>
  </si>
  <si>
    <t>['kapan', 'nikah', 'terus', 'gua', 'jawab', 'kapankapan', 'ngapain', 'nikah', 'buruburu', 'orang', 'masih', 'muda', 'emang', 'ngapa', 'nanyananya', 'mau', 'ngasih', 'sumbangan', 'sapi', 'tah', 'wkwkwk', 'terus', 'bapak', 'gua', 'ketawa']</t>
  </si>
  <si>
    <t>['kapan', 'nikah', 'terus', 'aku', 'jawab', 'kapankapan', 'kenapa', 'nikah', 'terburu', 'orang', 'masih', 'muda', 'memang', 'kenapa', 'nanyananya', 'mau', 'memberi', 'sumbangan', 'sapi', 'tah', 'wkwkwk', 'terus', 'bapak', 'aku', 'ketawa']</t>
  </si>
  <si>
    <t>['nikah', 'kapankapan', 'nikah', 'terburu', 'orang', 'muda', 'nanyananya', 'sumbangan', 'sapi', 'tah', 'wkwkwk', 'ketawa']</t>
  </si>
  <si>
    <t>['nikah', 'kapankapan', 'nikah', 'buru', 'orang', 'muda', 'nanyananya', 'sumbang', 'sapi', 'tah', 'wkwkwk', 'ketawa']</t>
  </si>
  <si>
    <t>nikah kapankapan nikah buru orang muda nanyananya sumbang sapi tah wkwkwk ketawa</t>
  </si>
  <si>
    <t>blg kalo mau nikah umur 31 aja, soalnya skrg ngerasa masih muda dan emg blm kepikiran nikah, reaksi keluarga besar "lhoooo" "ya tapi lgsg hamil aja soalnya kan perempuan bagus punya anak maksimal di umur 35", kudu tak jawab bacooooot semua tergantung mindset bude pakde om tante🙏🏻</t>
  </si>
  <si>
    <t>blg kalo mau nikah umur aja soalnya skrg ngerasa masih muda dan emg blm kepikiran nikah reaksi keluarga besar lhoooo ya tapi lgsg hamil aja soalnya kan perempuan bagus punya anak maksimal di umur kudu tak jawab bacooooot semua tergantung mindset bude pakde om tante</t>
  </si>
  <si>
    <t>['blg', 'kalo', 'mau', 'nikah', 'umur', 'aja', 'soalnya', 'skrg', 'ngerasa', 'masih', 'muda', 'dan', 'emg', 'blm', 'kepikiran', 'nikah', 'reaksi', 'keluarga', 'besar', 'lhoooo', 'ya', 'tapi', 'lgsg', 'hamil', 'aja', 'soalnya', 'kan', 'perempuan', 'bagus', 'punya', 'anak', 'maksimal', 'di', 'umur', 'kudu', 'tak', 'jawab', 'bacooooot', 'semua', 'tergantung', 'mindset', 'bude', 'pakde', 'om', 'tante']</t>
  </si>
  <si>
    <t>['bilang', 'kalo', 'mau', 'nikah', 'umur', 'aja', 'soalnya', 'sekarang', 'merasakan', 'masih', 'muda', 'dan', 'memang', 'belum', 'kepikiran', 'nikah', 'reaksi', 'keluarga', 'besar', 'lhoooo', 'ya', 'tapi', 'langsung', 'hamil', 'aja', 'soalnya', 'kan', 'perempuan', 'bagus', 'punya', 'anak', 'maksimal', 'di', 'umur', 'harus', 'tak', 'jawab', 'bacooooot', 'semua', 'tergantung', 'pemikiran', 'bude', 'pakde', 'paman', 'tante']</t>
  </si>
  <si>
    <t>['bilang', 'kalo', 'nikah', 'umur', 'aja', 'merasakan', 'muda', 'kepikiran', 'nikah', 'reaksi', 'keluarga', 'lhoooo', 'ya', 'langsung', 'hamil', 'aja', 'perempuan', 'bagus', 'anak', 'maksimal', 'umur', 'bacooooot', 'tergantung', 'pemikiran', 'bude', 'pakde', 'paman', 'tante']</t>
  </si>
  <si>
    <t>['bilang', 'kalo', 'nikah', 'umur', 'aja', 'rasa', 'muda', 'pikir', 'nikah', 'reaksi', 'keluarga', 'lhoooo', 'ya', 'langsung', 'hamil', 'aja', 'perempuan', 'bagus', 'anak', 'maksimal', 'umur', 'bacooooot', 'gantung', 'pikir', 'bude', 'pakde', 'paman', 'tante']</t>
  </si>
  <si>
    <t>bilang kalo nikah umur aja rasa muda pikir nikah reaksi keluarga lhoooo ya langsung hamil aja perempuan bagus anak maksimal umur bacooooot gantung pikir bude pakde paman tante</t>
  </si>
  <si>
    <t>dia udah mikirin persiapan masa depan untuk uang nikah, pendidikan anaknya kelak. pas di group SpeXial dia paling muda di group karena okt 1996.</t>
  </si>
  <si>
    <t>dia udah mikirin persiapan masa depan untuk uang nikah, pendidikan anaknya kelak. pas di group spexial dia paling muda di group karena okt 1996.</t>
  </si>
  <si>
    <t>dia udah mikirin persiapan masa depan untuk uang nikah pendidikan anaknya kelak pas di group spexial dia paling muda di group karena okt</t>
  </si>
  <si>
    <t>['dia', 'udah', 'mikirin', 'persiapan', 'masa', 'depan', 'untuk', 'uang', 'nikah', 'pendidikan', 'anaknya', 'kelak', 'pas', 'di', 'group', 'spexial', 'dia', 'paling', 'muda', 'di', 'group', 'karena', 'okt']</t>
  </si>
  <si>
    <t>['dia', 'sudah', 'memikirkan', 'persiapan', 'masa', 'depan', 'untuk', 'uang', 'nikah', 'pendidikan', 'anaknya', 'kelak', 'saat', 'di', 'group', 'spexial', 'dia', 'paling', 'muda', 'di', 'group', 'karena', 'okt']</t>
  </si>
  <si>
    <t>['memikirkan', 'persiapan', 'uang', 'nikah', 'pendidikan', 'anaknya', 'kelak', 'group', 'spexial', 'muda', 'group', 'okt']</t>
  </si>
  <si>
    <t>['pikir', 'siap', 'uang', 'nikah', 'didik', 'anak', 'kelak', 'group', 'spexial', 'muda', 'group', 'okt']</t>
  </si>
  <si>
    <t>pikir siap uang nikah didik anak kelak group spexial muda group okt</t>
  </si>
  <si>
    <t>klow misalnya ak punya kakak lebih muda dari jongan trus ak nikah sama jongan,, bilangnya kakak ipar ato tetep adik ipar</t>
  </si>
  <si>
    <t>klow misalnya ak punya kakak lebih muda dari jongan trus ak nikah sama jongan bilangnya kakak ipar ato tetep adik ipar</t>
  </si>
  <si>
    <t>['klow', 'misalnya', 'ak', 'punya', 'kakak', 'lebih', 'muda', 'dari', 'jongan', 'trus', 'ak', 'nikah', 'sama', 'jongan', 'bilangnya', 'kakak', 'ipar', 'ato', 'tetep', 'adik', 'ipar']</t>
  </si>
  <si>
    <t>['klow', 'misalnya', 'aku', 'punya', 'kakak', 'lebih', 'muda', 'dari', 'jongan', 'terus', 'aku', 'nikah', 'sama', 'jongan', 'bilangnya', 'kakak', 'ipar', 'atau', 'tetap', 'adik', 'ipar']</t>
  </si>
  <si>
    <t>['klow', 'kakak', 'muda', 'jongan', 'nikah', 'jongan', 'bilangnya', 'kakak', 'ipar', 'adik', 'ipar']</t>
  </si>
  <si>
    <t>['klow', 'kakak', 'muda', 'jongan', 'nikah', 'jongan', 'bilang', 'kakak', 'ipar', 'adik', 'ipar']</t>
  </si>
  <si>
    <t>klow kakak muda jongan nikah jongan bilang kakak ipar adik ipar</t>
  </si>
  <si>
    <t>@rekuiboiii Kan skrg lagi tren nikah muda</t>
  </si>
  <si>
    <t>@rekuiboiii kan skrg lagi tren nikah muda</t>
  </si>
  <si>
    <t>kan skrg lagi tren nikah muda</t>
  </si>
  <si>
    <t>['kan', 'skrg', 'lagi', 'tren', 'nikah', 'muda']</t>
  </si>
  <si>
    <t>['kan', 'sekarang', 'lagi', 'tren', 'nikah', 'muda']</t>
  </si>
  <si>
    <t>lebaran td kaga ada tuh yg nanya kapan nikah kebnayajan nanyanya kerja dimana bagian apa xixixi muka gw masih muda kali ya</t>
  </si>
  <si>
    <t>['lebaran', 'td', 'kaga', 'ada', 'tuh', 'yg', 'nanya', 'kapan', 'nikah', 'kebnayajan', 'nanyanya', 'kerja', 'dimana', 'bagian', 'apa', 'xixixi', 'muka', 'gw', 'masih', 'muda', 'kali', 'ya']</t>
  </si>
  <si>
    <t>['lebaran', 'tadi', 'tidak', 'ada', 'tuh', 'yg', 'bertanya', 'kapan', 'nikah', 'kebnayajan', 'nanyanya', 'kerja', 'dimana', 'bagian', 'apa', 'xixixi', 'muka', 'aku', 'masih', 'muda', 'sepertinya', 'ya']</t>
  </si>
  <si>
    <t>['lebaran', 'tuh', 'nikah', 'kebnayajan', 'nanyanya', 'kerja', 'dimana', 'xixixi', 'muka', 'muda', 'ya']</t>
  </si>
  <si>
    <t>['lebaran', 'tuh', 'nikah', 'kebnayajan', 'nanyanya', 'kerja', 'mana', 'xixixi', 'muka', 'muda', 'ya']</t>
  </si>
  <si>
    <t>lebaran tuh nikah kebnayajan nanyanya kerja mana xixixi muka muda ya</t>
  </si>
  <si>
    <t>udah mulai waswas di era gempuran sepupu2 dah pada nikah muda</t>
  </si>
  <si>
    <t>udah mulai waswas di era gempuran sepupu dah pada nikah muda</t>
  </si>
  <si>
    <t>['udah', 'mulai', 'waswas', 'di', 'era', 'gempuran', 'sepupu', 'dah', 'pada', 'nikah', 'muda']</t>
  </si>
  <si>
    <t>['sudah', 'mulai', 'waswas', 'di', 'era', 'penggempuran', 'sepupu', 'sudah', 'pada', 'nikah', 'muda']</t>
  </si>
  <si>
    <t>['waswas', 'era', 'penggempuran', 'sepupu', 'nikah', 'muda']</t>
  </si>
  <si>
    <t>['waswas', 'era', 'gempur', 'sepupu', 'nikah', 'muda']</t>
  </si>
  <si>
    <t>waswas era gempur sepupu nikah muda</t>
  </si>
  <si>
    <t>Lanjut siang pas lg ngobrol sama salah satu tante gue. Lg ngobrol soal nikah muda. Trs gue nyeletuk “haha nisa tahun ini 27 lho tan tp belum nikah”
Tante gue bilang “alah masih muda. Gausa dipikirin itu ada rejekinya masing2. Zaman skrg 27 blm nikh itu wajar. Gausah khawatir”</t>
  </si>
  <si>
    <t>lanjut siang pas lg ngobrol sama salah satu tante gue. lg ngobrol soal nikah muda. trs gue nyeletuk “haha nisa tahun ini 27 lho tan tp belum nikah”
tante gue bilang “alah masih muda. gausa dipikirin itu ada rejekinya masing2. zaman skrg 27 blm nikh itu wajar. gausah khawatir”</t>
  </si>
  <si>
    <t>lanjut siang pas lg ngobrol sama salah satu tante gue lg ngobrol soal nikah muda trs gue nyeletuk haha nisa tahun ini lho tan tp belum nikah tante gue bilang alah masih muda gausa dipikirin itu ada rejekinya masing zaman skrg blm nikh itu wajar gausah khawatir</t>
  </si>
  <si>
    <t>['lanjut', 'siang', 'pas', 'lg', 'ngobrol', 'sama', 'salah', 'satu', 'tante', 'gue', 'lg', 'ngobrol', 'soal', 'nikah', 'muda', 'trs', 'gue', 'nyeletuk', 'haha', 'nisa', 'tahun', 'ini', 'lho', 'tan', 'tp', 'belum', 'nikah', 'tante', 'gue', 'bilang', 'alah', 'masih', 'muda', 'gausa', 'dipikirin', 'itu', 'ada', 'rejekinya', 'masing', 'zaman', 'skrg', 'blm', 'nikh', 'itu', 'wajar', 'gausah', 'khawatir']</t>
  </si>
  <si>
    <t>['lanjut', 'siang', 'saat', 'lagi', 'berbicara', 'sama', 'salah', 'satu', 'tante', 'aku', 'lagi', 'berbicara', 'soal', 'nikah', 'muda', 'terus', 'aku', 'bilang', 'haha', 'nisa', 'tahun', 'ini', 'lho', 'tan', 'tapi', 'belum', 'nikah', 'tante', 'aku', 'bilang', 'alah', 'masih', 'muda', 'jangan', 'dipikirkan', 'itu', 'ada', 'rezekinya', 'masing', 'zaman', 'sekarang', 'belum', 'nikah', 'itu', 'wajar', 'jangan', 'khawatir']</t>
  </si>
  <si>
    <t>['siang', 'berbicara', 'salah', 'tante', 'berbicara', 'nikah', 'muda', 'bilang', 'haha', 'nisa', 'lho', 'tan', 'nikah', 'tante', 'bilang', 'alah', 'muda', 'dipikirkan', 'rezekinya', 'zaman', 'nikah', 'wajar', 'khawatir']</t>
  </si>
  <si>
    <t>['siang', 'bicara', 'salah', 'tante', 'bicara', 'nikah', 'muda', 'bilang', 'haha', 'nisa', 'lho', 'tan', 'nikah', 'tante', 'bilang', 'alah', 'muda', 'pikir', 'rezeki', 'zaman', 'nikah', 'wajar', 'khawatir']</t>
  </si>
  <si>
    <t>siang bicara salah tante bicara nikah muda bilang haha nisa lho tan nikah tante bilang alah muda pikir rezeki zaman nikah wajar khawatir</t>
  </si>
  <si>
    <t>When sodaraku pada nyuruh nikah tapi ibukku nyuruh nikmati masa muda haha. Emakku terbaik  emang 👍🏻</t>
  </si>
  <si>
    <t>when sodaraku pada nyuruh nikah tapi ibukku nyuruh nikmati masa muda haha. emakku terbaik  emang 👍🏻</t>
  </si>
  <si>
    <t>when sodaraku pada nyuruh nikah tapi ibukku nyuruh nikmati masa muda haha emakku terbaik emang</t>
  </si>
  <si>
    <t>['when', 'sodaraku', 'pada', 'nyuruh', 'nikah', 'tapi', 'ibukku', 'nyuruh', 'nikmati', 'masa', 'muda', 'haha', 'emakku', 'terbaik', 'emang']</t>
  </si>
  <si>
    <t>['when', 'saudaraku', 'pada', 'menyuruh', 'nikah', 'tapi', 'ibukku', 'menyuruh', 'menikmati', 'masa', 'muda', 'haha', 'emakku', 'terbaik', 'memang']</t>
  </si>
  <si>
    <t>['when', 'saudaraku', 'menyuruh', 'nikah', 'ibukku', 'menyuruh', 'menikmati', 'muda', 'haha', 'emakku', 'terbaik']</t>
  </si>
  <si>
    <t>['when', 'saudara', 'suruh', 'nikah', 'ibukku', 'suruh', 'nikmat', 'muda', 'haha', 'emakku', 'baik']</t>
  </si>
  <si>
    <t>when saudara suruh nikah ibukku suruh nikmat muda haha emakku baik</t>
  </si>
  <si>
    <t>@kegblgnunfaedh Aku udah ditanyain tadi pagi.. yg nanyain tetangga yg lebih muda+udah nikah 😌</t>
  </si>
  <si>
    <t>@kegblgnunfaedh aku udah ditanyain tadi pagi.. yg nanyain tetangga yg lebih muda+udah nikah 😌</t>
  </si>
  <si>
    <t>aku udah ditanyain tadi pagi yg nanyain tetangga yg lebih mudaudah nikah</t>
  </si>
  <si>
    <t>['aku', 'udah', 'ditanyain', 'tadi', 'pagi', 'yg', 'nanyain', 'tetangga', 'yg', 'lebih', 'mudaudah', 'nikah']</t>
  </si>
  <si>
    <t>['aku', 'sudah', 'ditanyakan', 'tadi', 'pagi', 'yg', 'menanyakan', 'tetangga', 'yg', 'lebih', 'mudaudah', 'nikah']</t>
  </si>
  <si>
    <t>['pagi', 'tetangga', 'mudaudah', 'nikah']</t>
  </si>
  <si>
    <t>pagi tetangga mudaudah nikah</t>
  </si>
  <si>
    <t>semenjak semua problem yg terjadi di keluarga aku, pas aku ditanyain atau bahas tentang nikah pasti tante aku langsung belain wkwkw.
"ah gausah cepet nikah teh, nikmatin aja dulu masa muda"
"nikah kalau kamu udah siap, kalau belum mah main main aja dulu yang banyak"</t>
  </si>
  <si>
    <t>semenjak semua problem yg terjadi di keluarga aku pas aku ditanyain atau bahas tentang nikah pasti tante aku langsung belain wkwkw ah gausah cepet nikah teh nikmatin aja dulu masa muda nikah kalau kamu udah siap kalau belum mah main main aja dulu yang banyak</t>
  </si>
  <si>
    <t>['semenjak', 'semua', 'problem', 'yg', 'terjadi', 'di', 'keluarga', 'aku', 'pas', 'aku', 'ditanyain', 'atau', 'bahas', 'tentang', 'nikah', 'pasti', 'tante', 'aku', 'langsung', 'belain', 'wkwkw', 'ah', 'gausah', 'cepet', 'nikah', 'teh', 'nikmatin', 'aja', 'dulu', 'masa', 'muda', 'nikah', 'kalau', 'kamu', 'udah', 'siap', 'kalau', 'belum', 'mah', 'main', 'main', 'aja', 'dulu', 'yang', 'banyak']</t>
  </si>
  <si>
    <t>['semenjak', 'semua', 'problem', 'yg', 'terjadi', 'di', 'keluarga', 'aku', 'saat', 'aku', 'ditanyakan', 'atau', 'bahas', 'tentang', 'nikah', 'pasti', 'tante', 'aku', 'langsung', 'belain', 'wkwkw', 'ah', 'jangan', 'cepat', 'nikah', 'kakak', 'menikmati', 'aja', 'dulu', 'masa', 'muda', 'nikah', 'kalau', 'kamu', 'sudah', 'siap', 'kalau', 'belum', 'mah', 'main', 'main', 'aja', 'dulu', 'yang', 'banyak']</t>
  </si>
  <si>
    <t>['semenjak', 'problem', 'keluarga', 'bahas', 'nikah', 'tante', 'langsung', 'belain', 'ah', 'cepat', 'nikah', 'kakak', 'menikmati', 'aja', 'muda', 'nikah', 'mah', 'main', 'main', 'aja']</t>
  </si>
  <si>
    <t>['semenjak', 'problem', 'keluarga', 'bahas', 'nikah', 'tante', 'langsung', 'bain', 'ah', 'cepat', 'nikah', 'kakak', 'nikmat', 'aja', 'muda', 'nikah', 'mah', 'main', 'main', 'aja']</t>
  </si>
  <si>
    <t>semenjak problem keluarga bahas nikah tante langsung bain ah cepat nikah kakak nikmat aja muda nikah mah main main aja</t>
  </si>
  <si>
    <t>Banyak kasus yang menarik.
- Ada yang masih single, 
- pasangan muda tapi yang nyari uang istrinya &amp;amp; suaminya stay at home dad
- ada emak emak glamourous
- pasangan muda yang mau nikah
- ada pasangan yg sama-sama kecanduan checkout online
- dll</t>
  </si>
  <si>
    <t>banyak kasus yang menarik.
- ada yang masih single, 
- pasangan muda tapi yang nyari uang istrinya &amp;amp; suaminya stay at home dad
- ada emak emak glamourous
- pasangan muda yang mau nikah
- ada pasangan yg sama-sama kecanduan checkout online
- dll</t>
  </si>
  <si>
    <t>banyak kasus yang menarik ada yang masih single pasangan muda tapi yang nyari uang istrinya amp suaminya stay at home dad ada emak emak glamourous pasangan muda yang mau nikah ada pasangan yg samasama kecanduan checkout online dll</t>
  </si>
  <si>
    <t>['banyak', 'kasus', 'yang', 'menarik', 'ada', 'yang', 'masih', 'single', 'pasangan', 'muda', 'tapi', 'yang', 'nyari', 'uang', 'istrinya', 'amp', 'suaminya', 'stay', 'at', 'home', 'dad', 'ada', 'emak', 'emak', 'glamourous', 'pasangan', 'muda', 'yang', 'mau', 'nikah', 'ada', 'pasangan', 'yg', 'samasama', 'kecanduan', 'checkout', 'online', 'dll']</t>
  </si>
  <si>
    <t>['banyak', 'kasus', 'yang', 'menarik', 'ada', 'yang', 'masih', 'lajang', 'pasangan', 'muda', 'tapi', 'yang', 'mencari', 'uang', 'istrinya', 'amp', 'suaminya', 'stay', 'at', 'home', 'dad', 'ada', 'ibu', 'ibu', 'glamourous', 'pasangan', 'muda', 'yang', 'mau', 'nikah', 'ada', 'pasangan', 'yg', 'sama', 'kecanduan', 'checkout', 'online', 'dll']</t>
  </si>
  <si>
    <t>['menarik', 'lajang', 'pasangan', 'muda', 'mencari', 'uang', 'istrinya', 'amp', 'suaminya', 'stay', 'at', 'home', 'dad', 'glamourous', 'pasangan', 'muda', 'nikah', 'pasangan', 'kecanduan', 'checkout', 'online', 'dll']</t>
  </si>
  <si>
    <t>['tarik', 'lajang', 'pasang', 'muda', 'cari', 'uang', 'istri', 'amp', 'suami', 'stay', 'at', 'home', 'dad', 'glamourous', 'pasang', 'muda', 'nikah', 'pasang', 'candu', 'checkout', 'online', 'dll']</t>
  </si>
  <si>
    <t>tarik lajang pasang muda cari uang istri amp suami stay at home dad glamourous pasang muda nikah pasang candu checkout online dll</t>
  </si>
  <si>
    <t>@cowcomoo YAALLAH JIE NIKAH MUDA GAK ENAK</t>
  </si>
  <si>
    <t>@cowcomoo yaallah jie nikah muda gak enak</t>
  </si>
  <si>
    <t>yaallah jie nikah muda gak enak</t>
  </si>
  <si>
    <t>['yaallah', 'jie', 'nikah', 'muda', 'gak', 'enak']</t>
  </si>
  <si>
    <t>['allah', 'jie', 'nikah', 'muda', 'gak', 'enak']</t>
  </si>
  <si>
    <t>allah jie nikah muda gak enak</t>
  </si>
  <si>
    <t>@tanyarlfes ini yg aku rasain sekarang. dan rada nyesel nikah muda. ternyata menikah tuh gk segampang keliatannya 😭😭</t>
  </si>
  <si>
    <t>ini yg aku rasain sekarang dan rada nyesel nikah muda ternyata menikah tuh gk segampang keliatannya</t>
  </si>
  <si>
    <t>['ini', 'yg', 'aku', 'rasain', 'sekarang', 'dan', 'rada', 'nyesel', 'nikah', 'muda', 'ternyata', 'menikah', 'tuh', 'gk', 'segampang', 'keliatannya']</t>
  </si>
  <si>
    <t>['ini', 'yg', 'aku', 'rasakan', 'sekarang', 'dan', 'rada', 'menyesal', 'nikah', 'muda', 'ternyata', 'nikah', 'tuh', 'tidak', 'segampang', 'kelihatannya']</t>
  </si>
  <si>
    <t>['rasakan', 'rada', 'menyesal', 'nikah', 'muda', 'nikah', 'tuh', 'segampang']</t>
  </si>
  <si>
    <t>['rasa', 'rada', 'sesal', 'nikah', 'muda', 'nikah', 'tuh', 'gampang']</t>
  </si>
  <si>
    <t>rasa rada sesal nikah muda nikah tuh gampang</t>
  </si>
  <si>
    <t>orng" pda nyuruh nikah krena makin tua, lah emg klo dah nikah bsa makin muda yh?</t>
  </si>
  <si>
    <t>orng pda nyuruh nikah krena makin tua lah emg klo dah nikah bsa makin muda yh</t>
  </si>
  <si>
    <t>['orng', 'pda', 'nyuruh', 'nikah', 'krena', 'makin', 'tua', 'lah', 'emg', 'klo', 'dah', 'nikah', 'bsa', 'makin', 'muda', 'yh']</t>
  </si>
  <si>
    <t>['orang', 'pada', 'menyuruh', 'nikah', 'karena', 'makin', 'tua', 'lah', 'memang', 'klo', 'sudah', 'nikah', 'bisa', 'makin', 'muda', 'ya']</t>
  </si>
  <si>
    <t>['orang', 'menyuruh', 'nikah', 'tua', 'klo', 'nikah', 'muda', 'ya']</t>
  </si>
  <si>
    <t>['orang', 'suruh', 'nikah', 'tua', 'klo', 'nikah', 'muda', 'ya']</t>
  </si>
  <si>
    <t>orang suruh nikah tua klo nikah muda ya</t>
  </si>
  <si>
    <t>kadang wondering tetanggaku ada yg pernah batin ke aku 'kok ni anak udh lebaran lagi blm ada kabar mau nikah ya' 🤣🤣🤣 di dusunku cewek seumuranku yg lom nikah tgl 3 org doang, yg lain yg jauh lebih muda dr aku aja dah pd punya anak wkwkwk</t>
  </si>
  <si>
    <t>kadang wondering tetanggaku ada yg pernah batin ke aku kok ni anak udh lebaran lagi blm ada kabar mau nikah ya di dusunku cewek seumuranku yg lom nikah tgl org doang yg lain yg jauh lebih muda dr aku aja dah pd punya anak wkwkwk</t>
  </si>
  <si>
    <t>['kadang', 'wondering', 'tetanggaku', 'ada', 'yg', 'pernah', 'batin', 'ke', 'aku', 'kok', 'ni', 'anak', 'udh', 'lebaran', 'lagi', 'blm', 'ada', 'kabar', 'mau', 'nikah', 'ya', 'di', 'dusunku', 'cewek', 'seumuranku', 'yg', 'lom', 'nikah', 'tgl', 'org', 'doang', 'yg', 'lain', 'yg', 'jauh', 'lebih', 'muda', 'dr', 'aku', 'aja', 'dah', 'pd', 'punya', 'anak', 'wkwkwk']</t>
  </si>
  <si>
    <t>['kadang', 'wondering', 'tetanggaku', 'ada', 'yg', 'pernah', 'batin', 'ke', 'aku', 'kok', 'ini', 'anak', 'sudah', 'lebaran', 'lagi', 'belum', 'ada', 'kabar', 'mau', 'nikah', 'ya', 'di', 'dusunku', 'cewek', 'seumuranku', 'yg', 'belum', 'nikah', 'tanggal', 'orang', 'hanya', 'yg', 'lain', 'yg', 'jauh', 'lebih', 'muda', 'dari', 'aku', 'aja', 'sudah', 'pada', 'punya', 'anak', 'wkwkwk']</t>
  </si>
  <si>
    <t>['kadang', 'wondering', 'tetanggaku', 'batin', 'anak', 'lebaran', 'kabar', 'nikah', 'ya', 'dusunku', 'cewek', 'seumuranku', 'nikah', 'tanggal', 'orang', 'muda', 'aja', 'anak', 'wkwkwk']</t>
  </si>
  <si>
    <t>['kadang', 'wondering', 'tetangga', 'batin', 'anak', 'lebaran', 'kabar', 'nikah', 'ya', 'dusun', 'cewek', 'umur', 'nikah', 'tanggal', 'orang', 'muda', 'aja', 'anak', 'wkwkwk']</t>
  </si>
  <si>
    <t>kadang wondering tetangga batin anak lebaran kabar nikah ya dusun cewek umur nikah tanggal orang muda aja anak wkwkwk</t>
  </si>
  <si>
    <t>@AYAMCHOTTO ASTAGFIRULLAH, nikah muda</t>
  </si>
  <si>
    <t>@ayamchotto astagfirullah, nikah muda</t>
  </si>
  <si>
    <t>astagfirullah nikah muda</t>
  </si>
  <si>
    <t>['astagfirullah', 'nikah', 'muda']</t>
  </si>
  <si>
    <t>@ ortu gw, mohon bersabar ya klo anaknya blm nikah, moga ntar dapat crazy rich jakartanian dah pokoknya sabarrrr gw kaga mau nikah muda sm orang ga jelas</t>
  </si>
  <si>
    <t>ortu gw mohon bersabar ya klo anaknya blm nikah moga ntar dapat crazy rich jakartanian dah pokoknya sabarrrr gw kaga mau nikah muda sm orang ga jelas</t>
  </si>
  <si>
    <t>['ortu', 'gw', 'mohon', 'bersabar', 'ya', 'klo', 'anaknya', 'blm', 'nikah', 'moga', 'ntar', 'dapat', 'crazy', 'rich', 'jakartanian', 'dah', 'pokoknya', 'sabarrrr', 'gw', 'kaga', 'mau', 'nikah', 'muda', 'sm', 'orang', 'ga', 'jelas']</t>
  </si>
  <si>
    <t>['orangtua', 'aku', 'mohon', 'bersabar', 'ya', 'klo', 'anaknya', 'belum', 'nikah', 'semoga', 'nanti', 'dapat', 'crazy', 'rich', 'jakartanian', 'sudah', 'pokoknya', 'sabarrrr', 'aku', 'tidak', 'mau', 'nikah', 'muda', 'sama', 'orang', 'tidak', 'jelas']</t>
  </si>
  <si>
    <t>['orangtua', 'mohon', 'bersabar', 'ya', 'klo', 'anaknya', 'nikah', 'semoga', 'crazy', 'rich', 'jakartanian', 'pokoknya', 'sabarrrr', 'nikah', 'muda', 'orang']</t>
  </si>
  <si>
    <t>['orangtua', 'mohon', 'sabar', 'ya', 'klo', 'anak', 'nikah', 'moga', 'crazy', 'rich', 'jakartanian', 'pokok', 'sabarrrr', 'nikah', 'muda', 'orang']</t>
  </si>
  <si>
    <t>orangtua mohon sabar ya klo anak nikah moga crazy rich jakartanian pokok sabarrrr nikah muda orang</t>
  </si>
  <si>
    <t>nih apakah gw harus membeberkan 1001 alasan mengapa gw ga mau nikah muda apalagi sama cowo yg masih mempertahankan patriarki dan gw masih pengen kuliah ya anjenggg</t>
  </si>
  <si>
    <t>nih apakah gw harus membeberkan alasan mengapa gw ga mau nikah muda apalagi sama cowo yg masih mempertahankan patriarki dan gw masih pengen kuliah ya anjenggg</t>
  </si>
  <si>
    <t>['nih', 'apakah', 'gw', 'harus', 'membeberkan', 'alasan', 'mengapa', 'gw', 'ga', 'mau', 'nikah', 'muda', 'apalagi', 'sama', 'cowo', 'yg', 'masih', 'mempertahankan', 'patriarki', 'dan', 'gw', 'masih', 'pengen', 'kuliah', 'ya', 'anjenggg']</t>
  </si>
  <si>
    <t>['nih', 'apakah', 'aku', 'harus', 'membeberkan', 'alasan', 'mengapa', 'aku', 'tidak', 'mau', 'nikah', 'muda', 'apalagi', 'sama', 'cowok', 'yg', 'masih', 'mempertahankan', 'patriarki', 'dan', 'aku', 'masih', 'ingin', 'kuliah', 'ya', 'anjenggg']</t>
  </si>
  <si>
    <t>['nih', 'membeberkan', 'alasan', 'nikah', 'muda', 'cowok', 'mempertahankan', 'patriarki', 'kuliah', 'ya', 'anjenggg']</t>
  </si>
  <si>
    <t>['nih', 'beber', 'alas', 'nikah', 'muda', 'cowok', 'tahan', 'patriark', 'kuliah', 'ya', 'anjenggg']</t>
  </si>
  <si>
    <t>nih beber alas nikah muda cowok tahan patriark kuliah ya anjenggg</t>
  </si>
  <si>
    <t>Emang diumur 21 gini lg musim moodswing gini yaa, tiba tiba nangis, tiba tiba seneng, tiba tiba pengen nikah muda</t>
  </si>
  <si>
    <t>emang diumur 21 gini lg musim moodswing gini yaa, tiba tiba nangis, tiba tiba seneng, tiba tiba pengen nikah muda</t>
  </si>
  <si>
    <t>emang diumur gini lg musim moodswing gini yaa tiba tiba nangis tiba tiba seneng tiba tiba pengen nikah muda</t>
  </si>
  <si>
    <t>['emang', 'diumur', 'gini', 'lg', 'musim', 'moodswing', 'gini', 'yaa', 'tiba', 'tiba', 'nangis', 'tiba', 'tiba', 'seneng', 'tiba', 'tiba', 'pengen', 'nikah', 'muda']</t>
  </si>
  <si>
    <t>['memang', 'diumur', 'begini', 'lagi', 'musim', 'moodswing', 'begini', 'iya', 'tiba', 'tiba', 'nangis', 'tiba', 'tiba', 'senang', 'tiba', 'tiba', 'ingin', 'nikah', 'muda']</t>
  </si>
  <si>
    <t>['diumur', 'musim', 'moodswing', 'iya', 'nangis', 'senang', 'nikah', 'muda']</t>
  </si>
  <si>
    <t>['umur', 'musim', 'moodswing', 'iya', 'nang', 'senang', 'nikah', 'muda']</t>
  </si>
  <si>
    <t>umur musim moodswing iya nang senang nikah muda</t>
  </si>
  <si>
    <t>Hari ini sodara sekaligus temen dari bayi main ke rumah. Kebetulan tahun lalu dia baru nikah, dan pas liat istrinya kok muda banget. Dan ternyata istrinya masih 18 tahun umurnya, kan aku jadi Anu heheh</t>
  </si>
  <si>
    <t>hari ini sodara sekaligus temen dari bayi main ke rumah. kebetulan tahun lalu dia baru nikah, dan pas liat istrinya kok muda banget. dan ternyata istrinya masih 18 tahun umurnya, kan aku jadi anu heheh</t>
  </si>
  <si>
    <t>hari ini sodara sekaligus temen dari bayi main ke rumah kebetulan tahun lalu dia baru nikah dan pas liat istrinya kok muda banget dan ternyata istrinya masih tahun umurnya kan aku jadi anu heheh</t>
  </si>
  <si>
    <t>['hari', 'ini', 'sodara', 'sekaligus', 'temen', 'dari', 'bayi', 'main', 'ke', 'rumah', 'kebetulan', 'tahun', 'lalu', 'dia', 'baru', 'nikah', 'dan', 'pas', 'liat', 'istrinya', 'kok', 'muda', 'banget', 'dan', 'ternyata', 'istrinya', 'masih', 'tahun', 'umurnya', 'kan', 'aku', 'jadi', 'anu', 'heheh']</t>
  </si>
  <si>
    <t>['hari', 'ini', 'saudara', 'sekaligus', 'teman', 'dari', 'bayi', 'main', 'ke', 'rumah', 'kebetulan', 'tahun', 'lalu', 'dia', 'baru', 'nikah', 'dan', 'saat', 'lihat', 'istrinya', 'kok', 'muda', 'banget', 'dan', 'ternyata', 'istrinya', 'masih', 'tahun', 'umurnya', 'kan', 'aku', 'jadi', 'anu', 'heheh']</t>
  </si>
  <si>
    <t>['saudara', 'teman', 'bayi', 'main', 'rumah', 'nikah', 'lihat', 'istrinya', 'muda', 'banget', 'istrinya', 'umurnya', 'anu']</t>
  </si>
  <si>
    <t>['saudara', 'teman', 'bayi', 'main', 'rumah', 'nikah', 'lihat', 'istri', 'muda', 'banget', 'istri', 'umur', 'anu']</t>
  </si>
  <si>
    <t>saudara teman bayi main rumah nikah lihat istri muda banget istri umur anu</t>
  </si>
  <si>
    <t>Percayalah klo tmn2 foto kluarga, udh nikah trs sambil pegang perut pdhal perutnya rata, brarti lg hamil muda 🤣
Sumpah banyk bgt sliweran di story tmn2 fto pegang perut. Hadeuhhh aku fotonya megang pipi ajadah sama2 hamil tp aku hamil dipipi</t>
  </si>
  <si>
    <t>percayalah klo tmn2 foto kluarga, udh nikah trs sambil pegang perut pdhal perutnya rata, brarti lg hamil muda 🤣
sumpah banyk bgt sliweran di story tmn2 fto pegang perut. hadeuhhh aku fotonya megang pipi ajadah sama2 hamil tp aku hamil dipipi</t>
  </si>
  <si>
    <t>percayalah klo tmn foto kluarga udh nikah trs sambil pegang perut pdhal perutnya rata brarti lg hamil muda sumpah banyk bgt sliweran di story tmn fto pegang perut hadeuhhh aku fotonya megang pipi ajadah sama hamil tp aku hamil dipipi</t>
  </si>
  <si>
    <t>['percayalah', 'klo', 'tmn', 'foto', 'kluarga', 'udh', 'nikah', 'trs', 'sambil', 'pegang', 'perut', 'pdhal', 'perutnya', 'rata', 'brarti', 'lg', 'hamil', 'muda', 'sumpah', 'banyk', 'bgt', 'sliweran', 'di', 'story', 'tmn', 'fto', 'pegang', 'perut', 'hadeuhhh', 'aku', 'fotonya', 'megang', 'pipi', 'ajadah', 'sama', 'hamil', 'tp', 'aku', 'hamil', 'dipipi']</t>
  </si>
  <si>
    <t>['percayalah', 'klo', 'teman', 'foto', 'keluarga', 'sudah', 'nikah', 'terus', 'sambil', 'pegang', 'perut', 'padahal', 'perutnya', 'rata', 'brarti', 'lagi', 'hamil', 'muda', 'sumpah', 'banyak', 'banget', 'sliweran', 'di', 'story', 'teman', 'fto', 'pegang', 'perut', 'hadeuhhh', 'aku', 'fotonya', 'megang', 'pipi', 'saja', 'sama', 'hamil', 'tapi', 'aku', 'hamil', 'dipipi']</t>
  </si>
  <si>
    <t>['percayalah', 'klo', 'teman', 'foto', 'keluarga', 'nikah', 'pegang', 'perut', 'perutnya', 'brarti', 'hamil', 'muda', 'sumpah', 'banget', 'sliweran', 'story', 'teman', 'fto', 'pegang', 'perut', 'hadeuhhh', 'fotonya', 'megang', 'pipi', 'hamil', 'hamil', 'dipipi']</t>
  </si>
  <si>
    <t>['percaya', 'klo', 'teman', 'foto', 'keluarga', 'nikah', 'pegang', 'perut', 'perut', 'brarti', 'hamil', 'muda', 'sumpah', 'banget', 'sliweran', 'story', 'teman', 'fto', 'pegang', 'perut', 'hadeuhhh', 'foto', 'megang', 'pipi', 'hamil', 'hamil', 'pipi']</t>
  </si>
  <si>
    <t>percaya klo teman foto keluarga nikah pegang perut perut brarti hamil muda sumpah banget sliweran story teman fto pegang perut hadeuhhh foto megang pipi hamil hamil pipi</t>
  </si>
  <si>
    <t>@tanyarlfes malah keluargaku bilang jangan buru2 nikah dulu, nikmati masa muda. dan aku setuju bgt😂👍</t>
  </si>
  <si>
    <t>malah keluargaku bilang jangan buru nikah dulu nikmati masa muda dan aku setuju bgt</t>
  </si>
  <si>
    <t>['malah', 'keluargaku', 'bilang', 'jangan', 'buru', 'nikah', 'dulu', 'nikmati', 'masa', 'muda', 'dan', 'aku', 'setuju', 'bgt']</t>
  </si>
  <si>
    <t>['malah', 'keluargaku', 'bilang', 'jangan', 'buru', 'nikah', 'dulu', 'menikmati', 'masa', 'muda', 'dan', 'aku', 'setuju', 'banget']</t>
  </si>
  <si>
    <t>['keluargaku', 'bilang', 'buru', 'nikah', 'menikmati', 'muda', 'setuju', 'banget']</t>
  </si>
  <si>
    <t>['keluarga', 'bilang', 'buru', 'nikah', 'nikmat', 'muda', 'tuju', 'banget']</t>
  </si>
  <si>
    <t>keluarga bilang buru nikah nikmat muda tuju banget</t>
  </si>
  <si>
    <t>Kalo ada yg tanya kapan nikah, selalu ibuku yg jawab “masih pengen seneng2 nikmatin masa muda dulu, biar fokus sm karirnya dulu” 😊</t>
  </si>
  <si>
    <t>kalo ada yg tanya kapan nikah, selalu ibuku yg jawab “masih pengen seneng2 nikmatin masa muda dulu, biar fokus sm karirnya dulu” 😊</t>
  </si>
  <si>
    <t>kalo ada yg tanya kapan nikah selalu ibuku yg jawab masih pengen seneng nikmatin masa muda dulu biar fokus sm karirnya dulu</t>
  </si>
  <si>
    <t>['kalo', 'ada', 'yg', 'tanya', 'kapan', 'nikah', 'selalu', 'ibuku', 'yg', 'jawab', 'masih', 'pengen', 'seneng', 'nikmatin', 'masa', 'muda', 'dulu', 'biar', 'fokus', 'sm', 'karirnya', 'dulu']</t>
  </si>
  <si>
    <t>['kalo', 'ada', 'yg', 'tanya', 'kapan', 'nikah', 'selalu', 'ibuku', 'yg', 'jawab', 'masih', 'ingin', 'senang', 'menikmati', 'masa', 'muda', 'dulu', 'biar', 'fokus', 'sama', 'kariernya', 'dulu']</t>
  </si>
  <si>
    <t>['kalo', 'nikah', 'ibuku', 'senang', 'menikmati', 'muda', 'biar', 'fokus', 'kariernya']</t>
  </si>
  <si>
    <t>['kalo', 'nikah', 'ibu', 'senang', 'nikmat', 'muda', 'biar', 'fokus', 'karier']</t>
  </si>
  <si>
    <t>kalo nikah ibu senang nikmat muda biar fokus karier</t>
  </si>
  <si>
    <t>Biasanya ditanyain kapan nikah kapan nikah mulu di momen lebaran gini. Ehh tumben2 saudara yg bilang "jgn buru2 nikah ya, nikmati dulu masa muda"</t>
  </si>
  <si>
    <t>biasanya ditanyain kapan nikah kapan nikah mulu di momen lebaran gini. ehh tumben2 saudara yg bilang "jgn buru2 nikah ya, nikmati dulu masa muda"</t>
  </si>
  <si>
    <t>biasanya ditanyain kapan nikah kapan nikah mulu di momen lebaran gini ehh tumben saudara yg bilang jgn buru nikah ya nikmati dulu masa muda</t>
  </si>
  <si>
    <t>['biasanya', 'ditanyain', 'kapan', 'nikah', 'kapan', 'nikah', 'mulu', 'di', 'momen', 'lebaran', 'gini', 'ehh', 'tumben', 'saudara', 'yg', 'bilang', 'jgn', 'buru', 'nikah', 'ya', 'nikmati', 'dulu', 'masa', 'muda']</t>
  </si>
  <si>
    <t>['biasanya', 'ditanyakan', 'kapan', 'nikah', 'kapan', 'nikah', 'selalu', 'di', 'momen', 'lebaran', 'begini', 'ehh', 'tumben', 'saudara', 'yg', 'bilang', 'jgn', 'buru', 'nikah', 'ya', 'menikmati', 'dulu', 'masa', 'muda']</t>
  </si>
  <si>
    <t>['nikah', 'nikah', 'momen', 'lebaran', 'ehh', 'tumben', 'saudara', 'bilang', 'jgn', 'buru', 'nikah', 'ya', 'menikmati', 'muda']</t>
  </si>
  <si>
    <t>['nikah', 'nikah', 'momen', 'lebaran', 'ehh', 'tumben', 'saudara', 'bilang', 'jgn', 'buru', 'nikah', 'ya', 'nikmat', 'muda']</t>
  </si>
  <si>
    <t>nikah nikah momen lebaran ehh tumben saudara bilang jgn buru nikah ya nikmat muda</t>
  </si>
  <si>
    <t>Di tanya " kamu kapan nih kenalin pacar? Atau mau nikah muda " 
Buset dahh gw mau fokus karir dlu woi lahhh 😭😭😭</t>
  </si>
  <si>
    <t>di tanya " kamu kapan nih kenalin pacar? atau mau nikah muda " 
buset dahh gw mau fokus karir dlu woi lahhh 😭😭😭</t>
  </si>
  <si>
    <t>di tanya kamu kapan nih kenalin pacar atau mau nikah muda buset dahh gw mau fokus karir dlu woi lahhh</t>
  </si>
  <si>
    <t>['di', 'tanya', 'kamu', 'kapan', 'nih', 'kenalin', 'pacar', 'atau', 'mau', 'nikah', 'muda', 'buset', 'dahh', 'gw', 'mau', 'fokus', 'karir', 'dlu', 'woi', 'lahhh']</t>
  </si>
  <si>
    <t>['di', 'tanya', 'kamu', 'kapan', 'nih', 'kenalin', 'pacar', 'atau', 'mau', 'nikah', 'muda', 'buset', 'sih', 'aku', 'mau', 'fokus', 'karier', 'dahulu', 'woi', 'lahhh']</t>
  </si>
  <si>
    <t>['nih', 'kenalin', 'pacar', 'nikah', 'muda', 'buset', 'sih', 'fokus', 'karier', 'woi', 'lahhh']</t>
  </si>
  <si>
    <t>nih kenalin pacar nikah muda buset sih fokus karier woi lahhh</t>
  </si>
  <si>
    <t>" ridha kapan nih janur kuningnya" 
wkwk dah jd ketupatttt
ak kan masi muda lusyu dan menggemaskan, bisa bisanya nanyain nikah</t>
  </si>
  <si>
    <t>ridha kapan nih janur kuningnya wkwk dah jd ketupatttt ak kan masi muda lusyu dan menggemaskan bisa bisanya nanyain nikah</t>
  </si>
  <si>
    <t>['ridha', 'kapan', 'nih', 'janur', 'kuningnya', 'wkwk', 'dah', 'jd', 'ketupatttt', 'ak', 'kan', 'masi', 'muda', 'lusyu', 'dan', 'menggemaskan', 'bisa', 'bisanya', 'nanyain', 'nikah']</t>
  </si>
  <si>
    <t>['ridha', 'kapan', 'nih', 'janur', 'kuningnya', 'wkwk', 'sudah', 'jd', 'ketupatttt', 'aku', 'kan', 'masih', 'muda', 'lusyu', 'dan', 'menggemaskan', 'bisa', 'bisanya', 'menanyakan', 'nikah']</t>
  </si>
  <si>
    <t>['ridha', 'nih', 'janur', 'kuningnya', 'jd', 'ketupatttt', 'muda', 'lusyu', 'menggemaskan', 'bisanya', 'nikah']</t>
  </si>
  <si>
    <t>['ridha', 'nih', 'janur', 'kuning', 'jd', 'ketupatttt', 'muda', 'lusyu', 'gemas', 'bisa', 'nikah']</t>
  </si>
  <si>
    <t>ridha nih janur kuning jd ketupatttt muda lusyu gemas bisa nikah</t>
  </si>
  <si>
    <t>aneh kok banyak yg kasian grgr blm nikah pdhl umur masih muda dan yg udh nikah aja byk yg lebih kasian idupnya drpd gw</t>
  </si>
  <si>
    <t>['aneh', 'kok', 'banyak', 'yg', 'kasian', 'grgr', 'blm', 'nikah', 'pdhl', 'umur', 'masih', 'muda', 'dan', 'yg', 'udh', 'nikah', 'aja', 'byk', 'yg', 'lebih', 'kasian', 'idupnya', 'drpd', 'gw']</t>
  </si>
  <si>
    <t>['aneh', 'kok', 'banyak', 'yg', 'kasihan', 'karena', 'belum', 'nikah', 'padahal', 'umur', 'masih', 'muda', 'dan', 'yg', 'sudah', 'nikah', 'aja', 'banyak', 'yg', 'lebih', 'kasihan', 'hidupnya', 'daripada', 'aku']</t>
  </si>
  <si>
    <t>['aneh', 'kasihan', 'nikah', 'umur', 'muda', 'nikah', 'aja', 'kasihan', 'hidupnya']</t>
  </si>
  <si>
    <t>['aneh', 'kasihan', 'nikah', 'umur', 'muda', 'nikah', 'aja', 'kasihan', 'hidup']</t>
  </si>
  <si>
    <t>aneh kasihan nikah umur muda nikah aja kasihan hidup</t>
  </si>
  <si>
    <t>@mynameiwann barangkali mau nikah muda</t>
  </si>
  <si>
    <t>barangkali mau nikah muda</t>
  </si>
  <si>
    <t>['barangkali', 'mau', 'nikah', 'muda']</t>
  </si>
  <si>
    <t>['barangkali', 'nikah', 'muda']</t>
  </si>
  <si>
    <t>barangkali nikah muda</t>
  </si>
  <si>
    <t>@CaturRp @AGunawan122 @DoankWarto Rizieg cabul,tonggos kapal selam ingatkan selingkuh itu nikmat nikah lagi sma bini muda sungguh nikmat</t>
  </si>
  <si>
    <t>@caturrp @agunawan122 @doankwarto rizieg cabul,tonggos kapal selam ingatkan selingkuh itu nikmat nikah lagi sma bini muda sungguh nikmat</t>
  </si>
  <si>
    <t>rizieg cabultonggos kapal selam ingatkan selingkuh itu nikmat nikah lagi sma bini muda sungguh nikmat</t>
  </si>
  <si>
    <t>['rizieg', 'cabultonggos', 'kapal', 'selam', 'ingatkan', 'selingkuh', 'itu', 'nikmat', 'nikah', 'lagi', 'sma', 'bini', 'muda', 'sungguh', 'nikmat']</t>
  </si>
  <si>
    <t>['rizieg', 'cabultonggos', 'kapal', 'selam', 'ingatkan', 'selingkuh', 'itu', 'nikmat', 'nikah', 'lagi', 'sama', 'istri', 'muda', 'sungguh', 'nikmat']</t>
  </si>
  <si>
    <t>['rizieg', 'cabultonggos', 'kapal', 'selam', 'ingatkan', 'selingkuh', 'nikmat', 'nikah', 'istri', 'muda', 'sungguh', 'nikmat']</t>
  </si>
  <si>
    <t>['rizieg', 'cabultonggos', 'kapal', 'selam', 'ingat', 'selingkuh', 'nikmat', 'nikah', 'istri', 'muda', 'sungguh', 'nikmat']</t>
  </si>
  <si>
    <t>rizieg cabultonggos kapal selam ingat selingkuh nikmat nikah istri muda sungguh nikmat</t>
  </si>
  <si>
    <t>Untung tdi ga ditanyain kapan nikah wkwkw malah disuruh nikmatin aja dlu masa muda entar kalo dah nikah punya anak susah. 🤣🤣🤣 cuma yaa gt karna ada sepupu dah punya pacar dibilang kayanya sepupu kamu dluan nanti.</t>
  </si>
  <si>
    <t>untung tdi ga ditanyain kapan nikah wkwkw malah disuruh nikmatin aja dlu masa muda entar kalo dah nikah punya anak susah. 🤣🤣🤣 cuma yaa gt karna ada sepupu dah punya pacar dibilang kayanya sepupu kamu dluan nanti.</t>
  </si>
  <si>
    <t>untung tdi ga ditanyain kapan nikah wkwkw malah disuruh nikmatin aja dlu masa muda entar kalo dah nikah punya anak susah cuma yaa gt karna ada sepupu dah punya pacar dibilang kayanya sepupu kamu dluan nanti</t>
  </si>
  <si>
    <t>['untung', 'tdi', 'ga', 'ditanyain', 'kapan', 'nikah', 'wkwkw', 'malah', 'disuruh', 'nikmatin', 'aja', 'dlu', 'masa', 'muda', 'entar', 'kalo', 'dah', 'nikah', 'punya', 'anak', 'susah', 'cuma', 'yaa', 'gt', 'karna', 'ada', 'sepupu', 'dah', 'punya', 'pacar', 'dibilang', 'kayanya', 'sepupu', 'kamu', 'dluan', 'nanti']</t>
  </si>
  <si>
    <t>['untung', 'tdi', 'tidak', 'ditanyakan', 'kapan', 'nikah', 'wkwkw', 'malah', 'disuruh', 'menikmati', 'aja', 'dahulu', 'masa', 'muda', 'entar', 'kalo', 'sudah', 'nikah', 'punya', 'anak', 'susah', 'cuma', 'iya', 'begitu', 'karena', 'ada', 'sepupu', 'sudah', 'punya', 'pacar', 'dibilang', 'sepertinya', 'sepupu', 'kamu', 'dluan', 'nanti']</t>
  </si>
  <si>
    <t>['untung', 'tdi', 'nikah', 'disuruh', 'menikmati', 'aja', 'muda', 'entar', 'kalo', 'nikah', 'anak', 'susah', 'iya', 'sepupu', 'pacar', 'dibilang', 'sepupu', 'dluan']</t>
  </si>
  <si>
    <t>['untung', 'tdi', 'nikah', 'suruh', 'nikmat', 'aja', 'muda', 'entar', 'kalo', 'nikah', 'anak', 'susah', 'iya', 'sepupu', 'pacar', 'bilang', 'sepupu', 'dluan']</t>
  </si>
  <si>
    <t>untung tdi nikah suruh nikmat aja muda entar kalo nikah anak susah iya sepupu pacar bilang sepupu dluan</t>
  </si>
  <si>
    <t>@arramliyyah 😭😭😭 KOK ORANG2 BISA SIH NIKAH MUDA</t>
  </si>
  <si>
    <t>@arramliyyah 😭😭😭 kok orang2 bisa sih nikah muda</t>
  </si>
  <si>
    <t>kok orang bisa sih nikah muda</t>
  </si>
  <si>
    <t>['kok', 'orang', 'bisa', 'sih', 'nikah', 'muda']</t>
  </si>
  <si>
    <t>['orang', 'sih', 'nikah', 'muda']</t>
  </si>
  <si>
    <t>orang sih nikah muda</t>
  </si>
  <si>
    <t>@Itsyyya @tanyakanrl Karena bnyk yg muda lom nikah 😭</t>
  </si>
  <si>
    <t>@itsyyya @tanyakanrl karena bnyk yg muda lom nikah 😭</t>
  </si>
  <si>
    <t>karena bnyk yg muda lom nikah</t>
  </si>
  <si>
    <t>['karena', 'bnyk', 'yg', 'muda', 'lom', 'nikah']</t>
  </si>
  <si>
    <t>['karena', 'banyak', 'yg', 'muda', 'belum', 'nikah']</t>
  </si>
  <si>
    <t>kenapa ya orang orang mikir aku bakal nikah muda, aku tu cuma jarang keluar rumah, bukan kumpul kebo jink</t>
  </si>
  <si>
    <t>kenapa ya orang orang mikir aku bakal nikah muda aku tu cuma jarang keluar rumah bukan kumpul kebo jink</t>
  </si>
  <si>
    <t>['kenapa', 'ya', 'orang', 'orang', 'mikir', 'aku', 'bakal', 'nikah', 'muda', 'aku', 'tu', 'cuma', 'jarang', 'keluar', 'rumah', 'bukan', 'kumpul', 'kebo', 'jink']</t>
  </si>
  <si>
    <t>['kenapa', 'ya', 'orang', 'orang', 'berpikir', 'aku', 'bakal', 'nikah', 'muda', 'aku', 'itu', 'cuma', 'jarang', 'keluar', 'rumah', 'bukan', 'kumpul', 'kebo', 'jink']</t>
  </si>
  <si>
    <t>['ya', 'orang', 'orang', 'berpikir', 'nikah', 'muda', 'jarang', 'rumah', 'kumpul', 'kebo', 'jink']</t>
  </si>
  <si>
    <t>['ya', 'orang', 'orang', 'pikir', 'nikah', 'muda', 'jarang', 'rumah', 'kumpul', 'kebo', 'jink']</t>
  </si>
  <si>
    <t>ya orang orang pikir nikah muda jarang rumah kumpul kebo jink</t>
  </si>
  <si>
    <t>@muhammad_fadlys @primawansatrio Iya sebenarnya mencegah bagi kaum muda yg asal nikah tapi ga mikir ke depannya sih</t>
  </si>
  <si>
    <t>@muhammad_fadlys @primawansatrio iya sebenarnya mencegah bagi kaum muda yg asal nikah tapi ga mikir ke depannya sih</t>
  </si>
  <si>
    <t>fadlys iya sebenarnya mencegah bagi kaum muda yg asal nikah tapi ga mikir ke depannya sih</t>
  </si>
  <si>
    <t>['fadlys', 'iya', 'sebenarnya', 'mencegah', 'bagi', 'kaum', 'muda', 'yg', 'asal', 'nikah', 'tapi', 'ga', 'mikir', 'ke', 'depannya', 'sih']</t>
  </si>
  <si>
    <t>['fadlys', 'iya', 'sebenarnya', 'mencegah', 'bagi', 'kaum', 'muda', 'yg', 'asal', 'nikah', 'tapi', 'tidak', 'berpikir', 'ke', 'depannya', 'sih']</t>
  </si>
  <si>
    <t>['fadlys', 'iya', 'mencegah', 'kaum', 'muda', 'nikah', 'berpikir', 'depannya', 'sih']</t>
  </si>
  <si>
    <t>['fadlys', 'iya', 'cegah', 'kaum', 'muda', 'nikah', 'pikir', 'depan', 'sih']</t>
  </si>
  <si>
    <t>fadlys iya cegah kaum muda nikah pikir depan sih</t>
  </si>
  <si>
    <t>@primawansatrio mau childfree kek, nunda anak kek, no marriage kek, nikah muda, cepet punya anak, dll semua pilihan masing2 gaada yg salah selama setiap pilihan didasarkan pertanggungjawaban yg benar. 
yg salah itu ketika merasa pemikirannya paling benar &amp;amp; memojokkan pihak yg bersebrangan</t>
  </si>
  <si>
    <t>mau childfree kek nunda anak kek no marriage kek nikah muda cepet punya anak dll semua pilihan masing gaada yg salah selama setiap pilihan didasarkan pertanggungjawaban yg benar yg salah itu ketika merasa pemikirannya paling benar amp memojokkan pihak yg bersebrangan</t>
  </si>
  <si>
    <t>['mau', 'childfree', 'kek', 'nunda', 'anak', 'kek', 'no', 'marriage', 'kek', 'nikah', 'muda', 'cepet', 'punya', 'anak', 'dll', 'semua', 'pilihan', 'masing', 'gaada', 'yg', 'salah', 'selama', 'setiap', 'pilihan', 'didasarkan', 'pertanggungjawaban', 'yg', 'benar', 'yg', 'salah', 'itu', 'ketika', 'merasa', 'pemikirannya', 'paling', 'benar', 'amp', 'memojokkan', 'pihak', 'yg', 'bersebrangan']</t>
  </si>
  <si>
    <t>['mau', 'childfree', 'seperti', 'menunda', 'anak', 'seperti', 'no', 'marriage', 'seperti', 'nikah', 'muda', 'cepat', 'punya', 'anak', 'dll', 'semua', 'pilihan', 'masing', 'gaada', 'yg', 'salah', 'selama', 'setiap', 'pilihan', 'didasarkan', 'tanggungjawab', 'yg', 'benar', 'yg', 'salah', 'itu', 'ketika', 'merasa', 'pemikirannya', 'paling', 'benar', 'amp', 'memojokkan', 'pihak', 'yg', 'bersebrangan']</t>
  </si>
  <si>
    <t>['childfree', 'menunda', 'anak', 'no', 'marriage', 'nikah', 'muda', 'cepat', 'anak', 'dll', 'pilihan', 'gaada', 'salah', 'pilihan', 'didasarkan', 'tanggungjawab', 'salah', 'pemikirannya', 'amp', 'memojokkan', 'bersebrangan']</t>
  </si>
  <si>
    <t>['childfree', 'tunda', 'anak', 'no', 'marriage', 'nikah', 'muda', 'cepat', 'anak', 'dll', 'pilih', 'gaada', 'salah', 'pilih', 'dasar', 'tanggungjawab', 'salah', 'pikir', 'amp', 'pojok', 'bersebrangan']</t>
  </si>
  <si>
    <t>childfree tunda anak no marriage nikah muda cepat anak dll pilih gaada salah pilih dasar tanggungjawab salah pikir amp pojok bersebrangan</t>
  </si>
  <si>
    <t>dpt thr dari mbak trs w sungkan kan, dijawab “gapapaaa kan blm nikah, masi muda” 🤣😭</t>
  </si>
  <si>
    <t>dpt thr dari mbak trs  sungkan kan dijawab gapapaaa kan blm nikah masi muda</t>
  </si>
  <si>
    <t>['dpt', 'thr', 'dari', 'mbak', 'trs', 'sungkan', 'kan', 'dijawab', 'gapapaaa', 'kan', 'blm', 'nikah', 'masi', 'muda']</t>
  </si>
  <si>
    <t>['dapat', 'thr', 'dari', 'mbak', 'terus', 'sungkan', 'kan', 'dijawab', 'gapapaaa', 'kan', 'belum', 'nikah', 'masih', 'muda']</t>
  </si>
  <si>
    <t>['thr', 'mbak', 'sungkan', 'gapapaaa', 'nikah', 'muda']</t>
  </si>
  <si>
    <t>thr mbak sungkan gapapaaa nikah muda</t>
  </si>
  <si>
    <t>@JOECloe Di keluargaku udah nggak. Di tetangga yg tua2 juga nggak. Di tetangga yg udah nikah, tapi masih muda lah yg pada nanya…😀</t>
  </si>
  <si>
    <t>@joecloe di keluargaku udah nggak. di tetangga yg tua2 juga nggak. di tetangga yg udah nikah, tapi masih muda lah yg pada nanya…😀</t>
  </si>
  <si>
    <t>di keluargaku udah nggak di tetangga yg tua juga nggak di tetangga yg udah nikah tapi masih muda lah yg pada nanya</t>
  </si>
  <si>
    <t>['di', 'keluargaku', 'udah', 'nggak', 'di', 'tetangga', 'yg', 'tua', 'juga', 'nggak', 'di', 'tetangga', 'yg', 'udah', 'nikah', 'tapi', 'masih', 'muda', 'lah', 'yg', 'pada', 'nanya']</t>
  </si>
  <si>
    <t>['di', 'keluargaku', 'sudah', 'tidak', 'di', 'tetangga', 'yg', 'tua', 'juga', 'tidak', 'di', 'tetangga', 'yg', 'sudah', 'nikah', 'tapi', 'masih', 'muda', 'lah', 'yg', 'pada', 'bertanya']</t>
  </si>
  <si>
    <t>['keluargaku', 'tetangga', 'tua', 'tetangga', 'nikah', 'muda']</t>
  </si>
  <si>
    <t>['keluarga', 'tetangga', 'tua', 'tetangga', 'nikah', 'muda']</t>
  </si>
  <si>
    <t>keluarga tetangga tua tetangga nikah muda</t>
  </si>
  <si>
    <t>om ku juga sangat amat ngasih tau aku kalo JANGAN NIKAH MUDA. yaaa, aku pribadi setuju</t>
  </si>
  <si>
    <t>om ku juga sangat amat ngasih tau aku kalo jangan nikah muda. yaaa, aku pribadi setuju</t>
  </si>
  <si>
    <t>om ku juga sangat amat ngasih tau aku kalo jangan nikah muda yaaa aku pribadi setuju</t>
  </si>
  <si>
    <t>['om', 'ku', 'juga', 'sangat', 'amat', 'ngasih', 'tau', 'aku', 'kalo', 'jangan', 'nikah', 'muda', 'yaaa', 'aku', 'pribadi', 'setuju']</t>
  </si>
  <si>
    <t>['paman', 'aku', 'juga', 'sangat', 'amat', 'memberi', 'tau', 'aku', 'kalo', 'jangan', 'nikah', 'muda', 'iya', 'aku', 'pribadi', 'setuju']</t>
  </si>
  <si>
    <t>['paman', 'tau', 'kalo', 'nikah', 'muda', 'iya', 'pribadi', 'setuju']</t>
  </si>
  <si>
    <t>['paman', 'tau', 'kalo', 'nikah', 'muda', 'iya', 'pribadi', 'tuju']</t>
  </si>
  <si>
    <t>paman tau kalo nikah muda iya pribadi tuju</t>
  </si>
  <si>
    <t>@kangsayurofc Masih lama dong, masih muda gini kok mikirin nikah 🤣🤣🤣</t>
  </si>
  <si>
    <t>@kangsayurofc masih lama dong, masih muda gini kok mikirin nikah 🤣🤣🤣</t>
  </si>
  <si>
    <t>masih lama dong masih muda gini kok mikirin nikah</t>
  </si>
  <si>
    <t>['masih', 'lama', 'dong', 'masih', 'muda', 'gini', 'kok', 'mikirin', 'nikah']</t>
  </si>
  <si>
    <t>['masih', 'lama', 'dong', 'masih', 'muda', 'begini', 'kok', 'memikirkan', 'nikah']</t>
  </si>
  <si>
    <t>['muda', 'memikirkan', 'nikah']</t>
  </si>
  <si>
    <t>['muda', 'pikir', 'nikah']</t>
  </si>
  <si>
    <t>muda pikir nikah</t>
  </si>
  <si>
    <t>@hamadazhong01 nikah muda🙏</t>
  </si>
  <si>
    <t>"bakal disalip adek nya nih"(nikah) ini adalah kata yang paling aku benci, adek ku 12 tahun lebih muda loh, kenapa ga doain aja sih, sakit hati banget sih</t>
  </si>
  <si>
    <t>bakal disalip adek nya nihnikah ini adalah kata yang paling aku benci adek ku tahun lebih muda loh kenapa ga doain aja sih sakit hati banget sih</t>
  </si>
  <si>
    <t>['bakal', 'disalip', 'adek', 'nya', 'nihnikah', 'ini', 'adalah', 'kata', 'yang', 'paling', 'aku', 'benci', 'adek', 'ku', 'tahun', 'lebih', 'muda', 'loh', 'kenapa', 'ga', 'doain', 'aja', 'sih', 'sakit', 'hati', 'banget', 'sih']</t>
  </si>
  <si>
    <t>['bakal', 'disalip', 'adik', 'nya', 'nihnikah', 'ini', 'adalah', 'kata', 'yang', 'paling', 'aku', 'benci', 'adik', 'aku', 'tahun', 'lebih', 'muda', 'loh', 'kenapa', 'tidak', 'doakan', 'aja', 'sih', 'sakit', 'hati', 'banget', 'sih']</t>
  </si>
  <si>
    <t>['disalip', 'adik', 'nya', 'nihnikah', 'benci', 'adik', 'muda', 'loh', 'doakan', 'aja', 'sih', 'sakit', 'hati', 'banget', 'sih']</t>
  </si>
  <si>
    <t>['salip', 'adik', 'nya', 'nihnikah', 'benci', 'adik', 'muda', 'loh', 'doa', 'aja', 'sih', 'sakit', 'hati', 'banget', 'sih']</t>
  </si>
  <si>
    <t>salip adik nya nihnikah benci adik muda loh doa aja sih sakit hati banget sih</t>
  </si>
  <si>
    <t>Ngga semua orang pingin nikah muda. Kenapa harus selalu didebat sih hal beginian 😅</t>
  </si>
  <si>
    <t>ngga semua orang pingin nikah muda. kenapa harus selalu didebat sih hal beginian 😅</t>
  </si>
  <si>
    <t>ngga semua orang pingin nikah muda kenapa harus selalu didebat sih hal beginian</t>
  </si>
  <si>
    <t>['ngga', 'semua', 'orang', 'pingin', 'nikah', 'muda', 'kenapa', 'harus', 'selalu', 'didebat', 'sih', 'hal', 'beginian']</t>
  </si>
  <si>
    <t>['tidak', 'semua', 'orang', 'ingin', 'nikah', 'muda', 'kenapa', 'harus', 'selalu', 'didebat', 'sih', 'hal', 'beginian']</t>
  </si>
  <si>
    <t>['orang', 'nikah', 'muda', 'didebat', 'sih']</t>
  </si>
  <si>
    <t>['orang', 'nikah', 'muda', 'debat', 'sih']</t>
  </si>
  <si>
    <t>orang nikah muda debat sih</t>
  </si>
  <si>
    <t>@sbyfess gak, sepupu banyak yang udah nikah, habis ini aja selisih umur 6thn lebih muda aku, mau nikah habis ied adha. wkwkwk</t>
  </si>
  <si>
    <t>gak sepupu banyak yang udah nikah habis ini aja selisih umur thn lebih muda aku mau nikah habis ied adha wkwkwk</t>
  </si>
  <si>
    <t>['gak', 'sepupu', 'banyak', 'yang', 'udah', 'nikah', 'habis', 'ini', 'aja', 'selisih', 'umur', 'thn', 'lebih', 'muda', 'aku', 'mau', 'nikah', 'habis', 'ied', 'adha', 'wkwkwk']</t>
  </si>
  <si>
    <t>['gak', 'sepupu', 'banyak', 'yang', 'sudah', 'nikah', 'habis', 'ini', 'aja', 'selisih', 'umur', 'tahun', 'lebih', 'muda', 'aku', 'mau', 'nikah', 'habis', 'ied', 'adha', 'wkwkwk']</t>
  </si>
  <si>
    <t>['gak', 'sepupu', 'nikah', 'habis', 'aja', 'selisih', 'umur', 'muda', 'nikah', 'habis', 'ied', 'adha', 'wkwkwk']</t>
  </si>
  <si>
    <t>gak sepupu nikah habis aja selisih umur muda nikah habis ied adha wkwkwk</t>
  </si>
  <si>
    <t>Lebih pengen mati muda daripada pengen nikah langsung dibantah keras sama nenek dibilang gen kamu kuat ga bisa kamu mati muda. Mama papa kamu liat tuh masih kuat makan daging sama ngopi liat nenek juga sehat udah bongkok juga. 
Kocak anjir ketawa w ((gen kamu kuat)) wkwk</t>
  </si>
  <si>
    <t>lebih pengen mati muda daripada pengen nikah langsung dibantah keras sama nenek dibilang gen kamu kuat ga bisa kamu mati muda. mama papa kamu liat tuh masih kuat makan daging sama ngopi liat nenek juga sehat udah bongkok juga. 
kocak anjir ketawa w ((gen kamu kuat)) wkwk</t>
  </si>
  <si>
    <t>lebih pengen mati muda daripada pengen nikah langsung dibantah keras sama nenek dibilang gen kamu kuat ga bisa kamu mati muda mama papa kamu liat tuh masih kuat makan daging sama ngopi liat nenek juga sehat udah bongkok juga kocak anjir ketawa  gen kamu kuat wkwk</t>
  </si>
  <si>
    <t>['lebih', 'pengen', 'mati', 'muda', 'daripada', 'pengen', 'nikah', 'langsung', 'dibantah', 'keras', 'sama', 'nenek', 'dibilang', 'gen', 'kamu', 'kuat', 'ga', 'bisa', 'kamu', 'mati', 'muda', 'mama', 'papa', 'kamu', 'liat', 'tuh', 'masih', 'kuat', 'makan', 'daging', 'sama', 'ngopi', 'liat', 'nenek', 'juga', 'sehat', 'udah', 'bongkok', 'juga', 'kocak', 'anjir', 'ketawa', 'gen', 'kamu', 'kuat', 'wkwk']</t>
  </si>
  <si>
    <t>['lebih', 'ingin', 'mati', 'muda', 'daripada', 'ingin', 'nikah', 'langsung', 'dibantah', 'keras', 'sama', 'nenek', 'dibilang', 'generasi', 'kamu', 'kuat', 'tidak', 'bisa', 'kamu', 'mati', 'muda', 'ibu', 'papa', 'kamu', 'lihat', 'tuh', 'masih', 'kuat', 'makan', 'daging', 'sama', 'ngopi', 'lihat', 'nenek', 'juga', 'sehat', 'sudah', 'bongkok', 'juga', 'lucu', 'fuck', 'ketawa', 'generasi', 'kamu', 'kuat', 'wkwk']</t>
  </si>
  <si>
    <t>['mati', 'muda', 'nikah', 'langsung', 'dibantah', 'keras', 'nenek', 'dibilang', 'generasi', 'kuat', 'mati', 'muda', 'papa', 'lihat', 'tuh', 'kuat', 'makan', 'daging', 'ngopi', 'lihat', 'nenek', 'sehat', 'bongkok', 'lucu', 'fuck', 'ketawa', 'generasi', 'kuat']</t>
  </si>
  <si>
    <t>['mati', 'muda', 'nikah', 'langsung', 'ban', 'keras', 'nenek', 'bilang', 'generasi', 'kuat', 'mati', 'muda', 'papa', 'lihat', 'tuh', 'kuat', 'makan', 'daging', 'ngopi', 'lihat', 'nenek', 'sehat', 'bongkok', 'lucu', 'fuck', 'ketawa', 'generasi', 'kuat']</t>
  </si>
  <si>
    <t>mati muda nikah langsung ban keras nenek bilang generasi kuat mati muda papa lihat tuh kuat makan daging ngopi lihat nenek sehat bongkok lucu fuck ketawa generasi kuat</t>
  </si>
  <si>
    <t>itu orang-orang yang dulu nikah muda krn mau "pacaran halal" udh pada cerai blm? klo belum, udah brapa kali rencana cerai? basis nikah kok sex doang. cih. shallow.</t>
  </si>
  <si>
    <t>itu orangorang yang dulu nikah muda krn mau pacaran halal udh pada cerai blm klo belum udah brapa kali rencana cerai basis nikah kok sex doang cih shallow</t>
  </si>
  <si>
    <t>['itu', 'orangorang', 'yang', 'dulu', 'nikah', 'muda', 'krn', 'mau', 'pacaran', 'halal', 'udh', 'pada', 'cerai', 'blm', 'klo', 'belum', 'udah', 'brapa', 'kali', 'rencana', 'cerai', 'basis', 'nikah', 'kok', 'sex', 'doang', 'cih', 'shallow']</t>
  </si>
  <si>
    <t>['itu', 'orang', 'yang', 'dulu', 'nikah', 'muda', 'krn', 'mau', 'pacaran', 'halal', 'sudah', 'pada', 'cerai', 'belum', 'klo', 'belum', 'sudah', 'brapa', 'sepertinya', 'rencana', 'cerai', 'basis', 'nikah', 'kok', 'sex', 'hanya', 'cih', 'shallow']</t>
  </si>
  <si>
    <t>['orang', 'nikah', 'muda', 'krn', 'pacaran', 'halal', 'cerai', 'klo', 'brapa', 'rencana', 'cerai', 'basis', 'nikah', 'sex', 'cih', 'shallow']</t>
  </si>
  <si>
    <t>['orang', 'nikah', 'muda', 'krn', 'pacar', 'halal', 'cerai', 'klo', 'brapa', 'rencana', 'cerai', 'basis', 'nikah', 'sex', 'cih', 'shallow']</t>
  </si>
  <si>
    <t>orang nikah muda krn pacar halal cerai klo brapa rencana cerai basis nikah sex cih shallow</t>
  </si>
  <si>
    <t>NI YANG NYURUH GW NIKAH CEPET2 KENAPA DAHHHH, GW MASIH MUDA BGT FAKKKK☺️🔪🔪🔪</t>
  </si>
  <si>
    <t>ni yang nyuruh gw nikah cepet2 kenapa dahhhh, gw masih muda bgt fakkkk☺️🔪🔪🔪</t>
  </si>
  <si>
    <t>ni yang nyuruh gw nikah cepet kenapa dahhhh gw masih muda bgt fakkkk</t>
  </si>
  <si>
    <t>['ni', 'yang', 'nyuruh', 'gw', 'nikah', 'cepet', 'kenapa', 'dahhhh', 'gw', 'masih', 'muda', 'bgt', 'fakkkk']</t>
  </si>
  <si>
    <t>['ini', 'yang', 'menyuruh', 'aku', 'nikah', 'cepat', 'kenapa', 'dahhhh', 'aku', 'masih', 'muda', 'banget', 'fakkkk']</t>
  </si>
  <si>
    <t>['menyuruh', 'nikah', 'cepat', 'dahhhh', 'muda', 'banget', 'fakkkk']</t>
  </si>
  <si>
    <t>['suruh', 'nikah', 'cepat', 'dahhhh', 'muda', 'banget', 'fakkkk']</t>
  </si>
  <si>
    <t>suruh nikah cepat dahhhh muda banget fakkkk</t>
  </si>
  <si>
    <t>@energenchocoo Busettt nikah muda</t>
  </si>
  <si>
    <t>@energenchocoo busettt nikah muda</t>
  </si>
  <si>
    <t>busettt nikah muda</t>
  </si>
  <si>
    <t>['busettt', 'nikah', 'muda']</t>
  </si>
  <si>
    <t>Kalau bicara muda, biasanya ditanyain, "Itu di mana sekarang? Udah nikah?" kata paklik pada bulik. 
Kalau bicara tua, ternyata bodyshaming-nya ke mental banget: "Itu ke mana? Udah mati?" tanya nenek pada kakek. 
Momen lebaran kayak momen diburu psikopat, Njir.</t>
  </si>
  <si>
    <t>kalau bicara muda, biasanya ditanyain, "itu di mana sekarang? udah nikah?" kata paklik pada bulik. 
kalau bicara tua, ternyata bodyshaming-nya ke mental banget: "itu ke mana? udah mati?" tanya nenek pada kakek. 
momen lebaran kayak momen diburu psikopat, njir.</t>
  </si>
  <si>
    <t>kalau bicara muda biasanya ditanyain itu di mana sekarang udah nikah kata paklik pada bulik kalau bicara tua ternyata bodyshamingnya ke mental banget itu ke mana udah mati tanya nenek pada kakek momen lebaran kayak momen diburu psikopat njir</t>
  </si>
  <si>
    <t>['kalau', 'bicara', 'muda', 'biasanya', 'ditanyain', 'itu', 'di', 'mana', 'sekarang', 'udah', 'nikah', 'kata', 'paklik', 'pada', 'bulik', 'kalau', 'bicara', 'tua', 'ternyata', 'bodyshamingnya', 'ke', 'mental', 'banget', 'itu', 'ke', 'mana', 'udah', 'mati', 'tanya', 'nenek', 'pada', 'kakek', 'momen', 'lebaran', 'kayak', 'momen', 'diburu', 'psikopat', 'njir']</t>
  </si>
  <si>
    <t>['kalau', 'bicara', 'muda', 'biasanya', 'ditanyakan', 'itu', 'di', 'mana', 'sekarang', 'sudah', 'nikah', 'kata', 'paklik', 'pada', 'tante', 'kalau', 'bicara', 'tua', 'ternyata', 'bodyshamingnya', 'ke', 'mental', 'banget', 'itu', 'ke', 'mana', 'sudah', 'mati', 'tanya', 'nenek', 'pada', 'kakek', 'momen', 'lebaran', 'seperti', 'momen', 'diburu', 'psikopat', 'fuck']</t>
  </si>
  <si>
    <t>['bicara', 'muda', 'nikah', 'paklik', 'tante', 'bicara', 'tua', 'bodyshamingnya', 'mental', 'banget', 'mati', 'nenek', 'kakek', 'momen', 'lebaran', 'momen', 'diburu', 'psikopat', 'fuck']</t>
  </si>
  <si>
    <t>['bicara', 'muda', 'nikah', 'paklik', 'tante', 'bicara', 'tua', 'bodyshamingnya', 'mental', 'banget', 'mati', 'nenek', 'kakek', 'momen', 'lebaran', 'momen', 'buru', 'psikopat', 'fuck']</t>
  </si>
  <si>
    <t>bicara muda nikah paklik tante bicara tua bodyshamingnya mental banget mati nenek kakek momen lebaran momen buru psikopat fuck</t>
  </si>
  <si>
    <t>@tanyakanrl wkwk blio tim nikah muda kali</t>
  </si>
  <si>
    <t>wkwk blio tim nikah muda kali</t>
  </si>
  <si>
    <t>['wkwk', 'blio', 'tim', 'nikah', 'muda', 'kali']</t>
  </si>
  <si>
    <t>['wkwk', 'beliau', 'tim', 'nikah', 'muda', 'sepertinya']</t>
  </si>
  <si>
    <t>['beliau', 'tim', 'nikah', 'muda']</t>
  </si>
  <si>
    <t>beliau tim nikah muda</t>
  </si>
  <si>
    <t>@tanyakanrl Aku udah kerja tapi masih dapet hamdalah 🥲 malah via transfer. Kalau di keluargaku, udah nikah masih muda tetep harus ngasih yg belum nikah walaupun lebih tua</t>
  </si>
  <si>
    <t>@tanyakanrl aku udah kerja tapi masih dapet hamdalah 🥲 malah via transfer. kalau di keluargaku, udah nikah masih muda tetep harus ngasih yg belum nikah walaupun lebih tua</t>
  </si>
  <si>
    <t>aku udah kerja tapi masih dapet hamdalah malah via transfer kalau di keluargaku udah nikah masih muda tetep harus ngasih yg belum nikah walaupun lebih tua</t>
  </si>
  <si>
    <t>['aku', 'udah', 'kerja', 'tapi', 'masih', 'dapet', 'hamdalah', 'malah', 'via', 'transfer', 'kalau', 'di', 'keluargaku', 'udah', 'nikah', 'masih', 'muda', 'tetep', 'harus', 'ngasih', 'yg', 'belum', 'nikah', 'walaupun', 'lebih', 'tua']</t>
  </si>
  <si>
    <t>['aku', 'sudah', 'kerja', 'tapi', 'masih', 'dapat', 'syukur', 'malah', 'via', 'transfer', 'kalau', 'di', 'keluargaku', 'sudah', 'nikah', 'masih', 'muda', 'tetap', 'harus', 'memberi', 'yg', 'belum', 'nikah', 'walaupun', 'lebih', 'tua']</t>
  </si>
  <si>
    <t>['kerja', 'syukur', 'via', 'transfer', 'keluargaku', 'nikah', 'muda', 'nikah', 'tua']</t>
  </si>
  <si>
    <t>['kerja', 'syukur', 'via', 'transfer', 'keluarga', 'nikah', 'muda', 'nikah', 'tua']</t>
  </si>
  <si>
    <t>kerja syukur via transfer keluarga nikah muda nikah tua</t>
  </si>
  <si>
    <t>Aku tu dulu krn masih muda mulutnya emang agak g kontrol sm yg komen g ngenakin. Ada yg bilang “Mbak Antiq kapan punya anak, cucu saya aja udah dua” Terus aku reflek jawab “Ya kan ibu punya cucu cepet krn anaknya nikah hamil duluan” 😭 MAAP YA BUK GAK MAKSUD SOK SAVAGE TP REFLEK</t>
  </si>
  <si>
    <t>aku tu dulu krn masih muda mulutnya emang agak g kontrol sm yg komen g ngenakin. ada yg bilang “mbak antiq kapan punya anak, cucu saya aja udah dua” terus aku reflek jawab “ya kan ibu punya cucu cepet krn anaknya nikah hamil duluan” 😭 maap ya buk gak maksud sok savage tp reflek</t>
  </si>
  <si>
    <t>aku tu dulu krn masih muda mulutnya emang agak  kontrol sm yg komen  ngenakin ada yg bilang mbak antiq kapan punya anak cucu saya aja udah dua terus aku reflek jawab ya kan ibu punya cucu cepet krn anaknya nikah hamil duluan maap ya buk gak maksud sok savage tp reflek</t>
  </si>
  <si>
    <t>['aku', 'tu', 'dulu', 'krn', 'masih', 'muda', 'mulutnya', 'emang', 'agak', 'kontrol', 'sm', 'yg', 'komen', 'ngenakin', 'ada', 'yg', 'bilang', 'mbak', 'antiq', 'kapan', 'punya', 'anak', 'cucu', 'saya', 'aja', 'udah', 'dua', 'terus', 'aku', 'reflek', 'jawab', 'ya', 'kan', 'ibu', 'punya', 'cucu', 'cepet', 'krn', 'anaknya', 'nikah', 'hamil', 'duluan', 'maap', 'ya', 'buk', 'gak', 'maksud', 'sok', 'savage', 'tp', 'reflek']</t>
  </si>
  <si>
    <t>['aku', 'itu', 'dulu', 'krn', 'masih', 'muda', 'mulutnya', 'memang', 'agak', 'kontrol', 'sama', 'yg', 'komen', 'ngenakin', 'ada', 'yg', 'bilang', 'mbak', 'antiq', 'kapan', 'punya', 'anak', 'cucu', 'saya', 'aja', 'sudah', 'dua', 'terus', 'aku', 'reflek', 'jawab', 'ya', 'kan', 'ibu', 'punya', 'cucu', 'cepat', 'krn', 'anaknya', 'nikah', 'hamil', 'duluan', 'maaf', 'ya', 'buk', 'gak', 'maksud', 'sombong', 'savage', 'tapi', 'reflek']</t>
  </si>
  <si>
    <t>['krn', 'muda', 'mulutnya', 'kontrol', 'komen', 'ngenakin', 'bilang', 'mbak', 'antiq', 'anak', 'cucu', 'aja', 'reflek', 'ya', 'cucu', 'cepat', 'krn', 'anaknya', 'nikah', 'hamil', 'duluan', 'maaf', 'ya', 'buk', 'gak', 'maksud', 'sombong', 'savage', 'reflek']</t>
  </si>
  <si>
    <t>['krn', 'muda', 'mulut', 'kontrol', 'komen', 'ngenakin', 'bilang', 'mbak', 'antiq', 'anak', 'cucu', 'aja', 'reflek', 'ya', 'cucu', 'cepat', 'krn', 'anak', 'nikah', 'hamil', 'duluan', 'maaf', 'ya', 'buk', 'gak', 'maksud', 'sombong', 'savage', 'reflek']</t>
  </si>
  <si>
    <t>krn muda mulut kontrol komen ngenakin bilang mbak antiq anak cucu aja reflek ya cucu cepat krn anak nikah hamil duluan maaf ya buk gak maksud sombong savage reflek</t>
  </si>
  <si>
    <t>aku gak bisa berkomentar (alias julid) "mereka nikah muda?"</t>
  </si>
  <si>
    <t>aku gak bisa berkomentar alias julid mereka nikah muda</t>
  </si>
  <si>
    <t>['aku', 'gak', 'bisa', 'berkomentar', 'alias', 'julid', 'mereka', 'nikah', 'muda']</t>
  </si>
  <si>
    <t>['aku', 'gak', 'bisa', 'berkomentar', 'alias', 'dengki', 'mereka', 'nikah', 'muda']</t>
  </si>
  <si>
    <t>['gak', 'berkomentar', 'alias', 'dengki', 'nikah', 'muda']</t>
  </si>
  <si>
    <t>['gak', 'komentar', 'alias', 'dengki', 'nikah', 'muda']</t>
  </si>
  <si>
    <t>gak komentar alias dengki nikah muda</t>
  </si>
  <si>
    <t>@musslihuddin @primawansatrio Gak ada resesi sex di Indonesia. Liat generasi kelahiran 2000-2010, banyak yg nikah muda, hamil duluan, pacaran gaya bebas dll. Kondisi kayak gitu gak bakal bikin resesi sex, yg ada malah banyak kelahiran tdk diinginkan, tidak siap. Endingnya menghasilkan generasi gak bermutu lg.</t>
  </si>
  <si>
    <t>@musslihuddin @primawansatrio gak ada resesi sex di indonesia. liat generasi kelahiran 2000-2010, banyak yg nikah muda, hamil duluan, pacaran gaya bebas dll. kondisi kayak gitu gak bakal bikin resesi sex, yg ada malah banyak kelahiran tdk diinginkan, tidak siap. endingnya menghasilkan generasi gak bermutu lg.</t>
  </si>
  <si>
    <t>gak ada resesi sex di indonesia liat generasi kelahiran banyak yg nikah muda hamil duluan pacaran gaya bebas dll kondisi kayak gitu gak bakal bikin resesi sex yg ada malah banyak kelahiran tdk diinginkan tidak siap endingnya menghasilkan generasi gak bermutu lg</t>
  </si>
  <si>
    <t>['gak', 'ada', 'resesi', 'sex', 'di', 'indonesia', 'liat', 'generasi', 'kelahiran', 'banyak', 'yg', 'nikah', 'muda', 'hamil', 'duluan', 'pacaran', 'gaya', 'bebas', 'dll', 'kondisi', 'kayak', 'gitu', 'gak', 'bakal', 'bikin', 'resesi', 'sex', 'yg', 'ada', 'malah', 'banyak', 'kelahiran', 'tdk', 'diinginkan', 'tidak', 'siap', 'endingnya', 'menghasilkan', 'generasi', 'gak', 'bermutu', 'lg']</t>
  </si>
  <si>
    <t>['gak', 'ada', 'resesi', 'sex', 'di', 'indonesia', 'lihat', 'generasi', 'kelahiran', 'banyak', 'yg', 'nikah', 'muda', 'hamil', 'duluan', 'pacaran', 'gaya', 'bebas', 'dll', 'kondisi', 'seperti', 'begitu', 'gak', 'bakal', 'bikin', 'resesi', 'sex', 'yg', 'ada', 'malah', 'banyak', 'kelahiran', 'tdk', 'diinginkan', 'tidak', 'siap', 'endingnya', 'menghasilkan', 'generasi', 'gak', 'bermutu', 'lagi']</t>
  </si>
  <si>
    <t>['gak', 'resesi', 'sex', 'indonesia', 'lihat', 'generasi', 'kelahiran', 'nikah', 'muda', 'hamil', 'duluan', 'pacaran', 'gaya', 'bebas', 'dll', 'kondisi', 'gak', 'bikin', 'resesi', 'sex', 'kelahiran', 'tdk', 'endingnya', 'menghasilkan', 'generasi', 'gak', 'bermutu']</t>
  </si>
  <si>
    <t>['gak', 'resesi', 'sex', 'indonesia', 'lihat', 'generasi', 'lahir', 'nikah', 'muda', 'hamil', 'duluan', 'pacar', 'gaya', 'bebas', 'dll', 'kondisi', 'gak', 'bikin', 'resesi', 'sex', 'lahir', 'tdk', 'endingnya', 'hasil', 'generasi', 'gak', 'mutu']</t>
  </si>
  <si>
    <t>gak resesi sex indonesia lihat generasi lahir nikah muda hamil duluan pacar gaya bebas dll kondisi gak bikin resesi sex lahir tdk endingnya hasil generasi gak mutu</t>
  </si>
  <si>
    <t>@lozzieexy nikmatilah wahai anak muda :))) sebelum di tanya kapan wisuda? kapan nikah? calonnya mana? uda punya anak belum? dan pertanyaan basa basi lainnya, di senyumin aja walaupun dongkol itu pasti~</t>
  </si>
  <si>
    <t>nikmatilah wahai anak muda sebelum di tanya kapan wisuda kapan nikah calonnya mana uda punya anak belum dan pertanyaan basa basi lainnya di senyumin aja walaupun dongkol itu pasti</t>
  </si>
  <si>
    <t>['nikmatilah', 'wahai', 'anak', 'muda', 'sebelum', 'di', 'tanya', 'kapan', 'wisuda', 'kapan', 'nikah', 'calonnya', 'mana', 'uda', 'punya', 'anak', 'belum', 'dan', 'pertanyaan', 'basa', 'basi', 'lainnya', 'di', 'senyumin', 'aja', 'walaupun', 'dongkol', 'itu', 'pasti']</t>
  </si>
  <si>
    <t>['nikmatilah', 'wahai', 'anak', 'muda', 'sebelum', 'di', 'tanya', 'kapan', 'wisuda', 'kapan', 'nikah', 'calonnya', 'mana', 'sudah', 'punya', 'anak', 'belum', 'dan', 'pertanyaan', 'basa', 'basi', 'lainnya', 'di', 'senyum', 'aja', 'walaupun', 'dongkol', 'itu', 'pasti']</t>
  </si>
  <si>
    <t>['nikmatilah', 'anak', 'muda', 'wisuda', 'nikah', 'calonnya', 'anak', 'basa', 'basi', 'senyum', 'aja', 'dongkol']</t>
  </si>
  <si>
    <t>['nikmat', 'anak', 'muda', 'wisuda', 'nikah', 'calon', 'anak', 'basa', 'basi', 'senyum', 'aja', 'dongkol']</t>
  </si>
  <si>
    <t>nikmat anak muda wisuda nikah calon anak basa basi senyum aja dongkol</t>
  </si>
  <si>
    <t>Dengan santainya, kita saling kenal bahkan lg ngeluh kalau jauh dari istri (tampilannya sih spt blm married), mgkn nikah muda. Setelah bersenda gurau bbrp menit, dia izin pulang. See u, salam kenal. 
#Makassar</t>
  </si>
  <si>
    <t>dengan santainya, kita saling kenal bahkan lg ngeluh kalau jauh dari istri (tampilannya sih spt blm married), mgkn nikah muda. setelah bersenda gurau bbrp menit, dia izin pulang. see u, salam kenal. 
#makassar</t>
  </si>
  <si>
    <t>dengan santainya kita saling kenal bahkan lg ngeluh kalau jauh dari istri tampilannya sih spt blm married mgkn nikah muda setelah bersenda gurau bbrp menit dia izin pulang see  salam kenal</t>
  </si>
  <si>
    <t>['dengan', 'santainya', 'kita', 'saling', 'kenal', 'bahkan', 'lg', 'ngeluh', 'kalau', 'jauh', 'dari', 'istri', 'tampilannya', 'sih', 'spt', 'blm', 'married', 'mgkn', 'nikah', 'muda', 'setelah', 'bersenda', 'gurau', 'bbrp', 'menit', 'dia', 'izin', 'pulang', 'see', 'salam', 'kenal']</t>
  </si>
  <si>
    <t>['dengan', 'santainya', 'kita', 'saling', 'kenal', 'bahkan', 'lagi', 'mengeluh', 'kalau', 'jauh', 'dari', 'istri', 'tampilannya', 'sih', 'seperti', 'belum', 'nikah', 'mungkin', 'nikah', 'muda', 'setelah', 'bersenda', 'gurau', 'beberapa', 'menit', 'dia', 'izin', 'pulang', 'see', 'salam', 'kenal']</t>
  </si>
  <si>
    <t>['santainya', 'kenal', 'mengeluh', 'istri', 'tampilannya', 'sih', 'nikah', 'nikah', 'muda', 'bersenda', 'gurau', 'menit', 'izin', 'pulang', 'see', 'salam', 'kenal']</t>
  </si>
  <si>
    <t>['santai', 'kenal', 'keluh', 'istri', 'tampil', 'sih', 'nikah', 'nikah', 'muda', 'senda', 'gurau', 'menit', 'izin', 'pulang', 'see', 'salam', 'kenal']</t>
  </si>
  <si>
    <t>santai kenal keluh istri tampil sih nikah nikah muda senda gurau menit izin pulang see salam kenal</t>
  </si>
  <si>
    <t>Bu mega penyelamat anak muda dari pertanyaan kapan nikah dan lain lain</t>
  </si>
  <si>
    <t>bu mega penyelamat anak muda dari pertanyaan kapan nikah dan lain lain</t>
  </si>
  <si>
    <t>['bu', 'mega', 'penyelamat', 'anak', 'muda', 'dari', 'pertanyaan', 'kapan', 'nikah', 'dan', 'lain', 'lain']</t>
  </si>
  <si>
    <t>['bu', 'mega', 'penyelamat', 'anak', 'muda', 'nikah']</t>
  </si>
  <si>
    <t>['bu', 'mega', 'selamat', 'anak', 'muda', 'nikah']</t>
  </si>
  <si>
    <t>bu mega selamat anak muda nikah</t>
  </si>
  <si>
    <t>seru juga ya nikah muda + punya anak</t>
  </si>
  <si>
    <t>seru juga ya nikah muda punya anak</t>
  </si>
  <si>
    <t>['seru', 'juga', 'ya', 'nikah', 'muda', 'punya', 'anak']</t>
  </si>
  <si>
    <t>['seru', 'ya', 'nikah', 'muda', 'anak']</t>
  </si>
  <si>
    <t>seru ya nikah muda anak</t>
  </si>
  <si>
    <t>@musslihuddin @primawansatrio Tolol, gimana mau resesi penduduk. Klw anak umur 13-20thn di Indonesia udh banyak yg nikah muda dan punya anak. Padahal keadaan mental ga siap, ekonomi ga siap, apalagi pola pikirnya. Masih ga mumpuni untuk jd orangtua yg bener.</t>
  </si>
  <si>
    <t>@musslihuddin @primawansatrio tolol, gimana mau resesi penduduk. klw anak umur 13-20thn di indonesia udh banyak yg nikah muda dan punya anak. padahal keadaan mental ga siap, ekonomi ga siap, apalagi pola pikirnya. masih ga mumpuni untuk jd orangtua yg bener.</t>
  </si>
  <si>
    <t>tolol gimana mau resesi penduduk klw anak umur thn di indonesia udh banyak yg nikah muda dan punya anak padahal keadaan mental ga siap ekonomi ga siap apalagi pola pikirnya masih ga mumpuni untuk jd orangtua yg bener</t>
  </si>
  <si>
    <t>['tolol', 'gimana', 'mau', 'resesi', 'penduduk', 'klw', 'anak', 'umur', 'thn', 'di', 'indonesia', 'udh', 'banyak', 'yg', 'nikah', 'muda', 'dan', 'punya', 'anak', 'padahal', 'keadaan', 'mental', 'ga', 'siap', 'ekonomi', 'ga', 'siap', 'apalagi', 'pola', 'pikirnya', 'masih', 'ga', 'mumpuni', 'untuk', 'jd', 'orangtua', 'yg', 'bener']</t>
  </si>
  <si>
    <t>['tolol', 'bagaimana', 'mau', 'resesi', 'penduduk', 'kalau', 'anak', 'umur', 'tahun', 'di', 'indonesia', 'sudah', 'banyak', 'yg', 'nikah', 'muda', 'dan', 'punya', 'anak', 'padahal', 'keadaan', 'mental', 'tidak', 'siap', 'ekonomi', 'tidak', 'siap', 'apalagi', 'pola', 'pikirnya', 'masih', 'tidak', 'mumpuni', 'untuk', 'jd', 'orangtua', 'yg', 'benar']</t>
  </si>
  <si>
    <t>['tolol', 'resesi', 'penduduk', 'anak', 'umur', 'indonesia', 'nikah', 'muda', 'anak', 'mental', 'ekonomi', 'pola', 'pikirnya', 'mumpuni', 'jd', 'orangtua']</t>
  </si>
  <si>
    <t>['tolol', 'resesi', 'duduk', 'anak', 'umur', 'indonesia', 'nikah', 'muda', 'anak', 'mental', 'ekonomi', 'pola', 'pikir', 'mumpuni', 'jd', 'orangtua']</t>
  </si>
  <si>
    <t>tolol resesi duduk anak umur indonesia nikah muda anak mental ekonomi pola pikir mumpuni jd orangtua</t>
  </si>
  <si>
    <t>@muhrikof @tubbirfess Ya ga semua kyk mas, sygnya yg mutusin pny anak banyak yg kerjanya gajelas, luntang lantung, kdg mw nikah muda malah masi dibiayain ortu</t>
  </si>
  <si>
    <t>@muhrikof @tubbirfess ya ga semua kyk mas, sygnya yg mutusin pny anak banyak yg kerjanya gajelas, luntang lantung, kdg mw nikah muda malah masi dibiayain ortu</t>
  </si>
  <si>
    <t>ya ga semua kyk mas sygnya yg mutusin pny anak banyak yg kerjanya gajelas luntang lantung kdg mw nikah muda malah masi dibiayain ortu</t>
  </si>
  <si>
    <t>['ya', 'ga', 'semua', 'kyk', 'mas', 'sygnya', 'yg', 'mutusin', 'pny', 'anak', 'banyak', 'yg', 'kerjanya', 'gajelas', 'luntang', 'lantung', 'kdg', 'mw', 'nikah', 'muda', 'malah', 'masi', 'dibiayain', 'ortu']</t>
  </si>
  <si>
    <t>['ya', 'tidak', 'semua', 'seperti', 'kakak', 'sygnya', 'yg', 'memutuskan', 'punya', 'anak', 'banyak', 'yg', 'kerjanya', 'aneh', 'luntang', 'lantung', 'kadang', 'mau', 'nikah', 'muda', 'malah', 'masih', 'dibiayain', 'orangtua']</t>
  </si>
  <si>
    <t>['ya', 'kakak', 'sygnya', 'memutuskan', 'anak', 'kerjanya', 'aneh', 'luntang', 'lantung', 'kadang', 'nikah', 'muda', 'dibiayain', 'orangtua']</t>
  </si>
  <si>
    <t>['ya', 'kakak', 'sygnya', 'putus', 'anak', 'kerja', 'aneh', 'luntang', 'lantung', 'kadang', 'nikah', 'muda', 'dibiayain', 'orangtua']</t>
  </si>
  <si>
    <t>ya kakak sygnya putus anak kerja aneh luntang lantung kadang nikah muda dibiayain orangtua</t>
  </si>
  <si>
    <t>Sepupu2 yg lebih muda pada bahas pasangan dan mau nikah kapan, meanwhile aku malah nambah fandom 🙂</t>
  </si>
  <si>
    <t>sepupu2 yg lebih muda pada bahas pasangan dan mau nikah kapan, meanwhile aku malah nambah fandom 🙂</t>
  </si>
  <si>
    <t>sepupu yg lebih muda pada bahas pasangan dan mau nikah kapan meanwhile aku malah nambah fandom</t>
  </si>
  <si>
    <t>['sepupu', 'yg', 'lebih', 'muda', 'pada', 'bahas', 'pasangan', 'dan', 'mau', 'nikah', 'kapan', 'meanwhile', 'aku', 'malah', 'nambah', 'fandom']</t>
  </si>
  <si>
    <t>['sepupu', 'yg', 'lebih', 'muda', 'pada', 'bahas', 'pasangan', 'dan', 'mau', 'nikah', 'kapan', 'meanwhile', 'aku', 'malah', 'bertambah', 'fandom']</t>
  </si>
  <si>
    <t>['sepupu', 'muda', 'bahas', 'pasangan', 'nikah', 'meanwhile', 'bertambah', 'fandom']</t>
  </si>
  <si>
    <t>['sepupu', 'muda', 'bahas', 'pasang', 'nikah', 'meanwhile', 'tambah', 'fandom']</t>
  </si>
  <si>
    <t>sepupu muda bahas pasang nikah meanwhile tambah fandom</t>
  </si>
  <si>
    <t>@AnggitaD Pujian lah 🤬🤬🤬 jadi awet muda😭. Dan akhirnya berhasil menghindari pertanyaan "kapan nikah" WKKWKW</t>
  </si>
  <si>
    <t>@anggitad pujian lah 🤬🤬🤬 jadi awet muda😭. dan akhirnya berhasil menghindari pertanyaan "kapan nikah" wkkwkw</t>
  </si>
  <si>
    <t>pujian lah jadi awet muda dan akhirnya berhasil menghindari pertanyaan kapan nikah wkkwkw</t>
  </si>
  <si>
    <t>['pujian', 'lah', 'jadi', 'awet', 'muda', 'dan', 'akhirnya', 'berhasil', 'menghindari', 'pertanyaan', 'kapan', 'nikah', 'wkkwkw']</t>
  </si>
  <si>
    <t>['pujian', 'awet', 'muda', 'berhasil', 'menghindari', 'nikah', 'wkkwkw']</t>
  </si>
  <si>
    <t>['puji', 'awet', 'muda', 'hasil', 'hindar', 'nikah', 'wkkwkw']</t>
  </si>
  <si>
    <t>puji awet muda hasil hindar nikah wkkwkw</t>
  </si>
  <si>
    <t>@ohmybeautybank Itu mah masih normal nder 6 bln nikah blm hamil, kecuali diatas 5 thn baru dah ke dokter, mungkin mau urut peranakan kali ya, tp jaman skrg masih pada percaya ya ama tradisional-_- takutnya ya lu lg hamil muda yg lu gatau, pas pu diurut eeh malah kenapa2</t>
  </si>
  <si>
    <t>@ohmybeautybank itu mah masih normal nder 6 bln nikah blm hamil, kecuali diatas 5 thn baru dah ke dokter, mungkin mau urut peranakan kali ya, tp jaman skrg masih pada percaya ya ama tradisional-_- takutnya ya lu lg hamil muda yg lu gatau, pas pu diurut eeh malah kenapa2</t>
  </si>
  <si>
    <t>itu mah masih normal nder bln nikah blm hamil kecuali diatas thn baru dah ke dokter mungkin mau urut peranakan kali ya tp jaman skrg masih pada percaya ya ama tradisional takutnya ya lu lg hamil muda yg lu gatau pas pu diurut eeh malah kenapa</t>
  </si>
  <si>
    <t>['itu', 'mah', 'masih', 'normal', 'nder', 'bln', 'nikah', 'blm', 'hamil', 'kecuali', 'diatas', 'thn', 'baru', 'dah', 'ke', 'dokter', 'mungkin', 'mau', 'urut', 'peranakan', 'kali', 'ya', 'tp', 'jaman', 'skrg', 'masih', 'pada', 'percaya', 'ya', 'ama', 'tradisional', 'takutnya', 'ya', 'lu', 'lg', 'hamil', 'muda', 'yg', 'lu', 'gatau', 'pas', 'pu', 'diurut', 'eeh', 'malah', 'kenapa']</t>
  </si>
  <si>
    <t>['itu', 'mah', 'masih', 'normal', 'nder', 'bulan', 'nikah', 'belum', 'hamil', 'kecuali', 'diatas', 'tahun', 'baru', 'sudah', 'ke', 'dokter', 'mungkin', 'mau', 'urut', 'peranakan', 'sepertinya', 'ya', 'tapi', 'zaman', 'sekarang', 'masih', 'pada', 'percaya', 'ya', 'sama', 'tradisional', 'takutnya', 'ya', 'kamu', 'lagi', 'hamil', 'muda', 'yg', 'kamu', 'gatau', 'saat', 'pu', 'diurut', 'eeh', 'malah', 'kenapa']</t>
  </si>
  <si>
    <t>['mah', 'normal', 'nder', 'nikah', 'hamil', 'kecuali', 'diatas', 'dokter', 'urut', 'peranakan', 'ya', 'zaman', 'percaya', 'ya', 'tradisional', 'takutnya', 'ya', 'hamil', 'muda', 'gatau', 'pu', 'diurut']</t>
  </si>
  <si>
    <t>['mah', 'normal', 'nder', 'nikah', 'hamil', 'kecuali', 'atas', 'dokter', 'urut', 'ana', 'ya', 'zaman', 'percaya', 'ya', 'tradisional', 'takut', 'ya', 'hamil', 'muda', 'gatau', 'pu', 'urut']</t>
  </si>
  <si>
    <t>mah normal nder nikah hamil kecuali atas dokter urut ana ya zaman percaya ya tradisional takut ya hamil muda gatau pu urut</t>
  </si>
  <si>
    <t>gua masih muda anjg, gamau nikah mending kerja aja smpe mampus</t>
  </si>
  <si>
    <t>gua masih muda anjg gamau nikah mending kerja aja smpe mampus</t>
  </si>
  <si>
    <t>['gua', 'masih', 'muda', 'anjg', 'gamau', 'nikah', 'mending', 'kerja', 'aja', 'smpe', 'mampus']</t>
  </si>
  <si>
    <t>['aku', 'masih', 'muda', 'fuck', 'gamau', 'nikah', 'mending', 'kerja', 'aja', 'sampai', 'mati']</t>
  </si>
  <si>
    <t>['muda', 'fuck', 'gamau', 'nikah', 'mending', 'kerja', 'aja', 'mati']</t>
  </si>
  <si>
    <t>muda fuck gamau nikah mending kerja aja mati</t>
  </si>
  <si>
    <t>@bobbyanggaras @primawansatrio Jadi gini Mas Bas. Adik sy itu rezekinya buanyak banget krn punya keluarga yg mampu. Lalu nikah cukup muda dengan laki2 yg scr finansial &amp;amp; emosional blm stabil. Akhirnya tetep aja luntang lantung walau keluarga sdh sangat membantu scr finansial. Intinya jangan menikah kl blm siap</t>
  </si>
  <si>
    <t>@bobbyanggaras @primawansatrio jadi gini mas bas. adik sy itu rezekinya buanyak banget krn punya keluarga yg mampu. lalu nikah cukup muda dengan laki2 yg scr finansial &amp;amp; emosional blm stabil. akhirnya tetep aja luntang lantung walau keluarga sdh sangat membantu scr finansial. intinya jangan menikah kl blm siap</t>
  </si>
  <si>
    <t>jadi gini mas bas adik sy itu rezekinya buanyak banget krn punya keluarga yg mampu lalu nikah cukup muda dengan laki yg scr finansial amp emosional blm stabil akhirnya tetep aja luntang lantung walau keluarga sdh sangat membantu scr finansial intinya jangan menikah kl blm siap</t>
  </si>
  <si>
    <t>['jadi', 'gini', 'mas', 'bas', 'adik', 'sy', 'itu', 'rezekinya', 'buanyak', 'banget', 'krn', 'punya', 'keluarga', 'yg', 'mampu', 'lalu', 'nikah', 'cukup', 'muda', 'dengan', 'laki', 'yg', 'scr', 'finansial', 'amp', 'emosional', 'blm', 'stabil', 'akhirnya', 'tetep', 'aja', 'luntang', 'lantung', 'walau', 'keluarga', 'sdh', 'sangat', 'membantu', 'scr', 'finansial', 'intinya', 'jangan', 'menikah', 'kl', 'blm', 'siap']</t>
  </si>
  <si>
    <t>['jadi', 'begini', 'kakak', 'bas', 'adik', 'saya', 'itu', 'rezekinya', 'banyak', 'banget', 'krn', 'punya', 'keluarga', 'yg', 'mampu', 'lalu', 'nikah', 'cukup', 'muda', 'dengan', 'laki', 'yg', 'secara', 'keuangan', 'amp', 'emosional', 'belum', 'stabil', 'akhirnya', 'tetap', 'aja', 'luntang', 'lantung', 'walau', 'keluarga', 'sdh', 'sangat', 'membantu', 'secara', 'keuangan', 'intinya', 'jangan', 'nikah', 'kalau', 'belum', 'siap']</t>
  </si>
  <si>
    <t>['kakak', 'bas', 'adik', 'rezekinya', 'banget', 'krn', 'keluarga', 'nikah', 'muda', 'laki', 'keuangan', 'amp', 'emosional', 'stabil', 'aja', 'luntang', 'lantung', 'keluarga', 'sdh', 'membantu', 'keuangan', 'intinya', 'nikah']</t>
  </si>
  <si>
    <t>['kakak', 'bas', 'adik', 'rezeki', 'banget', 'krn', 'keluarga', 'nikah', 'muda', 'laki', 'uang', 'amp', 'emosional', 'stabil', 'aja', 'luntang', 'lantung', 'keluarga', 'sdh', 'bantu', 'uang', 'inti', 'nikah']</t>
  </si>
  <si>
    <t>kakak bas adik rezeki banget krn keluarga nikah muda laki uang amp emosional stabil aja luntang lantung keluarga sdh bantu uang inti nikah</t>
  </si>
  <si>
    <t>@wonwooj_fan @tanyarlfes Inget bgt dulu pas ilham reza pada ngebet2 nikah muda pas umur 20an . Ama ortunya aslinya pada ga dibolehin. 😭</t>
  </si>
  <si>
    <t>@wonwooj_fan @tanyarlfes inget bgt dulu pas ilham reza pada ngebet2 nikah muda pas umur 20an . ama ortunya aslinya pada ga dibolehin. 😭</t>
  </si>
  <si>
    <t>fan inget bgt dulu pas ilham reza pada ngebet nikah muda pas umur an ama ortunya aslinya pada ga dibolehin</t>
  </si>
  <si>
    <t>['fan', 'inget', 'bgt', 'dulu', 'pas', 'ilham', 'reza', 'pada', 'ngebet', 'nikah', 'muda', 'pas', 'umur', 'an', 'ama', 'ortunya', 'aslinya', 'pada', 'ga', 'dibolehin']</t>
  </si>
  <si>
    <t>['fan', 'ingat', 'banget', 'dulu', 'saat', 'ilham', 'reza', 'pada', 'ingin', 'nikah', 'muda', 'saat', 'umur', 'an', 'sama', 'orangtua', 'aslinya', 'pada', 'tidak', 'diizinkan']</t>
  </si>
  <si>
    <t>['fan', 'banget', 'ilham', 'reza', 'nikah', 'muda', 'umur', 'an', 'orangtua', 'aslinya', 'diizinkan']</t>
  </si>
  <si>
    <t>['fan', 'banget', 'ilham', 'reza', 'nikah', 'muda', 'umur', 'an', 'orangtua', 'asli', 'izin']</t>
  </si>
  <si>
    <t>fan banget ilham reza nikah muda umur an orangtua asli izin</t>
  </si>
  <si>
    <t>@primawansatrio Respect 👏👏👏
Ga masalah nikah muda tapi yg penting planning matang2 masalah finansial dan soal anak. Yang blg rezeki ud di atur, yg belum mampu nafkahi istri itu hukum nikahnya jadi makruh. Nafkahin istri aja ms ngos2an terus mw nmbh manusia</t>
  </si>
  <si>
    <t>@primawansatrio respect 👏👏👏
ga masalah nikah muda tapi yg penting planning matang2 masalah finansial dan soal anak. yang blg rezeki ud di atur, yg belum mampu nafkahi istri itu hukum nikahnya jadi makruh. nafkahin istri aja ms ngos2an terus mw nmbh manusia</t>
  </si>
  <si>
    <t>respect ga masalah nikah muda tapi yg penting planning matang masalah finansial dan soal anak yang blg rezeki ud di atur yg belum mampu nafkahi istri itu hukum nikahnya jadi makruh nafkahin istri aja ms ngosan terus mw nmbh manusia</t>
  </si>
  <si>
    <t>['respect', 'ga', 'masalah', 'nikah', 'muda', 'tapi', 'yg', 'penting', 'planning', 'matang', 'masalah', 'finansial', 'dan', 'soal', 'anak', 'yang', 'blg', 'rezeki', 'ud', 'di', 'atur', 'yg', 'belum', 'mampu', 'nafkahi', 'istri', 'itu', 'hukum', 'nikahnya', 'jadi', 'makruh', 'nafkahin', 'istri', 'aja', 'ms', 'ngosan', 'terus', 'mw', 'nmbh', 'manusia']</t>
  </si>
  <si>
    <t>['respect', 'tidak', 'masalah', 'nikah', 'muda', 'tapi', 'yg', 'penting', 'perencanaan', 'matang', 'masalah', 'keuangan', 'dan', 'soal', 'anak', 'yang', 'bilang', 'rezeki', 'sudah', 'di', 'atur', 'yg', 'belum', 'mampu', 'nafkahi', 'istri', 'itu', 'hukum', 'nikahnya', 'jadi', 'makruh', 'menafkahi', 'istri', 'aja', 'ms', 'ngosan', 'terus', 'mau', 'nmbh', 'manusia']</t>
  </si>
  <si>
    <t>['respect', 'nikah', 'muda', 'perencanaan', 'matang', 'keuangan', 'anak', 'bilang', 'rezeki', 'atur', 'nafkahi', 'istri', 'hukum', 'nikahnya', 'makruh', 'menafkahi', 'istri', 'aja', 'ms', 'ngosan', 'nmbh', 'manusia']</t>
  </si>
  <si>
    <t>['respect', 'nikah', 'muda', 'rencana', 'matang', 'uang', 'anak', 'bilang', 'rezeki', 'atur', 'nafkah', 'istri', 'hukum', 'nikah', 'makruh', 'nafkah', 'istri', 'aja', 'ms', 'ngosan', 'nmbh', 'manusia']</t>
  </si>
  <si>
    <t>respect nikah muda rencana matang uang anak bilang rezeki atur nafkah istri hukum nikah makruh nafkah istri aja ms ngosan nmbh manusia</t>
  </si>
  <si>
    <t>BARU SALAM2AN YE, LANGSUNG DITODONG "kapan?" *sambil nunjuk w*, ibu w senyum2 smbil jawab "kapan apa?", bapak2nya bilang "kapan nikah?" 
Wkwkw nangis w masi muda pak😭</t>
  </si>
  <si>
    <t>baru salam2an ye, langsung ditodong "kapan?" *sambil nunjuk w*, ibu w senyum2 smbil jawab "kapan apa?", bapak2nya bilang "kapan nikah?" 
wkwkw nangis w masi muda pak😭</t>
  </si>
  <si>
    <t>baru salaman ye langsung ditodong kapan sambil nunjuk  ibu  senyum smbil jawab kapan apa bapaknya bilang kapan nikah wkwkw nangis  masi muda pak</t>
  </si>
  <si>
    <t>['baru', 'salaman', 'ye', 'langsung', 'ditodong', 'kapan', 'sambil', 'nunjuk', 'ibu', 'senyum', 'smbil', 'jawab', 'kapan', 'apa', 'bapaknya', 'bilang', 'kapan', 'nikah', 'wkwkw', 'nangis', 'masi', 'muda', 'pak']</t>
  </si>
  <si>
    <t>['baru', 'salaman', 'ya', 'langsung', 'ditodong', 'kapan', 'sambil', 'nunjuk', 'ibu', 'senyum', 'sambil', 'jawab', 'kapan', 'apa', 'bapaknya', 'bilang', 'kapan', 'nikah', 'wkwkw', 'nangis', 'masih', 'muda', 'pak']</t>
  </si>
  <si>
    <t>['salaman', 'ya', 'langsung', 'ditodong', 'nunjuk', 'senyum', 'bapaknya', 'bilang', 'nikah', 'nangis', 'muda']</t>
  </si>
  <si>
    <t>['salam', 'ya', 'langsung', 'todong', 'nunjuk', 'senyum', 'bapak', 'bilang', 'nikah', 'nang', 'muda']</t>
  </si>
  <si>
    <t>salam ya langsung todong nunjuk senyum bapak bilang nikah nang muda</t>
  </si>
  <si>
    <t>Pertanyaan prtama yg muncul di hari ini waktu halal bihalal "kapan nikah?"
GW MASIH MUDA ANJER👎🏻 minimal kalo tanya kapan nikah kasih THR 5 jt lah biar gweh bisa nyamperin Woozi buat nikah🙄🙄</t>
  </si>
  <si>
    <t>pertanyaan prtama yg muncul di hari ini waktu halal bihalal "kapan nikah?"
gw masih muda anjer👎🏻 minimal kalo tanya kapan nikah kasih thr 5 jt lah biar gweh bisa nyamperin woozi buat nikah🙄🙄</t>
  </si>
  <si>
    <t>pertanyaan prtama yg muncul di hari ini waktu halal bihalal kapan nikah gw masih muda anjer minimal kalo tanya kapan nikah kasih thr jt lah biar gweh bisa nyamperin woozi buat nikah</t>
  </si>
  <si>
    <t>['pertanyaan', 'prtama', 'yg', 'muncul', 'di', 'hari', 'ini', 'waktu', 'halal', 'bihalal', 'kapan', 'nikah', 'gw', 'masih', 'muda', 'anjer', 'minimal', 'kalo', 'tanya', 'kapan', 'nikah', 'kasih', 'thr', 'jt', 'lah', 'biar', 'gweh', 'bisa', 'nyamperin', 'woozi', 'buat', 'nikah']</t>
  </si>
  <si>
    <t>['pertanyaan', 'prtama', 'yg', 'muncul', 'di', 'hari', 'ini', 'waktu', 'halal', 'bihalal', 'kapan', 'nikah', 'aku', 'masih', 'muda', 'fuck', 'minimal', 'kalo', 'tanya', 'kapan', 'nikah', 'kasih', 'thr', 'juta', 'lah', 'biar', 'aku', 'bisa', 'nyamperin', 'woozi', 'buat', 'nikah']</t>
  </si>
  <si>
    <t>['prtama', 'muncul', 'halal', 'bihalal', 'nikah', 'muda', 'fuck', 'minimal', 'kalo', 'nikah', 'kasih', 'thr', 'juta', 'biar', 'nyamperin', 'woozi', 'nikah']</t>
  </si>
  <si>
    <t>prtama muncul halal bihalal nikah muda fuck minimal kalo nikah kasih thr juta biar nyamperin woozi nikah</t>
  </si>
  <si>
    <t>@anhedonians gua baca rep nya trnyata yg udh suami istri pun masih ada yaa yg suami nya genit, klo udh dr muda nya genit emg bakal kebawa trs ya smpe nikah</t>
  </si>
  <si>
    <t>gua baca rep nya trnyata yg udh suami istri pun masih ada yaa yg suami nya genit klo udh dr muda nya genit emg bakal kebawa trs ya smpe nikah</t>
  </si>
  <si>
    <t>['gua', 'baca', 'rep', 'nya', 'trnyata', 'yg', 'udh', 'suami', 'istri', 'pun', 'masih', 'ada', 'yaa', 'yg', 'suami', 'nya', 'genit', 'klo', 'udh', 'dr', 'muda', 'nya', 'genit', 'emg', 'bakal', 'kebawa', 'trs', 'ya', 'smpe', 'nikah']</t>
  </si>
  <si>
    <t>['aku', 'baca', 'rep', 'nya', 'trnyata', 'yg', 'sudah', 'suami', 'istri', 'pun', 'masih', 'ada', 'iya', 'yg', 'suami', 'nya', 'genit', 'klo', 'sudah', 'dari', 'muda', 'nya', 'genit', 'memang', 'bakal', 'kebawa', 'terus', 'ya', 'sampai', 'nikah']</t>
  </si>
  <si>
    <t>['baca', 'rep', 'nya', 'trnyata', 'suami', 'istri', 'iya', 'suami', 'nya', 'genit', 'klo', 'muda', 'nya', 'genit', 'kebawa', 'ya', 'nikah']</t>
  </si>
  <si>
    <t>['baca', 'rep', 'nya', 'trnyata', 'suami', 'istri', 'iya', 'suami', 'nya', 'genit', 'klo', 'muda', 'nya', 'genit', 'bawa', 'ya', 'nikah']</t>
  </si>
  <si>
    <t>baca rep nya trnyata suami istri iya suami nya genit klo muda nya genit bawa ya nikah</t>
  </si>
  <si>
    <t>@worksfess Menurut ku kalo masih muda banyakin jalan2 krna Klo udh nikah jalan2 itu nomor sekian dr kebutuhan hidup yg harus dipenuhi. + kurang bagi waktunya. Berdasarkan pengalaman hdp gua yg dlu sering hura2 ngabisin duit jajan dr ortu. Pnya duit 15 jt aja gk ckp</t>
  </si>
  <si>
    <t>@worksfess menurut ku kalo masih muda banyakin jalan2 krna klo udh nikah jalan2 itu nomor sekian dr kebutuhan hidup yg harus dipenuhi. + kurang bagi waktunya. berdasarkan pengalaman hdp gua yg dlu sering hura2 ngabisin duit jajan dr ortu. pnya duit 15 jt aja gk ckp</t>
  </si>
  <si>
    <t>menurut ku kalo masih muda banyakin jalan krna klo udh nikah jalan itu nomor sekian dr kebutuhan hidup yg harus dipenuhi kurang bagi waktunya berdasarkan pengalaman hdp gua yg dlu sering hura ngabisin duit jajan dr ortu pnya duit jt aja gk ckp</t>
  </si>
  <si>
    <t>['menurut', 'ku', 'kalo', 'masih', 'muda', 'banyakin', 'jalan', 'krna', 'klo', 'udh', 'nikah', 'jalan', 'itu', 'nomor', 'sekian', 'dr', 'kebutuhan', 'hidup', 'yg', 'harus', 'dipenuhi', 'kurang', 'bagi', 'waktunya', 'berdasarkan', 'pengalaman', 'hdp', 'gua', 'yg', 'dlu', 'sering', 'hura', 'ngabisin', 'duit', 'jajan', 'dr', 'ortu', 'pnya', 'duit', 'jt', 'aja', 'gk', 'ckp']</t>
  </si>
  <si>
    <t>['menurut', 'aku', 'kalo', 'masih', 'muda', 'banyakin', 'jalan', 'karena', 'klo', 'sudah', 'nikah', 'jalan', 'itu', 'nomor', 'sekian', 'dari', 'kebutuhan', 'hidup', 'yg', 'harus', 'dipenuhi', 'kurang', 'bagi', 'waktunya', 'berdasarkan', 'pengalaman', 'hdp', 'aku', 'yg', 'dahulu', 'sering', 'hura', 'menghabiskan', 'duit', 'jajan', 'dari', 'orangtua', 'punya', 'duit', 'juta', 'aja', 'tidak', 'cukup']</t>
  </si>
  <si>
    <t>['kalo', 'muda', 'banyakin', 'jalan', 'klo', 'nikah', 'jalan', 'nomor', 'sekian', 'kebutuhan', 'hidup', 'dipenuhi', 'berdasarkan', 'pengalaman', 'hdp', 'hura', 'menghabiskan', 'duit', 'jajan', 'orangtua', 'duit', 'juta', 'aja']</t>
  </si>
  <si>
    <t>['kalo', 'muda', 'banyakin', 'jalan', 'klo', 'nikah', 'jalan', 'nomor', 'sekian', 'butuh', 'hidup', 'penuh', 'dasar', 'alam', 'hdp', 'hura', 'habis', 'duit', 'jajan', 'orangtua', 'duit', 'juta', 'aja']</t>
  </si>
  <si>
    <t>kalo muda banyakin jalan klo nikah jalan nomor sekian butuh hidup penuh dasar alam hdp hura habis duit jajan orangtua duit juta aja</t>
  </si>
  <si>
    <t>@nessiejudge Tentang generasi sekarang, kek hamil diluar nikah, masih diumur muda bgt udah berhubungan udah hamil. Terus yang jomblo berdoa semoga bisa dapet pasangan yang sholeh/sholehah. Terus apalagi ya:)</t>
  </si>
  <si>
    <t>@nessiejudge tentang generasi sekarang, kek hamil diluar nikah, masih diumur muda bgt udah berhubungan udah hamil. terus yang jomblo berdoa semoga bisa dapet pasangan yang sholeh/sholehah. terus apalagi ya:)</t>
  </si>
  <si>
    <t>tentang generasi sekarang kek hamil diluar nikah masih diumur muda bgt udah berhubungan udah hamil terus yang jomblo berdoa semoga bisa dapet pasangan yang sholehsholehah terus apalagi ya</t>
  </si>
  <si>
    <t>['tentang', 'generasi', 'sekarang', 'kek', 'hamil', 'diluar', 'nikah', 'masih', 'diumur', 'muda', 'bgt', 'udah', 'berhubungan', 'udah', 'hamil', 'terus', 'yang', 'jomblo', 'berdoa', 'semoga', 'bisa', 'dapet', 'pasangan', 'yang', 'sholehsholehah', 'terus', 'apalagi', 'ya']</t>
  </si>
  <si>
    <t>['tentang', 'generasi', 'sekarang', 'seperti', 'hamil', 'diluar', 'nikah', 'masih', 'diumur', 'muda', 'banget', 'sudah', 'berhubungan', 'sudah', 'hamil', 'terus', 'yang', 'lajang', 'berdoa', 'semoga', 'bisa', 'dapat', 'pasangan', 'yang', 'sholehsholehah', 'terus', 'apalagi', 'ya']</t>
  </si>
  <si>
    <t>['generasi', 'hamil', 'diluar', 'nikah', 'diumur', 'muda', 'banget', 'berhubungan', 'hamil', 'lajang', 'berdoa', 'semoga', 'pasangan', 'sholehsholehah', 'ya']</t>
  </si>
  <si>
    <t>['generasi', 'hamil', 'luar', 'nikah', 'umur', 'muda', 'banget', 'hubung', 'hamil', 'lajang', 'doa', 'moga', 'pasang', 'sholehsholehah', 'ya']</t>
  </si>
  <si>
    <t>generasi hamil luar nikah umur muda banget hubung hamil lajang doa moga pasang sholehsholehah ya</t>
  </si>
  <si>
    <t>buat orang tua yg punya anak cewe terutama yg di daerah, jgn paksain anaknya buat nikah muda, karena byk bgt cewe muda di kota yg kerja sebagai LC, spa ++ therapist, PSK karena nikah muda dan diterlantarkan suami sampe harus kerja gt untuk biayain anaknya</t>
  </si>
  <si>
    <t>buat orang tua yg punya anak cewe terutama yg di daerah, jgn paksain anaknya buat nikah muda, karena byk bgt cewe muda di kota yg kerja sebagai lc, spa ++ therapist, psk karena nikah muda dan diterlantarkan suami sampe harus kerja gt untuk biayain anaknya</t>
  </si>
  <si>
    <t>buat orang tua yg punya anak cewe terutama yg di daerah jgn paksain anaknya buat nikah muda karena byk bgt cewe muda di kota yg kerja sebagai lc spa therapist psk karena nikah muda dan diterlantarkan suami sampe harus kerja gt untuk biayain anaknya</t>
  </si>
  <si>
    <t>['buat', 'orang', 'tua', 'yg', 'punya', 'anak', 'cewe', 'terutama', 'yg', 'di', 'daerah', 'jgn', 'paksain', 'anaknya', 'buat', 'nikah', 'muda', 'karena', 'byk', 'bgt', 'cewe', 'muda', 'di', 'kota', 'yg', 'kerja', 'sebagai', 'lc', 'spa', 'therapist', 'psk', 'karena', 'nikah', 'muda', 'dan', 'diterlantarkan', 'suami', 'sampe', 'harus', 'kerja', 'gt', 'untuk', 'biayain', 'anaknya']</t>
  </si>
  <si>
    <t>['buat', 'orang', 'tua', 'yg', 'punya', 'anak', 'cewek', 'terutama', 'yg', 'di', 'daerah', 'jgn', 'paksain', 'anaknya', 'buat', 'nikah', 'muda', 'karena', 'banyak', 'banget', 'cewek', 'muda', 'di', 'kota', 'yg', 'kerja', 'sebagai', 'lc', 'spa', 'therapist', 'psk', 'karena', 'nikah', 'muda', 'dan', 'diterlantarkan', 'suami', 'sampai', 'harus', 'kerja', 'begitu', 'untuk', 'membayar', 'anaknya']</t>
  </si>
  <si>
    <t>['orang', 'tua', 'anak', 'cewek', 'daerah', 'jgn', 'paksain', 'anaknya', 'nikah', 'muda', 'banget', 'cewek', 'muda', 'kota', 'kerja', 'lc', 'spa', 'therapist', 'psk', 'nikah', 'muda', 'diterlantarkan', 'suami', 'kerja', 'membayar', 'anaknya']</t>
  </si>
  <si>
    <t>['orang', 'tua', 'anak', 'cewek', 'daerah', 'jgn', 'paksain', 'anak', 'nikah', 'muda', 'banget', 'cewek', 'muda', 'kota', 'kerja', 'lc', 'spa', 'therapist', 'psk', 'nikah', 'muda', 'lantar', 'suami', 'kerja', 'bayar', 'anak']</t>
  </si>
  <si>
    <t>orang tua anak cewek daerah jgn paksain anak nikah muda banget cewek muda kota kerja lc spa therapist psk nikah muda lantar suami kerja bayar anak</t>
  </si>
  <si>
    <t>nikah muda dasarnya cuma :
1. gengsi
2. terpaksa karena ada 'sesuatu'</t>
  </si>
  <si>
    <t>nikah muda dasarnya cuma gengsi terpaksa karena ada sesuatu</t>
  </si>
  <si>
    <t>['nikah', 'muda', 'dasarnya', 'cuma', 'gengsi', 'terpaksa', 'karena', 'ada', 'sesuatu']</t>
  </si>
  <si>
    <t>['nikah', 'muda', 'dasarnya', 'gengsi', 'terpaksa']</t>
  </si>
  <si>
    <t>['nikah', 'muda', 'dasar', 'gengsi', 'paksa']</t>
  </si>
  <si>
    <t>nikah muda dasar gengsi paksa</t>
  </si>
  <si>
    <t>org org yg menyembah "nikah muda" emg udh siap, siap sangenya aja, mental masi kyk bocah</t>
  </si>
  <si>
    <t>org org yg menyembah nikah muda emg udh siap siap sangenya aja mental masi kyk bocah</t>
  </si>
  <si>
    <t>['org', 'org', 'yg', 'menyembah', 'nikah', 'muda', 'emg', 'udh', 'siap', 'siap', 'sangenya', 'aja', 'mental', 'masi', 'kyk', 'bocah']</t>
  </si>
  <si>
    <t>['orang', 'orang', 'yg', 'menyembah', 'nikah', 'muda', 'memang', 'sudah', 'siap', 'siap', 'sangenya', 'aja', 'mental', 'masih', 'seperti', 'anak']</t>
  </si>
  <si>
    <t>['orang', 'orang', 'menyembah', 'nikah', 'muda', 'sangenya', 'aja', 'mental', 'anak']</t>
  </si>
  <si>
    <t>['orang', 'orang', 'sembah', 'nikah', 'muda', 'sangenya', 'aja', 'mental', 'anak']</t>
  </si>
  <si>
    <t>orang orang sembah nikah muda sangenya aja mental anak</t>
  </si>
  <si>
    <t>ini semisal abang gua nikah sama pacarnya yg sekarang, kakak ipar gua lebih muda dari gua cok 😭</t>
  </si>
  <si>
    <t>ini semisal abang gua nikah sama pacarnya yg sekarang kakak ipar gua lebih muda dari gua cok</t>
  </si>
  <si>
    <t>['ini', 'semisal', 'abang', 'gua', 'nikah', 'sama', 'pacarnya', 'yg', 'sekarang', 'kakak', 'ipar', 'gua', 'lebih', 'muda', 'dari', 'gua', 'cok']</t>
  </si>
  <si>
    <t>['ini', 'semisal', 'kakak', 'aku', 'nikah', 'sama', 'pacarnya', 'yg', 'sekarang', 'kakak', 'ipar', 'aku', 'lebih', 'muda', 'dari', 'aku', 'cok']</t>
  </si>
  <si>
    <t>['kakak', 'nikah', 'pacarnya', 'kakak', 'ipar', 'muda', 'cok']</t>
  </si>
  <si>
    <t>['kakak', 'nikah', 'pacar', 'kakak', 'ipar', 'muda', 'cok']</t>
  </si>
  <si>
    <t>kakak nikah pacar kakak ipar muda cok</t>
  </si>
  <si>
    <t>Orang orang suka marah bahkan ngatain mereka yg milih nikah muda demi menghindari zina tapi setuju sama twit kaya gini tuh jadi kek..? Standar lo jangan ganda gitu lah</t>
  </si>
  <si>
    <t>orang orang suka marah bahkan ngatain mereka yg milih nikah muda demi menghindari zina tapi setuju sama twit kaya gini tuh jadi kek..? standar lo jangan ganda gitu lah</t>
  </si>
  <si>
    <t>orang orang suka marah bahkan ngatain mereka yg milih nikah muda demi menghindari zina tapi setuju sama twit kaya gini tuh jadi kek standar lo jangan ganda gitu lah</t>
  </si>
  <si>
    <t>['orang', 'orang', 'suka', 'marah', 'bahkan', 'ngatain', 'mereka', 'yg', 'milih', 'nikah', 'muda', 'demi', 'menghindari', 'zina', 'tapi', 'setuju', 'sama', 'twit', 'kaya', 'gini', 'tuh', 'jadi', 'kek', 'standar', 'lo', 'jangan', 'ganda', 'gitu', 'lah']</t>
  </si>
  <si>
    <t>['orang', 'orang', 'suka', 'marah', 'bahkan', 'membicarakan', 'mereka', 'yg', 'memilih', 'nikah', 'muda', 'demi', 'menghindari', 'zina', 'tapi', 'setuju', 'sama', 'tweet', 'kaya', 'begini', 'tuh', 'jadi', 'seperti', 'standar', 'kamu', 'jangan', 'ganda', 'begitu', 'lah']</t>
  </si>
  <si>
    <t>['orang', 'orang', 'suka', 'marah', 'membicarakan', 'memilih', 'nikah', 'muda', 'menghindari', 'zina', 'setuju', 'tweet', 'kaya', 'tuh', 'standar', 'ganda']</t>
  </si>
  <si>
    <t>['orang', 'orang', 'suka', 'marah', 'bicara', 'pilih', 'nikah', 'muda', 'hindar', 'zina', 'tuju', 'tweet', 'kaya', 'tuh', 'standar', 'ganda']</t>
  </si>
  <si>
    <t>orang orang suka marah bicara pilih nikah muda hindar zina tuju tweet kaya tuh standar ganda</t>
  </si>
  <si>
    <t>@tanyarlfes Relatif si nder, trgntung pola pikir masing" org. makanya pendidikan itu penting ya krn itu salah satunya minimal org" tuh aware sama masa depannya ke depannya mau gmn, mau nikah muda pny byk anak, atau fokus sama karir minimal mapan apalagi utk lelaki yg di Indonesia sendiri--</t>
  </si>
  <si>
    <t>@tanyarlfes relatif si nder, trgntung pola pikir masing" org. makanya pendidikan itu penting ya krn itu salah satunya minimal org" tuh aware sama masa depannya ke depannya mau gmn, mau nikah muda pny byk anak, atau fokus sama karir minimal mapan apalagi utk lelaki yg di indonesia sendiri--</t>
  </si>
  <si>
    <t>relatif si nder trgntung pola pikir masing org makanya pendidikan itu penting ya krn itu salah satunya minimal org tuh aware sama masa depannya ke depannya mau gmn mau nikah muda pny byk anak atau fokus sama karir minimal mapan apalagi utk lelaki yg di indonesia sendiri</t>
  </si>
  <si>
    <t>['relatif', 'si', 'nder', 'trgntung', 'pola', 'pikir', 'masing', 'org', 'makanya', 'pendidikan', 'itu', 'penting', 'ya', 'krn', 'itu', 'salah', 'satunya', 'minimal', 'org', 'tuh', 'aware', 'sama', 'masa', 'depannya', 'ke', 'depannya', 'mau', 'gmn', 'mau', 'nikah', 'muda', 'pny', 'byk', 'anak', 'atau', 'fokus', 'sama', 'karir', 'minimal', 'mapan', 'apalagi', 'utk', 'lelaki', 'yg', 'di', 'indonesia', 'sendiri']</t>
  </si>
  <si>
    <t>['relatif', 'si', 'nder', 'trgntung', 'pola', 'pikir', 'masing', 'orang', 'makanya', 'pendidikan', 'itu', 'penting', 'ya', 'krn', 'itu', 'salah', 'satunya', 'minimal', 'orang', 'tuh', 'aware', 'sama', 'masa', 'depannya', 'ke', 'depannya', 'mau', 'bagaimana', 'mau', 'nikah', 'muda', 'punya', 'banyak', 'anak', 'atau', 'fokus', 'sama', 'karier', 'minimal', 'mapan', 'apalagi', 'utk', 'lelaki', 'yg', 'di', 'indonesia', 'sendiri']</t>
  </si>
  <si>
    <t>['relatif', 'si', 'nder', 'trgntung', 'pola', 'pikir', 'orang', 'pendidikan', 'ya', 'krn', 'salah', 'satunya', 'minimal', 'orang', 'tuh', 'aware', 'depannya', 'depannya', 'nikah', 'muda', 'anak', 'fokus', 'karier', 'minimal', 'mapan', 'utk', 'lelaki', 'indonesia']</t>
  </si>
  <si>
    <t>['relatif', 'si', 'nder', 'trgntung', 'pola', 'pikir', 'orang', 'didik', 'ya', 'krn', 'salah', 'satu', 'minimal', 'orang', 'tuh', 'aware', 'depan', 'depan', 'nikah', 'muda', 'anak', 'fokus', 'karier', 'minimal', 'mapan', 'utk', 'lelaki', 'indonesia']</t>
  </si>
  <si>
    <t>relatif si nder trgntung pola pikir orang didik ya krn salah satu minimal orang tuh aware depan depan nikah muda anak fokus karier minimal mapan utk lelaki indonesia</t>
  </si>
  <si>
    <t>Ni cth bljaq x habih gatai nikah awai pastu bangga ank ramai. pastu buat syok jd hot momma ank besaq2 mak nmpk muda. huhu tp tulah duit belmbak x pa ank ramai. klu pesen nyawa2 ikan ni hmm kirim salam jala</t>
  </si>
  <si>
    <t>ni cth bljaq x habih gatai nikah awai pastu bangga ank ramai. pastu buat syok jd hot momma ank besaq2 mak nmpk muda. huhu tp tulah duit belmbak x pa ank ramai. klu pesen nyawa2 ikan ni hmm kirim salam jala</t>
  </si>
  <si>
    <t>ni cth bljaq  habih gatai nikah awai pastu bangga ank ramai pastu buat syok jd hot momma ank besaq mak nmpk muda huhu tp tulah duit belmbak  pa ank ramai klu pesen nyawa ikan ni hmm kirim salam jala</t>
  </si>
  <si>
    <t>['ni', 'cth', 'bljaq', 'habih', 'gatai', 'nikah', 'awai', 'pastu', 'bangga', 'ank', 'ramai', 'pastu', 'buat', 'syok', 'jd', 'hot', 'momma', 'ank', 'besaq', 'mak', 'nmpk', 'muda', 'huhu', 'tp', 'tulah', 'duit', 'belmbak', 'pa', 'ank', 'ramai', 'klu', 'pesen', 'nyawa', 'ikan', 'ni', 'hmm', 'kirim', 'salam', 'jala']</t>
  </si>
  <si>
    <t>['ini', 'contoh', 'bljaq', 'habih', 'gatai', 'nikah', 'awai', 'pasti', 'bangga', 'anak', 'ramai', 'pasti', 'buat', 'syok', 'jd', 'hot', 'momma', 'anak', 'besaq', 'ibu', 'nmpk', 'muda', 'huhu', 'tapi', 'tulah', 'duit', 'belmbak', 'bapak', 'anak', 'ramai', 'kalau', 'pesen', 'nyawa', 'ikan', 'ini', 'hmm', 'kirim', 'salam', 'jala']</t>
  </si>
  <si>
    <t>['contoh', 'bljaq', 'habih', 'gatai', 'nikah', 'awai', 'bangga', 'anak', 'ramai', 'syok', 'jd', 'hot', 'momma', 'anak', 'besaq', 'nmpk', 'muda', 'huhu', 'tulah', 'duit', 'belmbak', 'anak', 'ramai', 'pesen', 'nyawa', 'ikan', 'hmm', 'kirim', 'salam', 'jala']</t>
  </si>
  <si>
    <t>['contoh', 'bljaq', 'habih', 'gatai', 'nikah', 'awai', 'bangga', 'anak', 'ramai', 'syok', 'jd', 'hot', 'momma', 'anak', 'besaq', 'nmpk', 'muda', 'huhu', 'tulah', 'duit', 'belmbak', 'anak', 'ramai', 'sen', 'nyawa', 'ikan', 'hmm', 'kirim', 'salam', 'jala']</t>
  </si>
  <si>
    <t>contoh bljaq habih gatai nikah awai bangga anak ramai syok jd hot momma anak besaq nmpk muda huhu tulah duit belmbak anak ramai sen nyawa ikan hmm kirim salam jala</t>
  </si>
  <si>
    <t>monyet kaget bgt tmn fb ku dah nikah. pdhl ak gak tau dia siapa... mana mukanya masih muda</t>
  </si>
  <si>
    <t>monyet kaget bgt tmn fb ku dah nikah pdhl ak gak tau dia siapa mana mukanya masih muda</t>
  </si>
  <si>
    <t>['monyet', 'kaget', 'bgt', 'tmn', 'fb', 'ku', 'dah', 'nikah', 'pdhl', 'ak', 'gak', 'tau', 'dia', 'siapa', 'mana', 'mukanya', 'masih', 'muda']</t>
  </si>
  <si>
    <t>['monyet', 'kaget', 'banget', 'teman', 'fb', 'aku', 'sudah', 'nikah', 'padahal', 'aku', 'gak', 'tau', 'dia', 'siapa', 'mana', 'mukanya', 'masih', 'muda']</t>
  </si>
  <si>
    <t>['monyet', 'kaget', 'banget', 'teman', 'fb', 'nikah', 'gak', 'tau', 'mukanya', 'muda']</t>
  </si>
  <si>
    <t>['monyet', 'kaget', 'banget', 'teman', 'fb', 'nikah', 'gak', 'tau', 'muka', 'muda']</t>
  </si>
  <si>
    <t>monyet kaget banget teman fb nikah gak tau muka muda</t>
  </si>
  <si>
    <t>@kegblgnunfaedh nikah jga bukan ajang perlombaan, gambaran dari orang" disekeliling saya pun bisa jdi takut buat nikah muda juga. oiya menyatukan dua keluarga jga gak mudah loh🙂🙂🙂</t>
  </si>
  <si>
    <t>nikah jga bukan ajang perlombaan gambaran dari orang disekeliling saya pun bisa jdi takut buat nikah muda juga oiya menyatukan dua keluarga jga gak mudah loh</t>
  </si>
  <si>
    <t>['nikah', 'jga', 'bukan', 'ajang', 'perlombaan', 'gambaran', 'dari', 'orang', 'disekeliling', 'saya', 'pun', 'bisa', 'jdi', 'takut', 'buat', 'nikah', 'muda', 'juga', 'oiya', 'menyatukan', 'dua', 'keluarga', 'jga', 'gak', 'mudah', 'loh']</t>
  </si>
  <si>
    <t>['nikah', 'juga', 'bukan', 'ajang', 'perlombaan', 'gambaran', 'dari', 'orang', 'disekeliling', 'saya', 'pun', 'bisa', 'jadi', 'takut', 'buat', 'nikah', 'muda', 'juga', 'iya', 'menyatukan', 'dua', 'keluarga', 'juga', 'gak', 'mudah', 'loh']</t>
  </si>
  <si>
    <t>['nikah', 'ajang', 'perlombaan', 'gambaran', 'orang', 'disekeliling', 'takut', 'nikah', 'muda', 'iya', 'menyatukan', 'keluarga', 'gak', 'mudah', 'loh']</t>
  </si>
  <si>
    <t>['nikah', 'ajang', 'lomba', 'gambar', 'orang', 'keliling', 'takut', 'nikah', 'muda', 'iya', 'satu', 'keluarga', 'gak', 'mudah', 'loh']</t>
  </si>
  <si>
    <t>nikah ajang lomba gambar orang keliling takut nikah muda iya satu keluarga gak mudah loh</t>
  </si>
  <si>
    <t>@vyowiz Apalagi ini tanya kapan kamu nikahhh pils ga segampang itu loh om tante pakde bude nikah tu sekali seumur hidup dan ituu harus bener2 punya kesiapan mental sama fisik jadi jangan suka buru2in anak muda jaman sekarang buat nikah lagian umur masih 20th masih harus memantaskan diri</t>
  </si>
  <si>
    <t>@vyowiz apalagi ini tanya kapan kamu nikahhh pils ga segampang itu loh om tante pakde bude nikah tu sekali seumur hidup dan ituu harus bener2 punya kesiapan mental sama fisik jadi jangan suka buru2in anak muda jaman sekarang buat nikah lagian umur masih 20th masih harus memantaskan diri</t>
  </si>
  <si>
    <t>apalagi ini tanya kapan kamu nikahhh pils ga segampang itu loh om tante pakde bude nikah tu sekali seumur hidup dan ituu harus bener punya kesiapan mental sama fisik jadi jangan suka buruin anak muda jaman sekarang buat nikah lagian umur masih th masih harus memantaskan diri</t>
  </si>
  <si>
    <t>['apalagi', 'ini', 'tanya', 'kapan', 'kamu', 'nikahhh', 'pils', 'ga', 'segampang', 'itu', 'loh', 'om', 'tante', 'pakde', 'bude', 'nikah', 'tu', 'sekali', 'seumur', 'hidup', 'dan', 'ituu', 'harus', 'bener', 'punya', 'kesiapan', 'mental', 'sama', 'fisik', 'jadi', 'jangan', 'suka', 'buruin', 'anak', 'muda', 'jaman', 'sekarang', 'buat', 'nikah', 'lagian', 'umur', 'masih', 'th', 'masih', 'harus', 'memantaskan', 'diri']</t>
  </si>
  <si>
    <t>['apalagi', 'ini', 'tanya', 'kapan', 'kamu', 'nikahhh', 'pils', 'tidak', 'segampang', 'itu', 'loh', 'paman', 'tante', 'pakde', 'bude', 'nikah', 'itu', 'sekali', 'seumur', 'hidup', 'dan', 'ituu', 'harus', 'benar', 'punya', 'persiapan', 'mental', 'sama', 'fisik', 'jadi', 'jangan', 'suka', 'buruin', 'anak', 'muda', 'zaman', 'sekarang', 'buat', 'nikah', 'lagian', 'umur', 'masih', 'tahun', 'masih', 'harus', 'memantaskan', 'diri']</t>
  </si>
  <si>
    <t>['nikahhh', 'pils', 'segampang', 'loh', 'paman', 'tante', 'pakde', 'bude', 'nikah', 'seumur', 'hidup', 'ituu', 'persiapan', 'mental', 'fisik', 'suka', 'buruin', 'anak', 'muda', 'zaman', 'nikah', 'umur', 'memantaskan']</t>
  </si>
  <si>
    <t>['nikahhh', 'pils', 'gampang', 'loh', 'paman', 'tante', 'pakde', 'bude', 'nikah', 'umur', 'hidup', 'ituu', 'siap', 'mental', 'fisik', 'suka', 'buruin', 'anak', 'muda', 'zaman', 'nikah', 'umur', 'pantas']</t>
  </si>
  <si>
    <t>nikahhh pils gampang loh paman tante pakde bude nikah umur hidup ituu siap mental fisik suka buruin anak muda zaman nikah umur pantas</t>
  </si>
  <si>
    <t>@MNongkang gerakan nikah muda kak🙂</t>
  </si>
  <si>
    <t>@mnongkang gerakan nikah muda kak🙂</t>
  </si>
  <si>
    <t>gerakan nikah muda kak</t>
  </si>
  <si>
    <t>['gerakan', 'nikah', 'muda', 'kak']</t>
  </si>
  <si>
    <t>['gerakan', 'nikah', 'muda', 'kakak']</t>
  </si>
  <si>
    <t>['gera', 'nikah', 'muda', 'kakak']</t>
  </si>
  <si>
    <t>gera nikah muda kakak</t>
  </si>
  <si>
    <t>@warunglayout Ntar kalau nikah jadi mahmud, mamah muda aokaoak iyaa mending kejar dulu yg kamu mau, napa yaak harus buru buru</t>
  </si>
  <si>
    <t>@warunglayout ntar kalau nikah jadi mahmud, mamah muda aokaoak iyaa mending kejar dulu yg kamu mau, napa yaak harus buru buru</t>
  </si>
  <si>
    <t>ntar kalau nikah jadi mahmud mamah muda aokaoak iyaa mending kejar dulu yg kamu mau napa yaak harus buru buru</t>
  </si>
  <si>
    <t>['ntar', 'kalau', 'nikah', 'jadi', 'mahmud', 'mamah', 'muda', 'aokaoak', 'iyaa', 'mending', 'kejar', 'dulu', 'yg', 'kamu', 'mau', 'napa', 'yaak', 'harus', 'buru', 'buru']</t>
  </si>
  <si>
    <t>['nanti', 'kalau', 'nikah', 'jadi', 'mahmud', 'ibu', 'muda', 'aokaoak', 'iyaa', 'mending', 'kejar', 'dulu', 'yg', 'kamu', 'mau', 'kenapa', 'yaak', 'harus', 'buru', 'buru']</t>
  </si>
  <si>
    <t>['nikah', 'mahmud', 'muda', 'aokaoak', 'iyaa', 'mending', 'kejar', 'yaak', 'buru', 'buru']</t>
  </si>
  <si>
    <t>nikah mahmud muda aokaoak iyaa mending kejar yaak buru buru</t>
  </si>
  <si>
    <t>@AREAJULID Iya, karna jaman dlu kebanyakan nikah muda blm siap financial jadi anak pertama stunting makan yg penting kenyang, kurang asupan makanan bergizi.</t>
  </si>
  <si>
    <t>@areajulid iya, karna jaman dlu kebanyakan nikah muda blm siap financial jadi anak pertama stunting makan yg penting kenyang, kurang asupan makanan bergizi.</t>
  </si>
  <si>
    <t>iya karna jaman dlu kebanyakan nikah muda blm siap financial jadi anak pertama stunting makan yg penting kenyang kurang asupan makanan bergizi</t>
  </si>
  <si>
    <t>['iya', 'karna', 'jaman', 'dlu', 'kebanyakan', 'nikah', 'muda', 'blm', 'siap', 'financial', 'jadi', 'anak', 'pertama', 'stunting', 'makan', 'yg', 'penting', 'kenyang', 'kurang', 'asupan', 'makanan', 'bergizi']</t>
  </si>
  <si>
    <t>['iya', 'karena', 'zaman', 'dahulu', 'kebanyakan', 'nikah', 'muda', 'belum', 'siap', 'keuangan', 'jadi', 'anak', 'pertama', 'stunting', 'makan', 'yg', 'penting', 'kenyang', 'kurang', 'asupan', 'makanan', 'bergizi']</t>
  </si>
  <si>
    <t>['iya', 'zaman', 'kebanyakan', 'nikah', 'muda', 'keuangan', 'anak', 'stunting', 'makan', 'kenyang', 'asupan', 'makanan', 'bergizi']</t>
  </si>
  <si>
    <t>['iya', 'zaman', 'banyak', 'nikah', 'muda', 'uang', 'anak', 'stunting', 'makan', 'kenyang', 'asupan', 'makan', 'gizi']</t>
  </si>
  <si>
    <t>iya zaman banyak nikah muda uang anak stunting makan kenyang asupan makan gizi</t>
  </si>
  <si>
    <t>@gypteds Ngga lah, di desa paling tanyanya sambil malu malu kaya gini, "Itu harus nikah muda ya mas?"</t>
  </si>
  <si>
    <t>@gypteds ngga lah, di desa paling tanyanya sambil malu malu kaya gini, "itu harus nikah muda ya mas?"</t>
  </si>
  <si>
    <t>ngga lah di desa paling tanyanya sambil malu malu kaya gini itu harus nikah muda ya mas</t>
  </si>
  <si>
    <t>['ngga', 'lah', 'di', 'desa', 'paling', 'tanyanya', 'sambil', 'malu', 'malu', 'kaya', 'gini', 'itu', 'harus', 'nikah', 'muda', 'ya', 'mas']</t>
  </si>
  <si>
    <t>['tidak', 'lah', 'di', 'desa', 'paling', 'tanyanya', 'sambil', 'malu', 'malu', 'kaya', 'begini', 'itu', 'harus', 'nikah', 'muda', 'ya', 'kakak']</t>
  </si>
  <si>
    <t>['desa', 'malu', 'malu', 'kaya', 'nikah', 'muda', 'ya', 'kakak']</t>
  </si>
  <si>
    <t>desa malu malu kaya nikah muda ya kakak</t>
  </si>
  <si>
    <t>pas muda pada cakep banget apaya, cepet nikah si iya bener tapi</t>
  </si>
  <si>
    <t>pas muda pada cakep banget apaya cepet nikah si iya bener tapi</t>
  </si>
  <si>
    <t>['pas', 'muda', 'pada', 'cakep', 'banget', 'apaya', 'cepet', 'nikah', 'si', 'iya', 'bener', 'tapi']</t>
  </si>
  <si>
    <t>['saat', 'muda', 'pada', 'cakep', 'banget', 'apaya', 'cepat', 'nikah', 'si', 'iya', 'benar', 'tapi']</t>
  </si>
  <si>
    <t>['muda', 'cakep', 'banget', 'apaya', 'cepat', 'nikah', 'si', 'iya']</t>
  </si>
  <si>
    <t>muda cakep banget apaya cepat nikah si iya</t>
  </si>
  <si>
    <t>kapan nikah, padahal masi muda 😮‍💨</t>
  </si>
  <si>
    <t>kapan nikah padahal masi muda</t>
  </si>
  <si>
    <t>['kapan', 'nikah', 'padahal', 'masi', 'muda']</t>
  </si>
  <si>
    <t>['kapan', 'nikah', 'padahal', 'masih', 'muda']</t>
  </si>
  <si>
    <t>@atlasprivacy au dah, soalnya disini masih muda banyak yg udah nikah jadi ya gitu.</t>
  </si>
  <si>
    <t>au dah soalnya disini masih muda banyak yg udah nikah jadi ya gitu</t>
  </si>
  <si>
    <t>['au', 'dah', 'soalnya', 'disini', 'masih', 'muda', 'banyak', 'yg', 'udah', 'nikah', 'jadi', 'ya', 'gitu']</t>
  </si>
  <si>
    <t>['aku', 'sudah', 'soalnya', 'disini', 'masih', 'muda', 'banyak', 'yg', 'sudah', 'nikah', 'jadi', 'ya', 'begitu']</t>
  </si>
  <si>
    <t>['muda', 'nikah', 'ya']</t>
  </si>
  <si>
    <t>muda nikah ya</t>
  </si>
  <si>
    <t>@atlasprivacy aduh gue msih terlalu muda buat ditanya nikah</t>
  </si>
  <si>
    <t>aduh gue msih terlalu muda buat ditanya nikah</t>
  </si>
  <si>
    <t>['aduh', 'gue', 'msih', 'terlalu', 'muda', 'buat', 'ditanya', 'nikah']</t>
  </si>
  <si>
    <t>['aduh', 'aku', 'masih', 'terlalu', 'muda', 'buat', 'ditanya', 'nikah']</t>
  </si>
  <si>
    <t>['aduh', 'muda', 'nikah']</t>
  </si>
  <si>
    <t>aduh muda nikah</t>
  </si>
  <si>
    <t>Kepikiran aji, jangan sampe nikah muda ya ji, tunggu aku duluan yg nikah dulu, sekitar 4tahunan lagi lah😭
@Fajri_UN1TY</t>
  </si>
  <si>
    <t>kepikiran aji, jangan sampe nikah muda ya ji, tunggu aku duluan yg nikah dulu, sekitar 4tahunan lagi lah😭
@fajri_un1ty</t>
  </si>
  <si>
    <t>kepikiran aji jangan sampe nikah muda ya ji tunggu aku duluan yg nikah dulu sekitar tahunan lagi lah unty</t>
  </si>
  <si>
    <t>['kepikiran', 'aji', 'jangan', 'sampe', 'nikah', 'muda', 'ya', 'ji', 'tunggu', 'aku', 'duluan', 'yg', 'nikah', 'dulu', 'sekitar', 'tahunan', 'lagi', 'lah', 'unty']</t>
  </si>
  <si>
    <t>['kepikiran', 'aji', 'jangan', 'sampai', 'nikah', 'muda', 'ya', 'ji', 'tunggu', 'aku', 'duluan', 'yg', 'nikah', 'dulu', 'sekitar', 'tahunan', 'lagi', 'lah', 'unty']</t>
  </si>
  <si>
    <t>['kepikiran', 'aji', 'nikah', 'muda', 'ya', 'ji', 'tunggu', 'duluan', 'nikah', 'tahunan', 'unty']</t>
  </si>
  <si>
    <t>['pikir', 'aji', 'nikah', 'muda', 'ya', 'ji', 'tunggu', 'duluan', 'nikah', 'tahun', 'unty']</t>
  </si>
  <si>
    <t>pikir aji nikah muda ya ji tunggu duluan nikah tahun unty</t>
  </si>
  <si>
    <t>@worksfess Terus umur mu berapa? kalau misalnya masih terbilang muda saving weddingnya dikurangin, atau bucin itu dihapus masukin ke weddingnya, harus korbanin satu emang kalau mau nikah cepet</t>
  </si>
  <si>
    <t>@worksfess terus umur mu berapa? kalau misalnya masih terbilang muda saving weddingnya dikurangin, atau bucin itu dihapus masukin ke weddingnya, harus korbanin satu emang kalau mau nikah cepet</t>
  </si>
  <si>
    <t>terus umur mu berapa kalau misalnya masih terbilang muda saving weddingnya dikurangin atau bucin itu dihapus masukin ke weddingnya harus korbanin satu emang kalau mau nikah cepet</t>
  </si>
  <si>
    <t>['terus', 'umur', 'mu', 'berapa', 'kalau', 'misalnya', 'masih', 'terbilang', 'muda', 'saving', 'weddingnya', 'dikurangin', 'atau', 'bucin', 'itu', 'dihapus', 'masukin', 'ke', 'weddingnya', 'harus', 'korbanin', 'satu', 'emang', 'kalau', 'mau', 'nikah', 'cepet']</t>
  </si>
  <si>
    <t>['terus', 'umur', 'kamu', 'berapa', 'kalau', 'misalnya', 'masih', 'terbilang', 'muda', 'saving', 'weddingnya', 'dikurangin', 'atau', 'cinta', 'itu', 'dihapus', 'masukin', 'ke', 'weddingnya', 'harus', 'korbanin', 'satu', 'memang', 'kalau', 'mau', 'nikah', 'cepat']</t>
  </si>
  <si>
    <t>['umur', 'terbilang', 'muda', 'saving', 'weddingnya', 'dikurangin', 'cinta', 'dihapus', 'masukin', 'weddingnya', 'korbanin', 'nikah', 'cepat']</t>
  </si>
  <si>
    <t>['umur', 'bilang', 'muda', 'saving', 'weddingnya', 'rangin', 'cinta', 'hapus', 'masukin', 'weddingnya', 'korbanin', 'nikah', 'cepat']</t>
  </si>
  <si>
    <t>umur bilang muda saving weddingnya rangin cinta hapus masukin weddingnya korbanin nikah cepat</t>
  </si>
  <si>
    <t>@Maz_Fath Yallah, umur mau 25 thn
Tp isi pikiran ku sm banget  sm mas fath. relate bangett.
Skrng ngeliat temen udh pd nikah muda diumur 25, ntah jd tren/udh jd kultur. Ttp msh blm bs nemuin jawaban yg pas "nikah untuk apa"
Diri ini msh se santuyy itu, msh berantem sm isi hati &amp;amp; pikiran</t>
  </si>
  <si>
    <t>@maz_fath yallah, umur mau 25 thn
tp isi pikiran ku sm banget  sm mas fath. relate bangett.
skrng ngeliat temen udh pd nikah muda diumur 25, ntah jd tren/udh jd kultur. ttp msh blm bs nemuin jawaban yg pas "nikah untuk apa"
diri ini msh se santuyy itu, msh berantem sm isi hati &amp;amp; pikiran</t>
  </si>
  <si>
    <t>fath yallah umur mau thn tp isi pikiran ku sm banget sm mas fath relate bangett skrng ngeliat temen udh pd nikah muda diumur ntah jd trenudh jd kultur ttp msh blm bs nemuin jawaban yg pas nikah untuk apa diri ini msh se santuyy itu msh berantem sm isi hati amp pikiran</t>
  </si>
  <si>
    <t>['fath', 'yallah', 'umur', 'mau', 'thn', 'tp', 'isi', 'pikiran', 'ku', 'sm', 'banget', 'sm', 'mas', 'fath', 'relate', 'bangett', 'skrng', 'ngeliat', 'temen', 'udh', 'pd', 'nikah', 'muda', 'diumur', 'ntah', 'jd', 'trenudh', 'jd', 'kultur', 'ttp', 'msh', 'blm', 'bs', 'nemuin', 'jawaban', 'yg', 'pas', 'nikah', 'untuk', 'apa', 'diri', 'ini', 'msh', 'se', 'santuyy', 'itu', 'msh', 'berantem', 'sm', 'isi', 'hati', 'amp', 'pikiran']</t>
  </si>
  <si>
    <t>['fath', 'yallah', 'umur', 'mau', 'tahun', 'tapi', 'isi', 'pikiran', 'aku', 'sama', 'banget', 'sama', 'kakak', 'fath', 'berkaitan', 'banget', 'sekarang', 'melihat', 'teman', 'sudah', 'pada', 'nikah', 'muda', 'diumur', 'ntah', 'jd', 'trenudh', 'jd', 'kultur', 'tetap', 'masih', 'belum', 'bisa', 'menemukan', 'jawaban', 'yg', 'saat', 'nikah', 'untuk', 'apa', 'diri', 'ini', 'masih', 'se', 'santuyy', 'itu', 'masih', 'berkelahi', 'sama', 'isi', 'hati', 'amp', 'pikiran']</t>
  </si>
  <si>
    <t>['fath', 'yallah', 'umur', 'isi', 'pikiran', 'banget', 'kakak', 'fath', 'berkaitan', 'banget', 'teman', 'nikah', 'muda', 'diumur', 'ntah', 'jd', 'trenudh', 'jd', 'kultur', 'menemukan', 'nikah', 'santuyy', 'berkelahi', 'isi', 'hati', 'amp', 'pikiran']</t>
  </si>
  <si>
    <t>['fath', 'yallah', 'umur', 'isi', 'pikir', 'banget', 'kakak', 'fath', 'kait', 'banget', 'teman', 'nikah', 'muda', 'umur', 'ntah', 'jd', 'trenudh', 'jd', 'kultur', 'temu', 'nikah', 'santuyy', 'kelah', 'isi', 'hati', 'amp', 'pikir']</t>
  </si>
  <si>
    <t>fath yallah umur isi pikir banget kakak fath kait banget teman nikah muda umur ntah jd trenudh jd kultur temu nikah santuyy kelah isi hati amp pikir</t>
  </si>
  <si>
    <t>Gamau nikah muda wkwkwk</t>
  </si>
  <si>
    <t>gamau nikah muda wkwkwk</t>
  </si>
  <si>
    <t>['gamau', 'nikah', 'muda', 'wkwkwk']</t>
  </si>
  <si>
    <t>Nah kalo nikah muda? Financial ga mencukupi, akhir akhirnya keluarga gue nanti yg menderita... Tanggungjawab gue di akhirat bosss ya gedhe ☝☝☝</t>
  </si>
  <si>
    <t>nah kalo nikah muda? financial ga mencukupi, akhir akhirnya keluarga gue nanti yg menderita... tanggungjawab gue di akhirat bosss ya gedhe ☝☝☝</t>
  </si>
  <si>
    <t>nah kalo nikah muda financial ga mencukupi akhir akhirnya keluarga gue nanti yg menderita tanggungjawab gue di akhirat bosss ya gedhe</t>
  </si>
  <si>
    <t>['nah', 'kalo', 'nikah', 'muda', 'financial', 'ga', 'mencukupi', 'akhir', 'akhirnya', 'keluarga', 'gue', 'nanti', 'yg', 'menderita', 'tanggungjawab', 'gue', 'di', 'akhirat', 'bosss', 'ya', 'gedhe']</t>
  </si>
  <si>
    <t>['nah', 'kalo', 'nikah', 'muda', 'keuangan', 'tidak', 'mencukupi', 'akhir', 'akhirnya', 'keluarga', 'aku', 'nanti', 'yg', 'menderita', 'tanggungjawab', 'aku', 'di', 'akhirat', 'bosss', 'ya', 'besar']</t>
  </si>
  <si>
    <t>['kalo', 'nikah', 'muda', 'keuangan', 'mencukupi', 'keluarga', 'menderita', 'tanggungjawab', 'akhirat', 'bosss', 'ya']</t>
  </si>
  <si>
    <t>['kalo', 'nikah', 'muda', 'uang', 'cukup', 'keluarga', 'derita', 'tanggungjawab', 'akhirat', 'bosss', 'ya']</t>
  </si>
  <si>
    <t>kalo nikah muda uang cukup keluarga derita tanggungjawab akhirat bosss ya</t>
  </si>
  <si>
    <t>@tanyakanrl Masih muda ngapain buru2 nikah, jaman sekarang sama jaman dulu tuh patokan umurnya beda.</t>
  </si>
  <si>
    <t>@tanyakanrl masih muda ngapain buru2 nikah, jaman sekarang sama jaman dulu tuh patokan umurnya beda.</t>
  </si>
  <si>
    <t>masih muda ngapain buru nikah jaman sekarang sama jaman dulu tuh patokan umurnya beda</t>
  </si>
  <si>
    <t>['masih', 'muda', 'ngapain', 'buru', 'nikah', 'jaman', 'sekarang', 'sama', 'jaman', 'dulu', 'tuh', 'patokan', 'umurnya', 'beda']</t>
  </si>
  <si>
    <t>['masih', 'muda', 'kenapa', 'buru', 'nikah', 'zaman', 'sekarang', 'sama', 'zaman', 'dulu', 'tuh', 'patokan', 'umurnya', 'beda']</t>
  </si>
  <si>
    <t>['muda', 'buru', 'nikah', 'zaman', 'zaman', 'tuh', 'patokan', 'umurnya', 'beda']</t>
  </si>
  <si>
    <t>['muda', 'buru', 'nikah', 'zaman', 'zaman', 'tuh', 'patok', 'umur', 'beda']</t>
  </si>
  <si>
    <t>muda buru nikah zaman zaman tuh patok umur beda</t>
  </si>
  <si>
    <t>@jephrzn yahh gapapa kalau udh nikah muda 🙃</t>
  </si>
  <si>
    <t>yahh gapapa kalau udh nikah muda</t>
  </si>
  <si>
    <t>['yahh', 'gapapa', 'kalau', 'udh', 'nikah', 'muda']</t>
  </si>
  <si>
    <t>['yahh', 'boleh', 'kalau', 'sudah', 'nikah', 'muda']</t>
  </si>
  <si>
    <t>['yahh', 'nikah', 'muda']</t>
  </si>
  <si>
    <t>yahh nikah muda</t>
  </si>
  <si>
    <t>Ih sedih bacanya :( tp emg kalo aku denger dr cerita tante2, atau bahkan guru sekolahku yg masih pada muda dulu jg sharing2 kalo nikah modal cinta aja sulittt say😭 realitanya, permasalahan ekonomi bisa ngaruh bgtt bisa bikin emosi ga stabil ((kata mereka2))</t>
  </si>
  <si>
    <t>ih sedih bacanya :( tp emg kalo aku denger dr cerita tante2, atau bahkan guru sekolahku yg masih pada muda dulu jg sharing2 kalo nikah modal cinta aja sulittt say😭 realitanya, permasalahan ekonomi bisa ngaruh bgtt bisa bikin emosi ga stabil ((kata mereka2))</t>
  </si>
  <si>
    <t>ih sedih bacanya tp emg kalo aku denger dr cerita tante atau bahkan guru sekolahku yg masih pada muda dulu jg sharing kalo nikah modal cinta aja sulittt say realitanya permasalahan ekonomi bisa ngaruh bgtt bisa bikin emosi ga stabil kata mereka</t>
  </si>
  <si>
    <t>['ih', 'sedih', 'bacanya', 'tp', 'emg', 'kalo', 'aku', 'denger', 'dr', 'cerita', 'tante', 'atau', 'bahkan', 'guru', 'sekolahku', 'yg', 'masih', 'pada', 'muda', 'dulu', 'jg', 'sharing', 'kalo', 'nikah', 'modal', 'cinta', 'aja', 'sulittt', 'say', 'realitanya', 'permasalahan', 'ekonomi', 'bisa', 'ngaruh', 'bgtt', 'bisa', 'bikin', 'emosi', 'ga', 'stabil', 'kata', 'mereka']</t>
  </si>
  <si>
    <t>['ih', 'sedih', 'bacanya', 'tapi', 'memang', 'kalo', 'aku', 'denger', 'dari', 'cerita', 'tante', 'atau', 'bahkan', 'guru', 'sekolahku', 'yg', 'masih', 'pada', 'muda', 'dulu', 'juga', 'sharing', 'kalo', 'nikah', 'modal', 'cinta', 'aja', 'sulittt', 'say', 'realitanya', 'permasalahan', 'ekonomi', 'bisa', 'pengaruh', 'banget', 'bisa', 'bikin', 'emosi', 'tidak', 'stabil', 'kata', 'mereka']</t>
  </si>
  <si>
    <t>['sedih', 'bacanya', 'kalo', 'denger', 'cerita', 'tante', 'guru', 'sekolahku', 'muda', 'sharing', 'kalo', 'nikah', 'modal', 'cinta', 'aja', 'sulittt', 'say', 'realitanya', 'permasalahan', 'ekonomi', 'pengaruh', 'banget', 'bikin', 'emosi', 'stabil']</t>
  </si>
  <si>
    <t>['sedih', 'baca', 'kalo', 'denger', 'cerita', 'tante', 'guru', 'sekolah', 'muda', 'sharing', 'kalo', 'nikah', 'modal', 'cinta', 'aja', 'sulittt', 'say', 'realitanya', 'masalah', 'ekonomi', 'pengaruh', 'banget', 'bikin', 'emosi', 'stabil']</t>
  </si>
  <si>
    <t>sedih baca kalo denger cerita tante guru sekolah muda sharing kalo nikah modal cinta aja sulittt say realitanya masalah ekonomi pengaruh banget bikin emosi stabil</t>
  </si>
  <si>
    <t>Keluarga sebelah papa gw ini emang pada hobi kawin muda apa gmn? Kyk seumuran sama gw, anaknya udah 2 tahun, berarti dia nikah umur 20(?)</t>
  </si>
  <si>
    <t>keluarga sebelah papa gw ini emang pada hobi kawin muda apa gmn? kyk seumuran sama gw, anaknya udah 2 tahun, berarti dia nikah umur 20(?)</t>
  </si>
  <si>
    <t>keluarga sebelah papa gw ini emang pada hobi kawin muda apa gmn kyk seumuran sama gw anaknya udah tahun berarti dia nikah umur</t>
  </si>
  <si>
    <t>['keluarga', 'sebelah', 'papa', 'gw', 'ini', 'emang', 'pada', 'hobi', 'kawin', 'muda', 'apa', 'gmn', 'kyk', 'seumuran', 'sama', 'gw', 'anaknya', 'udah', 'tahun', 'berarti', 'dia', 'nikah', 'umur']</t>
  </si>
  <si>
    <t>['keluarga', 'sebelah', 'papa', 'aku', 'ini', 'memang', 'pada', 'hobi', 'kawin', 'muda', 'apa', 'bagaimana', 'seperti', 'seumuran', 'sama', 'aku', 'anaknya', 'sudah', 'tahun', 'berarti', 'dia', 'nikah', 'umur']</t>
  </si>
  <si>
    <t>['keluarga', 'sebelah', 'papa', 'hobi', 'kawin', 'muda', 'seumuran', 'anaknya', 'nikah', 'umur']</t>
  </si>
  <si>
    <t>['keluarga', 'belah', 'papa', 'hobi', 'kawin', 'muda', 'umur', 'anak', 'nikah', 'umur']</t>
  </si>
  <si>
    <t>keluarga belah papa hobi kawin muda umur anak nikah umur</t>
  </si>
  <si>
    <t>hari ini abis cerita sama mamah, bilang kalo aku cape, mamahku jawab "sayang kamu masih muda, masih cantik, belom nikah, belom sukses, masa udah nyerah" buat pertama kalinya nangis terharu sama kata kata mamah</t>
  </si>
  <si>
    <t>hari ini abis cerita sama mamah bilang kalo aku cape mamahku jawab sayang kamu masih muda masih cantik belom nikah belom sukses masa udah nyerah buat pertama kalinya nangis terharu sama kata kata mamah</t>
  </si>
  <si>
    <t>['hari', 'ini', 'abis', 'cerita', 'sama', 'mamah', 'bilang', 'kalo', 'aku', 'cape', 'mamahku', 'jawab', 'sayang', 'kamu', 'masih', 'muda', 'masih', 'cantik', 'belom', 'nikah', 'belom', 'sukses', 'masa', 'udah', 'nyerah', 'buat', 'pertama', 'kalinya', 'nangis', 'terharu', 'sama', 'kata', 'kata', 'mamah']</t>
  </si>
  <si>
    <t>['hari', 'ini', 'habis', 'cerita', 'sama', 'ibu', 'bilang', 'kalo', 'aku', 'capek', 'mamahku', 'jawab', 'sayang', 'kamu', 'masih', 'muda', 'masih', 'cantik', 'belum', 'nikah', 'belum', 'sukses', 'masa', 'sudah', 'menyerah', 'buat', 'pertama', 'kalinya', 'nangis', 'terharu', 'sama', 'kata', 'kata', 'ibu']</t>
  </si>
  <si>
    <t>['habis', 'cerita', 'bilang', 'kalo', 'capek', 'mamahku', 'sayang', 'muda', 'cantik', 'nikah', 'sukses', 'menyerah', 'kalinya', 'nangis', 'terharu']</t>
  </si>
  <si>
    <t>['habis', 'cerita', 'bilang', 'kalo', 'capek', 'mamah', 'sayang', 'muda', 'cantik', 'nikah', 'sukses', 'serah', 'kali', 'nang', 'haru']</t>
  </si>
  <si>
    <t>habis cerita bilang kalo capek mamah sayang muda cantik nikah sukses serah kali nang haru</t>
  </si>
  <si>
    <t>Ini mereka yg muda sendiri lakinya gordon gasih?? Dia malah nikah duluan😭</t>
  </si>
  <si>
    <t>ini mereka yg muda sendiri lakinya gordon gasih?? dia malah nikah duluan😭</t>
  </si>
  <si>
    <t>ini mereka yg muda sendiri lakinya gordon gasih dia malah nikah duluan</t>
  </si>
  <si>
    <t>['ini', 'mereka', 'yg', 'muda', 'sendiri', 'lakinya', 'gordon', 'gasih', 'dia', 'malah', 'nikah', 'duluan']</t>
  </si>
  <si>
    <t>['ini', 'mereka', 'yg', 'muda', 'sendiri', 'lakinya', 'gordon', 'tidak', 'dia', 'malah', 'nikah', 'duluan']</t>
  </si>
  <si>
    <t>['muda', 'lakinya', 'gordon', 'nikah', 'duluan']</t>
  </si>
  <si>
    <t>['muda', 'laki', 'gordon', 'nikah', 'duluan']</t>
  </si>
  <si>
    <t>muda laki gordon nikah duluan</t>
  </si>
  <si>
    <t>Bayangin kita nikah muda, malemnya gantian kamu dirumah jaga anak, aku keluar dugem.</t>
  </si>
  <si>
    <t>bayangin kita nikah muda, malemnya gantian kamu dirumah jaga anak, aku keluar dugem.</t>
  </si>
  <si>
    <t>bayangin kita nikah muda malemnya gantian kamu dirumah jaga anak aku keluar dugem</t>
  </si>
  <si>
    <t>['bayangin', 'kita', 'nikah', 'muda', 'malemnya', 'gantian', 'kamu', 'dirumah', 'jaga', 'anak', 'aku', 'keluar', 'dugem']</t>
  </si>
  <si>
    <t>['bayang', 'kita', 'nikah', 'muda', 'malamnya', 'gantian', 'kamu', 'dirumah', 'jaga', 'anak', 'aku', 'keluar', 'mabuk']</t>
  </si>
  <si>
    <t>['bayang', 'nikah', 'muda', 'malamnya', 'gantian', 'dirumah', 'jaga', 'anak', 'mabuk']</t>
  </si>
  <si>
    <t>['bayang', 'nikah', 'muda', 'malam', 'ganti', 'rumah', 'jaga', 'anak', 'mabuk']</t>
  </si>
  <si>
    <t>bayang nikah muda malam ganti rumah jaga anak mabuk</t>
  </si>
  <si>
    <t>Sahabat #idxislamic karena sebentar lagi mau lebaran, mimin mau kasih tips nih buat para investor muda kalo ditanya "kapan nikah?" pas lebaran nanti biar ga bingung harus jawab apa😁 https://t.co/N0miGD0nox</t>
  </si>
  <si>
    <t>sahabat #idxislamic karena sebentar lagi mau lebaran, mimin mau kasih tips nih buat para investor muda kalo ditanya "kapan nikah?" pas lebaran nanti biar ga bingung harus jawab apa😁 https://t.co/n0migd0nox</t>
  </si>
  <si>
    <t>sahabat karena sebentar lagi mau lebaran mimin mau kasih tips nih buat para investor muda kalo ditanya kapan nikah pas lebaran nanti biar ga bingung harus jawab apa</t>
  </si>
  <si>
    <t>['sahabat', 'karena', 'sebentar', 'lagi', 'mau', 'lebaran', 'mimin', 'mau', 'kasih', 'tips', 'nih', 'buat', 'para', 'investor', 'muda', 'kalo', 'ditanya', 'kapan', 'nikah', 'pas', 'lebaran', 'nanti', 'biar', 'ga', 'bingung', 'harus', 'jawab', 'apa']</t>
  </si>
  <si>
    <t>['sahabat', 'karena', 'sebentar', 'lagi', 'mau', 'lebaran', 'mimin', 'mau', 'kasih', 'tips', 'nih', 'buat', 'para', 'investor', 'muda', 'kalo', 'ditanya', 'kapan', 'nikah', 'saat', 'lebaran', 'nanti', 'biar', 'tidak', 'bingung', 'harus', 'jawab', 'apa']</t>
  </si>
  <si>
    <t>['sahabat', 'sebentar', 'lebaran', 'mimin', 'kasih', 'tips', 'nih', 'investor', 'muda', 'kalo', 'nikah', 'lebaran', 'biar', 'bingung']</t>
  </si>
  <si>
    <t>sahabat sebentar lebaran mimin kasih tips nih investor muda kalo nikah lebaran biar bingung</t>
  </si>
  <si>
    <t>mama cerita kalo sodara gue yg udah nikah (seumuran gue) mau ke rumah orang tuanya pas tanggal muda abis lakinya gajian, eh trs cuma dikasih 15 rebu.. trs gue teriak 'ihh tuh kan takut' trs mama gua ngambek gamau lanjutin ceritanya WKWKWK mungkin takut gua makin gamau nikah heu</t>
  </si>
  <si>
    <t>mama cerita kalo sodara gue yg udah nikah (seumuran gue) mau ke rumah orang tuanya pas tanggal muda abis lakinya gajian, eh trs cuma dikasih 15 rebu.. trs gue teriak 'ihh tuh kan takut' trs mama gua ngambek gamau lanjutin ceritanya wkwkwk mungkin takut gua makin gamau nikah heu</t>
  </si>
  <si>
    <t>mama cerita kalo sodara gue yg udah nikah seumuran gue mau ke rumah orang tuanya pas tanggal muda abis lakinya gajian eh trs cuma dikasih rebu trs gue teriak ihh tuh kan takut trs mama gua ngambek gamau lanjutin ceritanya wkwkwk mungkin takut gua makin gamau nikah heu</t>
  </si>
  <si>
    <t>['mama', 'cerita', 'kalo', 'sodara', 'gue', 'yg', 'udah', 'nikah', 'seumuran', 'gue', 'mau', 'ke', 'rumah', 'orang', 'tuanya', 'pas', 'tanggal', 'muda', 'abis', 'lakinya', 'gajian', 'eh', 'trs', 'cuma', 'dikasih', 'rebu', 'trs', 'gue', 'teriak', 'ihh', 'tuh', 'kan', 'takut', 'trs', 'mama', 'gua', 'ngambek', 'gamau', 'lanjutin', 'ceritanya', 'wkwkwk', 'mungkin', 'takut', 'gua', 'makin', 'gamau', 'nikah', 'heu']</t>
  </si>
  <si>
    <t>['ibu', 'cerita', 'kalo', 'saudara', 'aku', 'yg', 'sudah', 'nikah', 'seumuran', 'aku', 'mau', 'ke', 'rumah', 'orang', 'tuanya', 'saat', 'tanggal', 'muda', 'habis', 'lakinya', 'gajian', 'malah', 'terus', 'cuma', 'dikasih', 'rebu', 'terus', 'aku', 'teriak', 'ihh', 'tuh', 'kan', 'takut', 'terus', 'ibu', 'aku', 'ngambek', 'gamau', 'lanjutin', 'ceritanya', 'wkwkwk', 'mungkin', 'takut', 'aku', 'makin', 'gamau', 'nikah', 'heu']</t>
  </si>
  <si>
    <t>['cerita', 'kalo', 'saudara', 'nikah', 'seumuran', 'rumah', 'orang', 'tuanya', 'tanggal', 'muda', 'habis', 'lakinya', 'gajian', 'dikasih', 'rebu', 'teriak', 'ihh', 'tuh', 'takut', 'ngambek', 'gamau', 'lanjutin', 'ceritanya', 'wkwkwk', 'takut', 'gamau', 'nikah', 'heu']</t>
  </si>
  <si>
    <t>['cerita', 'kalo', 'saudara', 'nikah', 'umur', 'rumah', 'orang', 'tua', 'tanggal', 'muda', 'habis', 'laki', 'gaji', 'kasih', 'rebu', 'teriak', 'ihh', 'tuh', 'takut', 'ngambek', 'gamau', 'lanjutin', 'cerita', 'wkwkwk', 'takut', 'gamau', 'nikah', 'heu']</t>
  </si>
  <si>
    <t>cerita kalo saudara nikah umur rumah orang tua tanggal muda habis laki gaji kasih rebu teriak ihh tuh takut ngambek gamau lanjutin cerita wkwkwk takut gamau nikah heu</t>
  </si>
  <si>
    <t>@caratstalk Menolak keras nikah muda tp kl sama Joshua, hayu gas💃🏼</t>
  </si>
  <si>
    <t>@caratstalk menolak keras nikah muda tp kl sama joshua, hayu gas💃🏼</t>
  </si>
  <si>
    <t>menolak keras nikah muda tp kl sama joshua hayu gas</t>
  </si>
  <si>
    <t>['menolak', 'keras', 'nikah', 'muda', 'tp', 'kl', 'sama', 'joshua', 'hayu', 'gas']</t>
  </si>
  <si>
    <t>['menolak', 'keras', 'nikah', 'muda', 'tapi', 'kalau', 'sama', 'joshua', 'hayu', 'ayo']</t>
  </si>
  <si>
    <t>['menolak', 'keras', 'nikah', 'muda', 'joshua', 'hayu', 'ayo']</t>
  </si>
  <si>
    <t>['tolak', 'keras', 'nikah', 'muda', 'joshua', 'hayu', 'ayo']</t>
  </si>
  <si>
    <t>tolak keras nikah muda joshua hayu ayo</t>
  </si>
  <si>
    <t>Pas masih kerja, heran sama temen yg lebih muda tp curhat suka ditanya ttg calonnya mana lah, kapan nikah, tp kok keluarga gua gapernah ada nanya gituan wkwk</t>
  </si>
  <si>
    <t>pas masih kerja, heran sama temen yg lebih muda tp curhat suka ditanya ttg calonnya mana lah, kapan nikah, tp kok keluarga gua gapernah ada nanya gituan wkwk</t>
  </si>
  <si>
    <t>pas masih kerja heran sama temen yg lebih muda tp curhat suka ditanya ttg calonnya mana lah kapan nikah tp kok keluarga gua gapernah ada nanya gituan wkwk</t>
  </si>
  <si>
    <t>['pas', 'masih', 'kerja', 'heran', 'sama', 'temen', 'yg', 'lebih', 'muda', 'tp', 'curhat', 'suka', 'ditanya', 'ttg', 'calonnya', 'mana', 'lah', 'kapan', 'nikah', 'tp', 'kok', 'keluarga', 'gua', 'gapernah', 'ada', 'nanya', 'gituan', 'wkwk']</t>
  </si>
  <si>
    <t>['saat', 'masih', 'kerja', 'heran', 'sama', 'teman', 'yg', 'lebih', 'muda', 'tapi', 'cerita', 'suka', 'ditanya', 'tentang', 'calonnya', 'mana', 'lah', 'kapan', 'nikah', 'tapi', 'kok', 'keluarga', 'aku', 'gapernah', 'ada', 'bertanya', 'gituan', 'wkwk']</t>
  </si>
  <si>
    <t>['kerja', 'heran', 'teman', 'muda', 'cerita', 'suka', 'calonnya', 'nikah', 'keluarga', 'gapernah', 'gituan']</t>
  </si>
  <si>
    <t>['kerja', 'heran', 'teman', 'muda', 'cerita', 'suka', 'calon', 'nikah', 'keluarga', 'gapernah', 'gituan']</t>
  </si>
  <si>
    <t>kerja heran teman muda cerita suka calon nikah keluarga gapernah gituan</t>
  </si>
  <si>
    <t>@tanyarlfes Ibuku ngurusin aku kok. Cuma dia dulu nikah muda jadi belum terlalu bisa ngurus bayi. Makanya aku dibantu diurus sama nenekku juga.</t>
  </si>
  <si>
    <t>@tanyarlfes ibuku ngurusin aku kok. cuma dia dulu nikah muda jadi belum terlalu bisa ngurus bayi. makanya aku dibantu diurus sama nenekku juga.</t>
  </si>
  <si>
    <t>ibuku ngurusin aku kok cuma dia dulu nikah muda jadi belum terlalu bisa ngurus bayi makanya aku dibantu diurus sama nenekku juga</t>
  </si>
  <si>
    <t>['ibuku', 'ngurusin', 'aku', 'kok', 'cuma', 'dia', 'dulu', 'nikah', 'muda', 'jadi', 'belum', 'terlalu', 'bisa', 'ngurus', 'bayi', 'makanya', 'aku', 'dibantu', 'diurus', 'sama', 'nenekku', 'juga']</t>
  </si>
  <si>
    <t>['ibuku', 'mengurusi', 'aku', 'kok', 'cuma', 'dia', 'dulu', 'nikah', 'muda', 'jadi', 'belum', 'terlalu', 'bisa', 'merawat', 'bayi', 'makanya', 'aku', 'dibantu', 'diurus', 'sama', 'nenekku', 'juga']</t>
  </si>
  <si>
    <t>['ibuku', 'mengurusi', 'nikah', 'muda', 'merawat', 'bayi', 'dibantu', 'diurus', 'nenekku']</t>
  </si>
  <si>
    <t>['ibu', 'urus', 'nikah', 'muda', 'rawat', 'bayi', 'bantu', 'urus', 'nenek']</t>
  </si>
  <si>
    <t>ibu urus nikah muda rawat bayi bantu urus nenek</t>
  </si>
  <si>
    <t>Terserah mereka. Kita ga tau alasan mereka nikah muda tuh kenapa, bisa aja MBA??? Who knows 🤷🏻‍♀️</t>
  </si>
  <si>
    <t>terserah mereka. kita ga tau alasan mereka nikah muda tuh kenapa, bisa aja mba??? who knows 🤷🏻‍♀️</t>
  </si>
  <si>
    <t>terserah mereka kita ga tau alasan mereka nikah muda tuh kenapa bisa aja mba who knows</t>
  </si>
  <si>
    <t>['terserah', 'mereka', 'kita', 'ga', 'tau', 'alasan', 'mereka', 'nikah', 'muda', 'tuh', 'kenapa', 'bisa', 'aja', 'mba', 'who', 'knows']</t>
  </si>
  <si>
    <t>['terserah', 'mereka', 'kita', 'tidak', 'tau', 'alasan', 'mereka', 'nikah', 'muda', 'tuh', 'kenapa', 'bisa', 'aja', 'mbak', 'who', 'knows']</t>
  </si>
  <si>
    <t>['terserah', 'tau', 'alasan', 'nikah', 'muda', 'tuh', 'aja', 'mbak', 'who', 'knows']</t>
  </si>
  <si>
    <t>['serah', 'tau', 'alas', 'nikah', 'muda', 'tuh', 'aja', 'mbak', 'who', 'knows']</t>
  </si>
  <si>
    <t>serah tau alas nikah muda tuh aja mbak who knows</t>
  </si>
  <si>
    <t>@3st3h @Hana_restu20 @AREAJULID Aku ngga perhatikan tahun nya, tapi iya, waktu dia nikah udh banyak pemain sinetron baru yg fresh muda</t>
  </si>
  <si>
    <t>@3st3h @hana_restu20 @areajulid aku ngga perhatikan tahun nya, tapi iya, waktu dia nikah udh banyak pemain sinetron baru yg fresh muda</t>
  </si>
  <si>
    <t>restu aku ngga perhatikan tahun nya tapi iya waktu dia nikah udh banyak pemain sinetron baru yg fresh muda</t>
  </si>
  <si>
    <t>['restu', 'aku', 'ngga', 'perhatikan', 'tahun', 'nya', 'tapi', 'iya', 'waktu', 'dia', 'nikah', 'udh', 'banyak', 'pemain', 'sinetron', 'baru', 'yg', 'fresh', 'muda']</t>
  </si>
  <si>
    <t>['restu', 'aku', 'tidak', 'perhatikan', 'tahun', 'nya', 'tapi', 'iya', 'waktu', 'dia', 'nikah', 'sudah', 'banyak', 'pemain', 'sinetron', 'baru', 'yg', 'fresh', 'muda']</t>
  </si>
  <si>
    <t>['restu', 'perhatikan', 'nya', 'iya', 'nikah', 'pemain', 'sinetron', 'fresh', 'muda']</t>
  </si>
  <si>
    <t>['restu', 'perhati', 'nya', 'iya', 'nikah', 'main', 'sinetron', 'fresh', 'muda']</t>
  </si>
  <si>
    <t>restu perhati nya iya nikah main sinetron fresh muda</t>
  </si>
  <si>
    <t>@kkyuw0n wkwkwk banyak yg nikah cuma dijadiin ajang cepet2an, takut gadis tua lah ini lah, ujung2ny nikah muda trs cerai ya buat apa jg kan yaa</t>
  </si>
  <si>
    <t>wkwkwk banyak yg nikah cuma dijadiin ajang cepetan takut gadis tua lah ini lah ujungny nikah muda trs cerai ya buat apa jg kan yaa</t>
  </si>
  <si>
    <t>['wkwkwk', 'banyak', 'yg', 'nikah', 'cuma', 'dijadiin', 'ajang', 'cepetan', 'takut', 'gadis', 'tua', 'lah', 'ini', 'lah', 'ujungny', 'nikah', 'muda', 'trs', 'cerai', 'ya', 'buat', 'apa', 'jg', 'kan', 'yaa']</t>
  </si>
  <si>
    <t>['wkwkwk', 'banyak', 'yg', 'nikah', 'cuma', 'dijadikan', 'ajang', 'segera', 'takut', 'gadis', 'tua', 'lah', 'ini', 'lah', 'ujungny', 'nikah', 'muda', 'terus', 'cerai', 'ya', 'buat', 'apa', 'juga', 'kan', 'iya']</t>
  </si>
  <si>
    <t>['wkwkwk', 'nikah', 'dijadikan', 'ajang', 'takut', 'gadis', 'tua', 'ujungny', 'nikah', 'muda', 'cerai', 'ya', 'iya']</t>
  </si>
  <si>
    <t>['wkwkwk', 'nikah', 'jadi', 'ajang', 'takut', 'gadis', 'tua', 'ujungny', 'nikah', 'muda', 'cerai', 'ya', 'iya']</t>
  </si>
  <si>
    <t>wkwkwk nikah jadi ajang takut gadis tua ujungny nikah muda cerai ya iya</t>
  </si>
  <si>
    <t>@Alexandra_ody @Stvn_gnwn Nikah muda dong biar nggak dimarahin papa satya, kalo punya baby jadi nggak kena marah 🤣🤣</t>
  </si>
  <si>
    <t>@alexandra_ody @stvn_gnwn nikah muda dong biar nggak dimarahin papa satya, kalo punya baby jadi nggak kena marah 🤣🤣</t>
  </si>
  <si>
    <t>ody gnwn nikah muda dong biar nggak dimarahin papa satya kalo punya baby jadi nggak kena marah</t>
  </si>
  <si>
    <t>['ody', 'gnwn', 'nikah', 'muda', 'dong', 'biar', 'nggak', 'dimarahin', 'papa', 'satya', 'kalo', 'punya', 'baby', 'jadi', 'nggak', 'kena', 'marah']</t>
  </si>
  <si>
    <t>['ody', 'gnwn', 'nikah', 'muda', 'dong', 'biar', 'tidak', 'dimarahin', 'papa', 'satya', 'kalo', 'punya', 'baby', 'jadi', 'tidak', 'kena', 'marah']</t>
  </si>
  <si>
    <t>['ody', 'gnwn', 'nikah', 'muda', 'biar', 'dimarahin', 'papa', 'satya', 'kalo', 'baby', 'kena', 'marah']</t>
  </si>
  <si>
    <t>ody gnwn nikah muda biar dimarahin papa satya kalo baby kena marah</t>
  </si>
  <si>
    <t>@tupacaput16 @fathan_daulay @Outstandjing Seks disaat mental belum siap ujungnya nikah/ aborsi. Sama aja kan jdinya? Lu nolak nikah muda tapi malah jdinya nikah muda krn ngesex</t>
  </si>
  <si>
    <t>@tupacaput16 @fathan_daulay @outstandjing seks disaat mental belum siap ujungnya nikah/ aborsi. sama aja kan jdinya? lu nolak nikah muda tapi malah jdinya nikah muda krn ngesex</t>
  </si>
  <si>
    <t>daulay seks disaat mental belum siap ujungnya nikah aborsi sama aja kan jdinya lu nolak nikah muda tapi malah jdinya nikah muda krn ngesex</t>
  </si>
  <si>
    <t>['daulay', 'seks', 'disaat', 'mental', 'belum', 'siap', 'ujungnya', 'nikah', 'aborsi', 'sama', 'aja', 'kan', 'jdinya', 'lu', 'nolak', 'nikah', 'muda', 'tapi', 'malah', 'jdinya', 'nikah', 'muda', 'krn', 'ngesex']</t>
  </si>
  <si>
    <t>['daulay', 'seks', 'disaat', 'mental', 'belum', 'siap', 'ujungnya', 'nikah', 'aborsi', 'sama', 'aja', 'kan', 'jdinya', 'kamu', 'menolak', 'nikah', 'muda', 'tapi', 'malah', 'jdinya', 'nikah', 'muda', 'krn', 'ngesex']</t>
  </si>
  <si>
    <t>['daulay', 'seks', 'disaat', 'mental', 'ujungnya', 'nikah', 'aborsi', 'aja', 'jdinya', 'menolak', 'nikah', 'muda', 'jdinya', 'nikah', 'muda', 'krn', 'ngesex']</t>
  </si>
  <si>
    <t>['daulay', 'seks', 'saat', 'mental', 'ujung', 'nikah', 'aborsi', 'aja', 'jdinya', 'tolak', 'nikah', 'muda', 'jdinya', 'nikah', 'muda', 'krn', 'ngesex']</t>
  </si>
  <si>
    <t>daulay seks saat mental ujung nikah aborsi aja jdinya tolak nikah muda jdinya nikah muda krn ngesex</t>
  </si>
  <si>
    <t>@msaid_didu @ganjarpranowo @aniesbaswedan @prabowo Agenda belio sbg Pejuang Tangguh Capres
Dari sayah masih muda
Kemudian nikah dan punya anak
Kemudian anak punya anak lg alias cucu
Siapapun Presidennya
Belio setia menjadi kontestannya</t>
  </si>
  <si>
    <t>@msaid_didu @ganjarpranowo @aniesbaswedan @prabowo agenda belio sbg pejuang tangguh capres
dari sayah masih muda
kemudian nikah dan punya anak
kemudian anak punya anak lg alias cucu
siapapun presidennya
belio setia menjadi kontestannya</t>
  </si>
  <si>
    <t>didu agenda belio sbg pejuang tangguh capres dari sayah masih muda kemudian nikah dan punya anak kemudian anak punya anak lg alias cucu siapapun presidennya belio setia menjadi kontestannya</t>
  </si>
  <si>
    <t>['didu', 'agenda', 'belio', 'sbg', 'pejuang', 'tangguh', 'capres', 'dari', 'sayah', 'masih', 'muda', 'kemudian', 'nikah', 'dan', 'punya', 'anak', 'kemudian', 'anak', 'punya', 'anak', 'lg', 'alias', 'cucu', 'siapapun', 'presidennya', 'belio', 'setia', 'menjadi', 'kontestannya']</t>
  </si>
  <si>
    <t>['didu', 'agenda', 'beliau', 'sebagai', 'pejuang', 'tangguh', 'capres', 'dari', 'sayah', 'masih', 'muda', 'kemudian', 'nikah', 'dan', 'punya', 'anak', 'kemudian', 'anak', 'punya', 'anak', 'lagi', 'alias', 'cucu', 'siapapun', 'presidennya', 'beliau', 'setia', 'menjadi', 'kontestannya']</t>
  </si>
  <si>
    <t>['didu', 'agenda', 'beliau', 'pejuang', 'tangguh', 'capres', 'sayah', 'muda', 'nikah', 'anak', 'anak', 'anak', 'alias', 'cucu', 'presidennya', 'beliau', 'setia', 'kontestannya']</t>
  </si>
  <si>
    <t>['didu', 'agenda', 'beliau', 'juang', 'tangguh', 'capres', 'sayah', 'muda', 'nikah', 'anak', 'anak', 'anak', 'alias', 'cucu', 'presiden', 'beliau', 'setia', 'kontestan']</t>
  </si>
  <si>
    <t>didu agenda beliau juang tangguh capres sayah muda nikah anak anak anak alias cucu presiden beliau setia kontestan</t>
  </si>
  <si>
    <t>Mau nikah muda sama Wen Junhui kalau begini https://t.co/B8SyLPQTvZ</t>
  </si>
  <si>
    <t>mau nikah muda sama wen junhui kalau begini https://t.co/b8sylpqtvz</t>
  </si>
  <si>
    <t>mau nikah muda sama wen junhui kalau begini</t>
  </si>
  <si>
    <t>['mau', 'nikah', 'muda', 'sama', 'wen', 'junhui', 'kalau', 'begini']</t>
  </si>
  <si>
    <t>['nikah', 'muda', 'wen', 'junhui']</t>
  </si>
  <si>
    <t>nikah muda wen junhui</t>
  </si>
  <si>
    <t>kayanya ini top question ya 🤣
padahal sudah sering sy blg baik di tweet atau space sy nikah muda 
😌😄
saya tuh twenty-something, anak 1 , 9thn. https://t.co/fOHLoE4Ayc</t>
  </si>
  <si>
    <t>kayanya ini top question ya 🤣
padahal sudah sering sy blg baik di tweet atau space sy nikah muda 
😌😄
saya tuh twenty-something, anak 1 , 9thn. https://t.co/fohloe4ayc</t>
  </si>
  <si>
    <t>kayanya ini top question ya padahal sudah sering sy blg baik di tweet atau space sy nikah muda saya tuh twentysomething anak thn</t>
  </si>
  <si>
    <t>['kayanya', 'ini', 'top', 'question', 'ya', 'padahal', 'sudah', 'sering', 'sy', 'blg', 'baik', 'di', 'tweet', 'atau', 'space', 'sy', 'nikah', 'muda', 'saya', 'tuh', 'twentysomething', 'anak', 'thn']</t>
  </si>
  <si>
    <t>['sepertinya', 'ini', 'top', 'question', 'ya', 'padahal', 'sudah', 'sering', 'saya', 'bilang', 'baik', 'di', 'tweet', 'atau', 'space', 'saya', 'nikah', 'muda', 'saya', 'tuh', 'twentysomething', 'anak', 'tahun']</t>
  </si>
  <si>
    <t>['top', 'question', 'ya', 'bilang', 'tweet', 'space', 'nikah', 'muda', 'tuh', 'twentysomething', 'anak']</t>
  </si>
  <si>
    <t>top question ya bilang tweet space nikah muda tuh twentysomething anak</t>
  </si>
  <si>
    <t>@Sooenyong kata siapa gamau nikah, belum mau yang bener, karna masih muda. suka anak kecil kok, tp ga yg suka banget sampe kl ada anak kecil tau2 nempel gitu. 🤨</t>
  </si>
  <si>
    <t>@sooenyong kata siapa gamau nikah, belum mau yang bener, karna masih muda. suka anak kecil kok, tp ga yg suka banget sampe kl ada anak kecil tau2 nempel gitu. 🤨</t>
  </si>
  <si>
    <t>kata siapa gamau nikah belum mau yang bener karna masih muda suka anak kecil kok tp ga yg suka banget sampe kl ada anak kecil tau nempel gitu</t>
  </si>
  <si>
    <t>['kata', 'siapa', 'gamau', 'nikah', 'belum', 'mau', 'yang', 'bener', 'karna', 'masih', 'muda', 'suka', 'anak', 'kecil', 'kok', 'tp', 'ga', 'yg', 'suka', 'banget', 'sampe', 'kl', 'ada', 'anak', 'kecil', 'tau', 'nempel', 'gitu']</t>
  </si>
  <si>
    <t>['kata', 'siapa', 'gamau', 'nikah', 'belum', 'mau', 'yang', 'benar', 'karena', 'masih', 'muda', 'suka', 'anak', 'kecil', 'kok', 'tapi', 'tidak', 'yg', 'suka', 'banget', 'sampai', 'kalau', 'ada', 'anak', 'kecil', 'tau', 'nempel', 'begitu']</t>
  </si>
  <si>
    <t>['gamau', 'nikah', 'muda', 'suka', 'anak', 'suka', 'banget', 'anak', 'tau', 'nempel']</t>
  </si>
  <si>
    <t>gamau nikah muda suka anak suka banget anak tau nempel</t>
  </si>
  <si>
    <t>mau nikah muda ya tuhan</t>
  </si>
  <si>
    <t>['mau', 'nikah', 'muda', 'ya', 'tuhan']</t>
  </si>
  <si>
    <t>['nikah', 'muda', 'ya', 'tuhan']</t>
  </si>
  <si>
    <t>nikah muda ya tuhan</t>
  </si>
  <si>
    <t>belum lebaran mamah dah bilang, 
“ni kayane tetangga duluan yang nikah dibanding kamu”
lahya gimana orang tetangga yang lebih muda dah pada bawa pacar ke rumah pas lebaran gini, aku bagian mantau terusss😭👍</t>
  </si>
  <si>
    <t>belum lebaran mamah dah bilang ni kayane tetangga duluan yang nikah dibanding kamu lahya gimana orang tetangga yang lebih muda dah pada bawa pacar ke rumah pas lebaran gini aku bagian mantau terusss</t>
  </si>
  <si>
    <t>['belum', 'lebaran', 'mamah', 'dah', 'bilang', 'ni', 'kayane', 'tetangga', 'duluan', 'yang', 'nikah', 'dibanding', 'kamu', 'lahya', 'gimana', 'orang', 'tetangga', 'yang', 'lebih', 'muda', 'dah', 'pada', 'bawa', 'pacar', 'ke', 'rumah', 'pas', 'lebaran', 'gini', 'aku', 'bagian', 'mantau', 'terusss']</t>
  </si>
  <si>
    <t>['belum', 'lebaran', 'ibu', 'sudah', 'bilang', 'ini', 'kayane', 'tetangga', 'duluan', 'yang', 'nikah', 'dibanding', 'kamu', 'lahya', 'bagaimana', 'orang', 'tetangga', 'yang', 'lebih', 'muda', 'sudah', 'pada', 'bawa', 'pacar', 'ke', 'rumah', 'saat', 'lebaran', 'begini', 'aku', 'bagian', 'pantau', 'terusss']</t>
  </si>
  <si>
    <t>['lebaran', 'bilang', 'kayane', 'tetangga', 'duluan', 'nikah', 'dibanding', 'lahya', 'orang', 'tetangga', 'muda', 'bawa', 'pacar', 'rumah', 'lebaran', 'pantau', 'terusss']</t>
  </si>
  <si>
    <t>['lebaran', 'bilang', 'kayane', 'tetangga', 'duluan', 'nikah', 'banding', 'lahya', 'orang', 'tetangga', 'muda', 'bawa', 'pacar', 'rumah', 'lebaran', 'pantau', 'terusss']</t>
  </si>
  <si>
    <t>lebaran bilang kayane tetangga duluan nikah banding lahya orang tetangga muda bawa pacar rumah lebaran pantau terusss</t>
  </si>
  <si>
    <t>Ga unpopular sih cuma, dulu msh kecil ngerasa umur 25 tua bgt tp skrg ada kenalan yg mau nikah umur 25 aku blg 'lah cepet bgt lu mau nikah, msh muda' 😵</t>
  </si>
  <si>
    <t>ga unpopular sih cuma, dulu msh kecil ngerasa umur 25 tua bgt tp skrg ada kenalan yg mau nikah umur 25 aku blg 'lah cepet bgt lu mau nikah, msh muda' 😵</t>
  </si>
  <si>
    <t>ga unpopular sih cuma dulu msh kecil ngerasa umur tua bgt tp skrg ada kenalan yg mau nikah umur aku blg lah cepet bgt lu mau nikah msh muda</t>
  </si>
  <si>
    <t>['ga', 'unpopular', 'sih', 'cuma', 'dulu', 'msh', 'kecil', 'ngerasa', 'umur', 'tua', 'bgt', 'tp', 'skrg', 'ada', 'kenalan', 'yg', 'mau', 'nikah', 'umur', 'aku', 'blg', 'lah', 'cepet', 'bgt', 'lu', 'mau', 'nikah', 'msh', 'muda']</t>
  </si>
  <si>
    <t>['tidak', 'unpopular', 'sih', 'cuma', 'dulu', 'masih', 'kecil', 'merasakan', 'umur', 'tua', 'banget', 'tapi', 'sekarang', 'ada', 'kenalan', 'yg', 'mau', 'nikah', 'umur', 'aku', 'bilang', 'lah', 'cepat', 'banget', 'kamu', 'mau', 'nikah', 'masih', 'muda']</t>
  </si>
  <si>
    <t>['unpopular', 'sih', 'merasakan', 'umur', 'tua', 'banget', 'kenalan', 'nikah', 'umur', 'bilang', 'cepat', 'banget', 'nikah', 'muda']</t>
  </si>
  <si>
    <t>['unpopular', 'sih', 'rasa', 'umur', 'tua', 'banget', 'kenal', 'nikah', 'umur', 'bilang', 'cepat', 'banget', 'nikah', 'muda']</t>
  </si>
  <si>
    <t>unpopular sih rasa umur tua banget kenal nikah umur bilang cepat banget nikah muda</t>
  </si>
  <si>
    <t>nikah ga harus diusia muda. ngebet nikah buat apa klo duit gaada?</t>
  </si>
  <si>
    <t>nikah ga harus diusia muda ngebet nikah buat apa klo duit gaada</t>
  </si>
  <si>
    <t>['nikah', 'ga', 'harus', 'diusia', 'muda', 'ngebet', 'nikah', 'buat', 'apa', 'klo', 'duit', 'gaada']</t>
  </si>
  <si>
    <t>['nikah', 'tidak', 'harus', 'diusia', 'muda', 'ingin', 'nikah', 'buat', 'apa', 'klo', 'duit', 'gaada']</t>
  </si>
  <si>
    <t>['nikah', 'diusia', 'muda', 'nikah', 'klo', 'duit', 'gaada']</t>
  </si>
  <si>
    <t>['nikah', 'usia', 'muda', 'nikah', 'klo', 'duit', 'gaada']</t>
  </si>
  <si>
    <t>nikah usia muda nikah klo duit gaada</t>
  </si>
  <si>
    <t>setuju, mangkannya gue paling males sm org yg nikah muda padahal financialnya belum mapan…</t>
  </si>
  <si>
    <t>setuju mangkannya gue paling males sm org yg nikah muda padahal financialnya belum mapan</t>
  </si>
  <si>
    <t>['setuju', 'mangkannya', 'gue', 'paling', 'males', 'sm', 'org', 'yg', 'nikah', 'muda', 'padahal', 'financialnya', 'belum', 'mapan']</t>
  </si>
  <si>
    <t>['setuju', 'mangkannya', 'aku', 'paling', 'malas', 'sama', 'orang', 'yg', 'nikah', 'muda', 'padahal', 'financialnya', 'belum', 'mapan']</t>
  </si>
  <si>
    <t>['setuju', 'mangkannya', 'malas', 'orang', 'nikah', 'muda', 'financialnya', 'mapan']</t>
  </si>
  <si>
    <t>['tuju', 'mang', 'malas', 'orang', 'nikah', 'muda', 'financialnya', 'mapan']</t>
  </si>
  <si>
    <t>tuju mang malas orang nikah muda financialnya mapan</t>
  </si>
  <si>
    <t>ya gapapa kalo emg udah jodohnya diumur segitu ya wajar wajar aja. asalkan mental fisik udah siap, karna pernikahan itu ibadah terpanjang. kalo soal rezeki mah pasti ada nikah muda ga menjamin jualan pop ice kok.</t>
  </si>
  <si>
    <t>ya gapapa kalo emg udah jodohnya diumur segitu ya wajar wajar aja asalkan mental fisik udah siap karna pernikahan itu ibadah terpanjang kalo soal rezeki mah pasti ada nikah muda ga menjamin jualan pop ice kok</t>
  </si>
  <si>
    <t>['ya', 'gapapa', 'kalo', 'emg', 'udah', 'jodohnya', 'diumur', 'segitu', 'ya', 'wajar', 'wajar', 'aja', 'asalkan', 'mental', 'fisik', 'udah', 'siap', 'karna', 'pernikahan', 'itu', 'ibadah', 'terpanjang', 'kalo', 'soal', 'rezeki', 'mah', 'pasti', 'ada', 'nikah', 'muda', 'ga', 'menjamin', 'jualan', 'pop', 'ice', 'kok']</t>
  </si>
  <si>
    <t>['ya', 'boleh', 'kalo', 'memang', 'sudah', 'jodohnya', 'diumur', 'begitu', 'ya', 'wajar', 'wajar', 'aja', 'asalkan', 'mental', 'fisik', 'sudah', 'siap', 'karena', 'pernikahan', 'itu', 'ibadah', 'terpanjang', 'kalo', 'soal', 'rezeki', 'mah', 'pasti', 'ada', 'nikah', 'muda', 'tidak', 'menjamin', 'jualan', 'pop', 'ice', 'kok']</t>
  </si>
  <si>
    <t>['ya', 'kalo', 'jodohnya', 'diumur', 'ya', 'wajar', 'wajar', 'aja', 'mental', 'fisik', 'pernikahan', 'ibadah', 'terpanjang', 'kalo', 'rezeki', 'mah', 'nikah', 'muda', 'menjamin', 'jualan', 'pop', 'ice']</t>
  </si>
  <si>
    <t>['ya', 'kalo', 'jodoh', 'umur', 'ya', 'wajar', 'wajar', 'aja', 'mental', 'fisik', 'nikah', 'ibadah', 'panjang', 'kalo', 'rezeki', 'mah', 'nikah', 'muda', 'jamin', 'jual', 'pop', 'ice']</t>
  </si>
  <si>
    <t>ya kalo jodoh umur ya wajar wajar aja mental fisik nikah ibadah panjang kalo rezeki mah nikah muda jamin jual pop ice</t>
  </si>
  <si>
    <t>"Carikan dulu pria ganteng muda kaya raya kalo bisa anak tunggal"
Kalo enggak "secepatnya ya tapi nanti kalo aku nikah situ yg bayarin semuanya ya"</t>
  </si>
  <si>
    <t>"carikan dulu pria ganteng muda kaya raya kalo bisa anak tunggal"
kalo enggak "secepatnya ya tapi nanti kalo aku nikah situ yg bayarin semuanya ya"</t>
  </si>
  <si>
    <t>carikan dulu pria ganteng muda kaya raya kalo bisa anak tunggal kalo enggak secepatnya ya tapi nanti kalo aku nikah situ yg bayarin semuanya ya</t>
  </si>
  <si>
    <t>['carikan', 'dulu', 'pria', 'ganteng', 'muda', 'kaya', 'raya', 'kalo', 'bisa', 'anak', 'tunggal', 'kalo', 'enggak', 'secepatnya', 'ya', 'tapi', 'nanti', 'kalo', 'aku', 'nikah', 'situ', 'yg', 'bayarin', 'semuanya', 'ya']</t>
  </si>
  <si>
    <t>['carikan', 'pria', 'ganteng', 'muda', 'kaya', 'raya', 'kalo', 'anak', 'tunggal', 'kalo', 'secepatnya', 'ya', 'kalo', 'nikah', 'situ', 'bayarin', 'ya']</t>
  </si>
  <si>
    <t>['cari', 'pria', 'ganteng', 'muda', 'kaya', 'raya', 'kalo', 'anak', 'tunggal', 'kalo', 'cepat', 'ya', 'kalo', 'nikah', 'situ', 'bayarin', 'ya']</t>
  </si>
  <si>
    <t>cari pria ganteng muda kaya raya kalo anak tunggal kalo cepat ya kalo nikah situ bayarin ya</t>
  </si>
  <si>
    <t>"Ngapain sih mas ikut gitu² an kan udah gede juga". 
"Harusnya mah fokus cari kerja dan nikah kok malah ikut gituan".
"Nggak cocok tau mas gabung sama anak² muda keliatan banget tuanya".
Disisi lain ada juga yang ngasih support atas keputusan nya. 
"Wah keren masnya"
"Semangat..</t>
  </si>
  <si>
    <t>"ngapain sih mas ikut gitu² an kan udah gede juga". 
"harusnya mah fokus cari kerja dan nikah kok malah ikut gituan".
"nggak cocok tau mas gabung sama anak² muda keliatan banget tuanya".
disisi lain ada juga yang ngasih support atas keputusan nya. 
"wah keren masnya"
"semangat..</t>
  </si>
  <si>
    <t>ngapain sih mas ikut gitu an kan udah gede juga harusnya mah fokus cari kerja dan nikah kok malah ikut gituan nggak cocok tau mas gabung sama anak muda keliatan banget tuanya disisi lain ada juga yang ngasih support atas keputusan nya wah keren masnya semangat</t>
  </si>
  <si>
    <t>['ngapain', 'sih', 'mas', 'ikut', 'gitu', 'an', 'kan', 'udah', 'gede', 'juga', 'harusnya', 'mah', 'fokus', 'cari', 'kerja', 'dan', 'nikah', 'kok', 'malah', 'ikut', 'gituan', 'nggak', 'cocok', 'tau', 'mas', 'gabung', 'sama', 'anak', 'muda', 'keliatan', 'banget', 'tuanya', 'disisi', 'lain', 'ada', 'juga', 'yang', 'ngasih', 'support', 'atas', 'keputusan', 'nya', 'wah', 'keren', 'masnya', 'semangat']</t>
  </si>
  <si>
    <t>['kenapa', 'sih', 'kakak', 'ikut', 'begitu', 'an', 'kan', 'sudah', 'besar', 'juga', 'harusnya', 'mah', 'fokus', 'cari', 'kerja', 'dan', 'nikah', 'kok', 'malah', 'ikut', 'gituan', 'tidak', 'cocok', 'tau', 'kakak', 'gabung', 'sama', 'anak', 'muda', 'terlihat', 'banget', 'tuanya', 'disisi', 'lain', 'ada', 'juga', 'yang', 'memberi', 'dukungan', 'atas', 'keputusan', 'nya', 'wah', 'keren', 'masnya', 'semangat']</t>
  </si>
  <si>
    <t>['sih', 'kakak', 'an', 'mah', 'fokus', 'cari', 'kerja', 'nikah', 'gituan', 'cocok', 'tau', 'kakak', 'gabung', 'anak', 'muda', 'banget', 'tuanya', 'disisi', 'dukungan', 'keputusan', 'nya', 'keren', 'masnya', 'semangat']</t>
  </si>
  <si>
    <t>['sih', 'kakak', 'an', 'mah', 'fokus', 'cari', 'kerja', 'nikah', 'gituan', 'cocok', 'tau', 'kakak', 'gabung', 'anak', 'muda', 'banget', 'tua', 'sisi', 'dukung', 'putus', 'nya', 'keren', 'mas', 'semangat']</t>
  </si>
  <si>
    <t>sih kakak an mah fokus cari kerja nikah gituan cocok tau kakak gabung anak muda banget tua sisi dukung putus nya keren mas semangat</t>
  </si>
  <si>
    <t>pendidikan pra-nikah harusnya dicicil dari waktu masih muda maybe 18-19 tahun(?) bukannya dadakan pas bener2 baru mau nikah.. apalagi kalo muslim, banyak fiqih penting
terus pendidikan cara menjadi istri &amp;amp; ibu yg baik juga sangat2 unfamiliar pdhl penting krn berlakunya lifetime</t>
  </si>
  <si>
    <t>pendidikan pranikah harusnya dicicil dari waktu masih muda maybe tahun bukannya dadakan pas bener baru mau nikah apalagi kalo muslim banyak fiqih penting terus pendidikan cara menjadi istri amp ibu yg baik juga sangat unfamiliar pdhl penting krn berlakunya lifetime</t>
  </si>
  <si>
    <t>['pendidikan', 'pranikah', 'harusnya', 'dicicil', 'dari', 'waktu', 'masih', 'muda', 'maybe', 'tahun', 'bukannya', 'dadakan', 'pas', 'bener', 'baru', 'mau', 'nikah', 'apalagi', 'kalo', 'muslim', 'banyak', 'fiqih', 'penting', 'terus', 'pendidikan', 'cara', 'menjadi', 'istri', 'amp', 'ibu', 'yg', 'baik', 'juga', 'sangat', 'unfamiliar', 'pdhl', 'penting', 'krn', 'berlakunya', 'lifetime']</t>
  </si>
  <si>
    <t>['pendidikan', 'pra', 'harusnya', 'dicicil', 'dari', 'waktu', 'masih', 'muda', 'mungkin', 'tahun', 'bukannya', 'dadakan', 'saat', 'benar', 'baru', 'mau', 'nikah', 'apalagi', 'kalo', 'muslim', 'banyak', 'fiqih', 'penting', 'terus', 'pendidikan', 'cara', 'menjadi', 'istri', 'amp', 'ibu', 'yg', 'baik', 'juga', 'sangat', 'unfamiliar', 'padahal', 'penting', 'krn', 'berlakunya', 'lifetime']</t>
  </si>
  <si>
    <t>['pendidikan', 'pra', 'dicicil', 'muda', 'dadakan', 'nikah', 'kalo', 'muslim', 'fiqih', 'pendidikan', 'istri', 'amp', 'unfamiliar', 'krn', 'berlakunya', 'lifetime']</t>
  </si>
  <si>
    <t>['didik', 'pra', 'cicil', 'muda', 'dada', 'nikah', 'kalo', 'muslim', 'fiqih', 'didik', 'istri', 'amp', 'unfamiliar', 'krn', 'laku', 'lifetime']</t>
  </si>
  <si>
    <t>didik pra cicil muda dada nikah kalo muslim fiqih didik istri amp unfamiliar krn laku lifetime</t>
  </si>
  <si>
    <t>mungkin itu yang dirasain ayahku dulu sebelum nikah sama ibu. lebaran cuma jagain kontrakan keluarga disini. makanya sekarang kalo ada waktu selalu ngajak ibu pulkam, soalnya dulu waktu muda ga punya kampung 😭😭</t>
  </si>
  <si>
    <t>mungkin itu yang dirasain ayahku dulu sebelum nikah sama ibu lebaran cuma jagain kontrakan keluarga disini makanya sekarang kalo ada waktu selalu ngajak ibu pulkam soalnya dulu waktu muda ga punya kampung</t>
  </si>
  <si>
    <t>['mungkin', 'itu', 'yang', 'dirasain', 'ayahku', 'dulu', 'sebelum', 'nikah', 'sama', 'ibu', 'lebaran', 'cuma', 'jagain', 'kontrakan', 'keluarga', 'disini', 'makanya', 'sekarang', 'kalo', 'ada', 'waktu', 'selalu', 'ngajak', 'ibu', 'pulkam', 'soalnya', 'dulu', 'waktu', 'muda', 'ga', 'punya', 'kampung']</t>
  </si>
  <si>
    <t>['mungkin', 'itu', 'yang', 'dirasain', 'ayahku', 'dulu', 'sebelum', 'nikah', 'sama', 'ibu', 'lebaran', 'cuma', 'menjaga', 'kontrakan', 'keluarga', 'disini', 'makanya', 'sekarang', 'kalo', 'ada', 'waktu', 'selalu', 'mengajak', 'ibu', 'pulkam', 'soalnya', 'dulu', 'waktu', 'muda', 'tidak', 'punya', 'kampung']</t>
  </si>
  <si>
    <t>['dirasain', 'ayahku', 'nikah', 'lebaran', 'menjaga', 'kontrakan', 'keluarga', 'kalo', 'mengajak', 'pulkam', 'muda', 'kampung']</t>
  </si>
  <si>
    <t>['dirasain', 'ayah', 'nikah', 'lebaran', 'jaga', 'kontra', 'keluarga', 'kalo', 'ajak', 'pulkam', 'muda', 'kampung']</t>
  </si>
  <si>
    <t>dirasain ayah nikah lebaran jaga kontra keluarga kalo ajak pulkam muda kampung</t>
  </si>
  <si>
    <t>@mcdpenyet @tanyakanrl Sendernya nikah muda kalik</t>
  </si>
  <si>
    <t>@mcdpenyet @tanyakanrl sendernya nikah muda kalik</t>
  </si>
  <si>
    <t>sendernya nikah muda kalik</t>
  </si>
  <si>
    <t>['sendernya', 'nikah', 'muda', 'kalik']</t>
  </si>
  <si>
    <t>['sender', 'nikah', 'muda', 'kalik']</t>
  </si>
  <si>
    <t>sender nikah muda kalik</t>
  </si>
  <si>
    <t>Meringis tiap denger kabar beberapa temen yg nikah tapi belom financially stable
Apalagi yg bahkan belum dewasa secara mental tapi udah mikir abis nikah punya anak
Hey dude, hidup itu bukan sinetron 🙂
Harusnya sbg anak muda, lu bisa liat pengalaman menikahnya org lain 🙂🙏</t>
  </si>
  <si>
    <t>meringis tiap denger kabar beberapa temen yg nikah tapi belom financially stable
apalagi yg bahkan belum dewasa secara mental tapi udah mikir abis nikah punya anak
hey dude, hidup itu bukan sinetron 🙂
harusnya sbg anak muda, lu bisa liat pengalaman menikahnya org lain 🙂🙏</t>
  </si>
  <si>
    <t>meringis tiap denger kabar beberapa temen yg nikah tapi belom financially stable apalagi yg bahkan belum dewasa secara mental tapi udah mikir abis nikah punya anak hey dude hidup itu bukan sinetron harusnya sbg anak muda lu bisa liat pengalaman menikahnya org lain</t>
  </si>
  <si>
    <t>['meringis', 'tiap', 'denger', 'kabar', 'beberapa', 'temen', 'yg', 'nikah', 'tapi', 'belom', 'financially', 'stable', 'apalagi', 'yg', 'bahkan', 'belum', 'dewasa', 'secara', 'mental', 'tapi', 'udah', 'mikir', 'abis', 'nikah', 'punya', 'anak', 'hey', 'dude', 'hidup', 'itu', 'bukan', 'sinetron', 'harusnya', 'sbg', 'anak', 'muda', 'lu', 'bisa', 'liat', 'pengalaman', 'menikahnya', 'org', 'lain']</t>
  </si>
  <si>
    <t>['meringis', 'tiap', 'denger', 'kabar', 'beberapa', 'teman', 'yg', 'nikah', 'tapi', 'belum', 'financially', 'stable', 'apalagi', 'yg', 'bahkan', 'belum', 'dewasa', 'secara', 'mental', 'tapi', 'sudah', 'berpikir', 'habis', 'nikah', 'punya', 'anak', 'hey', 'dude', 'hidup', 'itu', 'bukan', 'sinetron', 'harusnya', 'sebagai', 'anak', 'muda', 'kamu', 'bisa', 'lihat', 'pengalaman', 'menikahnya', 'orang', 'lain']</t>
  </si>
  <si>
    <t>['meringis', 'denger', 'kabar', 'teman', 'nikah', 'financially', 'stable', 'dewasa', 'mental', 'berpikir', 'habis', 'nikah', 'anak', 'hey', 'dude', 'hidup', 'sinetron', 'anak', 'muda', 'lihat', 'pengalaman', 'menikahnya', 'orang']</t>
  </si>
  <si>
    <t>['mering', 'denger', 'kabar', 'teman', 'nikah', 'financially', 'stable', 'dewasa', 'mental', 'pikir', 'habis', 'nikah', 'anak', 'hey', 'dude', 'hidup', 'sinetron', 'anak', 'muda', 'lihat', 'alam', 'nikah', 'orang']</t>
  </si>
  <si>
    <t>mering denger kabar teman nikah financially stable dewasa mental pikir habis nikah anak hey dude hidup sinetron anak muda lihat alam nikah orang</t>
  </si>
  <si>
    <t>Akhirnya selesai. Aku suka sih sama perkembangan karakter Pipit, dia jadi lebih baik untuk melihat segala hal, termasuk menghargai dirinya sendiri. Pengantin Remaja rasanya cocok banget untuk era gempuran pengen nikah muda oleh banyak orang. Lessons-nya ada banget👍</t>
  </si>
  <si>
    <t>akhirnya selesai. aku suka sih sama perkembangan karakter pipit, dia jadi lebih baik untuk melihat segala hal, termasuk menghargai dirinya sendiri. pengantin remaja rasanya cocok banget untuk era gempuran pengen nikah muda oleh banyak orang. lessons-nya ada banget👍</t>
  </si>
  <si>
    <t>akhirnya selesai aku suka sih sama perkembangan karakter pipit dia jadi lebih baik untuk melihat segala hal termasuk menghargai dirinya sendiri pengantin remaja rasanya cocok banget untuk era gempuran pengen nikah muda oleh banyak orang lessonsnya ada banget</t>
  </si>
  <si>
    <t>['akhirnya', 'selesai', 'aku', 'suka', 'sih', 'sama', 'perkembangan', 'karakter', 'pipit', 'dia', 'jadi', 'lebih', 'baik', 'untuk', 'melihat', 'segala', 'hal', 'termasuk', 'menghargai', 'dirinya', 'sendiri', 'pengantin', 'remaja', 'rasanya', 'cocok', 'banget', 'untuk', 'era', 'gempuran', 'pengen', 'nikah', 'muda', 'oleh', 'banyak', 'orang', 'lessonsnya', 'ada', 'banget']</t>
  </si>
  <si>
    <t>['akhirnya', 'selesai', 'aku', 'suka', 'sih', 'sama', 'perkembangan', 'karakter', 'pipit', 'dia', 'jadi', 'lebih', 'baik', 'untuk', 'melihat', 'segala', 'hal', 'termasuk', 'menghargai', 'dirinya', 'sendiri', 'pengantin', 'remaja', 'rasanya', 'cocok', 'banget', 'untuk', 'era', 'penggempuran', 'ingin', 'nikah', 'muda', 'oleh', 'banyak', 'orang', 'lessonsnya', 'ada', 'banget']</t>
  </si>
  <si>
    <t>['selesai', 'suka', 'sih', 'perkembangan', 'karakter', 'pipit', 'menghargai', 'pengantin', 'remaja', 'cocok', 'banget', 'era', 'penggempuran', 'nikah', 'muda', 'orang', 'lessonsnya', 'banget']</t>
  </si>
  <si>
    <t>['selesai', 'suka', 'sih', 'kembang', 'karakter', 'pipit', 'harga', 'pengantin', 'remaja', 'cocok', 'banget', 'era', 'gempur', 'nikah', 'muda', 'orang', 'lessonsnya', 'banget']</t>
  </si>
  <si>
    <t>selesai suka sih kembang karakter pipit harga pengantin remaja cocok banget era gempur nikah muda orang lessonsnya banget</t>
  </si>
  <si>
    <t>lagian mama sm papa jg beda 3 tahun ya mama mau lah diajak nikah org papa nya udh berduit😭😭😭 tp mama cerita gaenak nikah muda soalnya gbs ngerasain kerja woakwo tdk cocok untukku yg suka nya join kegiatan sana sini sblm dilarang2 🙏🏻</t>
  </si>
  <si>
    <t>lagian mama sm papa jg beda tahun ya mama mau lah diajak nikah org papa nya udh berduit tp mama cerita gaenak nikah muda soalnya gbs ngerasain kerja woakwo tdk cocok untukku yg suka nya join kegiatan sana sini sblm dilarang</t>
  </si>
  <si>
    <t>['lagian', 'mama', 'sm', 'papa', 'jg', 'beda', 'tahun', 'ya', 'mama', 'mau', 'lah', 'diajak', 'nikah', 'org', 'papa', 'nya', 'udh', 'berduit', 'tp', 'mama', 'cerita', 'gaenak', 'nikah', 'muda', 'soalnya', 'gbs', 'ngerasain', 'kerja', 'woakwo', 'tdk', 'cocok', 'untukku', 'yg', 'suka', 'nya', 'join', 'kegiatan', 'sana', 'sini', 'sblm', 'dilarang']</t>
  </si>
  <si>
    <t>['lagian', 'ibu', 'sama', 'papa', 'juga', 'beda', 'tahun', 'ya', 'ibu', 'mau', 'lah', 'diajak', 'nikah', 'orang', 'papa', 'nya', 'sudah', 'berduit', 'tapi', 'ibu', 'cerita', 'buruk', 'nikah', 'muda', 'soalnya', 'gbs', 'merasakan', 'kerja', 'woakwo', 'tdk', 'cocok', 'untukku', 'yg', 'suka', 'nya', 'gabung', 'kegiatan', 'sana', 'sini', 'sebelum', 'dilarang']</t>
  </si>
  <si>
    <t>['papa', 'beda', 'ya', 'diajak', 'nikah', 'orang', 'papa', 'nya', 'berduit', 'cerita', 'buruk', 'nikah', 'muda', 'gbs', 'merasakan', 'kerja', 'woakwo', 'tdk', 'cocok', 'untukku', 'suka', 'nya', 'gabung', 'kegiatan', 'dilarang']</t>
  </si>
  <si>
    <t>['papa', 'beda', 'ya', 'ajak', 'nikah', 'orang', 'papa', 'nya', 'duit', 'cerita', 'buruk', 'nikah', 'muda', 'gbs', 'rasa', 'kerja', 'woakwo', 'tdk', 'cocok', 'untuk', 'suka', 'nya', 'gabung', 'giat', 'larang']</t>
  </si>
  <si>
    <t>papa beda ya ajak nikah orang papa nya duit cerita buruk nikah muda gbs rasa kerja woakwo tdk cocok untuk suka nya gabung giat larang</t>
  </si>
  <si>
    <t>Sama dengan kisah Kartini, apakah happy ending? Dari kacamata feminis modern tentu tidak. Nikah muda, dipaksa tunduk, ndak boleh sekolah, mati pun muda, dan bahkan sampai sekarang beliau masih di cibiri beberapa kalangan feminis.
Tapi lihatlah hasilnya..</t>
  </si>
  <si>
    <t>sama dengan kisah kartini, apakah happy ending? dari kacamata feminis modern tentu tidak. nikah muda, dipaksa tunduk, ndak boleh sekolah, mati pun muda, dan bahkan sampai sekarang beliau masih di cibiri beberapa kalangan feminis.
tapi lihatlah hasilnya..</t>
  </si>
  <si>
    <t>sama dengan kisah kartini apakah happy ending dari kacamata feminis modern tentu tidak nikah muda dipaksa tunduk ndak boleh sekolah mati pun muda dan bahkan sampai sekarang beliau masih di cibiri beberapa kalangan feminis tapi lihatlah hasilnya</t>
  </si>
  <si>
    <t>['sama', 'dengan', 'kisah', 'kartini', 'apakah', 'happy', 'ending', 'dari', 'kacamata', 'feminis', 'modern', 'tentu', 'tidak', 'nikah', 'muda', 'dipaksa', 'tunduk', 'ndak', 'boleh', 'sekolah', 'mati', 'pun', 'muda', 'dan', 'bahkan', 'sampai', 'sekarang', 'beliau', 'masih', 'di', 'cibiri', 'beberapa', 'kalangan', 'feminis', 'tapi', 'lihatlah', 'hasilnya']</t>
  </si>
  <si>
    <t>['sama', 'dengan', 'kisah', 'kartini', 'apakah', 'bahagia', 'ending', 'dari', 'kacamata', 'feminis', 'modern', 'tentu', 'tidak', 'nikah', 'muda', 'dipaksa', 'tunduk', 'tidak', 'boleh', 'sekolah', 'mati', 'pun', 'muda', 'dan', 'bahkan', 'sampai', 'sekarang', 'beliau', 'masih', 'di', 'cibiri', 'beberapa', 'kalangan', 'feminis', 'tapi', 'lihatlah', 'hasilnya']</t>
  </si>
  <si>
    <t>['kisah', 'kartini', 'bahagia', 'ending', 'kacamata', 'feminis', 'modern', 'nikah', 'muda', 'dipaksa', 'tunduk', 'sekolah', 'mati', 'muda', 'beliau', 'cibiri', 'kalangan', 'feminis', 'lihatlah', 'hasilnya']</t>
  </si>
  <si>
    <t>['kisah', 'kartini', 'bahagia', 'ending', 'kacamata', 'finis', 'modern', 'nikah', 'muda', 'paksa', 'tunduk', 'sekolah', 'mati', 'muda', 'beliau', 'cibir', 'kalang', 'finis', 'lihat', 'hasil']</t>
  </si>
  <si>
    <t>kisah kartini bahagia ending kacamata finis modern nikah muda paksa tunduk sekolah mati muda beliau cibir kalang finis lihat hasil</t>
  </si>
  <si>
    <t>w mau nikah muda ama toru umur 18 tahun</t>
  </si>
  <si>
    <t xml:space="preserve"> mau nikah muda ama toru umur tahun</t>
  </si>
  <si>
    <t>['mau', 'nikah', 'muda', 'ama', 'toru', 'umur', 'tahun']</t>
  </si>
  <si>
    <t>['mau', 'nikah', 'muda', 'sama', 'toru', 'umur', 'tahun']</t>
  </si>
  <si>
    <t>['nikah', 'muda', 'toru', 'umur']</t>
  </si>
  <si>
    <t>nikah muda toru umur</t>
  </si>
  <si>
    <t>@convomf Maaf der, biasanya ibu balig tua itu gara gara dulu nya nikah muda atau paling sering terjadi tuh gara gara hp pastinya https://t.co/YAfXjIEiQi</t>
  </si>
  <si>
    <t>@convomf maaf der, biasanya ibu balig tua itu gara gara dulu nya nikah muda atau paling sering terjadi tuh gara gara hp pastinya https://t.co/yafxjieiqi</t>
  </si>
  <si>
    <t>maaf der biasanya ibu balig tua itu gara gara dulu nya nikah muda atau paling sering terjadi tuh gara gara hp pastinya</t>
  </si>
  <si>
    <t>['maaf', 'der', 'biasanya', 'ibu', 'balig', 'tua', 'itu', 'gara', 'gara', 'dulu', 'nya', 'nikah', 'muda', 'atau', 'paling', 'sering', 'terjadi', 'tuh', 'gara', 'gara', 'hp', 'pastinya']</t>
  </si>
  <si>
    <t>['maaf', 'der', 'biasanya', 'ibu', 'balig', 'tua', 'itu', 'karena', 'karena', 'dulu', 'nya', 'nikah', 'muda', 'atau', 'paling', 'sering', 'terjadi', 'tuh', 'karena', 'karena', 'hp', 'pastinya']</t>
  </si>
  <si>
    <t>['maaf', 'balig', 'tua', 'nya', 'nikah', 'muda', 'tuh', 'hp', 'pastinya']</t>
  </si>
  <si>
    <t>['maaf', 'balig', 'tua', 'nya', 'nikah', 'muda', 'tuh', 'hp', 'pasti']</t>
  </si>
  <si>
    <t>maaf balig tua nya nikah muda tuh hp pasti</t>
  </si>
  <si>
    <t>nikah muda itu ga mslh, asal siap mental, finansial dan dukungan keluarga jg penting</t>
  </si>
  <si>
    <t>nikah muda itu ga mslh asal siap mental finansial dan dukungan keluarga jg penting</t>
  </si>
  <si>
    <t>['nikah', 'muda', 'itu', 'ga', 'mslh', 'asal', 'siap', 'mental', 'finansial', 'dan', 'dukungan', 'keluarga', 'jg', 'penting']</t>
  </si>
  <si>
    <t>['nikah', 'muda', 'itu', 'tidak', 'masalah', 'asal', 'siap', 'mental', 'keuangan', 'dan', 'dukungan', 'keluarga', 'juga', 'penting']</t>
  </si>
  <si>
    <t>['nikah', 'muda', 'mental', 'keuangan', 'dukungan', 'keluarga']</t>
  </si>
  <si>
    <t>['nikah', 'muda', 'mental', 'uang', 'dukung', 'keluarga']</t>
  </si>
  <si>
    <t>nikah muda mental uang dukung keluarga</t>
  </si>
  <si>
    <t>Aku kelas 5 SD bisa masak dikit-dikit. Soalnya kakakku nikah muda, pas aku kelas 4 SD. Jadi, mau gak mau aku harus bantu handle kerjaan rumah</t>
  </si>
  <si>
    <t>aku kelas 5 sd bisa masak dikit-dikit. soalnya kakakku nikah muda, pas aku kelas 4 sd. jadi, mau gak mau aku harus bantu handle kerjaan rumah</t>
  </si>
  <si>
    <t>aku kelas sd bisa masak dikitdikit soalnya kakakku nikah muda pas aku kelas sd jadi mau gak mau aku harus bantu handle kerjaan rumah</t>
  </si>
  <si>
    <t>['aku', 'kelas', 'sd', 'bisa', 'masak', 'dikitdikit', 'soalnya', 'kakakku', 'nikah', 'muda', 'pas', 'aku', 'kelas', 'sd', 'jadi', 'mau', 'gak', 'mau', 'aku', 'harus', 'bantu', 'handle', 'kerjaan', 'rumah']</t>
  </si>
  <si>
    <t>['aku', 'kelas', 'sd', 'bisa', 'masak', 'dikitdikit', 'soalnya', 'kakakku', 'nikah', 'muda', 'saat', 'aku', 'kelas', 'sd', 'jadi', 'mau', 'gak', 'mau', 'aku', 'harus', 'bantu', 'handle', 'kerjaan', 'rumah']</t>
  </si>
  <si>
    <t>['kelas', 'sd', 'masak', 'dikitdikit', 'kakakku', 'nikah', 'muda', 'kelas', 'sd', 'gak', 'bantu', 'handle', 'kerjaan', 'rumah']</t>
  </si>
  <si>
    <t>['kelas', 'sd', 'masak', 'dikitdikit', 'kakak', 'nikah', 'muda', 'kelas', 'sd', 'gak', 'bantu', 'handle', 'kerja', 'rumah']</t>
  </si>
  <si>
    <t>kelas sd masak dikitdikit kakak nikah muda kelas sd gak bantu handle kerja rumah</t>
  </si>
  <si>
    <t>Nikah muda, padahal tau belum financially and mentally stable. Bahkan plan buat ngemanage duit untuk kebutuhan hamil - sekolah pun belum di obrolin. Cih.</t>
  </si>
  <si>
    <t>nikah muda, padahal tau belum financially and mentally stable. bahkan plan buat ngemanage duit untuk kebutuhan hamil - sekolah pun belum di obrolin. cih.</t>
  </si>
  <si>
    <t>nikah muda padahal tau belum financially and mentally stable bahkan plan buat ngemanage duit untuk kebutuhan hamil sekolah pun belum di obrolin cih</t>
  </si>
  <si>
    <t>['nikah', 'muda', 'padahal', 'tau', 'belum', 'financially', 'and', 'mentally', 'stable', 'bahkan', 'plan', 'buat', 'ngemanage', 'duit', 'untuk', 'kebutuhan', 'hamil', 'sekolah', 'pun', 'belum', 'di', 'obrolin', 'cih']</t>
  </si>
  <si>
    <t>['nikah', 'muda', 'padahal', 'tau', 'belum', 'financially', 'and', 'mentally', 'stable', 'bahkan', 'plan', 'buat', 'ngemanage', 'duit', 'untuk', 'kebutuhan', 'hamil', 'sekolah', 'pun', 'belum', 'di', 'bicarakan', 'cih']</t>
  </si>
  <si>
    <t>['nikah', 'muda', 'tau', 'financially', 'and', 'mentally', 'stable', 'plan', 'ngemanage', 'duit', 'kebutuhan', 'hamil', 'sekolah', 'bicarakan', 'cih']</t>
  </si>
  <si>
    <t>['nikah', 'muda', 'tau', 'financially', 'and', 'mentally', 'stable', 'plan', 'ngemanage', 'duit', 'butuh', 'hamil', 'sekolah', 'bicara', 'cih']</t>
  </si>
  <si>
    <t>nikah muda tau financially and mentally stable plan ngemanage duit butuh hamil sekolah bicara cih</t>
  </si>
  <si>
    <t>@KayaPedagang @mobydick271 @ayamgota @Rapun_zellllll Itu stereotype beberapa tahun lalu kak, anak muda sekarang udh pada mau nikah lagi kok. Dan kebetulan temenku yg orang jepang juga yang bilang sendiri kalo mereka emang sebelum nikah, pengen cek dulu kecocokan dgn tinggal bareng. Banyak juga yg nyaranin hal serupa ke aku.</t>
  </si>
  <si>
    <t>@kayapedagang @mobydick271 @ayamgota @rapun_zellllll itu stereotype beberapa tahun lalu kak, anak muda sekarang udh pada mau nikah lagi kok. dan kebetulan temenku yg orang jepang juga yang bilang sendiri kalo mereka emang sebelum nikah, pengen cek dulu kecocokan dgn tinggal bareng. banyak juga yg nyaranin hal serupa ke aku.</t>
  </si>
  <si>
    <t>zellllll itu stereotype beberapa tahun lalu kak anak muda sekarang udh pada mau nikah lagi kok dan kebetulan temenku yg orang jepang juga yang bilang sendiri kalo mereka emang sebelum nikah pengen cek dulu kecocokan dgn tinggal bareng banyak juga yg nyaranin hal serupa ke aku</t>
  </si>
  <si>
    <t>['zellllll', 'itu', 'stereotype', 'beberapa', 'tahun', 'lalu', 'kak', 'anak', 'muda', 'sekarang', 'udh', 'pada', 'mau', 'nikah', 'lagi', 'kok', 'dan', 'kebetulan', 'temenku', 'yg', 'orang', 'jepang', 'juga', 'yang', 'bilang', 'sendiri', 'kalo', 'mereka', 'emang', 'sebelum', 'nikah', 'pengen', 'cek', 'dulu', 'kecocokan', 'dgn', 'tinggal', 'bareng', 'banyak', 'juga', 'yg', 'nyaranin', 'hal', 'serupa', 'ke', 'aku']</t>
  </si>
  <si>
    <t>['zellllll', 'itu', 'stereotip', 'beberapa', 'tahun', 'lalu', 'kakak', 'anak', 'muda', 'sekarang', 'sudah', 'pada', 'mau', 'nikah', 'lagi', 'kok', 'dan', 'kebetulan', 'temenku', 'yg', 'orang', 'jepang', 'juga', 'yang', 'bilang', 'sendiri', 'kalo', 'mereka', 'memang', 'sebelum', 'nikah', 'ingin', 'cek', 'dulu', 'kecocokan', 'dengan', 'tinggal', 'bareng', 'banyak', 'juga', 'yg', 'nyaranin', 'hal', 'serupa', 'ke', 'aku']</t>
  </si>
  <si>
    <t>['zellllll', 'stereotip', 'kakak', 'anak', 'muda', 'nikah', 'temenku', 'orang', 'jepang', 'bilang', 'kalo', 'nikah', 'cek', 'kecocokan', 'tinggal', 'bareng', 'nyaranin']</t>
  </si>
  <si>
    <t>['zellllll', 'stereotip', 'kakak', 'anak', 'muda', 'nikah', 'temenku', 'orang', 'jepang', 'bilang', 'kalo', 'nikah', 'cek', 'cocok', 'tinggal', 'bareng', 'nyaranin']</t>
  </si>
  <si>
    <t>zellllll stereotip kakak anak muda nikah temenku orang jepang bilang kalo nikah cek cocok tinggal bareng nyaranin</t>
  </si>
  <si>
    <t>keitungnya nikah muda ya mamah papah mertuaku ini</t>
  </si>
  <si>
    <t>['keitungnya', 'nikah', 'muda', 'ya', 'mamah', 'papah', 'mertuaku', 'ini']</t>
  </si>
  <si>
    <t>['keitungnya', 'nikah', 'muda', 'ya', 'ibu', 'papah', 'mertuaku', 'ini']</t>
  </si>
  <si>
    <t>['keitungnya', 'nikah', 'muda', 'ya', 'papah', 'mertuaku']</t>
  </si>
  <si>
    <t>['keitungnya', 'nikah', 'muda', 'ya', 'papah', 'mertua']</t>
  </si>
  <si>
    <t>keitungnya nikah muda ya papah mertua</t>
  </si>
  <si>
    <t>Orang2 blg: sok ngasi jawaban savage emg kl ketemu beneran berani ngasih jawaban gt ke saudara2?
Y ak sih always ksh jawaban gt yh ke keluarga besar xixixi dl selalu jawab ga mau nikah, ga mau punya anak, mau mati muda aja.</t>
  </si>
  <si>
    <t>orang2 blg: sok ngasi jawaban savage emg kl ketemu beneran berani ngasih jawaban gt ke saudara2?
y ak sih always ksh jawaban gt yh ke keluarga besar xixixi dl selalu jawab ga mau nikah, ga mau punya anak, mau mati muda aja.</t>
  </si>
  <si>
    <t>orang blg sok ngasi jawaban savage emg kl ketemu beneran berani ngasih jawaban gt ke saudara  ak sih always ksh jawaban gt yh ke keluarga besar xixixi dl selalu jawab ga mau nikah ga mau punya anak mau mati muda aja</t>
  </si>
  <si>
    <t>['orang', 'blg', 'sok', 'ngasi', 'jawaban', 'savage', 'emg', 'kl', 'ketemu', 'beneran', 'berani', 'ngasih', 'jawaban', 'gt', 'ke', 'saudara', 'ak', 'sih', 'always', 'ksh', 'jawaban', 'gt', 'yh', 'ke', 'keluarga', 'besar', 'xixixi', 'dl', 'selalu', 'jawab', 'ga', 'mau', 'nikah', 'ga', 'mau', 'punya', 'anak', 'mau', 'mati', 'muda', 'aja']</t>
  </si>
  <si>
    <t>['orang', 'bilang', 'sombong', 'ngasi', 'jawaban', 'savage', 'memang', 'kalau', 'bertemu', 'benar', 'berani', 'memberi', 'jawaban', 'begitu', 'ke', 'saudara', 'aku', 'sih', 'always', 'kasih', 'jawaban', 'begitu', 'ya', 'ke', 'keluarga', 'besar', 'xixixi', 'dahulu', 'selalu', 'jawab', 'tidak', 'mau', 'nikah', 'tidak', 'mau', 'punya', 'anak', 'mau', 'mati', 'muda', 'aja']</t>
  </si>
  <si>
    <t>['orang', 'bilang', 'sombong', 'ngasi', 'savage', 'bertemu', 'berani', 'saudara', 'sih', 'always', 'kasih', 'ya', 'keluarga', 'xixixi', 'nikah', 'anak', 'mati', 'muda', 'aja']</t>
  </si>
  <si>
    <t>['orang', 'bilang', 'sombong', 'ngasi', 'savage', 'temu', 'berani', 'saudara', 'sih', 'always', 'kasih', 'ya', 'keluarga', 'xixixi', 'nikah', 'anak', 'mati', 'muda', 'aja']</t>
  </si>
  <si>
    <t>orang bilang sombong ngasi savage temu berani saudara sih always kasih ya keluarga xixixi nikah anak mati muda aja</t>
  </si>
  <si>
    <t>@worksfess Fase2nya di sebagian anak muda nih. 
HP terbaru, jam tangan terbaru, motor terbaru, gonta ganti pacar cwe, sewa open bo, nikah, punya anak, rumah, mobil, usaha, mati.</t>
  </si>
  <si>
    <t>@worksfess fase2nya di sebagian anak muda nih. 
hp terbaru, jam tangan terbaru, motor terbaru, gonta ganti pacar cwe, sewa open bo, nikah, punya anak, rumah, mobil, usaha, mati.</t>
  </si>
  <si>
    <t>fasenya di sebagian anak muda nih hp terbaru jam tangan terbaru motor terbaru gonta ganti pacar cwe sewa open bo nikah punya anak rumah mobil usaha mati</t>
  </si>
  <si>
    <t>['fasenya', 'di', 'sebagian', 'anak', 'muda', 'nih', 'hp', 'terbaru', 'jam', 'tangan', 'terbaru', 'motor', 'terbaru', 'gonta', 'ganti', 'pacar', 'cwe', 'sewa', 'open', 'bo', 'nikah', 'punya', 'anak', 'rumah', 'mobil', 'usaha', 'mati']</t>
  </si>
  <si>
    <t>['fasenya', 'di', 'sebagian', 'anak', 'muda', 'nih', 'hp', 'terbaru', 'jam', 'tangan', 'terbaru', 'motor', 'terbaru', 'gonta', 'ganti', 'pacar', 'cewek', 'sewa', 'terbuka', 'bo', 'nikah', 'punya', 'anak', 'rumah', 'mobil', 'usaha', 'mati']</t>
  </si>
  <si>
    <t>['fasenya', 'anak', 'muda', 'nih', 'hp', 'terbaru', 'jam', 'tangan', 'terbaru', 'motor', 'terbaru', 'gonta', 'ganti', 'pacar', 'cewek', 'sewa', 'terbuka', 'bo', 'nikah', 'anak', 'rumah', 'mobil', 'usaha', 'mati']</t>
  </si>
  <si>
    <t>['fase', 'anak', 'muda', 'nih', 'hp', 'baru', 'jam', 'tangan', 'baru', 'motor', 'baru', 'gonta', 'ganti', 'pacar', 'cewek', 'sewa', 'buka', 'bo', 'nikah', 'anak', 'rumah', 'mobil', 'usaha', 'mati']</t>
  </si>
  <si>
    <t>fase anak muda nih hp baru jam tangan baru motor baru gonta ganti pacar cewek sewa buka bo nikah anak rumah mobil usaha mati</t>
  </si>
  <si>
    <t>YAAAA memang mungkin dulu si istri gaperlu minta dispen karna nikah sblm 2019, tp ttp aja, perempuan2 muda ini rawan jadi korban. Mungkin si istri dulu ga samsek kepikiran risikonya ngeiyain perjanjian pranikah itu, meanwhile Ari Wibowo jelas dah mikir 300 langkah ke depan</t>
  </si>
  <si>
    <t>yaaaa memang mungkin dulu si istri gaperlu minta dispen karna nikah sblm 2019, tp ttp aja, perempuan2 muda ini rawan jadi korban. mungkin si istri dulu ga samsek kepikiran risikonya ngeiyain perjanjian pranikah itu, meanwhile ari wibowo jelas dah mikir 300 langkah ke depan</t>
  </si>
  <si>
    <t>yaaaa memang mungkin dulu si istri gaperlu minta dispen karna nikah sblm tp ttp aja perempuan muda ini rawan jadi korban mungkin si istri dulu ga samsek kepikiran risikonya ngeiyain perjanjian pranikah itu meanwhile ari wibowo jelas dah mikir langkah ke depan</t>
  </si>
  <si>
    <t>['yaaaa', 'memang', 'mungkin', 'dulu', 'si', 'istri', 'gaperlu', 'minta', 'dispen', 'karna', 'nikah', 'sblm', 'tp', 'ttp', 'aja', 'perempuan', 'muda', 'ini', 'rawan', 'jadi', 'korban', 'mungkin', 'si', 'istri', 'dulu', 'ga', 'samsek', 'kepikiran', 'risikonya', 'ngeiyain', 'perjanjian', 'pranikah', 'itu', 'meanwhile', 'ari', 'wibowo', 'jelas', 'dah', 'mikir', 'langkah', 'ke', 'depan']</t>
  </si>
  <si>
    <t>['iya', 'memang', 'mungkin', 'dulu', 'si', 'istri', 'gaperlu', 'minta', 'dispen', 'karena', 'nikah', 'sebelum', 'tapi', 'tetap', 'aja', 'perempuan', 'muda', 'ini', 'rawan', 'jadi', 'korban', 'mungkin', 'si', 'istri', 'dulu', 'tidak', 'samasekali', 'kepikiran', 'resiko', 'ngeiyain', 'perjanjian', 'pra', 'itu', 'meanwhile', 'ari', 'wibowo', 'jelas', 'sudah', 'berpikir', 'langkah', 'ke', 'depan']</t>
  </si>
  <si>
    <t>['iya', 'si', 'istri', 'gaperlu', 'dispen', 'nikah', 'aja', 'perempuan', 'muda', 'rawan', 'korban', 'si', 'istri', 'samasekali', 'kepikiran', 'resiko', 'ngeiyain', 'perjanjian', 'pra', 'meanwhile', 'ari', 'wibowo', 'berpikir', 'langkah']</t>
  </si>
  <si>
    <t>['iya', 'si', 'istri', 'gaperlu', 'dispen', 'nikah', 'aja', 'perempuan', 'muda', 'rawan', 'korban', 'si', 'istri', 'samasekali', 'pikir', 'resiko', 'ngeiyain', 'janji', 'pra', 'meanwhile', 'ari', 'wibowo', 'pikir', 'langkah']</t>
  </si>
  <si>
    <t>iya si istri gaperlu dispen nikah aja perempuan muda rawan korban si istri samasekali pikir resiko ngeiyain janji pra meanwhile ari wibowo pikir langkah</t>
  </si>
  <si>
    <t>@lesoeil22 Kalau nikah jadi muda kah?</t>
  </si>
  <si>
    <t>@lesoeil22 kalau nikah jadi muda kah?</t>
  </si>
  <si>
    <t>kalau nikah jadi muda kah</t>
  </si>
  <si>
    <t>['kalau', 'nikah', 'jadi', 'muda', 'kah']</t>
  </si>
  <si>
    <t>@Sandiboobs @ubiversee @tanyarlfes Dr bbrpanak yg sukses g semua, trus knp bs ok2 aja krn dulu pendidikan g dianggap penting, sekolah sampe sd disuruh kerja, usia muda disuruh nikah, hal begitu udah g relevan skrg, sejatinya org ikutin perkembangan jaman bukan stay disana terus</t>
  </si>
  <si>
    <t>@sandiboobs @ubiversee @tanyarlfes dr bbrpanak yg sukses g semua, trus knp bs ok2 aja krn dulu pendidikan g dianggap penting, sekolah sampe sd disuruh kerja, usia muda disuruh nikah, hal begitu udah g relevan skrg, sejatinya org ikutin perkembangan jaman bukan stay disana terus</t>
  </si>
  <si>
    <t>dr bbrpanak yg sukses  semua trus knp bs ok aja krn dulu pendidikan  dianggap penting sekolah sampe sd disuruh kerja usia muda disuruh nikah hal begitu udah  relevan skrg sejatinya org ikutin perkembangan jaman bukan stay disana terus</t>
  </si>
  <si>
    <t>['dr', 'bbrpanak', 'yg', 'sukses', 'semua', 'trus', 'knp', 'bs', 'ok', 'aja', 'krn', 'dulu', 'pendidikan', 'dianggap', 'penting', 'sekolah', 'sampe', 'sd', 'disuruh', 'kerja', 'usia', 'muda', 'disuruh', 'nikah', 'hal', 'begitu', 'udah', 'relevan', 'skrg', 'sejatinya', 'org', 'ikutin', 'perkembangan', 'jaman', 'bukan', 'stay', 'disana', 'terus']</t>
  </si>
  <si>
    <t>['dari', 'bbrpanak', 'yg', 'sukses', 'semua', 'terus', 'kenapa', 'bisa', 'oke', 'aja', 'krn', 'dulu', 'pendidikan', 'dianggap', 'penting', 'sekolah', 'sampai', 'sd', 'disuruh', 'kerja', 'usia', 'muda', 'disuruh', 'nikah', 'hal', 'begitu', 'sudah', 'relevan', 'sekarang', 'sejatinya', 'orang', 'ikut', 'perkembangan', 'zaman', 'bukan', 'stay', 'disana', 'terus']</t>
  </si>
  <si>
    <t>['bbrpanak', 'sukses', 'oke', 'aja', 'krn', 'pendidikan', 'dianggap', 'sekolah', 'sd', 'disuruh', 'kerja', 'usia', 'muda', 'disuruh', 'nikah', 'relevan', 'sejatinya', 'orang', 'perkembangan', 'zaman', 'stay', 'disana']</t>
  </si>
  <si>
    <t>['bbrpanak', 'sukses', 'oke', 'aja', 'krn', 'didik', 'anggap', 'sekolah', 'sd', 'suruh', 'kerja', 'usia', 'muda', 'suruh', 'nikah', 'relevan', 'sejati', 'orang', 'kembang', 'zaman', 'stay', 'sana']</t>
  </si>
  <si>
    <t>bbrpanak sukses oke aja krn didik anggap sekolah sd suruh kerja usia muda suruh nikah relevan sejati orang kembang zaman stay sana</t>
  </si>
  <si>
    <t>Temen-temen gue dah pada dikenalin ke calon mertua. Meanwhile gue ga ada hasrat buat nikah muda https://t.co/kc7RE8pps7</t>
  </si>
  <si>
    <t>temen-temen gue dah pada dikenalin ke calon mertua. meanwhile gue ga ada hasrat buat nikah muda https://t.co/kc7re8pps7</t>
  </si>
  <si>
    <t>tementemen gue dah pada dikenalin ke calon mertua meanwhile gue ga ada hasrat buat nikah muda</t>
  </si>
  <si>
    <t>['tementemen', 'gue', 'dah', 'pada', 'dikenalin', 'ke', 'calon', 'mertua', 'meanwhile', 'gue', 'ga', 'ada', 'hasrat', 'buat', 'nikah', 'muda']</t>
  </si>
  <si>
    <t>['tementemen', 'aku', 'sudah', 'pada', 'kenal', 'ke', 'calon', 'mertua', 'meanwhile', 'aku', 'tidak', 'ada', 'hasrat', 'buat', 'nikah', 'muda']</t>
  </si>
  <si>
    <t>['tementemen', 'kenal', 'calon', 'mertua', 'meanwhile', 'hasrat', 'nikah', 'muda']</t>
  </si>
  <si>
    <t>tementemen kenal calon mertua meanwhile hasrat nikah muda</t>
  </si>
  <si>
    <t>Harusnya emg nikah muda aja biar 100% biaya nikahan ditanggung ortu wowkkw</t>
  </si>
  <si>
    <t>harusnya emg nikah muda aja biar 100% biaya nikahan ditanggung ortu wowkkw</t>
  </si>
  <si>
    <t>harusnya emg nikah muda aja biar biaya nikahan ditanggung ortu wowkkw</t>
  </si>
  <si>
    <t>['harusnya', 'emg', 'nikah', 'muda', 'aja', 'biar', 'biaya', 'nikahan', 'ditanggung', 'ortu', 'wowkkw']</t>
  </si>
  <si>
    <t>['harusnya', 'memang', 'nikah', 'muda', 'aja', 'biar', 'biaya', 'nikahan', 'ditanggung', 'orangtua', 'wowkkw']</t>
  </si>
  <si>
    <t>['nikah', 'muda', 'aja', 'biar', 'biaya', 'nikahan', 'ditanggung', 'orangtua', 'wowkkw']</t>
  </si>
  <si>
    <t>['nikah', 'muda', 'aja', 'biar', 'biaya', 'nikah', 'tanggung', 'orangtua', 'wowkkw']</t>
  </si>
  <si>
    <t>nikah muda aja biar biaya nikah tanggung orangtua wowkkw</t>
  </si>
  <si>
    <t>Aku harap pemikiran sprti ini bisa menyebar luas ke masyarakat. Semakin bnyk yg milih tinggal deket tempat kerja,kendpri berkurang,macet berkurang.
Msh muda,baru nikah,karir blm stabil,ga usah buru2 beli rumah,apalagi sampe belain beli rumah murah diujung berung.</t>
  </si>
  <si>
    <t>aku harap pemikiran sprti ini bisa menyebar luas ke masyarakat. semakin bnyk yg milih tinggal deket tempat kerja,kendpri berkurang,macet berkurang.
msh muda,baru nikah,karir blm stabil,ga usah buru2 beli rumah,apalagi sampe belain beli rumah murah diujung berung.</t>
  </si>
  <si>
    <t>aku harap pemikiran sprti ini bisa menyebar luas ke masyarakat semakin bnyk yg milih tinggal deket tempat kerjakendpri berkurangmacet berkurang msh mudabaru nikahkarir blm stabilga usah buru beli rumahapalagi sampe belain beli rumah murah diujung berung</t>
  </si>
  <si>
    <t>['aku', 'harap', 'pemikiran', 'sprti', 'ini', 'bisa', 'menyebar', 'luas', 'ke', 'masyarakat', 'semakin', 'bnyk', 'yg', 'milih', 'tinggal', 'deket', 'tempat', 'kerjakendpri', 'berkurangmacet', 'berkurang', 'msh', 'mudabaru', 'nikahkarir', 'blm', 'stabilga', 'usah', 'buru', 'beli', 'rumahapalagi', 'sampe', 'belain', 'beli', 'rumah', 'murah', 'diujung', 'berung']</t>
  </si>
  <si>
    <t>['aku', 'harap', 'pemikiran', 'sprti', 'ini', 'bisa', 'menyebar', 'luas', 'ke', 'masyarakat', 'semakin', 'banyak', 'yg', 'memilih', 'tinggal', 'dekat', 'tempat', 'kerjakendpri', 'berkurangmacet', 'berkurang', 'masih', 'mudabaru', 'nikahkarir', 'belum', 'stabilga', 'usah', 'buru', 'beli', 'rumahapalagi', 'sampai', 'belain', 'beli', 'rumah', 'murah', 'diujung', 'berung']</t>
  </si>
  <si>
    <t>['harap', 'pemikiran', 'sprti', 'menyebar', 'luas', 'masyarakat', 'memilih', 'tinggal', 'kerjakendpri', 'berkurangmacet', 'berkurang', 'mudabaru', 'nikahkarir', 'stabilga', 'buru', 'beli', 'rumahapalagi', 'belain', 'beli', 'rumah', 'murah', 'diujung', 'berung']</t>
  </si>
  <si>
    <t>['harap', 'pikir', 'sprti', 'sebar', 'luas', 'masyarakat', 'pilih', 'tinggal', 'kerjakendpri', 'berkurangmacet', 'kurang', 'mudabaru', 'nikahkarir', 'stabilga', 'buru', 'beli', 'rumahapalagi', 'bain', 'beli', 'rumah', 'murah', 'ujung', 'berung']</t>
  </si>
  <si>
    <t>harap pikir sprti sebar luas masyarakat pilih tinggal kerjakendpri berkurangmacet kurang mudabaru nikahkarir stabilga buru beli rumahapalagi bain beli rumah murah ujung berung</t>
  </si>
  <si>
    <t>Bnyk kasus laki/suami ga tanggung jwb, malah gaji kecil sok selingkuh
Yg disalahin pasti patriaki, nikah muda, belum siap finansial malah nikah dll
Pdhl salah dr awal adl ortunya yg ga bs didik anak laki
Anak laki itu didik utk tanggung jwb, kerja keras, syng keluarga</t>
  </si>
  <si>
    <t>bnyk kasus laki/suami ga tanggung jwb, malah gaji kecil sok selingkuh
yg disalahin pasti patriaki, nikah muda, belum siap finansial malah nikah dll
pdhl salah dr awal adl ortunya yg ga bs didik anak laki
anak laki itu didik utk tanggung jwb, kerja keras, syng keluarga</t>
  </si>
  <si>
    <t>bnyk kasus lakisuami ga tanggung jwb malah gaji kecil sok selingkuh yg disalahin pasti patriaki nikah muda belum siap finansial malah nikah dll pdhl salah dr awal adl ortunya yg ga bs didik anak laki anak laki itu didik utk tanggung jwb kerja keras syng keluarga</t>
  </si>
  <si>
    <t>['bnyk', 'kasus', 'lakisuami', 'ga', 'tanggung', 'jwb', 'malah', 'gaji', 'kecil', 'sok', 'selingkuh', 'yg', 'disalahin', 'pasti', 'patriaki', 'nikah', 'muda', 'belum', 'siap', 'finansial', 'malah', 'nikah', 'dll', 'pdhl', 'salah', 'dr', 'awal', 'adl', 'ortunya', 'yg', 'ga', 'bs', 'didik', 'anak', 'laki', 'anak', 'laki', 'itu', 'didik', 'utk', 'tanggung', 'jwb', 'kerja', 'keras', 'syng', 'keluarga']</t>
  </si>
  <si>
    <t>['banyak', 'kasus', 'lakisuami', 'tidak', 'tanggung', 'jawab', 'malah', 'gaji', 'kecil', 'sombong', 'selingkuh', 'yg', 'disalahin', 'pasti', 'patriarki', 'nikah', 'muda', 'belum', 'siap', 'keuangan', 'malah', 'nikah', 'dll', 'padahal', 'salah', 'dari', 'awal', 'adalah', 'orangtua', 'yg', 'tidak', 'bisa', 'pendidikan', 'anak', 'laki', 'anak', 'laki', 'itu', 'pendidikan', 'utk', 'tanggung', 'jawab', 'kerja', 'keras', 'syng', 'keluarga']</t>
  </si>
  <si>
    <t>['lakisuami', 'tanggung', 'gaji', 'sombong', 'selingkuh', 'disalahin', 'patriarki', 'nikah', 'muda', 'keuangan', 'nikah', 'dll', 'salah', 'orangtua', 'pendidikan', 'anak', 'laki', 'anak', 'laki', 'pendidikan', 'utk', 'tanggung', 'kerja', 'keras', 'syng', 'keluarga']</t>
  </si>
  <si>
    <t>['lakisuami', 'tanggung', 'gaji', 'sombong', 'selingkuh', 'disalahin', 'patriark', 'nikah', 'muda', 'uang', 'nikah', 'dll', 'salah', 'orangtua', 'didik', 'anak', 'laki', 'anak', 'laki', 'didik', 'utk', 'tanggung', 'kerja', 'keras', 'syng', 'keluarga']</t>
  </si>
  <si>
    <t>lakisuami tanggung gaji sombong selingkuh disalahin patriark nikah muda uang nikah dll salah orangtua didik anak laki anak laki didik utk tanggung kerja keras syng keluarga</t>
  </si>
  <si>
    <t>Dunia emg udh kebalik dah. Yg menikah telat dikit dibilang malu2in, yg nikah muda krn hamil duluan malah pd bangga. 
Org jd duda/janda padahal menikah &amp;amp; cerai nya baik2 secara agama, dibilang aib. Giliran yg pada kumpul kebo dibilang "biar mengenal pasangan" 😭</t>
  </si>
  <si>
    <t>dunia emg udh kebalik dah. yg menikah telat dikit dibilang malu2in, yg nikah muda krn hamil duluan malah pd bangga. 
org jd duda/janda padahal menikah &amp;amp; cerai nya baik2 secara agama, dibilang aib. giliran yg pada kumpul kebo dibilang "biar mengenal pasangan" 😭</t>
  </si>
  <si>
    <t>dunia emg udh kebalik dah yg menikah telat dikit dibilang maluin yg nikah muda krn hamil duluan malah pd bangga org jd dudajanda padahal menikah amp cerai nya baik secara agama dibilang aib giliran yg pada kumpul kebo dibilang biar mengenal pasangan</t>
  </si>
  <si>
    <t>['dunia', 'emg', 'udh', 'kebalik', 'dah', 'yg', 'menikah', 'telat', 'dikit', 'dibilang', 'maluin', 'yg', 'nikah', 'muda', 'krn', 'hamil', 'duluan', 'malah', 'pd', 'bangga', 'org', 'jd', 'dudajanda', 'padahal', 'menikah', 'amp', 'cerai', 'nya', 'baik', 'secara', 'agama', 'dibilang', 'aib', 'giliran', 'yg', 'pada', 'kumpul', 'kebo', 'dibilang', 'biar', 'mengenal', 'pasangan']</t>
  </si>
  <si>
    <t>['dunia', 'memang', 'sudah', 'terbalik', 'sudah', 'yg', 'nikah', 'telat', 'sedikit', 'dibilang', 'maluin', 'yg', 'nikah', 'muda', 'krn', 'hamil', 'duluan', 'malah', 'pada', 'bangga', 'orang', 'jd', 'dudajanda', 'padahal', 'nikah', 'amp', 'cerai', 'nya', 'baik', 'secara', 'agama', 'dibilang', 'aib', 'giliran', 'yg', 'pada', 'kumpul', 'kebo', 'dibilang', 'biar', 'mengenal', 'pasangan']</t>
  </si>
  <si>
    <t>['dunia', 'terbalik', 'nikah', 'telat', 'dibilang', 'maluin', 'nikah', 'muda', 'krn', 'hamil', 'duluan', 'bangga', 'orang', 'jd', 'dudajanda', 'nikah', 'amp', 'cerai', 'nya', 'agama', 'dibilang', 'aib', 'giliran', 'kumpul', 'kebo', 'dibilang', 'biar', 'mengenal', 'pasangan']</t>
  </si>
  <si>
    <t>['dunia', 'balik', 'nikah', 'telat', 'bilang', 'maluin', 'nikah', 'muda', 'krn', 'hamil', 'duluan', 'bangga', 'orang', 'jd', 'dudajanda', 'nikah', 'amp', 'cerai', 'nya', 'agama', 'bilang', 'aib', 'gilir', 'kumpul', 'kebo', 'bilang', 'biar', 'kenal', 'pasang']</t>
  </si>
  <si>
    <t>dunia balik nikah telat bilang maluin nikah muda krn hamil duluan bangga orang jd dudajanda nikah amp cerai nya agama bilang aib gilir kumpul kebo bilang biar kenal pasang</t>
  </si>
  <si>
    <t>keren si, udah bisa berani ambil keputusan besar diumur yang masih muda dan berani ambil komitmen itu. tapi jujur nikah muda sama aja kaya mempercepat masa muda lu dan beneran bikin lu gapunya waktu banyak buat diri sendiri</t>
  </si>
  <si>
    <t>keren si udah bisa berani ambil keputusan besar diumur yang masih muda dan berani ambil komitmen itu tapi jujur nikah muda sama aja kaya mempercepat masa muda lu dan beneran bikin lu gapunya waktu banyak buat diri sendiri</t>
  </si>
  <si>
    <t>['keren', 'si', 'udah', 'bisa', 'berani', 'ambil', 'keputusan', 'besar', 'diumur', 'yang', 'masih', 'muda', 'dan', 'berani', 'ambil', 'komitmen', 'itu', 'tapi', 'jujur', 'nikah', 'muda', 'sama', 'aja', 'kaya', 'mempercepat', 'masa', 'muda', 'lu', 'dan', 'beneran', 'bikin', 'lu', 'gapunya', 'waktu', 'banyak', 'buat', 'diri', 'sendiri']</t>
  </si>
  <si>
    <t>['keren', 'si', 'sudah', 'bisa', 'berani', 'ambil', 'keputusan', 'besar', 'diumur', 'yang', 'masih', 'muda', 'dan', 'berani', 'ambil', 'komitmen', 'itu', 'tapi', 'jujur', 'nikah', 'muda', 'sama', 'aja', 'kaya', 'mempercepat', 'masa', 'muda', 'kamu', 'dan', 'benar', 'bikin', 'kamu', 'gapunya', 'waktu', 'banyak', 'buat', 'diri', 'sendiri']</t>
  </si>
  <si>
    <t>['keren', 'si', 'berani', 'ambil', 'keputusan', 'diumur', 'muda', 'berani', 'ambil', 'komitmen', 'jujur', 'nikah', 'muda', 'aja', 'kaya', 'mempercepat', 'muda', 'bikin', 'gapunya']</t>
  </si>
  <si>
    <t>['keren', 'si', 'berani', 'ambil', 'putus', 'umur', 'muda', 'berani', 'ambil', 'komitmen', 'jujur', 'nikah', 'muda', 'aja', 'kaya', 'cepat', 'muda', 'bikin', 'gapunya']</t>
  </si>
  <si>
    <t>keren si berani ambil putus umur muda berani ambil komitmen jujur nikah muda aja kaya cepat muda bikin gapunya</t>
  </si>
  <si>
    <t>@mcdpenyet @tanyakanrl Mungkin nikah muda😔 kalau aku pribadi ikut lingkungan, walaupun basic aku NU tp pas ngerantau ke Jogja jd muhamadiyah, ya intinya mau jum'at atau sabtu gk masalah. Lebih baik barengan aja gak sih🙄</t>
  </si>
  <si>
    <t>@mcdpenyet @tanyakanrl mungkin nikah muda😔 kalau aku pribadi ikut lingkungan, walaupun basic aku nu tp pas ngerantau ke jogja jd muhamadiyah, ya intinya mau jum'at atau sabtu gk masalah. lebih baik barengan aja gak sih🙄</t>
  </si>
  <si>
    <t>mungkin nikah muda kalau aku pribadi ikut lingkungan walaupun basic aku nu tp pas ngerantau ke jogja jd muhamadiyah ya intinya mau jumat atau sabtu gk masalah lebih baik barengan aja gak sih</t>
  </si>
  <si>
    <t>['mungkin', 'nikah', 'muda', 'kalau', 'aku', 'pribadi', 'ikut', 'lingkungan', 'walaupun', 'basic', 'aku', 'nu', 'tp', 'pas', 'ngerantau', 'ke', 'jogja', 'jd', 'muhamadiyah', 'ya', 'intinya', 'mau', 'jumat', 'atau', 'sabtu', 'gk', 'masalah', 'lebih', 'baik', 'barengan', 'aja', 'gak', 'sih']</t>
  </si>
  <si>
    <t>['mungkin', 'nikah', 'muda', 'kalau', 'aku', 'pribadi', 'ikut', 'lingkungan', 'walaupun', 'basic', 'aku', 'nu', 'tapi', 'saat', 'merantau', 'ke', 'jogja', 'jd', 'muhamadiyah', 'ya', 'intinya', 'mau', 'jumat', 'atau', 'sabtu', 'tidak', 'masalah', 'lebih', 'baik', 'barengan', 'aja', 'gak', 'sih']</t>
  </si>
  <si>
    <t>['nikah', 'muda', 'pribadi', 'lingkungan', 'basic', 'nu', 'merantau', 'jogja', 'jd', 'muhamadiyah', 'ya', 'intinya', 'jumat', 'sabtu', 'barengan', 'aja', 'gak', 'sih']</t>
  </si>
  <si>
    <t>['nikah', 'muda', 'pribadi', 'lingkung', 'basic', 'nu', 'rantau', 'jogja', 'jd', 'muhamadiyah', 'ya', 'inti', 'jumat', 'sabtu', 'bareng', 'aja', 'gak', 'sih']</t>
  </si>
  <si>
    <t>nikah muda pribadi lingkung basic nu rantau jogja jd muhamadiyah ya inti jumat sabtu bareng aja gak sih</t>
  </si>
  <si>
    <t>@stockmapping Wkwkwwkkw
Makanya gw salut sama orang2 nikah muda, kok kuat 😅</t>
  </si>
  <si>
    <t>@stockmapping wkwkwwkkw
makanya gw salut sama orang2 nikah muda, kok kuat 😅</t>
  </si>
  <si>
    <t>wkwkwwkkw makanya gw salut sama orang nikah muda kok kuat</t>
  </si>
  <si>
    <t>['wkwkwwkkw', 'makanya', 'gw', 'salut', 'sama', 'orang', 'nikah', 'muda', 'kok', 'kuat']</t>
  </si>
  <si>
    <t>['wkwkwwkkw', 'makanya', 'aku', 'salut', 'sama', 'orang', 'nikah', 'muda', 'kok', 'kuat']</t>
  </si>
  <si>
    <t>['wkwkwwkkw', 'salut', 'orang', 'nikah', 'muda', 'kuat']</t>
  </si>
  <si>
    <t>wkwkwwkkw salut orang nikah muda kuat</t>
  </si>
  <si>
    <t>@ruangmodul Aku nikah umur 19 dulu, masih sama sama kuliah juga
Belum lagi, pengen nya nunda momongan malah di kasik rejeki hamil
Alhamdulillah mertua ga cerewet sih
Tapi tetap kerasa nya, kehidupan muda ku terampas 🤣🤣</t>
  </si>
  <si>
    <t>@ruangmodul aku nikah umur 19 dulu, masih sama sama kuliah juga
belum lagi, pengen nya nunda momongan malah di kasik rejeki hamil
alhamdulillah mertua ga cerewet sih
tapi tetap kerasa nya, kehidupan muda ku terampas 🤣🤣</t>
  </si>
  <si>
    <t>aku nikah umur dulu masih sama sama kuliah juga belum lagi pengen nya nunda momongan malah di kasik rejeki hamil alhamdulillah mertua ga cerewet sih tapi tetap kerasa nya kehidupan muda ku terampas</t>
  </si>
  <si>
    <t>['aku', 'nikah', 'umur', 'dulu', 'masih', 'sama', 'sama', 'kuliah', 'juga', 'belum', 'lagi', 'pengen', 'nya', 'nunda', 'momongan', 'malah', 'di', 'kasik', 'rejeki', 'hamil', 'alhamdulillah', 'mertua', 'ga', 'cerewet', 'sih', 'tapi', 'tetap', 'kerasa', 'nya', 'kehidupan', 'muda', 'ku', 'terampas']</t>
  </si>
  <si>
    <t>['aku', 'nikah', 'umur', 'dulu', 'masih', 'sama', 'sama', 'kuliah', 'juga', 'belum', 'lagi', 'ingin', 'nya', 'menunda', 'momongan', 'malah', 'di', 'kasik', 'rezeki', 'hamil', 'alhamdulillah', 'mertua', 'tidak', 'cerewet', 'sih', 'tapi', 'tetap', 'kerasa', 'nya', 'kehidupan', 'muda', 'aku', 'terampas']</t>
  </si>
  <si>
    <t>['nikah', 'umur', 'kuliah', 'nya', 'menunda', 'momongan', 'kasik', 'rezeki', 'hamil', 'alhamdulillah', 'mertua', 'cerewet', 'sih', 'kerasa', 'nya', 'kehidupan', 'muda', 'terampas']</t>
  </si>
  <si>
    <t>['nikah', 'umur', 'kuliah', 'nya', 'tunda', 'momong', 'kasik', 'rezeki', 'hamil', 'alhamdulillah', 'mertua', 'cerewet', 'sih', 'rasa', 'nya', 'hidup', 'muda', 'ampas']</t>
  </si>
  <si>
    <t>nikah umur kuliah nya tunda momong kasik rezeki hamil alhamdulillah mertua cerewet sih rasa nya hidup muda ampas</t>
  </si>
  <si>
    <t>@berry_yumafian @ubiversee @tanyarlfes Dan berpegang teguh pada byk anak byk rejeki padahal rejeki anak jg lewat orangtua yg bekerja keras &amp;amp; tanggungjawab, bukan asal bikin trus ntar rejeki datang sendiri. Anaknya berpendidikan rendah kemudian nikah muda, trus belum bisa nyari kerja, anaknya terlantar gitu aja terus</t>
  </si>
  <si>
    <t>@berry_yumafian @ubiversee @tanyarlfes dan berpegang teguh pada byk anak byk rejeki padahal rejeki anak jg lewat orangtua yg bekerja keras &amp;amp; tanggungjawab, bukan asal bikin trus ntar rejeki datang sendiri. anaknya berpendidikan rendah kemudian nikah muda, trus belum bisa nyari kerja, anaknya terlantar gitu aja terus</t>
  </si>
  <si>
    <t>yumafian dan berpegang teguh pada byk anak byk rejeki padahal rejeki anak jg lewat orangtua yg bekerja keras amp tanggungjawab bukan asal bikin trus ntar rejeki datang sendiri anaknya berpendidikan rendah kemudian nikah muda trus belum bisa nyari kerja anaknya terlantar gitu aja terus</t>
  </si>
  <si>
    <t>['yumafian', 'dan', 'berpegang', 'teguh', 'pada', 'byk', 'anak', 'byk', 'rejeki', 'padahal', 'rejeki', 'anak', 'jg', 'lewat', 'orangtua', 'yg', 'bekerja', 'keras', 'amp', 'tanggungjawab', 'bukan', 'asal', 'bikin', 'trus', 'ntar', 'rejeki', 'datang', 'sendiri', 'anaknya', 'berpendidikan', 'rendah', 'kemudian', 'nikah', 'muda', 'trus', 'belum', 'bisa', 'nyari', 'kerja', 'anaknya', 'terlantar', 'gitu', 'aja', 'terus']</t>
  </si>
  <si>
    <t>['yumafian', 'dan', 'berpegang', 'teguh', 'pada', 'banyak', 'anak', 'banyak', 'rezeki', 'padahal', 'rezeki', 'anak', 'juga', 'lewat', 'orangtua', 'yg', 'bekerja', 'keras', 'amp', 'tanggungjawab', 'bukan', 'asal', 'bikin', 'terus', 'nanti', 'rezeki', 'datang', 'sendiri', 'anaknya', 'berpendidikan', 'rendah', 'kemudian', 'nikah', 'muda', 'terus', 'belum', 'bisa', 'mencari', 'kerja', 'anaknya', 'terlantar', 'begitu', 'aja', 'terus']</t>
  </si>
  <si>
    <t>['yumafian', 'berpegang', 'teguh', 'anak', 'rezeki', 'rezeki', 'anak', 'orangtua', 'keras', 'amp', 'tanggungjawab', 'bikin', 'rezeki', 'anaknya', 'berpendidikan', 'rendah', 'nikah', 'muda', 'mencari', 'kerja', 'anaknya', 'terlantar', 'aja']</t>
  </si>
  <si>
    <t>['yumafian', 'pegang', 'teguh', 'anak', 'rezeki', 'rezeki', 'anak', 'orangtua', 'keras', 'amp', 'tanggungjawab', 'bikin', 'rezeki', 'anak', 'didik', 'rendah', 'nikah', 'muda', 'cari', 'kerja', 'anak', 'lantar', 'aja']</t>
  </si>
  <si>
    <t>yumafian pegang teguh anak rezeki rezeki anak orangtua keras amp tanggungjawab bikin rezeki anak didik rendah nikah muda cari kerja anak lantar aja</t>
  </si>
  <si>
    <t>@fathan_daulay @Outstandjing Beda ga sih bg nikah muda karena mental belum siap apalagi sering kejadian cewenya di bawah umur. Yg disarankan di atas kan seks sebelum menikah buat melihat kecocokan bukan seks semuda mungkin.</t>
  </si>
  <si>
    <t>@fathan_daulay @outstandjing beda ga sih bg nikah muda karena mental belum siap apalagi sering kejadian cewenya di bawah umur. yg disarankan di atas kan seks sebelum menikah buat melihat kecocokan bukan seks semuda mungkin.</t>
  </si>
  <si>
    <t>daulay beda ga sih bg nikah muda karena mental belum siap apalagi sering kejadian cewenya di bawah umur yg disarankan di atas kan seks sebelum menikah buat melihat kecocokan bukan seks semuda mungkin</t>
  </si>
  <si>
    <t>['daulay', 'beda', 'ga', 'sih', 'bg', 'nikah', 'muda', 'karena', 'mental', 'belum', 'siap', 'apalagi', 'sering', 'kejadian', 'cewenya', 'di', 'bawah', 'umur', 'yg', 'disarankan', 'di', 'atas', 'kan', 'seks', 'sebelum', 'menikah', 'buat', 'melihat', 'kecocokan', 'bukan', 'seks', 'semuda', 'mungkin']</t>
  </si>
  <si>
    <t>['daulay', 'beda', 'tidak', 'sih', 'kakak', 'nikah', 'muda', 'karena', 'mental', 'belum', 'siap', 'apalagi', 'sering', 'kejadian', 'ceweknya', 'di', 'bawah', 'umur', 'yg', 'disarankan', 'di', 'atas', 'kan', 'seks', 'sebelum', 'nikah', 'buat', 'melihat', 'kecocokan', 'bukan', 'seks', 'semuda', 'mungkin']</t>
  </si>
  <si>
    <t>['daulay', 'beda', 'sih', 'kakak', 'nikah', 'muda', 'mental', 'kejadian', 'ceweknya', 'umur', 'disarankan', 'seks', 'nikah', 'kecocokan', 'seks', 'semuda']</t>
  </si>
  <si>
    <t>['daulay', 'beda', 'sih', 'kakak', 'nikah', 'muda', 'mental', 'jadi', 'cewek', 'umur', 'saran', 'seks', 'nikah', 'cocok', 'seks', 'muda']</t>
  </si>
  <si>
    <t>daulay beda sih kakak nikah muda mental jadi cewek umur saran seks nikah cocok seks muda</t>
  </si>
  <si>
    <t>kalau aku ga nikah muda, ga sex diluar nikah juga Alhamdulillah bisa sampai sekarang 🥹 menghindari zina itu menurut aku caranya ga perlu nikah terlalu cepat, juga disaat yang sama ga perlu melakukan tindakan berdosa. 🫶🏻</t>
  </si>
  <si>
    <t>kalau aku ga nikah muda, ga sex diluar nikah juga alhamdulillah bisa sampai sekarang 🥹 menghindari zina itu menurut aku caranya ga perlu nikah terlalu cepat, juga disaat yang sama ga perlu melakukan tindakan berdosa. 🫶🏻</t>
  </si>
  <si>
    <t>kalau aku ga nikah muda ga sex diluar nikah juga alhamdulillah bisa sampai sekarang menghindari zina itu menurut aku caranya ga perlu nikah terlalu cepat juga disaat yang sama ga perlu melakukan tindakan berdosa</t>
  </si>
  <si>
    <t>['kalau', 'aku', 'ga', 'nikah', 'muda', 'ga', 'sex', 'diluar', 'nikah', 'juga', 'alhamdulillah', 'bisa', 'sampai', 'sekarang', 'menghindari', 'zina', 'itu', 'menurut', 'aku', 'caranya', 'ga', 'perlu', 'nikah', 'terlalu', 'cepat', 'juga', 'disaat', 'yang', 'sama', 'ga', 'perlu', 'melakukan', 'tindakan', 'berdosa']</t>
  </si>
  <si>
    <t>['kalau', 'aku', 'tidak', 'nikah', 'muda', 'tidak', 'sex', 'diluar', 'nikah', 'juga', 'alhamdulillah', 'bisa', 'sampai', 'sekarang', 'menghindari', 'zina', 'itu', 'menurut', 'aku', 'caranya', 'tidak', 'perlu', 'nikah', 'terlalu', 'cepat', 'juga', 'disaat', 'yang', 'sama', 'tidak', 'perlu', 'melakukan', 'tindakan', 'berdosa']</t>
  </si>
  <si>
    <t>['nikah', 'muda', 'sex', 'diluar', 'nikah', 'alhamdulillah', 'menghindari', 'zina', 'nikah', 'cepat', 'disaat', 'tindakan', 'berdosa']</t>
  </si>
  <si>
    <t>['nikah', 'muda', 'sex', 'luar', 'nikah', 'alhamdulillah', 'hindar', 'zina', 'nikah', 'cepat', 'saat', 'tindak', 'dosa']</t>
  </si>
  <si>
    <t>nikah muda sex luar nikah alhamdulillah hindar zina nikah cepat saat tindak dosa</t>
  </si>
  <si>
    <t>Jdi ak sering di cap agak kaku.. tapi ya emang, urgensinya nikah muda itu apa? Orang w masih 21 taon.. males bgt pacaran, apalagi nikah..
W aja masih nabung+mikir gimana caranya kuliah lagi.. mikirnya kearah kalo w ga kuliah sementara lakik w S1, dan w jdi ibu tolol ga...</t>
  </si>
  <si>
    <t>jdi ak sering di cap agak kaku.. tapi ya emang, urgensinya nikah muda itu apa? orang w masih 21 taon.. males bgt pacaran, apalagi nikah..
w aja masih nabung+mikir gimana caranya kuliah lagi.. mikirnya kearah kalo w ga kuliah sementara lakik w s1, dan w jdi ibu tolol ga...</t>
  </si>
  <si>
    <t>jdi ak sering di cap agak kaku tapi ya emang urgensinya nikah muda itu apa orang  masih taon males bgt pacaran apalagi nikah  aja masih nabungmikir gimana caranya kuliah lagi mikirnya kearah kalo  ga kuliah sementara lakik   dan  jdi ibu tolol ga</t>
  </si>
  <si>
    <t>['jdi', 'ak', 'sering', 'di', 'cap', 'agak', 'kaku', 'tapi', 'ya', 'emang', 'urgensinya', 'nikah', 'muda', 'itu', 'apa', 'orang', 'masih', 'taon', 'males', 'bgt', 'pacaran', 'apalagi', 'nikah', 'aja', 'masih', 'nabungmikir', 'gimana', 'caranya', 'kuliah', 'lagi', 'mikirnya', 'kearah', 'kalo', 'ga', 'kuliah', 'sementara', 'lakik', 'dan', 'jdi', 'ibu', 'tolol', 'ga']</t>
  </si>
  <si>
    <t>['jadi', 'aku', 'sering', 'di', 'cap', 'agak', 'kaku', 'tapi', 'ya', 'memang', 'urgensinya', 'nikah', 'muda', 'itu', 'apa', 'orang', 'masih', 'tahun', 'malas', 'banget', 'pacaran', 'apalagi', 'nikah', 'aja', 'masih', 'nabungmikir', 'bagaimana', 'caranya', 'kuliah', 'lagi', 'mikirnya', 'kearah', 'kalo', 'tidak', 'kuliah', 'sementara', 'lakik', 'dan', 'jadi', 'ibu', 'tolol', 'tidak']</t>
  </si>
  <si>
    <t>['cap', 'kaku', 'ya', 'urgensinya', 'nikah', 'muda', 'orang', 'malas', 'banget', 'pacaran', 'nikah', 'aja', 'nabungmikir', 'kuliah', 'mikirnya', 'kearah', 'kalo', 'kuliah', 'lakik', 'tolol']</t>
  </si>
  <si>
    <t>['cap', 'kaku', 'ya', 'urgensi', 'nikah', 'muda', 'orang', 'malas', 'banget', 'pacar', 'nikah', 'aja', 'nabungmikir', 'kuliah', 'mikirnya', 'arah', 'kalo', 'kuliah', 'lakik', 'tolol']</t>
  </si>
  <si>
    <t>cap kaku ya urgensi nikah muda orang malas banget pacar nikah aja nabungmikir kuliah mikirnya arah kalo kuliah lakik tolol</t>
  </si>
  <si>
    <t>Ortu dua2nya masih kerja, mereka nikah muda zaman dlu,klu ortuku di kasih ttp g mau bilangnya " papi mami punya duit sendiri" jadi anak2nya klu ingin ngasih g pernh berupa duit ya barang yang bisa buat mereka buat hobi or investasi
Kmren ultah bapak ngebeliin lahan</t>
  </si>
  <si>
    <t>ortu dua2nya masih kerja, mereka nikah muda zaman dlu,klu ortuku di kasih ttp g mau bilangnya " papi mami punya duit sendiri" jadi anak2nya klu ingin ngasih g pernh berupa duit ya barang yang bisa buat mereka buat hobi or investasi
kmren ultah bapak ngebeliin lahan</t>
  </si>
  <si>
    <t>ortu duanya masih kerja mereka nikah muda zaman dluklu ortuku di kasih ttp  mau bilangnya papi mami punya duit sendiri jadi anaknya klu ingin ngasih  pernh berupa duit ya barang yang bisa buat mereka buat hobi or investasi kmren ultah bapak ngebeliin lahan</t>
  </si>
  <si>
    <t>['ortu', 'duanya', 'masih', 'kerja', 'mereka', 'nikah', 'muda', 'zaman', 'dluklu', 'ortuku', 'di', 'kasih', 'ttp', 'mau', 'bilangnya', 'papi', 'mami', 'punya', 'duit', 'sendiri', 'jadi', 'anaknya', 'klu', 'ingin', 'ngasih', 'pernh', 'berupa', 'duit', 'ya', 'barang', 'yang', 'bisa', 'buat', 'mereka', 'buat', 'hobi', 'or', 'investasi', 'kmren', 'ultah', 'bapak', 'ngebeliin', 'lahan']</t>
  </si>
  <si>
    <t>['orangtua', 'duanya', 'masih', 'kerja', 'mereka', 'nikah', 'muda', 'zaman', 'dluklu', 'orangtua', 'di', 'kasih', 'tetap', 'mau', 'bilangnya', 'papi', 'ibu', 'punya', 'duit', 'sendiri', 'jadi', 'anaknya', 'kalau', 'ingin', 'memberi', 'pernh', 'berupa', 'duit', 'ya', 'barang', 'yang', 'bisa', 'buat', 'mereka', 'buat', 'hobi', 'or', 'investasi', 'kmren', 'ultah', 'bapak', 'ngebeliin', 'lahan']</t>
  </si>
  <si>
    <t>['orangtua', 'duanya', 'kerja', 'nikah', 'muda', 'zaman', 'dluklu', 'orangtua', 'kasih', 'bilangnya', 'papi', 'duit', 'anaknya', 'pernh', 'duit', 'ya', 'barang', 'hobi', 'or', 'investasi', 'kmren', 'ultah', 'ngebeliin', 'lahan']</t>
  </si>
  <si>
    <t>['orangtua', 'dua', 'kerja', 'nikah', 'muda', 'zaman', 'dluklu', 'orangtua', 'kasih', 'bilang', 'papi', 'duit', 'anak', 'pernh', 'duit', 'ya', 'barang', 'hobi', 'or', 'investasi', 'kmren', 'ultah', 'ngebeliin', 'lahan']</t>
  </si>
  <si>
    <t>orangtua dua kerja nikah muda zaman dluklu orangtua kasih bilang papi duit anak pernh duit ya barang hobi or investasi kmren ultah ngebeliin lahan</t>
  </si>
  <si>
    <t>@piaaaawww Iya maknya jaga tu meki,jangan di obral pas muda giliran nikah minta mahar banyak tapi meki bekas.meki bekas pakai di maharin duit 50rb aja udah sukur</t>
  </si>
  <si>
    <t>@piaaaawww iya maknya jaga tu meki,jangan di obral pas muda giliran nikah minta mahar banyak tapi meki bekas.meki bekas pakai di maharin duit 50rb aja udah sukur</t>
  </si>
  <si>
    <t>iya maknya jaga tu mekijangan di obral pas muda giliran nikah minta mahar banyak tapi meki bekasmeki bekas pakai di maharin duit rb aja udah sukur</t>
  </si>
  <si>
    <t>['iya', 'maknya', 'jaga', 'tu', 'mekijangan', 'di', 'obral', 'pas', 'muda', 'giliran', 'nikah', 'minta', 'mahar', 'banyak', 'tapi', 'meki', 'bekasmeki', 'bekas', 'pakai', 'di', 'maharin', 'duit', 'rb', 'aja', 'udah', 'sukur']</t>
  </si>
  <si>
    <t>['iya', 'maknya', 'jaga', 'itu', 'mekijangan', 'di', 'obral', 'saat', 'muda', 'giliran', 'nikah', 'minta', 'mahar', 'banyak', 'tapi', 'meki', 'bekasmeki', 'bekas', 'pakai', 'di', 'maharin', 'duit', 'ribu', 'aja', 'sudah', 'syukur']</t>
  </si>
  <si>
    <t>['iya', 'maknya', 'jaga', 'mekijangan', 'obral', 'muda', 'giliran', 'nikah', 'mahar', 'meki', 'bekasmeki', 'bekas', 'pakai', 'maharin', 'duit', 'ribu', 'aja', 'syukur']</t>
  </si>
  <si>
    <t>['iya', 'maknya', 'jaga', 'mekijangan', 'obral', 'muda', 'gilir', 'nikah', 'mahar', 'mek', 'bekasmeki', 'bekas', 'pakai', 'maharin', 'duit', 'ribu', 'aja', 'syukur']</t>
  </si>
  <si>
    <t>iya maknya jaga mekijangan obral muda gilir nikah mahar mek bekasmeki bekas pakai maharin duit ribu aja syukur</t>
  </si>
  <si>
    <t>Patokan umur nikah orang indo terlalu muda, masa umur 22 ditanya kapan nikah?!?</t>
  </si>
  <si>
    <t>patokan umur nikah orang indo terlalu muda, masa umur 22 ditanya kapan nikah?!?</t>
  </si>
  <si>
    <t>patokan umur nikah orang indo terlalu muda masa umur ditanya kapan nikah</t>
  </si>
  <si>
    <t>['patokan', 'umur', 'nikah', 'orang', 'indo', 'terlalu', 'muda', 'masa', 'umur', 'ditanya', 'kapan', 'nikah']</t>
  </si>
  <si>
    <t>['patokan', 'umur', 'nikah', 'orang', 'indonesia', 'terlalu', 'muda', 'masa', 'umur', 'ditanya', 'kapan', 'nikah']</t>
  </si>
  <si>
    <t>['patokan', 'umur', 'nikah', 'orang', 'indonesia', 'muda', 'umur', 'nikah']</t>
  </si>
  <si>
    <t>['patok', 'umur', 'nikah', 'orang', 'indonesia', 'muda', 'umur', 'nikah']</t>
  </si>
  <si>
    <t>patok umur nikah orang indonesia muda umur nikah</t>
  </si>
  <si>
    <t>siap ga siap, nikah muda emang ga siap. entah mental, materi, terutama pengalaman dan pengetahuan apalagi ttg anak, ga dulu deh.</t>
  </si>
  <si>
    <t>siap ga siap nikah muda emang ga siap entah mental materi terutama pengalaman dan pengetahuan apalagi ttg anak ga dulu deh</t>
  </si>
  <si>
    <t>['siap', 'ga', 'siap', 'nikah', 'muda', 'emang', 'ga', 'siap', 'entah', 'mental', 'materi', 'terutama', 'pengalaman', 'dan', 'pengetahuan', 'apalagi', 'ttg', 'anak', 'ga', 'dulu', 'deh']</t>
  </si>
  <si>
    <t>['siap', 'tidak', 'siap', 'nikah', 'muda', 'memang', 'tidak', 'siap', 'entah', 'mental', 'materi', 'terutama', 'pengalaman', 'dan', 'pengetahuan', 'apalagi', 'tentang', 'anak', 'tidak', 'dulu', 'deh']</t>
  </si>
  <si>
    <t>['nikah', 'muda', 'mental', 'materi', 'pengalaman', 'pengetahuan', 'anak', 'deh']</t>
  </si>
  <si>
    <t>['nikah', 'muda', 'mental', 'materi', 'alam', 'tahu', 'anak', 'deh']</t>
  </si>
  <si>
    <t>nikah muda mental materi alam tahu anak deh</t>
  </si>
  <si>
    <t>nikah muda bagus kok, cuma ya harus bisa tanggung jawab dulu ya, jangan minta minta ortu lagi</t>
  </si>
  <si>
    <t>nikah muda bagus kok cuma ya harus bisa tanggung jawab dulu ya jangan minta minta ortu lagi</t>
  </si>
  <si>
    <t>['nikah', 'muda', 'bagus', 'kok', 'cuma', 'ya', 'harus', 'bisa', 'tanggung', 'jawab', 'dulu', 'ya', 'jangan', 'minta', 'minta', 'ortu', 'lagi']</t>
  </si>
  <si>
    <t>['nikah', 'muda', 'bagus', 'kok', 'cuma', 'ya', 'harus', 'bisa', 'tanggung', 'jawab', 'dulu', 'ya', 'jangan', 'minta', 'minta', 'orangtua', 'lagi']</t>
  </si>
  <si>
    <t>['nikah', 'muda', 'bagus', 'ya', 'tanggung', 'ya', 'orangtua']</t>
  </si>
  <si>
    <t>nikah muda bagus ya tanggung ya orangtua</t>
  </si>
  <si>
    <t>Sah sah aja si kalo udah siap semuanya mental, finansial oke .
Dan nikah mudah gak cuma alesan buat ngehindari zinaa idih itu gak bgt si ngehindarin zina mah gak usah pacaran bukan nikah muda</t>
  </si>
  <si>
    <t>sah sah aja si kalo udah siap semuanya mental, finansial oke .
dan nikah mudah gak cuma alesan buat ngehindari zinaa idih itu gak bgt si ngehindarin zina mah gak usah pacaran bukan nikah muda</t>
  </si>
  <si>
    <t>sah sah aja si kalo udah siap semuanya mental finansial oke dan nikah mudah gak cuma alesan buat ngehindari zinaa idih itu gak bgt si ngehindarin zina mah gak usah pacaran bukan nikah muda</t>
  </si>
  <si>
    <t>['sah', 'sah', 'aja', 'si', 'kalo', 'udah', 'siap', 'semuanya', 'mental', 'finansial', 'oke', 'dan', 'nikah', 'mudah', 'gak', 'cuma', 'alesan', 'buat', 'ngehindari', 'zinaa', 'idih', 'itu', 'gak', 'bgt', 'si', 'ngehindarin', 'zina', 'mah', 'gak', 'usah', 'pacaran', 'bukan', 'nikah', 'muda']</t>
  </si>
  <si>
    <t>['sah', 'sah', 'aja', 'si', 'kalo', 'sudah', 'siap', 'semuanya', 'mental', 'keuangan', 'oke', 'dan', 'nikah', 'mudah', 'gak', 'cuma', 'alasan', 'buat', 'ngehindari', 'zinaa', 'idih', 'itu', 'gak', 'banget', 'si', 'elak', 'zina', 'mah', 'gak', 'usah', 'pacaran', 'bukan', 'nikah', 'muda']</t>
  </si>
  <si>
    <t>['sah', 'sah', 'aja', 'si', 'kalo', 'mental', 'keuangan', 'oke', 'nikah', 'mudah', 'gak', 'alasan', 'ngehindari', 'zinaa', 'idih', 'gak', 'banget', 'si', 'elak', 'zina', 'mah', 'gak', 'pacaran', 'nikah', 'muda']</t>
  </si>
  <si>
    <t>['sah', 'sah', 'aja', 'si', 'kalo', 'mental', 'uang', 'oke', 'nikah', 'mudah', 'gak', 'alas', 'ngehindari', 'zinaa', 'idih', 'gak', 'banget', 'si', 'elak', 'zina', 'mah', 'gak', 'pacar', 'nikah', 'muda']</t>
  </si>
  <si>
    <t>sah sah aja si kalo mental uang oke nikah mudah gak alas ngehindari zinaa idih gak banget si elak zina mah gak pacar nikah muda</t>
  </si>
  <si>
    <t>Bagus, mereka yg nikah muda, Berarti sudah siap menerima segala bentuk resiko berkeluarga.</t>
  </si>
  <si>
    <t>bagus, mereka yg nikah muda, berarti sudah siap menerima segala bentuk resiko berkeluarga.</t>
  </si>
  <si>
    <t>bagus mereka yg nikah muda berarti sudah siap menerima segala bentuk resiko berkeluarga</t>
  </si>
  <si>
    <t>['bagus', 'mereka', 'yg', 'nikah', 'muda', 'berarti', 'sudah', 'siap', 'menerima', 'segala', 'bentuk', 'resiko', 'berkeluarga']</t>
  </si>
  <si>
    <t>['bagus', 'nikah', 'muda', 'menerima', 'bentuk', 'resiko', 'berkeluarga']</t>
  </si>
  <si>
    <t>['bagus', 'nikah', 'muda', 'terima', 'bentuk', 'resiko', 'keluarga']</t>
  </si>
  <si>
    <t>bagus nikah muda terima bentuk resiko keluarga</t>
  </si>
  <si>
    <t>Ditendang ? Ngetik aja dulu bener atau salahnya belakangan.
1. Yg ke 1 putus,Kyo di ajak nikah gamau krna masih muda.
2. Yg ke 2 Putus kesepakatan bersama, krna minat publik yg berlebihan/sibuk jadwal masing2
3. Yg ke 3,cere kesepakatan bersama,jalur mediasi/ Gaada gugatan https://t.co/Tc3ESL5rgo</t>
  </si>
  <si>
    <t>ditendang ? ngetik aja dulu bener atau salahnya belakangan.
1. yg ke 1 putus,kyo di ajak nikah gamau krna masih muda.
2. yg ke 2 putus kesepakatan bersama, krna minat publik yg berlebihan/sibuk jadwal masing2
3. yg ke 3,cere kesepakatan bersama,jalur mediasi/ gaada gugatan https://t.co/tc3esl5rgo</t>
  </si>
  <si>
    <t>ditendang ngetik aja dulu bener atau salahnya belakangan yg ke putuskyo di ajak nikah gamau krna masih muda yg ke putus kesepakatan bersama krna minat publik yg berlebihansibuk jadwal masing yg ke cere kesepakatan bersamajalur mediasi gaada gugatan</t>
  </si>
  <si>
    <t>['ditendang', 'ngetik', 'aja', 'dulu', 'bener', 'atau', 'salahnya', 'belakangan', 'yg', 'ke', 'putuskyo', 'di', 'ajak', 'nikah', 'gamau', 'krna', 'masih', 'muda', 'yg', 'ke', 'putus', 'kesepakatan', 'bersama', 'krna', 'minat', 'publik', 'yg', 'berlebihansibuk', 'jadwal', 'masing', 'yg', 'ke', 'cere', 'kesepakatan', 'bersamajalur', 'mediasi', 'gaada', 'gugatan']</t>
  </si>
  <si>
    <t>['ditendang', 'ngetik', 'aja', 'dulu', 'benar', 'atau', 'salahnya', 'belakangan', 'yg', 'ke', 'putuskyo', 'di', 'ajak', 'nikah', 'gamau', 'karena', 'masih', 'muda', 'yg', 'ke', 'putus', 'kesepakatan', 'bersama', 'karena', 'minat', 'publik', 'yg', 'berlebihansibuk', 'jadwal', 'masing', 'yg', 'ke', 'cerai', 'kesepakatan', 'bersamajalur', 'mediasi', 'gaada', 'gugatan']</t>
  </si>
  <si>
    <t>['ditendang', 'ngetik', 'aja', 'salahnya', 'putuskyo', 'ajak', 'nikah', 'gamau', 'muda', 'putus', 'kesepakatan', 'minat', 'publik', 'berlebihansibuk', 'jadwal', 'cerai', 'kesepakatan', 'bersamajalur', 'mediasi', 'gaada', 'gugatan']</t>
  </si>
  <si>
    <t>['tendang', 'ngetik', 'aja', 'salah', 'putuskyo', 'ajak', 'nikah', 'gamau', 'muda', 'putus', 'sepakat', 'minat', 'publik', 'berlebihansibuk', 'jadwal', 'cerai', 'sepakat', 'bersamajalur', 'mediasi', 'gaada', 'gugat']</t>
  </si>
  <si>
    <t>tendang ngetik aja salah putuskyo ajak nikah gamau muda putus sepakat minat publik berlebihansibuk jadwal cerai sepakat bersamajalur mediasi gaada gugat</t>
  </si>
  <si>
    <t>terserah aja si, tp jujur gua ga mau nikah muda kecuali gua udh kaya minimal kaya bill gates lah. gua ga mau ntr hidup gua sama anak gua susah, nikah ga cmn perkara nikah doang</t>
  </si>
  <si>
    <t>terserah aja si tp jujur gua ga mau nikah muda kecuali gua udh kaya minimal kaya bill gates lah gua ga mau ntr hidup gua sama anak gua susah nikah ga cmn perkara nikah doang</t>
  </si>
  <si>
    <t>['terserah', 'aja', 'si', 'tp', 'jujur', 'gua', 'ga', 'mau', 'nikah', 'muda', 'kecuali', 'gua', 'udh', 'kaya', 'minimal', 'kaya', 'bill', 'gates', 'lah', 'gua', 'ga', 'mau', 'ntr', 'hidup', 'gua', 'sama', 'anak', 'gua', 'susah', 'nikah', 'ga', 'cmn', 'perkara', 'nikah', 'doang']</t>
  </si>
  <si>
    <t>['terserah', 'aja', 'si', 'tapi', 'jujur', 'aku', 'tidak', 'mau', 'nikah', 'muda', 'kecuali', 'aku', 'sudah', 'kaya', 'minimal', 'kaya', 'bill', 'gates', 'lah', 'aku', 'tidak', 'mau', 'nanti', 'hidup', 'aku', 'sama', 'anak', 'aku', 'susah', 'nikah', 'tidak', 'cmn', 'perkara', 'nikah', 'hanya']</t>
  </si>
  <si>
    <t>['terserah', 'aja', 'si', 'jujur', 'nikah', 'muda', 'kecuali', 'kaya', 'minimal', 'kaya', 'bill', 'gates', 'hidup', 'anak', 'susah', 'nikah', 'cmn', 'perkara', 'nikah']</t>
  </si>
  <si>
    <t>['serah', 'aja', 'si', 'jujur', 'nikah', 'muda', 'kecuali', 'kaya', 'minimal', 'kaya', 'bill', 'gates', 'hidup', 'anak', 'susah', 'nikah', 'cmn', 'perkara', 'nikah']</t>
  </si>
  <si>
    <t>serah aja si jujur nikah muda kecuali kaya minimal kaya bill gates hidup anak susah nikah cmn perkara nikah</t>
  </si>
  <si>
    <t>Kataku jangan nikah muda, mungkin bisa aja siap secara ekonomi, tapi belum siap secara mental dalam mengurus anak, kasian kalo misal anaknya terlantar karna orang tuanya masih kurang pengetahuan dalam hal parenting juga</t>
  </si>
  <si>
    <t>kataku jangan nikah muda, mungkin bisa aja siap secara ekonomi, tapi belum siap secara mental dalam mengurus anak, kasian kalo misal anaknya terlantar karna orang tuanya masih kurang pengetahuan dalam hal parenting juga</t>
  </si>
  <si>
    <t>kataku jangan nikah muda mungkin bisa aja siap secara ekonomi tapi belum siap secara mental dalam mengurus anak kasian kalo misal anaknya terlantar karna orang tuanya masih kurang pengetahuan dalam hal parenting juga</t>
  </si>
  <si>
    <t>['kataku', 'jangan', 'nikah', 'muda', 'mungkin', 'bisa', 'aja', 'siap', 'secara', 'ekonomi', 'tapi', 'belum', 'siap', 'secara', 'mental', 'dalam', 'mengurus', 'anak', 'kasian', 'kalo', 'misal', 'anaknya', 'terlantar', 'karna', 'orang', 'tuanya', 'masih', 'kurang', 'pengetahuan', 'dalam', 'hal', 'parenting', 'juga']</t>
  </si>
  <si>
    <t>['kataku', 'jangan', 'nikah', 'muda', 'mungkin', 'bisa', 'aja', 'siap', 'secara', 'ekonomi', 'tapi', 'belum', 'siap', 'secara', 'mental', 'dalam', 'mengurus', 'anak', 'kasihan', 'kalo', 'misal', 'anaknya', 'terlantar', 'karena', 'orang', 'tuanya', 'masih', 'kurang', 'pengetahuan', 'dalam', 'hal', 'mengasuh', 'juga']</t>
  </si>
  <si>
    <t>['kataku', 'nikah', 'muda', 'aja', 'ekonomi', 'mental', 'mengurus', 'anak', 'kasihan', 'kalo', 'anaknya', 'terlantar', 'orang', 'tuanya', 'pengetahuan', 'mengasuh']</t>
  </si>
  <si>
    <t>['kata', 'nikah', 'muda', 'aja', 'ekonomi', 'mental', 'urus', 'anak', 'kasihan', 'kalo', 'anak', 'lantar', 'orang', 'tua', 'tahu', 'asuh']</t>
  </si>
  <si>
    <t>kata nikah muda aja ekonomi mental urus anak kasihan kalo anak lantar orang tua tahu asuh</t>
  </si>
  <si>
    <t>Gak ada salahnya buat nikah muda menurut gw, yang penting udah sama sama siap finansial dan mental nya, trus juga udah dipikirkan baik baik dengan keluarga juga</t>
  </si>
  <si>
    <t>gak ada salahnya buat nikah muda menurut gw, yang penting udah sama sama siap finansial dan mental nya, trus juga udah dipikirkan baik baik dengan keluarga juga</t>
  </si>
  <si>
    <t>gak ada salahnya buat nikah muda menurut gw yang penting udah sama sama siap finansial dan mental nya trus juga udah dipikirkan baik baik dengan keluarga juga</t>
  </si>
  <si>
    <t>['gak', 'ada', 'salahnya', 'buat', 'nikah', 'muda', 'menurut', 'gw', 'yang', 'penting', 'udah', 'sama', 'sama', 'siap', 'finansial', 'dan', 'mental', 'nya', 'trus', 'juga', 'udah', 'dipikirkan', 'baik', 'baik', 'dengan', 'keluarga', 'juga']</t>
  </si>
  <si>
    <t>['gak', 'ada', 'salahnya', 'buat', 'nikah', 'muda', 'menurut', 'aku', 'yang', 'penting', 'sudah', 'sama', 'sama', 'siap', 'keuangan', 'dan', 'mental', 'nya', 'terus', 'juga', 'sudah', 'dipikirkan', 'baik', 'baik', 'dengan', 'keluarga', 'juga']</t>
  </si>
  <si>
    <t>['gak', 'salahnya', 'nikah', 'muda', 'keuangan', 'mental', 'nya', 'dipikirkan', 'keluarga']</t>
  </si>
  <si>
    <t>['gak', 'salah', 'nikah', 'muda', 'uang', 'mental', 'nya', 'pikir', 'keluarga']</t>
  </si>
  <si>
    <t>gak salah nikah muda uang mental nya pikir keluarga</t>
  </si>
  <si>
    <t>@naajeon97 @tanyakanrl Abis sidang nikah otw punya anak dibilang ga sayang masa depan krn nikah muda, nikah kelamaan dibilang perawan tua ga laku2 egois mikir diri sendiri ga mikir ortu makin tua😭😭😭😭</t>
  </si>
  <si>
    <t>@naajeon97 @tanyakanrl abis sidang nikah otw punya anak dibilang ga sayang masa depan krn nikah muda, nikah kelamaan dibilang perawan tua ga laku2 egois mikir diri sendiri ga mikir ortu makin tua😭😭😭😭</t>
  </si>
  <si>
    <t>abis sidang nikah otw punya anak dibilang ga sayang masa depan krn nikah muda nikah kelamaan dibilang perawan tua ga laku egois mikir diri sendiri ga mikir ortu makin tua</t>
  </si>
  <si>
    <t>['abis', 'sidang', 'nikah', 'otw', 'punya', 'anak', 'dibilang', 'ga', 'sayang', 'masa', 'depan', 'krn', 'nikah', 'muda', 'nikah', 'kelamaan', 'dibilang', 'perawan', 'tua', 'ga', 'laku', 'egois', 'mikir', 'diri', 'sendiri', 'ga', 'mikir', 'ortu', 'makin', 'tua']</t>
  </si>
  <si>
    <t>['habis', 'sidang', 'nikah', 'menuju', 'punya', 'anak', 'dibilang', 'tidak', 'sayang', 'masa', 'depan', 'krn', 'nikah', 'muda', 'nikah', 'kelamaan', 'dibilang', 'perawan', 'tua', 'tidak', 'laris', 'egois', 'berpikir', 'diri', 'sendiri', 'tidak', 'berpikir', 'orangtua', 'makin', 'tua']</t>
  </si>
  <si>
    <t>['habis', 'sidang', 'nikah', 'anak', 'dibilang', 'sayang', 'krn', 'nikah', 'muda', 'nikah', 'dibilang', 'perawan', 'tua', 'laris', 'egois', 'berpikir', 'berpikir', 'orangtua', 'tua']</t>
  </si>
  <si>
    <t>['habis', 'sidang', 'nikah', 'anak', 'bilang', 'sayang', 'krn', 'nikah', 'muda', 'nikah', 'bilang', 'perawan', 'tua', 'laris', 'egois', 'pikir', 'pikir', 'orangtua', 'tua']</t>
  </si>
  <si>
    <t>habis sidang nikah anak bilang sayang krn nikah muda nikah bilang perawan tua laris egois pikir pikir orangtua tua</t>
  </si>
  <si>
    <t>@hikmanazilla Lah emang kalo udah nikah jadi muda lagi?</t>
  </si>
  <si>
    <t>@hikmanazilla lah emang kalo udah nikah jadi muda lagi?</t>
  </si>
  <si>
    <t>lah emang kalo udah nikah jadi muda lagi</t>
  </si>
  <si>
    <t>['lah', 'emang', 'kalo', 'udah', 'nikah', 'jadi', 'muda', 'lagi']</t>
  </si>
  <si>
    <t>['lah', 'memang', 'kalo', 'sudah', 'nikah', 'jadi', 'muda', 'lagi']</t>
  </si>
  <si>
    <t>['kalo', 'nikah', 'muda']</t>
  </si>
  <si>
    <t>kalo nikah muda</t>
  </si>
  <si>
    <t>sebenernya keren buat orang yg bisa selagi financial sm hal lain yg mendukung nya terpenuhi semua, tp buat yg nikah muda pdhal secara keseluruhan masi kurang itu ga bangett, jatohnya terlalu maksain. secara mental jg bkl berpengaruh sii apa lg klo aslinya blm siap</t>
  </si>
  <si>
    <t>sebenernya keren buat orang yg bisa selagi financial sm hal lain yg mendukung nya terpenuhi semua tp buat yg nikah muda pdhal secara keseluruhan masi kurang itu ga bangett jatohnya terlalu maksain secara mental jg bkl berpengaruh sii apa lg klo aslinya blm siap</t>
  </si>
  <si>
    <t>['sebenernya', 'keren', 'buat', 'orang', 'yg', 'bisa', 'selagi', 'financial', 'sm', 'hal', 'lain', 'yg', 'mendukung', 'nya', 'terpenuhi', 'semua', 'tp', 'buat', 'yg', 'nikah', 'muda', 'pdhal', 'secara', 'keseluruhan', 'masi', 'kurang', 'itu', 'ga', 'bangett', 'jatohnya', 'terlalu', 'maksain', 'secara', 'mental', 'jg', 'bkl', 'berpengaruh', 'sii', 'apa', 'lg', 'klo', 'aslinya', 'blm', 'siap']</t>
  </si>
  <si>
    <t>['sebenarnya', 'keren', 'buat', 'orang', 'yg', 'bisa', 'selagi', 'keuangan', 'sama', 'hal', 'lain', 'yg', 'mendukung', 'nya', 'terpenuhi', 'semua', 'tapi', 'buat', 'yg', 'nikah', 'muda', 'padahal', 'secara', 'keseluruhan', 'masih', 'kurang', 'itu', 'tidak', 'banget', 'jatohnya', 'terlalu', 'paksa', 'secara', 'mental', 'juga', 'bakal', 'berpengaruh', 'sii', 'apa', 'lagi', 'klo', 'aslinya', 'belum', 'siap']</t>
  </si>
  <si>
    <t>['keren', 'orang', 'selagi', 'keuangan', 'mendukung', 'nya', 'terpenuhi', 'nikah', 'muda', 'banget', 'jatohnya', 'paksa', 'mental', 'berpengaruh', 'sii', 'klo', 'aslinya']</t>
  </si>
  <si>
    <t>['keren', 'orang', 'selagi', 'uang', 'dukung', 'nya', 'penuh', 'nikah', 'muda', 'banget', 'jatohnya', 'paksa', 'mental', 'pengaruh', 'sii', 'klo', 'asli']</t>
  </si>
  <si>
    <t>keren orang selagi uang dukung nya penuh nikah muda banget jatohnya paksa mental pengaruh sii klo asli</t>
  </si>
  <si>
    <t>@fathan_daulay Menghindari nikah muda bro!!! Makanya kawin muda. Awikwok</t>
  </si>
  <si>
    <t>@fathan_daulay menghindari nikah muda bro!!! makanya kawin muda. awikwok</t>
  </si>
  <si>
    <t>daulay menghindari nikah muda bro makanya kawin muda awikwok</t>
  </si>
  <si>
    <t>['daulay', 'menghindari', 'nikah', 'muda', 'bro', 'makanya', 'kawin', 'muda', 'awikwok']</t>
  </si>
  <si>
    <t>['daulay', 'menghindari', 'nikah', 'muda', 'bro', 'kawin', 'muda', 'awikwok']</t>
  </si>
  <si>
    <t>['daulay', 'hindar', 'nikah', 'muda', 'bro', 'kawin', 'muda', 'awikwok']</t>
  </si>
  <si>
    <t>daulay hindar nikah muda bro kawin muda awikwok</t>
  </si>
  <si>
    <t>Nggak ada yang salah sih sama nikah muda. Selagi dia sanggup dan mampu, kenapa nggak? Nikah juga kan bukan sesuatu yang sepele, yang semua orang bisa lakukan kapan aja. Nikah berarti harus siap mental, materi, dan finansial (gua asal aja sih)</t>
  </si>
  <si>
    <t>nggak ada yang salah sih sama nikah muda. selagi dia sanggup dan mampu, kenapa nggak? nikah juga kan bukan sesuatu yang sepele, yang semua orang bisa lakukan kapan aja. nikah berarti harus siap mental, materi, dan finansial (gua asal aja sih)</t>
  </si>
  <si>
    <t>nggak ada yang salah sih sama nikah muda selagi dia sanggup dan mampu kenapa nggak nikah juga kan bukan sesuatu yang sepele yang semua orang bisa lakukan kapan aja nikah berarti harus siap mental materi dan finansial gua asal aja sih</t>
  </si>
  <si>
    <t>['nggak', 'ada', 'yang', 'salah', 'sih', 'sama', 'nikah', 'muda', 'selagi', 'dia', 'sanggup', 'dan', 'mampu', 'kenapa', 'nggak', 'nikah', 'juga', 'kan', 'bukan', 'sesuatu', 'yang', 'sepele', 'yang', 'semua', 'orang', 'bisa', 'lakukan', 'kapan', 'aja', 'nikah', 'berarti', 'harus', 'siap', 'mental', 'materi', 'dan', 'finansial', 'gua', 'asal', 'aja', 'sih']</t>
  </si>
  <si>
    <t>['tidak', 'ada', 'yang', 'salah', 'sih', 'sama', 'nikah', 'muda', 'selagi', 'dia', 'sanggup', 'dan', 'mampu', 'kenapa', 'tidak', 'nikah', 'juga', 'kan', 'bukan', 'sesuatu', 'yang', 'sepele', 'yang', 'semua', 'orang', 'bisa', 'lakukan', 'kapan', 'aja', 'nikah', 'berarti', 'harus', 'siap', 'mental', 'materi', 'dan', 'keuangan', 'aku', 'asal', 'aja', 'sih']</t>
  </si>
  <si>
    <t>['salah', 'sih', 'nikah', 'muda', 'selagi', 'sanggup', 'nikah', 'sepele', 'orang', 'lakukan', 'aja', 'nikah', 'mental', 'materi', 'keuangan', 'aja', 'sih']</t>
  </si>
  <si>
    <t>['salah', 'sih', 'nikah', 'muda', 'selagi', 'sanggup', 'nikah', 'sepele', 'orang', 'laku', 'aja', 'nikah', 'mental', 'materi', 'uang', 'aja', 'sih']</t>
  </si>
  <si>
    <t>salah sih nikah muda selagi sanggup nikah sepele orang laku aja nikah mental materi uang aja sih</t>
  </si>
  <si>
    <t>not a fan, sih. muda tuh masa2nya eksplor, nikah muda apa ga takut belum siap mentally? org yg udh janji bawa nama ibu &amp;amp; Allah aja bisa ingkar wkwk oopsie</t>
  </si>
  <si>
    <t>not a fan, sih. muda tuh masa2nya eksplor, nikah muda apa ga takut belum siap mentally? org yg udh janji bawa nama ibu &amp;amp; allah aja bisa ingkar wkwk oopsie</t>
  </si>
  <si>
    <t>not  fan sih muda tuh masanya eksplor nikah muda apa ga takut belum siap mentally org yg udh janji bawa nama ibu amp allah aja bisa ingkar wkwk oopsie</t>
  </si>
  <si>
    <t>['not', 'fan', 'sih', 'muda', 'tuh', 'masanya', 'eksplor', 'nikah', 'muda', 'apa', 'ga', 'takut', 'belum', 'siap', 'mentally', 'org', 'yg', 'udh', 'janji', 'bawa', 'nama', 'ibu', 'amp', 'allah', 'aja', 'bisa', 'ingkar', 'wkwk', 'oopsie']</t>
  </si>
  <si>
    <t>['not', 'fan', 'sih', 'muda', 'tuh', 'masanya', 'eksplor', 'nikah', 'muda', 'apa', 'tidak', 'takut', 'belum', 'siap', 'mentally', 'orang', 'yg', 'sudah', 'janji', 'bawa', 'nama', 'ibu', 'amp', 'allah', 'aja', 'bisa', 'ingkar', 'wkwk', 'oopsie']</t>
  </si>
  <si>
    <t>['not', 'fan', 'sih', 'muda', 'tuh', 'masanya', 'eksplor', 'nikah', 'muda', 'takut', 'mentally', 'orang', 'janji', 'bawa', 'nama', 'amp', 'allah', 'aja', 'ingkar', 'oopsie']</t>
  </si>
  <si>
    <t>['not', 'fan', 'sih', 'muda', 'tuh', 'masa', 'eksplor', 'nikah', 'muda', 'takut', 'mentally', 'orang', 'janji', 'bawa', 'nama', 'amp', 'allah', 'aja', 'ingkar', 'oopsie']</t>
  </si>
  <si>
    <t>not fan sih muda tuh masa eksplor nikah muda takut mentally orang janji bawa nama amp allah aja ingkar oopsie</t>
  </si>
  <si>
    <t>gue aja klo ntr orang tua gue trnyata pengen jodohin gue hbis lulus kuliah, gue gamau, soalnya gue gamau nikah muda, mau mreka jodohin gue sma kakak crush gue wktu sma jga gue ga mau</t>
  </si>
  <si>
    <t>gue aja klo ntr orang tua gue trnyata pengen jodohin gue hbis lulus kuliah gue gamau soalnya gue gamau nikah muda mau mreka jodohin gue sma kakak crush gue wktu sma jga gue ga mau</t>
  </si>
  <si>
    <t>['gue', 'aja', 'klo', 'ntr', 'orang', 'tua', 'gue', 'trnyata', 'pengen', 'jodohin', 'gue', 'hbis', 'lulus', 'kuliah', 'gue', 'gamau', 'soalnya', 'gue', 'gamau', 'nikah', 'muda', 'mau', 'mreka', 'jodohin', 'gue', 'sma', 'kakak', 'crush', 'gue', 'wktu', 'sma', 'jga', 'gue', 'ga', 'mau']</t>
  </si>
  <si>
    <t>['aku', 'aja', 'klo', 'nanti', 'orang', 'tua', 'aku', 'trnyata', 'ingin', 'jodohkan', 'aku', 'habis', 'lulus', 'kuliah', 'aku', 'gamau', 'soalnya', 'aku', 'gamau', 'nikah', 'muda', 'mau', 'mereka', 'jodohkan', 'aku', 'sama', 'kakak', 'crush', 'aku', 'waktu', 'sama', 'juga', 'aku', 'tidak', 'mau']</t>
  </si>
  <si>
    <t>['aja', 'klo', 'orang', 'tua', 'trnyata', 'jodohkan', 'habis', 'lulus', 'kuliah', 'gamau', 'gamau', 'nikah', 'muda', 'jodohkan', 'kakak', 'crush']</t>
  </si>
  <si>
    <t>['aja', 'klo', 'orang', 'tua', 'trnyata', 'jodoh', 'habis', 'lulus', 'kuliah', 'gamau', 'gamau', 'nikah', 'muda', 'jodoh', 'kakak', 'crush']</t>
  </si>
  <si>
    <t>aja klo orang tua trnyata jodoh habis lulus kuliah gamau gamau nikah muda jodoh kakak crush</t>
  </si>
  <si>
    <t>ya kalo nikah muda trs lo udh siap secara mental sama finansial sih oke2 aja, tpi klo nikahnya aja pake uang orang tua trs mentalnya msi yaaaahhh gtu, kek buat apa nikah?? nikah tuh butuh bgt di pikirin mateng2 soalnya</t>
  </si>
  <si>
    <t>ya kalo nikah muda trs lo udh siap secara mental sama finansial sih oke aja tpi klo nikahnya aja pake uang orang tua trs mentalnya msi yaaaahhh gtu kek buat apa nikah nikah tuh butuh bgt di pikirin mateng soalnya</t>
  </si>
  <si>
    <t>['ya', 'kalo', 'nikah', 'muda', 'trs', 'lo', 'udh', 'siap', 'secara', 'mental', 'sama', 'finansial', 'sih', 'oke', 'aja', 'tpi', 'klo', 'nikahnya', 'aja', 'pake', 'uang', 'orang', 'tua', 'trs', 'mentalnya', 'msi', 'yaaaahhh', 'gtu', 'kek', 'buat', 'apa', 'nikah', 'nikah', 'tuh', 'butuh', 'bgt', 'di', 'pikirin', 'mateng', 'soalnya']</t>
  </si>
  <si>
    <t>['ya', 'kalo', 'nikah', 'muda', 'terus', 'kamu', 'sudah', 'siap', 'secara', 'mental', 'sama', 'keuangan', 'sih', 'oke', 'aja', 'tapi', 'klo', 'nikahnya', 'aja', 'pakai', 'uang', 'orang', 'tua', 'terus', 'mentalnya', 'masih', 'yaaaahhh', 'begitu', 'seperti', 'buat', 'apa', 'nikah', 'nikah', 'tuh', 'butuh', 'banget', 'di', 'pikirkan', 'matang', 'soalnya']</t>
  </si>
  <si>
    <t>['ya', 'kalo', 'nikah', 'muda', 'mental', 'keuangan', 'sih', 'oke', 'aja', 'klo', 'nikahnya', 'aja', 'pakai', 'uang', 'orang', 'tua', 'mentalnya', 'yaaaahhh', 'nikah', 'nikah', 'tuh', 'butuh', 'banget', 'pikirkan', 'matang']</t>
  </si>
  <si>
    <t>['ya', 'kalo', 'nikah', 'muda', 'mental', 'uang', 'sih', 'oke', 'aja', 'klo', 'nikah', 'aja', 'pakai', 'uang', 'orang', 'tua', 'mental', 'yaaaahhh', 'nikah', 'nikah', 'tuh', 'butuh', 'banget', 'pikir', 'matang']</t>
  </si>
  <si>
    <t>ya kalo nikah muda mental uang sih oke aja klo nikah aja pakai uang orang tua mental yaaaahhh nikah nikah tuh butuh banget pikir matang</t>
  </si>
  <si>
    <t>Bro really said disarankan banget 🤡🤡🤡
Org² liberal yg suka mocking muslim nikah muda krn selangkangan doang, ternyata mereka ga jauh dari apa yg mereka tuduhkan</t>
  </si>
  <si>
    <t>bro really said disarankan banget 🤡🤡🤡
org² liberal yg suka mocking muslim nikah muda krn selangkangan doang, ternyata mereka ga jauh dari apa yg mereka tuduhkan</t>
  </si>
  <si>
    <t>bro really said disarankan banget org liberal yg suka mocking muslim nikah muda krn selangkangan doang ternyata mereka ga jauh dari apa yg mereka tuduhkan</t>
  </si>
  <si>
    <t>['bro', 'really', 'said', 'disarankan', 'banget', 'org', 'liberal', 'yg', 'suka', 'mocking', 'muslim', 'nikah', 'muda', 'krn', 'selangkangan', 'doang', 'ternyata', 'mereka', 'ga', 'jauh', 'dari', 'apa', 'yg', 'mereka', 'tuduhkan']</t>
  </si>
  <si>
    <t>['bro', 'really', 'berkata', 'disarankan', 'banget', 'orang', 'liberal', 'yg', 'suka', 'mocking', 'muslim', 'nikah', 'muda', 'krn', 'selangkangan', 'hanya', 'ternyata', 'mereka', 'tidak', 'jauh', 'dari', 'apa', 'yg', 'mereka', 'tuduhkan']</t>
  </si>
  <si>
    <t>['bro', 'really', 'disarankan', 'banget', 'orang', 'liberal', 'suka', 'mocking', 'muslim', 'nikah', 'muda', 'krn', 'selangkangan', 'tuduhkan']</t>
  </si>
  <si>
    <t>['bro', 'really', 'saran', 'banget', 'orang', 'liberal', 'suka', 'mocking', 'muslim', 'nikah', 'muda', 'krn', 'selangkang', 'tuduh']</t>
  </si>
  <si>
    <t>bro really saran banget orang liberal suka mocking muslim nikah muda krn selangkang tuduh</t>
  </si>
  <si>
    <t>muda yg umur brp dlu, kalo 20an emg udh siap finansial kek udh mateng buat berkeluarga gitu gapapa. tp klo masih pelajar, masih pake duit ortu, masih ga siap mental mending gausah nikah muda, kasian klo punya anak</t>
  </si>
  <si>
    <t>muda yg umur brp dlu kalo an emg udh siap finansial kek udh mateng buat berkeluarga gitu gapapa tp klo masih pelajar masih pake duit ortu masih ga siap mental mending gausah nikah muda kasian klo punya anak</t>
  </si>
  <si>
    <t>['muda', 'yg', 'umur', 'brp', 'dlu', 'kalo', 'an', 'emg', 'udh', 'siap', 'finansial', 'kek', 'udh', 'mateng', 'buat', 'berkeluarga', 'gitu', 'gapapa', 'tp', 'klo', 'masih', 'pelajar', 'masih', 'pake', 'duit', 'ortu', 'masih', 'ga', 'siap', 'mental', 'mending', 'gausah', 'nikah', 'muda', 'kasian', 'klo', 'punya', 'anak']</t>
  </si>
  <si>
    <t>['muda', 'yg', 'umur', 'berapa', 'dahulu', 'kalo', 'an', 'memang', 'sudah', 'siap', 'keuangan', 'seperti', 'sudah', 'matang', 'buat', 'berkeluarga', 'begitu', 'boleh', 'tapi', 'klo', 'masih', 'pelajar', 'masih', 'pakai', 'duit', 'orangtua', 'masih', 'tidak', 'siap', 'mental', 'mending', 'jangan', 'nikah', 'muda', 'kasihan', 'klo', 'punya', 'anak']</t>
  </si>
  <si>
    <t>['muda', 'umur', 'kalo', 'an', 'keuangan', 'matang', 'berkeluarga', 'klo', 'pelajar', 'pakai', 'duit', 'orangtua', 'mental', 'mending', 'nikah', 'muda', 'kasihan', 'klo', 'anak']</t>
  </si>
  <si>
    <t>['muda', 'umur', 'kalo', 'an', 'uang', 'matang', 'keluarga', 'klo', 'ajar', 'pakai', 'duit', 'orangtua', 'mental', 'mending', 'nikah', 'muda', 'kasihan', 'klo', 'anak']</t>
  </si>
  <si>
    <t>muda umur kalo an uang matang keluarga klo ajar pakai duit orangtua mental mending nikah muda kasihan klo anak</t>
  </si>
  <si>
    <t>Masih nyaman sendiri, mau menikmati masa muda dulu sambil menyiapkan modall buat nikah.</t>
  </si>
  <si>
    <t>masih nyaman sendiri, mau menikmati masa muda dulu sambil menyiapkan modall buat nikah.</t>
  </si>
  <si>
    <t>masih nyaman sendiri mau menikmati masa muda dulu sambil menyiapkan modall buat nikah</t>
  </si>
  <si>
    <t>['masih', 'nyaman', 'sendiri', 'mau', 'menikmati', 'masa', 'muda', 'dulu', 'sambil', 'menyiapkan', 'modall', 'buat', 'nikah']</t>
  </si>
  <si>
    <t>['nyaman', 'menikmati', 'muda', 'modall', 'nikah']</t>
  </si>
  <si>
    <t>['nyaman', 'nikmat', 'muda', 'modall', 'nikah']</t>
  </si>
  <si>
    <t>nyaman nikmat muda modall nikah</t>
  </si>
  <si>
    <t>nikah muda kalo lo berkecukupan dan mental lo udah siap mah oke. jangan nikah muda karena gengsi</t>
  </si>
  <si>
    <t>nikah muda kalo lo berkecukupan dan mental lo udah siap mah oke jangan nikah muda karena gengsi</t>
  </si>
  <si>
    <t>['nikah', 'muda', 'kalo', 'lo', 'berkecukupan', 'dan', 'mental', 'lo', 'udah', 'siap', 'mah', 'oke', 'jangan', 'nikah', 'muda', 'karena', 'gengsi']</t>
  </si>
  <si>
    <t>['nikah', 'muda', 'kalo', 'kamu', 'berkecukupan', 'dan', 'mental', 'kamu', 'sudah', 'siap', 'mah', 'oke', 'jangan', 'nikah', 'muda', 'karena', 'gengsi']</t>
  </si>
  <si>
    <t>['nikah', 'muda', 'kalo', 'berkecukupan', 'mental', 'mah', 'oke', 'nikah', 'muda', 'gengsi']</t>
  </si>
  <si>
    <t>['nikah', 'muda', 'kalo', 'cukup', 'mental', 'mah', 'oke', 'nikah', 'muda', 'gengsi']</t>
  </si>
  <si>
    <t>nikah muda kalo cukup mental mah oke nikah muda gengsi</t>
  </si>
  <si>
    <t>Kalo miskin mending gausah liat dulu segi keuangan gimana, nikah muda sih nikah muda tapi ga diusia minor juga.</t>
  </si>
  <si>
    <t>kalo miskin mending gausah liat dulu segi keuangan gimana, nikah muda sih nikah muda tapi ga diusia minor juga.</t>
  </si>
  <si>
    <t>kalo miskin mending gausah liat dulu segi keuangan gimana nikah muda sih nikah muda tapi ga diusia minor juga</t>
  </si>
  <si>
    <t>['kalo', 'miskin', 'mending', 'gausah', 'liat', 'dulu', 'segi', 'keuangan', 'gimana', 'nikah', 'muda', 'sih', 'nikah', 'muda', 'tapi', 'ga', 'diusia', 'minor', 'juga']</t>
  </si>
  <si>
    <t>['kalo', 'miskin', 'mending', 'jangan', 'lihat', 'dulu', 'segi', 'keuangan', 'bagaimana', 'nikah', 'muda', 'sih', 'nikah', 'muda', 'tapi', 'tidak', 'diusia', 'minor', 'juga']</t>
  </si>
  <si>
    <t>['kalo', 'miskin', 'mending', 'lihat', 'segi', 'keuangan', 'nikah', 'muda', 'sih', 'nikah', 'muda', 'diusia', 'minor']</t>
  </si>
  <si>
    <t>['kalo', 'miskin', 'mending', 'lihat', 'segi', 'uang', 'nikah', 'muda', 'sih', 'nikah', 'muda', 'usia', 'minor']</t>
  </si>
  <si>
    <t>kalo miskin mending lihat segi uang nikah muda sih nikah muda usia minor</t>
  </si>
  <si>
    <t>@diominic_ t tapi km masih muda 😢 skrg standar nikah umur brp emg</t>
  </si>
  <si>
    <t xml:space="preserve"> tapi km masih muda skrg standar nikah umur brp emg</t>
  </si>
  <si>
    <t>['tapi', 'km', 'masih', 'muda', 'skrg', 'standar', 'nikah', 'umur', 'brp', 'emg']</t>
  </si>
  <si>
    <t>['tapi', 'kamu', 'masih', 'muda', 'sekarang', 'standar', 'nikah', 'umur', 'berapa', 'memang']</t>
  </si>
  <si>
    <t>['muda', 'standar', 'nikah', 'umur']</t>
  </si>
  <si>
    <t>muda standar nikah umur</t>
  </si>
  <si>
    <t>Gakkk setuju aku, nikah muda naikin angka kelahiran di indo</t>
  </si>
  <si>
    <t>gakkk setuju aku, nikah muda naikin angka kelahiran di indo</t>
  </si>
  <si>
    <t>gakkk setuju aku nikah muda naikin angka kelahiran di indo</t>
  </si>
  <si>
    <t>['gakkk', 'setuju', 'aku', 'nikah', 'muda', 'naikin', 'angka', 'kelahiran', 'di', 'indo']</t>
  </si>
  <si>
    <t>['gakkk', 'setuju', 'aku', 'nikah', 'muda', 'naikin', 'angka', 'kelahiran', 'di', 'indonesia']</t>
  </si>
  <si>
    <t>['gakkk', 'setuju', 'nikah', 'muda', 'naikin', 'angka', 'kelahiran', 'indonesia']</t>
  </si>
  <si>
    <t>['gakkk', 'tuju', 'nikah', 'muda', 'naikin', 'angka', 'lahir', 'indonesia']</t>
  </si>
  <si>
    <t>gakkk tuju nikah muda naikin angka lahir indonesia</t>
  </si>
  <si>
    <t>gadak yg salah tergantung masing-masing org. cuma lebih baik sih ga karna masa muda tuh cuma sekali, puas puasin duluuu, siapin mental + finansial tuh ga gampang. semua ada perencanaannya, apalagi nikah dgn alasan "ngindarin zina" hadeh kesannya kaya nurutin napsu doank, big no.</t>
  </si>
  <si>
    <t>gadak yg salah tergantung masingmasing org cuma lebih baik sih ga karna masa muda tuh cuma sekali puas puasin duluuu siapin mental finansial tuh ga gampang semua ada perencanaannya apalagi nikah dgn alasan ngindarin zina hadeh kesannya kaya nurutin napsu doank big no</t>
  </si>
  <si>
    <t>['gadak', 'yg', 'salah', 'tergantung', 'masingmasing', 'org', 'cuma', 'lebih', 'baik', 'sih', 'ga', 'karna', 'masa', 'muda', 'tuh', 'cuma', 'sekali', 'puas', 'puasin', 'duluuu', 'siapin', 'mental', 'finansial', 'tuh', 'ga', 'gampang', 'semua', 'ada', 'perencanaannya', 'apalagi', 'nikah', 'dgn', 'alasan', 'ngindarin', 'zina', 'hadeh', 'kesannya', 'kaya', 'nurutin', 'napsu', 'doank', 'big', 'no']</t>
  </si>
  <si>
    <t>['gadak', 'yg', 'salah', 'tergantung', 'masing', 'orang', 'cuma', 'lebih', 'baik', 'sih', 'tidak', 'karena', 'masa', 'muda', 'tuh', 'cuma', 'sekali', 'puas', 'puas', 'duluuu', 'siapin', 'mental', 'keuangan', 'tuh', 'tidak', 'gampang', 'semua', 'ada', 'perencanaannya', 'apalagi', 'nikah', 'dengan', 'alasan', 'ngindarin', 'zina', 'hadeh', 'kesannya', 'kaya', 'nurutin', 'napsu', 'doank', 'big', 'no']</t>
  </si>
  <si>
    <t>['gadak', 'salah', 'tergantung', 'orang', 'sih', 'muda', 'tuh', 'puas', 'puas', 'duluuu', 'siapin', 'mental', 'keuangan', 'tuh', 'gampang', 'perencanaannya', 'nikah', 'alasan', 'ngindarin', 'zina', 'hadeh', 'kesannya', 'kaya', 'nurutin', 'napsu', 'doank', 'big', 'no']</t>
  </si>
  <si>
    <t>['gadak', 'salah', 'gantung', 'orang', 'sih', 'muda', 'tuh', 'puas', 'puas', 'duluuu', 'siapin', 'mental', 'uang', 'tuh', 'gampang', 'rencana', 'nikah', 'alas', 'ngindarin', 'zina', 'hadeh', 'kesan', 'kaya', 'nurutin', 'napsu', 'doank', 'big', 'no']</t>
  </si>
  <si>
    <t>gadak salah gantung orang sih muda tuh puas puas duluuu siapin mental uang tuh gampang rencana nikah alas ngindarin zina hadeh kesan kaya nurutin napsu doank big no</t>
  </si>
  <si>
    <t>@mikwasa iya bener, masi muda belum mikir nikah jadi santai aja</t>
  </si>
  <si>
    <t>iya bener masi muda belum mikir nikah jadi santai aja</t>
  </si>
  <si>
    <t>['iya', 'bener', 'masi', 'muda', 'belum', 'mikir', 'nikah', 'jadi', 'santai', 'aja']</t>
  </si>
  <si>
    <t>['iya', 'benar', 'masih', 'muda', 'belum', 'berpikir', 'nikah', 'jadi', 'santai', 'aja']</t>
  </si>
  <si>
    <t>['iya', 'muda', 'berpikir', 'nikah', 'santai', 'aja']</t>
  </si>
  <si>
    <t>['iya', 'muda', 'pikir', 'nikah', 'santai', 'aja']</t>
  </si>
  <si>
    <t>iya muda pikir nikah santai aja</t>
  </si>
  <si>
    <t>@ituusapa @hiecellxx @tanyarlfes kalo pun hamil disana anaknya ttp digedein, di indo mau nya sex bebas ala barat tp giliran hamil panik trs mau ala timur yaitu minta dinikahin😅 anak orang miskin banyak tp anak hasil diluar nikah muda-mudi trs dibuang gt aja jg banyaakk</t>
  </si>
  <si>
    <t>kalo pun hamil disana anaknya ttp digedein di indo mau nya sex bebas ala barat tp giliran hamil panik trs mau ala timur yaitu minta dinikahin anak orang miskin banyak tp anak hasil diluar nikah mudamudi trs dibuang gt aja jg banyaakk</t>
  </si>
  <si>
    <t>['kalo', 'pun', 'hamil', 'disana', 'anaknya', 'ttp', 'digedein', 'di', 'indo', 'mau', 'nya', 'sex', 'bebas', 'ala', 'barat', 'tp', 'giliran', 'hamil', 'panik', 'trs', 'mau', 'ala', 'timur', 'yaitu', 'minta', 'dinikahin', 'anak', 'orang', 'miskin', 'banyak', 'tp', 'anak', 'hasil', 'diluar', 'nikah', 'mudamudi', 'trs', 'dibuang', 'gt', 'aja', 'jg', 'banyaakk']</t>
  </si>
  <si>
    <t>['kalo', 'pun', 'hamil', 'disana', 'anaknya', 'tetap', 'digedein', 'di', 'indonesia', 'mau', 'nya', 'sex', 'bebas', 'ala', 'barat', 'tapi', 'giliran', 'hamil', 'panik', 'terus', 'mau', 'ala', 'timur', 'yaitu', 'minta', 'dinikahkan', 'anak', 'orang', 'miskin', 'banyak', 'tapi', 'anak', 'hasil', 'diluar', 'nikah', 'muda', 'terus', 'dibuang', 'begitu', 'aja', 'juga', 'banyaakk']</t>
  </si>
  <si>
    <t>['kalo', 'hamil', 'disana', 'anaknya', 'digedein', 'indonesia', 'nya', 'sex', 'bebas', 'ala', 'barat', 'giliran', 'hamil', 'panik', 'ala', 'timur', 'dinikahkan', 'anak', 'orang', 'miskin', 'anak', 'hasil', 'diluar', 'nikah', 'muda', 'dibuang', 'aja', 'banyaakk']</t>
  </si>
  <si>
    <t>['kalo', 'hamil', 'sana', 'anak', 'digedein', 'indonesia', 'nya', 'sex', 'bebas', 'ala', 'barat', 'gilir', 'hamil', 'panik', 'ala', 'timur', 'nikah', 'anak', 'orang', 'miskin', 'anak', 'hasil', 'luar', 'nikah', 'muda', 'buang', 'aja', 'banyaakk']</t>
  </si>
  <si>
    <t>kalo hamil sana anak digedein indonesia nya sex bebas ala barat gilir hamil panik ala timur nikah anak orang miskin anak hasil luar nikah muda buang aja banyaakk</t>
  </si>
  <si>
    <t>Nikah MUDA ya bukan nikah DINI. Tentunya sudah sesuai umur yang diatur di UU Perkawinan (cowok cewek minimal 19 tahun), as long as mental + finansial sudah siap ya why not untuk memutuskan nikah :/</t>
  </si>
  <si>
    <t>nikah muda ya bukan nikah dini. tentunya sudah sesuai umur yang diatur di uu perkawinan (cowok cewek minimal 19 tahun), as long as mental + finansial sudah siap ya why not untuk memutuskan nikah :/</t>
  </si>
  <si>
    <t>nikah muda ya bukan nikah dini tentunya sudah sesuai umur yang diatur di uu perkawinan cowok cewek minimal tahun as long as mental finansial sudah siap ya why not untuk memutuskan nikah</t>
  </si>
  <si>
    <t>['nikah', 'muda', 'ya', 'bukan', 'nikah', 'dini', 'tentunya', 'sudah', 'sesuai', 'umur', 'yang', 'diatur', 'di', 'uu', 'perkawinan', 'cowok', 'cewek', 'minimal', 'tahun', 'as', 'long', 'as', 'mental', 'finansial', 'sudah', 'siap', 'ya', 'why', 'not', 'untuk', 'memutuskan', 'nikah']</t>
  </si>
  <si>
    <t>['nikah', 'muda', 'ya', 'bukan', 'nikah', 'dini', 'tentunya', 'sudah', 'sesuai', 'umur', 'yang', 'diatur', 'di', 'uu', 'perkawinan', 'cowok', 'cewek', 'minimal', 'tahun', 'as', 'long', 'as', 'mental', 'keuangan', 'sudah', 'siap', 'ya', 'kenapa', 'not', 'untuk', 'memutuskan', 'nikah']</t>
  </si>
  <si>
    <t>['nikah', 'muda', 'ya', 'nikah', 'sesuai', 'umur', 'diatur', 'uu', 'perkawinan', 'cowok', 'cewek', 'minimal', 'as', 'long', 'as', 'mental', 'keuangan', 'ya', 'not', 'memutuskan', 'nikah']</t>
  </si>
  <si>
    <t>['nikah', 'muda', 'ya', 'nikah', 'sesuai', 'umur', 'atur', 'uu', 'kawin', 'cowok', 'cewek', 'minimal', 'as', 'long', 'as', 'mental', 'uang', 'ya', 'not', 'putus', 'nikah']</t>
  </si>
  <si>
    <t>nikah muda ya nikah sesuai umur atur uu kawin cowok cewek minimal as long as mental uang ya not putus nikah</t>
  </si>
  <si>
    <t>buat yg nikah muda, doa gua cuma 1 dan tulus banget: semoga ga cerai muda.
kenapa? karena yg nikah tua aja banyak yang ga siap kalo seandainya cerai😇😇</t>
  </si>
  <si>
    <t>buat yg nikah muda doa gua cuma dan tulus banget semoga ga cerai muda kenapa karena yg nikah tua aja banyak yang ga siap kalo seandainya cerai</t>
  </si>
  <si>
    <t>['buat', 'yg', 'nikah', 'muda', 'doa', 'gua', 'cuma', 'dan', 'tulus', 'banget', 'semoga', 'ga', 'cerai', 'muda', 'kenapa', 'karena', 'yg', 'nikah', 'tua', 'aja', 'banyak', 'yang', 'ga', 'siap', 'kalo', 'seandainya', 'cerai']</t>
  </si>
  <si>
    <t>['buat', 'yg', 'nikah', 'muda', 'doa', 'aku', 'cuma', 'dan', 'tulus', 'banget', 'semoga', 'tidak', 'cerai', 'muda', 'kenapa', 'karena', 'yg', 'nikah', 'tua', 'aja', 'banyak', 'yang', 'tidak', 'siap', 'kalo', 'seandainya', 'cerai']</t>
  </si>
  <si>
    <t>['nikah', 'muda', 'doa', 'tulus', 'banget', 'semoga', 'cerai', 'muda', 'nikah', 'tua', 'aja', 'kalo', 'seandainya', 'cerai']</t>
  </si>
  <si>
    <t>['nikah', 'muda', 'doa', 'tulus', 'banget', 'moga', 'cerai', 'muda', 'nikah', 'tua', 'aja', 'kalo', 'anda', 'cerai']</t>
  </si>
  <si>
    <t>nikah muda doa tulus banget moga cerai muda nikah tua aja kalo anda cerai</t>
  </si>
  <si>
    <t>ya kalo emang mereka udah siap materi sama mental ya ga masalah soalnya rata rata nikah muda masalahnya pasti seputar dua hal itu</t>
  </si>
  <si>
    <t>['ya', 'kalo', 'emang', 'mereka', 'udah', 'siap', 'materi', 'sama', 'mental', 'ya', 'ga', 'masalah', 'soalnya', 'rata', 'rata', 'nikah', 'muda', 'masalahnya', 'pasti', 'seputar', 'dua', 'hal', 'itu']</t>
  </si>
  <si>
    <t>['ya', 'kalo', 'memang', 'mereka', 'sudah', 'siap', 'materi', 'sama', 'mental', 'ya', 'tidak', 'masalah', 'soalnya', 'rata', 'rata', 'nikah', 'muda', 'masalahnya', 'pasti', 'seputar', 'dua', 'hal', 'itu']</t>
  </si>
  <si>
    <t>['ya', 'kalo', 'materi', 'mental', 'ya', 'nikah', 'muda', 'seputar']</t>
  </si>
  <si>
    <t>['ya', 'kalo', 'materi', 'mental', 'ya', 'nikah', 'muda', 'putar']</t>
  </si>
  <si>
    <t>ya kalo materi mental ya nikah muda putar</t>
  </si>
  <si>
    <t>@inteIext tapi kasian
pacaran kelas 4 sd, kelas 5 nikah, temennya kelas 6 otw nyari smp, dia adaptasi jadi ibu muda</t>
  </si>
  <si>
    <t>@inteiext tapi kasian
pacaran kelas 4 sd, kelas 5 nikah, temennya kelas 6 otw nyari smp, dia adaptasi jadi ibu muda</t>
  </si>
  <si>
    <t>tapi kasian pacaran kelas sd kelas nikah temennya kelas otw nyari smp dia adaptasi jadi ibu muda</t>
  </si>
  <si>
    <t>['tapi', 'kasian', 'pacaran', 'kelas', 'sd', 'kelas', 'nikah', 'temennya', 'kelas', 'otw', 'nyari', 'smp', 'dia', 'adaptasi', 'jadi', 'ibu', 'muda']</t>
  </si>
  <si>
    <t>['tapi', 'kasihan', 'pacaran', 'kelas', 'sd', 'kelas', 'nikah', 'temannya', 'kelas', 'menuju', 'mencari', 'sampai', 'dia', 'adaptasi', 'jadi', 'ibu', 'muda']</t>
  </si>
  <si>
    <t>['kasihan', 'pacaran', 'kelas', 'sd', 'kelas', 'nikah', 'temannya', 'kelas', 'mencari', 'adaptasi', 'muda']</t>
  </si>
  <si>
    <t>['kasihan', 'pacar', 'kelas', 'sd', 'kelas', 'nikah', 'teman', 'kelas', 'cari', 'adaptasi', 'muda']</t>
  </si>
  <si>
    <t>kasihan pacar kelas sd kelas nikah teman kelas cari adaptasi muda</t>
  </si>
  <si>
    <t>hehehe, yg ga bagus angka nikah muda, angka perceraian, angka cwe hamil di luar nikah, angka kasus kdrt, angka kenakalan remaja, dll
png jg support lgbt soalnya byk bgt pondok di sini😇
alias mksdmu apa d sini cm ada batu doang gtu khhhhhhhh?!?!?!😡😡😡😡 https://t.co/ppdkrPeGAC</t>
  </si>
  <si>
    <t>hehehe, yg ga bagus angka nikah muda, angka perceraian, angka cwe hamil di luar nikah, angka kasus kdrt, angka kenakalan remaja, dll
png jg support lgbt soalnya byk bgt pondok di sini😇
alias mksdmu apa d sini cm ada batu doang gtu khhhhhhhh?!?!?!😡😡😡😡 https://t.co/ppdkrpegac</t>
  </si>
  <si>
    <t>hehehe yg ga bagus angka nikah muda angka perceraian angka cwe hamil di luar nikah angka kasus kdrt angka kenakalan remaja dll png jg support lgbt soalnya byk bgt pondok di sini alias mksdmu apa  sini cm ada batu doang gtu khhhhhhhh</t>
  </si>
  <si>
    <t>['hehehe', 'yg', 'ga', 'bagus', 'angka', 'nikah', 'muda', 'angka', 'perceraian', 'angka', 'cwe', 'hamil', 'di', 'luar', 'nikah', 'angka', 'kasus', 'kdrt', 'angka', 'kenakalan', 'remaja', 'dll', 'png', 'jg', 'support', 'lgbt', 'soalnya', 'byk', 'bgt', 'pondok', 'di', 'sini', 'alias', 'mksdmu', 'apa', 'sini', 'cm', 'ada', 'batu', 'doang', 'gtu', 'khhhhhhhh']</t>
  </si>
  <si>
    <t>['hehehe', 'yg', 'tidak', 'bagus', 'angka', 'nikah', 'muda', 'angka', 'perceraian', 'angka', 'cewek', 'hamil', 'di', 'luar', 'nikah', 'angka', 'kasus', 'kekerasan', 'angka', 'kenakalan', 'remaja', 'dll', 'png', 'juga', 'dukungan', 'lgbt', 'soalnya', 'banyak', 'banget', 'pondok', 'di', 'sini', 'alias', 'mksdmu', 'apa', 'sini', 'Cuma', 'ada', 'batu', 'hanya', 'begitu', 'khhhhhhhh']</t>
  </si>
  <si>
    <t>['hehehe', 'bagus', 'angka', 'nikah', 'muda', 'angka', 'perceraian', 'angka', 'cewek', 'hamil', 'nikah', 'angka', 'kekerasan', 'angka', 'kenakalan', 'remaja', 'dll', 'png', 'dukungan', 'lgbt', 'banget', 'pondok', 'alias', 'mksdmu', 'Cuma', 'batu', 'khhhhhhhh']</t>
  </si>
  <si>
    <t>['hehehe', 'bagus', 'angka', 'nikah', 'muda', 'angka', 'cerai', 'angka', 'cewek', 'hamil', 'nikah', 'angka', 'keras', 'angka', 'nakal', 'remaja', 'dll', 'png', 'dukung', 'lgbt', 'banget', 'pondok', 'alias', 'mksdmu', 'cuma', 'batu', 'khhhhhhhh']</t>
  </si>
  <si>
    <t>hehehe bagus angka nikah muda angka cerai angka cewek hamil nikah angka keras angka nakal remaja dll png dukung lgbt banget pondok alias mksdmu cuma batu khhhhhhhh</t>
  </si>
  <si>
    <t>Kalo blm bisa nerima kehidupan setelah nikah itu realita, mending gausah nikah muda. 
Bukan cuma umurmu yg dikorbankan soalnya.</t>
  </si>
  <si>
    <t>kalo blm bisa nerima kehidupan setelah nikah itu realita, mending gausah nikah muda. 
bukan cuma umurmu yg dikorbankan soalnya.</t>
  </si>
  <si>
    <t>kalo blm bisa nerima kehidupan setelah nikah itu realita mending gausah nikah muda bukan cuma umurmu yg dikorbankan soalnya</t>
  </si>
  <si>
    <t>['kalo', 'blm', 'bisa', 'nerima', 'kehidupan', 'setelah', 'nikah', 'itu', 'realita', 'mending', 'gausah', 'nikah', 'muda', 'bukan', 'cuma', 'umurmu', 'yg', 'dikorbankan', 'soalnya']</t>
  </si>
  <si>
    <t>['kalo', 'belum', 'bisa', 'nerima', 'kehidupan', 'setelah', 'nikah', 'itu', 'realita', 'mending', 'jangan', 'nikah', 'muda', 'bukan', 'cuma', 'umurmu', 'yg', 'dikorbankan', 'soalnya']</t>
  </si>
  <si>
    <t>['kalo', 'nerima', 'kehidupan', 'nikah', 'realita', 'mending', 'nikah', 'muda', 'umurmu', 'dikorbankan']</t>
  </si>
  <si>
    <t>['kalo', 'nerima', 'hidup', 'nikah', 'realita', 'mending', 'nikah', 'muda', 'umur', 'korban']</t>
  </si>
  <si>
    <t>kalo nerima hidup nikah realita mending nikah muda umur korban</t>
  </si>
  <si>
    <t>@folkaction nikah muda sm aku gas gk meme ku banyak</t>
  </si>
  <si>
    <t>nikah muda sm aku gas gk meme ku banyak</t>
  </si>
  <si>
    <t>['nikah', 'muda', 'sm', 'aku', 'gas', 'gk', 'meme', 'ku', 'banyak']</t>
  </si>
  <si>
    <t>['nikah', 'muda', 'sama', 'aku', 'ayo', 'tidak', 'meme', 'aku', 'banyak']</t>
  </si>
  <si>
    <t>['nikah', 'muda', 'ayo', 'meme']</t>
  </si>
  <si>
    <t>nikah muda ayo meme</t>
  </si>
  <si>
    <t>soalnya gue ni korban nikah muda wkwk</t>
  </si>
  <si>
    <t>['soalnya', 'gue', 'ni', 'korban', 'nikah', 'muda', 'wkwk']</t>
  </si>
  <si>
    <t>['soalnya', 'aku', 'ini', 'korban', 'nikah', 'muda', 'wkwk']</t>
  </si>
  <si>
    <t>['korban', 'nikah', 'muda']</t>
  </si>
  <si>
    <t>korban nikah muda</t>
  </si>
  <si>
    <t>kalo emang udah bisa mencukupi kehidupan sehari hari ya kenapa ngga? lagian lebih baik nikah muda kebanding pacaran tapi hs eh nikahnya sama yang lain duhh</t>
  </si>
  <si>
    <t>kalo emang udah bisa mencukupi kehidupan sehari hari ya kenapa ngga lagian lebih baik nikah muda kebanding pacaran tapi hs eh nikahnya sama yang lain duhh</t>
  </si>
  <si>
    <t>['kalo', 'emang', 'udah', 'bisa', 'mencukupi', 'kehidupan', 'sehari', 'hari', 'ya', 'kenapa', 'ngga', 'lagian', 'lebih', 'baik', 'nikah', 'muda', 'kebanding', 'pacaran', 'tapi', 'hs', 'eh', 'nikahnya', 'sama', 'yang', 'lain', 'duhh']</t>
  </si>
  <si>
    <t>['kalo', 'memang', 'sudah', 'bisa', 'mencukupi', 'kehidupan', 'sehari', 'hari', 'ya', 'kenapa', 'tidak', 'lagian', 'lebih', 'baik', 'nikah', 'muda', 'kebanding', 'pacaran', 'tapi', 'seks', 'malah', 'nikahnya', 'sama', 'yang', 'lain', 'duhh']</t>
  </si>
  <si>
    <t>['kalo', 'mencukupi', 'kehidupan', 'sehari', 'ya', 'nikah', 'muda', 'kebanding', 'pacaran', 'seks', 'nikahnya', 'duhh']</t>
  </si>
  <si>
    <t>['kalo', 'cukup', 'hidup', 'hari', 'ya', 'nikah', 'muda', 'banding', 'pacar', 'seks', 'nikah', 'duhh']</t>
  </si>
  <si>
    <t>kalo cukup hidup hari ya nikah muda banding pacar seks nikah duhh</t>
  </si>
  <si>
    <t>@convomfs real tkt bgt mana di desa isinya nikah muda smua, ak kyknya klo tinggal dsini udh nikah pnya 2 anak</t>
  </si>
  <si>
    <t>real tkt bgt mana di desa isinya nikah muda smua ak kyknya klo tinggal dsini udh nikah pnya anak</t>
  </si>
  <si>
    <t>['real', 'tkt', 'bgt', 'mana', 'di', 'desa', 'isinya', 'nikah', 'muda', 'smua', 'ak', 'kyknya', 'klo', 'tinggal', 'dsini', 'udh', 'nikah', 'pnya', 'anak']</t>
  </si>
  <si>
    <t>['nyata', 'takut', 'banget', 'mana', 'di', 'desa', 'isinya', 'nikah', 'muda', 'semua', 'aku', 'sepertinya', 'klo', 'tinggal', 'dsini', 'sudah', 'nikah', 'punya', 'anak']</t>
  </si>
  <si>
    <t>['nyata', 'takut', 'banget', 'desa', 'isinya', 'nikah', 'muda', 'klo', 'tinggal', 'dsini', 'nikah', 'anak']</t>
  </si>
  <si>
    <t>['nyata', 'takut', 'banget', 'desa', 'isi', 'nikah', 'muda', 'klo', 'tinggal', 'dsini', 'nikah', 'anak']</t>
  </si>
  <si>
    <t>nyata takut banget desa isi nikah muda klo tinggal dsini nikah anak</t>
  </si>
  <si>
    <t>nikah muda di film/series : 😀🥰😳😻😚
nikah muda in real life : 🤔🫣🫤🙄 (gatau sih org gaprnh liat)</t>
  </si>
  <si>
    <t>nikah muda di filmseries nikah muda in real life gatau sih org gaprnh liat</t>
  </si>
  <si>
    <t>['nikah', 'muda', 'di', 'filmseries', 'nikah', 'muda', 'in', 'real', 'life', 'gatau', 'sih', 'org', 'gaprnh', 'liat']</t>
  </si>
  <si>
    <t>['nikah', 'muda', 'di', 'filmseries', 'nikah', 'muda', 'in', 'nyata', 'life', 'gatau', 'sih', 'orang', 'gaprnh', 'lihat']</t>
  </si>
  <si>
    <t>['nikah', 'muda', 'filmseries', 'nikah', 'muda', 'in', 'nyata', 'life', 'gatau', 'sih', 'orang', 'gaprnh', 'lihat']</t>
  </si>
  <si>
    <t>nikah muda filmseries nikah muda in nyata life gatau sih orang gaprnh lihat</t>
  </si>
  <si>
    <t>kayanya ni nntn film dgn background nikah muda krn alasan klasik yg ke 123562892769x deh ya yaolo, tapi ttp aja buat baper njrot wlopun endingnya dah tau wkwk</t>
  </si>
  <si>
    <t>kayanya ni nntn film dgn background nikah muda krn alasan klasik yg ke  deh ya yaolo tapi ttp aja buat baper njrot wlopun endingnya dah tau wkwk</t>
  </si>
  <si>
    <t>['kayanya', 'ni', 'nntn', 'film', 'dgn', 'background', 'nikah', 'muda', 'krn', 'alasan', 'klasik', 'yg', 'ke', 'deh', 'ya', 'yaolo', 'tapi', 'ttp', 'aja', 'buat', 'baper', 'njrot', 'wlopun', 'endingnya', 'dah', 'tau', 'wkwk']</t>
  </si>
  <si>
    <t>['sepertinya', 'ini', 'nntn', 'film', 'dengan', 'background', 'nikah', 'muda', 'krn', 'alasan', 'klasik', 'yg', 'ke', 'deh', 'ya', 'yaolo', 'tapi', 'tetap', 'aja', 'buat', 'baper', 'njrot', 'walaupun', 'endingnya', 'sudah', 'tau', 'wkwk']</t>
  </si>
  <si>
    <t>['nntn', 'film', 'background', 'nikah', 'muda', 'krn', 'alasan', 'klasik', 'deh', 'ya', 'yaolo', 'aja', 'baper', 'njrot', 'endingnya', 'tau']</t>
  </si>
  <si>
    <t>['nntn', 'film', 'background', 'nikah', 'muda', 'krn', 'alas', 'klasik', 'deh', 'ya', 'yaolo', 'aja', 'baper', 'njrot', 'endingnya', 'tau']</t>
  </si>
  <si>
    <t>nntn film background nikah muda krn alas klasik deh ya yaolo aja baper njrot endingnya tau</t>
  </si>
  <si>
    <t>@moonareas apa opini lu soal nikah muda</t>
  </si>
  <si>
    <t>apa opini lu soal nikah muda</t>
  </si>
  <si>
    <t>['apa', 'opini', 'lu', 'soal', 'nikah', 'muda']</t>
  </si>
  <si>
    <t>['apa', 'opini', 'kamu', 'soal', 'nikah', 'muda']</t>
  </si>
  <si>
    <t>['opini', 'nikah', 'muda']</t>
  </si>
  <si>
    <t>opini nikah muda</t>
  </si>
  <si>
    <t>@tanyakanrl Bilang ke masmu...... bahagiain diri sendiri dan ortu dulu. Umur 24 masih muda nder , nabung nikah boleh tp gausah ngebet nikah sayang bgt. Daripada salah pilih pasangan hidup trs sengsara selamanya emg mau ?</t>
  </si>
  <si>
    <t>@tanyakanrl bilang ke masmu...... bahagiain diri sendiri dan ortu dulu. umur 24 masih muda nder , nabung nikah boleh tp gausah ngebet nikah sayang bgt. daripada salah pilih pasangan hidup trs sengsara selamanya emg mau ?</t>
  </si>
  <si>
    <t>bilang ke masmu bahagiain diri sendiri dan ortu dulu umur masih muda nder nabung nikah boleh tp gausah ngebet nikah sayang bgt daripada salah pilih pasangan hidup trs sengsara selamanya emg mau</t>
  </si>
  <si>
    <t>['bilang', 'ke', 'masmu', 'bahagiain', 'diri', 'sendiri', 'dan', 'ortu', 'dulu', 'umur', 'masih', 'muda', 'nder', 'nabung', 'nikah', 'boleh', 'tp', 'gausah', 'ngebet', 'nikah', 'sayang', 'bgt', 'daripada', 'salah', 'pilih', 'pasangan', 'hidup', 'trs', 'sengsara', 'selamanya', 'emg', 'mau']</t>
  </si>
  <si>
    <t>['bilang', 'ke', 'kakakmu', 'bahagiakan', 'diri', 'sendiri', 'dan', 'orangtua', 'dulu', 'umur', 'masih', 'muda', 'nder', 'menabung', 'nikah', 'boleh', 'tapi', 'jangan', 'ingin', 'nikah', 'sayang', 'banget', 'daripada', 'salah', 'pilih', 'pasangan', 'hidup', 'terus', 'sengsara', 'selamanya', 'memang', 'mau']</t>
  </si>
  <si>
    <t>['bilang', 'kakakmu', 'bahagiakan', 'orangtua', 'umur', 'muda', 'nder', 'menabung', 'nikah', 'nikah', 'sayang', 'banget', 'salah', 'pilih', 'pasangan', 'hidup', 'sengsara']</t>
  </si>
  <si>
    <t>['bilang', 'kakak', 'bahagia', 'orangtua', 'umur', 'muda', 'nder', 'tabung', 'nikah', 'nikah', 'sayang', 'banget', 'salah', 'pilih', 'pasang', 'hidup', 'sengsara']</t>
  </si>
  <si>
    <t>bilang kakak bahagia orangtua umur muda nder tabung nikah nikah sayang banget salah pilih pasang hidup sengsara</t>
  </si>
  <si>
    <t>Tiap liat konten ibu2 muda yg curhat gmn lelahnya jd ibu rumah tangga anak 1 yg harus ngurus semua urusan rumah by herself, w selalu berpikir ribuan kali utk nikah. Hdeh.</t>
  </si>
  <si>
    <t>tiap liat konten ibu2 muda yg curhat gmn lelahnya jd ibu rumah tangga anak 1 yg harus ngurus semua urusan rumah by herself, w selalu berpikir ribuan kali utk nikah. hdeh.</t>
  </si>
  <si>
    <t>tiap liat konten ibu muda yg curhat gmn lelahnya jd ibu rumah tangga anak yg harus ngurus semua urusan rumah by herself  selalu berpikir ribuan kali utk nikah hdeh</t>
  </si>
  <si>
    <t>['tiap', 'liat', 'konten', 'ibu', 'muda', 'yg', 'curhat', 'gmn', 'lelahnya', 'jd', 'ibu', 'rumah', 'tangga', 'anak', 'yg', 'harus', 'ngurus', 'semua', 'urusan', 'rumah', 'by', 'herself', 'selalu', 'berpikir', 'ribuan', 'kali', 'utk', 'nikah', 'hdeh']</t>
  </si>
  <si>
    <t>['tiap', 'lihat', 'konten', 'ibu', 'muda', 'yg', 'cerita', 'bagaimana', 'lelahnya', 'jd', 'ibu', 'rumah', 'tangga', 'anak', 'yg', 'harus', 'merawat', 'semua', 'urusan', 'rumah', 'by', 'herself', 'selalu', 'berpikir', 'ribuan', 'sepertinya', 'utk', 'nikah', 'hdeh']</t>
  </si>
  <si>
    <t>['lihat', 'konten', 'muda', 'cerita', 'lelahnya', 'jd', 'rumah', 'tangga', 'anak', 'merawat', 'urusan', 'rumah', 'by', 'herself', 'berpikir', 'ribuan', 'utk', 'nikah', 'hdeh']</t>
  </si>
  <si>
    <t>['lihat', 'konten', 'muda', 'cerita', 'lelah', 'jd', 'rumah', 'tangga', 'anak', 'rawat', 'urus', 'rumah', 'by', 'herself', 'pikir', 'ribu', 'utk', 'nikah', 'hdeh']</t>
  </si>
  <si>
    <t>lihat konten muda cerita lelah jd rumah tangga anak rawat urus rumah by herself pikir ribu utk nikah hdeh</t>
  </si>
  <si>
    <t>hari dmn doi mau masuk smt 2 tp doi gaada biaya dan aing gabisa bantu - akhirnya doi cuti dan aing pinjemin uang - kadang ngilang, kadang ada pas lg ada butuh - bahas hubungan serius ttg pernikahan sm doi karna doi dari dulu ngebet bgt nikah muda/punya goals nikah sambil kuliah -</t>
  </si>
  <si>
    <t>hari dmn doi mau masuk smt tp doi gaada biaya dan aing gabisa bantu akhirnya doi cuti dan aing pinjemin uang kadang ngilang kadang ada pas lg ada butuh bahas hubungan serius ttg pernikahan sm doi karna doi dari dulu ngebet bgt nikah mudapunya goals nikah sambil kuliah</t>
  </si>
  <si>
    <t>['hari', 'dmn', 'doi', 'mau', 'masuk', 'smt', 'tp', 'doi', 'gaada', 'biaya', 'dan', 'aing', 'gabisa', 'bantu', 'akhirnya', 'doi', 'cuti', 'dan', 'aing', 'pinjemin', 'uang', 'kadang', 'ngilang', 'kadang', 'ada', 'pas', 'lg', 'ada', 'butuh', 'bahas', 'hubungan', 'serius', 'ttg', 'pernikahan', 'sm', 'doi', 'karna', 'doi', 'dari', 'dulu', 'ngebet', 'bgt', 'nikah', 'mudapunya', 'goals', 'nikah', 'sambil', 'kuliah']</t>
  </si>
  <si>
    <t>['hari', 'dimana', 'dia', 'mau', 'masuk', 'smt', 'tapi', 'dia', 'gaada', 'biaya', 'dan', 'aku', 'gabisa', 'bantu', 'akhirnya', 'dia', 'cuti', 'dan', 'aku', 'pinjemin', 'uang', 'kadang', 'ngilang', 'kadang', 'ada', 'saat', 'lagi', 'ada', 'butuh', 'bahas', 'hubungan', 'serius', 'tentang', 'pernikahan', 'sama', 'dia', 'karena', 'dia', 'dari', 'dulu', 'ingin', 'banget', 'nikah', 'mudapunya', 'tujuan', 'nikah', 'sambil', 'kuliah']</t>
  </si>
  <si>
    <t>['dimana', 'masuk', 'smt', 'gaada', 'biaya', 'gabisa', 'bantu', 'cuti', 'pinjemin', 'uang', 'kadang', 'ngilang', 'kadang', 'butuh', 'bahas', 'hubungan', 'serius', 'pernikahan', 'banget', 'nikah', 'mudapunya', 'tujuan', 'nikah', 'kuliah']</t>
  </si>
  <si>
    <t>['mana', 'masuk', 'smt', 'gaada', 'biaya', 'gabisa', 'bantu', 'cuti', 'pinjemin', 'uang', 'kadang', 'ngilang', 'kadang', 'butuh', 'bahas', 'hubung', 'serius', 'nikah', 'banget', 'nikah', 'mudapunya', 'tuju', 'nikah', 'kuliah']</t>
  </si>
  <si>
    <t>mana masuk smt gaada biaya gabisa bantu cuti pinjemin uang kadang ngilang kadang butuh bahas hubung serius nikah banget nikah mudapunya tuju nikah kuliah</t>
  </si>
  <si>
    <t>Most of the ppl in the timeline knp pada pressured bgt ya ketemu keluarga besar. W mah happy2 aja mau halal bihalal, udah lama ngga. Yg seumuran w udah pada nikah but I don't care at all. I don't want their life.
W mah mau pamer🤣🤣 emg w yg paling awet muda gmn yah😛 #sipede https://t.co/lH6HEXbbfg</t>
  </si>
  <si>
    <t>most of the ppl in the timeline knp pada pressured bgt ya ketemu keluarga besar. w mah happy2 aja mau halal bihalal, udah lama ngga. yg seumuran w udah pada nikah but i don't care at all. i don't want their life.
w mah mau pamer🤣🤣 emg w yg paling awet muda gmn yah😛 #sipede https://t.co/lh6hexbbfg</t>
  </si>
  <si>
    <t>most of the ppl in the timeline knp pada pressured bgt ya ketemu keluarga besar  mah happy aja mau halal bihalal udah lama ngga yg seumuran  udah pada nikah but  dont care at all  dont want their life  mah mau pamer emg  yg paling awet muda gmn yah</t>
  </si>
  <si>
    <t>['most', 'of', 'the', 'ppl', 'in', 'the', 'timeline', 'knp', 'pada', 'pressured', 'bgt', 'ya', 'ketemu', 'keluarga', 'besar', 'mah', 'happy', 'aja', 'mau', 'halal', 'bihalal', 'udah', 'lama', 'ngga', 'yg', 'seumuran', 'udah', 'pada', 'nikah', 'but', 'dont', 'care', 'at', 'all', 'dont', 'want', 'their', 'life', 'mah', 'mau', 'pamer', 'emg', 'yg', 'paling', 'awet', 'muda', 'gmn', 'yah']</t>
  </si>
  <si>
    <t>['most', 'of', 'the', 'ppl', 'in', 'the', 'timeline', 'kenapa', 'pada', 'pressured', 'banget', 'ya', 'bertemu', 'keluarga', 'besar', 'mah', 'bahagia', 'aja', 'mau', 'halal', 'bihalal', 'sudah', 'lama', 'tidak', 'yg', 'seumuran', 'sudah', 'pada', 'nikah', 'but', 'jangan', 'care', 'at', 'all', 'jangan', 'want', 'their', 'life', 'mah', 'mau', 'pamer', 'memang', 'yg', 'paling', 'awet', 'muda', 'bagaimana', 'yah']</t>
  </si>
  <si>
    <t>['most', 'of', 'the', 'ppl', 'in', 'the', 'timeline', 'pressured', 'banget', 'ya', 'bertemu', 'keluarga', 'mah', 'bahagia', 'aja', 'halal', 'bihalal', 'seumuran', 'nikah', 'but', 'care', 'at', 'all', 'want', 'their', 'life', 'mah', 'pamer', 'awet', 'muda', 'yah']</t>
  </si>
  <si>
    <t>['most', 'of', 'the', 'ppl', 'in', 'the', 'timeline', 'pressured', 'banget', 'ya', 'temu', 'keluarga', 'mah', 'bahagia', 'aja', 'halal', 'bihalal', 'umur', 'nikah', 'but', 'care', 'at', 'all', 'want', 'their', 'life', 'mah', 'pamer', 'awet', 'muda', 'yah']</t>
  </si>
  <si>
    <t>most of the ppl in the timeline pressured banget ya temu keluarga mah bahagia aja halal bihalal umur nikah but care at all want their life mah pamer awet muda yah</t>
  </si>
  <si>
    <t>@ryashp_ Anda kepikiran nikah muda ya</t>
  </si>
  <si>
    <t>@ryashp_ anda kepikiran nikah muda ya</t>
  </si>
  <si>
    <t>anda kepikiran nikah muda ya</t>
  </si>
  <si>
    <t>['anda', 'kepikiran', 'nikah', 'muda', 'ya']</t>
  </si>
  <si>
    <t>Kebanyakan yg nikah muda cuma pgn cepet" ngewe aja</t>
  </si>
  <si>
    <t>kebanyakan yg nikah muda cuma pgn cepet" ngewe aja</t>
  </si>
  <si>
    <t>kebanyakan yg nikah muda cuma pgn cepet ngewe aja</t>
  </si>
  <si>
    <t>['kebanyakan', 'yg', 'nikah', 'muda', 'cuma', 'pgn', 'cepet', 'ngewe', 'aja']</t>
  </si>
  <si>
    <t>['kebanyakan', 'yg', 'nikah', 'muda', 'cuma', 'ingin', 'cepat', 'seks', 'aja']</t>
  </si>
  <si>
    <t>['kebanyakan', 'nikah', 'muda', 'cepat', 'seks', 'aja']</t>
  </si>
  <si>
    <t>['banyak', 'nikah', 'muda', 'cepat', 'seks', 'aja']</t>
  </si>
  <si>
    <t>banyak nikah muda cepat seks aja</t>
  </si>
  <si>
    <t>@tanyakanrl Jawab aja iyalah aku masih perawan. Kalau udah nikah mana sempat. Ini yang dinamakan menikmati masa muda</t>
  </si>
  <si>
    <t>@tanyakanrl jawab aja iyalah aku masih perawan. kalau udah nikah mana sempat. ini yang dinamakan menikmati masa muda</t>
  </si>
  <si>
    <t>jawab aja iyalah aku masih perawan kalau udah nikah mana sempat ini yang dinamakan menikmati masa muda</t>
  </si>
  <si>
    <t>['jawab', 'aja', 'iyalah', 'aku', 'masih', 'perawan', 'kalau', 'udah', 'nikah', 'mana', 'sempat', 'ini', 'yang', 'dinamakan', 'menikmati', 'masa', 'muda']</t>
  </si>
  <si>
    <t>['jawab', 'aja', 'iyalah', 'aku', 'masih', 'perawan', 'kalau', 'sudah', 'nikah', 'mana', 'sempat', 'ini', 'yang', 'dinamakan', 'menikmati', 'masa', 'muda']</t>
  </si>
  <si>
    <t>['aja', 'iyalah', 'perawan', 'nikah', 'dinamakan', 'menikmati', 'muda']</t>
  </si>
  <si>
    <t>['aja', 'iya', 'perawan', 'nikah', 'nama', 'nikmat', 'muda']</t>
  </si>
  <si>
    <t>aja iya perawan nikah nama nikmat muda</t>
  </si>
  <si>
    <t>Orang-orang yang nikah muda, gaji perbulannya berapa ya... juga, nabungnya dari kapannnnn</t>
  </si>
  <si>
    <t>orang-orang yang nikah muda, gaji perbulannya berapa ya... juga, nabungnya dari kapannnnn</t>
  </si>
  <si>
    <t>orangorang yang nikah muda gaji perbulannya berapa ya juga nabungnya dari kapannnnn</t>
  </si>
  <si>
    <t>['orangorang', 'yang', 'nikah', 'muda', 'gaji', 'perbulannya', 'berapa', 'ya', 'juga', 'nabungnya', 'dari', 'kapannnnn']</t>
  </si>
  <si>
    <t>['orang', 'yang', 'nikah', 'muda', 'gaji', 'perbulannya', 'berapa', 'ya', 'juga', 'nabungnya', 'dari', 'kapannnnn']</t>
  </si>
  <si>
    <t>['orang', 'nikah', 'muda', 'gaji', 'perbulannya', 'ya', 'nabungnya', 'kapannnnn']</t>
  </si>
  <si>
    <t>['orang', 'nikah', 'muda', 'gaji', 'bulan', 'ya', 'nabungnya', 'kapannnnn']</t>
  </si>
  <si>
    <t>orang nikah muda gaji bulan ya nabungnya kapannnnn</t>
  </si>
  <si>
    <t>@tanyarlfes nenek gw dr pihak emak sm bpk punya anak 4, klo nenek dr emak gw menganut anak dikit nder hehe, malah pas emak gw hamil lagi di nyinyirin sm nenek katanya kebanyakan anak wkwk btw gw 6 bersodara. trs juga nenek gw tipikal ortu yg gak ngebolehin anak cucunya buat nikah muda</t>
  </si>
  <si>
    <t>nenek gw dr pihak emak sm bpk punya anak klo nenek dr emak gw menganut anak dikit nder hehe malah pas emak gw hamil lagi di nyinyirin sm nenek katanya kebanyakan anak wkwk btw gw bersodara trs juga nenek gw tipikal ortu yg gak ngebolehin anak cucunya buat nikah muda</t>
  </si>
  <si>
    <t>['nenek', 'gw', 'dr', 'pihak', 'emak', 'sm', 'bpk', 'punya', 'anak', 'klo', 'nenek', 'dr', 'emak', 'gw', 'menganut', 'anak', 'dikit', 'nder', 'hehe', 'malah', 'pas', 'emak', 'gw', 'hamil', 'lagi', 'di', 'nyinyirin', 'sm', 'nenek', 'katanya', 'kebanyakan', 'anak', 'wkwk', 'btw', 'gw', 'bersodara', 'trs', 'juga', 'nenek', 'gw', 'tipikal', 'ortu', 'yg', 'gak', 'ngebolehin', 'anak', 'cucunya', 'buat', 'nikah', 'muda']</t>
  </si>
  <si>
    <t>['nenek', 'aku', 'dari', 'pihak', 'ibu', 'sama', 'bapak', 'punya', 'anak', 'klo', 'nenek', 'dari', 'ibu', 'aku', 'menganut', 'anak', 'sedikit', 'nder', 'hehe', 'malah', 'saat', 'ibu', 'aku', 'hamil', 'lagi', 'di', 'menghina', 'sama', 'nenek', 'katanya', 'kebanyakan', 'anak', 'wkwk', 'btw', 'aku', 'bersodara', 'terus', 'juga', 'nenek', 'aku', 'tipikal', 'orangtua', 'yg', 'gak', 'membolehkan', 'anak', 'cucunya', 'buat', 'nikah', 'muda']</t>
  </si>
  <si>
    <t>['nenek', 'anak', 'klo', 'nenek', 'menganut', 'anak', 'nder', 'hehe', 'hamil', 'menghina', 'nenek', 'kebanyakan', 'anak', 'btw', 'bersodara', 'nenek', 'tipikal', 'orangtua', 'gak', 'membolehkan', 'anak', 'cucunya', 'nikah', 'muda']</t>
  </si>
  <si>
    <t>['nenek', 'anak', 'klo', 'nenek', 'anut', 'anak', 'nder', 'hehe', 'hamil', 'hina', 'nenek', 'banyak', 'anak', 'btw', 'bersodara', 'nenek', 'tipikal', 'orangtua', 'gak', 'boleh', 'anak', 'cucu', 'nikah', 'muda']</t>
  </si>
  <si>
    <t>nenek anak klo nenek anut anak nder hehe hamil hina nenek banyak anak btw bersodara nenek tipikal orangtua gak boleh anak cucu nikah muda</t>
  </si>
  <si>
    <t>@Belbelbellaaaa Iya mama jend ling dulu masih muda ngebully selir. Mungkin terus si raja nikah ama orang lain itu mungkin udah ga saling kontak cz kakaknya mama ling buyi juga temen selir ama raja pas masih jadi pasukan.</t>
  </si>
  <si>
    <t>@belbelbellaaaa iya mama jend ling dulu masih muda ngebully selir. mungkin terus si raja nikah ama orang lain itu mungkin udah ga saling kontak cz kakaknya mama ling buyi juga temen selir ama raja pas masih jadi pasukan.</t>
  </si>
  <si>
    <t>iya mama jend ling dulu masih muda ngebully selir mungkin terus si raja nikah ama orang lain itu mungkin udah ga saling kontak cz kakaknya mama ling buyi juga temen selir ama raja pas masih jadi pasukan</t>
  </si>
  <si>
    <t>['iya', 'mama', 'jend', 'ling', 'dulu', 'masih', 'muda', 'ngebully', 'selir', 'mungkin', 'terus', 'si', 'raja', 'nikah', 'ama', 'orang', 'lain', 'itu', 'mungkin', 'udah', 'ga', 'saling', 'kontak', 'cz', 'kakaknya', 'mama', 'ling', 'buyi', 'juga', 'temen', 'selir', 'ama', 'raja', 'pas', 'masih', 'jadi', 'pasukan']</t>
  </si>
  <si>
    <t>['iya', 'ibu', 'jend', 'ling', 'dulu', 'masih', 'muda', 'ngebully', 'selir', 'mungkin', 'terus', 'si', 'raja', 'nikah', 'sama', 'orang', 'lain', 'itu', 'mungkin', 'sudah', 'tidak', 'saling', 'kontak', 'karena', 'kakaknya', 'ibu', 'ling', 'buyi', 'juga', 'teman', 'selir', 'sama', 'raja', 'saat', 'masih', 'jadi', 'pasukan']</t>
  </si>
  <si>
    <t>['iya', 'jend', 'ling', 'muda', 'ngebully', 'selir', 'si', 'raja', 'nikah', 'orang', 'kontak', 'kakaknya', 'ling', 'buyi', 'teman', 'selir', 'raja', 'pasukan']</t>
  </si>
  <si>
    <t>['iya', 'jend', 'ling', 'muda', 'ngebully', 'selir', 'si', 'raja', 'nikah', 'orang', 'kontak', 'kakak', 'ling', 'buyi', 'teman', 'selir', 'raja', 'pasu']</t>
  </si>
  <si>
    <t>iya jend ling muda ngebully selir si raja nikah orang kontak kakak ling buyi teman selir raja pasu</t>
  </si>
  <si>
    <t>@DraftAnakUnpad imo nikah ga cuma ttg finansial nder, lu harus siap mental, fisik, lu harus relain masa muda lu, and maybe lu harus lepasin cita2 lu juga, lu pikirin secara matang sebelum lu ambil keputusan. Klo dah siap dan rela lepasin kebebasan lu, why not? semuanya kembali lagi k kesiapan lu</t>
  </si>
  <si>
    <t>@draftanakunpad imo nikah ga cuma ttg finansial nder, lu harus siap mental, fisik, lu harus relain masa muda lu, and maybe lu harus lepasin cita2 lu juga, lu pikirin secara matang sebelum lu ambil keputusan. klo dah siap dan rela lepasin kebebasan lu, why not? semuanya kembali lagi k kesiapan lu</t>
  </si>
  <si>
    <t>imo nikah ga cuma ttg finansial nder lu harus siap mental fisik lu harus relain masa muda lu and maybe lu harus lepasin cita lu juga lu pikirin secara matang sebelum lu ambil keputusan klo dah siap dan rela lepasin kebebasan lu why not semuanya kembali lagi  kesiapan lu</t>
  </si>
  <si>
    <t>['imo', 'nikah', 'ga', 'cuma', 'ttg', 'finansial', 'nder', 'lu', 'harus', 'siap', 'mental', 'fisik', 'lu', 'harus', 'relain', 'masa', 'muda', 'lu', 'and', 'maybe', 'lu', 'harus', 'lepasin', 'cita', 'lu', 'juga', 'lu', 'pikirin', 'secara', 'matang', 'sebelum', 'lu', 'ambil', 'keputusan', 'klo', 'dah', 'siap', 'dan', 'rela', 'lepasin', 'kebebasan', 'lu', 'why', 'not', 'semuanya', 'kembali', 'lagi', 'kesiapan', 'lu']</t>
  </si>
  <si>
    <t>['pendapat', 'nikah', 'tidak', 'cuma', 'tentang', 'keuangan', 'nder', 'kamu', 'harus', 'siap', 'mental', 'fisik', 'kamu', 'harus', 'relain', 'masa', 'muda', 'kamu', 'and', 'mungkin', 'kamu', 'harus', 'lepasin', 'cita', 'kamu', 'juga', 'kamu', 'pikirkan', 'secara', 'matang', 'sebelum', 'kamu', 'ambil', 'keputusan', 'klo', 'sudah', 'siap', 'dan', 'rela', 'lepasin', 'kebebasan', 'kamu', 'kenapa', 'not', 'semuanya', 'kembali', 'lagi', 'persiapan', 'kamu']</t>
  </si>
  <si>
    <t>['pendapat', 'nikah', 'keuangan', 'nder', 'mental', 'fisik', 'relain', 'muda', 'and', 'lepasin', 'cita', 'pikirkan', 'matang', 'ambil', 'keputusan', 'klo', 'rela', 'lepasin', 'kebebasan', 'not', 'persiapan']</t>
  </si>
  <si>
    <t>['dapat', 'nikah', 'uang', 'nder', 'mental', 'fisik', 'relain', 'muda', 'and', 'lepasin', 'cita', 'pikir', 'matang', 'ambil', 'putus', 'klo', 'rela', 'lepasin', 'bebas', 'not', 'siap']</t>
  </si>
  <si>
    <t>dapat nikah uang nder mental fisik relain muda and lepasin cita pikir matang ambil putus klo rela lepasin bebas not siap</t>
  </si>
  <si>
    <t>wtf ni temen2 gw pada ngapa dahhh, yg cewe nikah sama yg lebih muda, yg cowo nikah sama yg lebih tua, lagi jaman kahhhhh 😣</t>
  </si>
  <si>
    <t>wtf ni temen gw pada ngapa dahhh yg cewe nikah sama yg lebih muda yg cowo nikah sama yg lebih tua lagi jaman kahhhhh</t>
  </si>
  <si>
    <t>['wtf', 'ni', 'temen', 'gw', 'pada', 'ngapa', 'dahhh', 'yg', 'cewe', 'nikah', 'sama', 'yg', 'lebih', 'muda', 'yg', 'cowo', 'nikah', 'sama', 'yg', 'lebih', 'tua', 'lagi', 'jaman', 'kahhhhh']</t>
  </si>
  <si>
    <t>['wtf', 'ini', 'teman', 'aku', 'pada', 'kenapa', 'dahhh', 'yg', 'cewek', 'nikah', 'sama', 'yg', 'lebih', 'muda', 'yg', 'cowok', 'nikah', 'sama', 'yg', 'lebih', 'tua', 'lagi', 'zaman', 'kahhhhh']</t>
  </si>
  <si>
    <t>['wtf', 'teman', 'dahhh', 'cewek', 'nikah', 'muda', 'cowok', 'nikah', 'tua', 'zaman', 'kahhhhh']</t>
  </si>
  <si>
    <t>wtf teman dahhh cewek nikah muda cowok nikah tua zaman kahhhhh</t>
  </si>
  <si>
    <t>@tanyarlfes Nenek aku cuma 2 loh, tapi nikah muda sih</t>
  </si>
  <si>
    <t>@tanyarlfes nenek aku cuma 2 loh, tapi nikah muda sih</t>
  </si>
  <si>
    <t>nenek aku cuma loh tapi nikah muda sih</t>
  </si>
  <si>
    <t>['nenek', 'aku', 'cuma', 'loh', 'tapi', 'nikah', 'muda', 'sih']</t>
  </si>
  <si>
    <t>['nenek', 'loh', 'nikah', 'muda', 'sih']</t>
  </si>
  <si>
    <t>nenek loh nikah muda sih</t>
  </si>
  <si>
    <t>@kookminsshii Beginilah bahayanya nikah muda, Bunda. Mentally unstable. Gua kata lu berdua wajib ke psikolog dah</t>
  </si>
  <si>
    <t>@kookminsshii beginilah bahayanya nikah muda, bunda. mentally unstable. gua kata lu berdua wajib ke psikolog dah</t>
  </si>
  <si>
    <t>beginilah bahayanya nikah muda bunda mentally unstable gua kata lu berdua wajib ke psikolog dah</t>
  </si>
  <si>
    <t>['beginilah', 'bahayanya', 'nikah', 'muda', 'bunda', 'mentally', 'unstable', 'gua', 'kata', 'lu', 'berdua', 'wajib', 'ke', 'psikolog', 'dah']</t>
  </si>
  <si>
    <t>['beginilah', 'bahayanya', 'nikah', 'muda', 'bunda', 'mentally', 'unstable', 'aku', 'kata', 'kamu', 'berdua', 'wajib', 'ke', 'psikolog', 'sudah']</t>
  </si>
  <si>
    <t>['bahayanya', 'nikah', 'muda', 'bunda', 'mentally', 'unstable', 'berdua', 'wajib', 'psikolog']</t>
  </si>
  <si>
    <t>['bahaya', 'nikah', 'muda', 'bunda', 'mentally', 'unstable', 'dua', 'wajib', 'psikolog']</t>
  </si>
  <si>
    <t>bahaya nikah muda bunda mentally unstable dua wajib psikolog</t>
  </si>
  <si>
    <t>@NyawPapaw maknya nikah muda yah ko masi bocil bgt sic</t>
  </si>
  <si>
    <t>@nyawpapaw maknya nikah muda yah ko masi bocil bgt sic</t>
  </si>
  <si>
    <t>maknya nikah muda yah ko masi bocil bgt sic</t>
  </si>
  <si>
    <t>['maknya', 'nikah', 'muda', 'yah', 'ko', 'masi', 'bocil', 'bgt', 'sic']</t>
  </si>
  <si>
    <t>['maknya', 'nikah', 'muda', 'yah', 'kok', 'masih', 'bocah', 'banget', 'sic']</t>
  </si>
  <si>
    <t>['maknya', 'nikah', 'muda', 'yah', 'bocah', 'banget', 'sic']</t>
  </si>
  <si>
    <t>maknya nikah muda yah bocah banget sic</t>
  </si>
  <si>
    <t>1. Regan - Kana
marriage life, nikah muda, konfliknya ringan, lucu gemes gitu, bikin gregettt, kurang paanjangg😔 happy ending🦊😻💐
https://t.co/nKmy1egyCk</t>
  </si>
  <si>
    <t>1. regan - kana
marriage life, nikah muda, konfliknya ringan, lucu gemes gitu, bikin gregettt, kurang paanjangg😔 happy ending🦊😻💐
https://t.co/nkmy1egyck</t>
  </si>
  <si>
    <t>regan kana marriage life nikah muda konfliknya ringan lucu gemes gitu bikin gregettt kurang paanjangg happy ending</t>
  </si>
  <si>
    <t>['regan', 'kana', 'marriage', 'life', 'nikah', 'muda', 'konfliknya', 'ringan', 'lucu', 'gemes', 'gitu', 'bikin', 'gregettt', 'kurang', 'paanjangg', 'happy', 'ending']</t>
  </si>
  <si>
    <t>['regan', 'kana', 'marriage', 'life', 'nikah', 'muda', 'konfliknya', 'ringan', 'lucu', 'gemas', 'begitu', 'bikin', 'gregettt', 'kurang', 'paanjangg', 'bahagia', 'ending']</t>
  </si>
  <si>
    <t>['regan', 'kana', 'marriage', 'life', 'nikah', 'muda', 'konfliknya', 'ringan', 'lucu', 'gemas', 'bikin', 'gregettt', 'paanjangg', 'bahagia', 'ending']</t>
  </si>
  <si>
    <t>['regan', 'kana', 'marriage', 'life', 'nikah', 'muda', 'konflik', 'ringan', 'lucu', 'gemas', 'bikin', 'gregettt', 'paanjangg', 'bahagia', 'ending']</t>
  </si>
  <si>
    <t>regan kana marriage life nikah muda konflik ringan lucu gemas bikin gregettt paanjangg bahagia ending</t>
  </si>
  <si>
    <t>selain pertanyaan ‘kapan nikah’, anak muda zaman sekarang turut dicecar dengan pertanyaan “ikut lebaran jumat atau sabtu?”</t>
  </si>
  <si>
    <t>selain pertanyaan kapan nikah anak muda zaman sekarang turut dicecar dengan pertanyaan ikut lebaran jumat atau sabtu</t>
  </si>
  <si>
    <t>['selain', 'pertanyaan', 'kapan', 'nikah', 'anak', 'muda', 'zaman', 'sekarang', 'turut', 'dicecar', 'dengan', 'pertanyaan', 'ikut', 'lebaran', 'jumat', 'atau', 'sabtu']</t>
  </si>
  <si>
    <t>['nikah', 'anak', 'muda', 'zaman', 'dicecar', 'lebaran', 'jumat', 'sabtu']</t>
  </si>
  <si>
    <t>['nikah', 'anak', 'muda', 'zaman', 'cecar', 'lebaran', 'jumat', 'sabtu']</t>
  </si>
  <si>
    <t>nikah anak muda zaman cecar lebaran jumat sabtu</t>
  </si>
  <si>
    <t>@aripminplus Makanya aku ngak nikah muda 🤣</t>
  </si>
  <si>
    <t>@aripminplus makanya aku ngak nikah muda 🤣</t>
  </si>
  <si>
    <t>makanya aku ngak nikah muda</t>
  </si>
  <si>
    <t>['makanya', 'aku', 'ngak', 'nikah', 'muda']</t>
  </si>
  <si>
    <t>['ngak', 'nikah', 'muda']</t>
  </si>
  <si>
    <t>ngak nikah muda</t>
  </si>
  <si>
    <t>@emirahay82 @mindaart 😱
Aku nikah muda, bahkan muda bangett</t>
  </si>
  <si>
    <t>@emirahay82 @mindaart 😱
aku nikah muda, bahkan muda bangett</t>
  </si>
  <si>
    <t>aku nikah muda bahkan muda bangett</t>
  </si>
  <si>
    <t>['aku', 'nikah', 'muda', 'bahkan', 'muda', 'bangett']</t>
  </si>
  <si>
    <t>['aku', 'nikah', 'muda', 'bahkan', 'muda', 'banget']</t>
  </si>
  <si>
    <t>['nikah', 'muda', 'muda', 'banget']</t>
  </si>
  <si>
    <t>nikah muda muda banget</t>
  </si>
  <si>
    <t>@alysyarief ngomongin lagu pernikahan nih emang masa itu ada kepikiran buat nikah muda Li?</t>
  </si>
  <si>
    <t>@alysyarief ngomongin lagu pernikahan nih emang masa itu ada kepikiran buat nikah muda li?</t>
  </si>
  <si>
    <t>ngomongin lagu pernikahan nih emang masa itu ada kepikiran buat nikah muda li</t>
  </si>
  <si>
    <t>['ngomongin', 'lagu', 'pernikahan', 'nih', 'emang', 'masa', 'itu', 'ada', 'kepikiran', 'buat', 'nikah', 'muda', 'li']</t>
  </si>
  <si>
    <t>['membicarakan', 'lagu', 'pernikahan', 'nih', 'memang', 'masa', 'itu', 'ada', 'kepikiran', 'buat', 'nikah', 'muda', 'li']</t>
  </si>
  <si>
    <t>['membicarakan', 'lagu', 'pernikahan', 'nih', 'kepikiran', 'nikah', 'muda', 'li']</t>
  </si>
  <si>
    <t>['bicara', 'lagu', 'nikah', 'nih', 'pikir', 'nikah', 'muda', 'li']</t>
  </si>
  <si>
    <t>bicara lagu nikah nih pikir nikah muda li</t>
  </si>
  <si>
    <t>pengen nikah muda, tapi gaada yg ajak nikah😭🤣</t>
  </si>
  <si>
    <t>pengen nikah muda tapi gaada yg ajak nikah</t>
  </si>
  <si>
    <t>['pengen', 'nikah', 'muda', 'tapi', 'gaada', 'yg', 'ajak', 'nikah']</t>
  </si>
  <si>
    <t>['ingin', 'nikah', 'muda', 'tapi', 'gaada', 'yg', 'ajak', 'nikah']</t>
  </si>
  <si>
    <t>['nikah', 'muda', 'gaada', 'ajak', 'nikah']</t>
  </si>
  <si>
    <t>nikah muda gaada ajak nikah</t>
  </si>
  <si>
    <t>Ga yang nikah muda ga yang kawin sebelum nikah emang ujung-ujungnya punya pasangan buat menuhin nafsu doang</t>
  </si>
  <si>
    <t>ga yang nikah muda ga yang kawin sebelum nikah emang ujung-ujungnya punya pasangan buat menuhin nafsu doang</t>
  </si>
  <si>
    <t>ga yang nikah muda ga yang kawin sebelum nikah emang ujungujungnya punya pasangan buat menuhin nafsu doang</t>
  </si>
  <si>
    <t>['ga', 'yang', 'nikah', 'muda', 'ga', 'yang', 'kawin', 'sebelum', 'nikah', 'emang', 'ujungujungnya', 'punya', 'pasangan', 'buat', 'menuhin', 'nafsu', 'doang']</t>
  </si>
  <si>
    <t>['tidak', 'yang', 'nikah', 'muda', 'tidak', 'yang', 'kawin', 'sebelum', 'nikah', 'memang', 'akhirnya', 'punya', 'pasangan', 'buat', 'memenuhi', 'nafsu', 'hanya']</t>
  </si>
  <si>
    <t>['nikah', 'muda', 'kawin', 'nikah', 'pasangan', 'memenuhi', 'nafsu']</t>
  </si>
  <si>
    <t>['nikah', 'muda', 'kawin', 'nikah', 'pasang', 'penuh', 'nafsu']</t>
  </si>
  <si>
    <t>nikah muda kawin nikah pasang penuh nafsu</t>
  </si>
  <si>
    <t>belum aja ngerassun gimana ditanya kaoan nikah, umur udah segini, pacar aja kok gak punya, liat tuh anak tetangga baru umur segini udah punya anak enak diliat ya nanti anak udah gede mamanya masih muda, belum lagi dibandingin sama sodara atau temen yang seumuran udah nikah</t>
  </si>
  <si>
    <t>belum aja ngerassun gimana ditanya kaoan nikah umur udah segini pacar aja kok gak punya liat tuh anak tetangga baru umur segini udah punya anak enak diliat ya nanti anak udah gede mamanya masih muda belum lagi dibandingin sama sodara atau temen yang seumuran udah nikah</t>
  </si>
  <si>
    <t>['belum', 'aja', 'ngerassun', 'gimana', 'ditanya', 'kaoan', 'nikah', 'umur', 'udah', 'segini', 'pacar', 'aja', 'kok', 'gak', 'punya', 'liat', 'tuh', 'anak', 'tetangga', 'baru', 'umur', 'segini', 'udah', 'punya', 'anak', 'enak', 'diliat', 'ya', 'nanti', 'anak', 'udah', 'gede', 'mamanya', 'masih', 'muda', 'belum', 'lagi', 'dibandingin', 'sama', 'sodara', 'atau', 'temen', 'yang', 'seumuran', 'udah', 'nikah']</t>
  </si>
  <si>
    <t>['belum', 'aja', 'ngerassun', 'bagaimana', 'ditanya', 'kaoan', 'nikah', 'umur', 'sudah', 'begini', 'pacar', 'aja', 'kok', 'gak', 'punya', 'lihat', 'tuh', 'anak', 'tetangga', 'baru', 'umur', 'begini', 'sudah', 'punya', 'anak', 'enak', 'dilihat', 'ya', 'nanti', 'anak', 'sudah', 'besar', 'ibunya', 'masih', 'muda', 'belum', 'lagi', 'dibandingkan', 'sama', 'saudara', 'atau', 'teman', 'yang', 'seumuran', 'sudah', 'nikah']</t>
  </si>
  <si>
    <t>['aja', 'ngerassun', 'kaoan', 'nikah', 'umur', 'pacar', 'aja', 'gak', 'lihat', 'tuh', 'anak', 'tetangga', 'umur', 'anak', 'enak', 'ya', 'anak', 'ibunya', 'muda', 'dibandingkan', 'saudara', 'teman', 'seumuran', 'nikah']</t>
  </si>
  <si>
    <t>['aja', 'ngerassun', 'kaoan', 'nikah', 'umur', 'pacar', 'aja', 'gak', 'lihat', 'tuh', 'anak', 'tetangga', 'umur', 'anak', 'enak', 'ya', 'anak', 'ibu', 'muda', 'banding', 'saudara', 'teman', 'umur', 'nikah']</t>
  </si>
  <si>
    <t>aja ngerassun kaoan nikah umur pacar aja gak lihat tuh anak tetangga umur anak enak ya anak ibu muda banding saudara teman umur nikah</t>
  </si>
  <si>
    <t>@gilangagil08 @txtdarisisange lah orang ini pendapat gw tentang orang2 yang nikah muda, gw aja g mau nikah muda🙏</t>
  </si>
  <si>
    <t>lah orang ini pendapat gw tentang orang yang nikah muda gw aja  mau nikah muda</t>
  </si>
  <si>
    <t>['lah', 'orang', 'ini', 'pendapat', 'gw', 'tentang', 'orang', 'yang', 'nikah', 'muda', 'gw', 'aja', 'mau', 'nikah', 'muda']</t>
  </si>
  <si>
    <t>['lah', 'orang', 'ini', 'pendapat', 'aku', 'tentang', 'orang', 'yang', 'nikah', 'muda', 'aku', 'aja', 'mau', 'nikah', 'muda']</t>
  </si>
  <si>
    <t>['orang', 'pendapat', 'orang', 'nikah', 'muda', 'aja', 'nikah', 'muda']</t>
  </si>
  <si>
    <t>['orang', 'dapat', 'orang', 'nikah', 'muda', 'aja', 'nikah', 'muda']</t>
  </si>
  <si>
    <t>orang dapat orang nikah muda aja nikah muda</t>
  </si>
  <si>
    <t>@junoaggy Bener kak krn aku pikir pasti mentalnya blm bener" siap buat berumah tangga, tpi bisa ambil keputusan dan menjalani segala kerumitan berumah tangga dgn lapang dada, makanya aku salut sm yg mutusin nikah muda 🥺
Tetap langgeng buat mba dan suami ya, may God bless your marriage 😇</t>
  </si>
  <si>
    <t>@junoaggy bener kak krn aku pikir pasti mentalnya blm bener" siap buat berumah tangga, tpi bisa ambil keputusan dan menjalani segala kerumitan berumah tangga dgn lapang dada, makanya aku salut sm yg mutusin nikah muda 🥺
tetap langgeng buat mba dan suami ya, may god bless your marriage 😇</t>
  </si>
  <si>
    <t>bener kak krn aku pikir pasti mentalnya blm bener siap buat berumah tangga tpi bisa ambil keputusan dan menjalani segala kerumitan berumah tangga dgn lapang dada makanya aku salut sm yg mutusin nikah muda tetap langgeng buat mba dan suami ya may god bless your marriage</t>
  </si>
  <si>
    <t>['bener', 'kak', 'krn', 'aku', 'pikir', 'pasti', 'mentalnya', 'blm', 'bener', 'siap', 'buat', 'berumah', 'tangga', 'tpi', 'bisa', 'ambil', 'keputusan', 'dan', 'menjalani', 'segala', 'kerumitan', 'berumah', 'tangga', 'dgn', 'lapang', 'dada', 'makanya', 'aku', 'salut', 'sm', 'yg', 'mutusin', 'nikah', 'muda', 'tetap', 'langgeng', 'buat', 'mba', 'dan', 'suami', 'ya', 'may', 'god', 'bless', 'your', 'marriage']</t>
  </si>
  <si>
    <t>['benar', 'kakak', 'krn', 'aku', 'pikir', 'pasti', 'mentalnya', 'belum', 'benar', 'siap', 'buat', 'berumah', 'tangga', 'tapi', 'bisa', 'ambil', 'keputusan', 'dan', 'menjalankan', 'segala', 'kerumitan', 'berumah', 'tangga', 'dengan', 'lapang', 'dada', 'makanya', 'aku', 'salut', 'sama', 'yg', 'memutuskan', 'nikah', 'muda', 'tetap', 'langgeng', 'buat', 'mbak', 'dan', 'suami', 'ya', 'may', 'god', 'bless', 'your', 'marriage']</t>
  </si>
  <si>
    <t>['kakak', 'krn', 'pikir', 'mentalnya', 'berumah', 'tangga', 'ambil', 'keputusan', 'menjalankan', 'kerumitan', 'berumah', 'tangga', 'lapang', 'dada', 'salut', 'memutuskan', 'nikah', 'muda', 'langgeng', 'mbak', 'suami', 'ya', 'may', 'god', 'bless', 'your', 'marriage']</t>
  </si>
  <si>
    <t>['kakak', 'krn', 'pikir', 'mental', 'rumah', 'tangga', 'ambil', 'putus', 'jalan', 'kerumit', 'rumah', 'tangga', 'lapang', 'dada', 'salut', 'putus', 'nikah', 'muda', 'langgeng', 'mbak', 'suami', 'ya', 'may', 'god', 'bless', 'your', 'marriage']</t>
  </si>
  <si>
    <t>kakak krn pikir mental rumah tangga ambil putus jalan kerumit rumah tangga lapang dada salut putus nikah muda langgeng mbak suami ya may god bless your marriage</t>
  </si>
  <si>
    <t>@Deanj1_ Aku termasuk nikah muda kak. Nikah usia 22. Jujur nikah karena permintaan keluarga + mikir bokap waktu itu sakit. 
It’s even harder for younger people to settle into the marriages karena jujur aja otaknya belom jadi. Makanya early stages of my marriage is especially hard.</t>
  </si>
  <si>
    <t>@deanj1_ aku termasuk nikah muda kak. nikah usia 22. jujur nikah karena permintaan keluarga + mikir bokap waktu itu sakit. 
it’s even harder for younger people to settle into the marriages karena jujur aja otaknya belom jadi. makanya early stages of my marriage is especially hard.</t>
  </si>
  <si>
    <t>aku termasuk nikah muda kak nikah usia jujur nikah karena permintaan keluarga mikir bokap waktu itu sakit its even harder for younger people to settle into the marriages karena jujur aja otaknya belom jadi makanya early stages of my marriage is especially hard</t>
  </si>
  <si>
    <t>['aku', 'termasuk', 'nikah', 'muda', 'kak', 'nikah', 'usia', 'jujur', 'nikah', 'karena', 'permintaan', 'keluarga', 'mikir', 'bokap', 'waktu', 'itu', 'sakit', 'its', 'even', 'harder', 'for', 'younger', 'people', 'to', 'settle', 'into', 'the', 'marriages', 'karena', 'jujur', 'aja', 'otaknya', 'belom', 'jadi', 'makanya', 'early', 'stages', 'of', 'my', 'marriage', 'is', 'especially', 'hard']</t>
  </si>
  <si>
    <t>['aku', 'termasuk', 'nikah', 'muda', 'kakak', 'nikah', 'usia', 'jujur', 'nikah', 'karena', 'permintaan', 'keluarga', 'berpikir', 'bapak', 'waktu', 'itu', 'sakit', 'its', 'bahkan', 'harder', 'for', 'younger', 'people', 'to', 'settle', 'into', 'the', 'marriages', 'karena', 'jujur', 'aja', 'otaknya', 'belum', 'jadi', 'makanya', 'early', 'stages', 'of', 'my', 'marriage', 'is', 'especially', 'hard']</t>
  </si>
  <si>
    <t>['nikah', 'muda', 'kakak', 'nikah', 'usia', 'jujur', 'nikah', 'permintaan', 'keluarga', 'berpikir', 'sakit', 'its', 'harder', 'for', 'younger', 'people', 'to', 'settle', 'into', 'the', 'marriages', 'jujur', 'aja', 'otaknya', 'early', 'stages', 'of', 'my', 'marriage', 'is', 'especially', 'hard']</t>
  </si>
  <si>
    <t>['nikah', 'muda', 'kakak', 'nikah', 'usia', 'jujur', 'nikah', 'minta', 'keluarga', 'pikir', 'sakit', 'its', 'harder', 'for', 'younger', 'people', 'to', 'settle', 'into', 'the', 'marriages', 'jujur', 'aja', 'otak', 'early', 'stages', 'of', 'my', 'marriage', 'is', 'especially', 'hard']</t>
  </si>
  <si>
    <t>nikah muda kakak nikah usia jujur nikah minta keluarga pikir sakit its harder for younger people to settle into the marriages jujur aja otak early stages of my marriage is especially hard</t>
  </si>
  <si>
    <t>Sy kadang salut sm teman" sy yg milih nikah muda, dan punya perspektif yg sederhana ttg life after marriage. Kek kok bisa ya mereka seperti itu, di saat realitanya pernikahan itu secomplex ini</t>
  </si>
  <si>
    <t>sy kadang salut sm teman" sy yg milih nikah muda, dan punya perspektif yg sederhana ttg life after marriage. kek kok bisa ya mereka seperti itu, di saat realitanya pernikahan itu secomplex ini</t>
  </si>
  <si>
    <t>sy kadang salut sm teman sy yg milih nikah muda dan punya perspektif yg sederhana ttg life after marriage kek kok bisa ya mereka seperti itu di saat realitanya pernikahan itu secomplex ini</t>
  </si>
  <si>
    <t>['sy', 'kadang', 'salut', 'sm', 'teman', 'sy', 'yg', 'milih', 'nikah', 'muda', 'dan', 'punya', 'perspektif', 'yg', 'sederhana', 'ttg', 'life', 'after', 'marriage', 'kek', 'kok', 'bisa', 'ya', 'mereka', 'seperti', 'itu', 'di', 'saat', 'realitanya', 'pernikahan', 'itu', 'secomplex', 'ini']</t>
  </si>
  <si>
    <t>['saya', 'kadang', 'salut', 'sama', 'teman', 'saya', 'yg', 'memilih', 'nikah', 'muda', 'dan', 'punya', 'perspektif', 'yg', 'sederhana', 'tentang', 'life', 'after', 'marriage', 'seperti', 'kok', 'bisa', 'ya', 'mereka', 'seperti', 'itu', 'di', 'saat', 'realitanya', 'pernikahan', 'itu', 'secomplex', 'ini']</t>
  </si>
  <si>
    <t>['kadang', 'salut', 'teman', 'memilih', 'nikah', 'muda', 'perspektif', 'sederhana', 'life', 'after', 'marriage', 'ya', 'realitanya', 'pernikahan', 'secomplex']</t>
  </si>
  <si>
    <t>['kadang', 'salut', 'teman', 'pilih', 'nikah', 'muda', 'perspektif', 'sederhana', 'life', 'after', 'marriage', 'ya', 'realitanya', 'nikah', 'secomplex']</t>
  </si>
  <si>
    <t>kadang salut teman pilih nikah muda perspektif sederhana life after marriage ya realitanya nikah secomplex</t>
  </si>
  <si>
    <t>@kookminsshii Dr au ini gue belajar kalo : nikah itu ga gampang. 
Umur gjd patokan mau tua/muda, tetep gabisa jd ukuran apakah dia udh dewasa &amp;amp; siap dipimpin/memimpin. Dari hal kecil, spt berdamai sm masa lalu/ngerubah habbit jelek kita tanpa ngerasa ‘paling tersakiti’.</t>
  </si>
  <si>
    <t>@kookminsshii dr au ini gue belajar kalo : nikah itu ga gampang. 
umur gjd patokan mau tua/muda, tetep gabisa jd ukuran apakah dia udh dewasa &amp;amp; siap dipimpin/memimpin. dari hal kecil, spt berdamai sm masa lalu/ngerubah habbit jelek kita tanpa ngerasa ‘paling tersakiti’.</t>
  </si>
  <si>
    <t>dr au ini gue belajar kalo nikah itu ga gampang umur gjd patokan mau tuamuda tetep gabisa jd ukuran apakah dia udh dewasa amp siap dipimpinmemimpin dari hal kecil spt berdamai sm masa lalungerubah habbit jelek kita tanpa ngerasa paling tersakiti</t>
  </si>
  <si>
    <t>['dr', 'au', 'ini', 'gue', 'belajar', 'kalo', 'nikah', 'itu', 'ga', 'gampang', 'umur', 'gjd', 'patokan', 'mau', 'tuamuda', 'tetep', 'gabisa', 'jd', 'ukuran', 'apakah', 'dia', 'udh', 'dewasa', 'amp', 'siap', 'dipimpinmemimpin', 'dari', 'hal', 'kecil', 'spt', 'berdamai', 'sm', 'masa', 'lalungerubah', 'habbit', 'jelek', 'kita', 'tanpa', 'ngerasa', 'paling', 'tersakiti']</t>
  </si>
  <si>
    <t>['dari', 'aku', 'ini', 'aku', 'belajar', 'kalo', 'nikah', 'itu', 'tidak', 'gampang', 'umur', 'batal', 'patokan', 'mau', 'tuamuda', 'tetap', 'gabisa', 'jd', 'ukuran', 'apakah', 'dia', 'sudah', 'dewasa', 'amp', 'siap', 'dipimpinmemimpin', 'dari', 'hal', 'kecil', 'seperti', 'berdamai', 'sama', 'masa', 'lalungerubah', 'habbit', 'jelek', 'kita', 'tanpa', 'merasakan', 'paling', 'tersakiti']</t>
  </si>
  <si>
    <t>['belajar', 'kalo', 'nikah', 'gampang', 'umur', 'batal', 'patokan', 'tuamuda', 'gabisa', 'jd', 'ukuran', 'dewasa', 'amp', 'dipimpinmemimpin', 'berdamai', 'lalungerubah', 'habbit', 'jelek', 'merasakan', 'tersakiti']</t>
  </si>
  <si>
    <t>['ajar', 'kalo', 'nikah', 'gampang', 'umur', 'batal', 'patok', 'tuamuda', 'gabisa', 'jd', 'ukur', 'dewasa', 'amp', 'dipimpinmemimpin', 'damai', 'lalungerubah', 'habbit', 'jelek', 'rasa', 'sakit']</t>
  </si>
  <si>
    <t>ajar kalo nikah gampang umur batal patok tuamuda gabisa jd ukur dewasa amp dipimpinmemimpin damai lalungerubah habbit jelek rasa sakit</t>
  </si>
  <si>
    <t>@bandacatturas Haha iya aku tau orang-orang yg percaya banget "elu sih kebelet nikah pas masih muda, gak cocok terus cerai deh, jd duda janda" Eh kelakuan mereka suka celap celup sana-sini atau gak kalo pacaran wajib nyosor2an kalo gak gak bakalan langgeng 🫠</t>
  </si>
  <si>
    <t>@bandacatturas haha iya aku tau orang-orang yg percaya banget "elu sih kebelet nikah pas masih muda, gak cocok terus cerai deh, jd duda janda" eh kelakuan mereka suka celap celup sana-sini atau gak kalo pacaran wajib nyosor2an kalo gak gak bakalan langgeng 🫠</t>
  </si>
  <si>
    <t>haha iya aku tau orangorang yg percaya banget elu sih kebelet nikah pas masih muda gak cocok terus cerai deh jd duda janda eh kelakuan mereka suka celap celup sanasini atau gak kalo pacaran wajib nyosoran kalo gak gak bakalan langgeng</t>
  </si>
  <si>
    <t>['haha', 'iya', 'aku', 'tau', 'orangorang', 'yg', 'percaya', 'banget', 'elu', 'sih', 'kebelet', 'nikah', 'pas', 'masih', 'muda', 'gak', 'cocok', 'terus', 'cerai', 'deh', 'jd', 'duda', 'janda', 'eh', 'kelakuan', 'mereka', 'suka', 'celap', 'celup', 'sanasini', 'atau', 'gak', 'kalo', 'pacaran', 'wajib', 'nyosoran', 'kalo', 'gak', 'gak', 'bakalan', 'langgeng']</t>
  </si>
  <si>
    <t>['haha', 'iya', 'aku', 'tau', 'orang', 'yg', 'percaya', 'banget', 'kamu', 'sih', 'kebelet', 'nikah', 'saat', 'masih', 'muda', 'gak', 'cocok', 'terus', 'cerai', 'deh', 'jd', 'duda', 'janda', 'malah', 'kelakuan', 'mereka', 'suka', 'celap', 'celup', 'sanasini', 'atau', 'gak', 'kalo', 'pacaran', 'wajib', 'nyosoran', 'kalo', 'gak', 'gak', 'bakalan', 'langgeng']</t>
  </si>
  <si>
    <t>['haha', 'iya', 'tau', 'orang', 'percaya', 'banget', 'sih', 'kebelet', 'nikah', 'muda', 'gak', 'cocok', 'cerai', 'deh', 'jd', 'duda', 'janda', 'kelakuan', 'suka', 'celap', 'celup', 'sanasini', 'gak', 'kalo', 'pacaran', 'wajib', 'nyosoran', 'kalo', 'gak', 'gak', 'langgeng']</t>
  </si>
  <si>
    <t>['haha', 'iya', 'tau', 'orang', 'percaya', 'banget', 'sih', 'kebelet', 'nikah', 'muda', 'gak', 'cocok', 'cerai', 'deh', 'jd', 'duda', 'janda', 'laku', 'suka', 'cap', 'celup', 'sanasini', 'gak', 'kalo', 'pacar', 'wajib', 'nyosoran', 'kalo', 'gak', 'gak', 'langgeng']</t>
  </si>
  <si>
    <t>haha iya tau orang percaya banget sih kebelet nikah muda gak cocok cerai deh jd duda janda laku suka cap celup sanasini gak kalo pacar wajib nyosoran kalo gak gak langgeng</t>
  </si>
  <si>
    <t>@tanyarlfes Kayaknya hal kyk gini sbnrnya ada dari dulu ga sih? Ya cuman memang ga kelihatan, ditambah kalo dulu banyak yg nikah muda(?). Dan ga mungkin cwe cwo deket lama (ada status hubungan) ga punya nafsu.
Semoga bs jd tamparan buat kita semua menahan nafsu🫂 and me ofc. https://t.co/H5DPQacD2R</t>
  </si>
  <si>
    <t>@tanyarlfes kayaknya hal kyk gini sbnrnya ada dari dulu ga sih? ya cuman memang ga kelihatan, ditambah kalo dulu banyak yg nikah muda(?). dan ga mungkin cwe cwo deket lama (ada status hubungan) ga punya nafsu.
semoga bs jd tamparan buat kita semua menahan nafsu🫂 and me ofc. https://t.co/h5dpqacd2r</t>
  </si>
  <si>
    <t>kayaknya hal kyk gini sbnrnya ada dari dulu ga sih ya cuman memang ga kelihatan ditambah kalo dulu banyak yg nikah muda dan ga mungkin cwe cwo deket lama ada status hubungan ga punya nafsu semoga bs jd tamparan buat kita semua menahan nafsu and me ofc</t>
  </si>
  <si>
    <t>['kayaknya', 'hal', 'kyk', 'gini', 'sbnrnya', 'ada', 'dari', 'dulu', 'ga', 'sih', 'ya', 'cuman', 'memang', 'ga', 'kelihatan', 'ditambah', 'kalo', 'dulu', 'banyak', 'yg', 'nikah', 'muda', 'dan', 'ga', 'mungkin', 'cwe', 'cwo', 'deket', 'lama', 'ada', 'status', 'hubungan', 'ga', 'punya', 'nafsu', 'semoga', 'bs', 'jd', 'tamparan', 'buat', 'kita', 'semua', 'menahan', 'nafsu', 'and', 'me', 'ofc']</t>
  </si>
  <si>
    <t>['kayaknya', 'hal', 'seperti', 'begini', 'sebenarnya', 'ada', 'dari', 'dulu', 'tidak', 'sih', 'ya', 'hanya', 'memang', 'tidak', 'kelihatan', 'ditambah', 'kalo', 'dulu', 'banyak', 'yg', 'nikah', 'muda', 'dan', 'tidak', 'mungkin', 'cewek', 'cowok', 'dekat', 'lama', 'ada', 'status', 'hubungan', 'tidak', 'punya', 'nafsu', 'semoga', 'bisa', 'jd', 'tamparan', 'buat', 'kita', 'semua', 'menahan', 'nafsu', 'and', 'me', 'tentu']</t>
  </si>
  <si>
    <t>['kayaknya', 'sih', 'ya', 'ditambah', 'kalo', 'nikah', 'muda', 'cewek', 'cowok', 'status', 'hubungan', 'nafsu', 'semoga', 'jd', 'tamparan', 'menahan', 'nafsu', 'and', 'me']</t>
  </si>
  <si>
    <t>['kayak', 'sih', 'ya', 'tambah', 'kalo', 'nikah', 'muda', 'cewek', 'cowok', 'status', 'hubung', 'nafsu', 'moga', 'jd', 'tampar', 'tahan', 'nafsu', 'and', 'me']</t>
  </si>
  <si>
    <t>kayak sih ya tambah kalo nikah muda cewek cowok status hubung nafsu moga jd tampar tahan nafsu and me</t>
  </si>
  <si>
    <t>@dialoglara gue pas umur 19/20 pernah ditanyain ini mulu sampe gue jd gedeg sendiri, akhirnya gue nyolot bilang “emg ya mindset orang indo nikah mulu, harus nikah muda? dikit2 nikah, nikah itu butuh persiapan secara pendidikan bukan enak2 aja kalo ga anak bisa punya bad attitude”</t>
  </si>
  <si>
    <t>gue pas umur pernah ditanyain ini mulu sampe gue jd gedeg sendiri akhirnya gue nyolot bilang emg ya mindset orang indo nikah mulu harus nikah muda dikit nikah nikah itu butuh persiapan secara pendidikan bukan enak aja kalo ga anak bisa punya bad attitude</t>
  </si>
  <si>
    <t>['gue', 'pas', 'umur', 'pernah', 'ditanyain', 'ini', 'mulu', 'sampe', 'gue', 'jd', 'gedeg', 'sendiri', 'akhirnya', 'gue', 'nyolot', 'bilang', 'emg', 'ya', 'mindset', 'orang', 'indo', 'nikah', 'mulu', 'harus', 'nikah', 'muda', 'dikit', 'nikah', 'nikah', 'itu', 'butuh', 'persiapan', 'secara', 'pendidikan', 'bukan', 'enak', 'aja', 'kalo', 'ga', 'anak', 'bisa', 'punya', 'bad', 'attitude']</t>
  </si>
  <si>
    <t>['aku', 'saat', 'umur', 'pernah', 'ditanyakan', 'ini', 'selalu', 'sampai', 'aku', 'jd', 'sebal', 'sendiri', 'akhirnya', 'aku', 'nyolot', 'bilang', 'memang', 'ya', 'pemikiran', 'orang', 'indonesia', 'nikah', 'selalu', 'harus', 'nikah', 'muda', 'sedikit', 'nikah', 'nikah', 'itu', 'butuh', 'persiapan', 'secara', 'pendidikan', 'bukan', 'enak', 'aja', 'kalo', 'tidak', 'anak', 'bisa', 'punya', 'bad', 'sikap']</t>
  </si>
  <si>
    <t>['umur', 'jd', 'sebal', 'nyolot', 'bilang', 'ya', 'pemikiran', 'orang', 'indonesia', 'nikah', 'nikah', 'muda', 'nikah', 'nikah', 'butuh', 'persiapan', 'pendidikan', 'enak', 'aja', 'kalo', 'anak', 'bad', 'sikap']</t>
  </si>
  <si>
    <t>['umur', 'jd', 'sebal', 'nyolot', 'bilang', 'ya', 'pikir', 'orang', 'indonesia', 'nikah', 'nikah', 'muda', 'nikah', 'nikah', 'butuh', 'siap', 'didik', 'enak', 'aja', 'kalo', 'anak', 'bad', 'sikap']</t>
  </si>
  <si>
    <t>umur jd sebal nyolot bilang ya pikir orang indonesia nikah nikah muda nikah nikah butuh siap didik enak aja kalo anak bad sikap</t>
  </si>
  <si>
    <t>Nikah muda buat ngindarin zina ga lebih baik dibanding yg pacaran.
Iya, kalo lu gapunya perencanaan mateng, ortu kaya, bisnis dimana2, kedewasaan berpikir.
Hanya karna ga zina, lu pikir dosa nelantarin pasangan atau bahkan anak itu  gada apa</t>
  </si>
  <si>
    <t>nikah muda buat ngindarin zina ga lebih baik dibanding yg pacaran.
iya, kalo lu gapunya perencanaan mateng, ortu kaya, bisnis dimana2, kedewasaan berpikir.
hanya karna ga zina, lu pikir dosa nelantarin pasangan atau bahkan anak itu  gada apa</t>
  </si>
  <si>
    <t>nikah muda buat ngindarin zina ga lebih baik dibanding yg pacaran iya kalo lu gapunya perencanaan mateng ortu kaya bisnis dimana kedewasaan berpikir hanya karna ga zina lu pikir dosa nelantarin pasangan atau bahkan anak itu gada apa</t>
  </si>
  <si>
    <t>['nikah', 'muda', 'buat', 'ngindarin', 'zina', 'ga', 'lebih', 'baik', 'dibanding', 'yg', 'pacaran', 'iya', 'kalo', 'lu', 'gapunya', 'perencanaan', 'mateng', 'ortu', 'kaya', 'bisnis', 'dimana', 'kedewasaan', 'berpikir', 'hanya', 'karna', 'ga', 'zina', 'lu', 'pikir', 'dosa', 'nelantarin', 'pasangan', 'atau', 'bahkan', 'anak', 'itu', 'gada', 'apa']</t>
  </si>
  <si>
    <t>['nikah', 'muda', 'buat', 'ngindarin', 'zina', 'tidak', 'lebih', 'baik', 'dibanding', 'yg', 'pacaran', 'iya', 'kalo', 'kamu', 'gapunya', 'perencanaan', 'matang', 'orangtua', 'kaya', 'bisnis', 'dimana', 'kedewasaan', 'berpikir', 'hanya', 'karena', 'tidak', 'zina', 'kamu', 'pikir', 'dosa', 'menelantarkan', 'pasangan', 'atau', 'bahkan', 'anak', 'itu', 'tidak', 'apa']</t>
  </si>
  <si>
    <t>['nikah', 'muda', 'ngindarin', 'zina', 'dibanding', 'pacaran', 'iya', 'kalo', 'gapunya', 'perencanaan', 'matang', 'orangtua', 'kaya', 'bisnis', 'dimana', 'kedewasaan', 'berpikir', 'zina', 'pikir', 'dosa', 'menelantarkan', 'pasangan', 'anak']</t>
  </si>
  <si>
    <t>['nikah', 'muda', 'ngindarin', 'zina', 'banding', 'pacar', 'iya', 'kalo', 'gapunya', 'rencana', 'matang', 'orangtua', 'kaya', 'bisnis', 'mana', 'dewasa', 'pikir', 'zina', 'pikir', 'dosa', 'telantar', 'pasang', 'anak']</t>
  </si>
  <si>
    <t>nikah muda ngindarin zina banding pacar iya kalo gapunya rencana matang orangtua kaya bisnis mana dewasa pikir zina pikir dosa telantar pasang anak</t>
  </si>
  <si>
    <t>@gendut_shohae @banjarbase Habistu, menulis nikah muda itu enak lo ges. Kuitan nyawa sugih shatt</t>
  </si>
  <si>
    <t>@gendut_shohae @banjarbase habistu, menulis nikah muda itu enak lo ges. kuitan nyawa sugih shatt</t>
  </si>
  <si>
    <t>shohae habistu menulis nikah muda itu enak lo ges kuitan nyawa sugih shatt</t>
  </si>
  <si>
    <t>['shohae', 'habistu', 'menulis', 'nikah', 'muda', 'itu', 'enak', 'lo', 'ges', 'kuitan', 'nyawa', 'sugih', 'shatt']</t>
  </si>
  <si>
    <t>['shohae', 'habistu', 'menulis', 'nikah', 'muda', 'itu', 'enak', 'kamu', 'teman', 'kuitan', 'nyawa', 'sugih', 'shatt']</t>
  </si>
  <si>
    <t>['shohae', 'habistu', 'menulis', 'nikah', 'muda', 'enak', 'teman', 'kuitan', 'nyawa', 'sugih', 'shatt']</t>
  </si>
  <si>
    <t>['shohae', 'habistu', 'tulis', 'nikah', 'muda', 'enak', 'teman', 'kuit', 'nyawa', 'sugih', 'shatt']</t>
  </si>
  <si>
    <t>shohae habistu tulis nikah muda enak teman kuit nyawa sugih shatt</t>
  </si>
  <si>
    <t>@wattpadmenfess_ Struggle nikah muda sambil kuliah nih
https://t.co/ENs6jhvb1C https://t.co/dgEZMPlkHE</t>
  </si>
  <si>
    <t>@wattpadmenfess_ struggle nikah muda sambil kuliah nih
https://t.co/ens6jhvb1c https://t.co/dgezmplkhe</t>
  </si>
  <si>
    <t>struggle nikah muda sambil kuliah nih</t>
  </si>
  <si>
    <t>['struggle', 'nikah', 'muda', 'sambil', 'kuliah', 'nih']</t>
  </si>
  <si>
    <t>['struggle', 'nikah', 'muda', 'kuliah', 'nih']</t>
  </si>
  <si>
    <t>struggle nikah muda kuliah nih</t>
  </si>
  <si>
    <t>@worksfess ini lah yg bikin aku pengen nikah sama org yg ga punya pemikiran kolot yg bahwasannya cewe harus yg beres². tai bgt tau ga. mending jdi single. apa lagi kalo ada pemikiran yg lebih muda harus ngalah walaupun yg lebih tua yg salah</t>
  </si>
  <si>
    <t>ini lah yg bikin aku pengen nikah sama org yg ga punya pemikiran kolot yg bahwasannya cewe harus yg beres tai bgt tau ga mending jdi single apa lagi kalo ada pemikiran yg lebih muda harus ngalah walaupun yg lebih tua yg salah</t>
  </si>
  <si>
    <t>['ini', 'lah', 'yg', 'bikin', 'aku', 'pengen', 'nikah', 'sama', 'org', 'yg', 'ga', 'punya', 'pemikiran', 'kolot', 'yg', 'bahwasannya', 'cewe', 'harus', 'yg', 'beres', 'tai', 'bgt', 'tau', 'ga', 'mending', 'jdi', 'single', 'apa', 'lagi', 'kalo', 'ada', 'pemikiran', 'yg', 'lebih', 'muda', 'harus', 'ngalah', 'walaupun', 'yg', 'lebih', 'tua', 'yg', 'salah']</t>
  </si>
  <si>
    <t>['ini', 'lah', 'yg', 'bikin', 'aku', 'ingin', 'nikah', 'sama', 'orang', 'yg', 'tidak', 'punya', 'pemikiran', 'kolot', 'yg', 'bahwasannya', 'cewek', 'harus', 'yg', 'beres', 'tai', 'banget', 'tau', 'tidak', 'mending', 'jadi', 'lajang', 'apa', 'lagi', 'kalo', 'ada', 'pemikiran', 'yg', 'lebih', 'muda', 'harus', 'mengalah', 'walaupun', 'yg', 'lebih', 'tua', 'yg', 'salah']</t>
  </si>
  <si>
    <t>['bikin', 'nikah', 'orang', 'pemikiran', 'kolot', 'bahwasannya', 'cewek', 'beres', 'tai', 'banget', 'tau', 'mending', 'lajang', 'kalo', 'pemikiran', 'muda', 'mengalah', 'tua', 'salah']</t>
  </si>
  <si>
    <t>['bikin', 'nikah', 'orang', 'pikir', 'kolot', 'bahwasannya', 'cewek', 'beres', 'tai', 'banget', 'tau', 'mending', 'lajang', 'kalo', 'pikir', 'muda', 'kalah', 'tua', 'salah']</t>
  </si>
  <si>
    <t>bikin nikah orang pikir kolot bahwasannya cewek beres tai banget tau mending lajang kalo pikir muda kalah tua salah</t>
  </si>
  <si>
    <t>@wattpadmenfess_ Struggle nikah muda biar gak pengen nikah muda mulu nih
https://t.co/ENs6jhvb1C</t>
  </si>
  <si>
    <t>@wattpadmenfess_ struggle nikah muda biar gak pengen nikah muda mulu nih
https://t.co/ens6jhvb1c</t>
  </si>
  <si>
    <t>struggle nikah muda biar gak pengen nikah muda mulu nih</t>
  </si>
  <si>
    <t>['struggle', 'nikah', 'muda', 'biar', 'gak', 'pengen', 'nikah', 'muda', 'mulu', 'nih']</t>
  </si>
  <si>
    <t>['struggle', 'nikah', 'muda', 'biar', 'gak', 'ingin', 'nikah', 'muda', 'selalu', 'nih']</t>
  </si>
  <si>
    <t>['struggle', 'nikah', 'muda', 'biar', 'gak', 'nikah', 'muda', 'nih']</t>
  </si>
  <si>
    <t>struggle nikah muda biar gak nikah muda nih</t>
  </si>
  <si>
    <t>"Ucapan adalah Do'a"
Dan itu terwujud dan benar adanya.
Singkat cerita dari kecil selalu ngomong pengen nikah muda, padahal sampe diumur 22 tahun ga pernah pacaran, dan Kun fayakun ga diduga-duga diumur 23 tahun menikah sama seseorang yang tidak pernah terbayangkan sama sekali ♥️ https://t.co/zLSXAFEi7b</t>
  </si>
  <si>
    <t>"ucapan adalah do'a"
dan itu terwujud dan benar adanya.
singkat cerita dari kecil selalu ngomong pengen nikah muda, padahal sampe diumur 22 tahun ga pernah pacaran, dan kun fayakun ga diduga-duga diumur 23 tahun menikah sama seseorang yang tidak pernah terbayangkan sama sekali ♥️ https://t.co/zlsxafei7b</t>
  </si>
  <si>
    <t>ucapan adalah doa dan itu terwujud dan benar adanya singkat cerita dari kecil selalu ngomong pengen nikah muda padahal sampe diumur tahun ga pernah pacaran dan kun fayakun ga didugaduga diumur tahun menikah sama seseorang yang tidak pernah terbayangkan sama sekali</t>
  </si>
  <si>
    <t>['ucapan', 'adalah', 'doa', 'dan', 'itu', 'terwujud', 'dan', 'benar', 'adanya', 'singkat', 'cerita', 'dari', 'kecil', 'selalu', 'ngomong', 'pengen', 'nikah', 'muda', 'padahal', 'sampe', 'diumur', 'tahun', 'ga', 'pernah', 'pacaran', 'dan', 'kun', 'fayakun', 'ga', 'didugaduga', 'diumur', 'tahun', 'menikah', 'sama', 'seseorang', 'yang', 'tidak', 'pernah', 'terbayangkan', 'sama', 'sekali']</t>
  </si>
  <si>
    <t>['ucapan', 'adalah', 'doa', 'dan', 'itu', 'terwujud', 'dan', 'benar', 'adanya', 'singkat', 'cerita', 'dari', 'kecil', 'selalu', 'berbicara', 'ingin', 'nikah', 'muda', 'padahal', 'sampai', 'diumur', 'tahun', 'tidak', 'pernah', 'pacaran', 'dan', 'kun', 'fayakun', 'tidak', 'didugaduga', 'diumur', 'tahun', 'nikah', 'sama', 'seseorang', 'yang', 'tidak', 'pernah', 'terbayangkan', 'sama', 'sekali']</t>
  </si>
  <si>
    <t>['ucapan', 'doa', 'terwujud', 'singkat', 'cerita', 'berbicara', 'nikah', 'muda', 'diumur', 'pacaran', 'fayakun', 'didugaduga', 'diumur', 'nikah', 'terbayangkan']</t>
  </si>
  <si>
    <t>['ucap', 'doa', 'wujud', 'singkat', 'cerita', 'bicara', 'nikah', 'muda', 'umur', 'pacar', 'fayakun', 'didugaduga', 'umur', 'nikah', 'bayang']</t>
  </si>
  <si>
    <t>ucap doa wujud singkat cerita bicara nikah muda umur pacar fayakun didugaduga umur nikah bayang</t>
  </si>
  <si>
    <t>aku udah gak masalah meski sepupu-sepupuku yg lebih muda udah nikah + punya anak.
Alhamdulillah bahkan kemarin bgt tth ngomong ke mamah, "nikah itu yg penting tepat mah, bukan cepat." dan ini bikin aku makin kayak.. oke, udah selesai. at least tetehku melindungi aku ashshshsh😂</t>
  </si>
  <si>
    <t>aku udah gak masalah meski sepupu-sepupuku yg lebih muda udah nikah + punya anak.
alhamdulillah bahkan kemarin bgt tth ngomong ke mamah, "nikah itu yg penting tepat mah, bukan cepat." dan ini bikin aku makin kayak.. oke, udah selesai. at least tetehku melindungi aku ashshshsh😂</t>
  </si>
  <si>
    <t>aku udah gak masalah meski sepupusepupuku yg lebih muda udah nikah punya anak alhamdulillah bahkan kemarin bgt tth ngomong ke mamah nikah itu yg penting tepat mah bukan cepat dan ini bikin aku makin kayak oke udah selesai at least tetehku melindungi aku ashshshsh</t>
  </si>
  <si>
    <t>['aku', 'udah', 'gak', 'masalah', 'meski', 'sepupusepupuku', 'yg', 'lebih', 'muda', 'udah', 'nikah', 'punya', 'anak', 'alhamdulillah', 'bahkan', 'kemarin', 'bgt', 'tth', 'ngomong', 'ke', 'mamah', 'nikah', 'itu', 'yg', 'penting', 'tepat', 'mah', 'bukan', 'cepat', 'dan', 'ini', 'bikin', 'aku', 'makin', 'kayak', 'oke', 'udah', 'selesai', 'at', 'least', 'tetehku', 'melindungi', 'aku', 'ashshshsh']</t>
  </si>
  <si>
    <t>['aku', 'sudah', 'gak', 'masalah', 'meski', 'sepupusepupuku', 'yg', 'lebih', 'muda', 'sudah', 'nikah', 'punya', 'anak', 'alhamdulillah', 'bahkan', 'kemarin', 'banget', 'tth', 'berbicara', 'ke', 'ibu', 'nikah', 'itu', 'yg', 'penting', 'tepat', 'mah', 'bukan', 'cepat', 'dan', 'ini', 'bikin', 'aku', 'makin', 'seperti', 'oke', 'sudah', 'selesai', 'at', 'least', 'tetehku', 'melindungi', 'aku', 'ashshshsh']</t>
  </si>
  <si>
    <t>['gak', 'sepupusepupuku', 'muda', 'nikah', 'anak', 'alhamdulillah', 'kemarin', 'banget', 'tth', 'berbicara', 'nikah', 'mah', 'cepat', 'bikin', 'oke', 'selesai', 'at', 'least', 'tetehku', 'melindungi', 'ashshshsh']</t>
  </si>
  <si>
    <t>['gak', 'sepupusepupuku', 'muda', 'nikah', 'anak', 'alhamdulillah', 'kemarin', 'banget', 'tth', 'bicara', 'nikah', 'mah', 'cepat', 'bikin', 'oke', 'selesai', 'at', 'least', 'teteh', 'lindung', 'ashshshsh']</t>
  </si>
  <si>
    <t>gak sepupusepupuku muda nikah anak alhamdulillah kemarin banget tth bicara nikah mah cepat bikin oke selesai at least teteh lindung ashshshsh</t>
  </si>
  <si>
    <t>Unpopular opinion : banyak anak muda yang nikah dini dengan alasan ekonomi.
#StopNikahDini</t>
  </si>
  <si>
    <t>unpopular opinion : banyak anak muda yang nikah dini dengan alasan ekonomi.
#stopnikahdini</t>
  </si>
  <si>
    <t>unpopular opinion banyak anak muda yang nikah dini dengan alasan ekonomi</t>
  </si>
  <si>
    <t>['unpopular', 'opinion', 'banyak', 'anak', 'muda', 'yang', 'nikah', 'dini', 'dengan', 'alasan', 'ekonomi']</t>
  </si>
  <si>
    <t>['unpopular', 'opinion', 'anak', 'muda', 'nikah', 'alasan', 'ekonomi']</t>
  </si>
  <si>
    <t>['unpopular', 'opinion', 'anak', 'muda', 'nikah', 'alas', 'ekonomi']</t>
  </si>
  <si>
    <t>unpopular opinion anak muda nikah alas ekonomi</t>
  </si>
  <si>
    <t>@dialoglara gua slali jwb kalau jodoh emg udh dateng aja wkwk
gua mlh heran sm msyrkt indo, umur gua baru 21 udh ditanya kapan nikah mulu, ya emg temen" dan sekitar gua pd nikah muda (rata" dibwh 20). trs masa krn hal itu gua harus kek mrk😭👍 jd yaa jawabnya kl jodoh dah dateng aja deh wkwk</t>
  </si>
  <si>
    <t>gua slali jwb kalau jodoh emg udh dateng aja wkwk gua mlh heran sm msyrkt indo umur gua baru udh ditanya kapan nikah mulu ya emg temen dan sekitar gua pd nikah muda rata dibwh trs masa krn hal itu gua harus kek mrk jd yaa jawabnya kl jodoh dah dateng aja deh wkwk</t>
  </si>
  <si>
    <t>['gua', 'slali', 'jwb', 'kalau', 'jodoh', 'emg', 'udh', 'dateng', 'aja', 'wkwk', 'gua', 'mlh', 'heran', 'sm', 'msyrkt', 'indo', 'umur', 'gua', 'baru', 'udh', 'ditanya', 'kapan', 'nikah', 'mulu', 'ya', 'emg', 'temen', 'dan', 'sekitar', 'gua', 'pd', 'nikah', 'muda', 'rata', 'dibwh', 'trs', 'masa', 'krn', 'hal', 'itu', 'gua', 'harus', 'kek', 'mrk', 'jd', 'yaa', 'jawabnya', 'kl', 'jodoh', 'dah', 'dateng', 'aja', 'deh', 'wkwk']</t>
  </si>
  <si>
    <t>['aku', 'slali', 'jawab', 'kalau', 'jodoh', 'memang', 'sudah', 'datang', 'aja', 'wkwk', 'aku', 'malah', 'heran', 'sama', 'msyrkt', 'indonesia', 'umur', 'aku', 'baru', 'sudah', 'ditanya', 'kapan', 'nikah', 'selalu', 'ya', 'memang', 'teman', 'dan', 'sekitar', 'aku', 'pada', 'nikah', 'muda', 'rata', 'dibwh', 'terus', 'masa', 'krn', 'hal', 'itu', 'aku', 'harus', 'seperti', 'mereka', 'jd', 'iya', 'jawabnya', 'kalau', 'jodoh', 'sudah', 'datang', 'aja', 'deh', 'wkwk']</t>
  </si>
  <si>
    <t>['slali', 'jodoh', 'aja', 'heran', 'msyrkt', 'indonesia', 'umur', 'nikah', 'ya', 'teman', 'nikah', 'muda', 'dibwh', 'krn', 'jd', 'iya', 'jodoh', 'aja', 'deh']</t>
  </si>
  <si>
    <t>slali jodoh aja heran msyrkt indonesia umur nikah ya teman nikah muda dibwh krn jd iya jodoh aja deh</t>
  </si>
  <si>
    <t>ini adekny brarti kelahiran tahun brp klo yujin ny aj 2007, mama ny nikah muda apa gmna soalny masih cantik bgtt https://t.co/1jD6A77jYF</t>
  </si>
  <si>
    <t>ini adekny brarti kelahiran tahun brp klo yujin ny aj 2007, mama ny nikah muda apa gmna soalny masih cantik bgtt https://t.co/1jd6a77jyf</t>
  </si>
  <si>
    <t>ini adekny brarti kelahiran tahun brp klo yujin ny aj mama ny nikah muda apa gmna soalny masih cantik bgtt</t>
  </si>
  <si>
    <t>['ini', 'adekny', 'brarti', 'kelahiran', 'tahun', 'brp', 'klo', 'yujin', 'ny', 'aj', 'mama', 'ny', 'nikah', 'muda', 'apa', 'gmna', 'soalny', 'masih', 'cantik', 'bgtt']</t>
  </si>
  <si>
    <t>['ini', 'adekny', 'brarti', 'kelahiran', 'tahun', 'berapa', 'klo', 'yujin', 'ny', 'saja', 'ibu', 'ny', 'nikah', 'muda', 'apa', 'bagaimana', 'soalny', 'masih', 'cantik', 'banget']</t>
  </si>
  <si>
    <t>['adekny', 'brarti', 'kelahiran', 'klo', 'yujin', 'ny', 'ny', 'nikah', 'muda', 'soalny', 'cantik', 'banget']</t>
  </si>
  <si>
    <t>['adekny', 'brarti', 'lahir', 'klo', 'yujin', 'ny', 'ny', 'nikah', 'muda', 'soalny', 'cantik', 'banget']</t>
  </si>
  <si>
    <t>adekny brarti lahir klo yujin ny ny nikah muda soalny cantik banget</t>
  </si>
  <si>
    <t>padahal setau gue kalo imlek malah yg belum nikah meskipun udah berumur juga bakal tetep dikasih angpao. tapi kalo udah nikah meskipun lebih muda dari yg jomblo, mereka bakal ngasih angpao ke yg jomblo2</t>
  </si>
  <si>
    <t>padahal setau gue kalo imlek malah yg belum nikah meskipun udah berumur juga bakal tetep dikasih angpao tapi kalo udah nikah meskipun lebih muda dari yg jomblo mereka bakal ngasih angpao ke yg jomblo</t>
  </si>
  <si>
    <t>['padahal', 'setau', 'gue', 'kalo', 'imlek', 'malah', 'yg', 'belum', 'nikah', 'meskipun', 'udah', 'berumur', 'juga', 'bakal', 'tetep', 'dikasih', 'angpao', 'tapi', 'kalo', 'udah', 'nikah', 'meskipun', 'lebih', 'muda', 'dari', 'yg', 'jomblo', 'mereka', 'bakal', 'ngasih', 'angpao', 'ke', 'yg', 'jomblo']</t>
  </si>
  <si>
    <t>['padahal', 'setau', 'aku', 'kalo', 'imlek', 'malah', 'yg', 'belum', 'nikah', 'meskipun', 'sudah', 'berumur', 'juga', 'bakal', 'tetap', 'dikasih', 'angpao', 'tapi', 'kalo', 'sudah', 'nikah', 'meskipun', 'lebih', 'muda', 'dari', 'yg', 'lajang', 'mereka', 'bakal', 'memberi', 'angpao', 'ke', 'yg', 'lajang']</t>
  </si>
  <si>
    <t>['setau', 'kalo', 'imlek', 'nikah', 'berumur', 'dikasih', 'angpao', 'kalo', 'nikah', 'muda', 'lajang', 'angpao', 'lajang']</t>
  </si>
  <si>
    <t>['tau', 'kalo', 'imlek', 'nikah', 'umur', 'kasih', 'angpao', 'kalo', 'nikah', 'muda', 'lajang', 'angpao', 'lajang']</t>
  </si>
  <si>
    <t>tau kalo imlek nikah umur kasih angpao kalo nikah muda lajang angpao lajang</t>
  </si>
  <si>
    <t>@tanyakanrl kucingnya nikah muda kak</t>
  </si>
  <si>
    <t>kucingnya nikah muda kak</t>
  </si>
  <si>
    <t>['kucingnya', 'nikah', 'muda', 'kak']</t>
  </si>
  <si>
    <t>['kucingnya', 'nikah', 'muda', 'kakak']</t>
  </si>
  <si>
    <t>['kucing', 'nikah', 'muda', 'kakak']</t>
  </si>
  <si>
    <t>kucing nikah muda kakak</t>
  </si>
  <si>
    <t>Untunggw masii bocil, gakan ditanya kapan nikah amma keluarga gw xixxi. Bcs keluarga gw jarang ada yg nikah muda bro</t>
  </si>
  <si>
    <t>untunggw masii bocil, gakan ditanya kapan nikah amma keluarga gw xixxi. bcs keluarga gw jarang ada yg nikah muda bro</t>
  </si>
  <si>
    <t>untunggw masii bocil gakan ditanya kapan nikah amma keluarga gw xixxi bcs keluarga gw jarang ada yg nikah muda bro</t>
  </si>
  <si>
    <t>['untunggw', 'masii', 'bocil', 'gakan', 'ditanya', 'kapan', 'nikah', 'amma', 'keluarga', 'gw', 'xixxi', 'bcs', 'keluarga', 'gw', 'jarang', 'ada', 'yg', 'nikah', 'muda', 'bro']</t>
  </si>
  <si>
    <t>['untunggw', 'masii', 'bocah', 'tidak', 'ditanya', 'kapan', 'nikah', 'amma', 'keluarga', 'aku', 'xixxi', 'karena', 'keluarga', 'aku', 'jarang', 'ada', 'yg', 'nikah', 'muda', 'bro']</t>
  </si>
  <si>
    <t>['untunggw', 'masii', 'bocah', 'nikah', 'amma', 'keluarga', 'xixxi', 'keluarga', 'jarang', 'nikah', 'muda', 'bro']</t>
  </si>
  <si>
    <t>untunggw masii bocah nikah amma keluarga xixxi keluarga jarang nikah muda bro</t>
  </si>
  <si>
    <t>@aan__ Tergantung sitkon sih.
Kalo posisinya semua sodara yg lebih muda udah nikah, sdgkn kita sebenernya juga pengen nikah tapi belum ketemu calonnya, itu menurutku juga wajar agak tersinggung dan sedih.
Sama halnya dg mahasiswa abadi yg sebenernya usaha bgt buat lulus tp ga lulus2</t>
  </si>
  <si>
    <t>@aan__ tergantung sitkon sih.
kalo posisinya semua sodara yg lebih muda udah nikah, sdgkn kita sebenernya juga pengen nikah tapi belum ketemu calonnya, itu menurutku juga wajar agak tersinggung dan sedih.
sama halnya dg mahasiswa abadi yg sebenernya usaha bgt buat lulus tp ga lulus2</t>
  </si>
  <si>
    <t>tergantung sitkon sih kalo posisinya semua sodara yg lebih muda udah nikah sdgkn kita sebenernya juga pengen nikah tapi belum ketemu calonnya itu menurutku juga wajar agak tersinggung dan sedih sama halnya dg mahasiswa abadi yg sebenernya usaha bgt buat lulus tp ga lulus</t>
  </si>
  <si>
    <t>['tergantung', 'sitkon', 'sih', 'kalo', 'posisinya', 'semua', 'sodara', 'yg', 'lebih', 'muda', 'udah', 'nikah', 'sdgkn', 'kita', 'sebenernya', 'juga', 'pengen', 'nikah', 'tapi', 'belum', 'ketemu', 'calonnya', 'itu', 'menurutku', 'juga', 'wajar', 'agak', 'tersinggung', 'dan', 'sedih', 'sama', 'halnya', 'dg', 'mahasiswa', 'abadi', 'yg', 'sebenernya', 'usaha', 'bgt', 'buat', 'lulus', 'tp', 'ga', 'lulus']</t>
  </si>
  <si>
    <t>['tergantung', 'sitkon', 'sih', 'kalo', 'posisinya', 'semua', 'saudara', 'yg', 'lebih', 'muda', 'sudah', 'nikah', 'sedangkan', 'kita', 'sebenarnya', 'juga', 'ingin', 'nikah', 'tapi', 'belum', 'bertemu', 'calonnya', 'itu', 'menurutku', 'juga', 'wajar', 'agak', 'tersinggung', 'dan', 'sedih', 'sama', 'halnya', 'dg', 'mahasiswa', 'abadi', 'yg', 'sebenarnya', 'usaha', 'banget', 'buat', 'lulus', 'tapi', 'tidak', 'lulus']</t>
  </si>
  <si>
    <t>['tergantung', 'sitkon', 'sih', 'kalo', 'posisinya', 'saudara', 'muda', 'nikah', 'nikah', 'bertemu', 'calonnya', 'menurutku', 'wajar', 'tersinggung', 'sedih', 'halnya', 'dg', 'mahasiswa', 'abadi', 'usaha', 'banget', 'lulus', 'lulus']</t>
  </si>
  <si>
    <t>['gantung', 'sitkon', 'sih', 'kalo', 'posisi', 'saudara', 'muda', 'nikah', 'nikah', 'temu', 'calon', 'turut', 'wajar', 'singgung', 'sedih', 'hal', 'dg', 'mahasiswa', 'abadi', 'usaha', 'banget', 'lulus', 'lulus']</t>
  </si>
  <si>
    <t>gantung sitkon sih kalo posisi saudara muda nikah nikah temu calon turut wajar singgung sedih hal dg mahasiswa abadi usaha banget lulus lulus</t>
  </si>
  <si>
    <t>@kochengbodong @tanyakanrl Nasib jarak adek dan saya 16 tahun🥲, dikira nikah muda</t>
  </si>
  <si>
    <t>@kochengbodong @tanyakanrl nasib jarak adek dan saya 16 tahun🥲, dikira nikah muda</t>
  </si>
  <si>
    <t>nasib jarak adek dan saya tahun dikira nikah muda</t>
  </si>
  <si>
    <t>['nasib', 'jarak', 'adek', 'dan', 'saya', 'tahun', 'dikira', 'nikah', 'muda']</t>
  </si>
  <si>
    <t>['nasib', 'jarak', 'adik', 'dan', 'saya', 'tahun', 'dikira', 'nikah', 'muda']</t>
  </si>
  <si>
    <t>['nasib', 'jarak', 'adik', 'nikah', 'muda']</t>
  </si>
  <si>
    <t>nasib jarak adik nikah muda</t>
  </si>
  <si>
    <t>ask! domisili saling jauh, tempat kerja jauh juga, umur dua duanya masih muda belom waktunya nikah, apa ada kemungkinan bisa lanjut terus?</t>
  </si>
  <si>
    <t>ask domisili saling jauh tempat kerja jauh juga umur dua duanya masih muda belom waktunya nikah apa ada kemungkinan bisa lanjut terus</t>
  </si>
  <si>
    <t>['ask', 'domisili', 'saling', 'jauh', 'tempat', 'kerja', 'jauh', 'juga', 'umur', 'dua', 'duanya', 'masih', 'muda', 'belom', 'waktunya', 'nikah', 'apa', 'ada', 'kemungkinan', 'bisa', 'lanjut', 'terus']</t>
  </si>
  <si>
    <t>['ask', 'domisili', 'saling', 'jauh', 'tempat', 'kerja', 'jauh', 'juga', 'umur', 'dua', 'duanya', 'masih', 'muda', 'belum', 'waktunya', 'nikah', 'apa', 'ada', 'kemungkinan', 'bisa', 'lanjut', 'terus']</t>
  </si>
  <si>
    <t>['ask', 'domisili', 'kerja', 'umur', 'duanya', 'muda', 'nikah']</t>
  </si>
  <si>
    <t>['ask', 'domisili', 'kerja', 'umur', 'dua', 'muda', 'nikah']</t>
  </si>
  <si>
    <t>ask domisili kerja umur dua muda nikah</t>
  </si>
  <si>
    <t>@GurlSalto @ohmybeautybank Ohiya mungkin ada lagi. Anak cewe yg udah usia 25 keatas belum nikah, keluargaku bodoamat ttg hal itu. Which is orang lain mostly nikah muda entah cewe/cowo. Bahkan banyak yg tekdung duluan. Kakakku pas nikah dapet suami ganteng aja dinyinyirin kak wkwk. Seribet itu 🤣</t>
  </si>
  <si>
    <t>@gurlsalto @ohmybeautybank ohiya mungkin ada lagi. anak cewe yg udah usia 25 keatas belum nikah, keluargaku bodoamat ttg hal itu. which is orang lain mostly nikah muda entah cewe/cowo. bahkan banyak yg tekdung duluan. kakakku pas nikah dapet suami ganteng aja dinyinyirin kak wkwk. seribet itu 🤣</t>
  </si>
  <si>
    <t>ohiya mungkin ada lagi anak cewe yg udah usia keatas belum nikah keluargaku bodoamat ttg hal itu which is orang lain mostly nikah muda entah cewecowo bahkan banyak yg tekdung duluan kakakku pas nikah dapet suami ganteng aja dinyinyirin kak wkwk seribet itu</t>
  </si>
  <si>
    <t>['ohiya', 'mungkin', 'ada', 'lagi', 'anak', 'cewe', 'yg', 'udah', 'usia', 'keatas', 'belum', 'nikah', 'keluargaku', 'bodoamat', 'ttg', 'hal', 'itu', 'which', 'is', 'orang', 'lain', 'mostly', 'nikah', 'muda', 'entah', 'cewecowo', 'bahkan', 'banyak', 'yg', 'tekdung', 'duluan', 'kakakku', 'pas', 'nikah', 'dapet', 'suami', 'ganteng', 'aja', 'dinyinyirin', 'kak', 'wkwk', 'seribet', 'itu']</t>
  </si>
  <si>
    <t>['ohiya', 'mungkin', 'ada', 'lagi', 'anak', 'cewek', 'yg', 'sudah', 'usia', 'keatas', 'belum', 'nikah', 'keluargaku', 'bodoamat', 'tentang', 'hal', 'itu', 'which', 'is', 'orang', 'lain', 'mostly', 'nikah', 'muda', 'entah', 'cewecowo', 'bahkan', 'banyak', 'yg', 'tekdung', 'duluan', 'kakakku', 'saat', 'nikah', 'dapat', 'suami', 'ganteng', 'aja', 'disindir', 'kakak', 'wkwk', 'seribet', 'itu']</t>
  </si>
  <si>
    <t>['ohiya', 'anak', 'cewek', 'usia', 'keatas', 'nikah', 'keluargaku', 'bodoamat', 'which', 'is', 'orang', 'mostly', 'nikah', 'muda', 'cewecowo', 'tekdung', 'duluan', 'kakakku', 'nikah', 'suami', 'ganteng', 'aja', 'disindir', 'kakak', 'seribet']</t>
  </si>
  <si>
    <t>['ohiya', 'anak', 'cewek', 'usia', 'atas', 'nikah', 'keluarga', 'bodoamat', 'which', 'is', 'orang', 'mostly', 'nikah', 'muda', 'cewecowo', 'tekdung', 'duluan', 'kakak', 'nikah', 'suami', 'ganteng', 'aja', 'sindir', 'kakak', 'seribet']</t>
  </si>
  <si>
    <t>ohiya anak cewek usia atas nikah keluarga bodoamat which is orang mostly nikah muda cewecowo tekdung duluan kakak nikah suami ganteng aja sindir kakak seribet</t>
  </si>
  <si>
    <t>menghindari nikah muda soalnya:
masih banyak yang bisa dicapai❌
masih banyak yang bisa dipacarin✅</t>
  </si>
  <si>
    <t>menghindari nikah muda soalnya masih banyak yang bisa dicapai masih banyak yang bisa dipacarin</t>
  </si>
  <si>
    <t>['menghindari', 'nikah', 'muda', 'soalnya', 'masih', 'banyak', 'yang', 'bisa', 'dicapai', 'masih', 'banyak', 'yang', 'bisa', 'dipacarin']</t>
  </si>
  <si>
    <t>['menghindari', 'nikah', 'muda', 'dicapai', 'dipacarin']</t>
  </si>
  <si>
    <t>['hindar', 'nikah', 'muda', 'capai', 'dipacarin']</t>
  </si>
  <si>
    <t>hindar nikah muda capai dipacarin</t>
  </si>
  <si>
    <t>Jepang depopulasi karena males nikah dan punya anak
Korea depopulasi karena banyak yg bundir di waktu muda
Rusia depopulasi karena banyak cewek drpd cowok
Eropa depopulasi karena lgbt hmm</t>
  </si>
  <si>
    <t>jepang depopulasi karena males nikah dan punya anak
korea depopulasi karena banyak yg bundir di waktu muda
rusia depopulasi karena banyak cewek drpd cowok
eropa depopulasi karena lgbt hmm</t>
  </si>
  <si>
    <t>jepang depopulasi karena males nikah dan punya anak korea depopulasi karena banyak yg bundir di waktu muda rusia depopulasi karena banyak cewek drpd cowok eropa depopulasi karena lgbt hmm</t>
  </si>
  <si>
    <t>['jepang', 'depopulasi', 'karena', 'males', 'nikah', 'dan', 'punya', 'anak', 'korea', 'depopulasi', 'karena', 'banyak', 'yg', 'bundir', 'di', 'waktu', 'muda', 'rusia', 'depopulasi', 'karena', 'banyak', 'cewek', 'drpd', 'cowok', 'eropa', 'depopulasi', 'karena', 'lgbt', 'hmm']</t>
  </si>
  <si>
    <t>['jepang', 'depopulasi', 'karena', 'malas', 'nikah', 'dan', 'punya', 'anak', 'korea', 'depopulasi', 'karena', 'banyak', 'yg', 'bundir', 'di', 'waktu', 'muda', 'rusia', 'depopulasi', 'karena', 'banyak', 'cewek', 'daripada', 'cowok', 'eropa', 'depopulasi', 'karena', 'lgbt', 'hmm']</t>
  </si>
  <si>
    <t>['jepang', 'depopulasi', 'malas', 'nikah', 'anak', 'korea', 'depopulasi', 'bundir', 'muda', 'rusia', 'depopulasi', 'cewek', 'cowok', 'eropa', 'depopulasi', 'lgbt', 'hmm']</t>
  </si>
  <si>
    <t>jepang depopulasi malas nikah anak korea depopulasi bundir muda rusia depopulasi cewek cowok eropa depopulasi lgbt hmm</t>
  </si>
  <si>
    <t>..hingga harga properti naik
Kok telat nikah? Kebanyakan anak muda yg ingin berkeluarga minimal tinggal di kontrakan yg layak, yg tenang. Mereka ga mau ambil resiko tinggal di lingkungan padat. Bayangin capek² tidurin baby tahu-tahu anak kita nangis karena bocil teriak sahur 🫠</t>
  </si>
  <si>
    <t>..hingga harga properti naik
kok telat nikah? kebanyakan anak muda yg ingin berkeluarga minimal tinggal di kontrakan yg layak, yg tenang. mereka ga mau ambil resiko tinggal di lingkungan padat. bayangin capek² tidurin baby tahu-tahu anak kita nangis karena bocil teriak sahur 🫠</t>
  </si>
  <si>
    <t>hingga harga properti naik kok telat nikah kebanyakan anak muda yg ingin berkeluarga minimal tinggal di kontrakan yg layak yg tenang mereka ga mau ambil resiko tinggal di lingkungan padat bayangin capek tidurin baby tahutahu anak kita nangis karena bocil teriak sahur</t>
  </si>
  <si>
    <t>['hingga', 'harga', 'properti', 'naik', 'kok', 'telat', 'nikah', 'kebanyakan', 'anak', 'muda', 'yg', 'ingin', 'berkeluarga', 'minimal', 'tinggal', 'di', 'kontrakan', 'yg', 'layak', 'yg', 'tenang', 'mereka', 'ga', 'mau', 'ambil', 'resiko', 'tinggal', 'di', 'lingkungan', 'padat', 'bayangin', 'capek', 'tidurin', 'baby', 'tahutahu', 'anak', 'kita', 'nangis', 'karena', 'bocil', 'teriak', 'sahur']</t>
  </si>
  <si>
    <t>['hingga', 'harga', 'properti', 'naik', 'kok', 'telat', 'nikah', 'kebanyakan', 'anak', 'muda', 'yg', 'ingin', 'berkeluarga', 'minimal', 'tinggal', 'di', 'kontrakan', 'yg', 'layak', 'yg', 'tenang', 'mereka', 'tidak', 'mau', 'ambil', 'resiko', 'tinggal', 'di', 'lingkungan', 'padat', 'bayang', 'capek', 'tidurin', 'baby', 'tahutahu', 'anak', 'kita', 'nangis', 'karena', 'bocah', 'teriak', 'sahur']</t>
  </si>
  <si>
    <t>['harga', 'properti', 'telat', 'nikah', 'kebanyakan', 'anak', 'muda', 'berkeluarga', 'minimal', 'tinggal', 'kontrakan', 'layak', 'tenang', 'ambil', 'resiko', 'tinggal', 'lingkungan', 'padat', 'bayang', 'capek', 'tidurin', 'baby', 'tahutahu', 'anak', 'nangis', 'bocah', 'teriak', 'sahur']</t>
  </si>
  <si>
    <t>['harga', 'properti', 'telat', 'nikah', 'banyak', 'anak', 'muda', 'keluarga', 'minimal', 'tinggal', 'kontra', 'layak', 'tenang', 'ambil', 'resiko', 'tinggal', 'lingkung', 'padat', 'bayang', 'capek', 'tidurin', 'baby', 'tahutahu', 'anak', 'nang', 'bocah', 'teriak', 'sahur']</t>
  </si>
  <si>
    <t>harga properti telat nikah banyak anak muda keluarga minimal tinggal kontra layak tenang ambil resiko tinggal lingkung padat bayang capek tidurin baby tahutahu anak nang bocah teriak sahur</t>
  </si>
  <si>
    <t>“Aku mah gamau nikah muda soalnya belum mapan”.hahahha</t>
  </si>
  <si>
    <t>“aku mah gamau nikah muda soalnya belum mapan”.hahahha</t>
  </si>
  <si>
    <t>aku mah gamau nikah muda soalnya belum mapanhahahha</t>
  </si>
  <si>
    <t>['aku', 'mah', 'gamau', 'nikah', 'muda', 'soalnya', 'belum', 'mapanhahahha']</t>
  </si>
  <si>
    <t>['mah', 'gamau', 'nikah', 'muda', 'mapanhahahha']</t>
  </si>
  <si>
    <t>mah gamau nikah muda mapanhahahha</t>
  </si>
  <si>
    <t>keinget tweet si nawal nyuruh anak stem “ngomongin nikah muda aja” drpd ngomong humanities issues😭😭😭</t>
  </si>
  <si>
    <t>keinget tweet si nawal nyuruh anak stem ngomongin nikah muda aja drpd ngomong humanities issues</t>
  </si>
  <si>
    <t>['keinget', 'tweet', 'si', 'nawal', 'nyuruh', 'anak', 'stem', 'ngomongin', 'nikah', 'muda', 'aja', 'drpd', 'ngomong', 'humanities', 'issues']</t>
  </si>
  <si>
    <t>['teringat', 'tweet', 'si', 'nawal', 'menyuruh', 'anak', 'stem', 'membicarakan', 'nikah', 'muda', 'aja', 'daripada', 'berbicara', 'humanities', 'issues']</t>
  </si>
  <si>
    <t>['tweet', 'si', 'nawal', 'menyuruh', 'anak', 'stem', 'membicarakan', 'nikah', 'muda', 'aja', 'berbicara', 'humanities', 'issues']</t>
  </si>
  <si>
    <t>['tweet', 'si', 'nawal', 'suruh', 'anak', 'stem', 'bicara', 'nikah', 'muda', 'aja', 'bicara', 'humanities', 'issues']</t>
  </si>
  <si>
    <t>tweet si nawal suruh anak stem bicara nikah muda aja bicara humanities issues</t>
  </si>
  <si>
    <t>@MaybeJeonghan @MaybeScoups Oh ini yang demen ngajak fansnya nikah ya? Sayang banget kemarin pas masih pake branding ayah muda belum sempet duel bapak bapak 🥺</t>
  </si>
  <si>
    <t>@maybejeonghan @maybescoups oh ini yang demen ngajak fansnya nikah ya? sayang banget kemarin pas masih pake branding ayah muda belum sempet duel bapak bapak 🥺</t>
  </si>
  <si>
    <t>oh ini yang demen ngajak fansnya nikah ya sayang banget kemarin pas masih pake branding ayah muda belum sempet duel bapak bapak</t>
  </si>
  <si>
    <t>['oh', 'ini', 'yang', 'demen', 'ngajak', 'fansnya', 'nikah', 'ya', 'sayang', 'banget', 'kemarin', 'pas', 'masih', 'pake', 'branding', 'ayah', 'muda', 'belum', 'sempet', 'duel', 'bapak', 'bapak']</t>
  </si>
  <si>
    <t>['oh', 'ini', 'yang', 'suka', 'mengajak', 'fansnya', 'nikah', 'ya', 'sayang', 'banget', 'kemarin', 'saat', 'masih', 'pakai', 'branding', 'ayah', 'muda', 'belum', 'sempat', 'duel', 'bapak', 'bapak']</t>
  </si>
  <si>
    <t>['oh', 'suka', 'mengajak', 'fansnya', 'nikah', 'ya', 'sayang', 'banget', 'kemarin', 'pakai', 'branding', 'ayah', 'muda', 'duel']</t>
  </si>
  <si>
    <t>['oh', 'suka', 'ajak', 'fansnya', 'nikah', 'ya', 'sayang', 'banget', 'kemarin', 'pakai', 'branding', 'ayah', 'muda', 'duel']</t>
  </si>
  <si>
    <t>oh suka ajak fansnya nikah ya sayang banget kemarin pakai branding ayah muda duel</t>
  </si>
  <si>
    <t>Orang kalo umur 28th belum nikah dibilangnya "kapan nikah udah tua tau" , tapi kalo meninggal beda lagi "kasian masih muda loh padahal". Aneh.</t>
  </si>
  <si>
    <t>orang kalo umur 28th belum nikah dibilangnya "kapan nikah udah tua tau" , tapi kalo meninggal beda lagi "kasian masih muda loh padahal". aneh.</t>
  </si>
  <si>
    <t>orang kalo umur th belum nikah dibilangnya kapan nikah udah tua tau tapi kalo meninggal beda lagi kasian masih muda loh padahal aneh</t>
  </si>
  <si>
    <t>['orang', 'kalo', 'umur', 'th', 'belum', 'nikah', 'dibilangnya', 'kapan', 'nikah', 'udah', 'tua', 'tau', 'tapi', 'kalo', 'meninggal', 'beda', 'lagi', 'kasian', 'masih', 'muda', 'loh', 'padahal', 'aneh']</t>
  </si>
  <si>
    <t>['orang', 'kalo', 'umur', 'tahun', 'belum', 'nikah', 'dibilangnya', 'kapan', 'nikah', 'sudah', 'tua', 'tau', 'tapi', 'kalo', 'meninggal', 'beda', 'lagi', 'kasihan', 'masih', 'muda', 'loh', 'padahal', 'aneh']</t>
  </si>
  <si>
    <t>['orang', 'kalo', 'umur', 'nikah', 'dibilangnya', 'nikah', 'tua', 'tau', 'kalo', 'meninggal', 'beda', 'kasihan', 'muda', 'loh', 'aneh']</t>
  </si>
  <si>
    <t>['orang', 'kalo', 'umur', 'nikah', 'bilang', 'nikah', 'tua', 'tau', 'kalo', 'tinggal', 'beda', 'kasihan', 'muda', 'loh', 'aneh']</t>
  </si>
  <si>
    <t>orang kalo umur nikah bilang nikah tua tau kalo tinggal beda kasihan muda loh aneh</t>
  </si>
  <si>
    <t>Bukan lagi di masa orang-orang seumuran pada nikah punya anak, ini sekarang orang-orang yang kukenal pada meninggal muda..</t>
  </si>
  <si>
    <t>bukan lagi di masa orang-orang seumuran pada nikah punya anak, ini sekarang orang-orang yang kukenal pada meninggal muda..</t>
  </si>
  <si>
    <t>bukan lagi di masa orangorang seumuran pada nikah punya anak ini sekarang orangorang yang kukenal pada meninggal muda</t>
  </si>
  <si>
    <t>['bukan', 'lagi', 'di', 'masa', 'orangorang', 'seumuran', 'pada', 'nikah', 'punya', 'anak', 'ini', 'sekarang', 'orangorang', 'yang', 'kukenal', 'pada', 'meninggal', 'muda']</t>
  </si>
  <si>
    <t>['bukan', 'lagi', 'di', 'masa', 'orang', 'seumuran', 'pada', 'nikah', 'punya', 'anak', 'ini', 'sekarang', 'orang', 'yang', 'kukenal', 'pada', 'meninggal', 'muda']</t>
  </si>
  <si>
    <t>['orang', 'seumuran', 'nikah', 'anak', 'orang', 'kukenal', 'meninggal', 'muda']</t>
  </si>
  <si>
    <t>['orang', 'umur', 'nikah', 'anak', 'orang', 'kenal', 'tinggal', 'muda']</t>
  </si>
  <si>
    <t>orang umur nikah anak orang kenal tinggal muda</t>
  </si>
  <si>
    <t>Open jasa nih untuk perempuan muda indonesia yg lg bingung lebaran di tanyain " kapan nikah " ogut mendampingi kaula muda lebaran nanti agar terhindar dari pertanyaan mematikan...
Syarat utama nya harus mempunyai kepriadian menarik...
Soal harga bisa di bicarakan bersama  😁..</t>
  </si>
  <si>
    <t>open jasa nih untuk perempuan muda indonesia yg lg bingung lebaran di tanyain " kapan nikah " ogut mendampingi kaula muda lebaran nanti agar terhindar dari pertanyaan mematikan...
syarat utama nya harus mempunyai kepriadian menarik...
soal harga bisa di bicarakan bersama  😁..</t>
  </si>
  <si>
    <t>open jasa nih untuk perempuan muda indonesia yg lg bingung lebaran di tanyain kapan nikah ogut mendampingi kaula muda lebaran nanti agar terhindar dari pertanyaan mematikan syarat utama nya harus mempunyai kepriadian menarik soal harga bisa di bicarakan bersama</t>
  </si>
  <si>
    <t>['open', 'jasa', 'nih', 'untuk', 'perempuan', 'muda', 'indonesia', 'yg', 'lg', 'bingung', 'lebaran', 'di', 'tanyain', 'kapan', 'nikah', 'ogut', 'mendampingi', 'kaula', 'muda', 'lebaran', 'nanti', 'agar', 'terhindar', 'dari', 'pertanyaan', 'mematikan', 'syarat', 'utama', 'nya', 'harus', 'mempunyai', 'kepriadian', 'menarik', 'soal', 'harga', 'bisa', 'di', 'bicarakan', 'bersama']</t>
  </si>
  <si>
    <t>['terbuka', 'jasa', 'nih', 'untuk', 'perempuan', 'muda', 'indonesia', 'yg', 'lagi', 'bingung', 'lebaran', 'di', 'tanyakan', 'kapan', 'nikah', 'ogut', 'mendampingi', 'kaula', 'muda', 'lebaran', 'nanti', 'agar', 'terhindar', 'dari', 'pertanyaan', 'mematikan', 'syarat', 'utama', 'nya', 'harus', 'mempunyai', 'kepriadian', 'menarik', 'soal', 'harga', 'bisa', 'di', 'bicarakan', 'bersama']</t>
  </si>
  <si>
    <t>['terbuka', 'jasa', 'nih', 'perempuan', 'muda', 'indonesia', 'bingung', 'lebaran', 'nikah', 'ogut', 'mendampingi', 'kaula', 'muda', 'lebaran', 'terhindar', 'mematikan', 'syarat', 'utama', 'nya', 'kepriadian', 'menarik', 'harga', 'bicarakan']</t>
  </si>
  <si>
    <t>['buka', 'jasa', 'nih', 'perempuan', 'muda', 'indonesia', 'bingung', 'lebaran', 'nikah', 'ogut', 'damping', 'kaula', 'muda', 'lebaran', 'hindar', 'mati', 'syarat', 'utama', 'nya', 'kepriadian', 'tarik', 'harga', 'bicara']</t>
  </si>
  <si>
    <t>buka jasa nih perempuan muda indonesia bingung lebaran nikah ogut damping kaula muda lebaran hindar mati syarat utama nya kepriadian tarik harga bicara</t>
  </si>
  <si>
    <t>@barangberguna_ @midnuts fakta kak, di bandung tuh angka cerai tinggi krn si cewe bnyk nuntut ke cowonya dan sicowo cuma mentingin dirinya sendiri. apalagi stigma mereka "cepet nikah biar ga zinah" dan mkin bnyk janda dan duda muda wkkwkw</t>
  </si>
  <si>
    <t>fakta kak di bandung tuh angka cerai tinggi krn si cewe bnyk nuntut ke cowonya dan sicowo cuma mentingin dirinya sendiri apalagi stigma mereka cepet nikah biar ga zinah dan mkin bnyk janda dan duda muda wkkwkw</t>
  </si>
  <si>
    <t>['fakta', 'kak', 'di', 'bandung', 'tuh', 'angka', 'cerai', 'tinggi', 'krn', 'si', 'cewe', 'bnyk', 'nuntut', 'ke', 'cowonya', 'dan', 'sicowo', 'cuma', 'mentingin', 'dirinya', 'sendiri', 'apalagi', 'stigma', 'mereka', 'cepet', 'nikah', 'biar', 'ga', 'zinah', 'dan', 'mkin', 'bnyk', 'janda', 'dan', 'duda', 'muda', 'wkkwkw']</t>
  </si>
  <si>
    <t>['fakta', 'kakak', 'di', 'bandung', 'tuh', 'angka', 'cerai', 'tinggi', 'krn', 'si', 'cewek', 'banyak', 'menuntut', 'ke', 'cowoknya', 'dan', 'sicowo', 'cuma', 'mementingkan', 'dirinya', 'sendiri', 'apalagi', 'stigma', 'mereka', 'cepat', 'nikah', 'biar', 'tidak', 'zina', 'dan', 'mkin', 'banyak', 'janda', 'dan', 'duda', 'muda', 'wkkwkw']</t>
  </si>
  <si>
    <t>['fakta', 'kakak', 'bandung', 'tuh', 'angka', 'cerai', 'krn', 'si', 'cewek', 'menuntut', 'cowoknya', 'sicowo', 'mementingkan', 'stigma', 'cepat', 'nikah', 'biar', 'zina', 'mkin', 'janda', 'duda', 'muda', 'wkkwkw']</t>
  </si>
  <si>
    <t>['fakta', 'kakak', 'bandung', 'tuh', 'angka', 'cerai', 'krn', 'si', 'cewek', 'tuntut', 'cowok', 'sicowo', 'penting', 'stigma', 'cepat', 'nikah', 'biar', 'zina', 'mkin', 'janda', 'duda', 'muda', 'wkkwkw']</t>
  </si>
  <si>
    <t>fakta kakak bandung tuh angka cerai krn si cewek tuntut cowok sicowo penting stigma cepat nikah biar zina mkin janda duda muda wkkwkw</t>
  </si>
  <si>
    <t>Pengen nikah muda biar bisa ngentod halal aja.</t>
  </si>
  <si>
    <t>pengen nikah muda biar bisa ngentod halal aja.</t>
  </si>
  <si>
    <t>pengen nikah muda biar bisa ngentod halal aja</t>
  </si>
  <si>
    <t>['pengen', 'nikah', 'muda', 'biar', 'bisa', 'ngentod', 'halal', 'aja']</t>
  </si>
  <si>
    <t>['ingin', 'nikah', 'muda', 'biar', 'bisa', 'ngentod', 'halal', 'aja']</t>
  </si>
  <si>
    <t>['nikah', 'muda', 'biar', 'ngentod', 'halal', 'aja']</t>
  </si>
  <si>
    <t>nikah muda biar ngentod halal aja</t>
  </si>
  <si>
    <t>Nggak pernah ditanya kapan lulus karena nggak kuliah, nggak pernah ditanya kapan nikah karena nikah muda, pasca cerai juga nggak ditanya kapan nikah lagi karena mereka liat aku baik-baik aja 😅</t>
  </si>
  <si>
    <t>nggak pernah ditanya kapan lulus karena nggak kuliah, nggak pernah ditanya kapan nikah karena nikah muda, pasca cerai juga nggak ditanya kapan nikah lagi karena mereka liat aku baik-baik aja 😅</t>
  </si>
  <si>
    <t>nggak pernah ditanya kapan lulus karena nggak kuliah nggak pernah ditanya kapan nikah karena nikah muda pasca cerai juga nggak ditanya kapan nikah lagi karena mereka liat aku baikbaik aja</t>
  </si>
  <si>
    <t>['nggak', 'pernah', 'ditanya', 'kapan', 'lulus', 'karena', 'nggak', 'kuliah', 'nggak', 'pernah', 'ditanya', 'kapan', 'nikah', 'karena', 'nikah', 'muda', 'pasca', 'cerai', 'juga', 'nggak', 'ditanya', 'kapan', 'nikah', 'lagi', 'karena', 'mereka', 'liat', 'aku', 'baikbaik', 'aja']</t>
  </si>
  <si>
    <t>['tidak', 'pernah', 'ditanya', 'kapan', 'lulus', 'karena', 'tidak', 'kuliah', 'tidak', 'pernah', 'ditanya', 'kapan', 'nikah', 'karena', 'nikah', 'muda', 'pasca', 'cerai', 'juga', 'tidak', 'ditanya', 'kapan', 'nikah', 'lagi', 'karena', 'mereka', 'lihat', 'aku', 'baikbaik', 'aja']</t>
  </si>
  <si>
    <t>['lulus', 'kuliah', 'nikah', 'nikah', 'muda', 'pasca', 'cerai', 'nikah', 'lihat', 'baikbaik', 'aja']</t>
  </si>
  <si>
    <t>lulus kuliah nikah nikah muda pasca cerai nikah lihat baikbaik aja</t>
  </si>
  <si>
    <t>Pikiran random kenapa cewe desa seringkali nikah muda : Rawan ditumbal</t>
  </si>
  <si>
    <t>pikiran random kenapa cewe desa seringkali nikah muda : rawan ditumbal</t>
  </si>
  <si>
    <t>pikiran random kenapa cewe desa seringkali nikah muda rawan ditumbal</t>
  </si>
  <si>
    <t>['pikiran', 'random', 'kenapa', 'cewe', 'desa', 'seringkali', 'nikah', 'muda', 'rawan', 'ditumbal']</t>
  </si>
  <si>
    <t>['pikiran', 'random', 'kenapa', 'cewek', 'desa', 'seringkali', 'nikah', 'muda', 'rawan', 'ditumbal']</t>
  </si>
  <si>
    <t>['pikiran', 'random', 'cewek', 'desa', 'seringkali', 'nikah', 'muda', 'rawan', 'ditumbal']</t>
  </si>
  <si>
    <t>['pikir', 'random', 'cewek', 'desa', 'seringkali', 'nikah', 'muda', 'rawan', 'tumbal']</t>
  </si>
  <si>
    <t>pikir random cewek desa seringkali nikah muda rawan tumbal</t>
  </si>
  <si>
    <t>@banjarbase Nikah muda kh nih jdi laki pina santay banar main game</t>
  </si>
  <si>
    <t>@banjarbase nikah muda kh nih jdi laki pina santay banar main game</t>
  </si>
  <si>
    <t>nikah muda kh nih jdi laki pina santay banar main game</t>
  </si>
  <si>
    <t>['nikah', 'muda', 'kh', 'nih', 'jdi', 'laki', 'pina', 'santay', 'banar', 'main', 'game']</t>
  </si>
  <si>
    <t>['nikah', 'muda', 'kh', 'nih', 'jadi', 'laki', 'pina', 'santai', 'banar', 'main', 'game']</t>
  </si>
  <si>
    <t>['nikah', 'muda', 'kh', 'nih', 'laki', 'pina', 'santai', 'banar', 'main', 'game']</t>
  </si>
  <si>
    <t>nikah muda kh nih laki pina santai banar main game</t>
  </si>
  <si>
    <t>@edxamame cantik bgt kak istrinya, nikah muda ya?</t>
  </si>
  <si>
    <t>cantik bgt kak istrinya nikah muda ya</t>
  </si>
  <si>
    <t>['cantik', 'bgt', 'kak', 'istrinya', 'nikah', 'muda', 'ya']</t>
  </si>
  <si>
    <t>['cantik', 'banget', 'kakak', 'istrinya', 'nikah', 'muda', 'ya']</t>
  </si>
  <si>
    <t>['cantik', 'banget', 'kakak', 'istri', 'nikah', 'muda', 'ya']</t>
  </si>
  <si>
    <t>cantik banget kakak istri nikah muda ya</t>
  </si>
  <si>
    <t>@shugalattae Ada satu sepupu ceweku yg tiap ketemu bahkan ga lebaran pun nanya "kpn nikah?"
Mentang2 dia nikah muda underage 🤦
Sebenernya dr dlu pgn tak balik "kpn lanjut sekolah kejar paket ABC?" Tp aku tdk tega</t>
  </si>
  <si>
    <t>@shugalattae ada satu sepupu ceweku yg tiap ketemu bahkan ga lebaran pun nanya "kpn nikah?"
mentang2 dia nikah muda underage 🤦
sebenernya dr dlu pgn tak balik "kpn lanjut sekolah kejar paket abc?" tp aku tdk tega</t>
  </si>
  <si>
    <t>ada satu sepupu ceweku yg tiap ketemu bahkan ga lebaran pun nanya kpn nikah mentang dia nikah muda underage sebenernya dr dlu pgn tak balik kpn lanjut sekolah kejar paket abc tp aku tdk tega</t>
  </si>
  <si>
    <t>['ada', 'satu', 'sepupu', 'ceweku', 'yg', 'tiap', 'ketemu', 'bahkan', 'ga', 'lebaran', 'pun', 'nanya', 'kpn', 'nikah', 'mentang', 'dia', 'nikah', 'muda', 'underage', 'sebenernya', 'dr', 'dlu', 'pgn', 'tak', 'balik', 'kpn', 'lanjut', 'sekolah', 'kejar', 'paket', 'abc', 'tp', 'aku', 'tdk', 'tega']</t>
  </si>
  <si>
    <t>['ada', 'satu', 'sepupu', 'ceweku', 'yg', 'tiap', 'bertemu', 'bahkan', 'tidak', 'lebaran', 'pun', 'bertanya', 'kapan', 'nikah', 'mentang', 'dia', 'nikah', 'muda', 'underage', 'sebenarnya', 'dari', 'dahulu', 'ingin', 'tak', 'balik', 'kapan', 'lanjut', 'sekolah', 'kejar', 'paket', 'abc', 'tapi', 'aku', 'tdk', 'tega']</t>
  </si>
  <si>
    <t>['sepupu', 'ceweku', 'bertemu', 'lebaran', 'nikah', 'mentang', 'nikah', 'muda', 'underage', 'sekolah', 'kejar', 'paket', 'abc', 'tdk', 'tega']</t>
  </si>
  <si>
    <t>['sepupu', 'ceweku', 'temu', 'lebaran', 'nikah', 'mentang', 'nikah', 'muda', 'underage', 'sekolah', 'kejar', 'paket', 'abc', 'tdk', 'tega']</t>
  </si>
  <si>
    <t>sepupu ceweku temu lebaran nikah mentang nikah muda underage sekolah kejar paket abc tdk tega</t>
  </si>
  <si>
    <t>kenapa banyak yg nganten buset aku malah serem duluan kl nikah muda</t>
  </si>
  <si>
    <t>['kenapa', 'banyak', 'yg', 'nganten', 'buset', 'aku', 'malah', 'serem', 'duluan', 'kl', 'nikah', 'muda']</t>
  </si>
  <si>
    <t>['kenapa', 'banyak', 'yg', 'nganten', 'buset', 'aku', 'malah', 'menakutkan', 'duluan', 'kalau', 'nikah', 'muda']</t>
  </si>
  <si>
    <t>['nganten', 'buset', 'menakutkan', 'duluan', 'nikah', 'muda']</t>
  </si>
  <si>
    <t>['nganten', 'buset', 'takut', 'duluan', 'nikah', 'muda']</t>
  </si>
  <si>
    <t>nganten buset takut duluan nikah muda</t>
  </si>
  <si>
    <t>ini lagi tren nikah muda apa gimana si 😭</t>
  </si>
  <si>
    <t>ini lagi tren nikah muda apa gimana si</t>
  </si>
  <si>
    <t>['ini', 'lagi', 'tren', 'nikah', 'muda', 'apa', 'gimana', 'si']</t>
  </si>
  <si>
    <t>['ini', 'lagi', 'tren', 'nikah', 'muda', 'apa', 'bagaimana', 'si']</t>
  </si>
  <si>
    <t>['tren', 'nikah', 'muda', 'si']</t>
  </si>
  <si>
    <t>tren nikah muda si</t>
  </si>
  <si>
    <t>Gak tau ya generasi muda skrg banyak yg suka ribetin hal remeh temeh bahkan sampe timbang  cara jawab pertanyaan kapan nikah/kapan lulus/dsb pas acara keluarga aja ada yg bahas panjang lebar karena implikasinya bisa merembet ke depresi dan mental health segala wkwkw</t>
  </si>
  <si>
    <t>gak tau ya generasi muda skrg banyak yg suka ribetin hal remeh temeh bahkan sampe timbang  cara jawab pertanyaan kapan nikah/kapan lulus/dsb pas acara keluarga aja ada yg bahas panjang lebar karena implikasinya bisa merembet ke depresi dan mental health segala wkwkw</t>
  </si>
  <si>
    <t>gak tau ya generasi muda skrg banyak yg suka ribetin hal remeh temeh bahkan sampe timbang cara jawab pertanyaan kapan nikahkapan lulusdsb pas acara keluarga aja ada yg bahas panjang lebar karena implikasinya bisa merembet ke depresi dan mental health segala wkwkw</t>
  </si>
  <si>
    <t>['gak', 'tau', 'ya', 'generasi', 'muda', 'skrg', 'banyak', 'yg', 'suka', 'ribetin', 'hal', 'remeh', 'temeh', 'bahkan', 'sampe', 'timbang', 'cara', 'jawab', 'pertanyaan', 'kapan', 'nikahkapan', 'lulusdsb', 'pas', 'acara', 'keluarga', 'aja', 'ada', 'yg', 'bahas', 'panjang', 'lebar', 'karena', 'implikasinya', 'bisa', 'merembet', 'ke', 'depresi', 'dan', 'mental', 'health', 'segala', 'wkwkw']</t>
  </si>
  <si>
    <t>['gak', 'tau', 'ya', 'generasi', 'muda', 'sekarang', 'banyak', 'yg', 'suka', 'merumitkan', 'hal', 'remeh', 'temeh', 'bahkan', 'sampai', 'dibandingkan', 'cara', 'jawab', 'pertanyaan', 'kapan', 'nikahkapan', 'lulusdsb', 'saat', 'acara', 'keluarga', 'aja', 'ada', 'yg', 'bahas', 'panjang', 'lebar', 'karena', 'implikasinya', 'bisa', 'merembet', 'ke', 'depresi', 'dan', 'mental', 'health', 'segala', 'wkwkw']</t>
  </si>
  <si>
    <t>['gak', 'tau', 'ya', 'generasi', 'muda', 'suka', 'merumitkan', 'remeh', 'temeh', 'dibandingkan', 'nikahkapan', 'lulusdsb', 'acara', 'keluarga', 'aja', 'bahas', 'lebar', 'implikasinya', 'merembet', 'depresi', 'mental', 'health']</t>
  </si>
  <si>
    <t>['gak', 'tau', 'ya', 'generasi', 'muda', 'suka', 'rumit', 'remeh', 'temeh', 'banding', 'nikahkapan', 'lulusdsb', 'acara', 'keluarga', 'aja', 'bahas', 'lebar', 'implikasi', 'rembet', 'depresi', 'mental', 'health']</t>
  </si>
  <si>
    <t>gak tau ya generasi muda suka rumit remeh temeh banding nikahkapan lulusdsb acara keluarga aja bahas lebar implikasi rembet depresi mental health</t>
  </si>
  <si>
    <t>@kochengfs Nyesel nikah muda https://t.co/8lkGmQY2dR</t>
  </si>
  <si>
    <t>@kochengfs nyesel nikah muda https://t.co/8lkgmqy2dr</t>
  </si>
  <si>
    <t>nyesel nikah muda</t>
  </si>
  <si>
    <t>['nyesel', 'nikah', 'muda']</t>
  </si>
  <si>
    <t>['menyesal', 'nikah', 'muda']</t>
  </si>
  <si>
    <t>['sesal', 'nikah', 'muda']</t>
  </si>
  <si>
    <t>sesal nikah muda</t>
  </si>
  <si>
    <t>baru kemaren sama temen kantorku ngobrol2 tentang umur
dia : nikah umur 26 ya udah tua
aku : ngga lah, masih muda
dia : muda dari mana 26
aku : coba kalo ada orang meninggal di umur 26?</t>
  </si>
  <si>
    <t>baru kemaren sama temen kantorku ngobrol tentang umur dia nikah umur ya udah tua aku ngga lah masih muda dia muda dari mana aku coba kalo ada orang meninggal di umur</t>
  </si>
  <si>
    <t>['baru', 'kemaren', 'sama', 'temen', 'kantorku', 'ngobrol', 'tentang', 'umur', 'dia', 'nikah', 'umur', 'ya', 'udah', 'tua', 'aku', 'ngga', 'lah', 'masih', 'muda', 'dia', 'muda', 'dari', 'mana', 'aku', 'coba', 'kalo', 'ada', 'orang', 'meninggal', 'di', 'umur']</t>
  </si>
  <si>
    <t>['baru', 'kemarin', 'sama', 'teman', 'kantorku', 'berbicara', 'tentang', 'umur', 'dia', 'nikah', 'umur', 'ya', 'sudah', 'tua', 'aku', 'tidak', 'lah', 'masih', 'muda', 'dia', 'muda', 'dari', 'mana', 'aku', 'coba', 'kalo', 'ada', 'orang', 'meninggal', 'di', 'umur']</t>
  </si>
  <si>
    <t>['kemarin', 'teman', 'kantorku', 'berbicara', 'umur', 'nikah', 'umur', 'ya', 'tua', 'muda', 'muda', 'coba', 'kalo', 'orang', 'meninggal', 'umur']</t>
  </si>
  <si>
    <t>['kemarin', 'teman', 'kantor', 'bicara', 'umur', 'nikah', 'umur', 'ya', 'tua', 'muda', 'muda', 'coba', 'kalo', 'orang', 'tinggal', 'umur']</t>
  </si>
  <si>
    <t>kemarin teman kantor bicara umur nikah umur ya tua muda muda coba kalo orang tinggal umur</t>
  </si>
  <si>
    <t>@Ronnie_Rusli akibat feminisme akhirnya... ada fenomena ini:  
90% perempuan muda Jepang lebih tertarik sendirian dibanding nikah (NatGeo).  
kayaknya sebentar lagi pribumi Indonesia banyak yang niru. 🤣</t>
  </si>
  <si>
    <t>@ronnie_rusli akibat feminisme akhirnya... ada fenomena ini:  
90% perempuan muda jepang lebih tertarik sendirian dibanding nikah (natgeo).  
kayaknya sebentar lagi pribumi indonesia banyak yang niru. 🤣</t>
  </si>
  <si>
    <t>rusli akibat feminisme akhirnya ada fenomena ini perempuan muda jepang lebih tertarik sendirian dibanding nikah natgeo kayaknya sebentar lagi pribumi indonesia banyak yang niru</t>
  </si>
  <si>
    <t>['rusli', 'akibat', 'feminisme', 'akhirnya', 'ada', 'fenomena', 'ini', 'perempuan', 'muda', 'jepang', 'lebih', 'tertarik', 'sendirian', 'dibanding', 'nikah', 'natgeo', 'kayaknya', 'sebentar', 'lagi', 'pribumi', 'indonesia', 'banyak', 'yang', 'niru']</t>
  </si>
  <si>
    <t>['rusli', 'akibat', 'feminisme', 'fenomena', 'perempuan', 'muda', 'jepang', 'tertarik', 'dibanding', 'nikah', 'natgeo', 'kayaknya', 'sebentar', 'pribumi', 'indonesia', 'niru']</t>
  </si>
  <si>
    <t>['rusli', 'akibat', 'feminisme', 'fenomena', 'perempuan', 'muda', 'jepang', 'tarik', 'banding', 'nikah', 'natgeo', 'kayak', 'sebentar', 'pribumi', 'indonesia', 'niru']</t>
  </si>
  <si>
    <t>rusli akibat feminisme fenomena perempuan muda jepang tarik banding nikah natgeo kayak sebentar pribumi indonesia niru</t>
  </si>
  <si>
    <t>@18fesss Sperma masih fresh dan masih muda. Kebanyakan yang nikah gak hamil". Itu nikah di usia 27 keatas. Pola makan udah amburadul, beban kerja, gak pernah olahraga, ngerokok, miras, dll.</t>
  </si>
  <si>
    <t>@18fesss sperma masih fresh dan masih muda. kebanyakan yang nikah gak hamil". itu nikah di usia 27 keatas. pola makan udah amburadul, beban kerja, gak pernah olahraga, ngerokok, miras, dll.</t>
  </si>
  <si>
    <t>sperma masih fresh dan masih muda kebanyakan yang nikah gak hamil itu nikah di usia keatas pola makan udah amburadul beban kerja gak pernah olahraga ngerokok miras dll</t>
  </si>
  <si>
    <t>['sperma', 'masih', 'fresh', 'dan', 'masih', 'muda', 'kebanyakan', 'yang', 'nikah', 'gak', 'hamil', 'itu', 'nikah', 'di', 'usia', 'keatas', 'pola', 'makan', 'udah', 'amburadul', 'beban', 'kerja', 'gak', 'pernah', 'olahraga', 'ngerokok', 'miras', 'dll']</t>
  </si>
  <si>
    <t>['sperma', 'masih', 'fresh', 'dan', 'masih', 'muda', 'kebanyakan', 'yang', 'nikah', 'gak', 'hamil', 'itu', 'nikah', 'di', 'usia', 'keatas', 'pola', 'makan', 'sudah', 'amburadul', 'beban', 'kerja', 'gak', 'pernah', 'olahraga', 'ngerokok', 'miras', 'dll']</t>
  </si>
  <si>
    <t>['sperma', 'fresh', 'muda', 'kebanyakan', 'nikah', 'gak', 'hamil', 'nikah', 'usia', 'keatas', 'pola', 'makan', 'amburadul', 'beban', 'kerja', 'gak', 'olahraga', 'ngerokok', 'miras', 'dll']</t>
  </si>
  <si>
    <t>['sperma', 'fresh', 'muda', 'banyak', 'nikah', 'gak', 'hamil', 'nikah', 'usia', 'atas', 'pola', 'makan', 'amburadul', 'beban', 'kerja', 'gak', 'olahraga', 'ngerokok', 'miras', 'dll']</t>
  </si>
  <si>
    <t>sperma fresh muda banyak nikah gak hamil nikah usia atas pola makan amburadul beban kerja gak olahraga ngerokok miras dll</t>
  </si>
  <si>
    <t>@urfaqurrotaainy Yah intinya sya jga gapunya keistimewaan spt itu. Sedih tapi yaudah malah pgnnya ngsih bnyak2 ke ortu namun blm bisa ngasih apa2. Sya juga gk nikah muda krn usia nikah 26thn, nikah juga krna terus2an di suruh sama ortu🙂 tp gk kepaksa jga sh nikah sma suami.</t>
  </si>
  <si>
    <t>@urfaqurrotaainy yah intinya sya jga gapunya keistimewaan spt itu. sedih tapi yaudah malah pgnnya ngsih bnyak2 ke ortu namun blm bisa ngasih apa2. sya juga gk nikah muda krn usia nikah 26thn, nikah juga krna terus2an di suruh sama ortu🙂 tp gk kepaksa jga sh nikah sma suami.</t>
  </si>
  <si>
    <t>yah intinya sya jga gapunya keistimewaan spt itu sedih tapi yaudah malah pgnnya ngsih bnyak ke ortu namun blm bisa ngasih apa sya juga gk nikah muda krn usia nikah thn nikah juga krna terusan di suruh sama ortu tp gk kepaksa jga sh nikah sma suami</t>
  </si>
  <si>
    <t>['yah', 'intinya', 'sya', 'jga', 'gapunya', 'keistimewaan', 'spt', 'itu', 'sedih', 'tapi', 'yaudah', 'malah', 'pgnnya', 'ngsih', 'bnyak', 'ke', 'ortu', 'namun', 'blm', 'bisa', 'ngasih', 'apa', 'sya', 'juga', 'gk', 'nikah', 'muda', 'krn', 'usia', 'nikah', 'thn', 'nikah', 'juga', 'krna', 'terusan', 'di', 'suruh', 'sama', 'ortu', 'tp', 'gk', 'kepaksa', 'jga', 'sh', 'nikah', 'sma', 'suami']</t>
  </si>
  <si>
    <t>['yah', 'intinya', 'aku', 'juga', 'gapunya', 'keistimewaan', 'seperti', 'itu', 'sedih', 'tapi', 'yaudah', 'malah', 'pgnnya', 'ngsih', 'banyak', 'ke', 'orangtua', 'namun', 'belum', 'bisa', 'memberi', 'apa', 'aku', 'juga', 'tidak', 'nikah', 'muda', 'krn', 'usia', 'nikah', 'tahun', 'nikah', 'juga', 'karena', 'terus', 'di', 'suruh', 'sama', 'orangtua', 'tapi', 'tidak', 'kepaksa', 'juga', 'sh', 'nikah', 'sama', 'suami']</t>
  </si>
  <si>
    <t>['yah', 'intinya', 'gapunya', 'keistimewaan', 'sedih', 'yaudah', 'pgnnya', 'ngsih', 'orangtua', 'nikah', 'muda', 'krn', 'usia', 'nikah', 'nikah', 'suruh', 'orangtua', 'kepaksa', 'sh', 'nikah', 'suami']</t>
  </si>
  <si>
    <t>['yah', 'inti', 'gapunya', 'istimewa', 'sedih', 'yaudah', 'pgnnya', 'ngsih', 'orangtua', 'nikah', 'muda', 'krn', 'usia', 'nikah', 'nikah', 'suruh', 'orangtua', 'paksa', 'sh', 'nikah', 'suami']</t>
  </si>
  <si>
    <t>yah inti gapunya istimewa sedih yaudah pgnnya ngsih orangtua nikah muda krn usia nikah nikah suruh orangtua paksa sh nikah suami</t>
  </si>
  <si>
    <t>@sinsera99 @berkesempatan Tapi nikah bukan solusi ga sih Kak? Ini sama aja kayak orang2 nikah muda tanpa persiapan, nikah buru2 krn umur, nikah tertekan krn gunjingan tetangga, dan sejenisnya. Bukankah kita selama ini memerangi pernikahan yg cuma asal2an demi status kawin ya? Nikah itu wajib sama2 siap.</t>
  </si>
  <si>
    <t>@sinsera99 @berkesempatan tapi nikah bukan solusi ga sih kak? ini sama aja kayak orang2 nikah muda tanpa persiapan, nikah buru2 krn umur, nikah tertekan krn gunjingan tetangga, dan sejenisnya. bukankah kita selama ini memerangi pernikahan yg cuma asal2an demi status kawin ya? nikah itu wajib sama2 siap.</t>
  </si>
  <si>
    <t>tapi nikah bukan solusi ga sih kak ini sama aja kayak orang nikah muda tanpa persiapan nikah buru krn umur nikah tertekan krn gunjingan tetangga dan sejenisnya bukankah kita selama ini memerangi pernikahan yg cuma asalan demi status kawin ya nikah itu wajib sama siap</t>
  </si>
  <si>
    <t>['tapi', 'nikah', 'bukan', 'solusi', 'ga', 'sih', 'kak', 'ini', 'sama', 'aja', 'kayak', 'orang', 'nikah', 'muda', 'tanpa', 'persiapan', 'nikah', 'buru', 'krn', 'umur', 'nikah', 'tertekan', 'krn', 'gunjingan', 'tetangga', 'dan', 'sejenisnya', 'bukankah', 'kita', 'selama', 'ini', 'memerangi', 'pernikahan', 'yg', 'cuma', 'asalan', 'demi', 'status', 'kawin', 'ya', 'nikah', 'itu', 'wajib', 'sama', 'siap']</t>
  </si>
  <si>
    <t>['tapi', 'nikah', 'bukan', 'solusi', 'tidak', 'sih', 'kakak', 'ini', 'sama', 'aja', 'seperti', 'orang', 'nikah', 'muda', 'tanpa', 'persiapan', 'nikah', 'buru', 'krn', 'umur', 'nikah', 'tertekan', 'krn', 'gunjingan', 'tetangga', 'dan', 'sejenisnya', 'bukankah', 'kita', 'selama', 'ini', 'memerangi', 'pernikahan', 'yg', 'cuma', 'asalan', 'demi', 'status', 'kawin', 'ya', 'nikah', 'itu', 'wajib', 'sama', 'siap']</t>
  </si>
  <si>
    <t>['nikah', 'solusi', 'sih', 'kakak', 'aja', 'orang', 'nikah', 'muda', 'persiapan', 'nikah', 'buru', 'krn', 'umur', 'nikah', 'tertekan', 'krn', 'gunjingan', 'tetangga', 'sejenisnya', 'memerangi', 'pernikahan', 'asalan', 'status', 'kawin', 'ya', 'nikah', 'wajib']</t>
  </si>
  <si>
    <t>['nikah', 'solusi', 'sih', 'kakak', 'aja', 'orang', 'nikah', 'muda', 'siap', 'nikah', 'buru', 'krn', 'umur', 'nikah', 'tekan', 'krn', 'gunjing', 'tetangga', 'jenis', 'rang', 'nikah', 'asal', 'status', 'kawin', 'ya', 'nikah', 'wajib']</t>
  </si>
  <si>
    <t>nikah solusi sih kakak aja orang nikah muda siap nikah buru krn umur nikah tekan krn gunjing tetangga jenis rang nikah asal status kawin ya nikah wajib</t>
  </si>
  <si>
    <t>Pertanyaan "Kapan Nikah" sama bobotnya kaya nanya "Apa Kabar". Mereka yang nanya gak bener2 peduli. Basa basi om tante diacara lebaran keluarga jangan dianggap serius dan dibaperin. Buat apa nikah muda kalo cerai muda chuaksszzz</t>
  </si>
  <si>
    <t>pertanyaan "kapan nikah" sama bobotnya kaya nanya "apa kabar". mereka yang nanya gak bener2 peduli. basa basi om tante diacara lebaran keluarga jangan dianggap serius dan dibaperin. buat apa nikah muda kalo cerai muda chuaksszzz</t>
  </si>
  <si>
    <t>pertanyaan kapan nikah sama bobotnya kaya nanya apa kabar mereka yang nanya gak bener peduli basa basi om tante diacara lebaran keluarga jangan dianggap serius dan dibaperin buat apa nikah muda kalo cerai muda chuaksszzz</t>
  </si>
  <si>
    <t>['pertanyaan', 'kapan', 'nikah', 'sama', 'bobotnya', 'kaya', 'nanya', 'apa', 'kabar', 'mereka', 'yang', 'nanya', 'gak', 'bener', 'peduli', 'basa', 'basi', 'om', 'tante', 'diacara', 'lebaran', 'keluarga', 'jangan', 'dianggap', 'serius', 'dan', 'dibaperin', 'buat', 'apa', 'nikah', 'muda', 'kalo', 'cerai', 'muda', 'chuaksszzz']</t>
  </si>
  <si>
    <t>['pertanyaan', 'kapan', 'nikah', 'sama', 'bobotnya', 'kaya', 'bertanya', 'apa', 'kabar', 'mereka', 'yang', 'bertanya', 'gak', 'benar', 'peduli', 'basa', 'basi', 'paman', 'tante', 'diacara', 'lebaran', 'keluarga', 'jangan', 'dianggap', 'serius', 'dan', 'dibaperin', 'buat', 'apa', 'nikah', 'muda', 'kalo', 'cerai', 'muda', 'chuaksszzz']</t>
  </si>
  <si>
    <t>['nikah', 'bobotnya', 'kaya', 'kabar', 'gak', 'peduli', 'basa', 'basi', 'paman', 'tante', 'diacara', 'lebaran', 'keluarga', 'dianggap', 'serius', 'dibaperin', 'nikah', 'muda', 'kalo', 'cerai', 'muda', 'chuaksszzz']</t>
  </si>
  <si>
    <t>['nikah', 'bobot', 'kaya', 'kabar', 'gak', 'peduli', 'basa', 'basi', 'paman', 'tante', 'acara', 'lebaran', 'keluarga', 'anggap', 'serius', 'dibaperin', 'nikah', 'muda', 'kalo', 'cerai', 'muda', 'chuaksszzz']</t>
  </si>
  <si>
    <t>nikah bobot kaya kabar gak peduli basa basi paman tante acara lebaran keluarga anggap serius dibaperin nikah muda kalo cerai muda chuaksszzz</t>
  </si>
  <si>
    <t>@dokomolin wkwkwwk bener… sebenernya lucu juga sih mereka kayak dikasi taste of romance di akhir setelah perang besar, kayak mereka kan udah ngorbanin masa muda mereka demi itu tuh, cuma baru enak ke-pay offnya kalo developmentnya keliatan… ga ujuk2 nikah</t>
  </si>
  <si>
    <t>wkwkwwk bener sebenernya lucu juga sih mereka kayak dikasi taste of romance di akhir setelah perang besar kayak mereka kan udah ngorbanin masa muda mereka demi itu tuh cuma baru enak kepay offnya kalo developmentnya keliatan ga ujuk nikah</t>
  </si>
  <si>
    <t>['wkwkwwk', 'bener', 'sebenernya', 'lucu', 'juga', 'sih', 'mereka', 'kayak', 'dikasi', 'taste', 'of', 'romance', 'di', 'akhir', 'setelah', 'perang', 'besar', 'kayak', 'mereka', 'kan', 'udah', 'ngorbanin', 'masa', 'muda', 'mereka', 'demi', 'itu', 'tuh', 'cuma', 'baru', 'enak', 'kepay', 'offnya', 'kalo', 'developmentnya', 'keliatan', 'ga', 'ujuk', 'nikah']</t>
  </si>
  <si>
    <t>['wkwkwwk', 'benar', 'sebenarnya', 'lucu', 'juga', 'sih', 'mereka', 'seperti', 'diberi', 'taste', 'of', 'percintaan', 'di', 'akhir', 'setelah', 'perang', 'besar', 'seperti', 'mereka', 'kan', 'sudah', 'ngorbanin', 'masa', 'muda', 'mereka', 'demi', 'itu', 'tuh', 'cuma', 'baru', 'enak', 'kepay', 'offnya', 'kalo', 'developmentnya', 'terlihat', 'tidak', 'ujuk', 'nikah']</t>
  </si>
  <si>
    <t>['wkwkwwk', 'lucu', 'sih', 'taste', 'of', 'percintaan', 'perang', 'ngorbanin', 'muda', 'tuh', 'enak', 'kepay', 'offnya', 'kalo', 'developmentnya', 'ujuk', 'nikah']</t>
  </si>
  <si>
    <t>['wkwkwwk', 'lucu', 'sih', 'taste', 'of', 'cinta', 'perang', 'ngorbanin', 'muda', 'tuh', 'enak', 'kepay', 'offnya', 'kalo', 'developmentnya', 'ujuk', 'nikah']</t>
  </si>
  <si>
    <t>wkwkwwk lucu sih taste of cinta perang ngorbanin muda tuh enak kepay offnya kalo developmentnya ujuk nikah</t>
  </si>
  <si>
    <t>@midnuts Gara2 stereotype ini, cowoku ga pengen punya cewe Sunda. Apalagi sering bngt dia denger klo cewe Sunda bisa aja nikah cerai nikah cerai klo ternyata uang suaminya ga banyak. 
Waktu ke Bandung, kami jg kaget banyak anak muda mau jd LC.</t>
  </si>
  <si>
    <t>@midnuts gara2 stereotype ini, cowoku ga pengen punya cewe sunda. apalagi sering bngt dia denger klo cewe sunda bisa aja nikah cerai nikah cerai klo ternyata uang suaminya ga banyak. 
waktu ke bandung, kami jg kaget banyak anak muda mau jd lc.</t>
  </si>
  <si>
    <t>gara stereotype ini cowoku ga pengen punya cewe sunda apalagi sering bngt dia denger klo cewe sunda bisa aja nikah cerai nikah cerai klo ternyata uang suaminya ga banyak waktu ke bandung kami jg kaget banyak anak muda mau jd lc</t>
  </si>
  <si>
    <t>['gara', 'stereotype', 'ini', 'cowoku', 'ga', 'pengen', 'punya', 'cewe', 'sunda', 'apalagi', 'sering', 'bngt', 'dia', 'denger', 'klo', 'cewe', 'sunda', 'bisa', 'aja', 'nikah', 'cerai', 'nikah', 'cerai', 'klo', 'ternyata', 'uang', 'suaminya', 'ga', 'banyak', 'waktu', 'ke', 'bandung', 'kami', 'jg', 'kaget', 'banyak', 'anak', 'muda', 'mau', 'jd', 'lc']</t>
  </si>
  <si>
    <t>['karena', 'stereotip', 'ini', 'cowoku', 'tidak', 'ingin', 'punya', 'cewek', 'sunda', 'apalagi', 'sering', 'banget', 'dia', 'denger', 'klo', 'cewek', 'sunda', 'bisa', 'aja', 'nikah', 'cerai', 'nikah', 'cerai', 'klo', 'ternyata', 'uang', 'suaminya', 'tidak', 'banyak', 'waktu', 'ke', 'bandung', 'kami', 'juga', 'kaget', 'banyak', 'anak', 'muda', 'mau', 'jd', 'lc']</t>
  </si>
  <si>
    <t>['stereotip', 'cowoku', 'cewek', 'sunda', 'banget', 'denger', 'klo', 'cewek', 'sunda', 'aja', 'nikah', 'cerai', 'nikah', 'cerai', 'klo', 'uang', 'suaminya', 'bandung', 'kaget', 'anak', 'muda', 'jd', 'lc']</t>
  </si>
  <si>
    <t>['stereotip', 'cowoku', 'cewek', 'sunda', 'banget', 'denger', 'klo', 'cewek', 'sunda', 'aja', 'nikah', 'cerai', 'nikah', 'cerai', 'klo', 'uang', 'suami', 'bandung', 'kaget', 'anak', 'muda', 'jd', 'lc']</t>
  </si>
  <si>
    <t>stereotip cowoku cewek sunda banget denger klo cewek sunda aja nikah cerai nikah cerai klo uang suami bandung kaget anak muda jd lc</t>
  </si>
  <si>
    <t>Iya sih. 
Umur 25.. 
•┈┈┈•┈┈┈•┈┈┈
"Ko belum nikah udah keburu tua loh"
"Inalillahi wainnailaihi raji'un, padahal masih muda" 
. 
#congormanusia ✨</t>
  </si>
  <si>
    <t>iya sih. 
umur 25.. 
•┈┈┈•┈┈┈•┈┈┈
"ko belum nikah udah keburu tua loh"
"inalillahi wainnailaihi raji'un, padahal masih muda" 
. 
#congormanusia ✨</t>
  </si>
  <si>
    <t>iya sih umur ko belum nikah udah keburu tua loh inalillahi wainnailaihi rajiun padahal masih muda</t>
  </si>
  <si>
    <t>['iya', 'sih', 'umur', 'ko', 'belum', 'nikah', 'udah', 'keburu', 'tua', 'loh', 'inalillahi', 'wainnailaihi', 'rajiun', 'padahal', 'masih', 'muda']</t>
  </si>
  <si>
    <t>['iya', 'sih', 'umur', 'kok', 'belum', 'nikah', 'sudah', 'terburu', 'tua', 'loh', 'inalillahi', 'wainnailaihi', 'rajiun', 'padahal', 'masih', 'muda']</t>
  </si>
  <si>
    <t>['iya', 'sih', 'umur', 'nikah', 'terburu', 'tua', 'loh', 'inalillahi', 'wainnailaihi', 'rajiun', 'muda']</t>
  </si>
  <si>
    <t>['iya', 'sih', 'umur', 'nikah', 'buru', 'tua', 'loh', 'inalillahi', 'wainnailaihi', 'rajiun', 'muda']</t>
  </si>
  <si>
    <t>iya sih umur nikah buru tua loh inalillahi wainnailaihi rajiun muda</t>
  </si>
  <si>
    <t>@txtdarisisange orang kebanyakan nikah muda karena cuman pengen ngewe doang🙏</t>
  </si>
  <si>
    <t>orang kebanyakan nikah muda karena cuman pengen ngewe doang</t>
  </si>
  <si>
    <t>['orang', 'kebanyakan', 'nikah', 'muda', 'karena', 'cuman', 'pengen', 'ngewe', 'doang']</t>
  </si>
  <si>
    <t>['orang', 'kebanyakan', 'nikah', 'muda', 'karena', 'hanya', 'ingin', 'seks', 'hanya']</t>
  </si>
  <si>
    <t>['orang', 'kebanyakan', 'nikah', 'muda', 'seks']</t>
  </si>
  <si>
    <t>['orang', 'banyak', 'nikah', 'muda', 'seks']</t>
  </si>
  <si>
    <t>orang banyak nikah muda seks</t>
  </si>
  <si>
    <t>pas gua keluar kamar ternyata iya, masih muda cuyyyy masih lumayanlah umurnya😣 tapi sayangnya dah nikah terus punya anak😭🤏🏻</t>
  </si>
  <si>
    <t>pas gua keluar kamar ternyata iya masih muda cuyyyy masih lumayanlah umurnya tapi sayangnya dah nikah terus punya anak</t>
  </si>
  <si>
    <t>['pas', 'gua', 'keluar', 'kamar', 'ternyata', 'iya', 'masih', 'muda', 'cuyyyy', 'masih', 'lumayanlah', 'umurnya', 'tapi', 'sayangnya', 'dah', 'nikah', 'terus', 'punya', 'anak']</t>
  </si>
  <si>
    <t>['saat', 'aku', 'keluar', 'kamar', 'ternyata', 'iya', 'masih', 'muda', 'cuyyyy', 'masih', 'lumayanlah', 'umurnya', 'tapi', 'sayangnya', 'sudah', 'nikah', 'terus', 'punya', 'anak']</t>
  </si>
  <si>
    <t>['kamar', 'iya', 'muda', 'cuyyyy', 'lumayanlah', 'umurnya', 'sayangnya', 'nikah', 'anak']</t>
  </si>
  <si>
    <t>['kamar', 'iya', 'muda', 'cuyyyy', 'lumayan', 'umur', 'sayang', 'nikah', 'anak']</t>
  </si>
  <si>
    <t>kamar iya muda cuyyyy lumayan umur sayang nikah anak</t>
  </si>
  <si>
    <t>@convomfs Dikira nikah solusi tepat kali?? Asli sen, jangan buru2, lebih baik stress nyari kerja daripada nikah muda</t>
  </si>
  <si>
    <t>@convomfs dikira nikah solusi tepat kali?? asli sen, jangan buru2, lebih baik stress nyari kerja daripada nikah muda</t>
  </si>
  <si>
    <t>dikira nikah solusi tepat kali asli sen jangan buru lebih baik stress nyari kerja daripada nikah muda</t>
  </si>
  <si>
    <t>['dikira', 'nikah', 'solusi', 'tepat', 'kali', 'asli', 'sen', 'jangan', 'buru', 'lebih', 'baik', 'stress', 'nyari', 'kerja', 'daripada', 'nikah', 'muda']</t>
  </si>
  <si>
    <t>['dikira', 'nikah', 'solusi', 'tepat', 'sepertinya', 'asli', 'sen', 'jangan', 'buru', 'lebih', 'baik', 'stres', 'mencari', 'kerja', 'daripada', 'nikah', 'muda']</t>
  </si>
  <si>
    <t>['nikah', 'solusi', 'asli', 'sen', 'buru', 'stres', 'mencari', 'kerja', 'nikah', 'muda']</t>
  </si>
  <si>
    <t>['nikah', 'solusi', 'asli', 'sen', 'buru', 'stres', 'cari', 'kerja', 'nikah', 'muda']</t>
  </si>
  <si>
    <t>nikah solusi asli sen buru stres cari kerja nikah muda</t>
  </si>
  <si>
    <t>Dulu banyak yg mikir gue bakalan nikah muda, padahal gue gapernah berpikiran kaya gitu. Gue akan nikah kalo merasa "Siap" ketika merasa "Siap" baru deh menemukan yang "Cocok, Sefrekuensi" 
Rumit? Harus. Buat seumur hidup ko asal.</t>
  </si>
  <si>
    <t>dulu banyak yg mikir gue bakalan nikah muda, padahal gue gapernah berpikiran kaya gitu. gue akan nikah kalo merasa "siap" ketika merasa "siap" baru deh menemukan yang "cocok, sefrekuensi" 
rumit? harus. buat seumur hidup ko asal.</t>
  </si>
  <si>
    <t>dulu banyak yg mikir gue bakalan nikah muda padahal gue gapernah berpikiran kaya gitu gue akan nikah kalo merasa siap ketika merasa siap baru deh menemukan yang cocok sefrekuensi rumit harus buat seumur hidup ko asal</t>
  </si>
  <si>
    <t>['dulu', 'banyak', 'yg', 'mikir', 'gue', 'bakalan', 'nikah', 'muda', 'padahal', 'gue', 'gapernah', 'berpikiran', 'kaya', 'gitu', 'gue', 'akan', 'nikah', 'kalo', 'merasa', 'siap', 'ketika', 'merasa', 'siap', 'baru', 'deh', 'menemukan', 'yang', 'cocok', 'sefrekuensi', 'rumit', 'harus', 'buat', 'seumur', 'hidup', 'ko', 'asal']</t>
  </si>
  <si>
    <t>['dulu', 'banyak', 'yg', 'berpikir', 'aku', 'bakalan', 'nikah', 'muda', 'padahal', 'aku', 'gapernah', 'berpikiran', 'kaya', 'begitu', 'aku', 'akan', 'nikah', 'kalo', 'merasa', 'siap', 'ketika', 'merasa', 'siap', 'baru', 'deh', 'menemukan', 'yang', 'cocok', 'sefrekuensi', 'rumit', 'harus', 'buat', 'seumur', 'hidup', 'kok', 'asal']</t>
  </si>
  <si>
    <t>['berpikir', 'nikah', 'muda', 'gapernah', 'berpikiran', 'kaya', 'nikah', 'kalo', 'deh', 'menemukan', 'cocok', 'sefrekuensi', 'rumit', 'seumur', 'hidup']</t>
  </si>
  <si>
    <t>['pikir', 'nikah', 'muda', 'gapernah', 'pikir', 'kaya', 'nikah', 'kalo', 'deh', 'temu', 'cocok', 'frekuensi', 'rumit', 'umur', 'hidup']</t>
  </si>
  <si>
    <t>pikir nikah muda gapernah pikir kaya nikah kalo deh temu cocok frekuensi rumit umur hidup</t>
  </si>
  <si>
    <t>Mantan baru send online invitation to his wedding wkwkwkwkwkwk
Tell me, why ppl mau nikah muda? Like MUDA kek umur 21-24 muda wkwkwk</t>
  </si>
  <si>
    <t>mantan baru send online invitation to his wedding wkwkwkwkwkwk
tell me, why ppl mau nikah muda? like muda kek umur 21-24 muda wkwkwk</t>
  </si>
  <si>
    <t>mantan baru send online invitation to his wedding wkwkwkwkwkwk tell me why ppl mau nikah muda like muda kek umur muda wkwkwk</t>
  </si>
  <si>
    <t>['mantan', 'baru', 'send', 'online', 'invitation', 'to', 'his', 'wedding', 'wkwkwkwkwkwk', 'tell', 'me', 'why', 'ppl', 'mau', 'nikah', 'muda', 'like', 'muda', 'kek', 'umur', 'muda', 'wkwkwk']</t>
  </si>
  <si>
    <t>['mantan', 'baru', 'send', 'online', 'invitation', 'to', 'his', 'pernikahan', 'wkwkwkwkwkwk', 'tell', 'me', 'kenapa', 'ppl', 'mau', 'nikah', 'muda', 'like', 'muda', 'seperti', 'umur', 'muda', 'wkwkwk']</t>
  </si>
  <si>
    <t>['mantan', 'send', 'online', 'invitation', 'to', 'his', 'pernikahan', 'tell', 'me', 'ppl', 'nikah', 'muda', 'like', 'muda', 'umur', 'muda', 'wkwkwk']</t>
  </si>
  <si>
    <t>['mantan', 'send', 'online', 'invitation', 'to', 'his', 'nikah', 'tell', 'me', 'ppl', 'nikah', 'muda', 'like', 'muda', 'umur', 'muda', 'wkwkwk']</t>
  </si>
  <si>
    <t>mantan send online invitation to his nikah tell me ppl nikah muda like muda umur muda wkwkwk</t>
  </si>
  <si>
    <t>@18fesss Mungkin salah satu alasannya begini. Klo anak muda Mereka hs ya langsung aja. Gak mikirin apa apa yg penting enak klo udah selesai beres. Sedangkan yg udah nikah kalo mau hs bnyak yg dipikirin, mikirin kerjaaan, cicilan, utang, tagihan dll. Ya jelas kualitas hs mereka udah beda.</t>
  </si>
  <si>
    <t>@18fesss mungkin salah satu alasannya begini. klo anak muda mereka hs ya langsung aja. gak mikirin apa apa yg penting enak klo udah selesai beres. sedangkan yg udah nikah kalo mau hs bnyak yg dipikirin, mikirin kerjaaan, cicilan, utang, tagihan dll. ya jelas kualitas hs mereka udah beda.</t>
  </si>
  <si>
    <t>mungkin salah satu alasannya begini klo anak muda mereka hs ya langsung aja gak mikirin apa apa yg penting enak klo udah selesai beres sedangkan yg udah nikah kalo mau hs bnyak yg dipikirin mikirin kerjaaan cicilan utang tagihan dll ya jelas kualitas hs mereka udah beda</t>
  </si>
  <si>
    <t>['mungkin', 'salah', 'satu', 'alasannya', 'begini', 'klo', 'anak', 'muda', 'mereka', 'hs', 'ya', 'langsung', 'aja', 'gak', 'mikirin', 'apa', 'apa', 'yg', 'penting', 'enak', 'klo', 'udah', 'selesai', 'beres', 'sedangkan', 'yg', 'udah', 'nikah', 'kalo', 'mau', 'hs', 'bnyak', 'yg', 'dipikirin', 'mikirin', 'kerjaaan', 'cicilan', 'utang', 'tagihan', 'dll', 'ya', 'jelas', 'kualitas', 'hs', 'mereka', 'udah', 'beda']</t>
  </si>
  <si>
    <t>['mungkin', 'salah', 'satu', 'alasannya', 'begini', 'klo', 'anak', 'muda', 'mereka', 'seks', 'ya', 'langsung', 'aja', 'gak', 'memikirkan', 'apa', 'apa', 'yg', 'penting', 'enak', 'klo', 'sudah', 'selesai', 'beres', 'sedangkan', 'yg', 'sudah', 'nikah', 'kalo', 'mau', 'seks', 'banyak', 'yg', 'dipikirkan', 'memikirkan', 'kerjaaan', 'cicilan', 'utang', 'tagihan', 'dll', 'ya', 'jelas', 'kualitas', 'seks', 'mereka', 'sudah', 'beda']</t>
  </si>
  <si>
    <t>['salah', 'alasannya', 'klo', 'anak', 'muda', 'seks', 'ya', 'langsung', 'aja', 'gak', 'memikirkan', 'enak', 'klo', 'selesai', 'beres', 'nikah', 'kalo', 'seks', 'dipikirkan', 'memikirkan', 'kerjaaan', 'cicilan', 'utang', 'tagihan', 'dll', 'ya', 'kualitas', 'seks', 'beda']</t>
  </si>
  <si>
    <t>['salah', 'alas', 'klo', 'anak', 'muda', 'seks', 'ya', 'langsung', 'aja', 'gak', 'pikir', 'enak', 'klo', 'selesai', 'beres', 'nikah', 'kalo', 'seks', 'pikir', 'pikir', 'kerjaaan', 'cicil', 'utang', 'tagih', 'dll', 'ya', 'kualitas', 'seks', 'beda']</t>
  </si>
  <si>
    <t>salah alas klo anak muda seks ya langsung aja gak pikir enak klo selesai beres nikah kalo seks pikir pikir kerjaaan cicil utang tagih dll ya kualitas seks beda</t>
  </si>
  <si>
    <t>Bener2 bingung sama sistem pendidikan skarang
Dan bener2 cobaan bgt jadi guru di era skarangtuh
Especially kalo kamu jadi guru muda, harus mendidik banyak anak dikala bahkan kita blm punya anak nikah juga blm.. parah lg lu dirumah anak bungsu jauh dari keluarga besar even kaka2lu</t>
  </si>
  <si>
    <t>bener2 bingung sama sistem pendidikan skarang
dan bener2 cobaan bgt jadi guru di era skarangtuh
especially kalo kamu jadi guru muda, harus mendidik banyak anak dikala bahkan kita blm punya anak nikah juga blm.. parah lg lu dirumah anak bungsu jauh dari keluarga besar even kaka2lu</t>
  </si>
  <si>
    <t>bener bingung sama sistem pendidikan skarang dan bener cobaan bgt jadi guru di era skarangtuh especially kalo kamu jadi guru muda harus mendidik banyak anak dikala bahkan kita blm punya anak nikah juga blm parah lg lu dirumah anak bungsu jauh dari keluarga besar even kakalu</t>
  </si>
  <si>
    <t>['bener', 'bingung', 'sama', 'sistem', 'pendidikan', 'skarang', 'dan', 'bener', 'cobaan', 'bgt', 'jadi', 'guru', 'di', 'era', 'skarangtuh', 'especially', 'kalo', 'kamu', 'jadi', 'guru', 'muda', 'harus', 'mendidik', 'banyak', 'anak', 'dikala', 'bahkan', 'kita', 'blm', 'punya', 'anak', 'nikah', 'juga', 'blm', 'parah', 'lg', 'lu', 'dirumah', 'anak', 'bungsu', 'jauh', 'dari', 'keluarga', 'besar', 'even', 'kakalu']</t>
  </si>
  <si>
    <t>['benar', 'bingung', 'sama', 'sistem', 'pendidikan', 'skarang', 'dan', 'benar', 'cobaan', 'banget', 'jadi', 'guru', 'di', 'era', 'skarangtuh', 'especially', 'kalo', 'kamu', 'jadi', 'guru', 'muda', 'harus', 'mendidik', 'banyak', 'anak', 'dikala', 'bahkan', 'kita', 'belum', 'punya', 'anak', 'nikah', 'juga', 'belum', 'parah', 'lagi', 'kamu', 'dirumah', 'anak', 'bungsu', 'jauh', 'dari', 'keluarga', 'besar', 'bahkan', 'kakalu']</t>
  </si>
  <si>
    <t>['bingung', 'sistem', 'pendidikan', 'skarang', 'cobaan', 'banget', 'guru', 'era', 'skarangtuh', 'especially', 'kalo', 'guru', 'muda', 'mendidik', 'anak', 'dikala', 'anak', 'nikah', 'parah', 'dirumah', 'anak', 'bungsu', 'keluarga', 'kakalu']</t>
  </si>
  <si>
    <t>['bingung', 'sistem', 'didik', 'skarang', 'coba', 'banget', 'guru', 'era', 'skarangtuh', 'especially', 'kalo', 'guru', 'muda', 'didik', 'anak', 'kala', 'anak', 'nikah', 'parah', 'rumah', 'anak', 'bungsu', 'keluarga', 'kakalu']</t>
  </si>
  <si>
    <t>bingung sistem didik skarang coba banget guru era skarangtuh especially kalo guru muda didik anak kala anak nikah parah rumah anak bungsu keluarga kakalu</t>
  </si>
  <si>
    <t>@wanitataurus_ kalo kamu masih muda, blm nikah mending kamu dari sekarang coba cari perusahaan yg proper
atau kamu jadi gila kayak aku 😭</t>
  </si>
  <si>
    <t>kalo kamu masih muda blm nikah mending kamu dari sekarang coba cari perusahaan yg proper atau kamu jadi gila kayak aku</t>
  </si>
  <si>
    <t>['kalo', 'kamu', 'masih', 'muda', 'blm', 'nikah', 'mending', 'kamu', 'dari', 'sekarang', 'coba', 'cari', 'perusahaan', 'yg', 'proper', 'atau', 'kamu', 'jadi', 'gila', 'kayak', 'aku']</t>
  </si>
  <si>
    <t>['kalo', 'kamu', 'masih', 'muda', 'belum', 'nikah', 'mending', 'kamu', 'dari', 'sekarang', 'coba', 'cari', 'perusahaan', 'yg', 'proper', 'atau', 'kamu', 'jadi', 'gila', 'seperti', 'aku']</t>
  </si>
  <si>
    <t>['kalo', 'muda', 'nikah', 'mending', 'coba', 'cari', 'perusahaan', 'proper', 'gila']</t>
  </si>
  <si>
    <t>['kalo', 'muda', 'nikah', 'mending', 'coba', 'cari', 'usaha', 'proper', 'gila']</t>
  </si>
  <si>
    <t>kalo muda nikah mending coba cari usaha proper gila</t>
  </si>
  <si>
    <t>18! Random tiba-tiba kepikiran kenapa ya kalo anak muda skrg (misal kyk yg di ponor*go kmrn) yg ud hs diluar nikah kayak gampang banget jadinya (hamil) sementara pasangan yg udah halal/nikah yang memang pengen punya anak malah susah punya jadinya (hamil). Ada yg tau?</t>
  </si>
  <si>
    <t>18! random tiba-tiba kepikiran kenapa ya kalo anak muda skrg (misal kyk yg di ponor*go kmrn) yg ud hs diluar nikah kayak gampang banget jadinya (hamil) sementara pasangan yg udah halal/nikah yang memang pengen punya anak malah susah punya jadinya (hamil). ada yg tau?</t>
  </si>
  <si>
    <t>random tibatiba kepikiran kenapa ya kalo anak muda skrg misal kyk yg di ponorgo kmrn yg ud hs diluar nikah kayak gampang banget jadinya hamil sementara pasangan yg udah halalnikah yang memang pengen punya anak malah susah punya jadinya hamil ada yg tau</t>
  </si>
  <si>
    <t>['random', 'tibatiba', 'kepikiran', 'kenapa', 'ya', 'kalo', 'anak', 'muda', 'skrg', 'misal', 'kyk', 'yg', 'di', 'ponorgo', 'kmrn', 'yg', 'ud', 'hs', 'diluar', 'nikah', 'kayak', 'gampang', 'banget', 'jadinya', 'hamil', 'sementara', 'pasangan', 'yg', 'udah', 'halalnikah', 'yang', 'memang', 'pengen', 'punya', 'anak', 'malah', 'susah', 'punya', 'jadinya', 'hamil', 'ada', 'yg', 'tau']</t>
  </si>
  <si>
    <t>['random', 'tibatiba', 'kepikiran', 'kenapa', 'ya', 'kalo', 'anak', 'muda', 'sekarang', 'misal', 'seperti', 'yg', 'di', 'ponorgo', 'kemarin', 'yg', 'sudah', 'seks', 'diluar', 'nikah', 'seperti', 'gampang', 'banget', 'jadinya', 'hamil', 'sementara', 'pasangan', 'yg', 'sudah', 'halalnikah', 'yang', 'memang', 'ingin', 'punya', 'anak', 'malah', 'susah', 'punya', 'jadinya', 'hamil', 'ada', 'yg', 'tau']</t>
  </si>
  <si>
    <t>['random', 'tibatiba', 'kepikiran', 'ya', 'kalo', 'anak', 'muda', 'ponorgo', 'kemarin', 'seks', 'diluar', 'nikah', 'gampang', 'banget', 'hamil', 'pasangan', 'halalnikah', 'anak', 'susah', 'hamil', 'tau']</t>
  </si>
  <si>
    <t>['random', 'tibatiba', 'pikir', 'ya', 'kalo', 'anak', 'muda', 'ponorgo', 'kemarin', 'seks', 'luar', 'nikah', 'gampang', 'banget', 'hamil', 'pasang', 'halalnikah', 'anak', 'susah', 'hamil', 'tau']</t>
  </si>
  <si>
    <t>random tibatiba pikir ya kalo anak muda ponorgo kemarin seks luar nikah gampang banget hamil pasang halalnikah anak susah hamil tau</t>
  </si>
  <si>
    <t>@RuangLucuuu Gua yg blm nikah nikah pdhl umur masih muda dan masih santai aja menjalani hidup tpi knpa orng² yg repot nyuruhin gua nikah Mulu sampai² di mau di jodohin trs tpi gua sllu nolak</t>
  </si>
  <si>
    <t>@ruanglucuuu gua yg blm nikah nikah pdhl umur masih muda dan masih santai aja menjalani hidup tpi knpa orng² yg repot nyuruhin gua nikah mulu sampai² di mau di jodohin trs tpi gua sllu nolak</t>
  </si>
  <si>
    <t>gua yg blm nikah nikah pdhl umur masih muda dan masih santai aja menjalani hidup tpi knpa orng yg repot nyuruhin gua nikah mulu sampai di mau di jodohin trs tpi gua sllu nolak</t>
  </si>
  <si>
    <t>['gua', 'yg', 'blm', 'nikah', 'nikah', 'pdhl', 'umur', 'masih', 'muda', 'dan', 'masih', 'santai', 'aja', 'menjalani', 'hidup', 'tpi', 'knpa', 'orng', 'yg', 'repot', 'nyuruhin', 'gua', 'nikah', 'mulu', 'sampai', 'di', 'mau', 'di', 'jodohin', 'trs', 'tpi', 'gua', 'sllu', 'nolak']</t>
  </si>
  <si>
    <t>['aku', 'yg', 'belum', 'nikah', 'nikah', 'padahal', 'umur', 'masih', 'muda', 'dan', 'masih', 'santai', 'aja', 'menjalankan', 'hidup', 'tapi', 'knpa', 'orang', 'yg', 'repot', 'nyuruhin', 'aku', 'nikah', 'selalu', 'sampai', 'di', 'mau', 'di', 'jodohkan', 'terus', 'tapi', 'aku', 'selalu', 'menolak']</t>
  </si>
  <si>
    <t>['nikah', 'nikah', 'umur', 'muda', 'santai', 'aja', 'menjalankan', 'hidup', 'knpa', 'orang', 'repot', 'nyuruhin', 'nikah', 'jodohkan', 'menolak']</t>
  </si>
  <si>
    <t>['nikah', 'nikah', 'umur', 'muda', 'santai', 'aja', 'jalan', 'hidup', 'knpa', 'orang', 'repot', 'nyuruhin', 'nikah', 'jodoh', 'tolak']</t>
  </si>
  <si>
    <t>nikah nikah umur muda santai aja jalan hidup knpa orang repot nyuruhin nikah jodoh tolak</t>
  </si>
  <si>
    <t>@gakadagunanya_ @DzikryDedeng @anudek @sosmedkeras Kalo masih muda gak ada pikiran buat nikah dlu gapapa sih yang penting ada saving money biarpun sedikit semangat mas anudek 👍👍</t>
  </si>
  <si>
    <t>@gakadagunanya_ @dzikrydedeng @anudek @sosmedkeras kalo masih muda gak ada pikiran buat nikah dlu gapapa sih yang penting ada saving money biarpun sedikit semangat mas anudek 👍👍</t>
  </si>
  <si>
    <t>kalo masih muda gak ada pikiran buat nikah dlu gapapa sih yang penting ada saving money biarpun sedikit semangat mas anudek</t>
  </si>
  <si>
    <t>['kalo', 'masih', 'muda', 'gak', 'ada', 'pikiran', 'buat', 'nikah', 'dlu', 'gapapa', 'sih', 'yang', 'penting', 'ada', 'saving', 'money', 'biarpun', 'sedikit', 'semangat', 'mas', 'anudek']</t>
  </si>
  <si>
    <t>['kalo', 'masih', 'muda', 'gak', 'ada', 'pikiran', 'buat', 'nikah', 'dahulu', 'boleh', 'sih', 'yang', 'penting', 'ada', 'saving', 'money', 'biarpun', 'sedikit', 'semangat', 'kakak', 'anudek']</t>
  </si>
  <si>
    <t>['kalo', 'muda', 'gak', 'pikiran', 'nikah', 'sih', 'saving', 'money', 'biarpun', 'semangat', 'kakak', 'anudek']</t>
  </si>
  <si>
    <t>['kalo', 'muda', 'gak', 'pikir', 'nikah', 'sih', 'saving', 'money', 'biarpun', 'semangat', 'kakak', 'anudek']</t>
  </si>
  <si>
    <t>kalo muda gak pikir nikah sih saving money biarpun semangat kakak anudek</t>
  </si>
  <si>
    <t>@SandaranMu_ @tanyakanrl Hahahaha kayaknya efek nikah muda juga deh ini😅</t>
  </si>
  <si>
    <t>@sandaranmu_ @tanyakanrl hahahaha kayaknya efek nikah muda juga deh ini😅</t>
  </si>
  <si>
    <t>hahahaha kayaknya efek nikah muda juga deh ini</t>
  </si>
  <si>
    <t>['hahahaha', 'kayaknya', 'efek', 'nikah', 'muda', 'juga', 'deh', 'ini']</t>
  </si>
  <si>
    <t>['hahahaha', 'kayaknya', 'efek', 'nikah', 'muda', 'deh']</t>
  </si>
  <si>
    <t>['hahahaha', 'kayak', 'efek', 'nikah', 'muda', 'deh']</t>
  </si>
  <si>
    <t>hahahaha kayak efek nikah muda deh</t>
  </si>
  <si>
    <t>tema hari ini 
"ndelok yaya berjilbab aku dadi pgn nikah muda"</t>
  </si>
  <si>
    <t>tema hari ini ndelok yaya berjilbab aku dadi pgn nikah muda</t>
  </si>
  <si>
    <t>['tema', 'hari', 'ini', 'ndelok', 'yaya', 'berjilbab', 'aku', 'dadi', 'pgn', 'nikah', 'muda']</t>
  </si>
  <si>
    <t>['tema', 'hari', 'ini', 'ndelok', 'yaya', 'berjilbab', 'aku', 'jadi', 'ingin', 'nikah', 'muda']</t>
  </si>
  <si>
    <t>['tema', 'ndelok', 'yaya', 'berjilbab', 'nikah', 'muda']</t>
  </si>
  <si>
    <t>['tema', 'ndelok', 'yaya', 'jilbab', 'nikah', 'muda']</t>
  </si>
  <si>
    <t>tema ndelok yaya jilbab nikah muda</t>
  </si>
  <si>
    <t>Nikah muda sering dianggap sebagai gaya hidup yg keren. Banyak juga mereka yg mengambil keputusan ini untuk menghindari perzinahan. Sayangnya, pernikahan dini berdampak pada kesehatan, terlebih jika dilakukan tanpa persiapan matang.
#sexandrelationship
https://t.co/zNnUOdKdbX</t>
  </si>
  <si>
    <t>nikah muda sering dianggap sebagai gaya hidup yg keren. banyak juga mereka yg mengambil keputusan ini untuk menghindari perzinahan. sayangnya, pernikahan dini berdampak pada kesehatan, terlebih jika dilakukan tanpa persiapan matang.
#sexandrelationship
https://t.co/znnuodkdbx</t>
  </si>
  <si>
    <t>nikah muda sering dianggap sebagai gaya hidup yg keren banyak juga mereka yg mengambil keputusan ini untuk menghindari perzinahan sayangnya pernikahan dini berdampak pada kesehatan terlebih jika dilakukan tanpa persiapan matang</t>
  </si>
  <si>
    <t>['nikah', 'muda', 'sering', 'dianggap', 'sebagai', 'gaya', 'hidup', 'yg', 'keren', 'banyak', 'juga', 'mereka', 'yg', 'mengambil', 'keputusan', 'ini', 'untuk', 'menghindari', 'perzinahan', 'sayangnya', 'pernikahan', 'dini', 'berdampak', 'pada', 'kesehatan', 'terlebih', 'jika', 'dilakukan', 'tanpa', 'persiapan', 'matang']</t>
  </si>
  <si>
    <t>['nikah', 'muda', 'sering', 'dianggap', 'sebagai', 'gaya', 'hidup', 'yg', 'keren', 'banyak', 'juga', 'mereka', 'yg', 'mengambil', 'keputusan', 'ini', 'untuk', 'menghindari', 'perzinaan', 'sayangnya', 'pernikahan', 'dini', 'berdampak', 'pada', 'kesehatan', 'terlebih', 'jika', 'dilakukan', 'tanpa', 'persiapan', 'matang']</t>
  </si>
  <si>
    <t>['nikah', 'muda', 'dianggap', 'gaya', 'hidup', 'keren', 'mengambil', 'keputusan', 'menghindari', 'perzinaan', 'sayangnya', 'pernikahan', 'berdampak', 'kesehatan', 'persiapan', 'matang']</t>
  </si>
  <si>
    <t>['nikah', 'muda', 'anggap', 'gaya', 'hidup', 'keren', 'ambil', 'putus', 'hindar', 'zina', 'sayang', 'nikah', 'dampak', 'sehat', 'siap', 'matang']</t>
  </si>
  <si>
    <t>nikah muda anggap gaya hidup keren ambil putus hindar zina sayang nikah dampak sehat siap matang</t>
  </si>
  <si>
    <t>Pengen skip lebaran tahun ini Ya Allah, bukannya gak seneng, cuman agak awang"en yg mau ketemu sanak saudara/keluarga apalagi pas lebaran nanti saudara yg jauh lebih muda dari aku ada yg nikah. Udah ketebak bakal jadi bahan akunya😔</t>
  </si>
  <si>
    <t>pengen skip lebaran tahun ini ya allah, bukannya gak seneng, cuman agak awang"en yg mau ketemu sanak saudara/keluarga apalagi pas lebaran nanti saudara yg jauh lebih muda dari aku ada yg nikah. udah ketebak bakal jadi bahan akunya😔</t>
  </si>
  <si>
    <t>pengen skip lebaran tahun ini ya allah bukannya gak seneng cuman agak awangen yg mau ketemu sanak saudarakeluarga apalagi pas lebaran nanti saudara yg jauh lebih muda dari aku ada yg nikah udah ketebak bakal jadi bahan akunya</t>
  </si>
  <si>
    <t>['pengen', 'skip', 'lebaran', 'tahun', 'ini', 'ya', 'allah', 'bukannya', 'gak', 'seneng', 'cuman', 'agak', 'awangen', 'yg', 'mau', 'ketemu', 'sanak', 'saudarakeluarga', 'apalagi', 'pas', 'lebaran', 'nanti', 'saudara', 'yg', 'jauh', 'lebih', 'muda', 'dari', 'aku', 'ada', 'yg', 'nikah', 'udah', 'ketebak', 'bakal', 'jadi', 'bahan', 'akunya']</t>
  </si>
  <si>
    <t>['ingin', 'skip', 'lebaran', 'tahun', 'ini', 'ya', 'allah', 'bukannya', 'gak', 'senang', 'hanya', 'agak', 'awangen', 'yg', 'mau', 'bertemu', 'sanak', 'saudarakeluarga', 'apalagi', 'saat', 'lebaran', 'nanti', 'saudara', 'yg', 'jauh', 'lebih', 'muda', 'dari', 'aku', 'ada', 'yg', 'nikah', 'sudah', 'ketebak', 'bakal', 'jadi', 'bahan', 'akunya']</t>
  </si>
  <si>
    <t>['skip', 'lebaran', 'ya', 'allah', 'gak', 'senang', 'awangen', 'bertemu', 'sanak', 'saudarakeluarga', 'lebaran', 'saudara', 'muda', 'nikah', 'ketebak', 'bahan', 'akunya']</t>
  </si>
  <si>
    <t>['skip', 'lebaran', 'ya', 'allah', 'gak', 'senang', 'awangen', 'temu', 'sanak', 'saudarakeluarga', 'lebaran', 'saudara', 'muda', 'nikah', 'tebak', 'bahan', 'aku']</t>
  </si>
  <si>
    <t>skip lebaran ya allah gak senang awangen temu sanak saudarakeluarga lebaran saudara muda nikah tebak bahan aku</t>
  </si>
  <si>
    <t>Melihat teman yg baru keluar jam 8 mlm sudahh disuruh balik sama suaminyaa, makin memperkuattt niatku untuk tdk menikahh di usia muda seperti skrg lol. 
Dan menurutku itusih komunikasi semacam itu sebelum nikah jg penting.</t>
  </si>
  <si>
    <t>melihat teman yg baru keluar jam 8 mlm sudahh disuruh balik sama suaminyaa, makin memperkuattt niatku untuk tdk menikahh di usia muda seperti skrg lol. 
dan menurutku itusih komunikasi semacam itu sebelum nikah jg penting.</t>
  </si>
  <si>
    <t>melihat teman yg baru keluar jam mlm sudahh disuruh balik sama suaminyaa makin memperkuattt niatku untuk tdk menikahh di usia muda seperti skrg lol dan menurutku itusih komunikasi semacam itu sebelum nikah jg penting</t>
  </si>
  <si>
    <t>['melihat', 'teman', 'yg', 'baru', 'keluar', 'jam', 'mlm', 'sudahh', 'disuruh', 'balik', 'sama', 'suaminyaa', 'makin', 'memperkuattt', 'niatku', 'untuk', 'tdk', 'menikahh', 'di', 'usia', 'muda', 'seperti', 'skrg', 'lol', 'dan', 'menurutku', 'itusih', 'komunikasi', 'semacam', 'itu', 'sebelum', 'nikah', 'jg', 'penting']</t>
  </si>
  <si>
    <t>['melihat', 'teman', 'yg', 'baru', 'keluar', 'jam', 'malam', 'sudahh', 'disuruh', 'balik', 'sama', 'suaminyaa', 'makin', 'memperkuattt', 'niatku', 'untuk', 'tdk', 'menikahh', 'di', 'usia', 'muda', 'seperti', 'sekarang', 'lol', 'dan', 'menurutku', 'itu', 'komunikasi', 'semacam', 'itu', 'sebelum', 'nikah', 'juga', 'penting']</t>
  </si>
  <si>
    <t>['teman', 'jam', 'malam', 'sudahh', 'disuruh', 'suaminyaa', 'memperkuattt', 'niatku', 'tdk', 'menikahh', 'usia', 'muda', 'lol', 'menurutku', 'komunikasi', 'nikah']</t>
  </si>
  <si>
    <t>['teman', 'jam', 'malam', 'sudahh', 'suruh', 'suaminyaa', 'memperkuattt', 'niat', 'tdk', 'menikahh', 'usia', 'muda', 'lol', 'turut', 'komunikasi', 'nikah']</t>
  </si>
  <si>
    <t>teman jam malam sudahh suruh suaminyaa memperkuattt niat tdk menikahh usia muda lol turut komunikasi nikah</t>
  </si>
  <si>
    <t>buset ini gua dikasih pilihan antara kayak nikah muda atau membangun komitmen sm mantan</t>
  </si>
  <si>
    <t>['buset', 'ini', 'gua', 'dikasih', 'pilihan', 'antara', 'kayak', 'nikah', 'muda', 'atau', 'membangun', 'komitmen', 'sm', 'mantan']</t>
  </si>
  <si>
    <t>['buset', 'ini', 'aku', 'dikasih', 'pilihan', 'antara', 'seperti', 'nikah', 'muda', 'atau', 'membangun', 'komitmen', 'sama', 'mantan']</t>
  </si>
  <si>
    <t>['buset', 'dikasih', 'pilihan', 'nikah', 'muda', 'membangun', 'komitmen', 'mantan']</t>
  </si>
  <si>
    <t>['buset', 'kasih', 'pilih', 'nikah', 'muda', 'bangun', 'komitmen', 'mantan']</t>
  </si>
  <si>
    <t>buset kasih pilih nikah muda bangun komitmen mantan</t>
  </si>
  <si>
    <t>sumpah gue ga suka ada yg bahas2 nikah, MASIH MUDA AJG MASIH MUDA</t>
  </si>
  <si>
    <t>sumpah gue ga suka ada yg bahas2 nikah, masih muda ajg masih muda</t>
  </si>
  <si>
    <t>sumpah gue ga suka ada yg bahas nikah masih muda ajg masih muda</t>
  </si>
  <si>
    <t>['sumpah', 'gue', 'ga', 'suka', 'ada', 'yg', 'bahas', 'nikah', 'masih', 'muda', 'ajg', 'masih', 'muda']</t>
  </si>
  <si>
    <t>['sumpah', 'aku', 'tidak', 'suka', 'ada', 'yg', 'bahas', 'nikah', 'masih', 'muda', 'fuck', 'masih', 'muda']</t>
  </si>
  <si>
    <t>['sumpah', 'suka', 'bahas', 'nikah', 'muda', 'fuck', 'muda']</t>
  </si>
  <si>
    <t>sumpah suka bahas nikah muda fuck muda</t>
  </si>
  <si>
    <t>Gemesnyaaaa anak muda ini😗 tp mong kata gue mah jangan sesumbar ini itu bawa2 nikah segala dasar brondong, kalo jalannya ga mulus trs kalian ekhem putuhdlejdmfkdnckkd yg paling sakit ino anjrit udh lo alusin mulu dibawa terbang eh kehalang restu author (kalo kalo ya kan wkwk)</t>
  </si>
  <si>
    <t>gemesnyaaaa anak muda ini😗 tp mong kata gue mah jangan sesumbar ini itu bawa2 nikah segala dasar brondong, kalo jalannya ga mulus trs kalian ekhem putuhdlejdmfkdnckkd yg paling sakit ino anjrit udh lo alusin mulu dibawa terbang eh kehalang restu author (kalo kalo ya kan wkwk)</t>
  </si>
  <si>
    <t>gemesnyaaaa anak muda ini tp mong kata gue mah jangan sesumbar ini itu bawa nikah segala dasar brondong kalo jalannya ga mulus trs kalian ekhem putuhdlejdmfkdnckkd yg paling sakit ino anjrit udh lo alusin mulu dibawa terbang eh kehalang restu author kalo kalo ya kan wkwk</t>
  </si>
  <si>
    <t>['gemesnyaaaa', 'anak', 'muda', 'ini', 'tp', 'mong', 'kata', 'gue', 'mah', 'jangan', 'sesumbar', 'ini', 'itu', 'bawa', 'nikah', 'segala', 'dasar', 'brondong', 'kalo', 'jalannya', 'ga', 'mulus', 'trs', 'kalian', 'ekhem', 'putuhdlejdmfkdnckkd', 'yg', 'paling', 'sakit', 'ino', 'anjrit', 'udh', 'lo', 'alusin', 'mulu', 'dibawa', 'terbang', 'eh', 'kehalang', 'restu', 'author', 'kalo', 'kalo', 'ya', 'kan', 'wkwk']</t>
  </si>
  <si>
    <t>['gemesnyaaaa', 'anak', 'muda', 'ini', 'tapi', 'mong', 'kata', 'aku', 'mah', 'jangan', 'sesumbar', 'ini', 'itu', 'bawa', 'nikah', 'segala', 'dasar', 'muda', 'kalo', 'jalannya', 'tidak', 'mulus', 'terus', 'kalian', 'ekhem', 'putuhdlejdmfkdnckkd', 'yg', 'paling', 'sakit', 'ino', 'fuck', 'sudah', 'kamu', 'alusin', 'selalu', 'dibawa', 'terbang', 'malah', 'kehalang', 'restu', 'author', 'kalo', 'kalo', 'ya', 'kan', 'wkwk']</t>
  </si>
  <si>
    <t>['gemesnyaaaa', 'anak', 'muda', 'mong', 'mah', 'sesumbar', 'bawa', 'nikah', 'dasar', 'muda', 'kalo', 'jalannya', 'mulus', 'ekhem', 'putuhdlejdmfkdnckkd', 'sakit', 'ino', 'fuck', 'alusin', 'dibawa', 'terbang', 'kehalang', 'restu', 'author', 'kalo', 'kalo', 'ya']</t>
  </si>
  <si>
    <t>['gemesnyaaaa', 'anak', 'muda', 'mong', 'mah', 'sesumbar', 'bawa', 'nikah', 'dasar', 'muda', 'kalo', 'jalan', 'mulus', 'ekhem', 'putuhdlejdmfkdnckkd', 'sakit', 'ino', 'fuck', 'alusin', 'bawa', 'terbang', 'halang', 'restu', 'author', 'kalo', 'kalo', 'ya']</t>
  </si>
  <si>
    <t>gemesnyaaaa anak muda mong mah sesumbar bawa nikah dasar muda kalo jalan mulus ekhem putuhdlejdmfkdnckkd sakit ino fuck alusin bawa terbang halang restu author kalo kalo ya</t>
  </si>
  <si>
    <t>@banjarbase bnyk yg nikah muda padahal dari segi mental dan finansial masih belum siap</t>
  </si>
  <si>
    <t>bnyk yg nikah muda padahal dari segi mental dan finansial masih belum siap</t>
  </si>
  <si>
    <t>['bnyk', 'yg', 'nikah', 'muda', 'padahal', 'dari', 'segi', 'mental', 'dan', 'finansial', 'masih', 'belum', 'siap']</t>
  </si>
  <si>
    <t>['banyak', 'yg', 'nikah', 'muda', 'padahal', 'dari', 'segi', 'mental', 'dan', 'keuangan', 'masih', 'belum', 'siap']</t>
  </si>
  <si>
    <t>['nikah', 'muda', 'segi', 'mental', 'keuangan']</t>
  </si>
  <si>
    <t>['nikah', 'muda', 'segi', 'mental', 'uang']</t>
  </si>
  <si>
    <t>nikah muda segi mental uang</t>
  </si>
  <si>
    <t>GUE NANYAIN UMUR MAK W TRS MAK W MALAH NGIRA W PEN NIKAH/UDH ADA TARGET BUAT NIKAH GT??!?!! no f way w nikah muda^^</t>
  </si>
  <si>
    <t>gue nanyain umur mak w trs mak w malah ngira w pen nikah/udh ada target buat nikah gt??!?!! no f way w nikah muda^^</t>
  </si>
  <si>
    <t>gue nanyain umur mak  trs mak  malah ngira  pen nikahudh ada target buat nikah gt no  way  nikah muda</t>
  </si>
  <si>
    <t>['gue', 'nanyain', 'umur', 'mak', 'trs', 'mak', 'malah', 'ngira', 'pen', 'nikahudh', 'ada', 'target', 'buat', 'nikah', 'gt', 'no', 'way', 'nikah', 'muda']</t>
  </si>
  <si>
    <t>['aku', 'menanyakan', 'umur', 'ibu', 'terus', 'ibu', 'malah', 'mengira', 'ingin', 'nikahudh', 'ada', 'target', 'buat', 'nikah', 'begitu', 'no', 'way', 'nikah', 'muda']</t>
  </si>
  <si>
    <t>['umur', 'nikahudh', 'target', 'nikah', 'no', 'way', 'nikah', 'muda']</t>
  </si>
  <si>
    <t>umur nikahudh target nikah no way nikah muda</t>
  </si>
  <si>
    <t>Kapan ya orang-orang tua paham kalo nikah muda bukan buat semua orang?</t>
  </si>
  <si>
    <t>kapan ya orang-orang tua paham kalo nikah muda bukan buat semua orang?</t>
  </si>
  <si>
    <t>kapan ya orangorang tua paham kalo nikah muda bukan buat semua orang</t>
  </si>
  <si>
    <t>['kapan', 'ya', 'orangorang', 'tua', 'paham', 'kalo', 'nikah', 'muda', 'bukan', 'buat', 'semua', 'orang']</t>
  </si>
  <si>
    <t>['kapan', 'ya', 'orang', 'tua', 'paham', 'kalo', 'nikah', 'muda', 'bukan', 'buat', 'semua', 'orang']</t>
  </si>
  <si>
    <t>['ya', 'orang', 'tua', 'paham', 'kalo', 'nikah', 'muda', 'orang']</t>
  </si>
  <si>
    <t>ya orang tua paham kalo nikah muda orang</t>
  </si>
  <si>
    <t>@dnbnsm Aku pas nikah muda temen2ku pada gitu ke aku. Tapi kubilang, "Udah, tenang aja. Nikah bukan lomba."
Soalnya aku ngerti situasi temen2ku beda. Ada yg harus biayai adik, dst.
Insyaallah jalannya Allah mudahkan ya, Kak, 😊😊😊</t>
  </si>
  <si>
    <t>@dnbnsm aku pas nikah muda temen2ku pada gitu ke aku. tapi kubilang, "udah, tenang aja. nikah bukan lomba."
soalnya aku ngerti situasi temen2ku beda. ada yg harus biayai adik, dst.
insyaallah jalannya allah mudahkan ya, kak, 😊😊😊</t>
  </si>
  <si>
    <t>aku pas nikah muda temenku pada gitu ke aku tapi kubilang udah tenang aja nikah bukan lomba soalnya aku ngerti situasi temenku beda ada yg harus biayai adik dst insyaallah jalannya allah mudahkan ya kak</t>
  </si>
  <si>
    <t>['aku', 'pas', 'nikah', 'muda', 'temenku', 'pada', 'gitu', 'ke', 'aku', 'tapi', 'kubilang', 'udah', 'tenang', 'aja', 'nikah', 'bukan', 'lomba', 'soalnya', 'aku', 'ngerti', 'situasi', 'temenku', 'beda', 'ada', 'yg', 'harus', 'biayai', 'adik', 'dst', 'insyaallah', 'jalannya', 'allah', 'mudahkan', 'ya', 'kak']</t>
  </si>
  <si>
    <t>['aku', 'saat', 'nikah', 'muda', 'temenku', 'pada', 'begitu', 'ke', 'aku', 'tapi', 'kubilang', 'sudah', 'tenang', 'aja', 'nikah', 'bukan', 'lomba', 'soalnya', 'aku', 'paham', 'situasi', 'temenku', 'beda', 'ada', 'yg', 'harus', 'biayai', 'adik', 'dst', 'semoga', 'jalannya', 'allah', 'mudahkan', 'ya', 'kakak']</t>
  </si>
  <si>
    <t>['nikah', 'muda', 'temenku', 'kubilang', 'tenang', 'aja', 'nikah', 'lomba', 'paham', 'situasi', 'temenku', 'beda', 'biayai', 'adik', 'dst', 'semoga', 'jalannya', 'allah', 'mudahkan', 'ya', 'kakak']</t>
  </si>
  <si>
    <t>['nikah', 'muda', 'temenku', 'bilang', 'tenang', 'aja', 'nikah', 'lomba', 'paham', 'situasi', 'temenku', 'beda', 'biaya', 'adik', 'dst', 'moga', 'jalan', 'allah', 'mudah', 'ya', 'kakak']</t>
  </si>
  <si>
    <t>nikah muda temenku bilang tenang aja nikah lomba paham situasi temenku beda biaya adik dst moga jalan allah mudah ya kakak</t>
  </si>
  <si>
    <t>@khafiyyayayaya y gpp nikah muda</t>
  </si>
  <si>
    <t xml:space="preserve"> gpp nikah muda</t>
  </si>
  <si>
    <t>Kangen do do sol sol la la sol ini eunsoo sama si jangsoo lucu bgt tiba2 nikah muda trus punya anak 😭😭😭 bayi punya bayi ya Allah. Sekarang suaminya eunsoo udah jadi cokiber di universe sebelah https://t.co/iPEkx1J1li</t>
  </si>
  <si>
    <t>kangen do do sol sol la la sol ini eunsoo sama si jangsoo lucu bgt tiba2 nikah muda trus punya anak 😭😭😭 bayi punya bayi ya allah. sekarang suaminya eunsoo udah jadi cokiber di universe sebelah https://t.co/ipekx1j1li</t>
  </si>
  <si>
    <t>kangen do do sol sol la la sol ini eunsoo sama si jangsoo lucu bgt tiba nikah muda trus punya anak bayi punya bayi ya allah sekarang suaminya eunsoo udah jadi cokiber di universe sebelah</t>
  </si>
  <si>
    <t>['kangen', 'do', 'do', 'sol', 'sol', 'la', 'la', 'sol', 'ini', 'eunsoo', 'sama', 'si', 'jangsoo', 'lucu', 'bgt', 'tiba', 'nikah', 'muda', 'trus', 'punya', 'anak', 'bayi', 'punya', 'bayi', 'ya', 'allah', 'sekarang', 'suaminya', 'eunsoo', 'udah', 'jadi', 'cokiber', 'di', 'universe', 'sebelah']</t>
  </si>
  <si>
    <t>['kangen', 'pada', 'pada', 'sol', 'sol', 'la', 'la', 'sol', 'ini', 'eunsoo', 'sama', 'si', 'jangsoo', 'lucu', 'banget', 'tiba', 'nikah', 'muda', 'terus', 'punya', 'anak', 'bayi', 'punya', 'bayi', 'ya', 'allah', 'sekarang', 'suaminya', 'eunsoo', 'sudah', 'jadi', 'cokiber', 'di', 'universe', 'sebelah']</t>
  </si>
  <si>
    <t>['kangen', 'sol', 'sol', 'la', 'la', 'sol', 'eunsoo', 'si', 'jangsoo', 'lucu', 'banget', 'nikah', 'muda', 'anak', 'bayi', 'bayi', 'ya', 'allah', 'suaminya', 'eunsoo', 'cokiber', 'universe', 'sebelah']</t>
  </si>
  <si>
    <t>['kangen', 'sol', 'sol', 'la', 'la', 'sol', 'eunsoo', 'si', 'jangsoo', 'lucu', 'banget', 'nikah', 'muda', 'anak', 'bayi', 'bayi', 'ya', 'allah', 'suami', 'eunsoo', 'cokiber', 'universe', 'belah']</t>
  </si>
  <si>
    <t>kangen sol sol la la sol eunsoo si jangsoo lucu banget nikah muda anak bayi bayi ya allah suami eunsoo cokiber universe belah</t>
  </si>
  <si>
    <t>soal siap atau tidak siap. jangan melihat yg seumuran nikah cepet jadi kepengen ikutan nikah.
selagi msh muda belum nikah puas puasin main dulu, semangat cari duit yg bnyk dan nabung. karna hal yg bikin ribut dlm rumah tangga bukan faktor perselingkuhan saja tp faktor ekonomi jg</t>
  </si>
  <si>
    <t>soal siap atau tidak siap jangan melihat yg seumuran nikah cepet jadi kepengen ikutan nikah selagi msh muda belum nikah puas puasin main dulu semangat cari duit yg bnyk dan nabung karna hal yg bikin ribut dlm rumah tangga bukan faktor perselingkuhan saja tp faktor ekonomi jg</t>
  </si>
  <si>
    <t>['soal', 'siap', 'atau', 'tidak', 'siap', 'jangan', 'melihat', 'yg', 'seumuran', 'nikah', 'cepet', 'jadi', 'kepengen', 'ikutan', 'nikah', 'selagi', 'msh', 'muda', 'belum', 'nikah', 'puas', 'puasin', 'main', 'dulu', 'semangat', 'cari', 'duit', 'yg', 'bnyk', 'dan', 'nabung', 'karna', 'hal', 'yg', 'bikin', 'ribut', 'dlm', 'rumah', 'tangga', 'bukan', 'faktor', 'perselingkuhan', 'saja', 'tp', 'faktor', 'ekonomi', 'jg']</t>
  </si>
  <si>
    <t>['soal', 'siap', 'atau', 'tidak', 'siap', 'jangan', 'melihat', 'yg', 'seumuran', 'nikah', 'cepat', 'jadi', 'ingin', 'mengikuti', 'nikah', 'selagi', 'masih', 'muda', 'belum', 'nikah', 'puas', 'puas', 'main', 'dulu', 'semangat', 'cari', 'duit', 'yg', 'banyak', 'dan', 'menabung', 'karena', 'hal', 'yg', 'bikin', 'ribut', 'dlm', 'rumah', 'tangga', 'bukan', 'faktor', 'perselingkuhan', 'saja', 'tapi', 'faktor', 'ekonomi', 'juga']</t>
  </si>
  <si>
    <t>['seumuran', 'nikah', 'cepat', 'mengikuti', 'nikah', 'selagi', 'muda', 'nikah', 'puas', 'puas', 'main', 'semangat', 'cari', 'duit', 'menabung', 'bikin', 'ribut', 'dlm', 'rumah', 'tangga', 'faktor', 'perselingkuhan', 'faktor', 'ekonomi']</t>
  </si>
  <si>
    <t>['umur', 'nikah', 'cepat', 'ikut', 'nikah', 'selagi', 'muda', 'nikah', 'puas', 'puas', 'main', 'semangat', 'cari', 'duit', 'tabung', 'bikin', 'ribut', 'dlm', 'rumah', 'tangga', 'faktor', 'selingkuh', 'faktor', 'ekonomi']</t>
  </si>
  <si>
    <t>umur nikah cepat ikut nikah selagi muda nikah puas puas main semangat cari duit tabung bikin ribut dlm rumah tangga faktor selingkuh faktor ekonomi</t>
  </si>
  <si>
    <t>belom nikah tapi udah banyak contoh rumah tangga yg menginspirasi aku untuk tidak terburu buru menikah. karena menikah bukan untuk setahun dua tahun tapi ibadah seumur hidup.
intinya menikah diwaktu yg tepat bukan di waktu yg cepat, menikah itu bukan soal tua atau muda, tapi</t>
  </si>
  <si>
    <t>belom nikah tapi udah banyak contoh rumah tangga yg menginspirasi aku untuk tidak terburu buru menikah karena menikah bukan untuk setahun dua tahun tapi ibadah seumur hidup intinya menikah diwaktu yg tepat bukan di waktu yg cepat menikah itu bukan soal tua atau muda tapi</t>
  </si>
  <si>
    <t>['belom', 'nikah', 'tapi', 'udah', 'banyak', 'contoh', 'rumah', 'tangga', 'yg', 'menginspirasi', 'aku', 'untuk', 'tidak', 'terburu', 'buru', 'menikah', 'karena', 'menikah', 'bukan', 'untuk', 'setahun', 'dua', 'tahun', 'tapi', 'ibadah', 'seumur', 'hidup', 'intinya', 'menikah', 'diwaktu', 'yg', 'tepat', 'bukan', 'di', 'waktu', 'yg', 'cepat', 'menikah', 'itu', 'bukan', 'soal', 'tua', 'atau', 'muda', 'tapi']</t>
  </si>
  <si>
    <t>['belum', 'nikah', 'tapi', 'sudah', 'banyak', 'contoh', 'rumah', 'tangga', 'yg', 'menginspirasi', 'aku', 'untuk', 'tidak', 'terburu', 'buru', 'nikah', 'karena', 'nikah', 'bukan', 'untuk', 'setahun', 'dua', 'tahun', 'tapi', 'ibadah', 'seumur', 'hidup', 'intinya', 'nikah', 'diwaktu', 'yg', 'tepat', 'bukan', 'di', 'waktu', 'yg', 'cepat', 'nikah', 'itu', 'bukan', 'soal', 'tua', 'atau', 'muda', 'tapi']</t>
  </si>
  <si>
    <t>['nikah', 'contoh', 'rumah', 'tangga', 'menginspirasi', 'terburu', 'buru', 'nikah', 'nikah', 'setahun', 'ibadah', 'seumur', 'hidup', 'intinya', 'nikah', 'diwaktu', 'cepat', 'nikah', 'tua', 'muda']</t>
  </si>
  <si>
    <t>['nikah', 'contoh', 'rumah', 'tangga', 'inspirasi', 'buru', 'buru', 'nikah', 'nikah', 'tahun', 'ibadah', 'umur', 'hidup', 'inti', 'nikah', 'waktu', 'cepat', 'nikah', 'tua', 'muda']</t>
  </si>
  <si>
    <t>nikah contoh rumah tangga inspirasi buru buru nikah nikah tahun ibadah umur hidup inti nikah waktu cepat nikah tua muda</t>
  </si>
  <si>
    <t>Temen2 pada mau nikah, tunangan, lamaran di usia muda sih
Kok gue makin ngga terlalu pingin ky gitu? :(
Ya ada sih mau nikah etc. Tapi ngga cepet2 bgt gitu :(</t>
  </si>
  <si>
    <t>temen2 pada mau nikah, tunangan, lamaran di usia muda sih
kok gue makin ngga terlalu pingin ky gitu? :(
ya ada sih mau nikah etc. tapi ngga cepet2 bgt gitu :(</t>
  </si>
  <si>
    <t>temen pada mau nikah tunangan lamaran di usia muda sih kok gue makin ngga terlalu pingin ky gitu ya ada sih mau nikah etc tapi ngga cepet bgt gitu</t>
  </si>
  <si>
    <t>['temen', 'pada', 'mau', 'nikah', 'tunangan', 'lamaran', 'di', 'usia', 'muda', 'sih', 'kok', 'gue', 'makin', 'ngga', 'terlalu', 'pingin', 'ky', 'gitu', 'ya', 'ada', 'sih', 'mau', 'nikah', 'etc', 'tapi', 'ngga', 'cepet', 'bgt', 'gitu']</t>
  </si>
  <si>
    <t>['teman', 'pada', 'mau', 'nikah', 'tunangan', 'lamaran', 'di', 'usia', 'muda', 'sih', 'kok', 'aku', 'makin', 'tidak', 'terlalu', 'ingin', 'seperti', 'begitu', 'ya', 'ada', 'sih', 'mau', 'nikah', 'etc', 'tapi', 'tidak', 'cepat', 'banget', 'begitu']</t>
  </si>
  <si>
    <t>['teman', 'nikah', 'tunangan', 'lamaran', 'usia', 'muda', 'sih', 'ya', 'sih', 'nikah', 'etc', 'cepat', 'banget']</t>
  </si>
  <si>
    <t>['teman', 'nikah', 'tunang', 'lamar', 'usia', 'muda', 'sih', 'ya', 'sih', 'nikah', 'etc', 'cepat', 'banget']</t>
  </si>
  <si>
    <t>teman nikah tunang lamar usia muda sih ya sih nikah etc cepat banget</t>
  </si>
  <si>
    <t>@worksfess Gw ga bakal nikah dulu... Menikah di usia tua rupanya lebih enak ketimbang di usia muda</t>
  </si>
  <si>
    <t>@worksfess gw ga bakal nikah dulu... menikah di usia tua rupanya lebih enak ketimbang di usia muda</t>
  </si>
  <si>
    <t>gw ga bakal nikah dulu menikah di usia tua rupanya lebih enak ketimbang di usia muda</t>
  </si>
  <si>
    <t>['gw', 'ga', 'bakal', 'nikah', 'dulu', 'menikah', 'di', 'usia', 'tua', 'rupanya', 'lebih', 'enak', 'ketimbang', 'di', 'usia', 'muda']</t>
  </si>
  <si>
    <t>['aku', 'tidak', 'bakal', 'nikah', 'dulu', 'nikah', 'di', 'usia', 'tua', 'rupanya', 'lebih', 'enak', 'ketimbang', 'di', 'usia', 'muda']</t>
  </si>
  <si>
    <t>['nikah', 'nikah', 'usia', 'tua', 'enak', 'ketimbang', 'usia', 'muda']</t>
  </si>
  <si>
    <t>nikah nikah usia tua enak ketimbang usia muda</t>
  </si>
  <si>
    <t>@alifpriatna @investorgabut Pak teguh bilangnya, klo mo nikah ya nikah aja
Ada kata itu nyuruh nikah muda, nikah cepet ??</t>
  </si>
  <si>
    <t>@alifpriatna @investorgabut pak teguh bilangnya, klo mo nikah ya nikah aja
ada kata itu nyuruh nikah muda, nikah cepet ??</t>
  </si>
  <si>
    <t>pak teguh bilangnya klo mo nikah ya nikah aja ada kata itu nyuruh nikah muda nikah cepet</t>
  </si>
  <si>
    <t>['pak', 'teguh', 'bilangnya', 'klo', 'mo', 'nikah', 'ya', 'nikah', 'aja', 'ada', 'kata', 'itu', 'nyuruh', 'nikah', 'muda', 'nikah', 'cepet']</t>
  </si>
  <si>
    <t>['pak', 'teguh', 'bilangnya', 'klo', 'mau', 'nikah', 'ya', 'nikah', 'aja', 'ada', 'kata', 'itu', 'menyuruh', 'nikah', 'muda', 'nikah', 'cepat']</t>
  </si>
  <si>
    <t>['teguh', 'bilangnya', 'klo', 'nikah', 'ya', 'nikah', 'aja', 'menyuruh', 'nikah', 'muda', 'nikah', 'cepat']</t>
  </si>
  <si>
    <t>['teguh', 'bilang', 'klo', 'nikah', 'ya', 'nikah', 'aja', 'suruh', 'nikah', 'muda', 'nikah', 'cepat']</t>
  </si>
  <si>
    <t>teguh bilang klo nikah ya nikah aja suruh nikah muda nikah cepat</t>
  </si>
  <si>
    <t>@bracteosum mungkin.
blm pernah lihat jalan berdua doang.
sepupuku pas masih kecil banget kakaknya dah nikah. jd nggak terlalu akrab.
keponakannya cuma 3 tahun lbh muda.
malah kayak kakak adik 😭</t>
  </si>
  <si>
    <t>mungkin blm pernah lihat jalan berdua doang sepupuku pas masih kecil banget kakaknya dah nikah jd nggak terlalu akrab keponakannya cuma tahun lbh muda malah kayak kakak adik</t>
  </si>
  <si>
    <t>['mungkin', 'blm', 'pernah', 'lihat', 'jalan', 'berdua', 'doang', 'sepupuku', 'pas', 'masih', 'kecil', 'banget', 'kakaknya', 'dah', 'nikah', 'jd', 'nggak', 'terlalu', 'akrab', 'keponakannya', 'cuma', 'tahun', 'lbh', 'muda', 'malah', 'kayak', 'kakak', 'adik']</t>
  </si>
  <si>
    <t>['mungkin', 'belum', 'pernah', 'lihat', 'jalan', 'berdua', 'hanya', 'sepupuku', 'saat', 'masih', 'kecil', 'banget', 'kakaknya', 'sudah', 'nikah', 'jd', 'tidak', 'terlalu', 'akrab', 'keponakannya', 'cuma', 'tahun', 'lbh', 'muda', 'malah', 'seperti', 'kakak', 'adik']</t>
  </si>
  <si>
    <t>['lihat', 'jalan', 'berdua', 'sepupuku', 'banget', 'kakaknya', 'nikah', 'jd', 'akrab', 'keponakannya', 'lbh', 'muda', 'kakak', 'adik']</t>
  </si>
  <si>
    <t>['lihat', 'jalan', 'dua', 'sepupu', 'banget', 'kakak', 'nikah', 'jd', 'akrab', 'keponakan', 'lbh', 'muda', 'kakak', 'adik']</t>
  </si>
  <si>
    <t>lihat jalan dua sepupu banget kakak nikah jd akrab keponakan lbh muda kakak adik</t>
  </si>
  <si>
    <t>@James_Al_Murtad Paling bnyk meriwayatkan hadist krn tinggal dngn rasul dan masih muda sehingga beliau cerdas dan terdidik dengan baik. Hadist sebanyak itu bisa beliau ingat tentu karna masih muda dan belum punya anak. Akhirnya nyata bermanfaat bagi umat muslim. Nikah gk cuman soal seks.</t>
  </si>
  <si>
    <t>@james_al_murtad paling bnyk meriwayatkan hadist krn tinggal dngn rasul dan masih muda sehingga beliau cerdas dan terdidik dengan baik. hadist sebanyak itu bisa beliau ingat tentu karna masih muda dan belum punya anak. akhirnya nyata bermanfaat bagi umat muslim. nikah gk cuman soal seks.</t>
  </si>
  <si>
    <t>almurtad paling bnyk meriwayatkan hadist krn tinggal dngn rasul dan masih muda sehingga beliau cerdas dan terdidik dengan baik hadist sebanyak itu bisa beliau ingat tentu karna masih muda dan belum punya anak akhirnya nyata bermanfaat bagi umat muslim nikah gk cuman soal seks</t>
  </si>
  <si>
    <t>['almurtad', 'paling', 'bnyk', 'meriwayatkan', 'hadist', 'krn', 'tinggal', 'dngn', 'rasul', 'dan', 'masih', 'muda', 'sehingga', 'beliau', 'cerdas', 'dan', 'terdidik', 'dengan', 'baik', 'hadist', 'sebanyak', 'itu', 'bisa', 'beliau', 'ingat', 'tentu', 'karna', 'masih', 'muda', 'dan', 'belum', 'punya', 'anak', 'akhirnya', 'nyata', 'bermanfaat', 'bagi', 'umat', 'muslim', 'nikah', 'gk', 'cuman', 'soal', 'seks']</t>
  </si>
  <si>
    <t>['almurtad', 'paling', 'banyak', 'meriwayatkan', 'hadist', 'krn', 'tinggal', 'dngn', 'rasul', 'dan', 'masih', 'muda', 'sehingga', 'beliau', 'cerdas', 'dan', 'terdidik', 'dengan', 'baik', 'hadist', 'sebanyak', 'itu', 'bisa', 'beliau', 'ingat', 'tentu', 'karena', 'masih', 'muda', 'dan', 'belum', 'punya', 'anak', 'akhirnya', 'nyata', 'bermanfaat', 'bagi', 'umat', 'muslim', 'nikah', 'tidak', 'hanya', 'soal', 'seks']</t>
  </si>
  <si>
    <t>['almurtad', 'meriwayatkan', 'hadist', 'krn', 'tinggal', 'dngn', 'rasul', 'muda', 'beliau', 'cerdas', 'terdidik', 'hadist', 'beliau', 'muda', 'anak', 'nyata', 'bermanfaat', 'umat', 'muslim', 'nikah', 'seks']</t>
  </si>
  <si>
    <t>['almurtad', 'riwayat', 'hadist', 'krn', 'tinggal', 'dngn', 'rasul', 'muda', 'beliau', 'cerdas', 'didik', 'hadist', 'beliau', 'muda', 'anak', 'nyata', 'manfaat', 'umat', 'muslim', 'nikah', 'seks']</t>
  </si>
  <si>
    <t>almurtad riwayat hadist krn tinggal dngn rasul muda beliau cerdas didik hadist beliau muda anak nyata manfaat umat muslim nikah seks</t>
  </si>
  <si>
    <t>@18fesss 24 itu masih muda banget dek, santai aja. Mau nikah 2 atau 3 tahun lagi pun ga masalah. Yang penting menikahlah dengan orang yang tepat.</t>
  </si>
  <si>
    <t>@18fesss 24 itu masih muda banget dek, santai aja. mau nikah 2 atau 3 tahun lagi pun ga masalah. yang penting menikahlah dengan orang yang tepat.</t>
  </si>
  <si>
    <t>itu masih muda banget dek santai aja mau nikah atau tahun lagi pun ga masalah yang penting menikahlah dengan orang yang tepat</t>
  </si>
  <si>
    <t>['itu', 'masih', 'muda', 'banget', 'dek', 'santai', 'aja', 'mau', 'nikah', 'atau', 'tahun', 'lagi', 'pun', 'ga', 'masalah', 'yang', 'penting', 'menikahlah', 'dengan', 'orang', 'yang', 'tepat']</t>
  </si>
  <si>
    <t>['itu', 'masih', 'muda', 'banget', 'adik', 'santai', 'aja', 'mau', 'nikah', 'atau', 'tahun', 'lagi', 'pun', 'tidak', 'masalah', 'yang', 'penting', 'menikahlah', 'dengan', 'orang', 'yang', 'tepat']</t>
  </si>
  <si>
    <t>['muda', 'banget', 'adik', 'santai', 'aja', 'nikah', 'menikahlah', 'orang']</t>
  </si>
  <si>
    <t>['muda', 'banget', 'adik', 'santai', 'aja', 'nikah', 'nikah', 'orang']</t>
  </si>
  <si>
    <t>muda banget adik santai aja nikah nikah orang</t>
  </si>
  <si>
    <t>@And__S123__ @widhitinut @tanyarlfes Contoh soalnya banyak. Bukan bermaksud generalisir. Kenyataannya begitu. Gimana dong?? Coba baca facebook temenmu yg udah menikah dan berkeluarga. Atau yg nikah muda. Yg pernikahannya bahagia bisa kuhitung dengan jari. Selebihnya Astaghfirullahal Azhiem.🙏</t>
  </si>
  <si>
    <t>@and__s123__ @widhitinut @tanyarlfes contoh soalnya banyak. bukan bermaksud generalisir. kenyataannya begitu. gimana dong?? coba baca facebook temenmu yg udah menikah dan berkeluarga. atau yg nikah muda. yg pernikahannya bahagia bisa kuhitung dengan jari. selebihnya astaghfirullahal azhiem.🙏</t>
  </si>
  <si>
    <t xml:space="preserve"> contoh soalnya banyak bukan bermaksud generalisir kenyataannya begitu gimana dong coba baca facebook temenmu yg udah menikah dan berkeluarga atau yg nikah muda yg pernikahannya bahagia bisa kuhitung dengan jari selebihnya astaghfirullahal azhiem</t>
  </si>
  <si>
    <t>['contoh', 'soalnya', 'banyak', 'bukan', 'bermaksud', 'generalisir', 'kenyataannya', 'begitu', 'gimana', 'dong', 'coba', 'baca', 'facebook', 'temenmu', 'yg', 'udah', 'menikah', 'dan', 'berkeluarga', 'atau', 'yg', 'nikah', 'muda', 'yg', 'pernikahannya', 'bahagia', 'bisa', 'kuhitung', 'dengan', 'jari', 'selebihnya', 'astaghfirullahal', 'azhiem']</t>
  </si>
  <si>
    <t>['contoh', 'soalnya', 'banyak', 'bukan', 'bermaksud', 'generalisir', 'kenyataannya', 'begitu', 'bagaimana', 'dong', 'coba', 'baca', 'facebook', 'temenmu', 'yg', 'sudah', 'nikah', 'dan', 'berkeluarga', 'atau', 'yg', 'nikah', 'muda', 'yg', 'pernikahannya', 'bahagia', 'bisa', 'kuhitung', 'dengan', 'jari', 'selebihnya', 'astaghfirullahal', 'azhiem']</t>
  </si>
  <si>
    <t>['contoh', 'generalisir', 'kenyataannya', 'coba', 'baca', 'facebook', 'temenmu', 'nikah', 'berkeluarga', 'nikah', 'muda', 'pernikahannya', 'bahagia', 'kuhitung', 'jari', 'selebihnya', 'astaghfirullahal', 'azhiem']</t>
  </si>
  <si>
    <t>['contoh', 'generalisir', 'nyata', 'coba', 'baca', 'facebook', 'temenmu', 'nikah', 'keluarga', 'nikah', 'muda', 'nikah', 'bahagia', 'hitung', 'jari', 'lebih', 'astaghfirullahal', 'azhiem']</t>
  </si>
  <si>
    <t>contoh generalisir nyata coba baca facebook temenmu nikah keluarga nikah muda nikah bahagia hitung jari lebih astaghfirullahal azhiem</t>
  </si>
  <si>
    <t>@AndyHuskyyy @philleshy betul sih bbrp kenalan nikah terlalu muda, denger cerita pihak perempuan sehari lebih 3x tiap hari terus menerus, habis itu cerai</t>
  </si>
  <si>
    <t>@andyhuskyyy @philleshy betul sih bbrp kenalan nikah terlalu muda, denger cerita pihak perempuan sehari lebih 3x tiap hari terus menerus, habis itu cerai</t>
  </si>
  <si>
    <t>betul sih bbrp kenalan nikah terlalu muda denger cerita pihak perempuan sehari lebih  tiap hari terus menerus habis itu cerai</t>
  </si>
  <si>
    <t>['betul', 'sih', 'bbrp', 'kenalan', 'nikah', 'terlalu', 'muda', 'denger', 'cerita', 'pihak', 'perempuan', 'sehari', 'lebih', 'tiap', 'hari', 'terus', 'menerus', 'habis', 'itu', 'cerai']</t>
  </si>
  <si>
    <t>['betul', 'sih', 'beberapa', 'kenalan', 'nikah', 'terlalu', 'muda', 'denger', 'cerita', 'pihak', 'perempuan', 'sehari', 'lebih', 'tiap', 'hari', 'terus', 'menerus', 'habis', 'itu', 'cerai']</t>
  </si>
  <si>
    <t>['sih', 'kenalan', 'nikah', 'muda', 'denger', 'cerita', 'perempuan', 'sehari', 'menerus', 'habis', 'cerai']</t>
  </si>
  <si>
    <t>['sih', 'kenal', 'nikah', 'muda', 'denger', 'cerita', 'perempuan', 'hari', 'terus', 'habis', 'cerai']</t>
  </si>
  <si>
    <t>sih kenal nikah muda denger cerita perempuan hari terus habis cerai</t>
  </si>
  <si>
    <t>sekarang cara melegalkan freeseks ya nikah, kenapa anak muda banyak yang nikah? ya itu</t>
  </si>
  <si>
    <t>sekarang cara melegalkan freeseks ya nikah kenapa anak muda banyak yang nikah ya itu</t>
  </si>
  <si>
    <t>['sekarang', 'cara', 'melegalkan', 'freeseks', 'ya', 'nikah', 'kenapa', 'anak', 'muda', 'banyak', 'yang', 'nikah', 'ya', 'itu']</t>
  </si>
  <si>
    <t>['melegalkan', 'freeseks', 'ya', 'nikah', 'anak', 'muda', 'nikah', 'ya']</t>
  </si>
  <si>
    <t>['legal', 'freeseks', 'ya', 'nikah', 'anak', 'muda', 'nikah', 'ya']</t>
  </si>
  <si>
    <t>legal freeseks ya nikah anak muda nikah ya</t>
  </si>
  <si>
    <t>Menikah di usia (relatif) muda memang bukan buat semua orang. 
Tidak semuanya punya privilige &amp;amp; keluarga yg siap bantu.
Pun, yg udah 'mapan' kadang belum menikah bukan krn belum siap, tp emang belum ketemu jodohnya. Contohnya 2 adikku.
Lebaran ini mari stop tanya kapan nikah!</t>
  </si>
  <si>
    <t>menikah di usia (relatif) muda memang bukan buat semua orang. 
tidak semuanya punya privilige &amp;amp; keluarga yg siap bantu.
pun, yg udah 'mapan' kadang belum menikah bukan krn belum siap, tp emang belum ketemu jodohnya. contohnya 2 adikku.
lebaran ini mari stop tanya kapan nikah!</t>
  </si>
  <si>
    <t>menikah di usia relatif muda memang bukan buat semua orang tidak semuanya punya privilige amp keluarga yg siap bantu pun yg udah mapan kadang belum menikah bukan krn belum siap tp emang belum ketemu jodohnya contohnya adikku lebaran ini mari stop tanya kapan nikah</t>
  </si>
  <si>
    <t>['menikah', 'di', 'usia', 'relatif', 'muda', 'memang', 'bukan', 'buat', 'semua', 'orang', 'tidak', 'semuanya', 'punya', 'privilige', 'amp', 'keluarga', 'yg', 'siap', 'bantu', 'pun', 'yg', 'udah', 'mapan', 'kadang', 'belum', 'menikah', 'bukan', 'krn', 'belum', 'siap', 'tp', 'emang', 'belum', 'ketemu', 'jodohnya', 'contohnya', 'adikku', 'lebaran', 'ini', 'mari', 'stop', 'tanya', 'kapan', 'nikah']</t>
  </si>
  <si>
    <t>['nikah', 'di', 'usia', 'relatif', 'muda', 'memang', 'bukan', 'buat', 'semua', 'orang', 'tidak', 'semuanya', 'punya', 'privilige', 'amp', 'keluarga', 'yg', 'siap', 'bantu', 'pun', 'yg', 'sudah', 'mapan', 'kadang', 'belum', 'nikah', 'bukan', 'krn', 'belum', 'siap', 'tapi', 'memang', 'belum', 'bertemu', 'jodohnya', 'contohnya', 'adikku', 'lebaran', 'ini', 'mari', 'berhenti', 'tanya', 'kapan', 'nikah']</t>
  </si>
  <si>
    <t>['nikah', 'usia', 'relatif', 'muda', 'orang', 'privilige', 'amp', 'keluarga', 'bantu', 'mapan', 'kadang', 'nikah', 'krn', 'bertemu', 'jodohnya', 'contohnya', 'adikku', 'lebaran', 'mari', 'berhenti', 'nikah']</t>
  </si>
  <si>
    <t>['nikah', 'usia', 'relatif', 'muda', 'orang', 'privilige', 'amp', 'keluarga', 'bantu', 'mapan', 'kadang', 'nikah', 'krn', 'temu', 'jodoh', 'contoh', 'adik', 'lebaran', 'mari', 'henti', 'nikah']</t>
  </si>
  <si>
    <t>nikah usia relatif muda orang privilige amp keluarga bantu mapan kadang nikah krn temu jodoh contoh adik lebaran mari henti nikah</t>
  </si>
  <si>
    <t>7. Gue gatau waktu bapak gue nikah lagi, tau-tau dia ngenalin cewe muda, janda anak 1 yang umurnya beda sekitar 15 tahun? And ya itu Mak tiri gue</t>
  </si>
  <si>
    <t>7. gue gatau waktu bapak gue nikah lagi, tau-tau dia ngenalin cewe muda, janda anak 1 yang umurnya beda sekitar 15 tahun? and ya itu mak tiri gue</t>
  </si>
  <si>
    <t>gue gatau waktu bapak gue nikah lagi tautau dia ngenalin cewe muda janda anak yang umurnya beda sekitar tahun and ya itu mak tiri gue</t>
  </si>
  <si>
    <t>['gue', 'gatau', 'waktu', 'bapak', 'gue', 'nikah', 'lagi', 'tautau', 'dia', 'ngenalin', 'cewe', 'muda', 'janda', 'anak', 'yang', 'umurnya', 'beda', 'sekitar', 'tahun', 'and', 'ya', 'itu', 'mak', 'tiri', 'gue']</t>
  </si>
  <si>
    <t>['aku', 'gatau', 'waktu', 'bapak', 'aku', 'nikah', 'lagi', 'tautau', 'dia', 'ngenalin', 'cewek', 'muda', 'janda', 'anak', 'yang', 'umurnya', 'beda', 'sekitar', 'tahun', 'and', 'ya', 'itu', 'ibu', 'tiri', 'aku']</t>
  </si>
  <si>
    <t>['gatau', 'nikah', 'tautau', 'ngenalin', 'cewek', 'muda', 'janda', 'anak', 'umurnya', 'beda', 'and', 'ya', 'tiri']</t>
  </si>
  <si>
    <t>['gatau', 'nikah', 'tautau', 'ngenalin', 'cewek', 'muda', 'janda', 'anak', 'umur', 'beda', 'and', 'ya', 'tiri']</t>
  </si>
  <si>
    <t>gatau nikah tautau ngenalin cewek muda janda anak umur beda and ya tiri</t>
  </si>
  <si>
    <t>@anonblobfish wah kak, i used to hate people like them
sampai aku ke daerah banten yang cukup dekat dari serang (2 jam lah)
masalah byk anak, nikah muda, itu kompleks banget, sampe kl mau dipikirin mending gausah
root causenya tetep satu: poverty
tapi di dalam situ ada banyak hal yg lain</t>
  </si>
  <si>
    <t>wah kak  used to hate people like them sampai aku ke daerah banten yang cukup dekat dari serang jam lah masalah byk anak nikah muda itu kompleks banget sampe kl mau dipikirin mending gausah root causenya tetep satu poverty tapi di dalam situ ada banyak hal yg lain</t>
  </si>
  <si>
    <t>['wah', 'kak', 'used', 'to', 'hate', 'people', 'like', 'them', 'sampai', 'aku', 'ke', 'daerah', 'banten', 'yang', 'cukup', 'dekat', 'dari', 'serang', 'jam', 'lah', 'masalah', 'byk', 'anak', 'nikah', 'muda', 'itu', 'kompleks', 'banget', 'sampe', 'kl', 'mau', 'dipikirin', 'mending', 'gausah', 'root', 'causenya', 'tetep', 'satu', 'poverty', 'tapi', 'di', 'dalam', 'situ', 'ada', 'banyak', 'hal', 'yg', 'lain']</t>
  </si>
  <si>
    <t>['wah', 'kakak', 'used', 'to', 'hate', 'people', 'like', 'them', 'sampai', 'aku', 'ke', 'daerah', 'banten', 'yang', 'cukup', 'dekat', 'dari', 'serang', 'jam', 'lah', 'masalah', 'banyak', 'anak', 'nikah', 'muda', 'itu', 'kompleks', 'banget', 'sampai', 'kalau', 'mau', 'dipikirkan', 'mending', 'jangan', 'root', 'causenya', 'tetap', 'satu', 'poverty', 'tapi', 'di', 'dalam', 'situ', 'ada', 'banyak', 'hal', 'yg', 'lain']</t>
  </si>
  <si>
    <t>['kakak', 'used', 'to', 'hate', 'people', 'like', 'them', 'daerah', 'banten', 'serang', 'jam', 'anak', 'nikah', 'muda', 'kompleks', 'banget', 'dipikirkan', 'mending', 'root', 'causenya', 'poverty', 'situ']</t>
  </si>
  <si>
    <t>['kakak', 'used', 'to', 'hate', 'people', 'like', 'them', 'daerah', 'banten', 'serang', 'jam', 'anak', 'nikah', 'muda', 'kompleks', 'banget', 'pikir', 'mending', 'root', 'causenya', 'poverty', 'situ']</t>
  </si>
  <si>
    <t>kakak used to hate people like them daerah banten serang jam anak nikah muda kompleks banget pikir mending root causenya poverty situ</t>
  </si>
  <si>
    <t>lalu kan keimanan itu proses yak, w aja dari bbrp tahun lalu skrg udh beda haluan dari temen2 yg rutin ngaji tp isi kajiannya banyakan soal nikah muda. kita kan gatau masa depan orang.</t>
  </si>
  <si>
    <t>lalu kan keimanan itu proses yak  aja dari bbrp tahun lalu skrg udh beda haluan dari temen yg rutin ngaji tp isi kajiannya banyakan soal nikah muda kita kan gatau masa depan orang</t>
  </si>
  <si>
    <t>['lalu', 'kan', 'keimanan', 'itu', 'proses', 'yak', 'aja', 'dari', 'bbrp', 'tahun', 'lalu', 'skrg', 'udh', 'beda', 'haluan', 'dari', 'temen', 'yg', 'rutin', 'ngaji', 'tp', 'isi', 'kajiannya', 'banyakan', 'soal', 'nikah', 'muda', 'kita', 'kan', 'gatau', 'masa', 'depan', 'orang']</t>
  </si>
  <si>
    <t>['lalu', 'kan', 'keimanan', 'itu', 'proses', 'iya', 'aja', 'dari', 'beberapa', 'tahun', 'lalu', 'sekarang', 'sudah', 'beda', 'haluan', 'dari', 'teman', 'yg', 'rutin', 'mengaji', 'tapi', 'isi', 'kajiannya', 'banyakan', 'soal', 'nikah', 'muda', 'kita', 'kan', 'gatau', 'masa', 'depan', 'orang']</t>
  </si>
  <si>
    <t>['keimanan', 'proses', 'iya', 'aja', 'beda', 'haluan', 'teman', 'rutin', 'mengaji', 'isi', 'kajiannya', 'banyakan', 'nikah', 'muda', 'gatau', 'orang']</t>
  </si>
  <si>
    <t>['iman', 'proses', 'iya', 'aja', 'beda', 'haluan', 'teman', 'rutin', 'aji', 'isi', 'kaji', 'banyak', 'nikah', 'muda', 'gatau', 'orang']</t>
  </si>
  <si>
    <t>iman proses iya aja beda haluan teman rutin aji isi kaji banyak nikah muda gatau orang</t>
  </si>
  <si>
    <t>@nuzellaa 29? Anak 10 thun? nie qm nikah muda yh moms😁✌🏻</t>
  </si>
  <si>
    <t>@nuzellaa 29? anak 10 thun? nie qm nikah muda yh moms😁✌🏻</t>
  </si>
  <si>
    <t>anak thun nie qm nikah muda yh moms</t>
  </si>
  <si>
    <t>['anak', 'thun', 'nie', 'qm', 'nikah', 'muda', 'yh', 'moms']</t>
  </si>
  <si>
    <t>['anak', 'tahun', 'nini', 'qm', 'nikah', 'muda', 'ya', 'moms']</t>
  </si>
  <si>
    <t>['anak', 'nini', 'qm', 'nikah', 'muda', 'ya', 'moms']</t>
  </si>
  <si>
    <t>anak nini qm nikah muda ya moms</t>
  </si>
  <si>
    <t>JANGAN BUAT GUE MERASA BERSALAH btw gue masih muda nikah aja belum 😇</t>
  </si>
  <si>
    <t>jangan buat gue merasa bersalah btw gue masih muda nikah aja belum 😇</t>
  </si>
  <si>
    <t>jangan buat gue merasa bersalah btw gue masih muda nikah aja belum</t>
  </si>
  <si>
    <t>['jangan', 'buat', 'gue', 'merasa', 'bersalah', 'btw', 'gue', 'masih', 'muda', 'nikah', 'aja', 'belum']</t>
  </si>
  <si>
    <t>['jangan', 'buat', 'aku', 'merasa', 'bersalah', 'btw', 'aku', 'masih', 'muda', 'nikah', 'aja', 'belum']</t>
  </si>
  <si>
    <t>['bersalah', 'btw', 'muda', 'nikah', 'aja']</t>
  </si>
  <si>
    <t>['salah', 'btw', 'muda', 'nikah', 'aja']</t>
  </si>
  <si>
    <t>salah btw muda nikah aja</t>
  </si>
  <si>
    <t>@18fesss jangan bilang thun depan mo nikah karena itu   belom pasti,  coba klo g percaya apa aja yg kmu rencanain kemarin apa bner terlaksana, jujur aj kondisinya sekrng gmn kepapa dan jngn janji2, papa juga g bodo menilai kondisi, kan pernah muda gitu lebih pengalaman</t>
  </si>
  <si>
    <t>jangan bilang thun depan mo nikah karena itu belom pasti coba klo  percaya apa aja yg kmu rencanain kemarin apa bner terlaksana jujur aj kondisinya sekrng gmn kepapa dan jngn janji papa juga  bodo menilai kondisi kan pernah muda gitu lebih pengalaman</t>
  </si>
  <si>
    <t>['jangan', 'bilang', 'thun', 'depan', 'mo', 'nikah', 'karena', 'itu', 'belom', 'pasti', 'coba', 'klo', 'percaya', 'apa', 'aja', 'yg', 'kmu', 'rencanain', 'kemarin', 'apa', 'bner', 'terlaksana', 'jujur', 'aj', 'kondisinya', 'sekrng', 'gmn', 'kepapa', 'dan', 'jngn', 'janji', 'papa', 'juga', 'bodo', 'menilai', 'kondisi', 'kan', 'pernah', 'muda', 'gitu', 'lebih', 'pengalaman']</t>
  </si>
  <si>
    <t>['jangan', 'bilang', 'tahun', 'depan', 'mau', 'nikah', 'karena', 'itu', 'belum', 'pasti', 'coba', 'klo', 'percaya', 'apa', 'aja', 'yg', 'kmu', 'rencanain', 'kemarin', 'apa', 'benar', 'terlaksana', 'jujur', 'saja', 'kondisinya', 'sekarang', 'bagaimana', 'kepapa', 'dan', 'jangan', 'janji', 'papa', 'juga', 'bodoh', 'menilai', 'kondisi', 'kan', 'pernah', 'muda', 'begitu', 'lebih', 'pengalaman']</t>
  </si>
  <si>
    <t>['bilang', 'nikah', 'coba', 'klo', 'percaya', 'aja', 'kmu', 'rencanain', 'kemarin', 'terlaksana', 'jujur', 'kondisinya', 'kepapa', 'janji', 'papa', 'bodoh', 'menilai', 'kondisi', 'muda', 'pengalaman']</t>
  </si>
  <si>
    <t>['bilang', 'nikah', 'coba', 'klo', 'percaya', 'aja', 'kmu', 'rencanain', 'kemarin', 'laksana', 'jujur', 'kondisi', 'papa', 'janji', 'papa', 'bodoh', 'nilai', 'kondisi', 'muda', 'alam']</t>
  </si>
  <si>
    <t>bilang nikah coba klo percaya aja kmu rencanain kemarin laksana jujur kondisi papa janji papa bodoh nilai kondisi muda alam</t>
  </si>
  <si>
    <t>@FunJunkies Iyaa cuman aku jg pas masih baru nikah mah sering sensi sama kerabat yg ngomong ga penting menyebalkan😁.
Perlu jam terbang (dan nambah umur) kayaknya untuk bisa lbh santai:).
Udah umur segini jadi belajar jg cari topik asik kalau ngobrol sama kerabat yg lbh muda, jgn diulang😁</t>
  </si>
  <si>
    <t>@funjunkies iyaa cuman aku jg pas masih baru nikah mah sering sensi sama kerabat yg ngomong ga penting menyebalkan😁.
perlu jam terbang (dan nambah umur) kayaknya untuk bisa lbh santai:).
udah umur segini jadi belajar jg cari topik asik kalau ngobrol sama kerabat yg lbh muda, jgn diulang😁</t>
  </si>
  <si>
    <t>iyaa cuman aku jg pas masih baru nikah mah sering sensi sama kerabat yg ngomong ga penting menyebalkan perlu jam terbang dan nambah umur kayaknya untuk bisa lbh santai udah umur segini jadi belajar jg cari topik asik kalau ngobrol sama kerabat yg lbh muda jgn diulang</t>
  </si>
  <si>
    <t>['iyaa', 'cuman', 'aku', 'jg', 'pas', 'masih', 'baru', 'nikah', 'mah', 'sering', 'sensi', 'sama', 'kerabat', 'yg', 'ngomong', 'ga', 'penting', 'menyebalkan', 'perlu', 'jam', 'terbang', 'dan', 'nambah', 'umur', 'kayaknya', 'untuk', 'bisa', 'lbh', 'santai', 'udah', 'umur', 'segini', 'jadi', 'belajar', 'jg', 'cari', 'topik', 'asik', 'kalau', 'ngobrol', 'sama', 'kerabat', 'yg', 'lbh', 'muda', 'jgn', 'diulang']</t>
  </si>
  <si>
    <t>['iyaa', 'hanya', 'aku', 'juga', 'saat', 'masih', 'baru', 'nikah', 'mah', 'sering', 'sensi', 'sama', 'kerabat', 'yg', 'berbicara', 'tidak', 'penting', 'menyebalkan', 'perlu', 'jam', 'terbang', 'dan', 'bertambah', 'umur', 'kayaknya', 'untuk', 'bisa', 'lbh', 'santai', 'sudah', 'umur', 'begini', 'jadi', 'belajar', 'juga', 'cari', 'topik', 'asik', 'kalau', 'berbicara', 'sama', 'kerabat', 'yg', 'lbh', 'muda', 'jgn', 'diulang']</t>
  </si>
  <si>
    <t>['iyaa', 'nikah', 'mah', 'sensi', 'kerabat', 'berbicara', 'menyebalkan', 'jam', 'terbang', 'bertambah', 'umur', 'kayaknya', 'lbh', 'santai', 'umur', 'belajar', 'cari', 'topik', 'asik', 'berbicara', 'kerabat', 'lbh', 'muda', 'jgn', 'diulang']</t>
  </si>
  <si>
    <t>['iyaa', 'nikah', 'mah', 'sensi', 'kerabat', 'bicara', 'sebal', 'jam', 'terbang', 'tambah', 'umur', 'kayak', 'lbh', 'santai', 'umur', 'ajar', 'cari', 'topik', 'asik', 'bicara', 'kerabat', 'lbh', 'muda', 'jgn', 'ulang']</t>
  </si>
  <si>
    <t>iyaa nikah mah sensi kerabat bicara sebal jam terbang tambah umur kayak lbh santai umur ajar cari topik asik bicara kerabat lbh muda jgn ulang</t>
  </si>
  <si>
    <t>@flowoochan Iya..bnyak yg kayak gtu ya..tp salut sm yg punya komitmen utk nikah sih..pemain luar jg ada yg msih pada muda tp mutusin buat nikah</t>
  </si>
  <si>
    <t>@flowoochan iya..bnyak yg kayak gtu ya..tp salut sm yg punya komitmen utk nikah sih..pemain luar jg ada yg msih pada muda tp mutusin buat nikah</t>
  </si>
  <si>
    <t>iyabnyak yg kayak gtu yatp salut sm yg punya komitmen utk nikah sihpemain luar jg ada yg msih pada muda tp mutusin buat nikah</t>
  </si>
  <si>
    <t>['iyabnyak', 'yg', 'kayak', 'gtu', 'yatp', 'salut', 'sm', 'yg', 'punya', 'komitmen', 'utk', 'nikah', 'sihpemain', 'luar', 'jg', 'ada', 'yg', 'msih', 'pada', 'muda', 'tp', 'mutusin', 'buat', 'nikah']</t>
  </si>
  <si>
    <t>['iyabnyak', 'yg', 'seperti', 'begitu', 'yatp', 'salut', 'sama', 'yg', 'punya', 'komitmen', 'utk', 'nikah', 'sihpemain', 'luar', 'juga', 'ada', 'yg', 'masih', 'pada', 'muda', 'tapi', 'memutuskan', 'buat', 'nikah']</t>
  </si>
  <si>
    <t>['iyabnyak', 'yatp', 'salut', 'komitmen', 'utk', 'nikah', 'sihpemain', 'muda', 'memutuskan', 'nikah']</t>
  </si>
  <si>
    <t>['iyabnyak', 'yatp', 'salut', 'komitmen', 'utk', 'nikah', 'sihpemain', 'muda', 'putus', 'nikah']</t>
  </si>
  <si>
    <t>iyabnyak yatp salut komitmen utk nikah sihpemain muda putus nikah</t>
  </si>
  <si>
    <t>@sbyfess Sebenernya banyak kejadian kek gini di sekitar. Nikah muda, tp ngga ngerti konsep pernikahan yg baik itu kek gmn. Yg penting nikah dulu, ngapa ngapain halal katanya. Masalah ngerawat anak, serahin ke neneknya. Ibuknya leha leha😌</t>
  </si>
  <si>
    <t>@sbyfess sebenernya banyak kejadian kek gini di sekitar. nikah muda, tp ngga ngerti konsep pernikahan yg baik itu kek gmn. yg penting nikah dulu, ngapa ngapain halal katanya. masalah ngerawat anak, serahin ke neneknya. ibuknya leha leha😌</t>
  </si>
  <si>
    <t>sebenernya banyak kejadian kek gini di sekitar nikah muda tp ngga ngerti konsep pernikahan yg baik itu kek gmn yg penting nikah dulu ngapa ngapain halal katanya masalah ngerawat anak serahin ke neneknya ibuknya leha leha</t>
  </si>
  <si>
    <t>['sebenernya', 'banyak', 'kejadian', 'kek', 'gini', 'di', 'sekitar', 'nikah', 'muda', 'tp', 'ngga', 'ngerti', 'konsep', 'pernikahan', 'yg', 'baik', 'itu', 'kek', 'gmn', 'yg', 'penting', 'nikah', 'dulu', 'ngapa', 'ngapain', 'halal', 'katanya', 'masalah', 'ngerawat', 'anak', 'serahin', 'ke', 'neneknya', 'ibuknya', 'leha', 'leha']</t>
  </si>
  <si>
    <t>['sebenarnya', 'banyak', 'kejadian', 'seperti', 'begini', 'di', 'sekitar', 'nikah', 'muda', 'tapi', 'tidak', 'paham', 'konsep', 'pernikahan', 'yg', 'baik', 'itu', 'seperti', 'bagaimana', 'yg', 'penting', 'nikah', 'dulu', 'kenapa', 'kenapa', 'halal', 'katanya', 'masalah', 'ngerawat', 'anak', 'serahin', 'ke', 'neneknya', 'ibuknya', 'leha', 'leha']</t>
  </si>
  <si>
    <t>['kejadian', 'nikah', 'muda', 'paham', 'konsep', 'pernikahan', 'nikah', 'halal', 'ngerawat', 'anak', 'serahin', 'neneknya', 'ibuknya', 'leha', 'leha']</t>
  </si>
  <si>
    <t>['jadi', 'nikah', 'muda', 'paham', 'konsep', 'nikah', 'nikah', 'halal', 'ngerawat', 'anak', 'serahin', 'nenek', 'ibuknya', 'leha', 'leha']</t>
  </si>
  <si>
    <t>jadi nikah muda paham konsep nikah nikah halal ngerawat anak serahin nenek ibuknya leha leha</t>
  </si>
  <si>
    <t>@urfaqurrotaainy Disatu sisi kadang ada keinginan "kok bisa yaa ih pengen juga"  sama pasangan muda yg nikah nya mewah trus langsung punya rumah dan mobil,  kalo dilihat dari kacamata luar tanpa filter yaa karna kita juga gatau secara internal kehidupan asli nya gimana🥲</t>
  </si>
  <si>
    <t>@urfaqurrotaainy disatu sisi kadang ada keinginan "kok bisa yaa ih pengen juga"  sama pasangan muda yg nikah nya mewah trus langsung punya rumah dan mobil,  kalo dilihat dari kacamata luar tanpa filter yaa karna kita juga gatau secara internal kehidupan asli nya gimana🥲</t>
  </si>
  <si>
    <t>disatu sisi kadang ada keinginan kok bisa yaa ih pengen juga sama pasangan muda yg nikah nya mewah trus langsung punya rumah dan mobil kalo dilihat dari kacamata luar tanpa filter yaa karna kita juga gatau secara internal kehidupan asli nya gimana</t>
  </si>
  <si>
    <t>['disatu', 'sisi', 'kadang', 'ada', 'keinginan', 'kok', 'bisa', 'yaa', 'ih', 'pengen', 'juga', 'sama', 'pasangan', 'muda', 'yg', 'nikah', 'nya', 'mewah', 'trus', 'langsung', 'punya', 'rumah', 'dan', 'mobil', 'kalo', 'dilihat', 'dari', 'kacamata', 'luar', 'tanpa', 'filter', 'yaa', 'karna', 'kita', 'juga', 'gatau', 'secara', 'internal', 'kehidupan', 'asli', 'nya', 'gimana']</t>
  </si>
  <si>
    <t>['disatu', 'sisi', 'kadang', 'ada', 'keinginan', 'kok', 'bisa', 'iya', 'ih', 'ingin', 'juga', 'sama', 'pasangan', 'muda', 'yg', 'nikah', 'nya', 'mewah', 'terus', 'langsung', 'punya', 'rumah', 'dan', 'mobil', 'kalo', 'dilihat', 'dari', 'kacamata', 'luar', 'tanpa', 'filter', 'iya', 'karena', 'kita', 'juga', 'gatau', 'secara', 'internal', 'kehidupan', 'asli', 'nya', 'bagaimana']</t>
  </si>
  <si>
    <t>['disatu', 'sisi', 'kadang', 'iya', 'pasangan', 'muda', 'nikah', 'nya', 'mewah', 'langsung', 'rumah', 'mobil', 'kalo', 'kacamata', 'filter', 'iya', 'gatau', 'internal', 'kehidupan', 'asli', 'nya']</t>
  </si>
  <si>
    <t>['satu', 'sisi', 'kadang', 'iya', 'pasang', 'muda', 'nikah', 'nya', 'mewah', 'langsung', 'rumah', 'mobil', 'kalo', 'kacamata', 'filter', 'iya', 'gatau', 'internal', 'hidup', 'asli', 'nya']</t>
  </si>
  <si>
    <t>satu sisi kadang iya pasang muda nikah nya mewah langsung rumah mobil kalo kacamata filter iya gatau internal hidup asli nya</t>
  </si>
  <si>
    <t>@MonaWiskal nikah tu sama minang merantau dan mandiri sejak lulus sma, nyoh liat tanah abang, yg bisnis gamis anak muda minang kalau om om minang, belum lagi rmh pad di jawa, isinya laki semua, pikir baik” nikah sama cowok minang yg diketiak ortu, bisa jadi muncul tabiat tabiat yg disebutkan</t>
  </si>
  <si>
    <t>@monawiskal nikah tu sama minang merantau dan mandiri sejak lulus sma, nyoh liat tanah abang, yg bisnis gamis anak muda minang kalau om om minang, belum lagi rmh pad di jawa, isinya laki semua, pikir baik” nikah sama cowok minang yg diketiak ortu, bisa jadi muncul tabiat tabiat yg disebutkan</t>
  </si>
  <si>
    <t>nikah tu sama minang merantau dan mandiri sejak lulus sma nyoh liat tanah abang yg bisnis gamis anak muda minang kalau om om minang belum lagi rmh pad di jawa isinya laki semua pikir baik nikah sama cowok minang yg diketiak ortu bisa jadi muncul tabiat tabiat yg disebutkan</t>
  </si>
  <si>
    <t>['nikah', 'tu', 'sama', 'minang', 'merantau', 'dan', 'mandiri', 'sejak', 'lulus', 'sma', 'nyoh', 'liat', 'tanah', 'abang', 'yg', 'bisnis', 'gamis', 'anak', 'muda', 'minang', 'kalau', 'om', 'om', 'minang', 'belum', 'lagi', 'rmh', 'pad', 'di', 'jawa', 'isinya', 'laki', 'semua', 'pikir', 'baik', 'nikah', 'sama', 'cowok', 'minang', 'yg', 'diketiak', 'ortu', 'bisa', 'jadi', 'muncul', 'tabiat', 'tabiat', 'yg', 'disebutkan']</t>
  </si>
  <si>
    <t>['nikah', 'itu', 'sama', 'minang', 'merantau', 'dan', 'mandiri', 'sejak', 'lulus', 'sama', 'nyoh', 'lihat', 'tanah', 'kakak', 'yg', 'bisnis', 'gamis', 'anak', 'muda', 'minang', 'kalau', 'paman', 'paman', 'minang', 'belum', 'lagi', 'rumah', 'pad', 'di', 'jawa', 'isinya', 'laki', 'semua', 'pikir', 'baik', 'nikah', 'sama', 'cowok', 'minang', 'yg', 'diketiak', 'orangtua', 'bisa', 'jadi', 'muncul', 'tabiat', 'tabiat', 'yg', 'disebutkan']</t>
  </si>
  <si>
    <t>['nikah', 'minang', 'merantau', 'mandiri', 'lulus', 'nyoh', 'lihat', 'tanah', 'kakak', 'bisnis', 'gamis', 'anak', 'muda', 'minang', 'paman', 'paman', 'minang', 'rumah', 'pad', 'jawa', 'isinya', 'laki', 'pikir', 'nikah', 'cowok', 'minang', 'diketiak', 'orangtua', 'muncul', 'tabiat', 'tabiat']</t>
  </si>
  <si>
    <t>['nikah', 'mang', 'rantau', 'mandiri', 'lulus', 'nyoh', 'lihat', 'tanah', 'kakak', 'bisnis', 'gamis', 'anak', 'muda', 'mang', 'paman', 'paman', 'mang', 'rumah', 'pad', 'jawa', 'isi', 'laki', 'pikir', 'nikah', 'cowok', 'mang', 'ketiak', 'orangtua', 'muncul', 'tabiat', 'tabiat']</t>
  </si>
  <si>
    <t>nikah mang rantau mandiri lulus nyoh lihat tanah kakak bisnis gamis anak muda mang paman paman mang rumah pad jawa isi laki pikir nikah cowok mang ketiak orangtua muncul tabiat tabiat</t>
  </si>
  <si>
    <t>Aku kasian sama anne :( dia dri masih muda urusan percintaan nya ga ada yg mulus huftt.. sama Ian hts terus ditinggal nikah ini sama jae pacaran pas muda tapi di selingkuhin pas udh nikah :(  hug Anne.. hug kala..</t>
  </si>
  <si>
    <t>aku kasian sama anne :( dia dri masih muda urusan percintaan nya ga ada yg mulus huftt.. sama ian hts terus ditinggal nikah ini sama jae pacaran pas muda tapi di selingkuhin pas udh nikah :(  hug anne.. hug kala..</t>
  </si>
  <si>
    <t>aku kasian sama anne dia dri masih muda urusan percintaan nya ga ada yg mulus huftt sama ian hts terus ditinggal nikah ini sama jae pacaran pas muda tapi di selingkuhin pas udh nikah hug anne hug kala</t>
  </si>
  <si>
    <t>['aku', 'kasian', 'sama', 'anne', 'dia', 'dri', 'masih', 'muda', 'urusan', 'percintaan', 'nya', 'ga', 'ada', 'yg', 'mulus', 'huftt', 'sama', 'ian', 'hts', 'terus', 'ditinggal', 'nikah', 'ini', 'sama', 'jae', 'pacaran', 'pas', 'muda', 'tapi', 'di', 'selingkuhin', 'pas', 'udh', 'nikah', 'hug', 'anne', 'hug', 'kala']</t>
  </si>
  <si>
    <t>['aku', 'kasihan', 'sama', 'anne', 'dia', 'dari', 'masih', 'muda', 'urusan', 'percintaan', 'nya', 'tidak', 'ada', 'yg', 'mulus', 'huftt', 'sama', 'ian', 'hts', 'terus', 'ditinggal', 'nikah', 'ini', 'sama', 'jae', 'pacaran', 'saat', 'muda', 'tapi', 'di', 'selingkuhin', 'saat', 'sudah', 'nikah', 'hug', 'anne', 'hug', 'kala']</t>
  </si>
  <si>
    <t>['kasihan', 'anne', 'muda', 'urusan', 'percintaan', 'nya', 'mulus', 'huftt', 'ian', 'hts', 'ditinggal', 'nikah', 'jae', 'pacaran', 'muda', 'selingkuhin', 'nikah', 'hug', 'anne', 'hug']</t>
  </si>
  <si>
    <t>['kasihan', 'anne', 'muda', 'urus', 'cinta', 'nya', 'mulus', 'huftt', 'ian', 'hts', 'tinggal', 'nikah', 'jae', 'pacar', 'muda', 'selingkuhin', 'nikah', 'hug', 'anne', 'hug']</t>
  </si>
  <si>
    <t>kasihan anne muda urus cinta nya mulus huftt ian hts tinggal nikah jae pacar muda selingkuhin nikah hug anne hug</t>
  </si>
  <si>
    <t>@tanyarlfes Kenapa sender tahan? Klo aku sih cukup jadiin temen biasa kalo gini, bukan circle. Cari yg lain aja lah nder, lagian udah nikah juga banyak circle lain yg bisa sender cari, misal sehobby, atau ibu2 muda sekompleks, ibu2 arisan, banyak kan daripada makan hati aja di circle itu</t>
  </si>
  <si>
    <t>@tanyarlfes kenapa sender tahan? klo aku sih cukup jadiin temen biasa kalo gini, bukan circle. cari yg lain aja lah nder, lagian udah nikah juga banyak circle lain yg bisa sender cari, misal sehobby, atau ibu2 muda sekompleks, ibu2 arisan, banyak kan daripada makan hati aja di circle itu</t>
  </si>
  <si>
    <t>kenapa sender tahan klo aku sih cukup jadiin temen biasa kalo gini bukan circle cari yg lain aja lah nder lagian udah nikah juga banyak circle lain yg bisa sender cari misal sehobby atau ibu muda sekompleks ibu arisan banyak kan daripada makan hati aja di circle itu</t>
  </si>
  <si>
    <t>['kenapa', 'sender', 'tahan', 'klo', 'aku', 'sih', 'cukup', 'jadiin', 'temen', 'biasa', 'kalo', 'gini', 'bukan', 'circle', 'cari', 'yg', 'lain', 'aja', 'lah', 'nder', 'lagian', 'udah', 'nikah', 'juga', 'banyak', 'circle', 'lain', 'yg', 'bisa', 'sender', 'cari', 'misal', 'sehobby', 'atau', 'ibu', 'muda', 'sekompleks', 'ibu', 'arisan', 'banyak', 'kan', 'daripada', 'makan', 'hati', 'aja', 'di', 'circle', 'itu']</t>
  </si>
  <si>
    <t>['kenapa', 'pengirim', 'tahan', 'klo', 'aku', 'sih', 'cukup', 'jadiin', 'teman', 'biasa', 'kalo', 'begini', 'bukan', 'circle', 'cari', 'yg', 'lain', 'aja', 'lah', 'nder', 'lagian', 'sudah', 'nikah', 'juga', 'banyak', 'circle', 'lain', 'yg', 'bisa', 'pengirim', 'cari', 'misal', 'sehobby', 'atau', 'ibu', 'muda', 'sekompleks', 'ibu', 'arisan', 'banyak', 'kan', 'daripada', 'makan', 'hati', 'aja', 'di', 'circle', 'itu']</t>
  </si>
  <si>
    <t>['pengirim', 'tahan', 'klo', 'sih', 'jadiin', 'teman', 'kalo', 'circle', 'cari', 'aja', 'nder', 'nikah', 'circle', 'pengirim', 'cari', 'sehobby', 'muda', 'sekompleks', 'arisan', 'makan', 'hati', 'aja', 'circle']</t>
  </si>
  <si>
    <t>['kirim', 'tahan', 'klo', 'sih', 'jadiin', 'teman', 'kalo', 'circle', 'cari', 'aja', 'nder', 'nikah', 'circle', 'kirim', 'cari', 'sehobby', 'muda', 'kompleks', 'arisan', 'makan', 'hati', 'aja', 'circle']</t>
  </si>
  <si>
    <t>kirim tahan klo sih jadiin teman kalo circle cari aja nder nikah circle kirim cari sehobby muda kompleks arisan makan hati aja circle</t>
  </si>
  <si>
    <t>2.5 tahun kerja dengan hasil 0. Impian untuk nikah muda jg burem, dpt dipastikan gagal mengingat 6 bulan lg gue 25 tahun wkwkw. Mau fokus memperbaiki hidup gue kedepannya, supaya tetep bahagia meskipun hidup sendirian💭👀🌹</t>
  </si>
  <si>
    <t>2.5 tahun kerja dengan hasil 0. impian untuk nikah muda jg burem, dpt dipastikan gagal mengingat 6 bulan lg gue 25 tahun wkwkw. mau fokus memperbaiki hidup gue kedepannya, supaya tetep bahagia meskipun hidup sendirian💭👀🌹</t>
  </si>
  <si>
    <t>tahun kerja dengan hasil impian untuk nikah muda jg burem dpt dipastikan gagal mengingat bulan lg gue tahun wkwkw mau fokus memperbaiki hidup gue kedepannya supaya tetep bahagia meskipun hidup sendirian</t>
  </si>
  <si>
    <t>['tahun', 'kerja', 'dengan', 'hasil', 'impian', 'untuk', 'nikah', 'muda', 'jg', 'burem', 'dpt', 'dipastikan', 'gagal', 'mengingat', 'bulan', 'lg', 'gue', 'tahun', 'wkwkw', 'mau', 'fokus', 'memperbaiki', 'hidup', 'gue', 'kedepannya', 'supaya', 'tetep', 'bahagia', 'meskipun', 'hidup', 'sendirian']</t>
  </si>
  <si>
    <t>['tahun', 'kerja', 'dengan', 'hasil', 'impian', 'untuk', 'nikah', 'muda', 'juga', 'burem', 'dapat', 'dipastikan', 'gagal', 'mengingat', 'bulan', 'lagi', 'aku', 'tahun', 'wkwkw', 'mau', 'fokus', 'memperbaiki', 'hidup', 'aku', 'kedepannya', 'supaya', 'tetap', 'bahagia', 'meskipun', 'hidup', 'sendirian']</t>
  </si>
  <si>
    <t>['kerja', 'hasil', 'impian', 'nikah', 'muda', 'burem', 'gagal', 'fokus', 'memperbaiki', 'hidup', 'kedepannya', 'bahagia', 'hidup']</t>
  </si>
  <si>
    <t>['kerja', 'hasil', 'impi', 'nikah', 'muda', 'burem', 'gagal', 'fokus', 'baik', 'hidup', 'depan', 'bahagia', 'hidup']</t>
  </si>
  <si>
    <t>kerja hasil impi nikah muda burem gagal fokus baik hidup depan bahagia hidup</t>
  </si>
  <si>
    <t>@moviemenfes Dulu waktu masih muda iya, gara" nonton di bioskop ibuk bapakku jadi nikah tapi sekarang sama sekali ga pernah nonton</t>
  </si>
  <si>
    <t>@moviemenfes dulu waktu masih muda iya, gara" nonton di bioskop ibuk bapakku jadi nikah tapi sekarang sama sekali ga pernah nonton</t>
  </si>
  <si>
    <t>dulu waktu masih muda iya gara nonton di bioskop ibuk bapakku jadi nikah tapi sekarang sama sekali ga pernah nonton</t>
  </si>
  <si>
    <t>['dulu', 'waktu', 'masih', 'muda', 'iya', 'gara', 'nonton', 'di', 'bioskop', 'ibuk', 'bapakku', 'jadi', 'nikah', 'tapi', 'sekarang', 'sama', 'sekali', 'ga', 'pernah', 'nonton']</t>
  </si>
  <si>
    <t>['dulu', 'waktu', 'masih', 'muda', 'iya', 'karena', 'nonton', 'di', 'bioskop', 'ibu', 'bapakku', 'jadi', 'nikah', 'tapi', 'sekarang', 'sama', 'sekali', 'tidak', 'pernah', 'nonton']</t>
  </si>
  <si>
    <t>['muda', 'iya', 'nonton', 'bioskop', 'bapakku', 'nikah', 'nonton']</t>
  </si>
  <si>
    <t>['muda', 'iya', 'nonton', 'bioskop', 'bapak', 'nikah', 'nonton']</t>
  </si>
  <si>
    <t>muda iya nonton bioskop bapak nikah nonton</t>
  </si>
  <si>
    <t>@sbyfess Bukan nikah muda nya yang salah, tapi ilmu nya yang muda, masih kurang.</t>
  </si>
  <si>
    <t>@sbyfess bukan nikah muda nya yang salah, tapi ilmu nya yang muda, masih kurang.</t>
  </si>
  <si>
    <t>bukan nikah muda nya yang salah tapi ilmu nya yang muda masih kurang</t>
  </si>
  <si>
    <t>['bukan', 'nikah', 'muda', 'nya', 'yang', 'salah', 'tapi', 'ilmu', 'nya', 'yang', 'muda', 'masih', 'kurang']</t>
  </si>
  <si>
    <t>['nikah', 'muda', 'nya', 'salah', 'ilmu', 'nya', 'muda']</t>
  </si>
  <si>
    <t>nikah muda nya salah ilmu nya muda</t>
  </si>
  <si>
    <t>@urfaqurrotaainy Aku nikah muda di umur 21, posisi suami baru resign dri perkebunan. Merantau jauh dri kel. Suami smper jadi OB walaupun sarjana. Begitu anak lahir, suami pun diangkat jadi AO di bank ditempat dia kerja. Jauh dari back up an keluarga. Aku jadi mandiri. Aku juga usaha teh.</t>
  </si>
  <si>
    <t>@urfaqurrotaainy aku nikah muda di umur 21, posisi suami baru resign dri perkebunan. merantau jauh dri kel. suami smper jadi ob walaupun sarjana. begitu anak lahir, suami pun diangkat jadi ao di bank ditempat dia kerja. jauh dari back up an keluarga. aku jadi mandiri. aku juga usaha teh.</t>
  </si>
  <si>
    <t>aku nikah muda di umur posisi suami baru resign dri perkebunan merantau jauh dri kel suami smper jadi ob walaupun sarjana begitu anak lahir suami pun diangkat jadi ao di bank ditempat dia kerja jauh dari back up an keluarga aku jadi mandiri aku juga usaha teh</t>
  </si>
  <si>
    <t>['aku', 'nikah', 'muda', 'di', 'umur', 'posisi', 'suami', 'baru', 'resign', 'dri', 'perkebunan', 'merantau', 'jauh', 'dri', 'kel', 'suami', 'smper', 'jadi', 'ob', 'walaupun', 'sarjana', 'begitu', 'anak', 'lahir', 'suami', 'pun', 'diangkat', 'jadi', 'ao', 'di', 'bank', 'ditempat', 'dia', 'kerja', 'jauh', 'dari', 'back', 'up', 'an', 'keluarga', 'aku', 'jadi', 'mandiri', 'aku', 'juga', 'usaha', 'teh']</t>
  </si>
  <si>
    <t>['aku', 'nikah', 'muda', 'di', 'umur', 'posisi', 'suami', 'baru', 'resign', 'dari', 'perkebunan', 'merantau', 'jauh', 'dari', 'kel', 'suami', 'smper', 'jadi', 'ob', 'walaupun', 'sarjana', 'begitu', 'anak', 'lahir', 'suami', 'pun', 'diangkat', 'jadi', 'ao', 'di', 'bank', 'ditempat', 'dia', 'kerja', 'jauh', 'dari', 'back', 'up', 'an', 'keluarga', 'aku', 'jadi', 'mandiri', 'aku', 'juga', 'usaha', 'kakak']</t>
  </si>
  <si>
    <t>['nikah', 'muda', 'umur', 'posisi', 'suami', 'resign', 'perkebunan', 'merantau', 'kel', 'suami', 'smper', 'ob', 'sarjana', 'anak', 'lahir', 'suami', 'diangkat', 'ao', 'bank', 'ditempat', 'kerja', 'back', 'up', 'an', 'keluarga', 'mandiri', 'usaha', 'kakak']</t>
  </si>
  <si>
    <t>['nikah', 'muda', 'umur', 'posisi', 'suami', 'resign', 'kebun', 'rantau', 'kel', 'suami', 'smper', 'ob', 'sarjana', 'anak', 'lahir', 'suami', 'angkat', 'ao', 'bank', 'tempat', 'kerja', 'back', 'up', 'an', 'keluarga', 'mandiri', 'usaha', 'kakak']</t>
  </si>
  <si>
    <t>nikah muda umur posisi suami resign kebun rantau kel suami smper ob sarjana anak lahir suami angkat ao bank tempat kerja back up an keluarga mandiri usaha kakak</t>
  </si>
  <si>
    <t>Sepupu yg jauh lebih muda mau nikah, bikin pengen nikah tapi ga pengen2 juga
Yasudlah ya klo kita mantap sama nih org kita liat nanti lagi</t>
  </si>
  <si>
    <t>sepupu yg jauh lebih muda mau nikah, bikin pengen nikah tapi ga pengen2 juga
yasudlah ya klo kita mantap sama nih org kita liat nanti lagi</t>
  </si>
  <si>
    <t>sepupu yg jauh lebih muda mau nikah bikin pengen nikah tapi ga pengen juga yasudlah ya klo kita mantap sama nih org kita liat nanti lagi</t>
  </si>
  <si>
    <t>['sepupu', 'yg', 'jauh', 'lebih', 'muda', 'mau', 'nikah', 'bikin', 'pengen', 'nikah', 'tapi', 'ga', 'pengen', 'juga', 'yasudlah', 'ya', 'klo', 'kita', 'mantap', 'sama', 'nih', 'org', 'kita', 'liat', 'nanti', 'lagi']</t>
  </si>
  <si>
    <t>['sepupu', 'yg', 'jauh', 'lebih', 'muda', 'mau', 'nikah', 'bikin', 'ingin', 'nikah', 'tapi', 'tidak', 'ingin', 'juga', 'yasudlah', 'ya', 'klo', 'kita', 'mantap', 'sama', 'nih', 'orang', 'kita', 'lihat', 'nanti', 'lagi']</t>
  </si>
  <si>
    <t>['sepupu', 'muda', 'nikah', 'bikin', 'nikah', 'yasudlah', 'ya', 'klo', 'mantap', 'nih', 'orang', 'lihat']</t>
  </si>
  <si>
    <t>sepupu muda nikah bikin nikah yasudlah ya klo mantap nih orang lihat</t>
  </si>
  <si>
    <t>papa taka spek Hokuto juga ya pas muda, spek spek manis cantiq
dah nikah belom si papa taka ? https://t.co/ofe6TCmUTX</t>
  </si>
  <si>
    <t>papa taka spek hokuto juga ya pas muda, spek spek manis cantiq
dah nikah belom si papa taka ? https://t.co/ofe6tcmutx</t>
  </si>
  <si>
    <t>papa taka spek hokuto juga ya pas muda spek spek manis cantiq dah nikah belom si papa taka</t>
  </si>
  <si>
    <t>['papa', 'taka', 'spek', 'hokuto', 'juga', 'ya', 'pas', 'muda', 'spek', 'spek', 'manis', 'cantiq', 'dah', 'nikah', 'belom', 'si', 'papa', 'taka']</t>
  </si>
  <si>
    <t>['papa', 'taka', 'spek', 'hokuto', 'juga', 'ya', 'saat', 'muda', 'spek', 'spek', 'manis', 'cantiq', 'sudah', 'nikah', 'belum', 'si', 'papa', 'taka']</t>
  </si>
  <si>
    <t>['papa', 'taka', 'spek', 'hokuto', 'ya', 'muda', 'spek', 'spek', 'manis', 'cantiq', 'nikah', 'si', 'papa', 'taka']</t>
  </si>
  <si>
    <t>papa taka spek hokuto ya muda spek spek manis cantiq nikah si papa taka</t>
  </si>
  <si>
    <t>liat igshya irianto habis sidang skripsi. kerenn sihh, masih muda udah nikah, pendidikan ga ditinggalin, main jg ttp gacor, kepimpinan jg bagus. panutan🫡</t>
  </si>
  <si>
    <t>liat igshya irianto habis sidang skripsi kerenn sihh masih muda udah nikah pendidikan ga ditinggalin main jg ttp gacor kepimpinan jg bagus panutan</t>
  </si>
  <si>
    <t>['liat', 'igshya', 'irianto', 'habis', 'sidang', 'skripsi', 'kerenn', 'sihh', 'masih', 'muda', 'udah', 'nikah', 'pendidikan', 'ga', 'ditinggalin', 'main', 'jg', 'ttp', 'gacor', 'kepimpinan', 'jg', 'bagus', 'panutan']</t>
  </si>
  <si>
    <t>['lihat', 'igshya', 'irianto', 'habis', 'sidang', 'skripsi', 'kerenn', 'sihh', 'masih', 'muda', 'sudah', 'nikah', 'pendidikan', 'tidak', 'ditinggalin', 'main', 'juga', 'tetap', 'gacor', 'kepimpinan', 'juga', 'bagus', 'panutan']</t>
  </si>
  <si>
    <t>['lihat', 'igshya', 'irianto', 'habis', 'sidang', 'skripsi', 'kerenn', 'sihh', 'muda', 'nikah', 'pendidikan', 'ditinggalin', 'main', 'gacor', 'kepimpinan', 'bagus', 'panutan']</t>
  </si>
  <si>
    <t>['lihat', 'igshya', 'irianto', 'habis', 'sidang', 'skripsi', 'kerenn', 'sihh', 'muda', 'nikah', 'didik', 'ditinggalin', 'main', 'gacor', 'pimpin', 'bagus', 'panutan']</t>
  </si>
  <si>
    <t>lihat igshya irianto habis sidang skripsi kerenn sihh muda nikah didik ditinggalin main gacor pimpin bagus panutan</t>
  </si>
  <si>
    <t>@albiziaf_ Belum ada calon ditanyain terus kapan nikah, udah ada calon dibilangin masih muda buat nikah. Ga habis fikriii kwkwk</t>
  </si>
  <si>
    <t>@albiziaf_ belum ada calon ditanyain terus kapan nikah, udah ada calon dibilangin masih muda buat nikah. ga habis fikriii kwkwk</t>
  </si>
  <si>
    <t>belum ada calon ditanyain terus kapan nikah udah ada calon dibilangin masih muda buat nikah ga habis fikriii kwkwk</t>
  </si>
  <si>
    <t>['belum', 'ada', 'calon', 'ditanyain', 'terus', 'kapan', 'nikah', 'udah', 'ada', 'calon', 'dibilangin', 'masih', 'muda', 'buat', 'nikah', 'ga', 'habis', 'fikriii', 'kwkwk']</t>
  </si>
  <si>
    <t>['belum', 'ada', 'calon', 'ditanyakan', 'terus', 'kapan', 'nikah', 'sudah', 'ada', 'calon', 'dibilangkan', 'masih', 'muda', 'buat', 'nikah', 'tidak', 'habis', 'fikriii', 'kwkwk']</t>
  </si>
  <si>
    <t>['calon', 'nikah', 'calon', 'dibilangkan', 'muda', 'nikah', 'habis', 'fikriii']</t>
  </si>
  <si>
    <t>['calon', 'nikah', 'calon', 'bilang', 'muda', 'nikah', 'habis', 'fikriii']</t>
  </si>
  <si>
    <t>calon nikah calon bilang muda nikah habis fikriii</t>
  </si>
  <si>
    <t>@jokeoftherealm Heh ga bisa, Teo Yoo udah punya biniiiik. Hahahaha. Nikah muda lho dia, dan ketemu istrinya di Amrik tuh beneran kek adegan drakor 🤣🤣🤣</t>
  </si>
  <si>
    <t>@jokeoftherealm heh ga bisa, teo yoo udah punya biniiiik. hahahaha. nikah muda lho dia, dan ketemu istrinya di amrik tuh beneran kek adegan drakor 🤣🤣🤣</t>
  </si>
  <si>
    <t>heh ga bisa teo yoo udah punya biniiiik hahahaha nikah muda lho dia dan ketemu istrinya di amrik tuh beneran kek adegan drakor</t>
  </si>
  <si>
    <t>['heh', 'ga', 'bisa', 'teo', 'yoo', 'udah', 'punya', 'biniiiik', 'hahahaha', 'nikah', 'muda', 'lho', 'dia', 'dan', 'ketemu', 'istrinya', 'di', 'amrik', 'tuh', 'beneran', 'kek', 'adegan', 'drakor']</t>
  </si>
  <si>
    <t>['heh', 'tidak', 'bisa', 'teo', 'yoo', 'sudah', 'punya', 'biniiiik', 'hahahaha', 'nikah', 'muda', 'lho', 'dia', 'dan', 'bertemu', 'istrinya', 'di', 'amrik', 'tuh', 'benar', 'seperti', 'adegan', 'drakor']</t>
  </si>
  <si>
    <t>['teo', 'yoo', 'biniiiik', 'hahahaha', 'nikah', 'muda', 'lho', 'bertemu', 'istrinya', 'amrik', 'tuh', 'adegan', 'drakor']</t>
  </si>
  <si>
    <t>['teo', 'yoo', 'biniiiik', 'hahahaha', 'nikah', 'muda', 'lho', 'temu', 'istri', 'amrik', 'tuh', 'adegan', 'drakor']</t>
  </si>
  <si>
    <t>teo yoo biniiiik hahahaha nikah muda lho temu istri amrik tuh adegan drakor</t>
  </si>
  <si>
    <t>@investorgabut ngomongin nikah sih gampang, org suruh cepet2 nikah gampang. yg jadi masalahnya duitnya belum cukup atau belum ada. gimana? mau di modalin? nikah bukan perkara mudah, pikir mateng2 dulu bnyk yg nikah muda berujung perceraian. entah apa masahlnya, yg jelas siap dulu terus modal.</t>
  </si>
  <si>
    <t>ngomongin nikah sih gampang org suruh cepet nikah gampang yg jadi masalahnya duitnya belum cukup atau belum ada gimana mau di modalin nikah bukan perkara mudah pikir mateng dulu bnyk yg nikah muda berujung perceraian entah apa masahlnya yg jelas siap dulu terus modal</t>
  </si>
  <si>
    <t>['ngomongin', 'nikah', 'sih', 'gampang', 'org', 'suruh', 'cepet', 'nikah', 'gampang', 'yg', 'jadi', 'masalahnya', 'duitnya', 'belum', 'cukup', 'atau', 'belum', 'ada', 'gimana', 'mau', 'di', 'modalin', 'nikah', 'bukan', 'perkara', 'mudah', 'pikir', 'mateng', 'dulu', 'bnyk', 'yg', 'nikah', 'muda', 'berujung', 'perceraian', 'entah', 'apa', 'masahlnya', 'yg', 'jelas', 'siap', 'dulu', 'terus', 'modal']</t>
  </si>
  <si>
    <t>['membicarakan', 'nikah', 'sih', 'gampang', 'orang', 'suruh', 'cepat', 'nikah', 'gampang', 'yg', 'jadi', 'masalahnya', 'duitnya', 'belum', 'cukup', 'atau', 'belum', 'ada', 'bagaimana', 'mau', 'di', 'modalin', 'nikah', 'bukan', 'perkara', 'mudah', 'pikir', 'matang', 'dulu', 'banyak', 'yg', 'nikah', 'muda', 'berujung', 'perceraian', 'entah', 'apa', 'masahlnya', 'yg', 'jelas', 'siap', 'dulu', 'terus', 'modal']</t>
  </si>
  <si>
    <t>['membicarakan', 'nikah', 'sih', 'gampang', 'orang', 'suruh', 'cepat', 'nikah', 'gampang', 'duitnya', 'modalin', 'nikah', 'perkara', 'mudah', 'pikir', 'matang', 'nikah', 'muda', 'berujung', 'perceraian', 'masahlnya', 'modal']</t>
  </si>
  <si>
    <t>['bicara', 'nikah', 'sih', 'gampang', 'orang', 'suruh', 'cepat', 'nikah', 'gampang', 'duit', 'modalin', 'nikah', 'perkara', 'mudah', 'pikir', 'matang', 'nikah', 'muda', 'ujung', 'cerai', 'masahlnya', 'modal']</t>
  </si>
  <si>
    <t>bicara nikah sih gampang orang suruh cepat nikah gampang duit modalin nikah perkara mudah pikir matang nikah muda ujung cerai masahlnya modal</t>
  </si>
  <si>
    <t>@_nadandv keknya bukan orang orang yang nikah muda deh tapi kita yang umurnya nambah 🫠</t>
  </si>
  <si>
    <t>nadandv keknya bukan orang orang yang nikah muda deh tapi kita yang umurnya nambah</t>
  </si>
  <si>
    <t>['nadandv', 'keknya', 'bukan', 'orang', 'orang', 'yang', 'nikah', 'muda', 'deh', 'tapi', 'kita', 'yang', 'umurnya', 'nambah']</t>
  </si>
  <si>
    <t>['nadandv', 'sepertinya', 'bukan', 'orang', 'orang', 'yang', 'nikah', 'muda', 'deh', 'tapi', 'kita', 'yang', 'umurnya', 'bertambah']</t>
  </si>
  <si>
    <t>['nadandv', 'orang', 'orang', 'nikah', 'muda', 'deh', 'umurnya', 'bertambah']</t>
  </si>
  <si>
    <t>['nadandv', 'orang', 'orang', 'nikah', 'muda', 'deh', 'umur', 'tambah']</t>
  </si>
  <si>
    <t>nadandv orang orang nikah muda deh umur tambah</t>
  </si>
  <si>
    <t>@convomfs Cape bgt tinggal dikonoha otaknya kalau gak nikah ya punya banyak anak dipikir kita sbg perempuan gak berhak ya mau ngejar cita-cita dan nikmatin masa muda mengcape</t>
  </si>
  <si>
    <t>@convomfs cape bgt tinggal dikonoha otaknya kalau gak nikah ya punya banyak anak dipikir kita sbg perempuan gak berhak ya mau ngejar cita-cita dan nikmatin masa muda mengcape</t>
  </si>
  <si>
    <t>cape bgt tinggal dikonoha otaknya kalau gak nikah ya punya banyak anak dipikir kita sbg perempuan gak berhak ya mau ngejar citacita dan nikmatin masa muda mengcape</t>
  </si>
  <si>
    <t>['cape', 'bgt', 'tinggal', 'dikonoha', 'otaknya', 'kalau', 'gak', 'nikah', 'ya', 'punya', 'banyak', 'anak', 'dipikir', 'kita', 'sbg', 'perempuan', 'gak', 'berhak', 'ya', 'mau', 'ngejar', 'citacita', 'dan', 'nikmatin', 'masa', 'muda', 'mengcape']</t>
  </si>
  <si>
    <t>['capek', 'banget', 'tinggal', 'dikonoha', 'otaknya', 'kalau', 'gak', 'nikah', 'ya', 'punya', 'banyak', 'anak', 'dipikir', 'kita', 'sebagai', 'perempuan', 'gak', 'berhak', 'ya', 'mau', 'mengejar', 'impian', 'dan', 'menikmati', 'masa', 'muda', 'mengcape']</t>
  </si>
  <si>
    <t>['capek', 'banget', 'tinggal', 'dikonoha', 'otaknya', 'gak', 'nikah', 'ya', 'anak', 'dipikir', 'perempuan', 'gak', 'berhak', 'ya', 'mengejar', 'impian', 'menikmati', 'muda', 'mengcape']</t>
  </si>
  <si>
    <t>['capek', 'banget', 'tinggal', 'dikonoha', 'otak', 'gak', 'nikah', 'ya', 'anak', 'pikir', 'perempuan', 'gak', 'hak', 'ya', 'kejar', 'impi', 'nikmat', 'muda', 'mengcape']</t>
  </si>
  <si>
    <t>capek banget tinggal dikonoha otak gak nikah ya anak pikir perempuan gak hak ya kejar impi nikmat muda mengcape</t>
  </si>
  <si>
    <t>@edlazuardy gk mau nikah muda ah koh</t>
  </si>
  <si>
    <t>gk mau nikah muda ah koh</t>
  </si>
  <si>
    <t>['gk', 'mau', 'nikah', 'muda', 'ah', 'koh']</t>
  </si>
  <si>
    <t>['tidak', 'mau', 'nikah', 'muda', 'ah', 'koh']</t>
  </si>
  <si>
    <t>['nikah', 'muda', 'ah', 'koh']</t>
  </si>
  <si>
    <t>nikah muda ah koh</t>
  </si>
  <si>
    <t>@kaditasqueen @tanyakanrl Yg dulu cewenya minta dinikahin tapi neymarnya gamau grgr dia masih muda, yaudah ditinggal nikah sama cowo lain. Lagian budaya org luar begitu</t>
  </si>
  <si>
    <t>@kaditasqueen @tanyakanrl yg dulu cewenya minta dinikahin tapi neymarnya gamau grgr dia masih muda, yaudah ditinggal nikah sama cowo lain. lagian budaya org luar begitu</t>
  </si>
  <si>
    <t>yg dulu cewenya minta dinikahin tapi neymarnya gamau grgr dia masih muda yaudah ditinggal nikah sama cowo lain lagian budaya org luar begitu</t>
  </si>
  <si>
    <t>['yg', 'dulu', 'cewenya', 'minta', 'dinikahin', 'tapi', 'neymarnya', 'gamau', 'grgr', 'dia', 'masih', 'muda', 'yaudah', 'ditinggal', 'nikah', 'sama', 'cowo', 'lain', 'lagian', 'budaya', 'org', 'luar', 'begitu']</t>
  </si>
  <si>
    <t>['yg', 'dulu', 'ceweknya', 'minta', 'dinikahkan', 'tapi', 'neymarnya', 'gamau', 'karena', 'dia', 'masih', 'muda', 'yaudah', 'ditinggal', 'nikah', 'sama', 'cowok', 'lain', 'lagian', 'budaya', 'orang', 'luar', 'begitu']</t>
  </si>
  <si>
    <t>['ceweknya', 'dinikahkan', 'neymarnya', 'gamau', 'muda', 'yaudah', 'ditinggal', 'nikah', 'cowok', 'budaya', 'orang']</t>
  </si>
  <si>
    <t>['cewek', 'nikah', 'neymarnya', 'gamau', 'muda', 'yaudah', 'tinggal', 'nikah', 'cowok', 'budaya', 'orang']</t>
  </si>
  <si>
    <t>cewek nikah neymarnya gamau muda yaudah tinggal nikah cowok budaya orang</t>
  </si>
  <si>
    <t>Ngomong gini karena ku nikah muda, msh kuliah. Wisuda gendong anak 3.5 thn dan bayi 2 minggu. 😁✌️
Siapa lagi yg bantu back up kalau bkn ortu.
Alhamdulillah rezeki mah ada aja sesuai janji Allah Swt.
Tapi ku ga mau glorifikasi, karena tahu nikah muda bukan utk semua orang.🙏</t>
  </si>
  <si>
    <t>ngomong gini karena ku nikah muda, msh kuliah. wisuda gendong anak 3.5 thn dan bayi 2 minggu. 😁✌️
siapa lagi yg bantu back up kalau bkn ortu.
alhamdulillah rezeki mah ada aja sesuai janji allah swt.
tapi ku ga mau glorifikasi, karena tahu nikah muda bukan utk semua orang.🙏</t>
  </si>
  <si>
    <t>ngomong gini karena ku nikah muda msh kuliah wisuda gendong anak thn dan bayi minggu siapa lagi yg bantu back up kalau bkn ortu alhamdulillah rezeki mah ada aja sesuai janji allah swt tapi ku ga mau glorifikasi karena tahu nikah muda bukan utk semua orang</t>
  </si>
  <si>
    <t>['ngomong', 'gini', 'karena', 'ku', 'nikah', 'muda', 'msh', 'kuliah', 'wisuda', 'gendong', 'anak', 'thn', 'dan', 'bayi', 'minggu', 'siapa', 'lagi', 'yg', 'bantu', 'back', 'up', 'kalau', 'bkn', 'ortu', 'alhamdulillah', 'rezeki', 'mah', 'ada', 'aja', 'sesuai', 'janji', 'allah', 'swt', 'tapi', 'ku', 'ga', 'mau', 'glorifikasi', 'karena', 'tahu', 'nikah', 'muda', 'bukan', 'utk', 'semua', 'orang']</t>
  </si>
  <si>
    <t>['berbicara', 'begini', 'karena', 'aku', 'nikah', 'muda', 'masih', 'kuliah', 'wisuda', 'gendong', 'anak', 'tahun', 'dan', 'bayi', 'minggu', 'siapa', 'lagi', 'yg', 'bantu', 'back', 'up', 'kalau', 'bukan', 'orangtua', 'alhamdulillah', 'rezeki', 'mah', 'ada', 'aja', 'sesuai', 'janji', 'allah', 'swt', 'tapi', 'aku', 'tidak', 'mau', 'glorifikasi', 'karena', 'tahu', 'nikah', 'muda', 'bukan', 'utk', 'semua', 'orang']</t>
  </si>
  <si>
    <t>['berbicara', 'nikah', 'muda', 'kuliah', 'wisuda', 'gendong', 'anak', 'bayi', 'minggu', 'bantu', 'back', 'up', 'orangtua', 'alhamdulillah', 'rezeki', 'mah', 'aja', 'sesuai', 'janji', 'allah', 'swt', 'glorifikasi', 'nikah', 'muda', 'utk', 'orang']</t>
  </si>
  <si>
    <t>['bicara', 'nikah', 'muda', 'kuliah', 'wisuda', 'gendong', 'anak', 'bayi', 'minggu', 'bantu', 'back', 'up', 'orangtua', 'alhamdulillah', 'rezeki', 'mah', 'aja', 'sesuai', 'janji', 'allah', 'swt', 'glorifikasi', 'nikah', 'muda', 'utk', 'orang']</t>
  </si>
  <si>
    <t>bicara nikah muda kuliah wisuda gendong anak bayi minggu bantu back up orangtua alhamdulillah rezeki mah aja sesuai janji allah swt glorifikasi nikah muda utk orang</t>
  </si>
  <si>
    <t>Nikah muda sih nggk ada salahnya, tp sebelumnya kamu harus tau prinsip menikah itu apa ;)
Kuncinya: Menggabungkan 2 puzzle yg berbeda.  Coba bentuk huruf 'L' ditangan kiri dan yg kanan rotate kebawah, trus satuin. Ya kurang lebih begitu ;)</t>
  </si>
  <si>
    <t>nikah muda sih nggk ada salahnya, tp sebelumnya kamu harus tau prinsip menikah itu apa ;)
kuncinya: menggabungkan 2 puzzle yg berbeda.  coba bentuk huruf 'l' ditangan kiri dan yg kanan rotate kebawah, trus satuin. ya kurang lebih begitu ;)</t>
  </si>
  <si>
    <t>nikah muda sih nggk ada salahnya tp sebelumnya kamu harus tau prinsip menikah itu apa kuncinya menggabungkan puzzle yg berbeda coba bentuk huruf  ditangan kiri dan yg kanan rotate kebawah trus satuin ya kurang lebih begitu</t>
  </si>
  <si>
    <t>['nikah', 'muda', 'sih', 'nggk', 'ada', 'salahnya', 'tp', 'sebelumnya', 'kamu', 'harus', 'tau', 'prinsip', 'menikah', 'itu', 'apa', 'kuncinya', 'menggabungkan', 'puzzle', 'yg', 'berbeda', 'coba', 'bentuk', 'huruf', 'ditangan', 'kiri', 'dan', 'yg', 'kanan', 'rotate', 'kebawah', 'trus', 'satuin', 'ya', 'kurang', 'lebih', 'begitu']</t>
  </si>
  <si>
    <t>['nikah', 'muda', 'sih', 'tidak', 'ada', 'salahnya', 'tapi', 'sebelumnya', 'kamu', 'harus', 'tau', 'prinsip', 'nikah', 'itu', 'apa', 'kuncinya', 'menggabungkan', 'puzzle', 'yg', 'berbeda', 'coba', 'bentuk', 'huruf', 'ditangan', 'kiri', 'dan', 'yg', 'kanan', 'rotate', 'kebawah', 'terus', 'satuin', 'ya', 'kurang', 'lebih', 'begitu']</t>
  </si>
  <si>
    <t>['nikah', 'muda', 'sih', 'salahnya', 'tau', 'prinsip', 'nikah', 'kuncinya', 'menggabungkan', 'puzzle', 'berbeda', 'coba', 'bentuk', 'huruf', 'ditangan', 'kiri', 'kanan', 'rotate', 'kebawah', 'satuin', 'ya']</t>
  </si>
  <si>
    <t>['nikah', 'muda', 'sih', 'salah', 'tau', 'prinsip', 'nikah', 'kunci', 'gabung', 'puzzle', 'beda', 'coba', 'bentuk', 'huruf', 'tang', 'kiri', 'kanan', 'rotate', 'bawah', 'satuin', 'ya']</t>
  </si>
  <si>
    <t>nikah muda sih salah tau prinsip nikah kunci gabung puzzle beda coba bentuk huruf tang kiri kanan rotate bawah satuin ya</t>
  </si>
  <si>
    <t>@radenrauf Belum nikah tpi udah banyak contoh rumah tangga yg menginspirasi gue untuk tdk terburu² nikah. Krna menikah bukan untuk setahun dua tahun tpi ibadah seumur hidup. Intinya menikah diwaktu yg tepat bukan diwaktu yg cepat, menikah itu bukan soal tua atau muda, tapi siap atau tidak.</t>
  </si>
  <si>
    <t>@radenrauf belum nikah tpi udah banyak contoh rumah tangga yg menginspirasi gue untuk tdk terburu² nikah. krna menikah bukan untuk setahun dua tahun tpi ibadah seumur hidup. intinya menikah diwaktu yg tepat bukan diwaktu yg cepat, menikah itu bukan soal tua atau muda, tapi siap atau tidak.</t>
  </si>
  <si>
    <t>belum nikah tpi udah banyak contoh rumah tangga yg menginspirasi gue untuk tdk terburu nikah krna menikah bukan untuk setahun dua tahun tpi ibadah seumur hidup intinya menikah diwaktu yg tepat bukan diwaktu yg cepat menikah itu bukan soal tua atau muda tapi siap atau tidak</t>
  </si>
  <si>
    <t>['belum', 'nikah', 'tpi', 'udah', 'banyak', 'contoh', 'rumah', 'tangga', 'yg', 'menginspirasi', 'gue', 'untuk', 'tdk', 'terburu', 'nikah', 'krna', 'menikah', 'bukan', 'untuk', 'setahun', 'dua', 'tahun', 'tpi', 'ibadah', 'seumur', 'hidup', 'intinya', 'menikah', 'diwaktu', 'yg', 'tepat', 'bukan', 'diwaktu', 'yg', 'cepat', 'menikah', 'itu', 'bukan', 'soal', 'tua', 'atau', 'muda', 'tapi', 'siap', 'atau', 'tidak']</t>
  </si>
  <si>
    <t>['belum', 'nikah', 'tapi', 'sudah', 'banyak', 'contoh', 'rumah', 'tangga', 'yg', 'menginspirasi', 'aku', 'untuk', 'tdk', 'terburu', 'nikah', 'karena', 'nikah', 'bukan', 'untuk', 'setahun', 'dua', 'tahun', 'tapi', 'ibadah', 'seumur', 'hidup', 'intinya', 'nikah', 'diwaktu', 'yg', 'tepat', 'bukan', 'diwaktu', 'yg', 'cepat', 'nikah', 'itu', 'bukan', 'soal', 'tua', 'atau', 'muda', 'tapi', 'siap', 'atau', 'tidak']</t>
  </si>
  <si>
    <t>['nikah', 'contoh', 'rumah', 'tangga', 'menginspirasi', 'tdk', 'terburu', 'nikah', 'nikah', 'setahun', 'ibadah', 'seumur', 'hidup', 'intinya', 'nikah', 'diwaktu', 'diwaktu', 'cepat', 'nikah', 'tua', 'muda']</t>
  </si>
  <si>
    <t>['nikah', 'contoh', 'rumah', 'tangga', 'inspirasi', 'tdk', 'buru', 'nikah', 'nikah', 'tahun', 'ibadah', 'umur', 'hidup', 'inti', 'nikah', 'waktu', 'waktu', 'cepat', 'nikah', 'tua', 'muda']</t>
  </si>
  <si>
    <t>nikah contoh rumah tangga inspirasi tdk buru nikah nikah tahun ibadah umur hidup inti nikah waktu waktu cepat nikah tua muda</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</si>
</sst>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color theme="1"/>
      <name val="Calibri"/>
      <scheme val="minor"/>
    </font>
    <font>
      <u/>
      <sz val="11.0"/>
      <color theme="10"/>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1" numFmtId="0" xfId="0" applyAlignment="1" applyFont="1">
      <alignment horizontal="center" readingOrder="0" vertical="top"/>
    </xf>
    <xf borderId="0" fillId="0" fontId="2" numFmtId="0" xfId="0" applyFont="1"/>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t.co/dKvge0jMD0%20:%20Siap%20Nikah%20di%20Usia%2023%20Tahun,%20Fay%20Nabila%20Tak%20Takut%20Kehilangan%20Masa%20Muda%20https://t.co/LFkkfcnu1E" TargetMode="External"/><Relationship Id="rId2" Type="http://schemas.openxmlformats.org/officeDocument/2006/relationships/hyperlink" Target="https://t.co/dkvge0jmd0%20:%20siap%20nikah%20di%20usia%2023%20tahun,%20fay%20nabila%20tak%20takut%20kehilangan%20masa%20muda%20https://t.co/lfkkfcnu1e"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8.71"/>
    <col customWidth="1" min="8" max="8" width="11.29"/>
    <col customWidth="1" min="9" max="9" width="18.29"/>
  </cols>
  <sheetData>
    <row r="1">
      <c r="A1" s="1" t="s">
        <v>0</v>
      </c>
      <c r="B1" s="1" t="s">
        <v>1</v>
      </c>
      <c r="C1" s="1" t="s">
        <v>2</v>
      </c>
      <c r="D1" s="1" t="s">
        <v>3</v>
      </c>
      <c r="E1" s="1" t="s">
        <v>4</v>
      </c>
      <c r="F1" s="1" t="s">
        <v>5</v>
      </c>
      <c r="G1" s="1" t="s">
        <v>6</v>
      </c>
      <c r="H1" s="1" t="s">
        <v>7</v>
      </c>
      <c r="I1" s="2" t="s">
        <v>8</v>
      </c>
    </row>
    <row r="2">
      <c r="A2" s="3" t="s">
        <v>9</v>
      </c>
      <c r="B2" s="3" t="s">
        <v>10</v>
      </c>
      <c r="C2" s="3" t="s">
        <v>11</v>
      </c>
      <c r="D2" s="3" t="s">
        <v>12</v>
      </c>
      <c r="E2" s="3" t="s">
        <v>13</v>
      </c>
      <c r="F2" s="3" t="s">
        <v>14</v>
      </c>
      <c r="G2" s="3" t="s">
        <v>15</v>
      </c>
      <c r="H2" s="3" t="s">
        <v>16</v>
      </c>
      <c r="I2" s="3" t="str">
        <f>IFERROR(__xludf.DUMMYFUNCTION("GOOGLETRANSLATE(H2,""id"",""en"")"),"Marriage Young Marriage Easy Thinking Desem Thinking Nik just think in front of the point, ny marriage, quickly sue the village ready to mature")</f>
        <v>Marriage Young Marriage Easy Thinking Desem Thinking Nik just think in front of the point, ny marriage, quickly sue the village ready to mature</v>
      </c>
    </row>
    <row r="3">
      <c r="A3" s="3" t="s">
        <v>17</v>
      </c>
      <c r="B3" s="3" t="s">
        <v>18</v>
      </c>
      <c r="C3" s="3" t="s">
        <v>19</v>
      </c>
      <c r="D3" s="3" t="s">
        <v>20</v>
      </c>
      <c r="E3" s="3" t="s">
        <v>21</v>
      </c>
      <c r="F3" s="3" t="s">
        <v>22</v>
      </c>
      <c r="G3" s="3" t="s">
        <v>23</v>
      </c>
      <c r="H3" s="3" t="s">
        <v>24</v>
      </c>
      <c r="I3" s="3" t="str">
        <f>IFERROR(__xludf.DUMMYFUNCTION("GOOGLETRANSLATE(H3,""id"",""en"")"),"Valid mbk grandfather my mother lives my died grandparent of a pretty young not marriage he lives old grandmother, father of marriage, lives on his old grandfather's death")</f>
        <v>Valid mbk grandfather my mother lives my died grandparent of a pretty young not marriage he lives old grandmother, father of marriage, lives on his old grandfather's death</v>
      </c>
    </row>
    <row r="4">
      <c r="A4" s="3" t="s">
        <v>25</v>
      </c>
      <c r="B4" s="3" t="s">
        <v>26</v>
      </c>
      <c r="C4" s="3" t="s">
        <v>27</v>
      </c>
      <c r="D4" s="3" t="s">
        <v>28</v>
      </c>
      <c r="E4" s="3" t="s">
        <v>29</v>
      </c>
      <c r="F4" s="3" t="s">
        <v>30</v>
      </c>
      <c r="G4" s="3" t="s">
        <v>31</v>
      </c>
      <c r="H4" s="3" t="s">
        <v>32</v>
      </c>
      <c r="I4" s="3" t="str">
        <f>IFERROR(__xludf.DUMMYFUNCTION("GOOGLETRANSLATE(H4,""id"",""en"")"),"beautiful young women students work rich lives well marriage people rich beautiful women privilege must work loudly the level of male value")</f>
        <v>beautiful young women students work rich lives well marriage people rich beautiful women privilege must work loudly the level of male value</v>
      </c>
    </row>
    <row r="5">
      <c r="A5" s="3" t="s">
        <v>33</v>
      </c>
      <c r="B5" s="3" t="s">
        <v>34</v>
      </c>
      <c r="C5" s="3" t="s">
        <v>35</v>
      </c>
      <c r="D5" s="3" t="s">
        <v>36</v>
      </c>
      <c r="E5" s="3" t="s">
        <v>37</v>
      </c>
      <c r="F5" s="3" t="s">
        <v>38</v>
      </c>
      <c r="G5" s="3" t="s">
        <v>39</v>
      </c>
      <c r="H5" s="3" t="s">
        <v>40</v>
      </c>
      <c r="I5" s="3" t="str">
        <f>IFERROR(__xludf.DUMMYFUNCTION("GOOGLETRANSLATE(H5,""id"",""en"")"),"Open the television filled with a husband joking a beautiful young girl joking marriage to be the wife of the house yesterday the comedian ustaz is really tired")</f>
        <v>Open the television filled with a husband joking a beautiful young girl joking marriage to be the wife of the house yesterday the comedian ustaz is really tired</v>
      </c>
    </row>
    <row r="6">
      <c r="A6" s="3" t="s">
        <v>41</v>
      </c>
      <c r="B6" s="3" t="s">
        <v>42</v>
      </c>
      <c r="C6" s="3" t="s">
        <v>43</v>
      </c>
      <c r="D6" s="3" t="s">
        <v>44</v>
      </c>
      <c r="E6" s="3" t="s">
        <v>45</v>
      </c>
      <c r="F6" s="3" t="s">
        <v>46</v>
      </c>
      <c r="G6" s="3" t="s">
        <v>47</v>
      </c>
      <c r="H6" s="3" t="s">
        <v>48</v>
      </c>
      <c r="I6" s="3" t="str">
        <f>IFERROR(__xludf.DUMMYFUNCTION("GOOGLETRANSLATE(H6,""id"",""en"")"),"minimo like nuna choose a mini baper, let's get married or not")</f>
        <v>minimo like nuna choose a mini baper, let's get married or not</v>
      </c>
    </row>
    <row r="7">
      <c r="A7" s="3" t="s">
        <v>49</v>
      </c>
      <c r="B7" s="3" t="s">
        <v>50</v>
      </c>
      <c r="C7" s="3" t="s">
        <v>51</v>
      </c>
      <c r="D7" s="3" t="s">
        <v>52</v>
      </c>
      <c r="E7" s="3" t="s">
        <v>53</v>
      </c>
      <c r="F7" s="3" t="s">
        <v>54</v>
      </c>
      <c r="G7" s="3" t="s">
        <v>55</v>
      </c>
      <c r="H7" s="3" t="s">
        <v>56</v>
      </c>
      <c r="I7" s="3" t="str">
        <f>IFERROR(__xludf.DUMMYFUNCTION("GOOGLETRANSLATE(H7,""id"",""en"")"),"the young widower is underage and the marriage hose is a great -grandmother, lives on her husband, lives in her husband and life")</f>
        <v>the young widower is underage and the marriage hose is a great -grandmother, lives on her husband, lives in her husband and life</v>
      </c>
    </row>
    <row r="8">
      <c r="A8" s="3" t="s">
        <v>57</v>
      </c>
      <c r="B8" s="3" t="s">
        <v>58</v>
      </c>
      <c r="C8" s="3" t="s">
        <v>59</v>
      </c>
      <c r="D8" s="3" t="s">
        <v>60</v>
      </c>
      <c r="E8" s="3" t="s">
        <v>61</v>
      </c>
      <c r="F8" s="3" t="s">
        <v>62</v>
      </c>
      <c r="G8" s="3" t="s">
        <v>63</v>
      </c>
      <c r="H8" s="3" t="s">
        <v>64</v>
      </c>
      <c r="I8" s="3" t="str">
        <f>IFERROR(__xludf.DUMMYFUNCTION("GOOGLETRANSLATE(H8,""id"",""en"")"),"accept the advice of young motivator age friends, etc. valid marriage advice, it makes sense to marriage survive")</f>
        <v>accept the advice of young motivator age friends, etc. valid marriage advice, it makes sense to marriage survive</v>
      </c>
    </row>
    <row r="9">
      <c r="A9" s="3" t="s">
        <v>65</v>
      </c>
      <c r="B9" s="3" t="s">
        <v>66</v>
      </c>
      <c r="C9" s="3" t="s">
        <v>67</v>
      </c>
      <c r="D9" s="3" t="s">
        <v>68</v>
      </c>
      <c r="E9" s="3" t="s">
        <v>69</v>
      </c>
      <c r="F9" s="3" t="s">
        <v>70</v>
      </c>
      <c r="G9" s="3" t="s">
        <v>71</v>
      </c>
      <c r="H9" s="3" t="s">
        <v>72</v>
      </c>
      <c r="I9" s="3" t="str">
        <f>IFERROR(__xludf.DUMMYFUNCTION("GOOGLETRANSLATE(H9,""id"",""en"")"),"Young Rin is sick if you get married")</f>
        <v>Young Rin is sick if you get married</v>
      </c>
    </row>
    <row r="10">
      <c r="A10" s="3" t="s">
        <v>73</v>
      </c>
      <c r="B10" s="3" t="s">
        <v>74</v>
      </c>
      <c r="C10" s="3" t="s">
        <v>75</v>
      </c>
      <c r="D10" s="3" t="s">
        <v>76</v>
      </c>
      <c r="E10" s="3" t="s">
        <v>77</v>
      </c>
      <c r="F10" s="3" t="s">
        <v>78</v>
      </c>
      <c r="G10" s="3" t="s">
        <v>79</v>
      </c>
      <c r="H10" s="3" t="s">
        <v>80</v>
      </c>
      <c r="I10" s="3" t="str">
        <f>IFERROR(__xludf.DUMMYFUNCTION("GOOGLETRANSLATE(H10,""id"",""en"")"),"Fuck was surprised to meet a friend to carry a child saying young marriage to carry a child")</f>
        <v>Fuck was surprised to meet a friend to carry a child saying young marriage to carry a child</v>
      </c>
    </row>
    <row r="11">
      <c r="A11" s="3" t="s">
        <v>81</v>
      </c>
      <c r="B11" s="3" t="s">
        <v>82</v>
      </c>
      <c r="C11" s="3" t="s">
        <v>83</v>
      </c>
      <c r="D11" s="3" t="s">
        <v>84</v>
      </c>
      <c r="E11" s="3" t="s">
        <v>85</v>
      </c>
      <c r="F11" s="3" t="s">
        <v>86</v>
      </c>
      <c r="G11" s="3" t="s">
        <v>87</v>
      </c>
      <c r="H11" s="3" t="s">
        <v>88</v>
      </c>
      <c r="I11" s="3" t="str">
        <f>IFERROR(__xludf.DUMMYFUNCTION("GOOGLETRANSLATE(H11,""id"",""en"")"),"as the right to understand household education children's education two graduates of school looking for work, it's hard to live, the life of the young marriage is young, the divorce")</f>
        <v>as the right to understand household education children's education two graduates of school looking for work, it's hard to live, the life of the young marriage is young, the divorce</v>
      </c>
    </row>
    <row r="12">
      <c r="A12" s="3" t="s">
        <v>89</v>
      </c>
      <c r="B12" s="3" t="s">
        <v>89</v>
      </c>
      <c r="C12" s="3" t="s">
        <v>90</v>
      </c>
      <c r="D12" s="3" t="s">
        <v>91</v>
      </c>
      <c r="E12" s="3" t="s">
        <v>92</v>
      </c>
      <c r="F12" s="3" t="s">
        <v>93</v>
      </c>
      <c r="G12" s="3" t="s">
        <v>94</v>
      </c>
      <c r="H12" s="3" t="s">
        <v>95</v>
      </c>
      <c r="I12" s="3" t="str">
        <f>IFERROR(__xludf.DUMMYFUNCTION("GOOGLETRANSLATE(H12,""id"",""en"")"),"Tell the young boyfriend's marriage stress")</f>
        <v>Tell the young boyfriend's marriage stress</v>
      </c>
    </row>
    <row r="13">
      <c r="A13" s="3" t="s">
        <v>96</v>
      </c>
      <c r="B13" s="3" t="s">
        <v>97</v>
      </c>
      <c r="C13" s="3" t="s">
        <v>98</v>
      </c>
      <c r="D13" s="3" t="s">
        <v>99</v>
      </c>
      <c r="E13" s="3" t="s">
        <v>100</v>
      </c>
      <c r="F13" s="3" t="s">
        <v>101</v>
      </c>
      <c r="G13" s="3" t="s">
        <v>102</v>
      </c>
      <c r="H13" s="3" t="s">
        <v>103</v>
      </c>
      <c r="I13" s="3" t="str">
        <f>IFERROR(__xludf.DUMMYFUNCTION("GOOGLETRANSLATE(H13,""id"",""en"")"),"Elaee Speaking Style Young Marriage Turns Shill Near Guys I'm Lazy Enjoying the Youngest Children of My Intang's Little Child")</f>
        <v>Elaee Speaking Style Young Marriage Turns Shill Near Guys I'm Lazy Enjoying the Youngest Children of My Intang's Little Child</v>
      </c>
    </row>
    <row r="14">
      <c r="A14" s="3" t="s">
        <v>104</v>
      </c>
      <c r="B14" s="3" t="s">
        <v>105</v>
      </c>
      <c r="C14" s="3" t="s">
        <v>106</v>
      </c>
      <c r="D14" s="3" t="s">
        <v>107</v>
      </c>
      <c r="E14" s="3" t="s">
        <v>108</v>
      </c>
      <c r="F14" s="3" t="s">
        <v>109</v>
      </c>
      <c r="G14" s="3" t="s">
        <v>110</v>
      </c>
      <c r="H14" s="3" t="s">
        <v>111</v>
      </c>
      <c r="I14" s="3" t="str">
        <f>IFERROR(__xludf.DUMMYFUNCTION("GOOGLETRANSLATE(H14,""id"",""en"")"),"Bismillah April, I hope that the hospital work is to marry young marriage")</f>
        <v>Bismillah April, I hope that the hospital work is to marry young marriage</v>
      </c>
    </row>
    <row r="15">
      <c r="A15" s="3" t="s">
        <v>112</v>
      </c>
      <c r="B15" s="3" t="s">
        <v>112</v>
      </c>
      <c r="C15" s="3" t="s">
        <v>113</v>
      </c>
      <c r="D15" s="3" t="s">
        <v>114</v>
      </c>
      <c r="E15" s="3" t="s">
        <v>114</v>
      </c>
      <c r="F15" s="3" t="s">
        <v>114</v>
      </c>
      <c r="G15" s="3" t="s">
        <v>114</v>
      </c>
      <c r="H15" s="3" t="s">
        <v>113</v>
      </c>
      <c r="I15" s="3" t="str">
        <f>IFERROR(__xludf.DUMMYFUNCTION("GOOGLETRANSLATE(H15,""id"",""en"")"),"young marriage so that the gap is young people")</f>
        <v>young marriage so that the gap is young people</v>
      </c>
    </row>
    <row r="16">
      <c r="A16" s="3" t="s">
        <v>115</v>
      </c>
      <c r="B16" s="3" t="s">
        <v>115</v>
      </c>
      <c r="C16" s="3" t="s">
        <v>116</v>
      </c>
      <c r="D16" s="3" t="s">
        <v>117</v>
      </c>
      <c r="E16" s="3" t="s">
        <v>117</v>
      </c>
      <c r="F16" s="3" t="s">
        <v>117</v>
      </c>
      <c r="G16" s="3" t="s">
        <v>117</v>
      </c>
      <c r="H16" s="3" t="s">
        <v>116</v>
      </c>
      <c r="I16" s="3" t="str">
        <f>IFERROR(__xludf.DUMMYFUNCTION("GOOGLETRANSLATE(H16,""id"",""en"")"),"Dead young so as not to marry young")</f>
        <v>Dead young so as not to marry young</v>
      </c>
    </row>
    <row r="17">
      <c r="A17" s="3" t="s">
        <v>118</v>
      </c>
      <c r="B17" s="3" t="s">
        <v>119</v>
      </c>
      <c r="C17" s="3" t="s">
        <v>120</v>
      </c>
      <c r="D17" s="3" t="s">
        <v>121</v>
      </c>
      <c r="E17" s="3" t="s">
        <v>122</v>
      </c>
      <c r="F17" s="3" t="s">
        <v>123</v>
      </c>
      <c r="G17" s="3" t="s">
        <v>124</v>
      </c>
      <c r="H17" s="3" t="s">
        <v>125</v>
      </c>
      <c r="I17" s="3" t="str">
        <f>IFERROR(__xludf.DUMMYFUNCTION("GOOGLETRANSLATE(H17,""id"",""en"")"),"Tomorrow is a young marriage")</f>
        <v>Tomorrow is a young marriage</v>
      </c>
    </row>
    <row r="18">
      <c r="A18" s="3" t="s">
        <v>126</v>
      </c>
      <c r="B18" s="3" t="s">
        <v>127</v>
      </c>
      <c r="C18" s="3" t="s">
        <v>128</v>
      </c>
      <c r="D18" s="3" t="s">
        <v>129</v>
      </c>
      <c r="E18" s="3" t="s">
        <v>130</v>
      </c>
      <c r="F18" s="3" t="s">
        <v>131</v>
      </c>
      <c r="G18" s="3" t="s">
        <v>132</v>
      </c>
      <c r="H18" s="3" t="s">
        <v>133</v>
      </c>
      <c r="I18" s="3" t="str">
        <f>IFERROR(__xludf.DUMMYFUNCTION("GOOGLETRANSLATE(H18,""id"",""en"")"),"The marriage face is young, oh oh handsome husband wehehe hehehe")</f>
        <v>The marriage face is young, oh oh handsome husband wehehe hehehe</v>
      </c>
    </row>
    <row r="19">
      <c r="A19" s="3" t="s">
        <v>134</v>
      </c>
      <c r="B19" s="3" t="s">
        <v>135</v>
      </c>
      <c r="C19" s="3" t="s">
        <v>136</v>
      </c>
      <c r="D19" s="3" t="s">
        <v>137</v>
      </c>
      <c r="E19" s="3" t="s">
        <v>138</v>
      </c>
      <c r="F19" s="3" t="s">
        <v>139</v>
      </c>
      <c r="G19" s="3" t="s">
        <v>139</v>
      </c>
      <c r="H19" s="3" t="s">
        <v>140</v>
      </c>
      <c r="I19" s="3" t="str">
        <f>IFERROR(__xludf.DUMMYFUNCTION("GOOGLETRANSLATE(H19,""id"",""en"")"),"Wkwkwk Joint Research Campus Campus Young Lecturer Cute Marriage")</f>
        <v>Wkwkwk Joint Research Campus Campus Young Lecturer Cute Marriage</v>
      </c>
    </row>
    <row r="20">
      <c r="A20" s="3" t="s">
        <v>141</v>
      </c>
      <c r="B20" s="3" t="s">
        <v>142</v>
      </c>
      <c r="C20" s="3" t="s">
        <v>143</v>
      </c>
      <c r="D20" s="3" t="s">
        <v>144</v>
      </c>
      <c r="E20" s="3" t="s">
        <v>145</v>
      </c>
      <c r="F20" s="3" t="s">
        <v>146</v>
      </c>
      <c r="G20" s="3" t="s">
        <v>147</v>
      </c>
      <c r="H20" s="3" t="s">
        <v>148</v>
      </c>
      <c r="I20" s="3" t="str">
        <f>IFERROR(__xludf.DUMMYFUNCTION("GOOGLETRANSLATE(H20,""id"",""en"")"),"Pain appears Mother says young after marriage hmmm")</f>
        <v>Pain appears Mother says young after marriage hmmm</v>
      </c>
    </row>
    <row r="21" ht="15.75" customHeight="1">
      <c r="A21" s="3" t="s">
        <v>149</v>
      </c>
      <c r="B21" s="3" t="s">
        <v>150</v>
      </c>
      <c r="C21" s="3" t="s">
        <v>150</v>
      </c>
      <c r="D21" s="3" t="s">
        <v>151</v>
      </c>
      <c r="E21" s="3" t="s">
        <v>152</v>
      </c>
      <c r="F21" s="3" t="s">
        <v>153</v>
      </c>
      <c r="G21" s="3" t="s">
        <v>154</v>
      </c>
      <c r="H21" s="3" t="s">
        <v>155</v>
      </c>
      <c r="I21" s="3" t="str">
        <f>IFERROR(__xludf.DUMMYFUNCTION("GOOGLETRANSLATE(H21,""id"",""en"")"),"shadow age of carrying baby accusing young marriage fuck")</f>
        <v>shadow age of carrying baby accusing young marriage fuck</v>
      </c>
    </row>
    <row r="22" ht="15.75" customHeight="1">
      <c r="A22" s="3" t="s">
        <v>156</v>
      </c>
      <c r="B22" s="3" t="s">
        <v>157</v>
      </c>
      <c r="C22" s="3" t="s">
        <v>158</v>
      </c>
      <c r="D22" s="3" t="s">
        <v>159</v>
      </c>
      <c r="E22" s="3" t="s">
        <v>160</v>
      </c>
      <c r="F22" s="3" t="s">
        <v>161</v>
      </c>
      <c r="G22" s="3" t="s">
        <v>162</v>
      </c>
      <c r="H22" s="3" t="s">
        <v>163</v>
      </c>
      <c r="I22" s="3" t="str">
        <f>IFERROR(__xludf.DUMMYFUNCTION("GOOGLETRANSLATE(H22,""id"",""en"")"),"complicated widowing problems.")</f>
        <v>complicated widowing problems.</v>
      </c>
    </row>
    <row r="23" ht="15.75" customHeight="1">
      <c r="A23" s="3" t="s">
        <v>164</v>
      </c>
      <c r="B23" s="3" t="s">
        <v>165</v>
      </c>
      <c r="C23" s="3" t="s">
        <v>166</v>
      </c>
      <c r="D23" s="3" t="s">
        <v>167</v>
      </c>
      <c r="E23" s="3" t="s">
        <v>168</v>
      </c>
      <c r="F23" s="3" t="s">
        <v>169</v>
      </c>
      <c r="G23" s="3" t="s">
        <v>169</v>
      </c>
      <c r="H23" s="3" t="s">
        <v>170</v>
      </c>
      <c r="I23" s="3" t="str">
        <f>IFERROR(__xludf.DUMMYFUNCTION("GOOGLETRANSLATE(H23,""id"",""en"")"),"The Young Marriage")</f>
        <v>The Young Marriage</v>
      </c>
    </row>
    <row r="24" ht="15.75" customHeight="1">
      <c r="A24" s="3" t="s">
        <v>171</v>
      </c>
      <c r="B24" s="3" t="s">
        <v>172</v>
      </c>
      <c r="C24" s="3" t="s">
        <v>173</v>
      </c>
      <c r="D24" s="3" t="s">
        <v>174</v>
      </c>
      <c r="E24" s="3" t="s">
        <v>175</v>
      </c>
      <c r="F24" s="3" t="s">
        <v>176</v>
      </c>
      <c r="G24" s="3" t="s">
        <v>176</v>
      </c>
      <c r="H24" s="3" t="s">
        <v>177</v>
      </c>
      <c r="I24" s="3" t="str">
        <f>IFERROR(__xludf.DUMMYFUNCTION("GOOGLETRANSLATE(H24,""id"",""en"")"),"young people marriage young people to save luxury events")</f>
        <v>young people marriage young people to save luxury events</v>
      </c>
    </row>
    <row r="25" ht="15.75" customHeight="1">
      <c r="A25" s="3" t="s">
        <v>178</v>
      </c>
      <c r="B25" s="3" t="s">
        <v>179</v>
      </c>
      <c r="C25" s="3" t="s">
        <v>180</v>
      </c>
      <c r="D25" s="3" t="s">
        <v>181</v>
      </c>
      <c r="E25" s="3" t="s">
        <v>182</v>
      </c>
      <c r="F25" s="3" t="s">
        <v>183</v>
      </c>
      <c r="G25" s="3" t="s">
        <v>183</v>
      </c>
      <c r="H25" s="3" t="s">
        <v>184</v>
      </c>
      <c r="I25" s="3" t="str">
        <f>IFERROR(__xludf.DUMMYFUNCTION("GOOGLETRANSLATE(H25,""id"",""en"")"),"Perfect young marriage Few Tweets from Jeprinikol Universe")</f>
        <v>Perfect young marriage Few Tweets from Jeprinikol Universe</v>
      </c>
    </row>
    <row r="26" ht="15.75" customHeight="1">
      <c r="A26" s="3" t="s">
        <v>185</v>
      </c>
      <c r="B26" s="3" t="s">
        <v>186</v>
      </c>
      <c r="C26" s="3" t="s">
        <v>187</v>
      </c>
      <c r="D26" s="3" t="s">
        <v>188</v>
      </c>
      <c r="E26" s="3" t="s">
        <v>189</v>
      </c>
      <c r="F26" s="3" t="s">
        <v>190</v>
      </c>
      <c r="G26" s="3" t="s">
        <v>190</v>
      </c>
      <c r="H26" s="3" t="s">
        <v>191</v>
      </c>
      <c r="I26" s="3" t="str">
        <f>IFERROR(__xludf.DUMMYFUNCTION("GOOGLETRANSLATE(H26,""id"",""en"")"),"not a young lecturer marriage")</f>
        <v>not a young lecturer marriage</v>
      </c>
    </row>
    <row r="27" ht="15.75" customHeight="1">
      <c r="A27" s="3" t="s">
        <v>192</v>
      </c>
      <c r="B27" s="3" t="s">
        <v>192</v>
      </c>
      <c r="C27" s="3" t="s">
        <v>193</v>
      </c>
      <c r="D27" s="3" t="s">
        <v>194</v>
      </c>
      <c r="E27" s="3" t="s">
        <v>195</v>
      </c>
      <c r="F27" s="3" t="s">
        <v>196</v>
      </c>
      <c r="G27" s="3" t="s">
        <v>197</v>
      </c>
      <c r="H27" s="3" t="s">
        <v>198</v>
      </c>
      <c r="I27" s="3" t="str">
        <f>IFERROR(__xludf.DUMMYFUNCTION("GOOGLETRANSLATE(H27,""id"",""en"")"),"yes yes marriage young age is really pairing, just seriously unstable boy")</f>
        <v>yes yes marriage young age is really pairing, just seriously unstable boy</v>
      </c>
    </row>
    <row r="28" ht="15.75" customHeight="1">
      <c r="A28" s="3" t="s">
        <v>199</v>
      </c>
      <c r="B28" s="3" t="s">
        <v>200</v>
      </c>
      <c r="C28" s="3" t="s">
        <v>201</v>
      </c>
      <c r="D28" s="3" t="s">
        <v>202</v>
      </c>
      <c r="E28" s="3" t="s">
        <v>203</v>
      </c>
      <c r="F28" s="3" t="s">
        <v>204</v>
      </c>
      <c r="G28" s="3" t="s">
        <v>204</v>
      </c>
      <c r="H28" s="3" t="s">
        <v>205</v>
      </c>
      <c r="I28" s="3" t="str">
        <f>IFERROR(__xludf.DUMMYFUNCTION("GOOGLETRANSLATE(H28,""id"",""en"")"),"brother who marriage young people with a luxury saving event")</f>
        <v>brother who marriage young people with a luxury saving event</v>
      </c>
    </row>
    <row r="29" ht="15.75" customHeight="1">
      <c r="A29" s="3" t="s">
        <v>206</v>
      </c>
      <c r="B29" s="3" t="s">
        <v>207</v>
      </c>
      <c r="C29" s="3" t="s">
        <v>208</v>
      </c>
      <c r="D29" s="3" t="s">
        <v>209</v>
      </c>
      <c r="E29" s="3" t="s">
        <v>210</v>
      </c>
      <c r="F29" s="3" t="s">
        <v>211</v>
      </c>
      <c r="G29" s="3" t="s">
        <v>212</v>
      </c>
      <c r="H29" s="3" t="s">
        <v>213</v>
      </c>
      <c r="I29" s="3" t="str">
        <f>IFERROR(__xludf.DUMMYFUNCTION("GOOGLETRANSLATE(H29,""id"",""en"")"),"Forced to beg your family marriage when cousin marriage children encourage young marriage children to work fine girlfriends")</f>
        <v>Forced to beg your family marriage when cousin marriage children encourage young marriage children to work fine girlfriends</v>
      </c>
    </row>
    <row r="30" ht="15.75" customHeight="1">
      <c r="A30" s="3" t="s">
        <v>214</v>
      </c>
      <c r="B30" s="3" t="s">
        <v>215</v>
      </c>
      <c r="C30" s="3" t="s">
        <v>216</v>
      </c>
      <c r="D30" s="3" t="s">
        <v>217</v>
      </c>
      <c r="E30" s="3" t="s">
        <v>218</v>
      </c>
      <c r="F30" s="3" t="s">
        <v>219</v>
      </c>
      <c r="G30" s="3" t="s">
        <v>220</v>
      </c>
      <c r="H30" s="3" t="s">
        <v>221</v>
      </c>
      <c r="I30" s="3" t="str">
        <f>IFERROR(__xludf.DUMMYFUNCTION("GOOGLETRANSLATE(H30,""id"",""en"")"),"Marriage Girls Polygamy Young Girls Beware of Sunnah Just Fair requirements like harmonious")</f>
        <v>Marriage Girls Polygamy Young Girls Beware of Sunnah Just Fair requirements like harmonious</v>
      </c>
    </row>
    <row r="31" ht="15.75" customHeight="1">
      <c r="A31" s="3" t="s">
        <v>222</v>
      </c>
      <c r="B31" s="3" t="s">
        <v>223</v>
      </c>
      <c r="C31" s="3" t="s">
        <v>224</v>
      </c>
      <c r="D31" s="3" t="s">
        <v>225</v>
      </c>
      <c r="E31" s="3" t="s">
        <v>226</v>
      </c>
      <c r="F31" s="3" t="s">
        <v>227</v>
      </c>
      <c r="G31" s="3" t="s">
        <v>228</v>
      </c>
      <c r="H31" s="3" t="s">
        <v>229</v>
      </c>
      <c r="I31" s="3" t="str">
        <f>IFERROR(__xludf.DUMMYFUNCTION("GOOGLETRANSLATE(H31,""id"",""en"")"),"yes because the old ms old ms choose to install the marriage of the old man dead young eating atiiiiiiii")</f>
        <v>yes because the old ms old ms choose to install the marriage of the old man dead young eating atiiiiiiii</v>
      </c>
    </row>
    <row r="32" ht="15.75" customHeight="1">
      <c r="A32" s="3" t="s">
        <v>230</v>
      </c>
      <c r="B32" s="3" t="s">
        <v>231</v>
      </c>
      <c r="C32" s="3" t="s">
        <v>232</v>
      </c>
      <c r="D32" s="3" t="s">
        <v>233</v>
      </c>
      <c r="E32" s="3" t="s">
        <v>234</v>
      </c>
      <c r="F32" s="3" t="s">
        <v>235</v>
      </c>
      <c r="G32" s="3" t="s">
        <v>235</v>
      </c>
      <c r="H32" s="3" t="s">
        <v>236</v>
      </c>
      <c r="I32" s="3" t="str">
        <f>IFERROR(__xludf.DUMMYFUNCTION("GOOGLETRANSLATE(H32,""id"",""en"")"),"young people marriage young luxury saving events")</f>
        <v>young people marriage young luxury saving events</v>
      </c>
    </row>
    <row r="33" ht="15.75" customHeight="1">
      <c r="A33" s="3" t="s">
        <v>237</v>
      </c>
      <c r="B33" s="3" t="s">
        <v>238</v>
      </c>
      <c r="C33" s="3" t="s">
        <v>239</v>
      </c>
      <c r="D33" s="3" t="s">
        <v>240</v>
      </c>
      <c r="E33" s="3" t="s">
        <v>241</v>
      </c>
      <c r="F33" s="3" t="s">
        <v>242</v>
      </c>
      <c r="G33" s="3" t="s">
        <v>243</v>
      </c>
      <c r="H33" s="3" t="s">
        <v>244</v>
      </c>
      <c r="I33" s="3" t="str">
        <f>IFERROR(__xludf.DUMMYFUNCTION("GOOGLETRANSLATE(H33,""id"",""en"")"),"willing to marry young husband kenyu yukimiya")</f>
        <v>willing to marry young husband kenyu yukimiya</v>
      </c>
    </row>
    <row r="34" ht="15.75" customHeight="1">
      <c r="A34" s="3" t="s">
        <v>245</v>
      </c>
      <c r="B34" s="3" t="s">
        <v>246</v>
      </c>
      <c r="C34" s="3" t="s">
        <v>247</v>
      </c>
      <c r="D34" s="3" t="s">
        <v>248</v>
      </c>
      <c r="E34" s="3" t="s">
        <v>249</v>
      </c>
      <c r="F34" s="3" t="s">
        <v>250</v>
      </c>
      <c r="G34" s="3" t="s">
        <v>251</v>
      </c>
      <c r="H34" s="3" t="s">
        <v>252</v>
      </c>
      <c r="I34" s="3" t="str">
        <f>IFERROR(__xludf.DUMMYFUNCTION("GOOGLETRANSLATE(H34,""id"",""en"")"),"okay, the individual count realistically takes care of marriage young marriage capital lust for divorce yes")</f>
        <v>okay, the individual count realistically takes care of marriage young marriage capital lust for divorce yes</v>
      </c>
    </row>
    <row r="35" ht="15.75" customHeight="1">
      <c r="A35" s="3" t="s">
        <v>253</v>
      </c>
      <c r="B35" s="3" t="s">
        <v>254</v>
      </c>
      <c r="C35" s="3" t="s">
        <v>255</v>
      </c>
      <c r="D35" s="3" t="s">
        <v>256</v>
      </c>
      <c r="E35" s="3" t="s">
        <v>257</v>
      </c>
      <c r="F35" s="3" t="s">
        <v>258</v>
      </c>
      <c r="G35" s="3" t="s">
        <v>259</v>
      </c>
      <c r="H35" s="3" t="s">
        <v>260</v>
      </c>
      <c r="I35" s="3" t="str">
        <f>IFERROR(__xludf.DUMMYFUNCTION("GOOGLETRANSLATE(H35,""id"",""en"")"),"the name of the young marriage children need to pay attention to the soul aje monkey")</f>
        <v>the name of the young marriage children need to pay attention to the soul aje monkey</v>
      </c>
    </row>
    <row r="36" ht="15.75" customHeight="1">
      <c r="A36" s="3" t="s">
        <v>261</v>
      </c>
      <c r="B36" s="3" t="s">
        <v>261</v>
      </c>
      <c r="C36" s="3" t="s">
        <v>262</v>
      </c>
      <c r="D36" s="3" t="s">
        <v>263</v>
      </c>
      <c r="E36" s="3" t="s">
        <v>264</v>
      </c>
      <c r="F36" s="3" t="s">
        <v>265</v>
      </c>
      <c r="G36" s="3" t="s">
        <v>266</v>
      </c>
      <c r="H36" s="3" t="s">
        <v>267</v>
      </c>
      <c r="I36" s="3" t="str">
        <f>IFERROR(__xludf.DUMMYFUNCTION("GOOGLETRANSLATE(H36,""id"",""en"")"),"the same as entering the kidney appendicitis school, the kidney is a scarf of a scarf if you get married young")</f>
        <v>the same as entering the kidney appendicitis school, the kidney is a scarf of a scarf if you get married young</v>
      </c>
    </row>
    <row r="37" ht="15.75" customHeight="1">
      <c r="A37" s="3" t="s">
        <v>268</v>
      </c>
      <c r="B37" s="3" t="s">
        <v>269</v>
      </c>
      <c r="C37" s="3" t="s">
        <v>270</v>
      </c>
      <c r="D37" s="3" t="s">
        <v>271</v>
      </c>
      <c r="E37" s="3" t="s">
        <v>272</v>
      </c>
      <c r="F37" s="3" t="s">
        <v>273</v>
      </c>
      <c r="G37" s="3" t="s">
        <v>274</v>
      </c>
      <c r="H37" s="3" t="s">
        <v>275</v>
      </c>
      <c r="I37" s="3" t="str">
        <f>IFERROR(__xludf.DUMMYFUNCTION("GOOGLETRANSLATE(H37,""id"",""en"")"),"so the natural kating is suddenly capable")</f>
        <v>so the natural kating is suddenly capable</v>
      </c>
    </row>
    <row r="38" ht="15.75" customHeight="1">
      <c r="A38" s="3" t="s">
        <v>276</v>
      </c>
      <c r="B38" s="3" t="s">
        <v>277</v>
      </c>
      <c r="C38" s="3" t="s">
        <v>278</v>
      </c>
      <c r="D38" s="3" t="s">
        <v>279</v>
      </c>
      <c r="E38" s="3" t="s">
        <v>280</v>
      </c>
      <c r="F38" s="3" t="s">
        <v>281</v>
      </c>
      <c r="G38" s="3" t="s">
        <v>282</v>
      </c>
      <c r="H38" s="3" t="s">
        <v>283</v>
      </c>
      <c r="I38" s="3" t="str">
        <f>IFERROR(__xludf.DUMMYFUNCTION("GOOGLETRANSLATE(H38,""id"",""en"")"),"If you are a young child for a young dispute, the marriage of marriage is sincere")</f>
        <v>If you are a young child for a young dispute, the marriage of marriage is sincere</v>
      </c>
    </row>
    <row r="39" ht="15.75" customHeight="1">
      <c r="A39" s="3" t="s">
        <v>284</v>
      </c>
      <c r="B39" s="3" t="s">
        <v>284</v>
      </c>
      <c r="C39" s="3" t="s">
        <v>285</v>
      </c>
      <c r="D39" s="3" t="s">
        <v>286</v>
      </c>
      <c r="E39" s="3" t="s">
        <v>287</v>
      </c>
      <c r="F39" s="3" t="s">
        <v>288</v>
      </c>
      <c r="G39" s="3" t="s">
        <v>289</v>
      </c>
      <c r="H39" s="3" t="s">
        <v>290</v>
      </c>
      <c r="I39" s="3" t="str">
        <f>IFERROR(__xludf.DUMMYFUNCTION("GOOGLETRANSLATE(H39,""id"",""en"")"),"Someones Husband or Dad Gatau Grebrak Young Marriage Friends Putting up to marriage, don't forget to say that cool to have decided end their youth and giving all their life for their husband")</f>
        <v>Someones Husband or Dad Gatau Grebrak Young Marriage Friends Putting up to marriage, don't forget to say that cool to have decided end their youth and giving all their life for their husband</v>
      </c>
    </row>
    <row r="40" ht="15.75" customHeight="1">
      <c r="A40" s="3" t="s">
        <v>291</v>
      </c>
      <c r="B40" s="3" t="s">
        <v>292</v>
      </c>
      <c r="C40" s="3" t="s">
        <v>293</v>
      </c>
      <c r="D40" s="3" t="s">
        <v>294</v>
      </c>
      <c r="E40" s="3" t="s">
        <v>295</v>
      </c>
      <c r="F40" s="3" t="s">
        <v>296</v>
      </c>
      <c r="G40" s="3" t="s">
        <v>296</v>
      </c>
      <c r="H40" s="3" t="s">
        <v>297</v>
      </c>
      <c r="I40" s="3" t="str">
        <f>IFERROR(__xludf.DUMMYFUNCTION("GOOGLETRANSLATE(H40,""id"",""en"")"),"You know young marriage")</f>
        <v>You know young marriage</v>
      </c>
    </row>
    <row r="41" ht="15.75" customHeight="1">
      <c r="A41" s="3" t="s">
        <v>298</v>
      </c>
      <c r="B41" s="3" t="s">
        <v>298</v>
      </c>
      <c r="C41" s="3" t="s">
        <v>299</v>
      </c>
      <c r="D41" s="3" t="s">
        <v>300</v>
      </c>
      <c r="E41" s="3" t="s">
        <v>301</v>
      </c>
      <c r="F41" s="3" t="s">
        <v>302</v>
      </c>
      <c r="G41" s="3" t="s">
        <v>302</v>
      </c>
      <c r="H41" s="3" t="s">
        <v>303</v>
      </c>
      <c r="I41" s="3" t="str">
        <f>IFERROR(__xludf.DUMMYFUNCTION("GOOGLETRANSLATE(H41,""id"",""en"")"),"just relaxing young really complicated like marriage")</f>
        <v>just relaxing young really complicated like marriage</v>
      </c>
    </row>
    <row r="42" ht="15.75" customHeight="1">
      <c r="A42" s="3" t="s">
        <v>304</v>
      </c>
      <c r="B42" s="3" t="s">
        <v>305</v>
      </c>
      <c r="C42" s="3" t="s">
        <v>306</v>
      </c>
      <c r="D42" s="3" t="s">
        <v>307</v>
      </c>
      <c r="E42" s="3" t="s">
        <v>308</v>
      </c>
      <c r="F42" s="3" t="s">
        <v>309</v>
      </c>
      <c r="G42" s="3" t="s">
        <v>309</v>
      </c>
      <c r="H42" s="3" t="s">
        <v>310</v>
      </c>
      <c r="I42" s="3" t="str">
        <f>IFERROR(__xludf.DUMMYFUNCTION("GOOGLETRANSLATE(H42,""id"",""en"")"),"Kenta marriage yes Papa Muda Come on, Ken")</f>
        <v>Kenta marriage yes Papa Muda Come on, Ken</v>
      </c>
    </row>
    <row r="43" ht="15.75" customHeight="1">
      <c r="A43" s="3" t="s">
        <v>311</v>
      </c>
      <c r="B43" s="3" t="s">
        <v>312</v>
      </c>
      <c r="C43" s="3" t="s">
        <v>313</v>
      </c>
      <c r="D43" s="3" t="s">
        <v>314</v>
      </c>
      <c r="E43" s="3" t="s">
        <v>315</v>
      </c>
      <c r="F43" s="3" t="s">
        <v>316</v>
      </c>
      <c r="G43" s="3" t="s">
        <v>316</v>
      </c>
      <c r="H43" s="3" t="s">
        <v>317</v>
      </c>
      <c r="I43" s="3" t="str">
        <f>IFERROR(__xludf.DUMMYFUNCTION("GOOGLETRANSLATE(H43,""id"",""en"")"),"Laughing Proud Bet Young Marriage")</f>
        <v>Laughing Proud Bet Young Marriage</v>
      </c>
    </row>
    <row r="44" ht="15.75" customHeight="1">
      <c r="A44" s="3" t="s">
        <v>318</v>
      </c>
      <c r="B44" s="3" t="s">
        <v>319</v>
      </c>
      <c r="C44" s="3" t="s">
        <v>320</v>
      </c>
      <c r="D44" s="3" t="s">
        <v>321</v>
      </c>
      <c r="E44" s="3" t="s">
        <v>322</v>
      </c>
      <c r="F44" s="3" t="s">
        <v>323</v>
      </c>
      <c r="G44" s="3" t="s">
        <v>323</v>
      </c>
      <c r="H44" s="3" t="s">
        <v>324</v>
      </c>
      <c r="I44" s="3" t="str">
        <f>IFERROR(__xludf.DUMMYFUNCTION("GOOGLETRANSLATE(H44,""id"",""en"")"),"yes, please vibes proud of young marriage bet")</f>
        <v>yes, please vibes proud of young marriage bet</v>
      </c>
    </row>
    <row r="45" ht="15.75" customHeight="1">
      <c r="A45" s="3" t="s">
        <v>230</v>
      </c>
      <c r="B45" s="3" t="s">
        <v>231</v>
      </c>
      <c r="C45" s="3" t="s">
        <v>232</v>
      </c>
      <c r="D45" s="3" t="s">
        <v>233</v>
      </c>
      <c r="E45" s="3" t="s">
        <v>234</v>
      </c>
      <c r="F45" s="3" t="s">
        <v>235</v>
      </c>
      <c r="G45" s="3" t="s">
        <v>235</v>
      </c>
      <c r="H45" s="3" t="s">
        <v>236</v>
      </c>
      <c r="I45" s="3" t="str">
        <f>IFERROR(__xludf.DUMMYFUNCTION("GOOGLETRANSLATE(H45,""id"",""en"")"),"young people marriage young luxury saving events")</f>
        <v>young people marriage young luxury saving events</v>
      </c>
    </row>
    <row r="46" ht="15.75" customHeight="1">
      <c r="A46" s="3" t="s">
        <v>325</v>
      </c>
      <c r="B46" s="3" t="s">
        <v>326</v>
      </c>
      <c r="C46" s="3" t="s">
        <v>327</v>
      </c>
      <c r="D46" s="3" t="s">
        <v>328</v>
      </c>
      <c r="E46" s="3" t="s">
        <v>329</v>
      </c>
      <c r="F46" s="3" t="s">
        <v>330</v>
      </c>
      <c r="G46" s="3" t="s">
        <v>331</v>
      </c>
      <c r="H46" s="3" t="s">
        <v>332</v>
      </c>
      <c r="I46" s="3" t="str">
        <f>IFERROR(__xludf.DUMMYFUNCTION("GOOGLETRANSLATE(H46,""id"",""en"")"),"the young pregnant division of marriage children three pregnant with maternity leave and troublesome oath for people's work")</f>
        <v>the young pregnant division of marriage children three pregnant with maternity leave and troublesome oath for people's work</v>
      </c>
    </row>
    <row r="47" ht="15.75" customHeight="1">
      <c r="A47" s="3" t="s">
        <v>333</v>
      </c>
      <c r="B47" s="3" t="s">
        <v>334</v>
      </c>
      <c r="C47" s="3" t="s">
        <v>335</v>
      </c>
      <c r="D47" s="3" t="s">
        <v>336</v>
      </c>
      <c r="E47" s="3" t="s">
        <v>337</v>
      </c>
      <c r="F47" s="3" t="s">
        <v>338</v>
      </c>
      <c r="G47" s="3" t="s">
        <v>339</v>
      </c>
      <c r="H47" s="3" t="s">
        <v>340</v>
      </c>
      <c r="I47" s="3" t="str">
        <f>IFERROR(__xludf.DUMMYFUNCTION("GOOGLETRANSLATE(H47,""id"",""en"")"),"AGE Old Age Young Age No Adjust Hurry In Marriage Marriage Age")</f>
        <v>AGE Old Age Young Age No Adjust Hurry In Marriage Marriage Age</v>
      </c>
    </row>
    <row r="48" ht="15.75" customHeight="1">
      <c r="A48" s="3" t="s">
        <v>341</v>
      </c>
      <c r="B48" s="3" t="s">
        <v>341</v>
      </c>
      <c r="C48" s="3" t="s">
        <v>342</v>
      </c>
      <c r="D48" s="3" t="s">
        <v>343</v>
      </c>
      <c r="E48" s="3" t="s">
        <v>344</v>
      </c>
      <c r="F48" s="3" t="s">
        <v>345</v>
      </c>
      <c r="G48" s="3" t="s">
        <v>346</v>
      </c>
      <c r="H48" s="3" t="s">
        <v>347</v>
      </c>
      <c r="I48" s="3" t="str">
        <f>IFERROR(__xludf.DUMMYFUNCTION("GOOGLETRANSLATE(H48,""id"",""en"")"),"In Another Universe, young pairs of marriage bobol favors financially stable")</f>
        <v>In Another Universe, young pairs of marriage bobol favors financially stable</v>
      </c>
    </row>
    <row r="49" ht="15.75" customHeight="1">
      <c r="A49" s="3" t="s">
        <v>348</v>
      </c>
      <c r="B49" s="3" t="s">
        <v>349</v>
      </c>
      <c r="C49" s="3" t="s">
        <v>350</v>
      </c>
      <c r="D49" s="3" t="s">
        <v>351</v>
      </c>
      <c r="E49" s="3" t="s">
        <v>352</v>
      </c>
      <c r="F49" s="3" t="s">
        <v>353</v>
      </c>
      <c r="G49" s="3" t="s">
        <v>354</v>
      </c>
      <c r="H49" s="3" t="s">
        <v>355</v>
      </c>
      <c r="I49" s="3" t="str">
        <f>IFERROR(__xludf.DUMMYFUNCTION("GOOGLETRANSLATE(H49,""id"",""en"")"),"Love Reply Marriage Kasala Durable Young Age Frozen Age and Dies Killing NonMortal Blade Rukkha Dead")</f>
        <v>Love Reply Marriage Kasala Durable Young Age Frozen Age and Dies Killing NonMortal Blade Rukkha Dead</v>
      </c>
    </row>
    <row r="50" ht="15.75" customHeight="1">
      <c r="A50" s="3" t="s">
        <v>356</v>
      </c>
      <c r="B50" s="3" t="s">
        <v>357</v>
      </c>
      <c r="C50" s="3" t="s">
        <v>358</v>
      </c>
      <c r="D50" s="3" t="s">
        <v>359</v>
      </c>
      <c r="E50" s="3" t="s">
        <v>360</v>
      </c>
      <c r="F50" s="3" t="s">
        <v>361</v>
      </c>
      <c r="G50" s="3" t="s">
        <v>362</v>
      </c>
      <c r="H50" s="3" t="s">
        <v>363</v>
      </c>
      <c r="I50" s="3" t="str">
        <f>IFERROR(__xludf.DUMMYFUNCTION("GOOGLETRANSLATE(H50,""id"",""en"")"),"Lazy to invite mama noon bobok to work on the niece of kicik mending young marriage just ci")</f>
        <v>Lazy to invite mama noon bobok to work on the niece of kicik mending young marriage just ci</v>
      </c>
    </row>
    <row r="51" ht="15.75" customHeight="1">
      <c r="A51" s="3" t="s">
        <v>364</v>
      </c>
      <c r="B51" s="3" t="s">
        <v>365</v>
      </c>
      <c r="C51" s="3" t="s">
        <v>366</v>
      </c>
      <c r="D51" s="3" t="s">
        <v>367</v>
      </c>
      <c r="E51" s="3" t="s">
        <v>368</v>
      </c>
      <c r="F51" s="3" t="s">
        <v>369</v>
      </c>
      <c r="G51" s="3" t="s">
        <v>370</v>
      </c>
      <c r="H51" s="3" t="s">
        <v>371</v>
      </c>
      <c r="I51" s="3" t="str">
        <f>IFERROR(__xludf.DUMMYFUNCTION("GOOGLETRANSLATE(H51,""id"",""en"")"),"Afraid that the cat got married to the husband to run away, the marriage of his brother, the child, sometimes told the babu to take care of it, sometimes it was a child, sometimes it was free to understand the cat")</f>
        <v>Afraid that the cat got married to the husband to run away, the marriage of his brother, the child, sometimes told the babu to take care of it, sometimes it was a child, sometimes it was free to understand the cat</v>
      </c>
    </row>
    <row r="52" ht="15.75" customHeight="1">
      <c r="A52" s="3" t="s">
        <v>372</v>
      </c>
      <c r="B52" s="3" t="s">
        <v>373</v>
      </c>
      <c r="C52" s="3" t="s">
        <v>374</v>
      </c>
      <c r="D52" s="3" t="s">
        <v>375</v>
      </c>
      <c r="E52" s="3" t="s">
        <v>376</v>
      </c>
      <c r="F52" s="3" t="s">
        <v>377</v>
      </c>
      <c r="G52" s="3" t="s">
        <v>378</v>
      </c>
      <c r="H52" s="3" t="s">
        <v>379</v>
      </c>
      <c r="I52" s="3" t="str">
        <f>IFERROR(__xludf.DUMMYFUNCTION("GOOGLETRANSLATE(H52,""id"",""en"")"),"Menfess yes annoying, I like the word if you get older marriage if you get pregnant, just minimize the young people, just tell young marriage")</f>
        <v>Menfess yes annoying, I like the word if you get older marriage if you get pregnant, just minimize the young people, just tell young marriage</v>
      </c>
    </row>
    <row r="53" ht="15.75" customHeight="1">
      <c r="A53" s="3" t="s">
        <v>380</v>
      </c>
      <c r="B53" s="3" t="s">
        <v>381</v>
      </c>
      <c r="C53" s="3" t="s">
        <v>382</v>
      </c>
      <c r="D53" s="3" t="s">
        <v>383</v>
      </c>
      <c r="E53" s="3" t="s">
        <v>384</v>
      </c>
      <c r="F53" s="3" t="s">
        <v>385</v>
      </c>
      <c r="G53" s="3" t="s">
        <v>386</v>
      </c>
      <c r="H53" s="3" t="s">
        <v>387</v>
      </c>
      <c r="I53" s="3" t="str">
        <f>IFERROR(__xludf.DUMMYFUNCTION("GOOGLETRANSLATE(H53,""id"",""en"")"),"Mentens Pregnant people over the reasonable limits on reproduction of risk of risk of Indonesian parents to tell young marriage children")</f>
        <v>Mentens Pregnant people over the reasonable limits on reproduction of risk of risk of Indonesian parents to tell young marriage children</v>
      </c>
    </row>
    <row r="54" ht="15.75" customHeight="1">
      <c r="A54" s="3" t="s">
        <v>388</v>
      </c>
      <c r="B54" s="3" t="s">
        <v>388</v>
      </c>
      <c r="C54" s="3" t="s">
        <v>389</v>
      </c>
      <c r="D54" s="3" t="s">
        <v>390</v>
      </c>
      <c r="E54" s="3" t="s">
        <v>391</v>
      </c>
      <c r="F54" s="3" t="s">
        <v>392</v>
      </c>
      <c r="G54" s="3" t="s">
        <v>393</v>
      </c>
      <c r="H54" s="3" t="s">
        <v>394</v>
      </c>
      <c r="I54" s="3" t="str">
        <f>IFERROR(__xludf.DUMMYFUNCTION("GOOGLETRANSLATE(H54,""id"",""en"")"),"marriage marriage while young if old is difficult to get married better news while living if you live it difficult to affect the age of the alhamdulillah")</f>
        <v>marriage marriage while young if old is difficult to get married better news while living if you live it difficult to affect the age of the alhamdulillah</v>
      </c>
    </row>
    <row r="55" ht="15.75" customHeight="1">
      <c r="A55" s="3" t="s">
        <v>395</v>
      </c>
      <c r="B55" s="3" t="s">
        <v>395</v>
      </c>
      <c r="C55" s="3" t="s">
        <v>396</v>
      </c>
      <c r="D55" s="3" t="s">
        <v>397</v>
      </c>
      <c r="E55" s="3" t="s">
        <v>398</v>
      </c>
      <c r="F55" s="3" t="s">
        <v>399</v>
      </c>
      <c r="G55" s="3" t="s">
        <v>400</v>
      </c>
      <c r="H55" s="3" t="s">
        <v>401</v>
      </c>
      <c r="I55" s="3" t="str">
        <f>IFERROR(__xludf.DUMMYFUNCTION("GOOGLETRANSLATE(H55,""id"",""en"")"),"young marriage people from where fuck the marriage building buying a house with a house furniture")</f>
        <v>young marriage people from where fuck the marriage building buying a house with a house furniture</v>
      </c>
    </row>
    <row r="56" ht="15.75" customHeight="1">
      <c r="A56" s="3" t="s">
        <v>402</v>
      </c>
      <c r="B56" s="3" t="s">
        <v>402</v>
      </c>
      <c r="C56" s="3" t="s">
        <v>403</v>
      </c>
      <c r="D56" s="3" t="s">
        <v>404</v>
      </c>
      <c r="E56" s="3" t="s">
        <v>405</v>
      </c>
      <c r="F56" s="3" t="s">
        <v>406</v>
      </c>
      <c r="G56" s="3" t="s">
        <v>407</v>
      </c>
      <c r="H56" s="3" t="s">
        <v>408</v>
      </c>
      <c r="I56" s="3" t="str">
        <f>IFERROR(__xludf.DUMMYFUNCTION("GOOGLETRANSLATE(H56,""id"",""en"")"),"young people know the taste of guys for women marriage through the age of the upper age because they say")</f>
        <v>young people know the taste of guys for women marriage through the age of the upper age because they say</v>
      </c>
    </row>
    <row r="57" ht="15.75" customHeight="1">
      <c r="A57" s="3" t="s">
        <v>409</v>
      </c>
      <c r="B57" s="3" t="s">
        <v>409</v>
      </c>
      <c r="C57" s="3" t="s">
        <v>410</v>
      </c>
      <c r="D57" s="3" t="s">
        <v>411</v>
      </c>
      <c r="E57" s="3" t="s">
        <v>412</v>
      </c>
      <c r="F57" s="3" t="s">
        <v>413</v>
      </c>
      <c r="G57" s="3" t="s">
        <v>414</v>
      </c>
      <c r="H57" s="3" t="s">
        <v>415</v>
      </c>
      <c r="I57" s="3" t="str">
        <f>IFERROR(__xludf.DUMMYFUNCTION("GOOGLETRANSLATE(H57,""id"",""en"")"),"really young, he's a lecturer in Kating, okay, mother, marriage, a child")</f>
        <v>really young, he's a lecturer in Kating, okay, mother, marriage, a child</v>
      </c>
    </row>
    <row r="58" ht="15.75" customHeight="1">
      <c r="A58" s="3" t="s">
        <v>416</v>
      </c>
      <c r="B58" s="3" t="s">
        <v>417</v>
      </c>
      <c r="C58" s="3" t="s">
        <v>418</v>
      </c>
      <c r="D58" s="3" t="s">
        <v>419</v>
      </c>
      <c r="E58" s="3" t="s">
        <v>420</v>
      </c>
      <c r="F58" s="3" t="s">
        <v>421</v>
      </c>
      <c r="G58" s="3" t="s">
        <v>422</v>
      </c>
      <c r="H58" s="3" t="s">
        <v>423</v>
      </c>
      <c r="I58" s="3" t="str">
        <f>IFERROR(__xludf.DUMMYFUNCTION("GOOGLETRANSLATE(H58,""id"",""en"")"),"Anti -marriage friend young want to marry the age of the year in front of marriage, the meeting")</f>
        <v>Anti -marriage friend young want to marry the age of the year in front of marriage, the meeting</v>
      </c>
    </row>
    <row r="59" ht="15.75" customHeight="1">
      <c r="A59" s="3" t="s">
        <v>424</v>
      </c>
      <c r="B59" s="3" t="s">
        <v>424</v>
      </c>
      <c r="C59" s="3" t="s">
        <v>425</v>
      </c>
      <c r="D59" s="3" t="s">
        <v>426</v>
      </c>
      <c r="E59" s="3" t="s">
        <v>427</v>
      </c>
      <c r="F59" s="3" t="s">
        <v>428</v>
      </c>
      <c r="G59" s="3" t="s">
        <v>429</v>
      </c>
      <c r="H59" s="3" t="s">
        <v>430</v>
      </c>
      <c r="I59" s="3" t="str">
        <f>IFERROR(__xludf.DUMMYFUNCTION("GOOGLETRANSLATE(H59,""id"",""en"")"),"people think young marriage, yes, don't think of death young")</f>
        <v>people think young marriage, yes, don't think of death young</v>
      </c>
    </row>
    <row r="60" ht="15.75" customHeight="1">
      <c r="A60" s="3" t="s">
        <v>431</v>
      </c>
      <c r="B60" s="3" t="s">
        <v>431</v>
      </c>
      <c r="C60" s="3" t="s">
        <v>432</v>
      </c>
      <c r="D60" s="3" t="s">
        <v>433</v>
      </c>
      <c r="E60" s="3" t="s">
        <v>434</v>
      </c>
      <c r="F60" s="3" t="s">
        <v>435</v>
      </c>
      <c r="G60" s="3" t="s">
        <v>436</v>
      </c>
      <c r="H60" s="3" t="s">
        <v>437</v>
      </c>
      <c r="I60" s="3" t="str">
        <f>IFERROR(__xludf.DUMMYFUNCTION("GOOGLETRANSLATE(H60,""id"",""en"")"),"Even Marriage Young Age Marriage Economic Testing Difficult to Forgot the Results of Hundreds of Help for Parents Money")</f>
        <v>Even Marriage Young Age Marriage Economic Testing Difficult to Forgot the Results of Hundreds of Help for Parents Money</v>
      </c>
    </row>
    <row r="61" ht="15.75" customHeight="1">
      <c r="A61" s="3" t="s">
        <v>438</v>
      </c>
      <c r="B61" s="3" t="s">
        <v>439</v>
      </c>
      <c r="C61" s="3" t="s">
        <v>440</v>
      </c>
      <c r="D61" s="3" t="s">
        <v>441</v>
      </c>
      <c r="E61" s="3" t="s">
        <v>442</v>
      </c>
      <c r="F61" s="3" t="s">
        <v>443</v>
      </c>
      <c r="G61" s="3" t="s">
        <v>444</v>
      </c>
      <c r="H61" s="3" t="s">
        <v>445</v>
      </c>
      <c r="I61" s="3" t="str">
        <f>IFERROR(__xludf.DUMMYFUNCTION("GOOGLETRANSLATE(H61,""id"",""en"")"),"Marriage Young Age Bagus Age Delicious Age of the Forehead Marriage Children Ready What Plans Have Marriage Worship Accept if the knowledge is sincere")</f>
        <v>Marriage Young Age Bagus Age Delicious Age of the Forehead Marriage Children Ready What Plans Have Marriage Worship Accept if the knowledge is sincere</v>
      </c>
    </row>
    <row r="62" ht="15.75" customHeight="1">
      <c r="A62" s="3" t="s">
        <v>446</v>
      </c>
      <c r="B62" s="3" t="s">
        <v>447</v>
      </c>
      <c r="C62" s="3" t="s">
        <v>448</v>
      </c>
      <c r="D62" s="3" t="s">
        <v>449</v>
      </c>
      <c r="E62" s="3" t="s">
        <v>450</v>
      </c>
      <c r="F62" s="3" t="s">
        <v>451</v>
      </c>
      <c r="G62" s="3" t="s">
        <v>452</v>
      </c>
      <c r="H62" s="3" t="s">
        <v>453</v>
      </c>
      <c r="I62" s="3" t="str">
        <f>IFERROR(__xludf.DUMMYFUNCTION("GOOGLETRANSLATE(H62,""id"",""en"")"),"Choose a very young nder to play, etc. if you get married, you are free to tell your parents")</f>
        <v>Choose a very young nder to play, etc. if you get married, you are free to tell your parents</v>
      </c>
    </row>
    <row r="63" ht="15.75" customHeight="1">
      <c r="A63" s="3" t="s">
        <v>454</v>
      </c>
      <c r="B63" s="3" t="s">
        <v>454</v>
      </c>
      <c r="C63" s="3" t="s">
        <v>454</v>
      </c>
      <c r="D63" s="3" t="s">
        <v>455</v>
      </c>
      <c r="E63" s="3" t="s">
        <v>456</v>
      </c>
      <c r="F63" s="3" t="s">
        <v>457</v>
      </c>
      <c r="G63" s="3" t="s">
        <v>457</v>
      </c>
      <c r="H63" s="3" t="s">
        <v>458</v>
      </c>
      <c r="I63" s="3" t="str">
        <f>IFERROR(__xludf.DUMMYFUNCTION("GOOGLETRANSLATE(H63,""id"",""en"")"),"better can't sleep young marriage")</f>
        <v>better can't sleep young marriage</v>
      </c>
    </row>
    <row r="64" ht="15.75" customHeight="1">
      <c r="A64" s="3" t="s">
        <v>459</v>
      </c>
      <c r="B64" s="3" t="s">
        <v>460</v>
      </c>
      <c r="C64" s="3" t="s">
        <v>461</v>
      </c>
      <c r="D64" s="3" t="s">
        <v>462</v>
      </c>
      <c r="E64" s="3" t="s">
        <v>463</v>
      </c>
      <c r="F64" s="3" t="s">
        <v>464</v>
      </c>
      <c r="G64" s="3" t="s">
        <v>465</v>
      </c>
      <c r="H64" s="3" t="s">
        <v>466</v>
      </c>
      <c r="I64" s="3" t="str">
        <f>IFERROR(__xludf.DUMMYFUNCTION("GOOGLETRANSLATE(H64,""id"",""en"")"),"healthy happiness istiqomah self inshaallah Allah is good to believe many young people are young young dead")</f>
        <v>healthy happiness istiqomah self inshaallah Allah is good to believe many young people are young young dead</v>
      </c>
    </row>
    <row r="65" ht="15.75" customHeight="1">
      <c r="A65" s="3" t="s">
        <v>467</v>
      </c>
      <c r="B65" s="3" t="s">
        <v>468</v>
      </c>
      <c r="C65" s="3" t="s">
        <v>469</v>
      </c>
      <c r="D65" s="3" t="s">
        <v>470</v>
      </c>
      <c r="E65" s="3" t="s">
        <v>471</v>
      </c>
      <c r="F65" s="3" t="s">
        <v>472</v>
      </c>
      <c r="G65" s="3" t="s">
        <v>473</v>
      </c>
      <c r="H65" s="3" t="s">
        <v>474</v>
      </c>
      <c r="I65" s="3" t="str">
        <f>IFERROR(__xludf.DUMMYFUNCTION("GOOGLETRANSLATE(H65,""id"",""en"")"),"Young marriage guise if come on")</f>
        <v>Young marriage guise if come on</v>
      </c>
    </row>
    <row r="66" ht="15.75" customHeight="1">
      <c r="A66" s="3" t="s">
        <v>475</v>
      </c>
      <c r="B66" s="3" t="s">
        <v>476</v>
      </c>
      <c r="C66" s="3" t="s">
        <v>477</v>
      </c>
      <c r="D66" s="3" t="s">
        <v>478</v>
      </c>
      <c r="E66" s="3" t="s">
        <v>479</v>
      </c>
      <c r="F66" s="3" t="s">
        <v>480</v>
      </c>
      <c r="G66" s="3" t="s">
        <v>480</v>
      </c>
      <c r="H66" s="3" t="s">
        <v>481</v>
      </c>
      <c r="I66" s="3" t="str">
        <f>IFERROR(__xludf.DUMMYFUNCTION("GOOGLETRANSLATE(H66,""id"",""en"")"),"young marriage gossip tilted cool, lasting")</f>
        <v>young marriage gossip tilted cool, lasting</v>
      </c>
    </row>
    <row r="67" ht="15.75" customHeight="1">
      <c r="A67" s="3" t="s">
        <v>482</v>
      </c>
      <c r="B67" s="3" t="s">
        <v>482</v>
      </c>
      <c r="C67" s="3" t="s">
        <v>483</v>
      </c>
      <c r="D67" s="3" t="s">
        <v>484</v>
      </c>
      <c r="E67" s="3" t="s">
        <v>485</v>
      </c>
      <c r="F67" s="3" t="s">
        <v>486</v>
      </c>
      <c r="G67" s="3" t="s">
        <v>486</v>
      </c>
      <c r="H67" s="3" t="s">
        <v>487</v>
      </c>
      <c r="I67" s="3" t="str">
        <f>IFERROR(__xludf.DUMMYFUNCTION("GOOGLETRANSLATE(H67,""id"",""en"")"),"young marriage to save ta")</f>
        <v>young marriage to save ta</v>
      </c>
    </row>
    <row r="68" ht="15.75" customHeight="1">
      <c r="A68" s="3" t="s">
        <v>488</v>
      </c>
      <c r="B68" s="3" t="s">
        <v>488</v>
      </c>
      <c r="C68" s="3" t="s">
        <v>489</v>
      </c>
      <c r="D68" s="3" t="s">
        <v>490</v>
      </c>
      <c r="E68" s="3" t="s">
        <v>491</v>
      </c>
      <c r="F68" s="3" t="s">
        <v>492</v>
      </c>
      <c r="G68" s="3" t="s">
        <v>493</v>
      </c>
      <c r="H68" s="3" t="s">
        <v>494</v>
      </c>
      <c r="I68" s="3" t="str">
        <f>IFERROR(__xludf.DUMMYFUNCTION("GOOGLETRANSLATE(H68,""id"",""en"")"),"Young Marriage Young Young Answer Young Coconut Ice")</f>
        <v>Young Marriage Young Young Answer Young Coconut Ice</v>
      </c>
    </row>
    <row r="69" ht="15.75" customHeight="1">
      <c r="A69" s="3" t="s">
        <v>495</v>
      </c>
      <c r="B69" s="3" t="s">
        <v>496</v>
      </c>
      <c r="C69" s="3" t="s">
        <v>497</v>
      </c>
      <c r="D69" s="3" t="s">
        <v>498</v>
      </c>
      <c r="E69" s="3" t="s">
        <v>499</v>
      </c>
      <c r="F69" s="3" t="s">
        <v>500</v>
      </c>
      <c r="G69" s="3" t="s">
        <v>501</v>
      </c>
      <c r="H69" s="3" t="s">
        <v>502</v>
      </c>
      <c r="I69" s="3" t="str">
        <f>IFERROR(__xludf.DUMMYFUNCTION("GOOGLETRANSLATE(H69,""id"",""en"")"),"Talking about the sister of supporters but hold myself to not say the feeling of missing young marriage is fast commitment to the contents")</f>
        <v>Talking about the sister of supporters but hold myself to not say the feeling of missing young marriage is fast commitment to the contents</v>
      </c>
    </row>
    <row r="70" ht="15.75" customHeight="1">
      <c r="A70" s="3" t="s">
        <v>503</v>
      </c>
      <c r="B70" s="3" t="s">
        <v>504</v>
      </c>
      <c r="C70" s="3" t="s">
        <v>505</v>
      </c>
      <c r="D70" s="3" t="s">
        <v>506</v>
      </c>
      <c r="E70" s="3" t="s">
        <v>507</v>
      </c>
      <c r="F70" s="3" t="s">
        <v>508</v>
      </c>
      <c r="G70" s="3" t="s">
        <v>509</v>
      </c>
      <c r="H70" s="3" t="s">
        <v>510</v>
      </c>
      <c r="I70" s="3" t="str">
        <f>IFERROR(__xludf.DUMMYFUNCTION("GOOGLETRANSLATE(H70,""id"",""en"")"),"legal marriage likes to marriage young taste")</f>
        <v>legal marriage likes to marriage young taste</v>
      </c>
    </row>
    <row r="71" ht="15.75" customHeight="1">
      <c r="A71" s="3" t="s">
        <v>511</v>
      </c>
      <c r="B71" s="3" t="s">
        <v>511</v>
      </c>
      <c r="C71" s="3" t="s">
        <v>512</v>
      </c>
      <c r="D71" s="3" t="s">
        <v>513</v>
      </c>
      <c r="E71" s="3" t="s">
        <v>514</v>
      </c>
      <c r="F71" s="3" t="s">
        <v>515</v>
      </c>
      <c r="G71" s="3" t="s">
        <v>516</v>
      </c>
      <c r="H71" s="3" t="s">
        <v>517</v>
      </c>
      <c r="I71" s="3" t="str">
        <f>IFERROR(__xludf.DUMMYFUNCTION("GOOGLETRANSLATE(H71,""id"",""en"")"),"young friend marriage confused quickly marriage yes")</f>
        <v>young friend marriage confused quickly marriage yes</v>
      </c>
    </row>
    <row r="72" ht="15.75" customHeight="1">
      <c r="A72" s="3" t="s">
        <v>518</v>
      </c>
      <c r="B72" s="3" t="s">
        <v>518</v>
      </c>
      <c r="C72" s="3" t="s">
        <v>519</v>
      </c>
      <c r="D72" s="3" t="s">
        <v>520</v>
      </c>
      <c r="E72" s="3" t="s">
        <v>521</v>
      </c>
      <c r="F72" s="3" t="s">
        <v>522</v>
      </c>
      <c r="G72" s="3" t="s">
        <v>523</v>
      </c>
      <c r="H72" s="3" t="s">
        <v>524</v>
      </c>
      <c r="I72" s="3" t="str">
        <f>IFERROR(__xludf.DUMMYFUNCTION("GOOGLETRANSLATE(H72,""id"",""en"")"),"young marriage hindar adultery forget the poor")</f>
        <v>young marriage hindar adultery forget the poor</v>
      </c>
    </row>
    <row r="73" ht="15.75" customHeight="1">
      <c r="A73" s="3" t="s">
        <v>525</v>
      </c>
      <c r="B73" s="3" t="s">
        <v>526</v>
      </c>
      <c r="C73" s="3" t="s">
        <v>527</v>
      </c>
      <c r="D73" s="3" t="s">
        <v>528</v>
      </c>
      <c r="E73" s="3" t="s">
        <v>529</v>
      </c>
      <c r="F73" s="3" t="s">
        <v>530</v>
      </c>
      <c r="G73" s="3" t="s">
        <v>531</v>
      </c>
      <c r="H73" s="3" t="s">
        <v>532</v>
      </c>
      <c r="I73" s="3" t="str">
        <f>IFERROR(__xludf.DUMMYFUNCTION("GOOGLETRANSLATE(H73,""id"",""en"")"),"oath reading manga tonicawa read pandu books to install young marriages in the cata of the flirting movement forbidden the depiction")</f>
        <v>oath reading manga tonicawa read pandu books to install young marriages in the cata of the flirting movement forbidden the depiction</v>
      </c>
    </row>
    <row r="74" ht="15.75" customHeight="1">
      <c r="A74" s="3" t="s">
        <v>533</v>
      </c>
      <c r="B74" s="3" t="s">
        <v>534</v>
      </c>
      <c r="C74" s="3" t="s">
        <v>535</v>
      </c>
      <c r="D74" s="3" t="s">
        <v>536</v>
      </c>
      <c r="E74" s="3" t="s">
        <v>537</v>
      </c>
      <c r="F74" s="3" t="s">
        <v>538</v>
      </c>
      <c r="G74" s="3" t="s">
        <v>539</v>
      </c>
      <c r="H74" s="3" t="s">
        <v>540</v>
      </c>
      <c r="I74" s="3" t="str">
        <f>IFERROR(__xludf.DUMMYFUNCTION("GOOGLETRANSLATE(H74,""id"",""en"")"),"Since the knowledge of the science of peaceful stoicism, sincerely live, a friend of marriage, a foolish friend, a friend, a car, buying a car, cared for a young friend to build a good for her house")</f>
        <v>Since the knowledge of the science of peaceful stoicism, sincerely live, a friend of marriage, a foolish friend, a friend, a car, buying a car, cared for a young friend to build a good for her house</v>
      </c>
    </row>
    <row r="75" ht="15.75" customHeight="1">
      <c r="A75" s="3" t="s">
        <v>541</v>
      </c>
      <c r="B75" s="3" t="s">
        <v>542</v>
      </c>
      <c r="C75" s="3" t="s">
        <v>543</v>
      </c>
      <c r="D75" s="3" t="s">
        <v>544</v>
      </c>
      <c r="E75" s="3" t="s">
        <v>545</v>
      </c>
      <c r="F75" s="3" t="s">
        <v>546</v>
      </c>
      <c r="G75" s="3" t="s">
        <v>547</v>
      </c>
      <c r="H75" s="3" t="s">
        <v>548</v>
      </c>
      <c r="I75" s="3" t="str">
        <f>IFERROR(__xludf.DUMMYFUNCTION("GOOGLETRANSLATE(H75,""id"",""en"")"),"Crazy, RP RP Old Marriage Young Suddenly Saying, a cool kid")</f>
        <v>Crazy, RP RP Old Marriage Young Suddenly Saying, a cool kid</v>
      </c>
    </row>
    <row r="76" ht="15.75" customHeight="1">
      <c r="A76" s="3" t="s">
        <v>549</v>
      </c>
      <c r="B76" s="3" t="s">
        <v>550</v>
      </c>
      <c r="C76" s="3" t="s">
        <v>551</v>
      </c>
      <c r="D76" s="3" t="s">
        <v>552</v>
      </c>
      <c r="E76" s="3" t="s">
        <v>553</v>
      </c>
      <c r="F76" s="3" t="s">
        <v>554</v>
      </c>
      <c r="G76" s="3" t="s">
        <v>555</v>
      </c>
      <c r="H76" s="3" t="s">
        <v>556</v>
      </c>
      <c r="I76" s="3" t="str">
        <f>IFERROR(__xludf.DUMMYFUNCTION("GOOGLETRANSLATE(H76,""id"",""en"")"),"I'm just confused, a friend is really easy to get married, you think that the marriage of micrin is dizzy first")</f>
        <v>I'm just confused, a friend is really easy to get married, you think that the marriage of micrin is dizzy first</v>
      </c>
    </row>
    <row r="77" ht="15.75" customHeight="1">
      <c r="A77" s="3" t="s">
        <v>557</v>
      </c>
      <c r="B77" s="3" t="s">
        <v>557</v>
      </c>
      <c r="C77" s="3" t="s">
        <v>558</v>
      </c>
      <c r="D77" s="3" t="s">
        <v>559</v>
      </c>
      <c r="E77" s="3" t="s">
        <v>560</v>
      </c>
      <c r="F77" s="3" t="s">
        <v>561</v>
      </c>
      <c r="G77" s="3" t="s">
        <v>562</v>
      </c>
      <c r="H77" s="3" t="s">
        <v>563</v>
      </c>
      <c r="I77" s="3" t="str">
        <f>IFERROR(__xludf.DUMMYFUNCTION("GOOGLETRANSLATE(H77,""id"",""en"")"),"weird Renti likes the age of young friends to get married friends, friends, just news about young people")</f>
        <v>weird Renti likes the age of young friends to get married friends, friends, just news about young people</v>
      </c>
    </row>
    <row r="78" ht="15.75" customHeight="1">
      <c r="A78" s="3" t="s">
        <v>564</v>
      </c>
      <c r="B78" s="3" t="s">
        <v>565</v>
      </c>
      <c r="C78" s="3" t="s">
        <v>566</v>
      </c>
      <c r="D78" s="3" t="s">
        <v>567</v>
      </c>
      <c r="E78" s="3" t="s">
        <v>568</v>
      </c>
      <c r="F78" s="3" t="s">
        <v>569</v>
      </c>
      <c r="G78" s="3" t="s">
        <v>570</v>
      </c>
      <c r="H78" s="3" t="s">
        <v>571</v>
      </c>
      <c r="I78" s="3" t="str">
        <f>IFERROR(__xludf.DUMMYFUNCTION("GOOGLETRANSLATE(H78,""id"",""en"")"),"near young people know silence back and dating Jalan Manta fuck really unlucky near the former child Antichrist Living in the direction of marriage but the nature")</f>
        <v>near young people know silence back and dating Jalan Manta fuck really unlucky near the former child Antichrist Living in the direction of marriage but the nature</v>
      </c>
    </row>
    <row r="79" ht="15.75" customHeight="1">
      <c r="A79" s="3" t="s">
        <v>572</v>
      </c>
      <c r="B79" s="3" t="s">
        <v>573</v>
      </c>
      <c r="C79" s="3" t="s">
        <v>574</v>
      </c>
      <c r="D79" s="3" t="s">
        <v>575</v>
      </c>
      <c r="E79" s="3" t="s">
        <v>576</v>
      </c>
      <c r="F79" s="3" t="s">
        <v>577</v>
      </c>
      <c r="G79" s="3" t="s">
        <v>577</v>
      </c>
      <c r="H79" s="3" t="s">
        <v>578</v>
      </c>
      <c r="I79" s="3" t="str">
        <f>IFERROR(__xludf.DUMMYFUNCTION("GOOGLETRANSLATE(H79,""id"",""en"")"),"JD Siio Beautiful Marriage Young Old Marriage")</f>
        <v>JD Siio Beautiful Marriage Young Old Marriage</v>
      </c>
    </row>
    <row r="80" ht="15.75" customHeight="1">
      <c r="A80" s="3" t="s">
        <v>579</v>
      </c>
      <c r="B80" s="3" t="s">
        <v>580</v>
      </c>
      <c r="C80" s="3" t="s">
        <v>581</v>
      </c>
      <c r="D80" s="3" t="s">
        <v>582</v>
      </c>
      <c r="E80" s="3" t="s">
        <v>582</v>
      </c>
      <c r="F80" s="3" t="s">
        <v>583</v>
      </c>
      <c r="G80" s="3" t="s">
        <v>583</v>
      </c>
      <c r="H80" s="3" t="s">
        <v>584</v>
      </c>
      <c r="I80" s="3" t="str">
        <f>IFERROR(__xludf.DUMMYFUNCTION("GOOGLETRANSLATE(H80,""id"",""en"")"),"The young marriage household makes Snap wa fear of marriage")</f>
        <v>The young marriage household makes Snap wa fear of marriage</v>
      </c>
    </row>
    <row r="81" ht="15.75" customHeight="1">
      <c r="A81" s="3" t="s">
        <v>585</v>
      </c>
      <c r="B81" s="3" t="s">
        <v>585</v>
      </c>
      <c r="C81" s="3" t="s">
        <v>586</v>
      </c>
      <c r="D81" s="3" t="s">
        <v>587</v>
      </c>
      <c r="E81" s="3" t="s">
        <v>588</v>
      </c>
      <c r="F81" s="3" t="s">
        <v>589</v>
      </c>
      <c r="G81" s="3" t="s">
        <v>590</v>
      </c>
      <c r="H81" s="3" t="s">
        <v>591</v>
      </c>
      <c r="I81" s="3" t="str">
        <f>IFERROR(__xludf.DUMMYFUNCTION("GOOGLETRANSLATE(H81,""id"",""en"")"),"think the fate of the burden of thinking of the fate of the head of the head of the toddler of a toddler adult marriage young young child mbak mbak barruu household")</f>
        <v>think the fate of the burden of thinking of the fate of the head of the head of the toddler of a toddler adult marriage young young child mbak mbak barruu household</v>
      </c>
    </row>
    <row r="82" ht="15.75" customHeight="1">
      <c r="A82" s="3" t="s">
        <v>592</v>
      </c>
      <c r="B82" s="3" t="s">
        <v>592</v>
      </c>
      <c r="C82" s="3" t="s">
        <v>593</v>
      </c>
      <c r="D82" s="3" t="s">
        <v>594</v>
      </c>
      <c r="E82" s="3" t="s">
        <v>595</v>
      </c>
      <c r="F82" s="3" t="s">
        <v>596</v>
      </c>
      <c r="G82" s="3" t="s">
        <v>597</v>
      </c>
      <c r="H82" s="3" t="s">
        <v>598</v>
      </c>
      <c r="I82" s="3" t="str">
        <f>IFERROR(__xludf.DUMMYFUNCTION("GOOGLETRANSLATE(H82,""id"",""en"")"),"if this is an old cousin of the family of the family, the sister called her older sister to marry a young girl calling his wife")</f>
        <v>if this is an old cousin of the family of the family, the sister called her older sister to marry a young girl calling his wife</v>
      </c>
    </row>
    <row r="83" ht="15.75" customHeight="1">
      <c r="A83" s="3" t="s">
        <v>599</v>
      </c>
      <c r="B83" s="3" t="s">
        <v>600</v>
      </c>
      <c r="C83" s="3" t="s">
        <v>170</v>
      </c>
      <c r="D83" s="3" t="s">
        <v>169</v>
      </c>
      <c r="E83" s="3" t="s">
        <v>169</v>
      </c>
      <c r="F83" s="3" t="s">
        <v>169</v>
      </c>
      <c r="G83" s="3" t="s">
        <v>169</v>
      </c>
      <c r="H83" s="3" t="s">
        <v>170</v>
      </c>
      <c r="I83" s="3" t="str">
        <f>IFERROR(__xludf.DUMMYFUNCTION("GOOGLETRANSLATE(H83,""id"",""en"")"),"The Young Marriage")</f>
        <v>The Young Marriage</v>
      </c>
    </row>
    <row r="84" ht="15.75" customHeight="1">
      <c r="A84" s="3" t="s">
        <v>601</v>
      </c>
      <c r="B84" s="3" t="s">
        <v>601</v>
      </c>
      <c r="C84" s="3" t="s">
        <v>602</v>
      </c>
      <c r="D84" s="3" t="s">
        <v>603</v>
      </c>
      <c r="E84" s="3" t="s">
        <v>603</v>
      </c>
      <c r="F84" s="3" t="s">
        <v>604</v>
      </c>
      <c r="G84" s="3" t="s">
        <v>605</v>
      </c>
      <c r="H84" s="3" t="s">
        <v>606</v>
      </c>
      <c r="I84" s="3" t="str">
        <f>IFERROR(__xludf.DUMMYFUNCTION("GOOGLETRANSLATE(H84,""id"",""en"")"),"the main deserves to die young young marriage")</f>
        <v>the main deserves to die young young marriage</v>
      </c>
    </row>
    <row r="85" ht="15.75" customHeight="1">
      <c r="A85" s="3" t="s">
        <v>607</v>
      </c>
      <c r="B85" s="3" t="s">
        <v>607</v>
      </c>
      <c r="C85" s="3" t="s">
        <v>608</v>
      </c>
      <c r="D85" s="3" t="s">
        <v>609</v>
      </c>
      <c r="E85" s="3" t="s">
        <v>610</v>
      </c>
      <c r="F85" s="3" t="s">
        <v>611</v>
      </c>
      <c r="G85" s="3" t="s">
        <v>612</v>
      </c>
      <c r="H85" s="3" t="s">
        <v>613</v>
      </c>
      <c r="I85" s="3" t="str">
        <f>IFERROR(__xludf.DUMMYFUNCTION("GOOGLETRANSLATE(H85,""id"",""en"")"),"Lazy Competitive Sleeping, the main level of self -value if it's close, tara business is stupid young marriage")</f>
        <v>Lazy Competitive Sleeping, the main level of self -value if it's close, tara business is stupid young marriage</v>
      </c>
    </row>
    <row r="86" ht="15.75" customHeight="1">
      <c r="A86" s="3" t="s">
        <v>614</v>
      </c>
      <c r="B86" s="3" t="s">
        <v>614</v>
      </c>
      <c r="C86" s="3" t="s">
        <v>614</v>
      </c>
      <c r="D86" s="3" t="s">
        <v>615</v>
      </c>
      <c r="E86" s="3" t="s">
        <v>616</v>
      </c>
      <c r="F86" s="3" t="s">
        <v>617</v>
      </c>
      <c r="G86" s="3" t="s">
        <v>618</v>
      </c>
      <c r="H86" s="3" t="s">
        <v>619</v>
      </c>
      <c r="I86" s="3" t="str">
        <f>IFERROR(__xludf.DUMMYFUNCTION("GOOGLETRANSLATE(H86,""id"",""en"")"),"Help fypku live young marriage, yes Aksjsjsk so marriage")</f>
        <v>Help fypku live young marriage, yes Aksjsjsk so marriage</v>
      </c>
    </row>
    <row r="87" ht="15.75" customHeight="1">
      <c r="A87" s="3" t="s">
        <v>620</v>
      </c>
      <c r="B87" s="3" t="s">
        <v>620</v>
      </c>
      <c r="C87" s="3" t="s">
        <v>621</v>
      </c>
      <c r="D87" s="3" t="s">
        <v>622</v>
      </c>
      <c r="E87" s="3" t="s">
        <v>623</v>
      </c>
      <c r="F87" s="3" t="s">
        <v>624</v>
      </c>
      <c r="G87" s="3" t="s">
        <v>625</v>
      </c>
      <c r="H87" s="3" t="s">
        <v>626</v>
      </c>
      <c r="I87" s="3" t="str">
        <f>IFERROR(__xludf.DUMMYFUNCTION("GOOGLETRANSLATE(H87,""id"",""en"")"),"His older sister is the preliminary marriage, a successful brother, happy parents before the young blessings before")</f>
        <v>His older sister is the preliminary marriage, a successful brother, happy parents before the young blessings before</v>
      </c>
    </row>
    <row r="88" ht="15.75" customHeight="1">
      <c r="A88" s="3" t="s">
        <v>627</v>
      </c>
      <c r="B88" s="3" t="s">
        <v>628</v>
      </c>
      <c r="C88" s="3" t="s">
        <v>629</v>
      </c>
      <c r="D88" s="3" t="s">
        <v>630</v>
      </c>
      <c r="E88" s="3" t="s">
        <v>631</v>
      </c>
      <c r="F88" s="3" t="s">
        <v>632</v>
      </c>
      <c r="G88" s="3" t="s">
        <v>633</v>
      </c>
      <c r="H88" s="3" t="s">
        <v>634</v>
      </c>
      <c r="I88" s="3" t="str">
        <f>IFERROR(__xludf.DUMMYFUNCTION("GOOGLETRANSLATE(H88,""id"",""en"")"),"Envy LGBTQ Yes Internalized Homophobia Young Marriage No Comment Anxiety Artist Watching a concert Let it just comment Slay Guys Feminim No But Good Fot Fot Them Ngeseve Photos Quote If Quran Its Haraam Your Opinion Doesnt Matter Catholic")</f>
        <v>Envy LGBTQ Yes Internalized Homophobia Young Marriage No Comment Anxiety Artist Watching a concert Let it just comment Slay Guys Feminim No But Good Fot Fot Them Ngeseve Photos Quote If Quran Its Haraam Your Opinion Doesnt Matter Catholic</v>
      </c>
    </row>
    <row r="89" ht="15.75" customHeight="1">
      <c r="A89" s="3" t="s">
        <v>635</v>
      </c>
      <c r="B89" s="3" t="s">
        <v>636</v>
      </c>
      <c r="C89" s="3" t="s">
        <v>637</v>
      </c>
      <c r="D89" s="3" t="s">
        <v>638</v>
      </c>
      <c r="E89" s="3" t="s">
        <v>638</v>
      </c>
      <c r="F89" s="3" t="s">
        <v>639</v>
      </c>
      <c r="G89" s="3" t="s">
        <v>640</v>
      </c>
      <c r="H89" s="3" t="s">
        <v>641</v>
      </c>
      <c r="I89" s="3" t="str">
        <f>IFERROR(__xludf.DUMMYFUNCTION("GOOGLETRANSLATE(H89,""id"",""en"")"),"Silence Hearing Young Puan in front of marriage marriage while in the body of a fresh face cheekbone blushon")</f>
        <v>Silence Hearing Young Puan in front of marriage marriage while in the body of a fresh face cheekbone blushon</v>
      </c>
    </row>
    <row r="90" ht="15.75" customHeight="1">
      <c r="A90" s="3" t="s">
        <v>642</v>
      </c>
      <c r="B90" s="3" t="s">
        <v>643</v>
      </c>
      <c r="C90" s="3" t="s">
        <v>644</v>
      </c>
      <c r="D90" s="3" t="s">
        <v>645</v>
      </c>
      <c r="E90" s="3" t="s">
        <v>645</v>
      </c>
      <c r="F90" s="3" t="s">
        <v>646</v>
      </c>
      <c r="G90" s="3" t="s">
        <v>646</v>
      </c>
      <c r="H90" s="3" t="s">
        <v>647</v>
      </c>
      <c r="I90" s="3" t="str">
        <f>IFERROR(__xludf.DUMMYFUNCTION("GOOGLETRANSLATE(H90,""id"",""en"")"),"Candy you know young marriage")</f>
        <v>Candy you know young marriage</v>
      </c>
    </row>
    <row r="91" ht="15.75" customHeight="1">
      <c r="A91" s="3" t="s">
        <v>648</v>
      </c>
      <c r="B91" s="3" t="s">
        <v>648</v>
      </c>
      <c r="C91" s="3" t="s">
        <v>648</v>
      </c>
      <c r="D91" s="3" t="s">
        <v>649</v>
      </c>
      <c r="E91" s="3" t="s">
        <v>649</v>
      </c>
      <c r="F91" s="3" t="s">
        <v>650</v>
      </c>
      <c r="G91" s="3" t="s">
        <v>650</v>
      </c>
      <c r="H91" s="3" t="s">
        <v>651</v>
      </c>
      <c r="I91" s="3" t="str">
        <f>IFERROR(__xludf.DUMMYFUNCTION("GOOGLETRANSLATE(H91,""id"",""en"")"),"Don't marry young")</f>
        <v>Don't marry young</v>
      </c>
    </row>
    <row r="92" ht="15.75" customHeight="1">
      <c r="A92" s="3" t="s">
        <v>652</v>
      </c>
      <c r="B92" s="3" t="s">
        <v>653</v>
      </c>
      <c r="C92" s="3" t="s">
        <v>654</v>
      </c>
      <c r="D92" s="3" t="s">
        <v>655</v>
      </c>
      <c r="E92" s="3" t="s">
        <v>656</v>
      </c>
      <c r="F92" s="3" t="s">
        <v>657</v>
      </c>
      <c r="G92" s="3" t="s">
        <v>658</v>
      </c>
      <c r="H92" s="3" t="s">
        <v>659</v>
      </c>
      <c r="I92" s="3" t="str">
        <f>IFERROR(__xludf.DUMMYFUNCTION("GOOGLETRANSLATE(H92,""id"",""en"")"),"Alhamdulillah, I live in an angry village, I don't get angry.")</f>
        <v>Alhamdulillah, I live in an angry village, I don't get angry.</v>
      </c>
    </row>
    <row r="93" ht="15.75" customHeight="1">
      <c r="A93" s="3" t="s">
        <v>660</v>
      </c>
      <c r="B93" s="3" t="s">
        <v>661</v>
      </c>
      <c r="C93" s="3" t="s">
        <v>662</v>
      </c>
      <c r="D93" s="3" t="s">
        <v>663</v>
      </c>
      <c r="E93" s="3" t="s">
        <v>664</v>
      </c>
      <c r="F93" s="3" t="s">
        <v>665</v>
      </c>
      <c r="G93" s="3" t="s">
        <v>666</v>
      </c>
      <c r="H93" s="3" t="s">
        <v>667</v>
      </c>
      <c r="I93" s="3" t="str">
        <f>IFERROR(__xludf.DUMMYFUNCTION("GOOGLETRANSLATE(H93,""id"",""en"")"),"afraid of telling young marriage to run away")</f>
        <v>afraid of telling young marriage to run away</v>
      </c>
    </row>
    <row r="94" ht="15.75" customHeight="1">
      <c r="A94" s="3" t="s">
        <v>668</v>
      </c>
      <c r="B94" s="3" t="s">
        <v>669</v>
      </c>
      <c r="C94" s="3" t="s">
        <v>670</v>
      </c>
      <c r="D94" s="3" t="s">
        <v>671</v>
      </c>
      <c r="E94" s="3" t="s">
        <v>672</v>
      </c>
      <c r="F94" s="3" t="s">
        <v>673</v>
      </c>
      <c r="G94" s="3" t="s">
        <v>673</v>
      </c>
      <c r="H94" s="3" t="s">
        <v>674</v>
      </c>
      <c r="I94" s="3" t="str">
        <f>IFERROR(__xludf.DUMMYFUNCTION("GOOGLETRANSLATE(H94,""id"",""en"")"),"young marriage, the meaning of normal marriage Indonesia is young marriage if the country is developed")</f>
        <v>young marriage, the meaning of normal marriage Indonesia is young marriage if the country is developed</v>
      </c>
    </row>
    <row r="95" ht="15.75" customHeight="1">
      <c r="A95" s="3" t="s">
        <v>675</v>
      </c>
      <c r="B95" s="3" t="s">
        <v>675</v>
      </c>
      <c r="C95" s="3" t="s">
        <v>675</v>
      </c>
      <c r="D95" s="3" t="s">
        <v>676</v>
      </c>
      <c r="E95" s="3" t="s">
        <v>677</v>
      </c>
      <c r="F95" s="3" t="s">
        <v>678</v>
      </c>
      <c r="G95" s="3" t="s">
        <v>679</v>
      </c>
      <c r="H95" s="3" t="s">
        <v>680</v>
      </c>
      <c r="I95" s="3" t="str">
        <f>IFERROR(__xludf.DUMMYFUNCTION("GOOGLETRANSLATE(H95,""id"",""en"")"),"proof of young women marriage age basic background checking")</f>
        <v>proof of young women marriage age basic background checking</v>
      </c>
    </row>
    <row r="96" ht="15.75" customHeight="1">
      <c r="A96" s="3" t="s">
        <v>681</v>
      </c>
      <c r="B96" s="3" t="s">
        <v>682</v>
      </c>
      <c r="C96" s="3" t="s">
        <v>683</v>
      </c>
      <c r="D96" s="3" t="s">
        <v>684</v>
      </c>
      <c r="E96" s="3" t="s">
        <v>685</v>
      </c>
      <c r="F96" s="3" t="s">
        <v>686</v>
      </c>
      <c r="G96" s="3" t="s">
        <v>687</v>
      </c>
      <c r="H96" s="3" t="s">
        <v>688</v>
      </c>
      <c r="I96" s="3" t="str">
        <f>IFERROR(__xludf.DUMMYFUNCTION("GOOGLETRANSLATE(H96,""id"",""en"")"),"young marriage age thinking college etc.")</f>
        <v>young marriage age thinking college etc.</v>
      </c>
    </row>
    <row r="97" ht="15.75" customHeight="1">
      <c r="A97" s="3" t="s">
        <v>689</v>
      </c>
      <c r="B97" s="3" t="s">
        <v>690</v>
      </c>
      <c r="C97" s="3" t="s">
        <v>691</v>
      </c>
      <c r="D97" s="3" t="s">
        <v>692</v>
      </c>
      <c r="E97" s="3" t="s">
        <v>692</v>
      </c>
      <c r="F97" s="3" t="s">
        <v>692</v>
      </c>
      <c r="G97" s="3" t="s">
        <v>692</v>
      </c>
      <c r="H97" s="3" t="s">
        <v>691</v>
      </c>
      <c r="I97" s="3" t="str">
        <f>IFERROR(__xludf.DUMMYFUNCTION("GOOGLETRANSLATE(H97,""id"",""en"")"),"sorry for the victim's young marriage victim")</f>
        <v>sorry for the victim's young marriage victim</v>
      </c>
    </row>
    <row r="98" ht="15.75" customHeight="1">
      <c r="A98" s="3" t="s">
        <v>693</v>
      </c>
      <c r="B98" s="3" t="s">
        <v>694</v>
      </c>
      <c r="C98" s="3" t="s">
        <v>695</v>
      </c>
      <c r="D98" s="3" t="s">
        <v>696</v>
      </c>
      <c r="E98" s="3" t="s">
        <v>697</v>
      </c>
      <c r="F98" s="3" t="s">
        <v>698</v>
      </c>
      <c r="G98" s="3" t="s">
        <v>698</v>
      </c>
      <c r="H98" s="3" t="s">
        <v>699</v>
      </c>
      <c r="I98" s="3" t="str">
        <f>IFERROR(__xludf.DUMMYFUNCTION("GOOGLETRANSLATE(H98,""id"",""en"")"),"Believe Thor, take off uti hesitant uti wkwkwkwk young marriage is not married to marriage people")</f>
        <v>Believe Thor, take off uti hesitant uti wkwkwkwk young marriage is not married to marriage people</v>
      </c>
    </row>
    <row r="99" ht="15.75" customHeight="1">
      <c r="A99" s="3" t="s">
        <v>700</v>
      </c>
      <c r="B99" s="3" t="s">
        <v>701</v>
      </c>
      <c r="C99" s="3" t="s">
        <v>702</v>
      </c>
      <c r="D99" s="3" t="s">
        <v>703</v>
      </c>
      <c r="E99" s="3" t="s">
        <v>704</v>
      </c>
      <c r="F99" s="3" t="s">
        <v>169</v>
      </c>
      <c r="G99" s="3" t="s">
        <v>169</v>
      </c>
      <c r="H99" s="3" t="s">
        <v>170</v>
      </c>
      <c r="I99" s="3" t="str">
        <f>IFERROR(__xludf.DUMMYFUNCTION("GOOGLETRANSLATE(H99,""id"",""en"")"),"The Young Marriage")</f>
        <v>The Young Marriage</v>
      </c>
    </row>
    <row r="100" ht="15.75" customHeight="1">
      <c r="A100" s="3" t="s">
        <v>705</v>
      </c>
      <c r="B100" s="3" t="s">
        <v>706</v>
      </c>
      <c r="C100" s="3" t="s">
        <v>707</v>
      </c>
      <c r="D100" s="3" t="s">
        <v>708</v>
      </c>
      <c r="E100" s="3" t="s">
        <v>709</v>
      </c>
      <c r="F100" s="3" t="s">
        <v>710</v>
      </c>
      <c r="G100" s="3" t="s">
        <v>711</v>
      </c>
      <c r="H100" s="3" t="s">
        <v>712</v>
      </c>
      <c r="I100" s="3" t="str">
        <f>IFERROR(__xludf.DUMMYFUNCTION("GOOGLETRANSLATE(H100,""id"",""en"")"),"Can't Farmers a guy just marriage process, old widower nder process runs out while young name of the process of marriage, marriage is established, guarantee resistant")</f>
        <v>Can't Farmers a guy just marriage process, old widower nder process runs out while young name of the process of marriage, marriage is established, guarantee resistant</v>
      </c>
    </row>
    <row r="101" ht="15.75" customHeight="1">
      <c r="A101" s="3" t="s">
        <v>713</v>
      </c>
      <c r="B101" s="3" t="s">
        <v>714</v>
      </c>
      <c r="C101" s="3" t="s">
        <v>715</v>
      </c>
      <c r="D101" s="3" t="s">
        <v>716</v>
      </c>
      <c r="E101" s="3" t="s">
        <v>717</v>
      </c>
      <c r="F101" s="3" t="s">
        <v>718</v>
      </c>
      <c r="G101" s="3" t="s">
        <v>719</v>
      </c>
      <c r="H101" s="3" t="s">
        <v>720</v>
      </c>
      <c r="I101" s="3" t="str">
        <f>IFERROR(__xludf.DUMMYFUNCTION("GOOGLETRANSLATE(H101,""id"",""en"")"),"Sintire, young marriage, the story, the contents, sell a boy")</f>
        <v>Sintire, young marriage, the story, the contents, sell a boy</v>
      </c>
    </row>
    <row r="102" ht="15.75" customHeight="1">
      <c r="A102" s="3" t="s">
        <v>721</v>
      </c>
      <c r="B102" s="3" t="s">
        <v>722</v>
      </c>
      <c r="C102" s="3" t="s">
        <v>723</v>
      </c>
      <c r="D102" s="3" t="s">
        <v>724</v>
      </c>
      <c r="E102" s="3" t="s">
        <v>725</v>
      </c>
      <c r="F102" s="3" t="s">
        <v>726</v>
      </c>
      <c r="G102" s="3" t="s">
        <v>727</v>
      </c>
      <c r="H102" s="3" t="s">
        <v>728</v>
      </c>
      <c r="I102" s="3" t="str">
        <f>IFERROR(__xludf.DUMMYFUNCTION("GOOGLETRANSLATE(H102,""id"",""en"")"),"at least think fuck make a legal abortion statement just legal acts of evil not weigh young people if the sex of marriage is just an abortion")</f>
        <v>at least think fuck make a legal abortion statement just legal acts of evil not weigh young people if the sex of marriage is just an abortion</v>
      </c>
    </row>
    <row r="103" ht="15.75" customHeight="1">
      <c r="A103" s="3" t="s">
        <v>729</v>
      </c>
      <c r="B103" s="3" t="s">
        <v>730</v>
      </c>
      <c r="C103" s="3" t="s">
        <v>731</v>
      </c>
      <c r="D103" s="3" t="s">
        <v>732</v>
      </c>
      <c r="E103" s="3" t="s">
        <v>733</v>
      </c>
      <c r="F103" s="3" t="s">
        <v>734</v>
      </c>
      <c r="G103" s="3" t="s">
        <v>735</v>
      </c>
      <c r="H103" s="3" t="s">
        <v>736</v>
      </c>
      <c r="I103" s="3" t="str">
        <f>IFERROR(__xludf.DUMMYFUNCTION("GOOGLETRANSLATE(H103,""id"",""en"")"),"if a girl chooses a young husband's marriage like a rich husband, the contents are like a hobby")</f>
        <v>if a girl chooses a young husband's marriage like a rich husband, the contents are like a hobby</v>
      </c>
    </row>
    <row r="104" ht="15.75" customHeight="1">
      <c r="A104" s="3" t="s">
        <v>737</v>
      </c>
      <c r="B104" s="3" t="s">
        <v>738</v>
      </c>
      <c r="C104" s="3" t="s">
        <v>739</v>
      </c>
      <c r="D104" s="3" t="s">
        <v>740</v>
      </c>
      <c r="E104" s="3" t="s">
        <v>740</v>
      </c>
      <c r="F104" s="3" t="s">
        <v>740</v>
      </c>
      <c r="G104" s="3" t="s">
        <v>740</v>
      </c>
      <c r="H104" s="3" t="s">
        <v>739</v>
      </c>
      <c r="I104" s="3" t="str">
        <f>IFERROR(__xludf.DUMMYFUNCTION("GOOGLETRANSLATE(H104,""id"",""en"")"),"Case Discussing Young Marriage")</f>
        <v>Case Discussing Young Marriage</v>
      </c>
    </row>
    <row r="105" ht="15.75" customHeight="1">
      <c r="A105" s="3" t="s">
        <v>741</v>
      </c>
      <c r="B105" s="3" t="s">
        <v>742</v>
      </c>
      <c r="C105" s="3" t="s">
        <v>743</v>
      </c>
      <c r="D105" s="3" t="s">
        <v>744</v>
      </c>
      <c r="E105" s="3" t="s">
        <v>745</v>
      </c>
      <c r="F105" s="3" t="s">
        <v>746</v>
      </c>
      <c r="G105" s="3" t="s">
        <v>747</v>
      </c>
      <c r="H105" s="3" t="s">
        <v>748</v>
      </c>
      <c r="I105" s="3" t="str">
        <f>IFERROR(__xludf.DUMMYFUNCTION("GOOGLETRANSLATE(H105,""id"",""en"")"),"Young sister is better to play football if you play fun football good, invite to play tarkam try to find information on the Lecture Scholarship for Lecture Selection Business Traders of Young Marriage Stocks, don't be serious about playing football if you")</f>
        <v>Young sister is better to play football if you play fun football good, invite to play tarkam try to find information on the Lecture Scholarship for Lecture Selection Business Traders of Young Marriage Stocks, don't be serious about playing football if you</v>
      </c>
    </row>
    <row r="106" ht="15.75" customHeight="1">
      <c r="A106" s="3" t="s">
        <v>749</v>
      </c>
      <c r="B106" s="3" t="s">
        <v>750</v>
      </c>
      <c r="C106" s="3" t="s">
        <v>751</v>
      </c>
      <c r="D106" s="3" t="s">
        <v>752</v>
      </c>
      <c r="E106" s="3" t="s">
        <v>753</v>
      </c>
      <c r="F106" s="3" t="s">
        <v>754</v>
      </c>
      <c r="G106" s="3" t="s">
        <v>755</v>
      </c>
      <c r="H106" s="3" t="s">
        <v>756</v>
      </c>
      <c r="I106" s="3" t="str">
        <f>IFERROR(__xludf.DUMMYFUNCTION("GOOGLETRANSLATE(H106,""id"",""en"")"),"Yesterday, a meeting of the age of marriage to marriage blnsjak marriage nausea nausea marriages, household package package, young staircases of young staircases of young people")</f>
        <v>Yesterday, a meeting of the age of marriage to marriage blnsjak marriage nausea nausea marriages, household package package, young staircases of young staircases of young people</v>
      </c>
    </row>
    <row r="107" ht="15.75" customHeight="1">
      <c r="A107" s="3" t="s">
        <v>757</v>
      </c>
      <c r="B107" s="3" t="s">
        <v>758</v>
      </c>
      <c r="C107" s="3" t="s">
        <v>759</v>
      </c>
      <c r="D107" s="3" t="s">
        <v>760</v>
      </c>
      <c r="E107" s="3" t="s">
        <v>761</v>
      </c>
      <c r="F107" s="3" t="s">
        <v>762</v>
      </c>
      <c r="G107" s="3" t="s">
        <v>763</v>
      </c>
      <c r="H107" s="3" t="s">
        <v>764</v>
      </c>
      <c r="I107" s="3" t="str">
        <f>IFERROR(__xludf.DUMMYFUNCTION("GOOGLETRANSLATE(H107,""id"",""en"")"),"positive, maybe the child is married to my graduation graduation")</f>
        <v>positive, maybe the child is married to my graduation graduation</v>
      </c>
    </row>
    <row r="108" ht="15.75" customHeight="1">
      <c r="A108" s="3" t="s">
        <v>765</v>
      </c>
      <c r="B108" s="3" t="s">
        <v>766</v>
      </c>
      <c r="C108" s="3" t="s">
        <v>767</v>
      </c>
      <c r="D108" s="3" t="s">
        <v>768</v>
      </c>
      <c r="E108" s="3" t="s">
        <v>769</v>
      </c>
      <c r="F108" s="3" t="s">
        <v>770</v>
      </c>
      <c r="G108" s="3" t="s">
        <v>771</v>
      </c>
      <c r="H108" s="3" t="s">
        <v>772</v>
      </c>
      <c r="I108" s="3" t="str">
        <f>IFERROR(__xludf.DUMMYFUNCTION("GOOGLETRANSLATE(H108,""id"",""en"")"),"young marriage looking for a candidate perimeter because it is ready or God gives the distance to monitor seeds bebet weight easily")</f>
        <v>young marriage looking for a candidate perimeter because it is ready or God gives the distance to monitor seeds bebet weight easily</v>
      </c>
    </row>
    <row r="109" ht="15.75" customHeight="1">
      <c r="A109" s="3" t="s">
        <v>773</v>
      </c>
      <c r="B109" s="3" t="s">
        <v>774</v>
      </c>
      <c r="C109" s="3" t="s">
        <v>775</v>
      </c>
      <c r="D109" s="3" t="s">
        <v>776</v>
      </c>
      <c r="E109" s="3" t="s">
        <v>777</v>
      </c>
      <c r="F109" s="3" t="s">
        <v>778</v>
      </c>
      <c r="G109" s="3" t="s">
        <v>779</v>
      </c>
      <c r="H109" s="3" t="s">
        <v>780</v>
      </c>
      <c r="I109" s="3" t="str">
        <f>IFERROR(__xludf.DUMMYFUNCTION("GOOGLETRANSLATE(H109,""id"",""en"")"),"Dar young Rantau Kuasi Lifeskill household if marriage is different")</f>
        <v>Dar young Rantau Kuasi Lifeskill household if marriage is different</v>
      </c>
    </row>
    <row r="110" ht="15.75" customHeight="1">
      <c r="A110" s="3" t="s">
        <v>781</v>
      </c>
      <c r="B110" s="3" t="s">
        <v>782</v>
      </c>
      <c r="C110" s="3" t="s">
        <v>783</v>
      </c>
      <c r="D110" s="3" t="s">
        <v>784</v>
      </c>
      <c r="E110" s="3" t="s">
        <v>785</v>
      </c>
      <c r="F110" s="3" t="s">
        <v>786</v>
      </c>
      <c r="G110" s="3" t="s">
        <v>787</v>
      </c>
      <c r="H110" s="3" t="s">
        <v>788</v>
      </c>
      <c r="I110" s="3" t="str">
        <f>IFERROR(__xludf.DUMMYFUNCTION("GOOGLETRANSLATE(H110,""id"",""en"")"),"adult aware of the base of mama marriage young after marriage immediately takes a daddy family, daddy's family likes mama mama think of city girls")</f>
        <v>adult aware of the base of mama marriage young after marriage immediately takes a daddy family, daddy's family likes mama mama think of city girls</v>
      </c>
    </row>
    <row r="111" ht="15.75" customHeight="1">
      <c r="A111" s="3" t="s">
        <v>789</v>
      </c>
      <c r="B111" s="3" t="s">
        <v>790</v>
      </c>
      <c r="C111" s="3" t="s">
        <v>791</v>
      </c>
      <c r="D111" s="3" t="s">
        <v>792</v>
      </c>
      <c r="E111" s="3" t="s">
        <v>793</v>
      </c>
      <c r="F111" s="3" t="s">
        <v>794</v>
      </c>
      <c r="G111" s="3" t="s">
        <v>794</v>
      </c>
      <c r="H111" s="3" t="s">
        <v>795</v>
      </c>
      <c r="I111" s="3" t="str">
        <f>IFERROR(__xludf.DUMMYFUNCTION("GOOGLETRANSLATE(H111,""id"",""en"")"),"Girl's Young Marriage")</f>
        <v>Girl's Young Marriage</v>
      </c>
    </row>
    <row r="112" ht="15.75" customHeight="1">
      <c r="A112" s="3" t="s">
        <v>796</v>
      </c>
      <c r="B112" s="3" t="s">
        <v>797</v>
      </c>
      <c r="C112" s="3" t="s">
        <v>798</v>
      </c>
      <c r="D112" s="3" t="s">
        <v>799</v>
      </c>
      <c r="E112" s="3" t="s">
        <v>800</v>
      </c>
      <c r="F112" s="3" t="s">
        <v>801</v>
      </c>
      <c r="G112" s="3" t="s">
        <v>802</v>
      </c>
      <c r="H112" s="3" t="s">
        <v>803</v>
      </c>
      <c r="I112" s="3" t="str">
        <f>IFERROR(__xludf.DUMMYFUNCTION("GOOGLETRANSLATE(H112,""id"",""en"")"),"marriage age in installments of mortgages etc. oath teenagers think young healthy young way to and fro and tdr tdr tdr dorm dorm dorm dluan thought")</f>
        <v>marriage age in installments of mortgages etc. oath teenagers think young healthy young way to and fro and tdr tdr tdr dorm dorm dorm dluan thought</v>
      </c>
    </row>
    <row r="113" ht="15.75" customHeight="1">
      <c r="A113" s="3" t="s">
        <v>804</v>
      </c>
      <c r="B113" s="3" t="s">
        <v>805</v>
      </c>
      <c r="C113" s="3" t="s">
        <v>805</v>
      </c>
      <c r="D113" s="3" t="s">
        <v>806</v>
      </c>
      <c r="E113" s="3" t="s">
        <v>806</v>
      </c>
      <c r="F113" s="3" t="s">
        <v>807</v>
      </c>
      <c r="G113" s="3" t="s">
        <v>807</v>
      </c>
      <c r="H113" s="3" t="s">
        <v>808</v>
      </c>
      <c r="I113" s="3" t="str">
        <f>IFERROR(__xludf.DUMMYFUNCTION("GOOGLETRANSLATE(H113,""id"",""en"")"),"Nina Amin is a young marriage yea")</f>
        <v>Nina Amin is a young marriage yea</v>
      </c>
    </row>
    <row r="114" ht="15.75" customHeight="1">
      <c r="A114" s="3" t="s">
        <v>809</v>
      </c>
      <c r="B114" s="3" t="s">
        <v>810</v>
      </c>
      <c r="C114" s="3" t="s">
        <v>811</v>
      </c>
      <c r="D114" s="3" t="s">
        <v>812</v>
      </c>
      <c r="E114" s="3" t="s">
        <v>813</v>
      </c>
      <c r="F114" s="3" t="s">
        <v>814</v>
      </c>
      <c r="G114" s="3" t="s">
        <v>815</v>
      </c>
      <c r="H114" s="3" t="s">
        <v>816</v>
      </c>
      <c r="I114" s="3" t="str">
        <f>IFERROR(__xludf.DUMMYFUNCTION("GOOGLETRANSLATE(H114,""id"",""en"")"),"Uban Men I thought Young Women really married Twitter Is Funny Friends Stop Projecting Your Own Insecurity on Other People")</f>
        <v>Uban Men I thought Young Women really married Twitter Is Funny Friends Stop Projecting Your Own Insecurity on Other People</v>
      </c>
    </row>
    <row r="115" ht="15.75" customHeight="1">
      <c r="A115" s="3" t="s">
        <v>817</v>
      </c>
      <c r="B115" s="3" t="s">
        <v>817</v>
      </c>
      <c r="C115" s="3" t="s">
        <v>818</v>
      </c>
      <c r="D115" s="3" t="s">
        <v>819</v>
      </c>
      <c r="E115" s="3" t="s">
        <v>820</v>
      </c>
      <c r="F115" s="3" t="s">
        <v>821</v>
      </c>
      <c r="G115" s="3" t="s">
        <v>822</v>
      </c>
      <c r="H115" s="3" t="s">
        <v>823</v>
      </c>
      <c r="I115" s="3" t="str">
        <f>IFERROR(__xludf.DUMMYFUNCTION("GOOGLETRANSLATE(H115,""id"",""en"")"),"Nuna Hanging People Yes Staff Moving Unit AMP Place of Marriage Permit Preparing Marriage After Marriage Like Permission to Get Pregnant Young Double Work Double")</f>
        <v>Nuna Hanging People Yes Staff Moving Unit AMP Place of Marriage Permit Preparing Marriage After Marriage Like Permission to Get Pregnant Young Double Work Double</v>
      </c>
    </row>
    <row r="116" ht="15.75" customHeight="1">
      <c r="A116" s="3" t="s">
        <v>824</v>
      </c>
      <c r="B116" s="3" t="s">
        <v>825</v>
      </c>
      <c r="C116" s="3" t="s">
        <v>825</v>
      </c>
      <c r="D116" s="3" t="s">
        <v>826</v>
      </c>
      <c r="E116" s="3" t="s">
        <v>827</v>
      </c>
      <c r="F116" s="3" t="s">
        <v>828</v>
      </c>
      <c r="G116" s="3" t="s">
        <v>829</v>
      </c>
      <c r="H116" s="3" t="s">
        <v>830</v>
      </c>
      <c r="I116" s="3" t="str">
        <f>IFERROR(__xludf.DUMMYFUNCTION("GOOGLETRANSLATE(H116,""id"",""en"")"),"Young marriage people pay for receptions")</f>
        <v>Young marriage people pay for receptions</v>
      </c>
    </row>
    <row r="117" ht="15.75" customHeight="1">
      <c r="A117" s="3" t="s">
        <v>831</v>
      </c>
      <c r="B117" s="3" t="s">
        <v>832</v>
      </c>
      <c r="C117" s="3" t="s">
        <v>833</v>
      </c>
      <c r="D117" s="3" t="s">
        <v>834</v>
      </c>
      <c r="E117" s="3" t="s">
        <v>835</v>
      </c>
      <c r="F117" s="3" t="s">
        <v>836</v>
      </c>
      <c r="G117" s="3" t="s">
        <v>837</v>
      </c>
      <c r="H117" s="3" t="s">
        <v>838</v>
      </c>
      <c r="I117" s="3" t="str">
        <f>IFERROR(__xludf.DUMMYFUNCTION("GOOGLETRANSLATE(H117,""id"",""en"")"),"Marriage See Old Daddy Tell Girlfriend to Think Young Marriage So that Wali Honest If Menu Mat Match Gratitude if it's already good to doesnt really matter")</f>
        <v>Marriage See Old Daddy Tell Girlfriend to Think Young Marriage So that Wali Honest If Menu Mat Match Gratitude if it's already good to doesnt really matter</v>
      </c>
    </row>
    <row r="118" ht="15.75" customHeight="1">
      <c r="A118" s="3" t="s">
        <v>839</v>
      </c>
      <c r="B118" s="3" t="s">
        <v>840</v>
      </c>
      <c r="C118" s="3" t="s">
        <v>841</v>
      </c>
      <c r="D118" s="3" t="s">
        <v>842</v>
      </c>
      <c r="E118" s="3" t="s">
        <v>843</v>
      </c>
      <c r="F118" s="3" t="s">
        <v>844</v>
      </c>
      <c r="G118" s="3" t="s">
        <v>845</v>
      </c>
      <c r="H118" s="3" t="s">
        <v>846</v>
      </c>
      <c r="I118" s="3" t="str">
        <f>IFERROR(__xludf.DUMMYFUNCTION("GOOGLETRANSLATE(H118,""id"",""en"")"),"work atmosphere of business contents of young mature people marry the rest of the floor")</f>
        <v>work atmosphere of business contents of young mature people marry the rest of the floor</v>
      </c>
    </row>
    <row r="119" ht="15.75" customHeight="1">
      <c r="A119" s="3" t="s">
        <v>847</v>
      </c>
      <c r="B119" s="3" t="s">
        <v>848</v>
      </c>
      <c r="C119" s="3" t="s">
        <v>849</v>
      </c>
      <c r="D119" s="3" t="s">
        <v>850</v>
      </c>
      <c r="E119" s="3" t="s">
        <v>851</v>
      </c>
      <c r="F119" s="3" t="s">
        <v>852</v>
      </c>
      <c r="G119" s="3" t="s">
        <v>853</v>
      </c>
      <c r="H119" s="3" t="s">
        <v>854</v>
      </c>
      <c r="I119" s="3" t="str">
        <f>IFERROR(__xludf.DUMMYFUNCTION("GOOGLETRANSLATE(H119,""id"",""en"")"),"no parents think opening rich can not denial community anut parents are not wrong ampy boys for daughters sun")</f>
        <v>no parents think opening rich can not denial community anut parents are not wrong ampy boys for daughters sun</v>
      </c>
    </row>
    <row r="120" ht="15.75" customHeight="1">
      <c r="A120" s="3" t="s">
        <v>855</v>
      </c>
      <c r="B120" s="3" t="s">
        <v>856</v>
      </c>
      <c r="C120" s="3" t="s">
        <v>857</v>
      </c>
      <c r="D120" s="3" t="s">
        <v>858</v>
      </c>
      <c r="E120" s="3" t="s">
        <v>859</v>
      </c>
      <c r="F120" s="3" t="s">
        <v>860</v>
      </c>
      <c r="G120" s="3" t="s">
        <v>861</v>
      </c>
      <c r="H120" s="3" t="s">
        <v>862</v>
      </c>
      <c r="I120" s="3" t="str">
        <f>IFERROR(__xludf.DUMMYFUNCTION("GOOGLETRANSLATE(H120,""id"",""en"")"),"It's a lie if you don't think Tongkrong Normies friends think, if you know, I like to read aware that Normies friends like porn cheating, youth marriage.")</f>
        <v>It's a lie if you don't think Tongkrong Normies friends think, if you know, I like to read aware that Normies friends like porn cheating, youth marriage.</v>
      </c>
    </row>
    <row r="121" ht="15.75" customHeight="1">
      <c r="A121" s="3" t="s">
        <v>863</v>
      </c>
      <c r="B121" s="3" t="s">
        <v>864</v>
      </c>
      <c r="C121" s="3" t="s">
        <v>865</v>
      </c>
      <c r="D121" s="3" t="s">
        <v>866</v>
      </c>
      <c r="E121" s="3" t="s">
        <v>867</v>
      </c>
      <c r="F121" s="3" t="s">
        <v>868</v>
      </c>
      <c r="G121" s="3" t="s">
        <v>869</v>
      </c>
      <c r="H121" s="3" t="s">
        <v>870</v>
      </c>
      <c r="I121" s="3" t="str">
        <f>IFERROR(__xludf.DUMMYFUNCTION("GOOGLETRANSLATE(H121,""id"",""en"")"),"young marriage wee age")</f>
        <v>young marriage wee age</v>
      </c>
    </row>
    <row r="122" ht="15.75" customHeight="1">
      <c r="A122" s="3" t="s">
        <v>871</v>
      </c>
      <c r="B122" s="3" t="s">
        <v>872</v>
      </c>
      <c r="C122" s="3" t="s">
        <v>873</v>
      </c>
      <c r="D122" s="3" t="s">
        <v>874</v>
      </c>
      <c r="E122" s="3" t="s">
        <v>875</v>
      </c>
      <c r="F122" s="3" t="s">
        <v>876</v>
      </c>
      <c r="G122" s="3" t="s">
        <v>876</v>
      </c>
      <c r="H122" s="3" t="s">
        <v>877</v>
      </c>
      <c r="I122" s="3" t="str">
        <f>IFERROR(__xludf.DUMMYFUNCTION("GOOGLETRANSLATE(H122,""id"",""en"")"),"Young Marriage Comments Young Marriage")</f>
        <v>Young Marriage Comments Young Marriage</v>
      </c>
    </row>
    <row r="123" ht="15.75" customHeight="1">
      <c r="A123" s="3" t="s">
        <v>878</v>
      </c>
      <c r="B123" s="3" t="s">
        <v>878</v>
      </c>
      <c r="C123" s="3" t="s">
        <v>879</v>
      </c>
      <c r="D123" s="3" t="s">
        <v>880</v>
      </c>
      <c r="E123" s="3" t="s">
        <v>881</v>
      </c>
      <c r="F123" s="3" t="s">
        <v>882</v>
      </c>
      <c r="G123" s="3" t="s">
        <v>883</v>
      </c>
      <c r="H123" s="3" t="s">
        <v>884</v>
      </c>
      <c r="I123" s="3" t="str">
        <f>IFERROR(__xludf.DUMMYFUNCTION("GOOGLETRANSLATE(H123,""id"",""en"")"),"friends of the age of the child are amazed, really strong marriage young kids young people just take care of the nephew with tissue, yes, choose different people's lives huh")</f>
        <v>friends of the age of the child are amazed, really strong marriage young kids young people just take care of the nephew with tissue, yes, choose different people's lives huh</v>
      </c>
    </row>
    <row r="124" ht="15.75" customHeight="1">
      <c r="A124" s="3" t="s">
        <v>885</v>
      </c>
      <c r="B124" s="3" t="s">
        <v>886</v>
      </c>
      <c r="C124" s="3" t="s">
        <v>886</v>
      </c>
      <c r="D124" s="3" t="s">
        <v>887</v>
      </c>
      <c r="E124" s="3" t="s">
        <v>888</v>
      </c>
      <c r="F124" s="3" t="s">
        <v>889</v>
      </c>
      <c r="G124" s="3" t="s">
        <v>890</v>
      </c>
      <c r="H124" s="3" t="s">
        <v>891</v>
      </c>
      <c r="I124" s="3" t="str">
        <f>IFERROR(__xludf.DUMMYFUNCTION("GOOGLETRANSLATE(H124,""id"",""en"")"),"think young marriage is not young haha")</f>
        <v>think young marriage is not young haha</v>
      </c>
    </row>
    <row r="125" ht="15.75" customHeight="1">
      <c r="A125" s="3" t="s">
        <v>892</v>
      </c>
      <c r="B125" s="3" t="s">
        <v>893</v>
      </c>
      <c r="C125" s="3" t="s">
        <v>894</v>
      </c>
      <c r="D125" s="3" t="s">
        <v>895</v>
      </c>
      <c r="E125" s="3" t="s">
        <v>896</v>
      </c>
      <c r="F125" s="3" t="s">
        <v>897</v>
      </c>
      <c r="G125" s="3" t="s">
        <v>898</v>
      </c>
      <c r="H125" s="3" t="s">
        <v>899</v>
      </c>
      <c r="I125" s="3" t="str">
        <f>IFERROR(__xludf.DUMMYFUNCTION("GOOGLETRANSLATE(H125,""id"",""en"")"),"think young only entered the stupid phase of marriage good marriage okay okay just life if you meet a matchmaking, okay, okay to bring the burden")</f>
        <v>think young only entered the stupid phase of marriage good marriage okay okay just life if you meet a matchmaking, okay, okay to bring the burden</v>
      </c>
    </row>
    <row r="126" ht="15.75" customHeight="1">
      <c r="A126" s="3" t="s">
        <v>900</v>
      </c>
      <c r="B126" s="3" t="s">
        <v>901</v>
      </c>
      <c r="C126" s="3" t="s">
        <v>902</v>
      </c>
      <c r="D126" s="3" t="s">
        <v>903</v>
      </c>
      <c r="E126" s="3" t="s">
        <v>904</v>
      </c>
      <c r="F126" s="3" t="s">
        <v>905</v>
      </c>
      <c r="G126" s="3" t="s">
        <v>906</v>
      </c>
      <c r="H126" s="3" t="s">
        <v>907</v>
      </c>
      <c r="I126" s="3" t="str">
        <f>IFERROR(__xludf.DUMMYFUNCTION("GOOGLETRANSLATE(H126,""id"",""en"")"),"Lost Teak Husband Children Caring Lost Teak because young marriages receive responsibility because basicly the selfish phase of marriage teenagers")</f>
        <v>Lost Teak Husband Children Caring Lost Teak because young marriages receive responsibility because basicly the selfish phase of marriage teenagers</v>
      </c>
    </row>
    <row r="127" ht="15.75" customHeight="1">
      <c r="A127" s="3" t="s">
        <v>908</v>
      </c>
      <c r="B127" s="3" t="s">
        <v>909</v>
      </c>
      <c r="C127" s="3" t="s">
        <v>910</v>
      </c>
      <c r="D127" s="3" t="s">
        <v>911</v>
      </c>
      <c r="E127" s="3" t="s">
        <v>912</v>
      </c>
      <c r="F127" s="3" t="s">
        <v>913</v>
      </c>
      <c r="G127" s="3" t="s">
        <v>914</v>
      </c>
      <c r="H127" s="3" t="s">
        <v>915</v>
      </c>
      <c r="I127" s="3" t="str">
        <f>IFERROR(__xludf.DUMMYFUNCTION("GOOGLETRANSLATE(H127,""id"",""en"")"),"Brother Marriage amp Young Firms Bts BTS Meeting Telephone BTS Chat Materials")</f>
        <v>Brother Marriage amp Young Firms Bts BTS Meeting Telephone BTS Chat Materials</v>
      </c>
    </row>
    <row r="128" ht="15.75" customHeight="1">
      <c r="A128" s="3" t="s">
        <v>916</v>
      </c>
      <c r="B128" s="3" t="s">
        <v>916</v>
      </c>
      <c r="C128" s="3" t="s">
        <v>917</v>
      </c>
      <c r="D128" s="3" t="s">
        <v>918</v>
      </c>
      <c r="E128" s="3" t="s">
        <v>918</v>
      </c>
      <c r="F128" s="3" t="s">
        <v>919</v>
      </c>
      <c r="G128" s="3" t="s">
        <v>919</v>
      </c>
      <c r="H128" s="3" t="s">
        <v>920</v>
      </c>
      <c r="I128" s="3" t="str">
        <f>IFERROR(__xludf.DUMMYFUNCTION("GOOGLETRANSLATE(H128,""id"",""en"")"),"shame of parents' houses of young marriage stories")</f>
        <v>shame of parents' houses of young marriage stories</v>
      </c>
    </row>
    <row r="129" ht="15.75" customHeight="1">
      <c r="A129" s="3" t="s">
        <v>921</v>
      </c>
      <c r="B129" s="3" t="s">
        <v>922</v>
      </c>
      <c r="C129" s="3" t="s">
        <v>923</v>
      </c>
      <c r="D129" s="3" t="s">
        <v>924</v>
      </c>
      <c r="E129" s="3" t="s">
        <v>925</v>
      </c>
      <c r="F129" s="3" t="s">
        <v>926</v>
      </c>
      <c r="G129" s="3" t="s">
        <v>926</v>
      </c>
      <c r="H129" s="3" t="s">
        <v>927</v>
      </c>
      <c r="I129" s="3" t="str">
        <f>IFERROR(__xludf.DUMMYFUNCTION("GOOGLETRANSLATE(H129,""id"",""en"")"),"his father's marriage ckckck young people")</f>
        <v>his father's marriage ckckck young people</v>
      </c>
    </row>
    <row r="130" ht="15.75" customHeight="1">
      <c r="A130" s="3" t="s">
        <v>928</v>
      </c>
      <c r="B130" s="3" t="s">
        <v>929</v>
      </c>
      <c r="C130" s="3" t="s">
        <v>930</v>
      </c>
      <c r="D130" s="3" t="s">
        <v>931</v>
      </c>
      <c r="E130" s="3" t="s">
        <v>932</v>
      </c>
      <c r="F130" s="3" t="s">
        <v>933</v>
      </c>
      <c r="G130" s="3" t="s">
        <v>934</v>
      </c>
      <c r="H130" s="3" t="s">
        <v>935</v>
      </c>
      <c r="I130" s="3" t="str">
        <f>IFERROR(__xludf.DUMMYFUNCTION("GOOGLETRANSLATE(H130,""id"",""en"")"),"Tell Marriage Lazy Gathering Gathering Ustaz Salang Speaking Young Tongkrong Marriage")</f>
        <v>Tell Marriage Lazy Gathering Gathering Ustaz Salang Speaking Young Tongkrong Marriage</v>
      </c>
    </row>
    <row r="131" ht="15.75" customHeight="1">
      <c r="A131" s="3" t="s">
        <v>936</v>
      </c>
      <c r="B131" s="3" t="s">
        <v>937</v>
      </c>
      <c r="C131" s="3" t="s">
        <v>938</v>
      </c>
      <c r="D131" s="3" t="s">
        <v>939</v>
      </c>
      <c r="E131" s="3" t="s">
        <v>940</v>
      </c>
      <c r="F131" s="3" t="s">
        <v>941</v>
      </c>
      <c r="G131" s="3" t="s">
        <v>942</v>
      </c>
      <c r="H131" s="3" t="s">
        <v>943</v>
      </c>
      <c r="I131" s="3" t="str">
        <f>IFERROR(__xludf.DUMMYFUNCTION("GOOGLETRANSLATE(H131,""id"",""en"")"),"Yes, I hang it, I think that young people are afraid of marriage because the core is afraid to make the child's mentality, I just think it's sad")</f>
        <v>Yes, I hang it, I think that young people are afraid of marriage because the core is afraid to make the child's mentality, I just think it's sad</v>
      </c>
    </row>
    <row r="132" ht="15.75" customHeight="1">
      <c r="A132" s="3" t="s">
        <v>944</v>
      </c>
      <c r="B132" s="3" t="s">
        <v>945</v>
      </c>
      <c r="C132" s="3" t="s">
        <v>946</v>
      </c>
      <c r="D132" s="3" t="s">
        <v>947</v>
      </c>
      <c r="E132" s="3" t="s">
        <v>948</v>
      </c>
      <c r="F132" s="3" t="s">
        <v>949</v>
      </c>
      <c r="G132" s="3" t="s">
        <v>950</v>
      </c>
      <c r="H132" s="3" t="s">
        <v>951</v>
      </c>
      <c r="I132" s="3" t="str">
        <f>IFERROR(__xludf.DUMMYFUNCTION("GOOGLETRANSLATE(H132,""id"",""en"")"),"The mystery of the sentence is not aimed at taking care of your personal marriage, selecting the points, agree that people have been mentally mentally mentally in the key to the perfect commitment.")</f>
        <v>The mystery of the sentence is not aimed at taking care of your personal marriage, selecting the points, agree that people have been mentally mentally mentally in the key to the perfect commitment.</v>
      </c>
    </row>
    <row r="133" ht="15.75" customHeight="1">
      <c r="A133" s="3" t="s">
        <v>952</v>
      </c>
      <c r="B133" s="3" t="s">
        <v>953</v>
      </c>
      <c r="C133" s="3" t="s">
        <v>954</v>
      </c>
      <c r="D133" s="3" t="s">
        <v>955</v>
      </c>
      <c r="E133" s="3" t="s">
        <v>956</v>
      </c>
      <c r="F133" s="3" t="s">
        <v>957</v>
      </c>
      <c r="G133" s="3" t="s">
        <v>958</v>
      </c>
      <c r="H133" s="3" t="s">
        <v>959</v>
      </c>
      <c r="I133" s="3" t="str">
        <f>IFERROR(__xludf.DUMMYFUNCTION("GOOGLETRANSLATE(H133,""id"",""en"")"),"Think of the joy, see a friend of marriage to get pregnant with young children to chase career seminars ln etc. aware, yes, give me a matchmaking meeting if you repeat the still wont settle for less")</f>
        <v>Think of the joy, see a friend of marriage to get pregnant with young children to chase career seminars ln etc. aware, yes, give me a matchmaking meeting if you repeat the still wont settle for less</v>
      </c>
    </row>
    <row r="134" ht="15.75" customHeight="1">
      <c r="A134" s="3" t="s">
        <v>960</v>
      </c>
      <c r="B134" s="3" t="s">
        <v>961</v>
      </c>
      <c r="C134" s="3" t="s">
        <v>962</v>
      </c>
      <c r="D134" s="3" t="s">
        <v>963</v>
      </c>
      <c r="E134" s="3" t="s">
        <v>963</v>
      </c>
      <c r="F134" s="3" t="s">
        <v>964</v>
      </c>
      <c r="G134" s="3" t="s">
        <v>964</v>
      </c>
      <c r="H134" s="3" t="s">
        <v>965</v>
      </c>
      <c r="I134" s="3" t="str">
        <f>IFERROR(__xludf.DUMMYFUNCTION("GOOGLETRANSLATE(H134,""id"",""en"")"),"fuckkkyouuuuuuu young marriages quickly children")</f>
        <v>fuckkkyouuuuuuu young marriages quickly children</v>
      </c>
    </row>
    <row r="135" ht="15.75" customHeight="1">
      <c r="A135" s="3" t="s">
        <v>966</v>
      </c>
      <c r="B135" s="3" t="s">
        <v>967</v>
      </c>
      <c r="C135" s="3" t="s">
        <v>968</v>
      </c>
      <c r="D135" s="3" t="s">
        <v>969</v>
      </c>
      <c r="E135" s="3" t="s">
        <v>970</v>
      </c>
      <c r="F135" s="3" t="s">
        <v>971</v>
      </c>
      <c r="G135" s="3" t="s">
        <v>971</v>
      </c>
      <c r="H135" s="3" t="s">
        <v>972</v>
      </c>
      <c r="I135" s="3" t="str">
        <f>IFERROR(__xludf.DUMMYFUNCTION("GOOGLETRANSLATE(H135,""id"",""en"")"),"Young people just marry a husband using the wife's condition to take a pill using an IUD etc.")</f>
        <v>Young people just marry a husband using the wife's condition to take a pill using an IUD etc.</v>
      </c>
    </row>
    <row r="136" ht="15.75" customHeight="1">
      <c r="A136" s="3" t="s">
        <v>973</v>
      </c>
      <c r="B136" s="3" t="s">
        <v>973</v>
      </c>
      <c r="C136" s="3" t="s">
        <v>974</v>
      </c>
      <c r="D136" s="3" t="s">
        <v>975</v>
      </c>
      <c r="E136" s="3" t="s">
        <v>976</v>
      </c>
      <c r="F136" s="3" t="s">
        <v>977</v>
      </c>
      <c r="G136" s="3" t="s">
        <v>977</v>
      </c>
      <c r="H136" s="3" t="s">
        <v>978</v>
      </c>
      <c r="I136" s="3" t="str">
        <f>IFERROR(__xludf.DUMMYFUNCTION("GOOGLETRANSLATE(H136,""id"",""en"")"),"DIAROTIN YOUNG MARKET FUCK AGE ASMARA STORY DISABLED NGABATIN")</f>
        <v>DIAROTIN YOUNG MARKET FUCK AGE ASMARA STORY DISABLED NGABATIN</v>
      </c>
    </row>
    <row r="137" ht="15.75" customHeight="1">
      <c r="A137" s="3" t="s">
        <v>979</v>
      </c>
      <c r="B137" s="3" t="s">
        <v>980</v>
      </c>
      <c r="C137" s="3" t="s">
        <v>981</v>
      </c>
      <c r="D137" s="3" t="s">
        <v>982</v>
      </c>
      <c r="E137" s="3" t="s">
        <v>983</v>
      </c>
      <c r="F137" s="3" t="s">
        <v>984</v>
      </c>
      <c r="G137" s="3" t="s">
        <v>985</v>
      </c>
      <c r="H137" s="3" t="s">
        <v>986</v>
      </c>
      <c r="I137" s="3" t="str">
        <f>IFERROR(__xludf.DUMMYFUNCTION("GOOGLETRANSLATE(H137,""id"",""en"")"),"Yes, young people are stepping on age")</f>
        <v>Yes, young people are stepping on age</v>
      </c>
    </row>
    <row r="138" ht="15.75" customHeight="1">
      <c r="A138" s="3" t="s">
        <v>987</v>
      </c>
      <c r="B138" s="3" t="s">
        <v>987</v>
      </c>
      <c r="C138" s="3" t="s">
        <v>988</v>
      </c>
      <c r="D138" s="3" t="s">
        <v>989</v>
      </c>
      <c r="E138" s="3" t="s">
        <v>990</v>
      </c>
      <c r="F138" s="3" t="s">
        <v>991</v>
      </c>
      <c r="G138" s="3" t="s">
        <v>992</v>
      </c>
      <c r="H138" s="3" t="s">
        <v>993</v>
      </c>
      <c r="I138" s="3" t="str">
        <f>IFERROR(__xludf.DUMMYFUNCTION("GOOGLETRANSLATE(H138,""id"",""en"")"),"TV Series tells the life of the premise family of the grandfather's marriage young wife of the age of the old grandfather of the old wife of the wife of a girl marriage, a funny boy")</f>
        <v>TV Series tells the life of the premise family of the grandfather's marriage young wife of the age of the old grandfather of the old wife of the wife of a girl marriage, a funny boy</v>
      </c>
    </row>
    <row r="139" ht="15.75" customHeight="1">
      <c r="A139" s="3" t="s">
        <v>994</v>
      </c>
      <c r="B139" s="3" t="s">
        <v>995</v>
      </c>
      <c r="C139" s="3" t="s">
        <v>996</v>
      </c>
      <c r="D139" s="3" t="s">
        <v>997</v>
      </c>
      <c r="E139" s="3" t="s">
        <v>998</v>
      </c>
      <c r="F139" s="3" t="s">
        <v>999</v>
      </c>
      <c r="G139" s="3" t="s">
        <v>1000</v>
      </c>
      <c r="H139" s="3" t="s">
        <v>1001</v>
      </c>
      <c r="I139" s="3" t="str">
        <f>IFERROR(__xludf.DUMMYFUNCTION("GOOGLETRANSLATE(H139,""id"",""en"")"),"Come Really Labuh Walimah Street Guets Young Marriage Young Young Taqwa As best as you meet")</f>
        <v>Come Really Labuh Walimah Street Guets Young Marriage Young Young Taqwa As best as you meet</v>
      </c>
    </row>
    <row r="140" ht="15.75" customHeight="1">
      <c r="A140" s="3" t="s">
        <v>1002</v>
      </c>
      <c r="B140" s="3" t="s">
        <v>1003</v>
      </c>
      <c r="C140" s="3" t="s">
        <v>1004</v>
      </c>
      <c r="D140" s="3" t="s">
        <v>1005</v>
      </c>
      <c r="E140" s="3" t="s">
        <v>1006</v>
      </c>
      <c r="F140" s="3" t="s">
        <v>1007</v>
      </c>
      <c r="G140" s="3" t="s">
        <v>1008</v>
      </c>
      <c r="H140" s="3" t="s">
        <v>1009</v>
      </c>
      <c r="I140" s="3" t="str">
        <f>IFERROR(__xludf.DUMMYFUNCTION("GOOGLETRANSLATE(H140,""id"",""en"")"),"abortion procedures for head abortion girls Indonesian marriage use procedures alias buy illegal digestive medicine eating young pineapple drinking illegal illegal about the ultimate effect si")</f>
        <v>abortion procedures for head abortion girls Indonesian marriage use procedures alias buy illegal digestive medicine eating young pineapple drinking illegal illegal about the ultimate effect si</v>
      </c>
    </row>
    <row r="141" ht="15.75" customHeight="1">
      <c r="A141" s="3" t="s">
        <v>1010</v>
      </c>
      <c r="B141" s="3" t="s">
        <v>1011</v>
      </c>
      <c r="C141" s="3" t="s">
        <v>1012</v>
      </c>
      <c r="D141" s="3" t="s">
        <v>1013</v>
      </c>
      <c r="E141" s="3" t="s">
        <v>1014</v>
      </c>
      <c r="F141" s="3" t="s">
        <v>1015</v>
      </c>
      <c r="G141" s="3" t="s">
        <v>1016</v>
      </c>
      <c r="H141" s="3" t="s">
        <v>1017</v>
      </c>
      <c r="I141" s="3" t="str">
        <f>IFERROR(__xludf.DUMMYFUNCTION("GOOGLETRANSLATE(H141,""id"",""en"")"),"Just comfortable, wait for this debut to say young marriage to introduce girls")</f>
        <v>Just comfortable, wait for this debut to say young marriage to introduce girls</v>
      </c>
    </row>
    <row r="142" ht="15.75" customHeight="1">
      <c r="A142" s="3" t="s">
        <v>1018</v>
      </c>
      <c r="B142" s="3" t="s">
        <v>1019</v>
      </c>
      <c r="C142" s="3" t="s">
        <v>1020</v>
      </c>
      <c r="D142" s="3" t="s">
        <v>1021</v>
      </c>
      <c r="E142" s="3" t="s">
        <v>1022</v>
      </c>
      <c r="F142" s="3" t="s">
        <v>1023</v>
      </c>
      <c r="G142" s="3" t="s">
        <v>1023</v>
      </c>
      <c r="H142" s="3" t="s">
        <v>1024</v>
      </c>
      <c r="I142" s="3" t="str">
        <f>IFERROR(__xludf.DUMMYFUNCTION("GOOGLETRANSLATE(H142,""id"",""en"")"),"See Efkape Schedule Upset Areas Difficult Senior Young Marriage")</f>
        <v>See Efkape Schedule Upset Areas Difficult Senior Young Marriage</v>
      </c>
    </row>
    <row r="143" ht="15.75" customHeight="1">
      <c r="A143" s="3" t="s">
        <v>1025</v>
      </c>
      <c r="B143" s="3" t="s">
        <v>1026</v>
      </c>
      <c r="C143" s="3" t="s">
        <v>1027</v>
      </c>
      <c r="D143" s="3" t="s">
        <v>1028</v>
      </c>
      <c r="E143" s="3" t="s">
        <v>1029</v>
      </c>
      <c r="F143" s="3" t="s">
        <v>1030</v>
      </c>
      <c r="G143" s="3" t="s">
        <v>1031</v>
      </c>
      <c r="H143" s="3" t="s">
        <v>1032</v>
      </c>
      <c r="I143" s="3" t="str">
        <f>IFERROR(__xludf.DUMMYFUNCTION("GOOGLETRANSLATE(H143,""id"",""en"")"),"if marriage is not sad happy to be trivial so that young people are not afraid of marriage bad news media marriage")</f>
        <v>if marriage is not sad happy to be trivial so that young people are not afraid of marriage bad news media marriage</v>
      </c>
    </row>
    <row r="144" ht="15.75" customHeight="1">
      <c r="A144" s="3" t="s">
        <v>1033</v>
      </c>
      <c r="B144" s="3" t="s">
        <v>1033</v>
      </c>
      <c r="C144" s="3" t="s">
        <v>1034</v>
      </c>
      <c r="D144" s="3" t="s">
        <v>1035</v>
      </c>
      <c r="E144" s="3" t="s">
        <v>1035</v>
      </c>
      <c r="F144" s="3" t="s">
        <v>1035</v>
      </c>
      <c r="G144" s="3" t="s">
        <v>1036</v>
      </c>
      <c r="H144" s="3" t="s">
        <v>1037</v>
      </c>
      <c r="I144" s="3" t="str">
        <f>IFERROR(__xludf.DUMMYFUNCTION("GOOGLETRANSLATE(H144,""id"",""en"")"),"school means to postpone young marriage")</f>
        <v>school means to postpone young marriage</v>
      </c>
    </row>
    <row r="145" ht="15.75" customHeight="1">
      <c r="A145" s="3" t="s">
        <v>1038</v>
      </c>
      <c r="B145" s="3" t="s">
        <v>1039</v>
      </c>
      <c r="C145" s="3" t="s">
        <v>1040</v>
      </c>
      <c r="D145" s="3" t="s">
        <v>1041</v>
      </c>
      <c r="E145" s="3" t="s">
        <v>1042</v>
      </c>
      <c r="F145" s="3" t="s">
        <v>1043</v>
      </c>
      <c r="G145" s="3" t="s">
        <v>1044</v>
      </c>
      <c r="H145" s="3" t="s">
        <v>1045</v>
      </c>
      <c r="I145" s="3" t="str">
        <f>IFERROR(__xludf.DUMMYFUNCTION("GOOGLETRANSLATE(H145,""id"",""en"")"),"The aim of the parents of the young victims of young marriages is a young background of educational children because of the times because of lack of education so still love them")</f>
        <v>The aim of the parents of the young victims of young marriages is a young background of educational children because of the times because of lack of education so still love them</v>
      </c>
    </row>
    <row r="146" ht="15.75" customHeight="1">
      <c r="A146" s="3" t="s">
        <v>1046</v>
      </c>
      <c r="B146" s="3" t="s">
        <v>1047</v>
      </c>
      <c r="C146" s="3" t="s">
        <v>1048</v>
      </c>
      <c r="D146" s="3" t="s">
        <v>1049</v>
      </c>
      <c r="E146" s="3" t="s">
        <v>1050</v>
      </c>
      <c r="F146" s="3" t="s">
        <v>1051</v>
      </c>
      <c r="G146" s="3" t="s">
        <v>1052</v>
      </c>
      <c r="H146" s="3" t="s">
        <v>1053</v>
      </c>
      <c r="I146" s="3" t="str">
        <f>IFERROR(__xludf.DUMMYFUNCTION("GOOGLETRANSLATE(H146,""id"",""en"")"),"Menfess Again, I really feel the parents of young children's marriage conflict don't communicate the husband's husband's wife")</f>
        <v>Menfess Again, I really feel the parents of young children's marriage conflict don't communicate the husband's husband's wife</v>
      </c>
    </row>
    <row r="147" ht="15.75" customHeight="1">
      <c r="A147" s="3" t="s">
        <v>1054</v>
      </c>
      <c r="B147" s="3" t="s">
        <v>1055</v>
      </c>
      <c r="C147" s="3" t="s">
        <v>1056</v>
      </c>
      <c r="D147" s="3" t="s">
        <v>1057</v>
      </c>
      <c r="E147" s="3" t="s">
        <v>1058</v>
      </c>
      <c r="F147" s="3" t="s">
        <v>1059</v>
      </c>
      <c r="G147" s="3" t="s">
        <v>1060</v>
      </c>
      <c r="H147" s="3" t="s">
        <v>1061</v>
      </c>
      <c r="I147" s="3" t="str">
        <f>IFERROR(__xludf.DUMMYFUNCTION("GOOGLETRANSLATE(H147,""id"",""en"")"),"I hope that young people marriage to the child's diarrhea, just clean the sister and vomit, vomit")</f>
        <v>I hope that young people marriage to the child's diarrhea, just clean the sister and vomit, vomit</v>
      </c>
    </row>
    <row r="148" ht="15.75" customHeight="1">
      <c r="A148" s="3" t="s">
        <v>1062</v>
      </c>
      <c r="B148" s="3" t="s">
        <v>1063</v>
      </c>
      <c r="C148" s="3" t="s">
        <v>1064</v>
      </c>
      <c r="D148" s="3" t="s">
        <v>1065</v>
      </c>
      <c r="E148" s="3" t="s">
        <v>1066</v>
      </c>
      <c r="F148" s="3" t="s">
        <v>1067</v>
      </c>
      <c r="G148" s="3" t="s">
        <v>1068</v>
      </c>
      <c r="H148" s="3" t="s">
        <v>1069</v>
      </c>
      <c r="I148" s="3" t="str">
        <f>IFERROR(__xludf.DUMMYFUNCTION("GOOGLETRANSLATE(H148,""id"",""en"")"),"marriage young sister")</f>
        <v>marriage young sister</v>
      </c>
    </row>
    <row r="149" ht="15.75" customHeight="1">
      <c r="A149" s="3" t="s">
        <v>1070</v>
      </c>
      <c r="B149" s="3" t="s">
        <v>1071</v>
      </c>
      <c r="C149" s="3" t="s">
        <v>1072</v>
      </c>
      <c r="D149" s="3" t="s">
        <v>1073</v>
      </c>
      <c r="E149" s="3" t="s">
        <v>1074</v>
      </c>
      <c r="F149" s="3" t="s">
        <v>1075</v>
      </c>
      <c r="G149" s="3" t="s">
        <v>1075</v>
      </c>
      <c r="H149" s="3" t="s">
        <v>1076</v>
      </c>
      <c r="I149" s="3" t="str">
        <f>IFERROR(__xludf.DUMMYFUNCTION("GOOGLETRANSLATE(H149,""id"",""en"")"),"Niel Married Young Let's Be Young If Really")</f>
        <v>Niel Married Young Let's Be Young If Really</v>
      </c>
    </row>
    <row r="150" ht="15.75" customHeight="1">
      <c r="A150" s="3" t="s">
        <v>1077</v>
      </c>
      <c r="B150" s="3" t="s">
        <v>1078</v>
      </c>
      <c r="C150" s="3" t="s">
        <v>1079</v>
      </c>
      <c r="D150" s="3" t="s">
        <v>1080</v>
      </c>
      <c r="E150" s="3" t="s">
        <v>1081</v>
      </c>
      <c r="F150" s="3" t="s">
        <v>1082</v>
      </c>
      <c r="G150" s="3" t="s">
        <v>1083</v>
      </c>
      <c r="H150" s="3" t="s">
        <v>1084</v>
      </c>
      <c r="I150" s="3" t="str">
        <f>IFERROR(__xludf.DUMMYFUNCTION("GOOGLETRANSLATE(H150,""id"",""en"")"),"yes rumors of young marriage widower don't know if you get married")</f>
        <v>yes rumors of young marriage widower don't know if you get married</v>
      </c>
    </row>
    <row r="151" ht="15.75" customHeight="1">
      <c r="A151" s="3" t="s">
        <v>1085</v>
      </c>
      <c r="B151" s="3" t="s">
        <v>1086</v>
      </c>
      <c r="C151" s="3" t="s">
        <v>1087</v>
      </c>
      <c r="D151" s="3" t="s">
        <v>1088</v>
      </c>
      <c r="E151" s="3" t="s">
        <v>1089</v>
      </c>
      <c r="F151" s="3" t="s">
        <v>1089</v>
      </c>
      <c r="G151" s="3" t="s">
        <v>1089</v>
      </c>
      <c r="H151" s="3" t="s">
        <v>1090</v>
      </c>
      <c r="I151" s="3" t="str">
        <f>IFERROR(__xludf.DUMMYFUNCTION("GOOGLETRANSLATE(H151,""id"",""en"")"),"The Mystery of the Fuel of Young Marriage Life")</f>
        <v>The Mystery of the Fuel of Young Marriage Life</v>
      </c>
    </row>
    <row r="152" ht="15.75" customHeight="1">
      <c r="A152" s="3" t="s">
        <v>1091</v>
      </c>
      <c r="B152" s="3" t="s">
        <v>1092</v>
      </c>
      <c r="C152" s="3" t="s">
        <v>1093</v>
      </c>
      <c r="D152" s="3" t="s">
        <v>1094</v>
      </c>
      <c r="E152" s="3" t="s">
        <v>1095</v>
      </c>
      <c r="F152" s="3" t="s">
        <v>1096</v>
      </c>
      <c r="G152" s="3" t="s">
        <v>1097</v>
      </c>
      <c r="H152" s="3" t="s">
        <v>1098</v>
      </c>
      <c r="I152" s="3" t="str">
        <f>IFERROR(__xludf.DUMMYFUNCTION("GOOGLETRANSLATE(H152,""id"",""en"")"),"Afraid that marriage is really honest to die young")</f>
        <v>Afraid that marriage is really honest to die young</v>
      </c>
    </row>
    <row r="153" ht="15.75" customHeight="1">
      <c r="A153" s="3" t="s">
        <v>1099</v>
      </c>
      <c r="B153" s="3" t="s">
        <v>1100</v>
      </c>
      <c r="C153" s="3" t="s">
        <v>1101</v>
      </c>
      <c r="D153" s="3" t="s">
        <v>1102</v>
      </c>
      <c r="E153" s="3" t="s">
        <v>1103</v>
      </c>
      <c r="F153" s="3" t="s">
        <v>1104</v>
      </c>
      <c r="G153" s="3" t="s">
        <v>1105</v>
      </c>
      <c r="H153" s="3" t="s">
        <v>1106</v>
      </c>
      <c r="I153" s="3" t="str">
        <f>IFERROR(__xludf.DUMMYFUNCTION("GOOGLETRANSLATE(H153,""id"",""en"")"),"The era of foster parents young marriage children victims of parents' parents are free to get sick.")</f>
        <v>The era of foster parents young marriage children victims of parents' parents are free to get sick.</v>
      </c>
    </row>
    <row r="154" ht="15.75" customHeight="1">
      <c r="A154" s="3" t="s">
        <v>1107</v>
      </c>
      <c r="B154" s="3" t="s">
        <v>1107</v>
      </c>
      <c r="C154" s="3" t="s">
        <v>1108</v>
      </c>
      <c r="D154" s="3" t="s">
        <v>1109</v>
      </c>
      <c r="E154" s="3" t="s">
        <v>1109</v>
      </c>
      <c r="F154" s="3" t="s">
        <v>1110</v>
      </c>
      <c r="G154" s="3" t="s">
        <v>1111</v>
      </c>
      <c r="H154" s="3" t="s">
        <v>1112</v>
      </c>
      <c r="I154" s="3" t="str">
        <f>IFERROR(__xludf.DUMMYFUNCTION("GOOGLETRANSLATE(H154,""id"",""en"")"),"Impi Marriage Young All You Can Eat Pay Month")</f>
        <v>Impi Marriage Young All You Can Eat Pay Month</v>
      </c>
    </row>
    <row r="155" ht="15.75" customHeight="1">
      <c r="A155" s="3" t="s">
        <v>1113</v>
      </c>
      <c r="B155" s="3" t="s">
        <v>1113</v>
      </c>
      <c r="C155" s="3" t="s">
        <v>1114</v>
      </c>
      <c r="D155" s="3" t="s">
        <v>1115</v>
      </c>
      <c r="E155" s="3" t="s">
        <v>1116</v>
      </c>
      <c r="F155" s="3" t="s">
        <v>1117</v>
      </c>
      <c r="G155" s="3" t="s">
        <v>1118</v>
      </c>
      <c r="H155" s="3" t="s">
        <v>1119</v>
      </c>
      <c r="I155" s="3" t="str">
        <f>IFERROR(__xludf.DUMMYFUNCTION("GOOGLETRANSLATE(H155,""id"",""en"")"),"Ma'am Ma'am, Mrs. Oh, young people just know the nature of the nature of marriage so I was shocked hehe, ma'am")</f>
        <v>Ma'am Ma'am, Mrs. Oh, young people just know the nature of the nature of marriage so I was shocked hehe, ma'am</v>
      </c>
    </row>
    <row r="156" ht="15.75" customHeight="1">
      <c r="A156" s="3" t="s">
        <v>1120</v>
      </c>
      <c r="B156" s="3" t="s">
        <v>1121</v>
      </c>
      <c r="C156" s="3" t="s">
        <v>1122</v>
      </c>
      <c r="D156" s="3" t="s">
        <v>1123</v>
      </c>
      <c r="E156" s="3" t="s">
        <v>1124</v>
      </c>
      <c r="F156" s="3" t="s">
        <v>1125</v>
      </c>
      <c r="G156" s="3" t="s">
        <v>1126</v>
      </c>
      <c r="H156" s="3" t="s">
        <v>1127</v>
      </c>
      <c r="I156" s="3" t="str">
        <f>IFERROR(__xludf.DUMMYFUNCTION("GOOGLETRANSLATE(H156,""id"",""en"")"),"Ma'am thesis, while favorable just thinking that people say oh yes witnesses of young marriage parents see good economy")</f>
        <v>Ma'am thesis, while favorable just thinking that people say oh yes witnesses of young marriage parents see good economy</v>
      </c>
    </row>
    <row r="157" ht="15.75" customHeight="1">
      <c r="A157" s="3" t="s">
        <v>1128</v>
      </c>
      <c r="B157" s="3" t="s">
        <v>1129</v>
      </c>
      <c r="C157" s="3" t="s">
        <v>1130</v>
      </c>
      <c r="D157" s="3" t="s">
        <v>1131</v>
      </c>
      <c r="E157" s="3" t="s">
        <v>1132</v>
      </c>
      <c r="F157" s="3" t="s">
        <v>1133</v>
      </c>
      <c r="G157" s="3" t="s">
        <v>1134</v>
      </c>
      <c r="H157" s="3" t="s">
        <v>1135</v>
      </c>
      <c r="I157" s="3" t="str">
        <f>IFERROR(__xludf.DUMMYFUNCTION("GOOGLETRANSLATE(H157,""id"",""en"")"),"Ihhh child yes tt lily separated young marriage when lily is like staying in")</f>
        <v>Ihhh child yes tt lily separated young marriage when lily is like staying in</v>
      </c>
    </row>
    <row r="158" ht="15.75" customHeight="1">
      <c r="A158" s="3" t="s">
        <v>1136</v>
      </c>
      <c r="B158" s="3" t="s">
        <v>1137</v>
      </c>
      <c r="C158" s="3" t="s">
        <v>1138</v>
      </c>
      <c r="D158" s="3" t="s">
        <v>1139</v>
      </c>
      <c r="E158" s="3" t="s">
        <v>1140</v>
      </c>
      <c r="F158" s="3" t="s">
        <v>1141</v>
      </c>
      <c r="G158" s="3" t="s">
        <v>1142</v>
      </c>
      <c r="H158" s="3" t="s">
        <v>1143</v>
      </c>
      <c r="I158" s="3" t="str">
        <f>IFERROR(__xludf.DUMMYFUNCTION("GOOGLETRANSLATE(H158,""id"",""en"")"),"Young Thinking Mate Thinking Successful Family Umrah Faith Money For Parents Amin Marriage Business Thinking Sing Successful Sekuju Life of Marriage Success")</f>
        <v>Young Thinking Mate Thinking Successful Family Umrah Faith Money For Parents Amin Marriage Business Thinking Sing Successful Sekuju Life of Marriage Success</v>
      </c>
    </row>
    <row r="159" ht="15.75" customHeight="1">
      <c r="A159" s="3" t="s">
        <v>1144</v>
      </c>
      <c r="B159" s="3" t="s">
        <v>1145</v>
      </c>
      <c r="C159" s="3" t="s">
        <v>1146</v>
      </c>
      <c r="D159" s="3" t="s">
        <v>1147</v>
      </c>
      <c r="E159" s="3" t="s">
        <v>1148</v>
      </c>
      <c r="F159" s="3" t="s">
        <v>1149</v>
      </c>
      <c r="G159" s="3" t="s">
        <v>1150</v>
      </c>
      <c r="H159" s="3" t="s">
        <v>1151</v>
      </c>
      <c r="I159" s="3" t="str">
        <f>IFERROR(__xludf.DUMMYFUNCTION("GOOGLETRANSLATE(H159,""id"",""en"")"),"If you're not afraid of a mate, my friend leaves marriage quickly, we aren't strange, it's not strange, you are a wenger, you don't get married.")</f>
        <v>If you're not afraid of a mate, my friend leaves marriage quickly, we aren't strange, it's not strange, you are a wenger, you don't get married.</v>
      </c>
    </row>
    <row r="160" ht="15.75" customHeight="1">
      <c r="A160" s="3" t="s">
        <v>1152</v>
      </c>
      <c r="B160" s="3" t="s">
        <v>1153</v>
      </c>
      <c r="C160" s="3" t="s">
        <v>1154</v>
      </c>
      <c r="D160" s="3" t="s">
        <v>1155</v>
      </c>
      <c r="E160" s="3" t="s">
        <v>1156</v>
      </c>
      <c r="F160" s="3" t="s">
        <v>1157</v>
      </c>
      <c r="G160" s="3" t="s">
        <v>1158</v>
      </c>
      <c r="H160" s="3" t="s">
        <v>1159</v>
      </c>
      <c r="I160" s="3" t="str">
        <f>IFERROR(__xludf.DUMMYFUNCTION("GOOGLETRANSLATE(H160,""id"",""en"")"),"Facts, I don't know, sometimes people take care of if you are young, marriage, sometimes people talk very easily")</f>
        <v>Facts, I don't know, sometimes people take care of if you are young, marriage, sometimes people talk very easily</v>
      </c>
    </row>
    <row r="161" ht="15.75" customHeight="1">
      <c r="A161" s="3" t="s">
        <v>1160</v>
      </c>
      <c r="B161" s="3" t="s">
        <v>1161</v>
      </c>
      <c r="C161" s="3" t="s">
        <v>1162</v>
      </c>
      <c r="D161" s="3" t="s">
        <v>1163</v>
      </c>
      <c r="E161" s="3" t="s">
        <v>1164</v>
      </c>
      <c r="F161" s="3" t="s">
        <v>1165</v>
      </c>
      <c r="G161" s="3" t="s">
        <v>1166</v>
      </c>
      <c r="H161" s="3" t="s">
        <v>1167</v>
      </c>
      <c r="I161" s="3" t="str">
        <f>IFERROR(__xludf.DUMMYFUNCTION("GOOGLETRANSLATE(H161,""id"",""en"")"),"the house of the older sister work helps a shop marriage, a young girl is used to be used by men to be asked to be able to cheat, work shops at a time to work directly")</f>
        <v>the house of the older sister work helps a shop marriage, a young girl is used to be used by men to be asked to be able to cheat, work shops at a time to work directly</v>
      </c>
    </row>
    <row r="162" ht="15.75" customHeight="1">
      <c r="A162" s="3" t="s">
        <v>1168</v>
      </c>
      <c r="B162" s="3" t="s">
        <v>1169</v>
      </c>
      <c r="C162" s="3" t="s">
        <v>1170</v>
      </c>
      <c r="D162" s="3" t="s">
        <v>1171</v>
      </c>
      <c r="E162" s="3" t="s">
        <v>1172</v>
      </c>
      <c r="F162" s="3" t="s">
        <v>1173</v>
      </c>
      <c r="G162" s="3" t="s">
        <v>1174</v>
      </c>
      <c r="H162" s="3" t="s">
        <v>1175</v>
      </c>
      <c r="I162" s="3" t="str">
        <f>IFERROR(__xludf.DUMMYFUNCTION("GOOGLETRANSLATE(H162,""id"",""en"")"),"Knowing the young tawur is pursued by the friend where the scope of the progress is unwilling to repent marriage amps, a normal life short story")</f>
        <v>Knowing the young tawur is pursued by the friend where the scope of the progress is unwilling to repent marriage amps, a normal life short story</v>
      </c>
    </row>
    <row r="163" ht="15.75" customHeight="1">
      <c r="A163" s="3" t="s">
        <v>1176</v>
      </c>
      <c r="B163" s="3" t="s">
        <v>1177</v>
      </c>
      <c r="C163" s="3" t="s">
        <v>1178</v>
      </c>
      <c r="D163" s="3" t="s">
        <v>1179</v>
      </c>
      <c r="E163" s="3" t="s">
        <v>1180</v>
      </c>
      <c r="F163" s="3" t="s">
        <v>1181</v>
      </c>
      <c r="G163" s="3" t="s">
        <v>1181</v>
      </c>
      <c r="H163" s="3" t="s">
        <v>1182</v>
      </c>
      <c r="I163" s="3" t="str">
        <f>IFERROR(__xludf.DUMMYFUNCTION("GOOGLETRANSLATE(H163,""id"",""en"")"),"Buy Please Marry Young")</f>
        <v>Buy Please Marry Young</v>
      </c>
    </row>
    <row r="164" ht="15.75" customHeight="1">
      <c r="A164" s="3" t="s">
        <v>1183</v>
      </c>
      <c r="B164" s="3" t="s">
        <v>1183</v>
      </c>
      <c r="C164" s="3" t="s">
        <v>1184</v>
      </c>
      <c r="D164" s="3" t="s">
        <v>1185</v>
      </c>
      <c r="E164" s="3" t="s">
        <v>1186</v>
      </c>
      <c r="F164" s="3" t="s">
        <v>1187</v>
      </c>
      <c r="G164" s="3" t="s">
        <v>1188</v>
      </c>
      <c r="H164" s="3" t="s">
        <v>1189</v>
      </c>
      <c r="I164" s="3" t="str">
        <f>IFERROR(__xludf.DUMMYFUNCTION("GOOGLETRANSLATE(H164,""id"",""en"")"),"Really young boyfriend's parent's parents after the age of divorce, huh, I don't know in front of the relationship")</f>
        <v>Really young boyfriend's parent's parents after the age of divorce, huh, I don't know in front of the relationship</v>
      </c>
    </row>
    <row r="165" ht="15.75" customHeight="1">
      <c r="A165" s="3" t="s">
        <v>1190</v>
      </c>
      <c r="B165" s="3" t="s">
        <v>1190</v>
      </c>
      <c r="C165" s="3" t="s">
        <v>1191</v>
      </c>
      <c r="D165" s="3" t="s">
        <v>1192</v>
      </c>
      <c r="E165" s="3" t="s">
        <v>1193</v>
      </c>
      <c r="F165" s="3" t="s">
        <v>1194</v>
      </c>
      <c r="G165" s="3" t="s">
        <v>1194</v>
      </c>
      <c r="H165" s="3" t="s">
        <v>1195</v>
      </c>
      <c r="I165" s="3" t="str">
        <f>IFERROR(__xludf.DUMMYFUNCTION("GOOGLETRANSLATE(H165,""id"",""en"")"),"young marriage age")</f>
        <v>young marriage age</v>
      </c>
    </row>
    <row r="166" ht="15.75" customHeight="1">
      <c r="A166" s="3" t="s">
        <v>1196</v>
      </c>
      <c r="B166" s="3" t="s">
        <v>1197</v>
      </c>
      <c r="C166" s="3" t="s">
        <v>1198</v>
      </c>
      <c r="D166" s="3" t="s">
        <v>1199</v>
      </c>
      <c r="E166" s="3" t="s">
        <v>1200</v>
      </c>
      <c r="F166" s="3" t="s">
        <v>1201</v>
      </c>
      <c r="G166" s="3" t="s">
        <v>1202</v>
      </c>
      <c r="H166" s="3" t="s">
        <v>1203</v>
      </c>
      <c r="I166" s="3" t="str">
        <f>IFERROR(__xludf.DUMMYFUNCTION("GOOGLETRANSLATE(H166,""id"",""en"")"),"No wonder the child is not marriage Childfree young danger is not in school bring adults to become a samsak lampias emotional")</f>
        <v>No wonder the child is not marriage Childfree young danger is not in school bring adults to become a samsak lampias emotional</v>
      </c>
    </row>
    <row r="167" ht="15.75" customHeight="1">
      <c r="A167" s="3" t="s">
        <v>1204</v>
      </c>
      <c r="B167" s="3" t="s">
        <v>1205</v>
      </c>
      <c r="C167" s="3" t="s">
        <v>1206</v>
      </c>
      <c r="D167" s="3" t="s">
        <v>1207</v>
      </c>
      <c r="E167" s="3" t="s">
        <v>1208</v>
      </c>
      <c r="F167" s="3" t="s">
        <v>1209</v>
      </c>
      <c r="G167" s="3" t="s">
        <v>1210</v>
      </c>
      <c r="H167" s="3" t="s">
        <v>1211</v>
      </c>
      <c r="I167" s="3" t="str">
        <f>IFERROR(__xludf.DUMMYFUNCTION("GOOGLETRANSLATE(H167,""id"",""en"")"),"Young marriage friends are the mindset of school people")</f>
        <v>Young marriage friends are the mindset of school people</v>
      </c>
    </row>
    <row r="168" ht="15.75" customHeight="1">
      <c r="A168" s="3" t="s">
        <v>1212</v>
      </c>
      <c r="B168" s="3" t="s">
        <v>1213</v>
      </c>
      <c r="C168" s="3" t="s">
        <v>1214</v>
      </c>
      <c r="D168" s="3" t="s">
        <v>1215</v>
      </c>
      <c r="E168" s="3" t="s">
        <v>1216</v>
      </c>
      <c r="F168" s="3" t="s">
        <v>1217</v>
      </c>
      <c r="G168" s="3" t="s">
        <v>1218</v>
      </c>
      <c r="H168" s="3" t="s">
        <v>1219</v>
      </c>
      <c r="I168" s="3" t="str">
        <f>IFERROR(__xludf.DUMMYFUNCTION("GOOGLETRANSLATE(H168,""id"",""en"")"),"Forbid a boyfriend to spoke adults, tell me to get married in surprise to talk about the good favors of the acellers")</f>
        <v>Forbid a boyfriend to spoke adults, tell me to get married in surprise to talk about the good favors of the acellers</v>
      </c>
    </row>
    <row r="169" ht="15.75" customHeight="1">
      <c r="A169" s="3" t="s">
        <v>1220</v>
      </c>
      <c r="B169" s="3" t="s">
        <v>1220</v>
      </c>
      <c r="C169" s="3" t="s">
        <v>1221</v>
      </c>
      <c r="D169" s="3" t="s">
        <v>1222</v>
      </c>
      <c r="E169" s="3" t="s">
        <v>1223</v>
      </c>
      <c r="F169" s="3" t="s">
        <v>1224</v>
      </c>
      <c r="G169" s="3" t="s">
        <v>1225</v>
      </c>
      <c r="H169" s="3" t="s">
        <v>1226</v>
      </c>
      <c r="I169" s="3" t="str">
        <f>IFERROR(__xludf.DUMMYFUNCTION("GOOGLETRANSLATE(H169,""id"",""en"")"),"the young marriage of a boy yoshi, let's just")</f>
        <v>the young marriage of a boy yoshi, let's just</v>
      </c>
    </row>
    <row r="170" ht="15.75" customHeight="1">
      <c r="A170" s="3" t="s">
        <v>1227</v>
      </c>
      <c r="B170" s="3" t="s">
        <v>1228</v>
      </c>
      <c r="C170" s="3" t="s">
        <v>1229</v>
      </c>
      <c r="D170" s="3" t="s">
        <v>1230</v>
      </c>
      <c r="E170" s="3" t="s">
        <v>1231</v>
      </c>
      <c r="F170" s="3" t="s">
        <v>1232</v>
      </c>
      <c r="G170" s="3" t="s">
        <v>1232</v>
      </c>
      <c r="H170" s="3" t="s">
        <v>1233</v>
      </c>
      <c r="I170" s="3" t="str">
        <f>IFERROR(__xludf.DUMMYFUNCTION("GOOGLETRANSLATE(H170,""id"",""en"")"),"Silence young marriage")</f>
        <v>Silence young marriage</v>
      </c>
    </row>
    <row r="171" ht="15.75" customHeight="1">
      <c r="A171" s="3" t="s">
        <v>1234</v>
      </c>
      <c r="B171" s="3" t="s">
        <v>1235</v>
      </c>
      <c r="C171" s="3" t="s">
        <v>1236</v>
      </c>
      <c r="D171" s="3" t="s">
        <v>1237</v>
      </c>
      <c r="E171" s="3" t="s">
        <v>1238</v>
      </c>
      <c r="F171" s="3" t="s">
        <v>1239</v>
      </c>
      <c r="G171" s="3" t="s">
        <v>1240</v>
      </c>
      <c r="H171" s="3" t="s">
        <v>1241</v>
      </c>
      <c r="I171" s="3" t="str">
        <f>IFERROR(__xludf.DUMMYFUNCTION("GOOGLETRANSLATE(H171,""id"",""en"")"),"Different Yan Marriage Young, Millions of Day Shopping Money is Confused")</f>
        <v>Different Yan Marriage Young, Millions of Day Shopping Money is Confused</v>
      </c>
    </row>
    <row r="172" ht="15.75" customHeight="1">
      <c r="A172" s="3" t="s">
        <v>1242</v>
      </c>
      <c r="B172" s="3" t="s">
        <v>1243</v>
      </c>
      <c r="C172" s="3" t="s">
        <v>1244</v>
      </c>
      <c r="D172" s="3" t="s">
        <v>1245</v>
      </c>
      <c r="E172" s="3" t="s">
        <v>1246</v>
      </c>
      <c r="F172" s="3" t="s">
        <v>1247</v>
      </c>
      <c r="G172" s="3" t="s">
        <v>1248</v>
      </c>
      <c r="H172" s="3" t="s">
        <v>1249</v>
      </c>
      <c r="I172" s="3" t="str">
        <f>IFERROR(__xludf.DUMMYFUNCTION("GOOGLETRANSLATE(H172,""id"",""en"")"),"just hanging people communication open the attitude of the environment of teaching if marriage quickly the risk of mature mental money around the young marriage")</f>
        <v>just hanging people communication open the attitude of the environment of teaching if marriage quickly the risk of mature mental money around the young marriage</v>
      </c>
    </row>
    <row r="173" ht="15.75" customHeight="1">
      <c r="A173" s="3" t="s">
        <v>1250</v>
      </c>
      <c r="B173" s="3" t="s">
        <v>1251</v>
      </c>
      <c r="C173" s="3" t="s">
        <v>1252</v>
      </c>
      <c r="D173" s="3" t="s">
        <v>1253</v>
      </c>
      <c r="E173" s="3" t="s">
        <v>1254</v>
      </c>
      <c r="F173" s="3" t="s">
        <v>1255</v>
      </c>
      <c r="G173" s="3" t="s">
        <v>1256</v>
      </c>
      <c r="H173" s="3" t="s">
        <v>1257</v>
      </c>
      <c r="I173" s="3" t="str">
        <f>IFERROR(__xludf.DUMMYFUNCTION("GOOGLETRANSLATE(H173,""id"",""en"")"),"Joining the footsteps of young marriage parents yes")</f>
        <v>Joining the footsteps of young marriage parents yes</v>
      </c>
    </row>
    <row r="174" ht="15.75" customHeight="1">
      <c r="A174" s="3" t="s">
        <v>1258</v>
      </c>
      <c r="B174" s="3" t="s">
        <v>1259</v>
      </c>
      <c r="C174" s="3" t="s">
        <v>1260</v>
      </c>
      <c r="D174" s="3" t="s">
        <v>1261</v>
      </c>
      <c r="E174" s="3" t="s">
        <v>1262</v>
      </c>
      <c r="F174" s="3" t="s">
        <v>1263</v>
      </c>
      <c r="G174" s="3" t="s">
        <v>1264</v>
      </c>
      <c r="H174" s="3" t="s">
        <v>1265</v>
      </c>
      <c r="I174" s="3" t="str">
        <f>IFERROR(__xludf.DUMMYFUNCTION("GOOGLETRANSLATE(H174,""id"",""en"")"),"Many Indonesian people are cute to choose young marriages in the daughter -in -law of rich dripada complicated idols")</f>
        <v>Many Indonesian people are cute to choose young marriages in the daughter -in -law of rich dripada complicated idols</v>
      </c>
    </row>
    <row r="175" ht="15.75" customHeight="1">
      <c r="A175" s="3" t="s">
        <v>1266</v>
      </c>
      <c r="B175" s="3" t="s">
        <v>1267</v>
      </c>
      <c r="C175" s="3" t="s">
        <v>1268</v>
      </c>
      <c r="D175" s="3" t="s">
        <v>1269</v>
      </c>
      <c r="E175" s="3" t="s">
        <v>1270</v>
      </c>
      <c r="F175" s="3" t="s">
        <v>1271</v>
      </c>
      <c r="G175" s="3" t="s">
        <v>1271</v>
      </c>
      <c r="H175" s="3" t="s">
        <v>1272</v>
      </c>
      <c r="I175" s="3" t="str">
        <f>IFERROR(__xludf.DUMMYFUNCTION("GOOGLETRANSLATE(H175,""id"",""en"")"),"young marriage empty brother")</f>
        <v>young marriage empty brother</v>
      </c>
    </row>
    <row r="176" ht="15.75" customHeight="1">
      <c r="A176" s="3" t="s">
        <v>1273</v>
      </c>
      <c r="B176" s="3" t="s">
        <v>1274</v>
      </c>
      <c r="C176" s="3" t="s">
        <v>1275</v>
      </c>
      <c r="D176" s="3" t="s">
        <v>1276</v>
      </c>
      <c r="E176" s="3" t="s">
        <v>1277</v>
      </c>
      <c r="F176" s="3" t="s">
        <v>1278</v>
      </c>
      <c r="G176" s="3" t="s">
        <v>1279</v>
      </c>
      <c r="H176" s="3" t="s">
        <v>1280</v>
      </c>
      <c r="I176" s="3" t="str">
        <f>IFERROR(__xludf.DUMMYFUNCTION("GOOGLETRANSLATE(H176,""id"",""en"")"),"yuu, this is the biological parent of the youth of the young Slengki because Mrs. Lauza is in love, father of peace is very separated, Mrs. Lauza is pregnant, I don't know, Mrs. Lauza, put the peaceful house, Rumah Rumah Rumah Marriage Papah Den")</f>
        <v>yuu, this is the biological parent of the youth of the young Slengki because Mrs. Lauza is in love, father of peace is very separated, Mrs. Lauza is pregnant, I don't know, Mrs. Lauza, put the peaceful house, Rumah Rumah Rumah Marriage Papah Den</v>
      </c>
    </row>
    <row r="177" ht="15.75" customHeight="1">
      <c r="A177" s="3" t="s">
        <v>1281</v>
      </c>
      <c r="B177" s="3" t="s">
        <v>1282</v>
      </c>
      <c r="C177" s="3" t="s">
        <v>1283</v>
      </c>
      <c r="D177" s="3" t="s">
        <v>1284</v>
      </c>
      <c r="E177" s="3" t="s">
        <v>1285</v>
      </c>
      <c r="F177" s="3" t="s">
        <v>1286</v>
      </c>
      <c r="G177" s="3" t="s">
        <v>1286</v>
      </c>
      <c r="H177" s="3" t="s">
        <v>1287</v>
      </c>
      <c r="I177" s="3" t="str">
        <f>IFERROR(__xludf.DUMMYFUNCTION("GOOGLETRANSLATE(H177,""id"",""en"")"),"It's really strange that people are shaking up the young Bias ahjussi group marriage handsome marriage")</f>
        <v>It's really strange that people are shaking up the young Bias ahjussi group marriage handsome marriage</v>
      </c>
    </row>
    <row r="178" ht="15.75" customHeight="1">
      <c r="A178" s="3" t="s">
        <v>1288</v>
      </c>
      <c r="B178" s="3" t="s">
        <v>1288</v>
      </c>
      <c r="C178" s="3" t="s">
        <v>1289</v>
      </c>
      <c r="D178" s="3" t="s">
        <v>1290</v>
      </c>
      <c r="E178" s="3" t="s">
        <v>1291</v>
      </c>
      <c r="F178" s="3" t="s">
        <v>1292</v>
      </c>
      <c r="G178" s="3" t="s">
        <v>1293</v>
      </c>
      <c r="H178" s="3" t="s">
        <v>1294</v>
      </c>
      <c r="I178" s="3" t="str">
        <f>IFERROR(__xludf.DUMMYFUNCTION("GOOGLETRANSLATE(H178,""id"",""en"")"),"The case of young marriage is okay, mentally okay parents if the salary money runs out of marriage weird, you're crazy if you live, don't think about marriage")</f>
        <v>The case of young marriage is okay, mentally okay parents if the salary money runs out of marriage weird, you're crazy if you live, don't think about marriage</v>
      </c>
    </row>
    <row r="179" ht="15.75" customHeight="1">
      <c r="A179" s="3" t="s">
        <v>1295</v>
      </c>
      <c r="B179" s="3" t="s">
        <v>1296</v>
      </c>
      <c r="C179" s="3" t="s">
        <v>1297</v>
      </c>
      <c r="D179" s="3" t="s">
        <v>1298</v>
      </c>
      <c r="E179" s="3" t="s">
        <v>1299</v>
      </c>
      <c r="F179" s="3" t="s">
        <v>1300</v>
      </c>
      <c r="G179" s="3" t="s">
        <v>1301</v>
      </c>
      <c r="H179" s="3" t="s">
        <v>1302</v>
      </c>
      <c r="I179" s="3" t="str">
        <f>IFERROR(__xludf.DUMMYFUNCTION("GOOGLETRANSLATE(H179,""id"",""en"")"),"Think Fuck for a moment for a moment young to see a friend of marriage, think you are really young, marriage age")</f>
        <v>Think Fuck for a moment for a moment young to see a friend of marriage, think you are really young, marriage age</v>
      </c>
    </row>
    <row r="180" ht="15.75" customHeight="1">
      <c r="A180" s="3" t="s">
        <v>1303</v>
      </c>
      <c r="B180" s="3" t="s">
        <v>1304</v>
      </c>
      <c r="C180" s="3" t="s">
        <v>1305</v>
      </c>
      <c r="D180" s="3" t="s">
        <v>1306</v>
      </c>
      <c r="E180" s="3" t="s">
        <v>1307</v>
      </c>
      <c r="F180" s="3" t="s">
        <v>1308</v>
      </c>
      <c r="G180" s="3" t="s">
        <v>1309</v>
      </c>
      <c r="H180" s="3" t="s">
        <v>1310</v>
      </c>
      <c r="I180" s="3" t="str">
        <f>IFERROR(__xludf.DUMMYFUNCTION("GOOGLETRANSLATE(H180,""id"",""en"")"),"This is my first life, mother is disappointed, knowing that the girls are married, bain, children, spy, spy, don't live, not career.")</f>
        <v>This is my first life, mother is disappointed, knowing that the girls are married, bain, children, spy, spy, don't live, not career.</v>
      </c>
    </row>
    <row r="181" ht="15.75" customHeight="1">
      <c r="A181" s="3" t="s">
        <v>1311</v>
      </c>
      <c r="B181" s="3" t="s">
        <v>1311</v>
      </c>
      <c r="C181" s="3" t="s">
        <v>1312</v>
      </c>
      <c r="D181" s="3" t="s">
        <v>1313</v>
      </c>
      <c r="E181" s="3" t="s">
        <v>1314</v>
      </c>
      <c r="F181" s="3" t="s">
        <v>1315</v>
      </c>
      <c r="G181" s="3" t="s">
        <v>1316</v>
      </c>
      <c r="H181" s="3" t="s">
        <v>1317</v>
      </c>
      <c r="I181" s="3" t="str">
        <f>IFERROR(__xludf.DUMMYFUNCTION("GOOGLETRANSLATE(H181,""id"",""en"")"),"a dilemma of a girl akutu young marriage so that the distance of the child is far away")</f>
        <v>a dilemma of a girl akutu young marriage so that the distance of the child is far away</v>
      </c>
    </row>
    <row r="182" ht="15.75" customHeight="1">
      <c r="A182" s="3" t="s">
        <v>1318</v>
      </c>
      <c r="B182" s="3" t="s">
        <v>1319</v>
      </c>
      <c r="C182" s="3" t="s">
        <v>1320</v>
      </c>
      <c r="D182" s="3" t="s">
        <v>1321</v>
      </c>
      <c r="E182" s="3" t="s">
        <v>1322</v>
      </c>
      <c r="F182" s="3" t="s">
        <v>1323</v>
      </c>
      <c r="G182" s="3" t="s">
        <v>1324</v>
      </c>
      <c r="H182" s="3" t="s">
        <v>1325</v>
      </c>
      <c r="I182" s="3" t="str">
        <f>IFERROR(__xludf.DUMMYFUNCTION("GOOGLETRANSLATE(H182,""id"",""en"")"),"the wife of the child just gerifies, looking for young if a boyfriend doesn't get married, the girl is looking for a wife if you know, right? Fuck")</f>
        <v>the wife of the child just gerifies, looking for young if a boyfriend doesn't get married, the girl is looking for a wife if you know, right? Fuck</v>
      </c>
    </row>
    <row r="183" ht="15.75" customHeight="1">
      <c r="A183" s="3" t="s">
        <v>1326</v>
      </c>
      <c r="B183" s="3" t="s">
        <v>1327</v>
      </c>
      <c r="C183" s="3" t="s">
        <v>1328</v>
      </c>
      <c r="D183" s="3" t="s">
        <v>1329</v>
      </c>
      <c r="E183" s="3" t="s">
        <v>1329</v>
      </c>
      <c r="F183" s="3" t="s">
        <v>1330</v>
      </c>
      <c r="G183" s="3" t="s">
        <v>1331</v>
      </c>
      <c r="H183" s="3" t="s">
        <v>1332</v>
      </c>
      <c r="I183" s="3" t="str">
        <f>IFERROR(__xludf.DUMMYFUNCTION("GOOGLETRANSLATE(H183,""id"",""en"")"),"natural marriage young making wives")</f>
        <v>natural marriage young making wives</v>
      </c>
    </row>
    <row r="184" ht="15.75" customHeight="1">
      <c r="A184" s="3" t="s">
        <v>1333</v>
      </c>
      <c r="B184" s="3" t="s">
        <v>1334</v>
      </c>
      <c r="C184" s="3" t="s">
        <v>1334</v>
      </c>
      <c r="D184" s="3" t="s">
        <v>1335</v>
      </c>
      <c r="E184" s="3" t="s">
        <v>1335</v>
      </c>
      <c r="F184" s="3" t="s">
        <v>1336</v>
      </c>
      <c r="G184" s="3" t="s">
        <v>1337</v>
      </c>
      <c r="H184" s="3" t="s">
        <v>1338</v>
      </c>
      <c r="I184" s="3" t="str">
        <f>IFERROR(__xludf.DUMMYFUNCTION("GOOGLETRANSLATE(H184,""id"",""en"")"),"good young marriage think")</f>
        <v>good young marriage think</v>
      </c>
    </row>
    <row r="185" ht="15.75" customHeight="1">
      <c r="A185" s="3" t="s">
        <v>1339</v>
      </c>
      <c r="B185" s="3" t="s">
        <v>1340</v>
      </c>
      <c r="C185" s="3" t="s">
        <v>1341</v>
      </c>
      <c r="D185" s="3" t="s">
        <v>1342</v>
      </c>
      <c r="E185" s="3" t="s">
        <v>1343</v>
      </c>
      <c r="F185" s="3" t="s">
        <v>1344</v>
      </c>
      <c r="G185" s="3" t="s">
        <v>1345</v>
      </c>
      <c r="H185" s="3" t="s">
        <v>1346</v>
      </c>
      <c r="I185" s="3" t="str">
        <f>IFERROR(__xludf.DUMMYFUNCTION("GOOGLETRANSLATE(H185,""id"",""en"")"),"The age of marriage is sorry for the old marriage to live, sorry for young")</f>
        <v>The age of marriage is sorry for the old marriage to live, sorry for young</v>
      </c>
    </row>
    <row r="186" ht="15.75" customHeight="1">
      <c r="A186" s="3" t="s">
        <v>1347</v>
      </c>
      <c r="B186" s="3" t="s">
        <v>1348</v>
      </c>
      <c r="C186" s="3" t="s">
        <v>1349</v>
      </c>
      <c r="D186" s="3" t="s">
        <v>1350</v>
      </c>
      <c r="E186" s="3" t="s">
        <v>1351</v>
      </c>
      <c r="F186" s="3" t="s">
        <v>1352</v>
      </c>
      <c r="G186" s="3" t="s">
        <v>1352</v>
      </c>
      <c r="H186" s="3" t="s">
        <v>1353</v>
      </c>
      <c r="I186" s="3" t="str">
        <f>IFERROR(__xludf.DUMMYFUNCTION("GOOGLETRANSLATE(H186,""id"",""en"")"),"young marriage is not jeong")</f>
        <v>young marriage is not jeong</v>
      </c>
    </row>
    <row r="187" ht="15.75" customHeight="1">
      <c r="A187" s="3" t="s">
        <v>1354</v>
      </c>
      <c r="B187" s="3" t="s">
        <v>1355</v>
      </c>
      <c r="C187" s="3" t="s">
        <v>1356</v>
      </c>
      <c r="D187" s="3" t="s">
        <v>1357</v>
      </c>
      <c r="E187" s="3" t="s">
        <v>1358</v>
      </c>
      <c r="F187" s="3" t="s">
        <v>1359</v>
      </c>
      <c r="G187" s="3" t="s">
        <v>1360</v>
      </c>
      <c r="H187" s="3" t="s">
        <v>1361</v>
      </c>
      <c r="I187" s="3" t="str">
        <f>IFERROR(__xludf.DUMMYFUNCTION("GOOGLETRANSLATE(H187,""id"",""en"")"),"afraid of young marriages in the era of Mar Pop Ice crowded")</f>
        <v>afraid of young marriages in the era of Mar Pop Ice crowded</v>
      </c>
    </row>
    <row r="188" ht="15.75" customHeight="1">
      <c r="A188" s="3" t="s">
        <v>1362</v>
      </c>
      <c r="B188" s="3" t="s">
        <v>1362</v>
      </c>
      <c r="C188" s="3" t="s">
        <v>1363</v>
      </c>
      <c r="D188" s="3" t="s">
        <v>1364</v>
      </c>
      <c r="E188" s="3" t="s">
        <v>1365</v>
      </c>
      <c r="F188" s="3" t="s">
        <v>1366</v>
      </c>
      <c r="G188" s="3" t="s">
        <v>1367</v>
      </c>
      <c r="H188" s="3" t="s">
        <v>1368</v>
      </c>
      <c r="I188" s="3" t="str">
        <f>IFERROR(__xludf.DUMMYFUNCTION("GOOGLETRANSLATE(H188,""id"",""en"")"),"Mother's soul mate so the only child is akung uti Mother of the young marriage so that it guides her child to be a young marriage")</f>
        <v>Mother's soul mate so the only child is akung uti Mother of the young marriage so that it guides her child to be a young marriage</v>
      </c>
    </row>
    <row r="189" ht="15.75" customHeight="1">
      <c r="A189" s="3" t="s">
        <v>1369</v>
      </c>
      <c r="B189" s="3" t="s">
        <v>1370</v>
      </c>
      <c r="C189" s="3" t="s">
        <v>1371</v>
      </c>
      <c r="D189" s="3" t="s">
        <v>1372</v>
      </c>
      <c r="E189" s="3" t="s">
        <v>1373</v>
      </c>
      <c r="F189" s="3" t="s">
        <v>1374</v>
      </c>
      <c r="G189" s="3" t="s">
        <v>1375</v>
      </c>
      <c r="H189" s="3" t="s">
        <v>1376</v>
      </c>
      <c r="I189" s="3" t="str">
        <f>IFERROR(__xludf.DUMMYFUNCTION("GOOGLETRANSLATE(H189,""id"",""en"")"),"including young marriage, rarely age, adult age, if you are ordinary, you are whined age, you are a short benchmark for a short benchmark, you will be happy, happy")</f>
        <v>including young marriage, rarely age, adult age, if you are ordinary, you are whined age, you are a short benchmark for a short benchmark, you will be happy, happy</v>
      </c>
    </row>
    <row r="190" ht="15.75" customHeight="1">
      <c r="A190" s="3" t="s">
        <v>1377</v>
      </c>
      <c r="B190" s="3" t="s">
        <v>1378</v>
      </c>
      <c r="C190" s="3" t="s">
        <v>1379</v>
      </c>
      <c r="D190" s="3" t="s">
        <v>1380</v>
      </c>
      <c r="E190" s="3" t="s">
        <v>1381</v>
      </c>
      <c r="F190" s="3" t="s">
        <v>1382</v>
      </c>
      <c r="G190" s="3" t="s">
        <v>1383</v>
      </c>
      <c r="H190" s="3" t="s">
        <v>1384</v>
      </c>
      <c r="I190" s="3" t="str">
        <f>IFERROR(__xludf.DUMMYFUNCTION("GOOGLETRANSLATE(H190,""id"",""en"")"),"really young, it's not a relaxed right if you marry a free child")</f>
        <v>really young, it's not a relaxed right if you marry a free child</v>
      </c>
    </row>
    <row r="191" ht="15.75" customHeight="1">
      <c r="A191" s="3" t="s">
        <v>1385</v>
      </c>
      <c r="B191" s="3" t="s">
        <v>1386</v>
      </c>
      <c r="C191" s="3" t="s">
        <v>1387</v>
      </c>
      <c r="D191" s="3" t="s">
        <v>1388</v>
      </c>
      <c r="E191" s="3" t="s">
        <v>1388</v>
      </c>
      <c r="F191" s="3" t="s">
        <v>1389</v>
      </c>
      <c r="G191" s="3" t="s">
        <v>1390</v>
      </c>
      <c r="H191" s="3" t="s">
        <v>1391</v>
      </c>
      <c r="I191" s="3" t="str">
        <f>IFERROR(__xludf.DUMMYFUNCTION("GOOGLETRANSLATE(H191,""id"",""en"")"),"Review Ramadhan PT Siang the theme of fiqh marriage young people are enthusiastic")</f>
        <v>Review Ramadhan PT Siang the theme of fiqh marriage young people are enthusiastic</v>
      </c>
    </row>
    <row r="192" ht="15.75" customHeight="1">
      <c r="A192" s="3" t="s">
        <v>1392</v>
      </c>
      <c r="B192" s="3" t="s">
        <v>1393</v>
      </c>
      <c r="C192" s="3" t="s">
        <v>1394</v>
      </c>
      <c r="D192" s="3" t="s">
        <v>1395</v>
      </c>
      <c r="E192" s="3" t="s">
        <v>1396</v>
      </c>
      <c r="F192" s="3" t="s">
        <v>1397</v>
      </c>
      <c r="G192" s="3" t="s">
        <v>1398</v>
      </c>
      <c r="H192" s="3" t="s">
        <v>1399</v>
      </c>
      <c r="I192" s="3" t="str">
        <f>IFERROR(__xludf.DUMMYFUNCTION("GOOGLETRANSLATE(H192,""id"",""en"")"),"Funny Marriage Young Marriage Din Dinu Early Instagram Source")</f>
        <v>Funny Marriage Young Marriage Din Dinu Early Instagram Source</v>
      </c>
    </row>
    <row r="193" ht="15.75" customHeight="1">
      <c r="A193" s="3" t="s">
        <v>1400</v>
      </c>
      <c r="B193" s="3" t="s">
        <v>1401</v>
      </c>
      <c r="C193" s="3" t="s">
        <v>1402</v>
      </c>
      <c r="D193" s="3" t="s">
        <v>1403</v>
      </c>
      <c r="E193" s="3" t="s">
        <v>1404</v>
      </c>
      <c r="F193" s="3" t="s">
        <v>1405</v>
      </c>
      <c r="G193" s="3" t="s">
        <v>1406</v>
      </c>
      <c r="H193" s="3" t="s">
        <v>1407</v>
      </c>
      <c r="I193" s="3" t="str">
        <f>IFERROR(__xludf.DUMMYFUNCTION("GOOGLETRANSLATE(H193,""id"",""en"")"),"Meeting PPL Teacher Just Cute Young Young Young Marriage")</f>
        <v>Meeting PPL Teacher Just Cute Young Young Young Marriage</v>
      </c>
    </row>
    <row r="194" ht="15.75" customHeight="1">
      <c r="A194" s="3" t="s">
        <v>1408</v>
      </c>
      <c r="B194" s="3" t="s">
        <v>1409</v>
      </c>
      <c r="C194" s="3" t="s">
        <v>1410</v>
      </c>
      <c r="D194" s="3" t="s">
        <v>1411</v>
      </c>
      <c r="E194" s="3" t="s">
        <v>1412</v>
      </c>
      <c r="F194" s="3" t="s">
        <v>1413</v>
      </c>
      <c r="G194" s="3" t="s">
        <v>1414</v>
      </c>
      <c r="H194" s="3" t="s">
        <v>1415</v>
      </c>
      <c r="I194" s="3" t="str">
        <f>IFERROR(__xludf.DUMMYFUNCTION("GOOGLETRANSLATE(H194,""id"",""en"")"),"nder marriage quickly marriage ready to be mentally mentally delicious money again")</f>
        <v>nder marriage quickly marriage ready to be mentally mentally delicious money again</v>
      </c>
    </row>
    <row r="195" ht="15.75" customHeight="1">
      <c r="A195" s="3" t="s">
        <v>1416</v>
      </c>
      <c r="B195" s="3" t="s">
        <v>1417</v>
      </c>
      <c r="C195" s="3" t="s">
        <v>1418</v>
      </c>
      <c r="D195" s="3" t="s">
        <v>1419</v>
      </c>
      <c r="E195" s="3" t="s">
        <v>1420</v>
      </c>
      <c r="F195" s="3" t="s">
        <v>1421</v>
      </c>
      <c r="G195" s="3" t="s">
        <v>1422</v>
      </c>
      <c r="H195" s="3" t="s">
        <v>1423</v>
      </c>
      <c r="I195" s="3" t="str">
        <f>IFERROR(__xludf.DUMMYFUNCTION("GOOGLETRANSLATE(H195,""id"",""en"")"),"forbid young marriage if the money of parents")</f>
        <v>forbid young marriage if the money of parents</v>
      </c>
    </row>
    <row r="196" ht="15.75" customHeight="1">
      <c r="A196" s="3" t="s">
        <v>1424</v>
      </c>
      <c r="B196" s="3" t="s">
        <v>1425</v>
      </c>
      <c r="C196" s="3" t="s">
        <v>1426</v>
      </c>
      <c r="D196" s="3" t="s">
        <v>1427</v>
      </c>
      <c r="E196" s="3" t="s">
        <v>1428</v>
      </c>
      <c r="F196" s="3" t="s">
        <v>1429</v>
      </c>
      <c r="G196" s="3" t="s">
        <v>1430</v>
      </c>
      <c r="H196" s="3" t="s">
        <v>1431</v>
      </c>
      <c r="I196" s="3" t="str">
        <f>IFERROR(__xludf.DUMMYFUNCTION("GOOGLETRANSLATE(H196,""id"",""en"")"),"Twitter Fill in the complaint, try Instagram, showing off a happy young marriage to prosper")</f>
        <v>Twitter Fill in the complaint, try Instagram, showing off a happy young marriage to prosper</v>
      </c>
    </row>
    <row r="197" ht="15.75" customHeight="1">
      <c r="A197" s="3" t="s">
        <v>1432</v>
      </c>
      <c r="B197" s="3" t="s">
        <v>1433</v>
      </c>
      <c r="C197" s="3" t="s">
        <v>1434</v>
      </c>
      <c r="D197" s="3" t="s">
        <v>1435</v>
      </c>
      <c r="E197" s="3" t="s">
        <v>1436</v>
      </c>
      <c r="F197" s="3" t="s">
        <v>1437</v>
      </c>
      <c r="G197" s="3" t="s">
        <v>1437</v>
      </c>
      <c r="H197" s="3" t="s">
        <v>1438</v>
      </c>
      <c r="I197" s="3" t="str">
        <f>IFERROR(__xludf.DUMMYFUNCTION("GOOGLETRANSLATE(H197,""id"",""en"")"),"Tweet young people are lazy to get married")</f>
        <v>Tweet young people are lazy to get married</v>
      </c>
    </row>
    <row r="198" ht="15.75" customHeight="1">
      <c r="A198" s="3" t="s">
        <v>1439</v>
      </c>
      <c r="B198" s="3" t="s">
        <v>1439</v>
      </c>
      <c r="C198" s="3" t="s">
        <v>1440</v>
      </c>
      <c r="D198" s="3" t="s">
        <v>1441</v>
      </c>
      <c r="E198" s="3" t="s">
        <v>1442</v>
      </c>
      <c r="F198" s="3" t="s">
        <v>1443</v>
      </c>
      <c r="G198" s="3" t="s">
        <v>1444</v>
      </c>
      <c r="H198" s="3" t="s">
        <v>1445</v>
      </c>
      <c r="I198" s="3" t="str">
        <f>IFERROR(__xludf.DUMMYFUNCTION("GOOGLETRANSLATE(H198,""id"",""en"")"),"brother marriage nder just a girlfriend, deliciously satisfied with young marriage, marriage, marriage is like happy")</f>
        <v>brother marriage nder just a girlfriend, deliciously satisfied with young marriage, marriage, marriage is like happy</v>
      </c>
    </row>
    <row r="199" ht="15.75" customHeight="1">
      <c r="A199" s="3" t="s">
        <v>1446</v>
      </c>
      <c r="B199" s="3" t="s">
        <v>1447</v>
      </c>
      <c r="C199" s="3" t="s">
        <v>1448</v>
      </c>
      <c r="D199" s="3" t="s">
        <v>1449</v>
      </c>
      <c r="E199" s="3" t="s">
        <v>1450</v>
      </c>
      <c r="F199" s="3" t="s">
        <v>1451</v>
      </c>
      <c r="G199" s="3" t="s">
        <v>1452</v>
      </c>
      <c r="H199" s="3" t="s">
        <v>1453</v>
      </c>
      <c r="I199" s="3" t="str">
        <f>IFERROR(__xludf.DUMMYFUNCTION("GOOGLETRANSLATE(H199,""id"",""en"")"),"think young marriage is not good thinking eating buying oil, let's go electricity, etc. Baby adds out of milk etc. Badd.")</f>
        <v>think young marriage is not good thinking eating buying oil, let's go electricity, etc. Baby adds out of milk etc. Badd.</v>
      </c>
    </row>
    <row r="200" ht="15.75" customHeight="1">
      <c r="A200" s="3" t="s">
        <v>1454</v>
      </c>
      <c r="B200" s="3" t="s">
        <v>1455</v>
      </c>
      <c r="C200" s="3" t="s">
        <v>1456</v>
      </c>
      <c r="D200" s="3" t="s">
        <v>1457</v>
      </c>
      <c r="E200" s="3" t="s">
        <v>1458</v>
      </c>
      <c r="F200" s="3" t="s">
        <v>1459</v>
      </c>
      <c r="G200" s="3" t="s">
        <v>1460</v>
      </c>
      <c r="H200" s="3" t="s">
        <v>1461</v>
      </c>
      <c r="I200" s="3" t="str">
        <f>IFERROR(__xludf.DUMMYFUNCTION("GOOGLETRANSLATE(H200,""id"",""en"")"),"piles of money if the cycle is really donating if you are teenager")</f>
        <v>piles of money if the cycle is really donating if you are teenager</v>
      </c>
    </row>
    <row r="201" ht="15.75" customHeight="1">
      <c r="A201" s="3" t="s">
        <v>1462</v>
      </c>
      <c r="B201" s="3" t="s">
        <v>1463</v>
      </c>
      <c r="C201" s="3" t="s">
        <v>1464</v>
      </c>
      <c r="D201" s="3" t="s">
        <v>1465</v>
      </c>
      <c r="E201" s="3" t="s">
        <v>1466</v>
      </c>
      <c r="F201" s="3" t="s">
        <v>1467</v>
      </c>
      <c r="G201" s="3" t="s">
        <v>1468</v>
      </c>
      <c r="H201" s="3" t="s">
        <v>1469</v>
      </c>
      <c r="I201" s="3" t="str">
        <f>IFERROR(__xludf.DUMMYFUNCTION("GOOGLETRANSLATE(H201,""id"",""en"")"),"Deeptalk says the handover of young marriage marriage age over marriage to the handover of children forced marriage to marriage")</f>
        <v>Deeptalk says the handover of young marriage marriage age over marriage to the handover of children forced marriage to marriage</v>
      </c>
    </row>
    <row r="202" ht="15.75" customHeight="1">
      <c r="A202" s="3" t="s">
        <v>1470</v>
      </c>
      <c r="B202" s="3" t="s">
        <v>1471</v>
      </c>
      <c r="C202" s="3" t="s">
        <v>1472</v>
      </c>
      <c r="D202" s="3" t="s">
        <v>1473</v>
      </c>
      <c r="E202" s="3" t="s">
        <v>1474</v>
      </c>
      <c r="F202" s="3" t="s">
        <v>1475</v>
      </c>
      <c r="G202" s="3" t="s">
        <v>1476</v>
      </c>
      <c r="H202" s="3" t="s">
        <v>1477</v>
      </c>
      <c r="I202" s="3" t="str">
        <f>IFERROR(__xludf.DUMMYFUNCTION("GOOGLETRANSLATE(H202,""id"",""en"")"),"nder boyfriend thinks there better think the tube is like happy to play satisfied your friends are strange young")</f>
        <v>nder boyfriend thinks there better think the tube is like happy to play satisfied your friends are strange young</v>
      </c>
    </row>
    <row r="203" ht="15.75" customHeight="1">
      <c r="A203" s="3" t="s">
        <v>1478</v>
      </c>
      <c r="B203" s="3" t="s">
        <v>1478</v>
      </c>
      <c r="C203" s="3" t="s">
        <v>1479</v>
      </c>
      <c r="D203" s="3" t="s">
        <v>1480</v>
      </c>
      <c r="E203" s="3" t="s">
        <v>1481</v>
      </c>
      <c r="F203" s="3" t="s">
        <v>1482</v>
      </c>
      <c r="G203" s="3" t="s">
        <v>1483</v>
      </c>
      <c r="H203" s="3" t="s">
        <v>1484</v>
      </c>
      <c r="I203" s="3" t="str">
        <f>IFERROR(__xludf.DUMMYFUNCTION("GOOGLETRANSLATE(H203,""id"",""en"")"),"I don't get married, it's not necessarily age, just relax")</f>
        <v>I don't get married, it's not necessarily age, just relax</v>
      </c>
    </row>
    <row r="204" ht="15.75" customHeight="1">
      <c r="A204" s="3" t="s">
        <v>1485</v>
      </c>
      <c r="B204" s="3" t="s">
        <v>1486</v>
      </c>
      <c r="C204" s="3" t="s">
        <v>1486</v>
      </c>
      <c r="D204" s="3" t="s">
        <v>1487</v>
      </c>
      <c r="E204" s="3" t="s">
        <v>1488</v>
      </c>
      <c r="F204" s="3" t="s">
        <v>1489</v>
      </c>
      <c r="G204" s="3" t="s">
        <v>1489</v>
      </c>
      <c r="H204" s="3" t="s">
        <v>1490</v>
      </c>
      <c r="I204" s="3" t="str">
        <f>IFERROR(__xludf.DUMMYFUNCTION("GOOGLETRANSLATE(H204,""id"",""en"")"),"young marriage young marriage")</f>
        <v>young marriage young marriage</v>
      </c>
    </row>
    <row r="205" ht="15.75" customHeight="1">
      <c r="A205" s="3" t="s">
        <v>1491</v>
      </c>
      <c r="B205" s="3" t="s">
        <v>1492</v>
      </c>
      <c r="C205" s="3" t="s">
        <v>1493</v>
      </c>
      <c r="D205" s="3" t="s">
        <v>1494</v>
      </c>
      <c r="E205" s="3" t="s">
        <v>1495</v>
      </c>
      <c r="F205" s="3" t="s">
        <v>1496</v>
      </c>
      <c r="G205" s="3" t="s">
        <v>1497</v>
      </c>
      <c r="H205" s="3" t="s">
        <v>1498</v>
      </c>
      <c r="I205" s="3" t="str">
        <f>IFERROR(__xludf.DUMMYFUNCTION("GOOGLETRANSLATE(H205,""id"",""en"")"),"Journalists are happy that young people marriage many young favors are bright and said to regret the happy parents")</f>
        <v>Journalists are happy that young people marriage many young favors are bright and said to regret the happy parents</v>
      </c>
    </row>
    <row r="206" ht="15.75" customHeight="1">
      <c r="A206" s="3" t="s">
        <v>1499</v>
      </c>
      <c r="B206" s="3" t="s">
        <v>1500</v>
      </c>
      <c r="C206" s="3" t="s">
        <v>1501</v>
      </c>
      <c r="D206" s="3" t="s">
        <v>1502</v>
      </c>
      <c r="E206" s="3" t="s">
        <v>1503</v>
      </c>
      <c r="F206" s="3" t="s">
        <v>1504</v>
      </c>
      <c r="G206" s="3" t="s">
        <v>1505</v>
      </c>
      <c r="H206" s="3" t="s">
        <v>1506</v>
      </c>
      <c r="I206" s="3" t="str">
        <f>IFERROR(__xludf.DUMMYFUNCTION("GOOGLETRANSLATE(H206,""id"",""en"")"),"the sense of seeing neighbors people close to marriage to know the age of a different age afraid, I think young young marriage, the age of the parents' mature age is MMM, yes")</f>
        <v>the sense of seeing neighbors people close to marriage to know the age of a different age afraid, I think young young marriage, the age of the parents' mature age is MMM, yes</v>
      </c>
    </row>
    <row r="207" ht="15.75" customHeight="1">
      <c r="A207" s="3" t="s">
        <v>1507</v>
      </c>
      <c r="B207" s="3" t="s">
        <v>1508</v>
      </c>
      <c r="C207" s="3" t="s">
        <v>1509</v>
      </c>
      <c r="D207" s="3" t="s">
        <v>1510</v>
      </c>
      <c r="E207" s="3" t="s">
        <v>1511</v>
      </c>
      <c r="F207" s="3" t="s">
        <v>1512</v>
      </c>
      <c r="G207" s="3" t="s">
        <v>1513</v>
      </c>
      <c r="H207" s="3" t="s">
        <v>1514</v>
      </c>
      <c r="I207" s="3" t="str">
        <f>IFERROR(__xludf.DUMMYFUNCTION("GOOGLETRANSLATE(H207,""id"",""en"")"),"marriage to young people marriage young people live happily better stick self -established mental age pursuing age")</f>
        <v>marriage to young people marriage young people live happily better stick self -established mental age pursuing age</v>
      </c>
    </row>
    <row r="208" ht="15.75" customHeight="1">
      <c r="A208" s="3" t="s">
        <v>1515</v>
      </c>
      <c r="B208" s="3" t="s">
        <v>1516</v>
      </c>
      <c r="C208" s="3" t="s">
        <v>1517</v>
      </c>
      <c r="D208" s="3" t="s">
        <v>1518</v>
      </c>
      <c r="E208" s="3" t="s">
        <v>1519</v>
      </c>
      <c r="F208" s="3" t="s">
        <v>1520</v>
      </c>
      <c r="G208" s="3" t="s">
        <v>1521</v>
      </c>
      <c r="H208" s="3" t="s">
        <v>1522</v>
      </c>
      <c r="I208" s="3" t="str">
        <f>IFERROR(__xludf.DUMMYFUNCTION("GOOGLETRANSLATE(H208,""id"",""en"")"),"sometimes I like to be confused, just marriage to get married, you are young")</f>
        <v>sometimes I like to be confused, just marriage to get married, you are young</v>
      </c>
    </row>
    <row r="209" ht="15.75" customHeight="1">
      <c r="A209" s="3" t="s">
        <v>1523</v>
      </c>
      <c r="B209" s="3" t="s">
        <v>1523</v>
      </c>
      <c r="C209" s="3" t="s">
        <v>1524</v>
      </c>
      <c r="D209" s="3" t="s">
        <v>1525</v>
      </c>
      <c r="E209" s="3" t="s">
        <v>1526</v>
      </c>
      <c r="F209" s="3" t="s">
        <v>1527</v>
      </c>
      <c r="G209" s="3" t="s">
        <v>1528</v>
      </c>
      <c r="H209" s="3" t="s">
        <v>1529</v>
      </c>
      <c r="I209" s="3" t="str">
        <f>IFERROR(__xludf.DUMMYFUNCTION("GOOGLETRANSLATE(H209,""id"",""en"")"),"do you think or not, the meeting of young marriage")</f>
        <v>do you think or not, the meeting of young marriage</v>
      </c>
    </row>
    <row r="210" ht="15.75" customHeight="1">
      <c r="A210" s="3" t="s">
        <v>1530</v>
      </c>
      <c r="B210" s="3" t="s">
        <v>1530</v>
      </c>
      <c r="C210" s="3" t="s">
        <v>1531</v>
      </c>
      <c r="D210" s="3" t="s">
        <v>1532</v>
      </c>
      <c r="E210" s="3" t="s">
        <v>1532</v>
      </c>
      <c r="F210" s="3" t="s">
        <v>1533</v>
      </c>
      <c r="G210" s="3" t="s">
        <v>1534</v>
      </c>
      <c r="H210" s="3" t="s">
        <v>1535</v>
      </c>
      <c r="I210" s="3" t="str">
        <f>IFERROR(__xludf.DUMMYFUNCTION("GOOGLETRANSLATE(H210,""id"",""en"")"),"Old boyfriend lives young marriage to leave marriage")</f>
        <v>Old boyfriend lives young marriage to leave marriage</v>
      </c>
    </row>
    <row r="211" ht="15.75" customHeight="1">
      <c r="A211" s="3" t="s">
        <v>1536</v>
      </c>
      <c r="B211" s="3" t="s">
        <v>1537</v>
      </c>
      <c r="C211" s="3" t="s">
        <v>1538</v>
      </c>
      <c r="D211" s="3" t="s">
        <v>1539</v>
      </c>
      <c r="E211" s="3" t="s">
        <v>1540</v>
      </c>
      <c r="F211" s="3" t="s">
        <v>1541</v>
      </c>
      <c r="G211" s="3" t="s">
        <v>1542</v>
      </c>
      <c r="H211" s="3" t="s">
        <v>1543</v>
      </c>
      <c r="I211" s="3" t="str">
        <f>IFERROR(__xludf.DUMMYFUNCTION("GOOGLETRANSLATE(H211,""id"",""en"")"),"Arab Puncak Bogor marry young girls young girls marriage status siri marriage contract")</f>
        <v>Arab Puncak Bogor marry young girls young girls marriage status siri marriage contract</v>
      </c>
    </row>
    <row r="212" ht="15.75" customHeight="1">
      <c r="A212" s="3" t="s">
        <v>1544</v>
      </c>
      <c r="B212" s="3" t="s">
        <v>1545</v>
      </c>
      <c r="C212" s="3" t="s">
        <v>1546</v>
      </c>
      <c r="D212" s="3" t="s">
        <v>1547</v>
      </c>
      <c r="E212" s="3" t="s">
        <v>1548</v>
      </c>
      <c r="F212" s="3" t="s">
        <v>1549</v>
      </c>
      <c r="G212" s="3" t="s">
        <v>1550</v>
      </c>
      <c r="H212" s="3" t="s">
        <v>1551</v>
      </c>
      <c r="I212" s="3" t="str">
        <f>IFERROR(__xludf.DUMMYFUNCTION("GOOGLETRANSLATE(H212,""id"",""en"")"),"Young Marriage Just Princess Sepain Guarantee Life")</f>
        <v>Young Marriage Just Princess Sepain Guarantee Life</v>
      </c>
    </row>
    <row r="213" ht="15.75" customHeight="1">
      <c r="A213" s="3" t="s">
        <v>1552</v>
      </c>
      <c r="B213" s="3" t="s">
        <v>1553</v>
      </c>
      <c r="C213" s="3" t="s">
        <v>1554</v>
      </c>
      <c r="D213" s="3" t="s">
        <v>1555</v>
      </c>
      <c r="E213" s="3" t="s">
        <v>1556</v>
      </c>
      <c r="F213" s="3" t="s">
        <v>1557</v>
      </c>
      <c r="G213" s="3" t="s">
        <v>1558</v>
      </c>
      <c r="H213" s="3" t="s">
        <v>1559</v>
      </c>
      <c r="I213" s="3" t="str">
        <f>IFERROR(__xludf.DUMMYFUNCTION("GOOGLETRANSLATE(H213,""id"",""en"")"),"It's lazy to love Nder Nder Hindar Adultery, just love if your girlfriend is better to get married right away, the young master is rich")</f>
        <v>It's lazy to love Nder Nder Hindar Adultery, just love if your girlfriend is better to get married right away, the young master is rich</v>
      </c>
    </row>
    <row r="214" ht="15.75" customHeight="1">
      <c r="A214" s="3" t="s">
        <v>1560</v>
      </c>
      <c r="B214" s="3" t="s">
        <v>1561</v>
      </c>
      <c r="C214" s="3" t="s">
        <v>1562</v>
      </c>
      <c r="D214" s="3" t="s">
        <v>1563</v>
      </c>
      <c r="E214" s="3" t="s">
        <v>1564</v>
      </c>
      <c r="F214" s="3" t="s">
        <v>169</v>
      </c>
      <c r="G214" s="3" t="s">
        <v>169</v>
      </c>
      <c r="H214" s="3" t="s">
        <v>170</v>
      </c>
      <c r="I214" s="3" t="str">
        <f>IFERROR(__xludf.DUMMYFUNCTION("GOOGLETRANSLATE(H214,""id"",""en"")"),"The Young Marriage")</f>
        <v>The Young Marriage</v>
      </c>
    </row>
    <row r="215" ht="15.75" customHeight="1">
      <c r="A215" s="3" t="s">
        <v>1565</v>
      </c>
      <c r="B215" s="3" t="s">
        <v>1566</v>
      </c>
      <c r="C215" s="3" t="s">
        <v>1567</v>
      </c>
      <c r="D215" s="3" t="s">
        <v>1568</v>
      </c>
      <c r="E215" s="3" t="s">
        <v>1569</v>
      </c>
      <c r="F215" s="3" t="s">
        <v>1570</v>
      </c>
      <c r="G215" s="3" t="s">
        <v>1571</v>
      </c>
      <c r="H215" s="3" t="s">
        <v>1572</v>
      </c>
      <c r="I215" s="3" t="str">
        <f>IFERROR(__xludf.DUMMYFUNCTION("GOOGLETRANSLATE(H215,""id"",""en"")"),"yes, if the age of marriage, the name of a match is suitable, forced if you get a young marriage of a bad person for divorce.")</f>
        <v>yes, if the age of marriage, the name of a match is suitable, forced if you get a young marriage of a bad person for divorce.</v>
      </c>
    </row>
    <row r="216" ht="15.75" customHeight="1">
      <c r="A216" s="3" t="s">
        <v>1573</v>
      </c>
      <c r="B216" s="3" t="s">
        <v>1573</v>
      </c>
      <c r="C216" s="3" t="s">
        <v>1574</v>
      </c>
      <c r="D216" s="3" t="s">
        <v>1575</v>
      </c>
      <c r="E216" s="3" t="s">
        <v>1576</v>
      </c>
      <c r="F216" s="3" t="s">
        <v>1577</v>
      </c>
      <c r="G216" s="3" t="s">
        <v>1577</v>
      </c>
      <c r="H216" s="3" t="s">
        <v>1578</v>
      </c>
      <c r="I216" s="3" t="str">
        <f>IFERROR(__xludf.DUMMYFUNCTION("GOOGLETRANSLATE(H216,""id"",""en"")"),"Old young marriage")</f>
        <v>Old young marriage</v>
      </c>
    </row>
    <row r="217" ht="15.75" customHeight="1">
      <c r="A217" s="3" t="s">
        <v>1579</v>
      </c>
      <c r="B217" s="3" t="s">
        <v>1579</v>
      </c>
      <c r="C217" s="3" t="s">
        <v>1580</v>
      </c>
      <c r="D217" s="3" t="s">
        <v>1581</v>
      </c>
      <c r="E217" s="3" t="s">
        <v>1582</v>
      </c>
      <c r="F217" s="3" t="s">
        <v>1583</v>
      </c>
      <c r="G217" s="3" t="s">
        <v>1584</v>
      </c>
      <c r="H217" s="3" t="s">
        <v>1585</v>
      </c>
      <c r="I217" s="3" t="str">
        <f>IFERROR(__xludf.DUMMYFUNCTION("GOOGLETRANSLATE(H217,""id"",""en"")"),"Marriage Young Fear of Children Food Egg Rice")</f>
        <v>Marriage Young Fear of Children Food Egg Rice</v>
      </c>
    </row>
    <row r="218" ht="15.75" customHeight="1">
      <c r="A218" s="3" t="s">
        <v>1586</v>
      </c>
      <c r="B218" s="3" t="s">
        <v>1587</v>
      </c>
      <c r="C218" s="3" t="s">
        <v>1588</v>
      </c>
      <c r="D218" s="3" t="s">
        <v>1589</v>
      </c>
      <c r="E218" s="3" t="s">
        <v>1590</v>
      </c>
      <c r="F218" s="3" t="s">
        <v>1591</v>
      </c>
      <c r="G218" s="3" t="s">
        <v>1592</v>
      </c>
      <c r="H218" s="3" t="s">
        <v>1593</v>
      </c>
      <c r="I218" s="3" t="str">
        <f>IFERROR(__xludf.DUMMYFUNCTION("GOOGLETRANSLATE(H218,""id"",""en"")"),"Poor young marriage so it makes you think there if marriage is happy what")</f>
        <v>Poor young marriage so it makes you think there if marriage is happy what</v>
      </c>
    </row>
    <row r="219" ht="15.75" customHeight="1">
      <c r="A219" s="3" t="s">
        <v>1594</v>
      </c>
      <c r="B219" s="3" t="s">
        <v>1595</v>
      </c>
      <c r="C219" s="3" t="s">
        <v>1596</v>
      </c>
      <c r="D219" s="3" t="s">
        <v>1597</v>
      </c>
      <c r="E219" s="3" t="s">
        <v>1598</v>
      </c>
      <c r="F219" s="3" t="s">
        <v>1599</v>
      </c>
      <c r="G219" s="3" t="s">
        <v>1600</v>
      </c>
      <c r="H219" s="3" t="s">
        <v>1601</v>
      </c>
      <c r="I219" s="3" t="str">
        <f>IFERROR(__xludf.DUMMYFUNCTION("GOOGLETRANSLATE(H219,""id"",""en"")"),"Menfess Myung hee Examples of Delicious People And first happiness people until they don't realize that mya is happy to die young")</f>
        <v>Menfess Myung hee Examples of Delicious People And first happiness people until they don't realize that mya is happy to die young</v>
      </c>
    </row>
    <row r="220" ht="15.75" customHeight="1">
      <c r="A220" s="3" t="s">
        <v>1602</v>
      </c>
      <c r="B220" s="3" t="s">
        <v>1602</v>
      </c>
      <c r="C220" s="3" t="s">
        <v>1603</v>
      </c>
      <c r="D220" s="3" t="s">
        <v>1604</v>
      </c>
      <c r="E220" s="3" t="s">
        <v>1605</v>
      </c>
      <c r="F220" s="3" t="s">
        <v>1606</v>
      </c>
      <c r="G220" s="3" t="s">
        <v>1607</v>
      </c>
      <c r="H220" s="3" t="s">
        <v>1608</v>
      </c>
      <c r="I220" s="3" t="str">
        <f>IFERROR(__xludf.DUMMYFUNCTION("GOOGLETRANSLATE(H220,""id"",""en"")"),"You really know that you know marriage, just marriage to get married to the house, hiks")</f>
        <v>You really know that you know marriage, just marriage to get married to the house, hiks</v>
      </c>
    </row>
    <row r="221" ht="15.75" customHeight="1">
      <c r="A221" s="3" t="s">
        <v>1609</v>
      </c>
      <c r="B221" s="3" t="s">
        <v>1610</v>
      </c>
      <c r="C221" s="3" t="s">
        <v>1611</v>
      </c>
      <c r="D221" s="3" t="s">
        <v>1612</v>
      </c>
      <c r="E221" s="3" t="s">
        <v>1613</v>
      </c>
      <c r="F221" s="3" t="s">
        <v>1614</v>
      </c>
      <c r="G221" s="3" t="s">
        <v>1615</v>
      </c>
      <c r="H221" s="3" t="s">
        <v>1616</v>
      </c>
      <c r="I221" s="3" t="str">
        <f>IFERROR(__xludf.DUMMYFUNCTION("GOOGLETRANSLATE(H221,""id"",""en"")"),"Menfess Dead young marriage day")</f>
        <v>Menfess Dead young marriage day</v>
      </c>
    </row>
    <row r="222" ht="15.75" customHeight="1">
      <c r="A222" s="3" t="s">
        <v>1617</v>
      </c>
      <c r="B222" s="3" t="s">
        <v>1617</v>
      </c>
      <c r="C222" s="3" t="s">
        <v>1618</v>
      </c>
      <c r="D222" s="3" t="s">
        <v>1619</v>
      </c>
      <c r="E222" s="3" t="s">
        <v>1619</v>
      </c>
      <c r="F222" s="3" t="s">
        <v>1620</v>
      </c>
      <c r="G222" s="3" t="s">
        <v>1620</v>
      </c>
      <c r="H222" s="3" t="s">
        <v>1621</v>
      </c>
      <c r="I222" s="3" t="str">
        <f>IFERROR(__xludf.DUMMYFUNCTION("GOOGLETRANSLATE(H222,""id"",""en"")"),"better young marriage to death young")</f>
        <v>better young marriage to death young</v>
      </c>
    </row>
    <row r="223" ht="15.75" customHeight="1">
      <c r="A223" s="3" t="s">
        <v>1622</v>
      </c>
      <c r="B223" s="3" t="s">
        <v>1622</v>
      </c>
      <c r="C223" s="3" t="s">
        <v>1623</v>
      </c>
      <c r="D223" s="3" t="s">
        <v>1624</v>
      </c>
      <c r="E223" s="3" t="s">
        <v>1625</v>
      </c>
      <c r="F223" s="3" t="s">
        <v>1626</v>
      </c>
      <c r="G223" s="3" t="s">
        <v>1627</v>
      </c>
      <c r="H223" s="3" t="s">
        <v>1628</v>
      </c>
      <c r="I223" s="3" t="str">
        <f>IFERROR(__xludf.DUMMYFUNCTION("GOOGLETRANSLATE(H223,""id"",""en"")"),"Anut believes young marriage because I like Childish, thank God, the basic marriage of the matchmaking thought")</f>
        <v>Anut believes young marriage because I like Childish, thank God, the basic marriage of the matchmaking thought</v>
      </c>
    </row>
    <row r="224" ht="15.75" customHeight="1">
      <c r="A224" s="3" t="s">
        <v>1629</v>
      </c>
      <c r="B224" s="3" t="s">
        <v>1629</v>
      </c>
      <c r="C224" s="3" t="s">
        <v>1630</v>
      </c>
      <c r="D224" s="3" t="s">
        <v>1631</v>
      </c>
      <c r="E224" s="3" t="s">
        <v>1632</v>
      </c>
      <c r="F224" s="3" t="s">
        <v>1632</v>
      </c>
      <c r="G224" s="3" t="s">
        <v>1632</v>
      </c>
      <c r="H224" s="3" t="s">
        <v>1633</v>
      </c>
      <c r="I224" s="3" t="str">
        <f>IFERROR(__xludf.DUMMYFUNCTION("GOOGLETRANSLATE(H224,""id"",""en"")"),"that young marriage come on")</f>
        <v>that young marriage come on</v>
      </c>
    </row>
    <row r="225" ht="15.75" customHeight="1">
      <c r="A225" s="3" t="s">
        <v>1634</v>
      </c>
      <c r="B225" s="3" t="s">
        <v>1635</v>
      </c>
      <c r="C225" s="3" t="s">
        <v>1636</v>
      </c>
      <c r="D225" s="3" t="s">
        <v>1637</v>
      </c>
      <c r="E225" s="3" t="s">
        <v>1638</v>
      </c>
      <c r="F225" s="3" t="s">
        <v>1639</v>
      </c>
      <c r="G225" s="3" t="s">
        <v>1640</v>
      </c>
      <c r="H225" s="3" t="s">
        <v>1641</v>
      </c>
      <c r="I225" s="3" t="str">
        <f>IFERROR(__xludf.DUMMYFUNCTION("GOOGLETRANSLATE(H225,""id"",""en"")"),"promise to say the sentence is amazed Haru wrote Gamau forgot to get marriage to the young guy facing God facing the family of good friends")</f>
        <v>promise to say the sentence is amazed Haru wrote Gamau forgot to get marriage to the young guy facing God facing the family of good friends</v>
      </c>
    </row>
    <row r="226" ht="15.75" customHeight="1">
      <c r="A226" s="3" t="s">
        <v>1642</v>
      </c>
      <c r="B226" s="3" t="s">
        <v>1642</v>
      </c>
      <c r="C226" s="3" t="s">
        <v>1643</v>
      </c>
      <c r="D226" s="3" t="s">
        <v>1644</v>
      </c>
      <c r="E226" s="3" t="s">
        <v>1645</v>
      </c>
      <c r="F226" s="3" t="s">
        <v>1646</v>
      </c>
      <c r="G226" s="3" t="s">
        <v>1647</v>
      </c>
      <c r="H226" s="3" t="s">
        <v>1648</v>
      </c>
      <c r="I226" s="3" t="str">
        <f>IFERROR(__xludf.DUMMYFUNCTION("GOOGLETRANSLATE(H226,""id"",""en"")"),"Ybs okay young marriage marriage")</f>
        <v>Ybs okay young marriage marriage</v>
      </c>
    </row>
    <row r="227" ht="15.75" customHeight="1">
      <c r="A227" s="3" t="s">
        <v>1649</v>
      </c>
      <c r="B227" s="3" t="s">
        <v>1650</v>
      </c>
      <c r="C227" s="3" t="s">
        <v>1651</v>
      </c>
      <c r="D227" s="3" t="s">
        <v>1652</v>
      </c>
      <c r="E227" s="3" t="s">
        <v>1653</v>
      </c>
      <c r="F227" s="3" t="s">
        <v>1654</v>
      </c>
      <c r="G227" s="3" t="s">
        <v>1655</v>
      </c>
      <c r="H227" s="3" t="s">
        <v>1656</v>
      </c>
      <c r="I227" s="3" t="str">
        <f>IFERROR(__xludf.DUMMYFUNCTION("GOOGLETRANSLATE(H227,""id"",""en"")"),"Mama really marriage house story sometimes tired of listening to her afraid of marriage because she is afraid")</f>
        <v>Mama really marriage house story sometimes tired of listening to her afraid of marriage because she is afraid</v>
      </c>
    </row>
    <row r="228" ht="15.75" customHeight="1">
      <c r="A228" s="3" t="s">
        <v>1657</v>
      </c>
      <c r="B228" s="3" t="s">
        <v>1658</v>
      </c>
      <c r="C228" s="3" t="s">
        <v>1659</v>
      </c>
      <c r="D228" s="3" t="s">
        <v>1660</v>
      </c>
      <c r="E228" s="3" t="s">
        <v>1661</v>
      </c>
      <c r="F228" s="3" t="s">
        <v>1662</v>
      </c>
      <c r="G228" s="3" t="s">
        <v>1663</v>
      </c>
      <c r="H228" s="3" t="s">
        <v>1664</v>
      </c>
      <c r="I228" s="3" t="str">
        <f>IFERROR(__xludf.DUMMYFUNCTION("GOOGLETRANSLATE(H228,""id"",""en"")"),"marriage age added lazy expert first see ppt see a young member of young enthusiasm, the spirit is tired first, just take care of the house.")</f>
        <v>marriage age added lazy expert first see ppt see a young member of young enthusiasm, the spirit is tired first, just take care of the house.</v>
      </c>
    </row>
    <row r="229" ht="15.75" customHeight="1">
      <c r="A229" s="3" t="s">
        <v>1665</v>
      </c>
      <c r="B229" s="3" t="s">
        <v>1666</v>
      </c>
      <c r="C229" s="3" t="s">
        <v>1667</v>
      </c>
      <c r="D229" s="3" t="s">
        <v>1668</v>
      </c>
      <c r="E229" s="3" t="s">
        <v>1669</v>
      </c>
      <c r="F229" s="3" t="s">
        <v>169</v>
      </c>
      <c r="G229" s="3" t="s">
        <v>169</v>
      </c>
      <c r="H229" s="3" t="s">
        <v>170</v>
      </c>
      <c r="I229" s="3" t="str">
        <f>IFERROR(__xludf.DUMMYFUNCTION("GOOGLETRANSLATE(H229,""id"",""en"")"),"The Young Marriage")</f>
        <v>The Young Marriage</v>
      </c>
    </row>
    <row r="230" ht="15.75" customHeight="1">
      <c r="A230" s="3" t="s">
        <v>1670</v>
      </c>
      <c r="B230" s="3" t="s">
        <v>1671</v>
      </c>
      <c r="C230" s="3" t="s">
        <v>1672</v>
      </c>
      <c r="D230" s="3" t="s">
        <v>1673</v>
      </c>
      <c r="E230" s="3" t="s">
        <v>1674</v>
      </c>
      <c r="F230" s="3" t="s">
        <v>1675</v>
      </c>
      <c r="G230" s="3" t="s">
        <v>1676</v>
      </c>
      <c r="H230" s="3" t="s">
        <v>1677</v>
      </c>
      <c r="I230" s="3" t="str">
        <f>IFERROR(__xludf.DUMMYFUNCTION("GOOGLETRANSLATE(H230,""id"",""en"")"),"Brother cousin Family Story Target Young Marriage Target Marriage annoyed")</f>
        <v>Brother cousin Family Story Target Young Marriage Target Marriage annoyed</v>
      </c>
    </row>
    <row r="231" ht="15.75" customHeight="1">
      <c r="A231" s="3" t="s">
        <v>1678</v>
      </c>
      <c r="B231" s="3" t="s">
        <v>1679</v>
      </c>
      <c r="C231" s="3" t="s">
        <v>1680</v>
      </c>
      <c r="D231" s="3" t="s">
        <v>1681</v>
      </c>
      <c r="E231" s="3" t="s">
        <v>1682</v>
      </c>
      <c r="F231" s="3" t="s">
        <v>1683</v>
      </c>
      <c r="G231" s="3" t="s">
        <v>1684</v>
      </c>
      <c r="H231" s="3" t="s">
        <v>1685</v>
      </c>
      <c r="I231" s="3" t="str">
        <f>IFERROR(__xludf.DUMMYFUNCTION("GOOGLETRANSLATE(H231,""id"",""en"")"),"marriage people think about young marriage, yes, real aware of being born")</f>
        <v>marriage people think about young marriage, yes, real aware of being born</v>
      </c>
    </row>
    <row r="232" ht="15.75" customHeight="1">
      <c r="A232" s="3" t="s">
        <v>1686</v>
      </c>
      <c r="B232" s="3" t="s">
        <v>1687</v>
      </c>
      <c r="C232" s="3" t="s">
        <v>1688</v>
      </c>
      <c r="D232" s="3" t="s">
        <v>1689</v>
      </c>
      <c r="E232" s="3" t="s">
        <v>1690</v>
      </c>
      <c r="F232" s="3" t="s">
        <v>1691</v>
      </c>
      <c r="G232" s="3" t="s">
        <v>1691</v>
      </c>
      <c r="H232" s="3" t="s">
        <v>1692</v>
      </c>
      <c r="I232" s="3" t="str">
        <f>IFERROR(__xludf.DUMMYFUNCTION("GOOGLETRANSLATE(H232,""id"",""en"")"),"Tonini Young Master Kim Marriage version of Kamol alias officially Mrs. Cr on Pic Awards")</f>
        <v>Tonini Young Master Kim Marriage version of Kamol alias officially Mrs. Cr on Pic Awards</v>
      </c>
    </row>
    <row r="233" ht="15.75" customHeight="1">
      <c r="A233" s="3" t="s">
        <v>1693</v>
      </c>
      <c r="B233" s="3" t="s">
        <v>1694</v>
      </c>
      <c r="C233" s="3" t="s">
        <v>1695</v>
      </c>
      <c r="D233" s="3" t="s">
        <v>1696</v>
      </c>
      <c r="E233" s="3" t="s">
        <v>1697</v>
      </c>
      <c r="F233" s="3" t="s">
        <v>1698</v>
      </c>
      <c r="G233" s="3" t="s">
        <v>1699</v>
      </c>
      <c r="H233" s="3" t="s">
        <v>1700</v>
      </c>
      <c r="I233" s="3" t="str">
        <f>IFERROR(__xludf.DUMMYFUNCTION("GOOGLETRANSLATE(H233,""id"",""en"")"),"Young marriage thinks")</f>
        <v>Young marriage thinks</v>
      </c>
    </row>
    <row r="234" ht="15.75" customHeight="1">
      <c r="A234" s="3" t="s">
        <v>1701</v>
      </c>
      <c r="B234" s="3" t="s">
        <v>1702</v>
      </c>
      <c r="C234" s="3" t="s">
        <v>1703</v>
      </c>
      <c r="D234" s="3" t="s">
        <v>1704</v>
      </c>
      <c r="E234" s="3" t="s">
        <v>1705</v>
      </c>
      <c r="F234" s="3" t="s">
        <v>1706</v>
      </c>
      <c r="G234" s="3" t="s">
        <v>1707</v>
      </c>
      <c r="H234" s="3" t="s">
        <v>1708</v>
      </c>
      <c r="I234" s="3" t="str">
        <f>IFERROR(__xludf.DUMMYFUNCTION("GOOGLETRANSLATE(H234,""id"",""en"")"),"unpopular opinion but popular young people young marriage original realistic age original marriages complicated lazy young people romantic cute romantic call tide huh")</f>
        <v>unpopular opinion but popular young people young marriage original realistic age original marriages complicated lazy young people romantic cute romantic call tide huh</v>
      </c>
    </row>
    <row r="235" ht="15.75" customHeight="1">
      <c r="A235" s="3" t="s">
        <v>1709</v>
      </c>
      <c r="B235" s="3" t="s">
        <v>1709</v>
      </c>
      <c r="C235" s="3" t="s">
        <v>1710</v>
      </c>
      <c r="D235" s="3" t="s">
        <v>1711</v>
      </c>
      <c r="E235" s="3" t="s">
        <v>1712</v>
      </c>
      <c r="F235" s="3" t="s">
        <v>1713</v>
      </c>
      <c r="G235" s="3" t="s">
        <v>1714</v>
      </c>
      <c r="H235" s="3" t="s">
        <v>1715</v>
      </c>
      <c r="I235" s="3" t="str">
        <f>IFERROR(__xludf.DUMMYFUNCTION("GOOGLETRANSLATE(H235,""id"",""en"")"),"want to be a young marriage mafia join")</f>
        <v>want to be a young marriage mafia join</v>
      </c>
    </row>
    <row r="236" ht="15.75" customHeight="1">
      <c r="A236" s="3" t="s">
        <v>1716</v>
      </c>
      <c r="B236" s="3" t="s">
        <v>1716</v>
      </c>
      <c r="C236" s="3" t="s">
        <v>1716</v>
      </c>
      <c r="D236" s="3" t="s">
        <v>1717</v>
      </c>
      <c r="E236" s="3" t="s">
        <v>1718</v>
      </c>
      <c r="F236" s="3" t="s">
        <v>1719</v>
      </c>
      <c r="G236" s="3" t="s">
        <v>1719</v>
      </c>
      <c r="H236" s="3" t="s">
        <v>1720</v>
      </c>
      <c r="I236" s="3" t="str">
        <f>IFERROR(__xludf.DUMMYFUNCTION("GOOGLETRANSLATE(H236,""id"",""en"")"),"Young Marriage Info")</f>
        <v>Young Marriage Info</v>
      </c>
    </row>
    <row r="237" ht="15.75" customHeight="1">
      <c r="A237" s="3" t="s">
        <v>1721</v>
      </c>
      <c r="B237" s="3" t="s">
        <v>1722</v>
      </c>
      <c r="C237" s="3" t="s">
        <v>1723</v>
      </c>
      <c r="D237" s="3" t="s">
        <v>1724</v>
      </c>
      <c r="E237" s="3" t="s">
        <v>1725</v>
      </c>
      <c r="F237" s="3" t="s">
        <v>1726</v>
      </c>
      <c r="G237" s="3" t="s">
        <v>1727</v>
      </c>
      <c r="H237" s="3" t="s">
        <v>1728</v>
      </c>
      <c r="I237" s="3" t="str">
        <f>IFERROR(__xludf.DUMMYFUNCTION("GOOGLETRANSLATE(H237,""id"",""en"")"),"Young marriage people think about weighing the prospective family mental mental candidate for candidate money if you don't get dizzy day")</f>
        <v>Young marriage people think about weighing the prospective family mental mental candidate for candidate money if you don't get dizzy day</v>
      </c>
    </row>
    <row r="238" ht="15.75" customHeight="1">
      <c r="A238" s="3" t="s">
        <v>1729</v>
      </c>
      <c r="B238" s="3" t="s">
        <v>1730</v>
      </c>
      <c r="C238" s="3" t="s">
        <v>1731</v>
      </c>
      <c r="D238" s="3" t="s">
        <v>1732</v>
      </c>
      <c r="E238" s="3" t="s">
        <v>1733</v>
      </c>
      <c r="F238" s="3" t="s">
        <v>1734</v>
      </c>
      <c r="G238" s="3" t="s">
        <v>1735</v>
      </c>
      <c r="H238" s="3" t="s">
        <v>1736</v>
      </c>
      <c r="I238" s="3" t="str">
        <f>IFERROR(__xludf.DUMMYFUNCTION("GOOGLETRANSLATE(H238,""id"",""en"")"),"Naruto Married Young Yaks Son Burito The Old Naruto")</f>
        <v>Naruto Married Young Yaks Son Burito The Old Naruto</v>
      </c>
    </row>
    <row r="239" ht="15.75" customHeight="1">
      <c r="A239" s="3" t="s">
        <v>1737</v>
      </c>
      <c r="B239" s="3" t="s">
        <v>1737</v>
      </c>
      <c r="C239" s="3" t="s">
        <v>1738</v>
      </c>
      <c r="D239" s="3" t="s">
        <v>1739</v>
      </c>
      <c r="E239" s="3" t="s">
        <v>1740</v>
      </c>
      <c r="F239" s="3" t="s">
        <v>1741</v>
      </c>
      <c r="G239" s="3" t="s">
        <v>1742</v>
      </c>
      <c r="H239" s="3" t="s">
        <v>1743</v>
      </c>
      <c r="I239" s="3" t="str">
        <f>IFERROR(__xludf.DUMMYFUNCTION("GOOGLETRANSLATE(H239,""id"",""en"")"),"Tuah violating the law aware, what do you have you expecting from a different person to marry a young marriage")</f>
        <v>Tuah violating the law aware, what do you have you expecting from a different person to marry a young marriage</v>
      </c>
    </row>
    <row r="240" ht="15.75" customHeight="1">
      <c r="A240" s="3" t="s">
        <v>1744</v>
      </c>
      <c r="B240" s="3" t="s">
        <v>1744</v>
      </c>
      <c r="C240" s="3" t="s">
        <v>1745</v>
      </c>
      <c r="D240" s="3" t="s">
        <v>1746</v>
      </c>
      <c r="E240" s="3" t="s">
        <v>1747</v>
      </c>
      <c r="F240" s="3" t="s">
        <v>1748</v>
      </c>
      <c r="G240" s="3" t="s">
        <v>1749</v>
      </c>
      <c r="H240" s="3" t="s">
        <v>1750</v>
      </c>
      <c r="I240" s="3" t="str">
        <f>IFERROR(__xludf.DUMMYFUNCTION("GOOGLETRANSLATE(H240,""id"",""en"")"),"Thank God parents support Didik Ngerong Turn to Marriage Young")</f>
        <v>Thank God parents support Didik Ngerong Turn to Marriage Young</v>
      </c>
    </row>
    <row r="241" ht="15.75" customHeight="1">
      <c r="A241" s="3" t="s">
        <v>1751</v>
      </c>
      <c r="B241" s="3" t="s">
        <v>1751</v>
      </c>
      <c r="C241" s="3" t="s">
        <v>1752</v>
      </c>
      <c r="D241" s="3" t="s">
        <v>1753</v>
      </c>
      <c r="E241" s="3" t="s">
        <v>1754</v>
      </c>
      <c r="F241" s="3" t="s">
        <v>1755</v>
      </c>
      <c r="G241" s="3" t="s">
        <v>1756</v>
      </c>
      <c r="H241" s="3" t="s">
        <v>1757</v>
      </c>
      <c r="I241" s="3" t="str">
        <f>IFERROR(__xludf.DUMMYFUNCTION("GOOGLETRANSLATE(H241,""id"",""en"")"),"The young story of marriage is told by the era of pregnant pregnant ones if the story of the history of the Merdeka era riot etc.")</f>
        <v>The young story of marriage is told by the era of pregnant pregnant ones if the story of the history of the Merdeka era riot etc.</v>
      </c>
    </row>
    <row r="242" ht="15.75" customHeight="1">
      <c r="A242" s="3" t="s">
        <v>1758</v>
      </c>
      <c r="B242" s="3" t="s">
        <v>1759</v>
      </c>
      <c r="C242" s="3" t="s">
        <v>1760</v>
      </c>
      <c r="D242" s="3" t="s">
        <v>1761</v>
      </c>
      <c r="E242" s="3" t="s">
        <v>1761</v>
      </c>
      <c r="F242" s="3" t="s">
        <v>1762</v>
      </c>
      <c r="G242" s="3" t="s">
        <v>1763</v>
      </c>
      <c r="H242" s="3" t="s">
        <v>1764</v>
      </c>
      <c r="I242" s="3" t="str">
        <f>IFERROR(__xludf.DUMMYFUNCTION("GOOGLETRANSLATE(H242,""id"",""en"")"),"when people think age choles young marriage to choose to die young")</f>
        <v>when people think age choles young marriage to choose to die young</v>
      </c>
    </row>
    <row r="243" ht="15.75" customHeight="1">
      <c r="A243" s="3" t="s">
        <v>1765</v>
      </c>
      <c r="B243" s="3" t="s">
        <v>1766</v>
      </c>
      <c r="C243" s="3" t="s">
        <v>1767</v>
      </c>
      <c r="D243" s="3" t="s">
        <v>1768</v>
      </c>
      <c r="E243" s="3" t="s">
        <v>1769</v>
      </c>
      <c r="F243" s="3" t="s">
        <v>1770</v>
      </c>
      <c r="G243" s="3" t="s">
        <v>1771</v>
      </c>
      <c r="H243" s="3" t="s">
        <v>1772</v>
      </c>
      <c r="I243" s="3" t="str">
        <f>IFERROR(__xludf.DUMMYFUNCTION("GOOGLETRANSLATE(H243,""id"",""en"")"),"It's really the same as bebb really tired not suitable to discuss if the circle discusses the child kb pampers husband if the circle discusses the jokes of young people marriage nimbrung is reluctant")</f>
        <v>It's really the same as bebb really tired not suitable to discuss if the circle discusses the child kb pampers husband if the circle discusses the jokes of young people marriage nimbrung is reluctant</v>
      </c>
    </row>
    <row r="244" ht="15.75" customHeight="1">
      <c r="A244" s="3" t="s">
        <v>1773</v>
      </c>
      <c r="B244" s="3" t="s">
        <v>1774</v>
      </c>
      <c r="C244" s="3" t="s">
        <v>1775</v>
      </c>
      <c r="D244" s="3" t="s">
        <v>1776</v>
      </c>
      <c r="E244" s="3" t="s">
        <v>1777</v>
      </c>
      <c r="F244" s="3" t="s">
        <v>1778</v>
      </c>
      <c r="G244" s="3" t="s">
        <v>1778</v>
      </c>
      <c r="H244" s="3" t="s">
        <v>1779</v>
      </c>
      <c r="I244" s="3" t="str">
        <f>IFERROR(__xludf.DUMMYFUNCTION("GOOGLETRANSLATE(H244,""id"",""en"")"),"pointing to the handsome chen marriage, a child oh marriage, a young father's body")</f>
        <v>pointing to the handsome chen marriage, a child oh marriage, a young father's body</v>
      </c>
    </row>
    <row r="245" ht="15.75" customHeight="1">
      <c r="A245" s="3" t="s">
        <v>1780</v>
      </c>
      <c r="B245" s="3" t="s">
        <v>1781</v>
      </c>
      <c r="C245" s="3" t="s">
        <v>1782</v>
      </c>
      <c r="D245" s="3" t="s">
        <v>1783</v>
      </c>
      <c r="E245" s="3" t="s">
        <v>1784</v>
      </c>
      <c r="F245" s="3" t="s">
        <v>1784</v>
      </c>
      <c r="G245" s="3" t="s">
        <v>1785</v>
      </c>
      <c r="H245" s="3" t="s">
        <v>1786</v>
      </c>
      <c r="I245" s="3" t="str">
        <f>IFERROR(__xludf.DUMMYFUNCTION("GOOGLETRANSLATE(H245,""id"",""en"")"),"the husband's perspective time came home late welcomeing a warm hug impossible")</f>
        <v>the husband's perspective time came home late welcomeing a warm hug impossible</v>
      </c>
    </row>
    <row r="246" ht="15.75" customHeight="1">
      <c r="A246" s="3" t="s">
        <v>1787</v>
      </c>
      <c r="B246" s="3" t="s">
        <v>1788</v>
      </c>
      <c r="C246" s="3" t="s">
        <v>1789</v>
      </c>
      <c r="D246" s="3" t="s">
        <v>1790</v>
      </c>
      <c r="E246" s="3" t="s">
        <v>1791</v>
      </c>
      <c r="F246" s="3" t="s">
        <v>1792</v>
      </c>
      <c r="G246" s="3" t="s">
        <v>1793</v>
      </c>
      <c r="H246" s="3" t="s">
        <v>1794</v>
      </c>
      <c r="I246" s="3" t="str">
        <f>IFERROR(__xludf.DUMMYFUNCTION("GOOGLETRANSLATE(H246,""id"",""en"")"),"Think the core of the marriage satisfied youth is released the family connecting the family marriage.")</f>
        <v>Think the core of the marriage satisfied youth is released the family connecting the family marriage.</v>
      </c>
    </row>
    <row r="247" ht="15.75" customHeight="1">
      <c r="A247" s="3" t="s">
        <v>1795</v>
      </c>
      <c r="B247" s="3" t="s">
        <v>1796</v>
      </c>
      <c r="C247" s="3" t="s">
        <v>1797</v>
      </c>
      <c r="D247" s="3" t="s">
        <v>1798</v>
      </c>
      <c r="E247" s="3" t="s">
        <v>1799</v>
      </c>
      <c r="F247" s="3" t="s">
        <v>1800</v>
      </c>
      <c r="G247" s="3" t="s">
        <v>1800</v>
      </c>
      <c r="H247" s="3" t="s">
        <v>1801</v>
      </c>
      <c r="I247" s="3" t="str">
        <f>IFERROR(__xludf.DUMMYFUNCTION("GOOGLETRANSLATE(H247,""id"",""en"")"),"wkwkwk young marriage")</f>
        <v>wkwkwk young marriage</v>
      </c>
    </row>
    <row r="248" ht="15.75" customHeight="1">
      <c r="A248" s="3" t="s">
        <v>1802</v>
      </c>
      <c r="B248" s="3" t="s">
        <v>1803</v>
      </c>
      <c r="C248" s="3" t="s">
        <v>1804</v>
      </c>
      <c r="D248" s="3" t="s">
        <v>1805</v>
      </c>
      <c r="E248" s="3" t="s">
        <v>1806</v>
      </c>
      <c r="F248" s="3" t="s">
        <v>1807</v>
      </c>
      <c r="G248" s="3" t="s">
        <v>1808</v>
      </c>
      <c r="H248" s="3" t="s">
        <v>1809</v>
      </c>
      <c r="I248" s="3" t="str">
        <f>IFERROR(__xludf.DUMMYFUNCTION("GOOGLETRANSLATE(H248,""id"",""en"")"),"Sometimes I think dead young while marriage is not more sins, not more disappointed by parents, don't know to continue life")</f>
        <v>Sometimes I think dead young while marriage is not more sins, not more disappointed by parents, don't know to continue life</v>
      </c>
    </row>
    <row r="249" ht="15.75" customHeight="1">
      <c r="A249" s="3" t="s">
        <v>1810</v>
      </c>
      <c r="B249" s="3" t="s">
        <v>1811</v>
      </c>
      <c r="C249" s="3" t="s">
        <v>1812</v>
      </c>
      <c r="D249" s="3" t="s">
        <v>1813</v>
      </c>
      <c r="E249" s="3" t="s">
        <v>1814</v>
      </c>
      <c r="F249" s="3" t="s">
        <v>1815</v>
      </c>
      <c r="G249" s="3" t="s">
        <v>1816</v>
      </c>
      <c r="H249" s="3" t="s">
        <v>1817</v>
      </c>
      <c r="I249" s="3" t="str">
        <f>IFERROR(__xludf.DUMMYFUNCTION("GOOGLETRANSLATE(H249,""id"",""en"")"),"selling young marriage popice kh")</f>
        <v>selling young marriage popice kh</v>
      </c>
    </row>
    <row r="250" ht="15.75" customHeight="1">
      <c r="A250" s="3" t="s">
        <v>1818</v>
      </c>
      <c r="B250" s="3" t="s">
        <v>1819</v>
      </c>
      <c r="C250" s="3" t="s">
        <v>1820</v>
      </c>
      <c r="D250" s="3" t="s">
        <v>1821</v>
      </c>
      <c r="E250" s="3" t="s">
        <v>1822</v>
      </c>
      <c r="F250" s="3" t="s">
        <v>1823</v>
      </c>
      <c r="G250" s="3" t="s">
        <v>1824</v>
      </c>
      <c r="H250" s="3" t="s">
        <v>1825</v>
      </c>
      <c r="I250" s="3" t="str">
        <f>IFERROR(__xludf.DUMMYFUNCTION("GOOGLETRANSLATE(H250,""id"",""en"")"),"happy young marriage to install")</f>
        <v>happy young marriage to install</v>
      </c>
    </row>
    <row r="251" ht="15.75" customHeight="1">
      <c r="A251" s="3" t="s">
        <v>1826</v>
      </c>
      <c r="B251" s="3" t="s">
        <v>1826</v>
      </c>
      <c r="C251" s="3" t="s">
        <v>1826</v>
      </c>
      <c r="D251" s="3" t="s">
        <v>1827</v>
      </c>
      <c r="E251" s="3" t="s">
        <v>1827</v>
      </c>
      <c r="F251" s="3" t="s">
        <v>1827</v>
      </c>
      <c r="G251" s="3" t="s">
        <v>1827</v>
      </c>
      <c r="H251" s="3" t="s">
        <v>1826</v>
      </c>
      <c r="I251" s="3" t="str">
        <f>IFERROR(__xludf.DUMMYFUNCTION("GOOGLETRANSLATE(H251,""id"",""en"")"),"Fix young marriage")</f>
        <v>Fix young marriage</v>
      </c>
    </row>
    <row r="252" ht="15.75" customHeight="1">
      <c r="A252" s="3" t="s">
        <v>1828</v>
      </c>
      <c r="B252" s="3" t="s">
        <v>1829</v>
      </c>
      <c r="C252" s="3" t="s">
        <v>1830</v>
      </c>
      <c r="D252" s="3" t="s">
        <v>1831</v>
      </c>
      <c r="E252" s="3" t="s">
        <v>1831</v>
      </c>
      <c r="F252" s="3" t="s">
        <v>1832</v>
      </c>
      <c r="G252" s="3" t="s">
        <v>1833</v>
      </c>
      <c r="H252" s="3" t="s">
        <v>1834</v>
      </c>
      <c r="I252" s="3" t="str">
        <f>IFERROR(__xludf.DUMMYFUNCTION("GOOGLETRANSLATE(H252,""id"",""en"")"),"Young young marriage kid")</f>
        <v>Young young marriage kid</v>
      </c>
    </row>
    <row r="253" ht="15.75" customHeight="1">
      <c r="A253" s="3" t="s">
        <v>1835</v>
      </c>
      <c r="B253" s="3" t="s">
        <v>1835</v>
      </c>
      <c r="C253" s="3" t="s">
        <v>1836</v>
      </c>
      <c r="D253" s="3" t="s">
        <v>1837</v>
      </c>
      <c r="E253" s="3" t="s">
        <v>1837</v>
      </c>
      <c r="F253" s="3" t="s">
        <v>1838</v>
      </c>
      <c r="G253" s="3" t="s">
        <v>1839</v>
      </c>
      <c r="H253" s="3" t="s">
        <v>1840</v>
      </c>
      <c r="I253" s="3" t="str">
        <f>IFERROR(__xludf.DUMMYFUNCTION("GOOGLETRANSLATE(H253,""id"",""en"")"),"The trauma of my mother is a young marriage to work hard enough to need a family")</f>
        <v>The trauma of my mother is a young marriage to work hard enough to need a family</v>
      </c>
    </row>
    <row r="254" ht="15.75" customHeight="1">
      <c r="A254" s="3" t="s">
        <v>1841</v>
      </c>
      <c r="B254" s="3" t="s">
        <v>1842</v>
      </c>
      <c r="C254" s="3" t="s">
        <v>1843</v>
      </c>
      <c r="D254" s="3" t="s">
        <v>1844</v>
      </c>
      <c r="E254" s="3" t="s">
        <v>1845</v>
      </c>
      <c r="F254" s="3" t="s">
        <v>1846</v>
      </c>
      <c r="G254" s="3" t="s">
        <v>1847</v>
      </c>
      <c r="H254" s="3" t="s">
        <v>1848</v>
      </c>
      <c r="I254" s="3" t="str">
        <f>IFERROR(__xludf.DUMMYFUNCTION("GOOGLETRANSLATE(H254,""id"",""en"")"),"Great Young Master Boyfriend Marriage to Shake Baran Just Waiting Trying EXO Chen Together Not Kexol.")</f>
        <v>Great Young Master Boyfriend Marriage to Shake Baran Just Waiting Trying EXO Chen Together Not Kexol.</v>
      </c>
    </row>
    <row r="255" ht="15.75" customHeight="1">
      <c r="A255" s="3" t="s">
        <v>1849</v>
      </c>
      <c r="B255" s="3" t="s">
        <v>1850</v>
      </c>
      <c r="C255" s="3" t="s">
        <v>1851</v>
      </c>
      <c r="D255" s="3" t="s">
        <v>1852</v>
      </c>
      <c r="E255" s="3" t="s">
        <v>1853</v>
      </c>
      <c r="F255" s="3" t="s">
        <v>1854</v>
      </c>
      <c r="G255" s="3" t="s">
        <v>1854</v>
      </c>
      <c r="H255" s="3" t="s">
        <v>1855</v>
      </c>
      <c r="I255" s="3" t="str">
        <f>IFERROR(__xludf.DUMMYFUNCTION("GOOGLETRANSLATE(H255,""id"",""en"")"),"if it's young if it's really a line, read, don't panic if you get pregnant, just marry it")</f>
        <v>if it's young if it's really a line, read, don't panic if you get pregnant, just marry it</v>
      </c>
    </row>
    <row r="256" ht="15.75" customHeight="1">
      <c r="A256" s="3" t="s">
        <v>1856</v>
      </c>
      <c r="B256" s="3" t="s">
        <v>1857</v>
      </c>
      <c r="C256" s="3" t="s">
        <v>1858</v>
      </c>
      <c r="D256" s="3" t="s">
        <v>1859</v>
      </c>
      <c r="E256" s="3" t="s">
        <v>1860</v>
      </c>
      <c r="F256" s="3" t="s">
        <v>1861</v>
      </c>
      <c r="G256" s="3" t="s">
        <v>1862</v>
      </c>
      <c r="H256" s="3" t="s">
        <v>1863</v>
      </c>
      <c r="I256" s="3" t="str">
        <f>IFERROR(__xludf.DUMMYFUNCTION("GOOGLETRANSLATE(H256,""id"",""en"")"),"Young Nder Thinks Happy Marriage")</f>
        <v>Young Nder Thinks Happy Marriage</v>
      </c>
    </row>
    <row r="257" ht="15.75" customHeight="1">
      <c r="A257" s="3" t="s">
        <v>1864</v>
      </c>
      <c r="B257" s="3" t="s">
        <v>1864</v>
      </c>
      <c r="C257" s="3" t="s">
        <v>1865</v>
      </c>
      <c r="D257" s="3" t="s">
        <v>1866</v>
      </c>
      <c r="E257" s="3" t="s">
        <v>1867</v>
      </c>
      <c r="F257" s="3" t="s">
        <v>1868</v>
      </c>
      <c r="G257" s="3" t="s">
        <v>1869</v>
      </c>
      <c r="H257" s="3" t="s">
        <v>1870</v>
      </c>
      <c r="I257" s="3" t="str">
        <f>IFERROR(__xludf.DUMMYFUNCTION("GOOGLETRANSLATE(H257,""id"",""en"")"),"Risk of Young Office Friends of Young Marriage Poison")</f>
        <v>Risk of Young Office Friends of Young Marriage Poison</v>
      </c>
    </row>
    <row r="258" ht="15.75" customHeight="1">
      <c r="A258" s="3" t="s">
        <v>1871</v>
      </c>
      <c r="B258" s="3" t="s">
        <v>1872</v>
      </c>
      <c r="C258" s="3" t="s">
        <v>1873</v>
      </c>
      <c r="D258" s="3" t="s">
        <v>1874</v>
      </c>
      <c r="E258" s="3" t="s">
        <v>1875</v>
      </c>
      <c r="F258" s="3" t="s">
        <v>1876</v>
      </c>
      <c r="G258" s="3" t="s">
        <v>1877</v>
      </c>
      <c r="H258" s="3" t="s">
        <v>1878</v>
      </c>
      <c r="I258" s="3" t="str">
        <f>IFERROR(__xludf.DUMMYFUNCTION("GOOGLETRANSLATE(H258,""id"",""en"")"),"Drakor Patriarch Real Patriarch Pictures of Korean Young Children Gamau Marriage because Indonesian Young people are literate")</f>
        <v>Drakor Patriarch Real Patriarch Pictures of Korean Young Children Gamau Marriage because Indonesian Young people are literate</v>
      </c>
    </row>
    <row r="259" ht="15.75" customHeight="1">
      <c r="A259" s="3" t="s">
        <v>1879</v>
      </c>
      <c r="B259" s="3" t="s">
        <v>1880</v>
      </c>
      <c r="C259" s="3" t="s">
        <v>1881</v>
      </c>
      <c r="D259" s="3" t="s">
        <v>1882</v>
      </c>
      <c r="E259" s="3" t="s">
        <v>1883</v>
      </c>
      <c r="F259" s="3" t="s">
        <v>1884</v>
      </c>
      <c r="G259" s="3" t="s">
        <v>1885</v>
      </c>
      <c r="H259" s="3" t="s">
        <v>1886</v>
      </c>
      <c r="I259" s="3" t="str">
        <f>IFERROR(__xludf.DUMMYFUNCTION("GOOGLETRANSLATE(H259,""id"",""en"")"),"if the wrong age of the age of David children, old wife, old age, you will marry young shifts and younger siblings while adult children")</f>
        <v>if the wrong age of the age of David children, old wife, old age, you will marry young shifts and younger siblings while adult children</v>
      </c>
    </row>
    <row r="260" ht="15.75" customHeight="1">
      <c r="A260" s="3" t="s">
        <v>1887</v>
      </c>
      <c r="B260" s="3" t="s">
        <v>1888</v>
      </c>
      <c r="C260" s="3" t="s">
        <v>1889</v>
      </c>
      <c r="D260" s="3" t="s">
        <v>1890</v>
      </c>
      <c r="E260" s="3" t="s">
        <v>1891</v>
      </c>
      <c r="F260" s="3" t="s">
        <v>1892</v>
      </c>
      <c r="G260" s="3" t="s">
        <v>1893</v>
      </c>
      <c r="H260" s="3" t="s">
        <v>1894</v>
      </c>
      <c r="I260" s="3" t="str">
        <f>IFERROR(__xludf.DUMMYFUNCTION("GOOGLETRANSLATE(H260,""id"",""en"")"),"Young People Marriage Change Wolf Sheeps Please Discard Easy Sentences Marriage Mah Change Not Don't Ngadi Wolf Marriage Waste Please Take Care of Young People")</f>
        <v>Young People Marriage Change Wolf Sheeps Please Discard Easy Sentences Marriage Mah Change Not Don't Ngadi Wolf Marriage Waste Please Take Care of Young People</v>
      </c>
    </row>
    <row r="261" ht="15.75" customHeight="1">
      <c r="A261" s="3" t="s">
        <v>1895</v>
      </c>
      <c r="B261" s="3" t="s">
        <v>1896</v>
      </c>
      <c r="C261" s="3" t="s">
        <v>1897</v>
      </c>
      <c r="D261" s="3" t="s">
        <v>1898</v>
      </c>
      <c r="E261" s="3" t="s">
        <v>1899</v>
      </c>
      <c r="F261" s="3" t="s">
        <v>1900</v>
      </c>
      <c r="G261" s="3" t="s">
        <v>1901</v>
      </c>
      <c r="H261" s="3" t="s">
        <v>1902</v>
      </c>
      <c r="I261" s="3" t="str">
        <f>IFERROR(__xludf.DUMMYFUNCTION("GOOGLETRANSLATE(H261,""id"",""en"")"),"Yes, tell you to find a young pair sometimes jokes to want to install children if you don't sell permission, don't marry permission")</f>
        <v>Yes, tell you to find a young pair sometimes jokes to want to install children if you don't sell permission, don't marry permission</v>
      </c>
    </row>
    <row r="262" ht="15.75" customHeight="1">
      <c r="A262" s="3" t="s">
        <v>1903</v>
      </c>
      <c r="B262" s="3" t="s">
        <v>1903</v>
      </c>
      <c r="C262" s="3" t="s">
        <v>1904</v>
      </c>
      <c r="D262" s="3" t="s">
        <v>1905</v>
      </c>
      <c r="E262" s="3" t="s">
        <v>1906</v>
      </c>
      <c r="F262" s="3" t="s">
        <v>1907</v>
      </c>
      <c r="G262" s="3" t="s">
        <v>1908</v>
      </c>
      <c r="H262" s="3" t="s">
        <v>1909</v>
      </c>
      <c r="I262" s="3" t="str">
        <f>IFERROR(__xludf.DUMMYFUNCTION("GOOGLETRANSLATE(H262,""id"",""en"")"),"I thought he was while young, when you were young, marriage to care for children, so let's watch a concert while the group")</f>
        <v>I thought he was while young, when you were young, marriage to care for children, so let's watch a concert while the group</v>
      </c>
    </row>
    <row r="263" ht="15.75" customHeight="1">
      <c r="A263" s="3" t="s">
        <v>1910</v>
      </c>
      <c r="B263" s="3" t="s">
        <v>1911</v>
      </c>
      <c r="C263" s="3" t="s">
        <v>1912</v>
      </c>
      <c r="D263" s="3" t="s">
        <v>1913</v>
      </c>
      <c r="E263" s="3" t="s">
        <v>1914</v>
      </c>
      <c r="F263" s="3" t="s">
        <v>1915</v>
      </c>
      <c r="G263" s="3" t="s">
        <v>1916</v>
      </c>
      <c r="H263" s="3" t="s">
        <v>1917</v>
      </c>
      <c r="I263" s="3" t="str">
        <f>IFERROR(__xludf.DUMMYFUNCTION("GOOGLETRANSLATE(H263,""id"",""en"")"),"Brother, I don't think hee likes Hoon Hee confesses, the year since the young marriage is anxious")</f>
        <v>Brother, I don't think hee likes Hoon Hee confesses, the year since the young marriage is anxious</v>
      </c>
    </row>
    <row r="264" ht="15.75" customHeight="1">
      <c r="A264" s="3" t="s">
        <v>1918</v>
      </c>
      <c r="B264" s="3" t="s">
        <v>1919</v>
      </c>
      <c r="C264" s="3" t="s">
        <v>1920</v>
      </c>
      <c r="D264" s="3" t="s">
        <v>1921</v>
      </c>
      <c r="E264" s="3" t="s">
        <v>1922</v>
      </c>
      <c r="F264" s="3" t="s">
        <v>1923</v>
      </c>
      <c r="G264" s="3" t="s">
        <v>1924</v>
      </c>
      <c r="H264" s="3" t="s">
        <v>1925</v>
      </c>
      <c r="I264" s="3" t="str">
        <f>IFERROR(__xludf.DUMMYFUNCTION("GOOGLETRANSLATE(H264,""id"",""en"")"),"Young marriage id is wrong wrong")</f>
        <v>Young marriage id is wrong wrong</v>
      </c>
    </row>
    <row r="265" ht="15.75" customHeight="1">
      <c r="A265" s="3" t="s">
        <v>1926</v>
      </c>
      <c r="B265" s="3" t="s">
        <v>1927</v>
      </c>
      <c r="C265" s="3" t="s">
        <v>1928</v>
      </c>
      <c r="D265" s="3" t="s">
        <v>1929</v>
      </c>
      <c r="E265" s="3" t="s">
        <v>1930</v>
      </c>
      <c r="F265" s="3" t="s">
        <v>1931</v>
      </c>
      <c r="G265" s="3" t="s">
        <v>1932</v>
      </c>
      <c r="H265" s="3" t="s">
        <v>1933</v>
      </c>
      <c r="I265" s="3" t="str">
        <f>IFERROR(__xludf.DUMMYFUNCTION("GOOGLETRANSLATE(H265,""id"",""en"")"),"Technology The name of make up is the young man patrolling the family patrol area of ​​the blasphemous family if the age of marriage")</f>
        <v>Technology The name of make up is the young man patrolling the family patrol area of ​​the blasphemous family if the age of marriage</v>
      </c>
    </row>
    <row r="266" ht="15.75" customHeight="1">
      <c r="A266" s="3" t="s">
        <v>1934</v>
      </c>
      <c r="B266" s="3" t="s">
        <v>1935</v>
      </c>
      <c r="C266" s="3" t="s">
        <v>1936</v>
      </c>
      <c r="D266" s="3" t="s">
        <v>1937</v>
      </c>
      <c r="E266" s="3" t="s">
        <v>1938</v>
      </c>
      <c r="F266" s="3" t="s">
        <v>1939</v>
      </c>
      <c r="G266" s="3" t="s">
        <v>1940</v>
      </c>
      <c r="H266" s="3" t="s">
        <v>1941</v>
      </c>
      <c r="I266" s="3" t="str">
        <f>IFERROR(__xludf.DUMMYFUNCTION("GOOGLETRANSLATE(H266,""id"",""en"")"),"Misogini Korea is very unfortunate girls don't get married if you get married young idol model")</f>
        <v>Misogini Korea is very unfortunate girls don't get married if you get married young idol model</v>
      </c>
    </row>
    <row r="267" ht="15.75" customHeight="1">
      <c r="A267" s="3" t="s">
        <v>1942</v>
      </c>
      <c r="B267" s="3" t="s">
        <v>1943</v>
      </c>
      <c r="C267" s="3" t="s">
        <v>1944</v>
      </c>
      <c r="D267" s="3" t="s">
        <v>1945</v>
      </c>
      <c r="E267" s="3" t="s">
        <v>1946</v>
      </c>
      <c r="F267" s="3" t="s">
        <v>1947</v>
      </c>
      <c r="G267" s="3" t="s">
        <v>1948</v>
      </c>
      <c r="H267" s="3" t="s">
        <v>1949</v>
      </c>
      <c r="I267" s="3" t="str">
        <f>IFERROR(__xludf.DUMMYFUNCTION("GOOGLETRANSLATE(H267,""id"",""en"")"),"just hadeh typo so happy to monitor Fix working on a great marriage of young people")</f>
        <v>just hadeh typo so happy to monitor Fix working on a great marriage of young people</v>
      </c>
    </row>
    <row r="268" ht="15.75" customHeight="1">
      <c r="A268" s="3" t="s">
        <v>1950</v>
      </c>
      <c r="B268" s="3" t="s">
        <v>1950</v>
      </c>
      <c r="C268" s="3" t="s">
        <v>1951</v>
      </c>
      <c r="D268" s="3" t="s">
        <v>1952</v>
      </c>
      <c r="E268" s="3" t="s">
        <v>1953</v>
      </c>
      <c r="F268" s="3" t="s">
        <v>1954</v>
      </c>
      <c r="G268" s="3" t="s">
        <v>1955</v>
      </c>
      <c r="H268" s="3" t="s">
        <v>1956</v>
      </c>
      <c r="I268" s="3" t="str">
        <f>IFERROR(__xludf.DUMMYFUNCTION("GOOGLETRANSLATE(H268,""id"",""en"")"),"Thinking you, you're really different, you can say that you are a young marriage, money")</f>
        <v>Thinking you, you're really different, you can say that you are a young marriage, money</v>
      </c>
    </row>
    <row r="269" ht="15.75" customHeight="1">
      <c r="A269" s="3" t="s">
        <v>1957</v>
      </c>
      <c r="B269" s="3" t="s">
        <v>1957</v>
      </c>
      <c r="C269" s="3" t="s">
        <v>1958</v>
      </c>
      <c r="D269" s="3" t="s">
        <v>1959</v>
      </c>
      <c r="E269" s="3" t="s">
        <v>1960</v>
      </c>
      <c r="F269" s="3" t="s">
        <v>1961</v>
      </c>
      <c r="G269" s="3" t="s">
        <v>1962</v>
      </c>
      <c r="H269" s="3" t="s">
        <v>1963</v>
      </c>
      <c r="I269" s="3" t="str">
        <f>IFERROR(__xludf.DUMMYFUNCTION("GOOGLETRANSLATE(H269,""id"",""en"")"),"Dream of Jn Jm Rj Young Marriage Announce Gamau so the scandal knows complicated angry very sad ideals first marriage is strange to invite marriage")</f>
        <v>Dream of Jn Jm Rj Young Marriage Announce Gamau so the scandal knows complicated angry very sad ideals first marriage is strange to invite marriage</v>
      </c>
    </row>
    <row r="270" ht="15.75" customHeight="1">
      <c r="A270" s="3" t="s">
        <v>1964</v>
      </c>
      <c r="B270" s="3" t="s">
        <v>1965</v>
      </c>
      <c r="C270" s="3" t="s">
        <v>1966</v>
      </c>
      <c r="D270" s="3" t="s">
        <v>1967</v>
      </c>
      <c r="E270" s="3" t="s">
        <v>1968</v>
      </c>
      <c r="F270" s="3" t="s">
        <v>1969</v>
      </c>
      <c r="G270" s="3" t="s">
        <v>1970</v>
      </c>
      <c r="H270" s="3" t="s">
        <v>1971</v>
      </c>
      <c r="I270" s="3" t="str">
        <f>IFERROR(__xludf.DUMMYFUNCTION("GOOGLETRANSLATE(H270,""id"",""en"")"),"I have never interviewed the Iron Shop or the age of the shock, but the marriage is that you know that you are looking for young people, so you know, you know, you know the locker info")</f>
        <v>I have never interviewed the Iron Shop or the age of the shock, but the marriage is that you know that you are looking for young people, so you know, you know, you know the locker info</v>
      </c>
    </row>
    <row r="271" ht="15.75" customHeight="1">
      <c r="A271" s="3" t="s">
        <v>1972</v>
      </c>
      <c r="B271" s="3" t="s">
        <v>1973</v>
      </c>
      <c r="C271" s="3" t="s">
        <v>1974</v>
      </c>
      <c r="D271" s="3" t="s">
        <v>1975</v>
      </c>
      <c r="E271" s="3" t="s">
        <v>1975</v>
      </c>
      <c r="F271" s="3" t="s">
        <v>1976</v>
      </c>
      <c r="G271" s="3" t="s">
        <v>1976</v>
      </c>
      <c r="H271" s="3" t="s">
        <v>1977</v>
      </c>
      <c r="I271" s="3" t="str">
        <f>IFERROR(__xludf.DUMMYFUNCTION("GOOGLETRANSLATE(H271,""id"",""en"")"),"graduated weh cook directly marriage aminn marriage easy")</f>
        <v>graduated weh cook directly marriage aminn marriage easy</v>
      </c>
    </row>
    <row r="272" ht="15.75" customHeight="1">
      <c r="A272" s="3" t="s">
        <v>1978</v>
      </c>
      <c r="B272" s="3" t="s">
        <v>1979</v>
      </c>
      <c r="C272" s="3" t="s">
        <v>1980</v>
      </c>
      <c r="D272" s="3" t="s">
        <v>1981</v>
      </c>
      <c r="E272" s="3" t="s">
        <v>1982</v>
      </c>
      <c r="F272" s="3" t="s">
        <v>1983</v>
      </c>
      <c r="G272" s="3" t="s">
        <v>1983</v>
      </c>
      <c r="H272" s="3" t="s">
        <v>1984</v>
      </c>
      <c r="I272" s="3" t="str">
        <f>IFERROR(__xludf.DUMMYFUNCTION("GOOGLETRANSLATE(H272,""id"",""en"")"),"Alhamdulillah young marriage")</f>
        <v>Alhamdulillah young marriage</v>
      </c>
    </row>
    <row r="273" ht="15.75" customHeight="1">
      <c r="A273" s="3" t="s">
        <v>1985</v>
      </c>
      <c r="B273" s="3" t="s">
        <v>1986</v>
      </c>
      <c r="C273" s="3" t="s">
        <v>1987</v>
      </c>
      <c r="D273" s="3" t="s">
        <v>1988</v>
      </c>
      <c r="E273" s="3" t="s">
        <v>1989</v>
      </c>
      <c r="F273" s="3" t="s">
        <v>1990</v>
      </c>
      <c r="G273" s="3" t="s">
        <v>1991</v>
      </c>
      <c r="H273" s="3" t="s">
        <v>1992</v>
      </c>
      <c r="I273" s="3" t="str">
        <f>IFERROR(__xludf.DUMMYFUNCTION("GOOGLETRANSLATE(H273,""id"",""en"")"),"good stories of young marriage to and fro looking for a concept")</f>
        <v>good stories of young marriage to and fro looking for a concept</v>
      </c>
    </row>
    <row r="274" ht="15.75" customHeight="1">
      <c r="A274" s="3" t="s">
        <v>1993</v>
      </c>
      <c r="B274" s="3" t="s">
        <v>1994</v>
      </c>
      <c r="C274" s="3" t="s">
        <v>1995</v>
      </c>
      <c r="D274" s="3" t="s">
        <v>1996</v>
      </c>
      <c r="E274" s="3" t="s">
        <v>1996</v>
      </c>
      <c r="F274" s="3" t="s">
        <v>1997</v>
      </c>
      <c r="G274" s="3" t="s">
        <v>1998</v>
      </c>
      <c r="H274" s="3" t="s">
        <v>1999</v>
      </c>
      <c r="I274" s="3" t="str">
        <f>IFERROR(__xludf.DUMMYFUNCTION("GOOGLETRANSLATE(H274,""id"",""en"")"),"id strange media turn back and forth young marriage trap")</f>
        <v>id strange media turn back and forth young marriage trap</v>
      </c>
    </row>
    <row r="275" ht="15.75" customHeight="1">
      <c r="A275" s="3" t="s">
        <v>2000</v>
      </c>
      <c r="B275" s="3" t="s">
        <v>2001</v>
      </c>
      <c r="C275" s="3" t="s">
        <v>2002</v>
      </c>
      <c r="D275" s="3" t="s">
        <v>2003</v>
      </c>
      <c r="E275" s="3" t="s">
        <v>2004</v>
      </c>
      <c r="F275" s="3" t="s">
        <v>2005</v>
      </c>
      <c r="G275" s="3" t="s">
        <v>2006</v>
      </c>
      <c r="H275" s="3" t="s">
        <v>2007</v>
      </c>
      <c r="I275" s="3" t="str">
        <f>IFERROR(__xludf.DUMMYFUNCTION("GOOGLETRANSLATE(H275,""id"",""en"")"),"because many Indonesian girls are lazy to get married")</f>
        <v>because many Indonesian girls are lazy to get married</v>
      </c>
    </row>
    <row r="276" ht="15.75" customHeight="1">
      <c r="A276" s="3" t="s">
        <v>2008</v>
      </c>
      <c r="B276" s="3" t="s">
        <v>2009</v>
      </c>
      <c r="C276" s="3" t="s">
        <v>2010</v>
      </c>
      <c r="D276" s="3" t="s">
        <v>2011</v>
      </c>
      <c r="E276" s="3" t="s">
        <v>2012</v>
      </c>
      <c r="F276" s="3" t="s">
        <v>2013</v>
      </c>
      <c r="G276" s="3" t="s">
        <v>2014</v>
      </c>
      <c r="H276" s="3" t="s">
        <v>2015</v>
      </c>
      <c r="I276" s="3" t="str">
        <f>IFERROR(__xludf.DUMMYFUNCTION("GOOGLETRANSLATE(H276,""id"",""en"")"),"exasperation of young marriage face")</f>
        <v>exasperation of young marriage face</v>
      </c>
    </row>
    <row r="277" ht="15.75" customHeight="1">
      <c r="A277" s="3" t="s">
        <v>2016</v>
      </c>
      <c r="B277" s="3" t="s">
        <v>2017</v>
      </c>
      <c r="C277" s="3" t="s">
        <v>2018</v>
      </c>
      <c r="D277" s="3" t="s">
        <v>2019</v>
      </c>
      <c r="E277" s="3" t="s">
        <v>2020</v>
      </c>
      <c r="F277" s="3" t="s">
        <v>2021</v>
      </c>
      <c r="G277" s="3" t="s">
        <v>2022</v>
      </c>
      <c r="H277" s="3" t="s">
        <v>2023</v>
      </c>
      <c r="I277" s="3" t="str">
        <f>IFERROR(__xludf.DUMMYFUNCTION("GOOGLETRANSLATE(H277,""id"",""en"")"),"Young marriage brothers said that the next age of marriage near the age of the old parent's age is responsive, wait, what are you waiting for it to speak softly, wait or not")</f>
        <v>Young marriage brothers said that the next age of marriage near the age of the old parent's age is responsive, wait, what are you waiting for it to speak softly, wait or not</v>
      </c>
    </row>
    <row r="278" ht="15.75" customHeight="1">
      <c r="A278" s="3" t="s">
        <v>2024</v>
      </c>
      <c r="B278" s="3" t="s">
        <v>2024</v>
      </c>
      <c r="C278" s="3" t="s">
        <v>2025</v>
      </c>
      <c r="D278" s="3" t="s">
        <v>2026</v>
      </c>
      <c r="E278" s="3" t="s">
        <v>2027</v>
      </c>
      <c r="F278" s="3" t="s">
        <v>2028</v>
      </c>
      <c r="G278" s="3" t="s">
        <v>2029</v>
      </c>
      <c r="H278" s="3" t="s">
        <v>2030</v>
      </c>
      <c r="I278" s="3" t="str">
        <f>IFERROR(__xludf.DUMMYFUNCTION("GOOGLETRANSLATE(H278,""id"",""en"")"),"The night after talking about a friend of marriage tube, yeah, my friend is a million target, yes, he said that millions of targets are not young, looking for the income segment in the laughing of the wrong qaq")</f>
        <v>The night after talking about a friend of marriage tube, yeah, my friend is a million target, yes, he said that millions of targets are not young, looking for the income segment in the laughing of the wrong qaq</v>
      </c>
    </row>
    <row r="279" ht="15.75" customHeight="1">
      <c r="A279" s="3" t="s">
        <v>2031</v>
      </c>
      <c r="B279" s="3" t="s">
        <v>2031</v>
      </c>
      <c r="C279" s="3" t="s">
        <v>2032</v>
      </c>
      <c r="D279" s="3" t="s">
        <v>2033</v>
      </c>
      <c r="E279" s="3" t="s">
        <v>2034</v>
      </c>
      <c r="F279" s="3" t="s">
        <v>2035</v>
      </c>
      <c r="G279" s="3" t="s">
        <v>2036</v>
      </c>
      <c r="H279" s="3" t="s">
        <v>2037</v>
      </c>
      <c r="I279" s="3" t="str">
        <f>IFERROR(__xludf.DUMMYFUNCTION("GOOGLETRANSLATE(H279,""id"",""en"")"),"I don't know, the fault of marriage, you can't go to college.")</f>
        <v>I don't know, the fault of marriage, you can't go to college.</v>
      </c>
    </row>
    <row r="280" ht="15.75" customHeight="1">
      <c r="A280" s="3" t="s">
        <v>2038</v>
      </c>
      <c r="B280" s="3" t="s">
        <v>2039</v>
      </c>
      <c r="C280" s="3" t="s">
        <v>2040</v>
      </c>
      <c r="D280" s="3" t="s">
        <v>2041</v>
      </c>
      <c r="E280" s="3" t="s">
        <v>2041</v>
      </c>
      <c r="F280" s="3" t="s">
        <v>169</v>
      </c>
      <c r="G280" s="3" t="s">
        <v>169</v>
      </c>
      <c r="H280" s="3" t="s">
        <v>170</v>
      </c>
      <c r="I280" s="3" t="str">
        <f>IFERROR(__xludf.DUMMYFUNCTION("GOOGLETRANSLATE(H280,""id"",""en"")"),"The Young Marriage")</f>
        <v>The Young Marriage</v>
      </c>
    </row>
    <row r="281" ht="15.75" customHeight="1">
      <c r="A281" s="3" t="s">
        <v>2042</v>
      </c>
      <c r="B281" s="3" t="s">
        <v>2043</v>
      </c>
      <c r="C281" s="3" t="s">
        <v>2044</v>
      </c>
      <c r="D281" s="3" t="s">
        <v>2045</v>
      </c>
      <c r="E281" s="3" t="s">
        <v>2046</v>
      </c>
      <c r="F281" s="3" t="s">
        <v>2047</v>
      </c>
      <c r="G281" s="3" t="s">
        <v>2048</v>
      </c>
      <c r="H281" s="3" t="s">
        <v>2049</v>
      </c>
      <c r="I281" s="3" t="str">
        <f>IFERROR(__xludf.DUMMYFUNCTION("GOOGLETRANSLATE(H281,""id"",""en"")"),"The existence of the marriage identity is reminding that Korean movie Kim Ji Young Born Good husband supports the extended family system partriakis colotkon -conservative. Struggling")</f>
        <v>The existence of the marriage identity is reminding that Korean movie Kim Ji Young Born Good husband supports the extended family system partriakis colotkon -conservative. Struggling</v>
      </c>
    </row>
    <row r="282" ht="15.75" customHeight="1">
      <c r="A282" s="3" t="s">
        <v>2050</v>
      </c>
      <c r="B282" s="3" t="s">
        <v>2051</v>
      </c>
      <c r="C282" s="3" t="s">
        <v>2052</v>
      </c>
      <c r="D282" s="3" t="s">
        <v>2053</v>
      </c>
      <c r="E282" s="3" t="s">
        <v>2054</v>
      </c>
      <c r="F282" s="3" t="s">
        <v>2055</v>
      </c>
      <c r="G282" s="3" t="s">
        <v>2055</v>
      </c>
      <c r="H282" s="3" t="s">
        <v>2056</v>
      </c>
      <c r="I282" s="3" t="str">
        <f>IFERROR(__xludf.DUMMYFUNCTION("GOOGLETRANSLATE(H282,""id"",""en"")"),"Young Brother Married Honeymoon")</f>
        <v>Young Brother Married Honeymoon</v>
      </c>
    </row>
    <row r="283" ht="15.75" customHeight="1">
      <c r="A283" s="3" t="s">
        <v>2057</v>
      </c>
      <c r="B283" s="3" t="s">
        <v>2057</v>
      </c>
      <c r="C283" s="3" t="s">
        <v>2058</v>
      </c>
      <c r="D283" s="3" t="s">
        <v>2059</v>
      </c>
      <c r="E283" s="3" t="s">
        <v>2060</v>
      </c>
      <c r="F283" s="3" t="s">
        <v>2061</v>
      </c>
      <c r="G283" s="3" t="s">
        <v>2062</v>
      </c>
      <c r="H283" s="3" t="s">
        <v>2063</v>
      </c>
      <c r="I283" s="3" t="str">
        <f>IFERROR(__xludf.DUMMYFUNCTION("GOOGLETRANSLATE(H283,""id"",""en"")"),"Young Marriage Young Marriage Garbage If you take care of work, take care of the family of husband and wife stupid astaghfirullah")</f>
        <v>Young Marriage Young Marriage Garbage If you take care of work, take care of the family of husband and wife stupid astaghfirullah</v>
      </c>
    </row>
    <row r="284" ht="15.75" customHeight="1">
      <c r="A284" s="3" t="s">
        <v>2064</v>
      </c>
      <c r="B284" s="3" t="s">
        <v>2065</v>
      </c>
      <c r="C284" s="3" t="s">
        <v>2066</v>
      </c>
      <c r="D284" s="3" t="s">
        <v>2067</v>
      </c>
      <c r="E284" s="3" t="s">
        <v>2068</v>
      </c>
      <c r="F284" s="3" t="s">
        <v>2069</v>
      </c>
      <c r="G284" s="3" t="s">
        <v>2069</v>
      </c>
      <c r="H284" s="3" t="s">
        <v>2070</v>
      </c>
      <c r="I284" s="3" t="str">
        <f>IFERROR(__xludf.DUMMYFUNCTION("GOOGLETRANSLATE(H284,""id"",""en"")"),"Yes, just think my young master Kim Namjoon is married to make a list")</f>
        <v>Yes, just think my young master Kim Namjoon is married to make a list</v>
      </c>
    </row>
    <row r="285" ht="15.75" customHeight="1">
      <c r="A285" s="3" t="s">
        <v>2071</v>
      </c>
      <c r="B285" s="3" t="s">
        <v>2071</v>
      </c>
      <c r="C285" s="3" t="s">
        <v>2071</v>
      </c>
      <c r="D285" s="3" t="s">
        <v>2072</v>
      </c>
      <c r="E285" s="3" t="s">
        <v>2073</v>
      </c>
      <c r="F285" s="3" t="s">
        <v>2074</v>
      </c>
      <c r="G285" s="3" t="s">
        <v>2074</v>
      </c>
      <c r="H285" s="3" t="s">
        <v>2075</v>
      </c>
      <c r="I285" s="3" t="str">
        <f>IFERROR(__xludf.DUMMYFUNCTION("GOOGLETRANSLATE(H285,""id"",""en"")"),"the Korean people are young marriage huh")</f>
        <v>the Korean people are young marriage huh</v>
      </c>
    </row>
    <row r="286" ht="15.75" customHeight="1">
      <c r="A286" s="3" t="s">
        <v>2076</v>
      </c>
      <c r="B286" s="3" t="s">
        <v>2077</v>
      </c>
      <c r="C286" s="3" t="s">
        <v>2078</v>
      </c>
      <c r="D286" s="3" t="s">
        <v>2079</v>
      </c>
      <c r="E286" s="3" t="s">
        <v>2080</v>
      </c>
      <c r="F286" s="3" t="s">
        <v>2081</v>
      </c>
      <c r="G286" s="3" t="s">
        <v>2082</v>
      </c>
      <c r="H286" s="3" t="s">
        <v>2083</v>
      </c>
      <c r="I286" s="3" t="str">
        <f>IFERROR(__xludf.DUMMYFUNCTION("GOOGLETRANSLATE(H286,""id"",""en"")"),"jamal the marriage old age is young marriage sampean")</f>
        <v>jamal the marriage old age is young marriage sampean</v>
      </c>
    </row>
    <row r="287" ht="15.75" customHeight="1">
      <c r="A287" s="3" t="s">
        <v>2084</v>
      </c>
      <c r="B287" s="3" t="s">
        <v>2085</v>
      </c>
      <c r="C287" s="3" t="s">
        <v>2086</v>
      </c>
      <c r="D287" s="3" t="s">
        <v>2087</v>
      </c>
      <c r="E287" s="3" t="s">
        <v>2088</v>
      </c>
      <c r="F287" s="3" t="s">
        <v>2089</v>
      </c>
      <c r="G287" s="3" t="s">
        <v>2090</v>
      </c>
      <c r="H287" s="3" t="s">
        <v>2091</v>
      </c>
      <c r="I287" s="3" t="str">
        <f>IFERROR(__xludf.DUMMYFUNCTION("GOOGLETRANSLATE(H287,""id"",""en"")"),"watching the taste really love jehoon young marriage")</f>
        <v>watching the taste really love jehoon young marriage</v>
      </c>
    </row>
    <row r="288" ht="15.75" customHeight="1">
      <c r="A288" s="3" t="s">
        <v>2092</v>
      </c>
      <c r="B288" s="3" t="s">
        <v>2093</v>
      </c>
      <c r="C288" s="3" t="s">
        <v>2094</v>
      </c>
      <c r="D288" s="3" t="s">
        <v>2095</v>
      </c>
      <c r="E288" s="3" t="s">
        <v>2096</v>
      </c>
      <c r="F288" s="3" t="s">
        <v>2097</v>
      </c>
      <c r="G288" s="3" t="s">
        <v>2098</v>
      </c>
      <c r="H288" s="3" t="s">
        <v>2099</v>
      </c>
      <c r="I288" s="3" t="str">
        <f>IFERROR(__xludf.DUMMYFUNCTION("GOOGLETRANSLATE(H288,""id"",""en"")"),"the dream of an applicate om, a handsome young marriage is really weird thinking")</f>
        <v>the dream of an applicate om, a handsome young marriage is really weird thinking</v>
      </c>
    </row>
    <row r="289" ht="15.75" customHeight="1">
      <c r="A289" s="3" t="s">
        <v>2100</v>
      </c>
      <c r="B289" s="3" t="s">
        <v>2101</v>
      </c>
      <c r="C289" s="3" t="s">
        <v>2102</v>
      </c>
      <c r="D289" s="3" t="s">
        <v>2103</v>
      </c>
      <c r="E289" s="3" t="s">
        <v>2104</v>
      </c>
      <c r="F289" s="3" t="s">
        <v>2105</v>
      </c>
      <c r="G289" s="3" t="s">
        <v>2106</v>
      </c>
      <c r="H289" s="3" t="s">
        <v>2107</v>
      </c>
      <c r="I289" s="3" t="str">
        <f>IFERROR(__xludf.DUMMYFUNCTION("GOOGLETRANSLATE(H289,""id"",""en"")"),"if you see young marriage, like haaaahh, you are really a junior like if you meet a solid heart, hesitated")</f>
        <v>if you see young marriage, like haaaahh, you are really a junior like if you meet a solid heart, hesitated</v>
      </c>
    </row>
    <row r="290" ht="15.75" customHeight="1">
      <c r="A290" s="3" t="s">
        <v>2108</v>
      </c>
      <c r="B290" s="3" t="s">
        <v>2109</v>
      </c>
      <c r="C290" s="3" t="s">
        <v>2110</v>
      </c>
      <c r="D290" s="3" t="s">
        <v>2111</v>
      </c>
      <c r="E290" s="3" t="s">
        <v>2112</v>
      </c>
      <c r="F290" s="3" t="s">
        <v>2113</v>
      </c>
      <c r="G290" s="3" t="s">
        <v>2113</v>
      </c>
      <c r="H290" s="3" t="s">
        <v>2114</v>
      </c>
      <c r="I290" s="3" t="str">
        <f>IFERROR(__xludf.DUMMYFUNCTION("GOOGLETRANSLATE(H290,""id"",""en"")"),"Breaking up the failed marriage young troubled better brew coffee karuan tangisin")</f>
        <v>Breaking up the failed marriage young troubled better brew coffee karuan tangisin</v>
      </c>
    </row>
    <row r="291" ht="15.75" customHeight="1">
      <c r="A291" s="3" t="s">
        <v>2115</v>
      </c>
      <c r="B291" s="3" t="s">
        <v>2116</v>
      </c>
      <c r="C291" s="3" t="s">
        <v>2117</v>
      </c>
      <c r="D291" s="3" t="s">
        <v>2118</v>
      </c>
      <c r="E291" s="3" t="s">
        <v>2119</v>
      </c>
      <c r="F291" s="3" t="s">
        <v>2120</v>
      </c>
      <c r="G291" s="3" t="s">
        <v>2121</v>
      </c>
      <c r="H291" s="3" t="s">
        <v>2122</v>
      </c>
      <c r="I291" s="3" t="str">
        <f>IFERROR(__xludf.DUMMYFUNCTION("GOOGLETRANSLATE(H291,""id"",""en"")"),"Tell young marriage people to marry young people divorce")</f>
        <v>Tell young marriage people to marry young people divorce</v>
      </c>
    </row>
    <row r="292" ht="15.75" customHeight="1">
      <c r="A292" s="3" t="s">
        <v>2123</v>
      </c>
      <c r="B292" s="3" t="s">
        <v>2124</v>
      </c>
      <c r="C292" s="3" t="s">
        <v>2125</v>
      </c>
      <c r="D292" s="3" t="s">
        <v>2126</v>
      </c>
      <c r="E292" s="3" t="s">
        <v>2127</v>
      </c>
      <c r="F292" s="3" t="s">
        <v>2128</v>
      </c>
      <c r="G292" s="3" t="s">
        <v>2129</v>
      </c>
      <c r="H292" s="3" t="s">
        <v>2130</v>
      </c>
      <c r="I292" s="3" t="str">
        <f>IFERROR(__xludf.DUMMYFUNCTION("GOOGLETRANSLATE(H292,""id"",""en"")"),"if you talk honestly anti really marriage now live in the contents of the troublesome to know the free space if the family marriage is really tired of just die young")</f>
        <v>if you talk honestly anti really marriage now live in the contents of the troublesome to know the free space if the family marriage is really tired of just die young</v>
      </c>
    </row>
    <row r="293" ht="15.75" customHeight="1">
      <c r="A293" s="3" t="s">
        <v>2131</v>
      </c>
      <c r="B293" s="3" t="s">
        <v>2132</v>
      </c>
      <c r="C293" s="3" t="s">
        <v>2133</v>
      </c>
      <c r="D293" s="3" t="s">
        <v>2134</v>
      </c>
      <c r="E293" s="3" t="s">
        <v>2135</v>
      </c>
      <c r="F293" s="3" t="s">
        <v>2136</v>
      </c>
      <c r="G293" s="3" t="s">
        <v>2137</v>
      </c>
      <c r="H293" s="3" t="s">
        <v>2138</v>
      </c>
      <c r="I293" s="3" t="str">
        <f>IFERROR(__xludf.DUMMYFUNCTION("GOOGLETRANSLATE(H293,""id"",""en"")"),"I thought to change the young while you were happy to get married money free of the corridor safe")</f>
        <v>I thought to change the young while you were happy to get married money free of the corridor safe</v>
      </c>
    </row>
    <row r="294" ht="15.75" customHeight="1">
      <c r="A294" s="3" t="s">
        <v>2139</v>
      </c>
      <c r="B294" s="3" t="s">
        <v>2139</v>
      </c>
      <c r="C294" s="3" t="s">
        <v>2140</v>
      </c>
      <c r="D294" s="3" t="s">
        <v>2141</v>
      </c>
      <c r="E294" s="3" t="s">
        <v>2142</v>
      </c>
      <c r="F294" s="3" t="s">
        <v>2143</v>
      </c>
      <c r="G294" s="3" t="s">
        <v>2144</v>
      </c>
      <c r="H294" s="3" t="s">
        <v>2145</v>
      </c>
      <c r="I294" s="3" t="str">
        <f>IFERROR(__xludf.DUMMYFUNCTION("GOOGLETRANSLATE(H294,""id"",""en"")"),"well, you have to be the age of children playing children's fortune cmn strokes your chest, thank you for your parents' young marriage")</f>
        <v>well, you have to be the age of children playing children's fortune cmn strokes your chest, thank you for your parents' young marriage</v>
      </c>
    </row>
    <row r="295" ht="15.75" customHeight="1">
      <c r="A295" s="3" t="s">
        <v>2146</v>
      </c>
      <c r="B295" s="3" t="s">
        <v>2147</v>
      </c>
      <c r="C295" s="3" t="s">
        <v>2148</v>
      </c>
      <c r="D295" s="3" t="s">
        <v>2149</v>
      </c>
      <c r="E295" s="3" t="s">
        <v>2150</v>
      </c>
      <c r="F295" s="3" t="s">
        <v>2151</v>
      </c>
      <c r="G295" s="3" t="s">
        <v>2152</v>
      </c>
      <c r="H295" s="3" t="s">
        <v>2153</v>
      </c>
      <c r="I295" s="3" t="str">
        <f>IFERROR(__xludf.DUMMYFUNCTION("GOOGLETRANSLATE(H295,""id"",""en"")"),"Korean Age says young age is a relaxed marriage age, the age of the country, the age of marriage marriage, is in demand, if you are old, the old virgin is good at Human Evidence")</f>
        <v>Korean Age says young age is a relaxed marriage age, the age of the country, the age of marriage marriage, is in demand, if you are old, the old virgin is good at Human Evidence</v>
      </c>
    </row>
    <row r="296" ht="15.75" customHeight="1">
      <c r="A296" s="3" t="s">
        <v>2154</v>
      </c>
      <c r="B296" s="3" t="s">
        <v>2154</v>
      </c>
      <c r="C296" s="3" t="s">
        <v>2155</v>
      </c>
      <c r="D296" s="3" t="s">
        <v>2156</v>
      </c>
      <c r="E296" s="3" t="s">
        <v>2157</v>
      </c>
      <c r="F296" s="3" t="s">
        <v>2158</v>
      </c>
      <c r="G296" s="3" t="s">
        <v>2159</v>
      </c>
      <c r="H296" s="3" t="s">
        <v>2160</v>
      </c>
      <c r="I296" s="3" t="str">
        <f>IFERROR(__xludf.DUMMYFUNCTION("GOOGLETRANSLATE(H296,""id"",""en"")"),"Relaxing Young Teacher Calls a Marriage Children Student Can You Have to Be Father with Biological Child Just To Call Someone With Children")</f>
        <v>Relaxing Young Teacher Calls a Marriage Children Student Can You Have to Be Father with Biological Child Just To Call Someone With Children</v>
      </c>
    </row>
    <row r="297" ht="15.75" customHeight="1">
      <c r="A297" s="3" t="s">
        <v>2161</v>
      </c>
      <c r="B297" s="3" t="s">
        <v>2162</v>
      </c>
      <c r="C297" s="3" t="s">
        <v>2163</v>
      </c>
      <c r="D297" s="3" t="s">
        <v>2164</v>
      </c>
      <c r="E297" s="3" t="s">
        <v>2165</v>
      </c>
      <c r="F297" s="3" t="s">
        <v>2166</v>
      </c>
      <c r="G297" s="3" t="s">
        <v>2167</v>
      </c>
      <c r="H297" s="3" t="s">
        <v>2168</v>
      </c>
      <c r="I297" s="3" t="str">
        <f>IFERROR(__xludf.DUMMYFUNCTION("GOOGLETRANSLATE(H297,""id"",""en"")"),"Baekhyun as author knows divorce Chanyeol kids name seine ceka can be mandatory, yes, the riot of his time is a dikta runa key, the young marriage is really good, dear the key deact")</f>
        <v>Baekhyun as author knows divorce Chanyeol kids name seine ceka can be mandatory, yes, the riot of his time is a dikta runa key, the young marriage is really good, dear the key deact</v>
      </c>
    </row>
    <row r="298" ht="15.75" customHeight="1">
      <c r="A298" s="3" t="s">
        <v>2169</v>
      </c>
      <c r="B298" s="3" t="s">
        <v>2169</v>
      </c>
      <c r="C298" s="3" t="s">
        <v>2170</v>
      </c>
      <c r="D298" s="3" t="s">
        <v>2171</v>
      </c>
      <c r="E298" s="3" t="s">
        <v>2172</v>
      </c>
      <c r="F298" s="3" t="s">
        <v>2173</v>
      </c>
      <c r="G298" s="3" t="s">
        <v>2174</v>
      </c>
      <c r="H298" s="3" t="s">
        <v>2175</v>
      </c>
      <c r="I298" s="3" t="str">
        <f>IFERROR(__xludf.DUMMYFUNCTION("GOOGLETRANSLATE(H298,""id"",""en"")"),"but he still defend me when my starts to talk about marriage and my brothers just like young delicious life, just marriage, just marriage, sister name rl")</f>
        <v>but he still defend me when my starts to talk about marriage and my brothers just like young delicious life, just marriage, just marriage, sister name rl</v>
      </c>
    </row>
    <row r="299" ht="15.75" customHeight="1">
      <c r="A299" s="3" t="s">
        <v>2176</v>
      </c>
      <c r="B299" s="3" t="s">
        <v>2176</v>
      </c>
      <c r="C299" s="3" t="s">
        <v>2177</v>
      </c>
      <c r="D299" s="3" t="s">
        <v>2178</v>
      </c>
      <c r="E299" s="3" t="s">
        <v>2179</v>
      </c>
      <c r="F299" s="3" t="s">
        <v>2180</v>
      </c>
      <c r="G299" s="3" t="s">
        <v>2181</v>
      </c>
      <c r="H299" s="3" t="s">
        <v>2182</v>
      </c>
      <c r="I299" s="3" t="str">
        <f>IFERROR(__xludf.DUMMYFUNCTION("GOOGLETRANSLATE(H299,""id"",""en"")"),"the intention of young marriage hindar adultery forgot to avoid poor")</f>
        <v>the intention of young marriage hindar adultery forgot to avoid poor</v>
      </c>
    </row>
    <row r="300" ht="15.75" customHeight="1">
      <c r="A300" s="3" t="s">
        <v>2183</v>
      </c>
      <c r="B300" s="3" t="s">
        <v>2183</v>
      </c>
      <c r="C300" s="3" t="s">
        <v>2184</v>
      </c>
      <c r="D300" s="3" t="s">
        <v>2185</v>
      </c>
      <c r="E300" s="3" t="s">
        <v>2186</v>
      </c>
      <c r="F300" s="3" t="s">
        <v>2187</v>
      </c>
      <c r="G300" s="3" t="s">
        <v>2187</v>
      </c>
      <c r="H300" s="3" t="s">
        <v>2188</v>
      </c>
      <c r="I300" s="3" t="str">
        <f>IFERROR(__xludf.DUMMYFUNCTION("GOOGLETRANSLATE(H300,""id"",""en"")"),"marriage to stay young")</f>
        <v>marriage to stay young</v>
      </c>
    </row>
    <row r="301" ht="15.75" customHeight="1">
      <c r="A301" s="3" t="s">
        <v>2189</v>
      </c>
      <c r="B301" s="3" t="s">
        <v>2190</v>
      </c>
      <c r="C301" s="3" t="s">
        <v>2191</v>
      </c>
      <c r="D301" s="3" t="s">
        <v>2192</v>
      </c>
      <c r="E301" s="3" t="s">
        <v>2193</v>
      </c>
      <c r="F301" s="3" t="s">
        <v>2194</v>
      </c>
      <c r="G301" s="3" t="s">
        <v>2194</v>
      </c>
      <c r="H301" s="3" t="s">
        <v>2195</v>
      </c>
      <c r="I301" s="3" t="str">
        <f>IFERROR(__xludf.DUMMYFUNCTION("GOOGLETRANSLATE(H301,""id"",""en"")"),"yes let's marry a young sister while young")</f>
        <v>yes let's marry a young sister while young</v>
      </c>
    </row>
    <row r="302" ht="15.75" customHeight="1">
      <c r="A302" s="3" t="s">
        <v>2196</v>
      </c>
      <c r="B302" s="3" t="s">
        <v>2196</v>
      </c>
      <c r="C302" s="3" t="s">
        <v>2197</v>
      </c>
      <c r="D302" s="3" t="s">
        <v>2198</v>
      </c>
      <c r="E302" s="3" t="s">
        <v>2199</v>
      </c>
      <c r="F302" s="3" t="s">
        <v>2200</v>
      </c>
      <c r="G302" s="3" t="s">
        <v>2201</v>
      </c>
      <c r="H302" s="3" t="s">
        <v>2202</v>
      </c>
      <c r="I302" s="3" t="str">
        <f>IFERROR(__xludf.DUMMYFUNCTION("GOOGLETRANSLATE(H302,""id"",""en"")"),"sometimes likes to pain if young marriage people have a strong foundation")</f>
        <v>sometimes likes to pain if young marriage people have a strong foundation</v>
      </c>
    </row>
    <row r="303" ht="15.75" customHeight="1">
      <c r="A303" s="3" t="s">
        <v>2203</v>
      </c>
      <c r="B303" s="3" t="s">
        <v>2204</v>
      </c>
      <c r="C303" s="3" t="s">
        <v>2205</v>
      </c>
      <c r="D303" s="3" t="s">
        <v>2206</v>
      </c>
      <c r="E303" s="3" t="s">
        <v>2207</v>
      </c>
      <c r="F303" s="3" t="s">
        <v>2208</v>
      </c>
      <c r="G303" s="3" t="s">
        <v>2208</v>
      </c>
      <c r="H303" s="3" t="s">
        <v>2209</v>
      </c>
      <c r="I303" s="3" t="str">
        <f>IFERROR(__xludf.DUMMYFUNCTION("GOOGLETRANSLATE(H303,""id"",""en"")"),"Yes, if you are happy, you will just pay the youth, pay a debt to pay")</f>
        <v>Yes, if you are happy, you will just pay the youth, pay a debt to pay</v>
      </c>
    </row>
    <row r="304" ht="15.75" customHeight="1">
      <c r="A304" s="3" t="s">
        <v>2210</v>
      </c>
      <c r="B304" s="3" t="s">
        <v>2211</v>
      </c>
      <c r="C304" s="3" t="s">
        <v>2212</v>
      </c>
      <c r="D304" s="3" t="s">
        <v>2213</v>
      </c>
      <c r="E304" s="3" t="s">
        <v>2214</v>
      </c>
      <c r="F304" s="3" t="s">
        <v>2215</v>
      </c>
      <c r="G304" s="3" t="s">
        <v>2216</v>
      </c>
      <c r="H304" s="3" t="s">
        <v>2217</v>
      </c>
      <c r="I304" s="3" t="str">
        <f>IFERROR(__xludf.DUMMYFUNCTION("GOOGLETRANSLATE(H304,""id"",""en"")"),"Floride The word young marriage is just a sign of resignation")</f>
        <v>Floride The word young marriage is just a sign of resignation</v>
      </c>
    </row>
    <row r="305" ht="15.75" customHeight="1">
      <c r="A305" s="3" t="s">
        <v>2218</v>
      </c>
      <c r="B305" s="3" t="s">
        <v>2218</v>
      </c>
      <c r="C305" s="3" t="s">
        <v>2219</v>
      </c>
      <c r="D305" s="3" t="s">
        <v>2220</v>
      </c>
      <c r="E305" s="3" t="s">
        <v>2221</v>
      </c>
      <c r="F305" s="3" t="s">
        <v>2222</v>
      </c>
      <c r="G305" s="3" t="s">
        <v>2222</v>
      </c>
      <c r="H305" s="3" t="s">
        <v>2223</v>
      </c>
      <c r="I305" s="3" t="str">
        <f>IFERROR(__xludf.DUMMYFUNCTION("GOOGLETRANSLATE(H305,""id"",""en"")"),"just if you get married better")</f>
        <v>just if you get married better</v>
      </c>
    </row>
    <row r="306" ht="15.75" customHeight="1">
      <c r="A306" s="3" t="s">
        <v>2224</v>
      </c>
      <c r="B306" s="3" t="s">
        <v>2225</v>
      </c>
      <c r="C306" s="3" t="s">
        <v>2226</v>
      </c>
      <c r="D306" s="3" t="s">
        <v>2227</v>
      </c>
      <c r="E306" s="3" t="s">
        <v>2227</v>
      </c>
      <c r="F306" s="3" t="s">
        <v>2228</v>
      </c>
      <c r="G306" s="3" t="s">
        <v>2229</v>
      </c>
      <c r="H306" s="3" t="s">
        <v>2230</v>
      </c>
      <c r="I306" s="3" t="str">
        <f>IFERROR(__xludf.DUMMYFUNCTION("GOOGLETRANSLATE(H306,""id"",""en"")"),"Ngeband Happy Marriage Young Bablas")</f>
        <v>Ngeband Happy Marriage Young Bablas</v>
      </c>
    </row>
    <row r="307" ht="15.75" customHeight="1">
      <c r="A307" s="3" t="s">
        <v>2231</v>
      </c>
      <c r="B307" s="3" t="s">
        <v>2232</v>
      </c>
      <c r="C307" s="3" t="s">
        <v>2233</v>
      </c>
      <c r="D307" s="3" t="s">
        <v>2234</v>
      </c>
      <c r="E307" s="3" t="s">
        <v>2235</v>
      </c>
      <c r="F307" s="3" t="s">
        <v>2236</v>
      </c>
      <c r="G307" s="3" t="s">
        <v>2237</v>
      </c>
      <c r="H307" s="3" t="s">
        <v>2238</v>
      </c>
      <c r="I307" s="3" t="str">
        <f>IFERROR(__xludf.DUMMYFUNCTION("GOOGLETRANSLATE(H307,""id"",""en"")"),"Very young cons because of Didik vs. Marriage because the attitude of a guy just marry nder -in -law")</f>
        <v>Very young cons because of Didik vs. Marriage because the attitude of a guy just marry nder -in -law</v>
      </c>
    </row>
    <row r="308" ht="15.75" customHeight="1">
      <c r="A308" s="3" t="s">
        <v>2239</v>
      </c>
      <c r="B308" s="3" t="s">
        <v>2240</v>
      </c>
      <c r="C308" s="3" t="s">
        <v>2241</v>
      </c>
      <c r="D308" s="3" t="s">
        <v>2242</v>
      </c>
      <c r="E308" s="3" t="s">
        <v>2243</v>
      </c>
      <c r="F308" s="3" t="s">
        <v>2244</v>
      </c>
      <c r="G308" s="3" t="s">
        <v>2245</v>
      </c>
      <c r="H308" s="3" t="s">
        <v>2246</v>
      </c>
      <c r="I308" s="3" t="str">
        <f>IFERROR(__xludf.DUMMYFUNCTION("GOOGLETRANSLATE(H308,""id"",""en"")"),"The car has before screaming, just look at Ikeu's sister, brother, hehe, he knows and yeah, Ikeu doesn't expect to grow and handsome and handsome")</f>
        <v>The car has before screaming, just look at Ikeu's sister, brother, hehe, he knows and yeah, Ikeu doesn't expect to grow and handsome and handsome</v>
      </c>
    </row>
    <row r="309" ht="15.75" customHeight="1">
      <c r="A309" s="3" t="s">
        <v>2247</v>
      </c>
      <c r="B309" s="3" t="s">
        <v>2247</v>
      </c>
      <c r="C309" s="3" t="s">
        <v>2248</v>
      </c>
      <c r="D309" s="3" t="s">
        <v>2249</v>
      </c>
      <c r="E309" s="3" t="s">
        <v>2250</v>
      </c>
      <c r="F309" s="3" t="s">
        <v>2251</v>
      </c>
      <c r="G309" s="3" t="s">
        <v>2251</v>
      </c>
      <c r="H309" s="3" t="s">
        <v>2252</v>
      </c>
      <c r="I309" s="3" t="str">
        <f>IFERROR(__xludf.DUMMYFUNCTION("GOOGLETRANSLATE(H309,""id"",""en"")"),"Really cold village young marriage")</f>
        <v>Really cold village young marriage</v>
      </c>
    </row>
    <row r="310" ht="15.75" customHeight="1">
      <c r="A310" s="3" t="s">
        <v>2253</v>
      </c>
      <c r="B310" s="3" t="s">
        <v>2254</v>
      </c>
      <c r="C310" s="3" t="s">
        <v>2255</v>
      </c>
      <c r="D310" s="3" t="s">
        <v>2256</v>
      </c>
      <c r="E310" s="3" t="s">
        <v>2257</v>
      </c>
      <c r="F310" s="3" t="s">
        <v>2258</v>
      </c>
      <c r="G310" s="3" t="s">
        <v>2258</v>
      </c>
      <c r="H310" s="3" t="s">
        <v>2259</v>
      </c>
      <c r="I310" s="3" t="str">
        <f>IFERROR(__xludf.DUMMYFUNCTION("GOOGLETRANSLATE(H310,""id"",""en"")"),"Young Marriage Grandfather Nderr")</f>
        <v>Young Marriage Grandfather Nderr</v>
      </c>
    </row>
    <row r="311" ht="15.75" customHeight="1">
      <c r="A311" s="3" t="s">
        <v>2260</v>
      </c>
      <c r="B311" s="3" t="s">
        <v>2261</v>
      </c>
      <c r="C311" s="3" t="s">
        <v>2262</v>
      </c>
      <c r="D311" s="3" t="s">
        <v>2263</v>
      </c>
      <c r="E311" s="3" t="s">
        <v>2264</v>
      </c>
      <c r="F311" s="3" t="s">
        <v>2265</v>
      </c>
      <c r="G311" s="3" t="s">
        <v>2265</v>
      </c>
      <c r="H311" s="3" t="s">
        <v>2266</v>
      </c>
      <c r="I311" s="3" t="str">
        <f>IFERROR(__xludf.DUMMYFUNCTION("GOOGLETRANSLATE(H311,""id"",""en"")"),"if you get married young marriage")</f>
        <v>if you get married young marriage</v>
      </c>
    </row>
    <row r="312" ht="15.75" customHeight="1">
      <c r="A312" s="3" t="s">
        <v>2267</v>
      </c>
      <c r="B312" s="3" t="s">
        <v>2267</v>
      </c>
      <c r="C312" s="3" t="s">
        <v>2267</v>
      </c>
      <c r="D312" s="3" t="s">
        <v>2268</v>
      </c>
      <c r="E312" s="3" t="s">
        <v>2269</v>
      </c>
      <c r="F312" s="3" t="s">
        <v>2270</v>
      </c>
      <c r="G312" s="3" t="s">
        <v>2271</v>
      </c>
      <c r="H312" s="3" t="s">
        <v>2272</v>
      </c>
      <c r="I312" s="3" t="str">
        <f>IFERROR(__xludf.DUMMYFUNCTION("GOOGLETRANSLATE(H312,""id"",""en"")"),"young marriage afraid of his wife cireng filled with shredded chicken")</f>
        <v>young marriage afraid of his wife cireng filled with shredded chicken</v>
      </c>
    </row>
    <row r="313" ht="15.75" customHeight="1">
      <c r="A313" s="3" t="s">
        <v>2273</v>
      </c>
      <c r="B313" s="3" t="s">
        <v>2274</v>
      </c>
      <c r="C313" s="3" t="s">
        <v>2275</v>
      </c>
      <c r="D313" s="3" t="s">
        <v>2276</v>
      </c>
      <c r="E313" s="3" t="s">
        <v>2277</v>
      </c>
      <c r="F313" s="3" t="s">
        <v>2278</v>
      </c>
      <c r="G313" s="3" t="s">
        <v>2278</v>
      </c>
      <c r="H313" s="3" t="s">
        <v>2279</v>
      </c>
      <c r="I313" s="3" t="str">
        <f>IFERROR(__xludf.DUMMYFUNCTION("GOOGLETRANSLATE(H313,""id"",""en"")"),"friend sd life update young marriage")</f>
        <v>friend sd life update young marriage</v>
      </c>
    </row>
    <row r="314" ht="15.75" customHeight="1">
      <c r="A314" s="3" t="s">
        <v>2280</v>
      </c>
      <c r="B314" s="3" t="s">
        <v>2281</v>
      </c>
      <c r="C314" s="3" t="s">
        <v>2282</v>
      </c>
      <c r="D314" s="3" t="s">
        <v>2283</v>
      </c>
      <c r="E314" s="3" t="s">
        <v>2284</v>
      </c>
      <c r="F314" s="3" t="s">
        <v>2285</v>
      </c>
      <c r="G314" s="3" t="s">
        <v>2286</v>
      </c>
      <c r="H314" s="3" t="s">
        <v>2287</v>
      </c>
      <c r="I314" s="3" t="str">
        <f>IFERROR(__xludf.DUMMYFUNCTION("GOOGLETRANSLATE(H314,""id"",""en"")"),"Marriage Fasting Masakan Sahur Open Husband Husband Telegon PREGNANT YOUNG COOK BERGHTY COOKS ROVE HOUSE ROOM")</f>
        <v>Marriage Fasting Masakan Sahur Open Husband Husband Telegon PREGNANT YOUNG COOK BERGHTY COOKS ROVE HOUSE ROOM</v>
      </c>
    </row>
    <row r="315" ht="15.75" customHeight="1">
      <c r="A315" s="3" t="s">
        <v>2288</v>
      </c>
      <c r="B315" s="3" t="s">
        <v>2288</v>
      </c>
      <c r="C315" s="3" t="s">
        <v>2289</v>
      </c>
      <c r="D315" s="3" t="s">
        <v>2290</v>
      </c>
      <c r="E315" s="3" t="s">
        <v>2290</v>
      </c>
      <c r="F315" s="3" t="s">
        <v>2291</v>
      </c>
      <c r="G315" s="3" t="s">
        <v>2291</v>
      </c>
      <c r="H315" s="3" t="s">
        <v>2292</v>
      </c>
      <c r="I315" s="3" t="str">
        <f>IFERROR(__xludf.DUMMYFUNCTION("GOOGLETRANSLATE(H315,""id"",""en"")"),"Echil young marriage")</f>
        <v>Echil young marriage</v>
      </c>
    </row>
    <row r="316" ht="15.75" customHeight="1">
      <c r="A316" s="3" t="s">
        <v>2293</v>
      </c>
      <c r="B316" s="3" t="s">
        <v>2294</v>
      </c>
      <c r="C316" s="3" t="s">
        <v>2295</v>
      </c>
      <c r="D316" s="3" t="s">
        <v>2296</v>
      </c>
      <c r="E316" s="3" t="s">
        <v>2297</v>
      </c>
      <c r="F316" s="3" t="s">
        <v>2298</v>
      </c>
      <c r="G316" s="3" t="s">
        <v>2299</v>
      </c>
      <c r="H316" s="3" t="s">
        <v>2300</v>
      </c>
      <c r="I316" s="3" t="str">
        <f>IFERROR(__xludf.DUMMYFUNCTION("GOOGLETRANSLATE(H316,""id"",""en"")"),"mah good, you say that young marriage is marriage, just marriage, if you get married age, the age of marriage, oh yes, forgot, just age")</f>
        <v>mah good, you say that young marriage is marriage, just marriage, if you get married age, the age of marriage, oh yes, forgot, just age</v>
      </c>
    </row>
    <row r="317" ht="15.75" customHeight="1">
      <c r="A317" s="3" t="s">
        <v>2301</v>
      </c>
      <c r="B317" s="3" t="s">
        <v>2302</v>
      </c>
      <c r="C317" s="3" t="s">
        <v>2303</v>
      </c>
      <c r="D317" s="3" t="s">
        <v>2304</v>
      </c>
      <c r="E317" s="3" t="s">
        <v>2305</v>
      </c>
      <c r="F317" s="3" t="s">
        <v>2306</v>
      </c>
      <c r="G317" s="3" t="s">
        <v>2307</v>
      </c>
      <c r="H317" s="3" t="s">
        <v>2308</v>
      </c>
      <c r="I317" s="3" t="str">
        <f>IFERROR(__xludf.DUMMYFUNCTION("GOOGLETRANSLATE(H317,""id"",""en"")"),"Cosmo Guess Marriage Millions of Mahmud Beautiful Young SPEED")</f>
        <v>Cosmo Guess Marriage Millions of Mahmud Beautiful Young SPEED</v>
      </c>
    </row>
    <row r="318" ht="15.75" customHeight="1">
      <c r="A318" s="3" t="s">
        <v>2309</v>
      </c>
      <c r="B318" s="3" t="s">
        <v>2310</v>
      </c>
      <c r="C318" s="3" t="s">
        <v>2311</v>
      </c>
      <c r="D318" s="3" t="s">
        <v>2312</v>
      </c>
      <c r="E318" s="3" t="s">
        <v>2313</v>
      </c>
      <c r="F318" s="3" t="s">
        <v>2314</v>
      </c>
      <c r="G318" s="3" t="s">
        <v>2314</v>
      </c>
      <c r="H318" s="3" t="s">
        <v>2315</v>
      </c>
      <c r="I318" s="3" t="str">
        <f>IFERROR(__xludf.DUMMYFUNCTION("GOOGLETRANSLATE(H318,""id"",""en"")"),"Oath of Terrawih crush Papa Young Marriage Children Siks Shortness")</f>
        <v>Oath of Terrawih crush Papa Young Marriage Children Siks Shortness</v>
      </c>
    </row>
    <row r="319" ht="15.75" customHeight="1">
      <c r="A319" s="3" t="s">
        <v>2316</v>
      </c>
      <c r="B319" s="3" t="s">
        <v>2317</v>
      </c>
      <c r="C319" s="3" t="s">
        <v>2318</v>
      </c>
      <c r="D319" s="3" t="s">
        <v>2319</v>
      </c>
      <c r="E319" s="3" t="s">
        <v>2320</v>
      </c>
      <c r="F319" s="3" t="s">
        <v>2321</v>
      </c>
      <c r="G319" s="3" t="s">
        <v>2322</v>
      </c>
      <c r="H319" s="3" t="s">
        <v>2323</v>
      </c>
      <c r="I319" s="3" t="str">
        <f>IFERROR(__xludf.DUMMYFUNCTION("GOOGLETRANSLATE(H319,""id"",""en"")"),"It takes Kim Taehyung's marriage to be safe to marry young")</f>
        <v>It takes Kim Taehyung's marriage to be safe to marry young</v>
      </c>
    </row>
    <row r="320" ht="15.75" customHeight="1">
      <c r="A320" s="3" t="s">
        <v>2324</v>
      </c>
      <c r="B320" s="3" t="s">
        <v>2325</v>
      </c>
      <c r="C320" s="3" t="s">
        <v>2326</v>
      </c>
      <c r="D320" s="3" t="s">
        <v>2327</v>
      </c>
      <c r="E320" s="3" t="s">
        <v>2328</v>
      </c>
      <c r="F320" s="3" t="s">
        <v>2329</v>
      </c>
      <c r="G320" s="3" t="s">
        <v>2330</v>
      </c>
      <c r="H320" s="3" t="s">
        <v>2331</v>
      </c>
      <c r="I320" s="3" t="str">
        <f>IFERROR(__xludf.DUMMYFUNCTION("GOOGLETRANSLATE(H320,""id"",""en"")"),"Just deliberately saw Tiktok, his ex -wife was very beautiful, seeing you was very sad")</f>
        <v>Just deliberately saw Tiktok, his ex -wife was very beautiful, seeing you was very sad</v>
      </c>
    </row>
    <row r="321" ht="15.75" customHeight="1">
      <c r="A321" s="3" t="s">
        <v>2332</v>
      </c>
      <c r="B321" s="3" t="s">
        <v>2332</v>
      </c>
      <c r="C321" s="3" t="s">
        <v>2333</v>
      </c>
      <c r="D321" s="3" t="s">
        <v>2334</v>
      </c>
      <c r="E321" s="3" t="s">
        <v>2335</v>
      </c>
      <c r="F321" s="3" t="s">
        <v>2336</v>
      </c>
      <c r="G321" s="3" t="s">
        <v>2337</v>
      </c>
      <c r="H321" s="3" t="s">
        <v>2338</v>
      </c>
      <c r="I321" s="3" t="str">
        <f>IFERROR(__xludf.DUMMYFUNCTION("GOOGLETRANSLATE(H321,""id"",""en"")"),"see you young people are afraid of your husband not a girl")</f>
        <v>see you young people are afraid of your husband not a girl</v>
      </c>
    </row>
    <row r="322" ht="15.75" customHeight="1">
      <c r="A322" s="3" t="s">
        <v>2339</v>
      </c>
      <c r="B322" s="3" t="s">
        <v>2339</v>
      </c>
      <c r="C322" s="3" t="s">
        <v>2340</v>
      </c>
      <c r="D322" s="3" t="s">
        <v>2341</v>
      </c>
      <c r="E322" s="3" t="s">
        <v>2342</v>
      </c>
      <c r="F322" s="3" t="s">
        <v>2343</v>
      </c>
      <c r="G322" s="3" t="s">
        <v>2344</v>
      </c>
      <c r="H322" s="3" t="s">
        <v>2345</v>
      </c>
      <c r="I322" s="3" t="str">
        <f>IFERROR(__xludf.DUMMYFUNCTION("GOOGLETRANSLATE(H322,""id"",""en"")"),"not just immediately sorry the story if young mom doesn't marry it immediately melt marriage")</f>
        <v>not just immediately sorry the story if young mom doesn't marry it immediately melt marriage</v>
      </c>
    </row>
    <row r="323" ht="15.75" customHeight="1">
      <c r="A323" s="3" t="s">
        <v>2346</v>
      </c>
      <c r="B323" s="3" t="s">
        <v>2347</v>
      </c>
      <c r="C323" s="3" t="s">
        <v>2348</v>
      </c>
      <c r="D323" s="3" t="s">
        <v>2349</v>
      </c>
      <c r="E323" s="3" t="s">
        <v>2350</v>
      </c>
      <c r="F323" s="3" t="s">
        <v>2351</v>
      </c>
      <c r="G323" s="3" t="s">
        <v>2352</v>
      </c>
      <c r="H323" s="3" t="s">
        <v>2353</v>
      </c>
      <c r="I323" s="3" t="str">
        <f>IFERROR(__xludf.DUMMYFUNCTION("GOOGLETRANSLATE(H323,""id"",""en"")"),"Tell the Enjoy Living, just go away, just use dirty laundry, just look for art, just marriage, you are a good favorable dream, dreaming")</f>
        <v>Tell the Enjoy Living, just go away, just use dirty laundry, just look for art, just marriage, you are a good favorable dream, dreaming</v>
      </c>
    </row>
    <row r="324" ht="15.75" customHeight="1">
      <c r="A324" s="3" t="s">
        <v>2354</v>
      </c>
      <c r="B324" s="3" t="s">
        <v>2354</v>
      </c>
      <c r="C324" s="3" t="s">
        <v>2354</v>
      </c>
      <c r="D324" s="3" t="s">
        <v>2355</v>
      </c>
      <c r="E324" s="3" t="s">
        <v>2356</v>
      </c>
      <c r="F324" s="3" t="s">
        <v>2357</v>
      </c>
      <c r="G324" s="3" t="s">
        <v>2357</v>
      </c>
      <c r="H324" s="3" t="s">
        <v>2358</v>
      </c>
      <c r="I324" s="3" t="str">
        <f>IFERROR(__xludf.DUMMYFUNCTION("GOOGLETRANSLATE(H324,""id"",""en"")"),"tired of marriage young")</f>
        <v>tired of marriage young</v>
      </c>
    </row>
    <row r="325" ht="15.75" customHeight="1">
      <c r="A325" s="3" t="s">
        <v>2359</v>
      </c>
      <c r="B325" s="3" t="s">
        <v>2360</v>
      </c>
      <c r="C325" s="3" t="s">
        <v>2361</v>
      </c>
      <c r="D325" s="3" t="s">
        <v>2362</v>
      </c>
      <c r="E325" s="3" t="s">
        <v>2363</v>
      </c>
      <c r="F325" s="3" t="s">
        <v>2364</v>
      </c>
      <c r="G325" s="3" t="s">
        <v>2365</v>
      </c>
      <c r="H325" s="3" t="s">
        <v>2366</v>
      </c>
      <c r="I325" s="3" t="str">
        <f>IFERROR(__xludf.DUMMYFUNCTION("GOOGLETRANSLATE(H325,""id"",""en"")"),"sister the concept of lightweet teenfict sweet not a young marriage motorcycle gang")</f>
        <v>sister the concept of lightweet teenfict sweet not a young marriage motorcycle gang</v>
      </c>
    </row>
    <row r="326" ht="15.75" customHeight="1">
      <c r="A326" s="3" t="s">
        <v>2367</v>
      </c>
      <c r="B326" s="3" t="s">
        <v>2368</v>
      </c>
      <c r="C326" s="3" t="s">
        <v>2369</v>
      </c>
      <c r="D326" s="3" t="s">
        <v>2370</v>
      </c>
      <c r="E326" s="3" t="s">
        <v>2371</v>
      </c>
      <c r="F326" s="3" t="s">
        <v>2372</v>
      </c>
      <c r="G326" s="3" t="s">
        <v>2372</v>
      </c>
      <c r="H326" s="3" t="s">
        <v>2373</v>
      </c>
      <c r="I326" s="3" t="str">
        <f>IFERROR(__xludf.DUMMYFUNCTION("GOOGLETRANSLATE(H326,""id"",""en"")"),"To marry young children, what are the children afraid, thank you, chaa, it's safe to go home")</f>
        <v>To marry young children, what are the children afraid, thank you, chaa, it's safe to go home</v>
      </c>
    </row>
    <row r="327" ht="15.75" customHeight="1">
      <c r="A327" s="3" t="s">
        <v>2374</v>
      </c>
      <c r="B327" s="3" t="s">
        <v>2375</v>
      </c>
      <c r="C327" s="3" t="s">
        <v>2376</v>
      </c>
      <c r="D327" s="3" t="s">
        <v>2377</v>
      </c>
      <c r="E327" s="3" t="s">
        <v>2377</v>
      </c>
      <c r="F327" s="3" t="s">
        <v>2378</v>
      </c>
      <c r="G327" s="3" t="s">
        <v>2379</v>
      </c>
      <c r="H327" s="3" t="s">
        <v>2380</v>
      </c>
      <c r="I327" s="3" t="str">
        <f>IFERROR(__xludf.DUMMYFUNCTION("GOOGLETRANSLATE(H327,""id"",""en"")"),"Young marriage parents are free to support what Choose Children")</f>
        <v>Young marriage parents are free to support what Choose Children</v>
      </c>
    </row>
    <row r="328" ht="15.75" customHeight="1">
      <c r="A328" s="3" t="s">
        <v>2381</v>
      </c>
      <c r="B328" s="3" t="s">
        <v>2381</v>
      </c>
      <c r="C328" s="3" t="s">
        <v>2381</v>
      </c>
      <c r="D328" s="3" t="s">
        <v>2382</v>
      </c>
      <c r="E328" s="3" t="s">
        <v>2383</v>
      </c>
      <c r="F328" s="3" t="s">
        <v>2384</v>
      </c>
      <c r="G328" s="3" t="s">
        <v>2385</v>
      </c>
      <c r="H328" s="3" t="s">
        <v>2386</v>
      </c>
      <c r="I328" s="3" t="str">
        <f>IFERROR(__xludf.DUMMYFUNCTION("GOOGLETRANSLATE(H328,""id"",""en"")"),"Marriage young fear")</f>
        <v>Marriage young fear</v>
      </c>
    </row>
    <row r="329" ht="15.75" customHeight="1">
      <c r="A329" s="3" t="s">
        <v>2387</v>
      </c>
      <c r="B329" s="3" t="s">
        <v>2388</v>
      </c>
      <c r="C329" s="3" t="s">
        <v>2389</v>
      </c>
      <c r="D329" s="3" t="s">
        <v>2390</v>
      </c>
      <c r="E329" s="3" t="s">
        <v>2391</v>
      </c>
      <c r="F329" s="3" t="s">
        <v>2392</v>
      </c>
      <c r="G329" s="3" t="s">
        <v>2393</v>
      </c>
      <c r="H329" s="3" t="s">
        <v>2394</v>
      </c>
      <c r="I329" s="3" t="str">
        <f>IFERROR(__xludf.DUMMYFUNCTION("GOOGLETRANSLATE(H329,""id"",""en"")"),"Wow Liu Yuning Young Marriage Marriage Age Marriage Working on the KKN Campus Program Kulung Kulon Kawankawan Subunit")</f>
        <v>Wow Liu Yuning Young Marriage Marriage Age Marriage Working on the KKN Campus Program Kulung Kulon Kawankawan Subunit</v>
      </c>
    </row>
    <row r="330" ht="15.75" customHeight="1">
      <c r="A330" s="3" t="s">
        <v>2395</v>
      </c>
      <c r="B330" s="3" t="s">
        <v>2395</v>
      </c>
      <c r="C330" s="3" t="s">
        <v>2396</v>
      </c>
      <c r="D330" s="3" t="s">
        <v>2397</v>
      </c>
      <c r="E330" s="3" t="s">
        <v>2397</v>
      </c>
      <c r="F330" s="3" t="s">
        <v>2398</v>
      </c>
      <c r="G330" s="3" t="s">
        <v>2399</v>
      </c>
      <c r="H330" s="3" t="s">
        <v>2400</v>
      </c>
      <c r="I330" s="3" t="str">
        <f>IFERROR(__xludf.DUMMYFUNCTION("GOOGLETRANSLATE(H330,""id"",""en"")"),"Young people drop out of school young people difficult to work worthy of young people forced young economies")</f>
        <v>Young people drop out of school young people difficult to work worthy of young people forced young economies</v>
      </c>
    </row>
    <row r="331" ht="15.75" customHeight="1">
      <c r="A331" s="3" t="s">
        <v>2401</v>
      </c>
      <c r="B331" s="3" t="s">
        <v>2401</v>
      </c>
      <c r="C331" s="3" t="s">
        <v>2402</v>
      </c>
      <c r="D331" s="3" t="s">
        <v>2403</v>
      </c>
      <c r="E331" s="3" t="s">
        <v>2404</v>
      </c>
      <c r="F331" s="3" t="s">
        <v>2405</v>
      </c>
      <c r="G331" s="3" t="s">
        <v>2405</v>
      </c>
      <c r="H331" s="3" t="s">
        <v>2406</v>
      </c>
      <c r="I331" s="3" t="str">
        <f>IFERROR(__xludf.DUMMYFUNCTION("GOOGLETRANSLATE(H331,""id"",""en"")"),"hae salt mah marriage young people yes brother wkwkwkwk")</f>
        <v>hae salt mah marriage young people yes brother wkwkwkwk</v>
      </c>
    </row>
    <row r="332" ht="15.75" customHeight="1">
      <c r="A332" s="3" t="s">
        <v>2407</v>
      </c>
      <c r="B332" s="3" t="s">
        <v>2408</v>
      </c>
      <c r="C332" s="3" t="s">
        <v>2409</v>
      </c>
      <c r="D332" s="3" t="s">
        <v>2410</v>
      </c>
      <c r="E332" s="3" t="s">
        <v>2411</v>
      </c>
      <c r="F332" s="3" t="s">
        <v>2412</v>
      </c>
      <c r="G332" s="3" t="s">
        <v>2413</v>
      </c>
      <c r="H332" s="3" t="s">
        <v>2414</v>
      </c>
      <c r="I332" s="3" t="str">
        <f>IFERROR(__xludf.DUMMYFUNCTION("GOOGLETRANSLATE(H332,""id"",""en"")"),"ps young marriage parents really make young marriage consciously believe parents proof")</f>
        <v>ps young marriage parents really make young marriage consciously believe parents proof</v>
      </c>
    </row>
    <row r="333" ht="15.75" customHeight="1">
      <c r="A333" s="3" t="s">
        <v>2415</v>
      </c>
      <c r="B333" s="3" t="s">
        <v>2416</v>
      </c>
      <c r="C333" s="3" t="s">
        <v>2417</v>
      </c>
      <c r="D333" s="3" t="s">
        <v>2418</v>
      </c>
      <c r="E333" s="3" t="s">
        <v>2419</v>
      </c>
      <c r="F333" s="3" t="s">
        <v>2420</v>
      </c>
      <c r="G333" s="3" t="s">
        <v>2421</v>
      </c>
      <c r="H333" s="3" t="s">
        <v>2422</v>
      </c>
      <c r="I333" s="3" t="str">
        <f>IFERROR(__xludf.DUMMYFUNCTION("GOOGLETRANSLATE(H333,""id"",""en"")"),"young marriage to age, but")</f>
        <v>young marriage to age, but</v>
      </c>
    </row>
    <row r="334" ht="15.75" customHeight="1">
      <c r="A334" s="3" t="s">
        <v>2423</v>
      </c>
      <c r="B334" s="3" t="s">
        <v>2424</v>
      </c>
      <c r="C334" s="3" t="s">
        <v>2425</v>
      </c>
      <c r="D334" s="3" t="s">
        <v>2426</v>
      </c>
      <c r="E334" s="3" t="s">
        <v>2427</v>
      </c>
      <c r="F334" s="3" t="s">
        <v>2428</v>
      </c>
      <c r="G334" s="3" t="s">
        <v>2429</v>
      </c>
      <c r="H334" s="3" t="s">
        <v>2430</v>
      </c>
      <c r="I334" s="3" t="str">
        <f>IFERROR(__xludf.DUMMYFUNCTION("GOOGLETRANSLATE(H334,""id"",""en"")"),"Friends used to say that youth marriage pregnant first is very difficult, it's really hard to change children, alhamdulillah, amp for children to live, huh?")</f>
        <v>Friends used to say that youth marriage pregnant first is very difficult, it's really hard to change children, alhamdulillah, amp for children to live, huh?</v>
      </c>
    </row>
    <row r="335" ht="15.75" customHeight="1">
      <c r="A335" s="3" t="s">
        <v>2431</v>
      </c>
      <c r="B335" s="3" t="s">
        <v>2432</v>
      </c>
      <c r="C335" s="3" t="s">
        <v>2433</v>
      </c>
      <c r="D335" s="3" t="s">
        <v>2434</v>
      </c>
      <c r="E335" s="3" t="s">
        <v>2435</v>
      </c>
      <c r="F335" s="3" t="s">
        <v>2436</v>
      </c>
      <c r="G335" s="3" t="s">
        <v>2437</v>
      </c>
      <c r="H335" s="3" t="s">
        <v>2438</v>
      </c>
      <c r="I335" s="3" t="str">
        <f>IFERROR(__xludf.DUMMYFUNCTION("GOOGLETRANSLATE(H335,""id"",""en"")"),"friends please suggest sending WP TeenFict Teenagers of Motorcycle Gang Marriage Young etc.")</f>
        <v>friends please suggest sending WP TeenFict Teenagers of Motorcycle Gang Marriage Young etc.</v>
      </c>
    </row>
    <row r="336" ht="15.75" customHeight="1">
      <c r="A336" s="3" t="s">
        <v>2439</v>
      </c>
      <c r="B336" s="3" t="s">
        <v>2439</v>
      </c>
      <c r="C336" s="3" t="s">
        <v>2440</v>
      </c>
      <c r="D336" s="3" t="s">
        <v>2441</v>
      </c>
      <c r="E336" s="3" t="s">
        <v>2442</v>
      </c>
      <c r="F336" s="3" t="s">
        <v>2443</v>
      </c>
      <c r="G336" s="3" t="s">
        <v>2443</v>
      </c>
      <c r="H336" s="3" t="s">
        <v>2444</v>
      </c>
      <c r="I336" s="3" t="str">
        <f>IFERROR(__xludf.DUMMYFUNCTION("GOOGLETRANSLATE(H336,""id"",""en"")"),"Rich young marriage")</f>
        <v>Rich young marriage</v>
      </c>
    </row>
    <row r="337" ht="15.75" customHeight="1">
      <c r="A337" s="3" t="s">
        <v>2445</v>
      </c>
      <c r="B337" s="3" t="s">
        <v>2445</v>
      </c>
      <c r="C337" s="3" t="s">
        <v>2446</v>
      </c>
      <c r="D337" s="3" t="s">
        <v>2447</v>
      </c>
      <c r="E337" s="3" t="s">
        <v>2448</v>
      </c>
      <c r="F337" s="3" t="s">
        <v>2449</v>
      </c>
      <c r="G337" s="3" t="s">
        <v>2449</v>
      </c>
      <c r="H337" s="3" t="s">
        <v>2450</v>
      </c>
      <c r="I337" s="3" t="str">
        <f>IFERROR(__xludf.DUMMYFUNCTION("GOOGLETRANSLATE(H337,""id"",""en"")"),"The child of a rich young marriage is really good, making you aware of fear of marriage, afraid of marriage money")</f>
        <v>The child of a rich young marriage is really good, making you aware of fear of marriage, afraid of marriage money</v>
      </c>
    </row>
    <row r="338" ht="15.75" customHeight="1">
      <c r="A338" s="3" t="s">
        <v>2451</v>
      </c>
      <c r="B338" s="3" t="s">
        <v>2452</v>
      </c>
      <c r="C338" s="3" t="s">
        <v>2453</v>
      </c>
      <c r="D338" s="3" t="s">
        <v>2454</v>
      </c>
      <c r="E338" s="3" t="s">
        <v>2455</v>
      </c>
      <c r="F338" s="3" t="s">
        <v>2456</v>
      </c>
      <c r="G338" s="3" t="s">
        <v>2457</v>
      </c>
      <c r="H338" s="3" t="s">
        <v>2458</v>
      </c>
      <c r="I338" s="3" t="str">
        <f>IFERROR(__xludf.DUMMYFUNCTION("GOOGLETRANSLATE(H338,""id"",""en"")"),"shanty hanging marriage marriage siri marriage siri young leaves tea money")</f>
        <v>shanty hanging marriage marriage siri marriage siri young leaves tea money</v>
      </c>
    </row>
    <row r="339" ht="15.75" customHeight="1">
      <c r="A339" s="3" t="s">
        <v>2459</v>
      </c>
      <c r="B339" s="3" t="s">
        <v>2460</v>
      </c>
      <c r="C339" s="3" t="s">
        <v>2461</v>
      </c>
      <c r="D339" s="3" t="s">
        <v>2462</v>
      </c>
      <c r="E339" s="3" t="s">
        <v>2463</v>
      </c>
      <c r="F339" s="3" t="s">
        <v>2464</v>
      </c>
      <c r="G339" s="3" t="s">
        <v>2465</v>
      </c>
      <c r="H339" s="3" t="s">
        <v>2466</v>
      </c>
      <c r="I339" s="3" t="str">
        <f>IFERROR(__xludf.DUMMYFUNCTION("GOOGLETRANSLATE(H339,""id"",""en"")"),"FUCK STATUS OF NIKAH ACTUALLY YEEEEEEE GAMAU GAMAH YOUNG TAKEN ORIGINAL")</f>
        <v>FUCK STATUS OF NIKAH ACTUALLY YEEEEEEE GAMAU GAMAH YOUNG TAKEN ORIGINAL</v>
      </c>
    </row>
    <row r="340" ht="15.75" customHeight="1">
      <c r="A340" s="3" t="s">
        <v>2467</v>
      </c>
      <c r="B340" s="3" t="s">
        <v>2468</v>
      </c>
      <c r="C340" s="3" t="s">
        <v>2469</v>
      </c>
      <c r="D340" s="3" t="s">
        <v>2470</v>
      </c>
      <c r="E340" s="3" t="s">
        <v>2470</v>
      </c>
      <c r="F340" s="3" t="s">
        <v>2471</v>
      </c>
      <c r="G340" s="3" t="s">
        <v>2472</v>
      </c>
      <c r="H340" s="3" t="s">
        <v>2473</v>
      </c>
      <c r="I340" s="3" t="str">
        <f>IFERROR(__xludf.DUMMYFUNCTION("GOOGLETRANSLATE(H340,""id"",""en"")"),"Purbalingga Jawa Police Station Catch Young Young Baby Irrigation Salur can be the shame of the baby's marriage.")</f>
        <v>Purbalingga Jawa Police Station Catch Young Young Baby Irrigation Salur can be the shame of the baby's marriage.</v>
      </c>
    </row>
    <row r="341" ht="15.75" customHeight="1">
      <c r="A341" s="3" t="s">
        <v>2474</v>
      </c>
      <c r="B341" s="3" t="s">
        <v>2475</v>
      </c>
      <c r="C341" s="3" t="s">
        <v>2476</v>
      </c>
      <c r="D341" s="3" t="s">
        <v>2477</v>
      </c>
      <c r="E341" s="3" t="s">
        <v>2478</v>
      </c>
      <c r="F341" s="3" t="s">
        <v>2479</v>
      </c>
      <c r="G341" s="3" t="s">
        <v>2480</v>
      </c>
      <c r="H341" s="3" t="s">
        <v>2481</v>
      </c>
      <c r="I341" s="3" t="str">
        <f>IFERROR(__xludf.DUMMYFUNCTION("GOOGLETRANSLATE(H341,""id"",""en"")"),"Marriage Sarah Divorced Sarah her moved to the Dutch silent said that if she was pregnant with a child doel lajang parent doel marriage zaenab doel Dutch business Si Zaenab was pregnant")</f>
        <v>Marriage Sarah Divorced Sarah her moved to the Dutch silent said that if she was pregnant with a child doel lajang parent doel marriage zaenab doel Dutch business Si Zaenab was pregnant</v>
      </c>
    </row>
    <row r="342" ht="15.75" customHeight="1">
      <c r="A342" s="3" t="s">
        <v>2482</v>
      </c>
      <c r="B342" s="3" t="s">
        <v>2483</v>
      </c>
      <c r="C342" s="3" t="s">
        <v>2469</v>
      </c>
      <c r="D342" s="3" t="s">
        <v>2470</v>
      </c>
      <c r="E342" s="3" t="s">
        <v>2470</v>
      </c>
      <c r="F342" s="3" t="s">
        <v>2471</v>
      </c>
      <c r="G342" s="3" t="s">
        <v>2472</v>
      </c>
      <c r="H342" s="3" t="s">
        <v>2473</v>
      </c>
      <c r="I342" s="3" t="str">
        <f>IFERROR(__xludf.DUMMYFUNCTION("GOOGLETRANSLATE(H342,""id"",""en"")"),"Purbalingga Jawa Police Station Catch Young Young Baby Irrigation Salur can be the shame of the baby's marriage.")</f>
        <v>Purbalingga Jawa Police Station Catch Young Young Baby Irrigation Salur can be the shame of the baby's marriage.</v>
      </c>
    </row>
    <row r="343" ht="15.75" customHeight="1">
      <c r="A343" s="3" t="s">
        <v>2484</v>
      </c>
      <c r="B343" s="3" t="s">
        <v>2485</v>
      </c>
      <c r="C343" s="3" t="s">
        <v>2469</v>
      </c>
      <c r="D343" s="3" t="s">
        <v>2470</v>
      </c>
      <c r="E343" s="3" t="s">
        <v>2470</v>
      </c>
      <c r="F343" s="3" t="s">
        <v>2471</v>
      </c>
      <c r="G343" s="3" t="s">
        <v>2472</v>
      </c>
      <c r="H343" s="3" t="s">
        <v>2473</v>
      </c>
      <c r="I343" s="3" t="str">
        <f>IFERROR(__xludf.DUMMYFUNCTION("GOOGLETRANSLATE(H343,""id"",""en"")"),"Purbalingga Jawa Police Station Catch Young Young Baby Irrigation Salur can be the shame of the baby's marriage.")</f>
        <v>Purbalingga Jawa Police Station Catch Young Young Baby Irrigation Salur can be the shame of the baby's marriage.</v>
      </c>
    </row>
    <row r="344" ht="15.75" customHeight="1">
      <c r="A344" s="3" t="s">
        <v>2486</v>
      </c>
      <c r="B344" s="3" t="s">
        <v>2486</v>
      </c>
      <c r="C344" s="3" t="s">
        <v>2487</v>
      </c>
      <c r="D344" s="3" t="s">
        <v>2488</v>
      </c>
      <c r="E344" s="3" t="s">
        <v>2489</v>
      </c>
      <c r="F344" s="3" t="s">
        <v>2490</v>
      </c>
      <c r="G344" s="3" t="s">
        <v>2491</v>
      </c>
      <c r="H344" s="3" t="s">
        <v>2492</v>
      </c>
      <c r="I344" s="3" t="str">
        <f>IFERROR(__xludf.DUMMYFUNCTION("GOOGLETRANSLATE(H344,""id"",""en"")"),"The man's outdoor man is young, please pay attention to the lonely wife of marriage day")</f>
        <v>The man's outdoor man is young, please pay attention to the lonely wife of marriage day</v>
      </c>
    </row>
    <row r="345" ht="15.75" customHeight="1">
      <c r="A345" s="3" t="s">
        <v>2493</v>
      </c>
      <c r="B345" s="3" t="s">
        <v>2493</v>
      </c>
      <c r="C345" s="3" t="s">
        <v>2494</v>
      </c>
      <c r="D345" s="3" t="s">
        <v>2495</v>
      </c>
      <c r="E345" s="3" t="s">
        <v>2496</v>
      </c>
      <c r="F345" s="3" t="s">
        <v>2497</v>
      </c>
      <c r="G345" s="3" t="s">
        <v>2498</v>
      </c>
      <c r="H345" s="3" t="s">
        <v>2499</v>
      </c>
      <c r="I345" s="3" t="str">
        <f>IFERROR(__xludf.DUMMYFUNCTION("GOOGLETRANSLATE(H345,""id"",""en"")"),"My friend chose young marriage, a lonely complaint, making a group of social media.")</f>
        <v>My friend chose young marriage, a lonely complaint, making a group of social media.</v>
      </c>
    </row>
    <row r="346" ht="15.75" customHeight="1">
      <c r="A346" s="3" t="s">
        <v>2500</v>
      </c>
      <c r="B346" s="3" t="s">
        <v>2501</v>
      </c>
      <c r="C346" s="3" t="s">
        <v>2502</v>
      </c>
      <c r="D346" s="3" t="s">
        <v>2503</v>
      </c>
      <c r="E346" s="3" t="s">
        <v>2504</v>
      </c>
      <c r="F346" s="3" t="s">
        <v>2505</v>
      </c>
      <c r="G346" s="3" t="s">
        <v>2505</v>
      </c>
      <c r="H346" s="3" t="s">
        <v>2506</v>
      </c>
      <c r="I346" s="3" t="str">
        <f>IFERROR(__xludf.DUMMYFUNCTION("GOOGLETRANSLATE(H346,""id"",""en"")"),"Forgotten young marriage, rewatch brother")</f>
        <v>Forgotten young marriage, rewatch brother</v>
      </c>
    </row>
    <row r="347" ht="15.75" customHeight="1">
      <c r="A347" s="3" t="s">
        <v>2507</v>
      </c>
      <c r="B347" s="3" t="s">
        <v>2508</v>
      </c>
      <c r="C347" s="3" t="s">
        <v>2509</v>
      </c>
      <c r="D347" s="3" t="s">
        <v>2510</v>
      </c>
      <c r="E347" s="3" t="s">
        <v>2511</v>
      </c>
      <c r="F347" s="3" t="s">
        <v>2512</v>
      </c>
      <c r="G347" s="3" t="s">
        <v>2513</v>
      </c>
      <c r="H347" s="3" t="s">
        <v>2514</v>
      </c>
      <c r="I347" s="3" t="str">
        <f>IFERROR(__xludf.DUMMYFUNCTION("GOOGLETRANSLATE(H347,""id"",""en"")"),"a short life of marriage people love young luck, you have a lot of knowledge.")</f>
        <v>a short life of marriage people love young luck, you have a lot of knowledge.</v>
      </c>
    </row>
    <row r="348" ht="15.75" customHeight="1">
      <c r="A348" s="3" t="s">
        <v>2515</v>
      </c>
      <c r="B348" s="3" t="s">
        <v>2516</v>
      </c>
      <c r="C348" s="3" t="s">
        <v>2517</v>
      </c>
      <c r="D348" s="3" t="s">
        <v>2518</v>
      </c>
      <c r="E348" s="3" t="s">
        <v>2519</v>
      </c>
      <c r="F348" s="3" t="s">
        <v>2520</v>
      </c>
      <c r="G348" s="3" t="s">
        <v>2520</v>
      </c>
      <c r="H348" s="3" t="s">
        <v>2521</v>
      </c>
      <c r="I348" s="3" t="str">
        <f>IFERROR(__xludf.DUMMYFUNCTION("GOOGLETRANSLATE(H348,""id"",""en"")"),"a big guy who is a young work of marriage so that the wife's marriage.")</f>
        <v>a big guy who is a young work of marriage so that the wife's marriage.</v>
      </c>
    </row>
    <row r="349" ht="15.75" customHeight="1">
      <c r="A349" s="3" t="s">
        <v>2522</v>
      </c>
      <c r="B349" s="3" t="s">
        <v>2523</v>
      </c>
      <c r="C349" s="3" t="s">
        <v>2524</v>
      </c>
      <c r="D349" s="3" t="s">
        <v>2525</v>
      </c>
      <c r="E349" s="3" t="s">
        <v>2526</v>
      </c>
      <c r="F349" s="3" t="s">
        <v>2527</v>
      </c>
      <c r="G349" s="3" t="s">
        <v>2527</v>
      </c>
      <c r="H349" s="3" t="s">
        <v>2528</v>
      </c>
      <c r="I349" s="3" t="str">
        <f>IFERROR(__xludf.DUMMYFUNCTION("GOOGLETRANSLATE(H349,""id"",""en"")"),"Young Master water let's get married auntie")</f>
        <v>Young Master water let's get married auntie</v>
      </c>
    </row>
    <row r="350" ht="15.75" customHeight="1">
      <c r="A350" s="3" t="s">
        <v>2529</v>
      </c>
      <c r="B350" s="3" t="s">
        <v>2530</v>
      </c>
      <c r="C350" s="3" t="s">
        <v>2531</v>
      </c>
      <c r="D350" s="3" t="s">
        <v>2532</v>
      </c>
      <c r="E350" s="3" t="s">
        <v>2532</v>
      </c>
      <c r="F350" s="3" t="s">
        <v>2532</v>
      </c>
      <c r="G350" s="3" t="s">
        <v>2532</v>
      </c>
      <c r="H350" s="3" t="s">
        <v>2531</v>
      </c>
      <c r="I350" s="3" t="str">
        <f>IFERROR(__xludf.DUMMYFUNCTION("GOOGLETRANSLATE(H350,""id"",""en"")"),"yes yes Naruto Hinata is married young")</f>
        <v>yes yes Naruto Hinata is married young</v>
      </c>
    </row>
    <row r="351" ht="15.75" customHeight="1">
      <c r="A351" s="3" t="s">
        <v>2533</v>
      </c>
      <c r="B351" s="3" t="s">
        <v>2534</v>
      </c>
      <c r="C351" s="3" t="s">
        <v>2535</v>
      </c>
      <c r="D351" s="3" t="s">
        <v>2536</v>
      </c>
      <c r="E351" s="3" t="s">
        <v>2537</v>
      </c>
      <c r="F351" s="3" t="s">
        <v>2538</v>
      </c>
      <c r="G351" s="3" t="s">
        <v>2539</v>
      </c>
      <c r="H351" s="3" t="s">
        <v>2540</v>
      </c>
      <c r="I351" s="3" t="str">
        <f>IFERROR(__xludf.DUMMYFUNCTION("GOOGLETRANSLATE(H351,""id"",""en"")"),"The ending is just marriage yesterday ordered a girl using an Instagram account, I don't know the young age.")</f>
        <v>The ending is just marriage yesterday ordered a girl using an Instagram account, I don't know the young age.</v>
      </c>
    </row>
    <row r="352" ht="15.75" customHeight="1">
      <c r="A352" s="3" t="s">
        <v>2541</v>
      </c>
      <c r="B352" s="3" t="s">
        <v>2542</v>
      </c>
      <c r="C352" s="3" t="s">
        <v>2543</v>
      </c>
      <c r="D352" s="3" t="s">
        <v>2544</v>
      </c>
      <c r="E352" s="3" t="s">
        <v>2545</v>
      </c>
      <c r="F352" s="3" t="s">
        <v>2546</v>
      </c>
      <c r="G352" s="3" t="s">
        <v>2547</v>
      </c>
      <c r="H352" s="3" t="s">
        <v>2548</v>
      </c>
      <c r="I352" s="3" t="str">
        <f>IFERROR(__xludf.DUMMYFUNCTION("GOOGLETRANSLATE(H352,""id"",""en"")"),"Know Bro, its sounds scary to me dos, people break up young, think carefully cool")</f>
        <v>Know Bro, its sounds scary to me dos, people break up young, think carefully cool</v>
      </c>
    </row>
    <row r="353" ht="15.75" customHeight="1">
      <c r="A353" s="3" t="s">
        <v>2549</v>
      </c>
      <c r="B353" s="3" t="s">
        <v>2550</v>
      </c>
      <c r="C353" s="3" t="s">
        <v>2551</v>
      </c>
      <c r="D353" s="3" t="s">
        <v>2552</v>
      </c>
      <c r="E353" s="3" t="s">
        <v>2553</v>
      </c>
      <c r="F353" s="3" t="s">
        <v>2554</v>
      </c>
      <c r="G353" s="3" t="s">
        <v>2555</v>
      </c>
      <c r="H353" s="3" t="s">
        <v>2556</v>
      </c>
      <c r="I353" s="3" t="str">
        <f>IFERROR(__xludf.DUMMYFUNCTION("GOOGLETRANSLATE(H353,""id"",""en"")"),"here is the cost of an expensive age board of food salary is expected to be the age of the age of a generation of thinking of thousands")</f>
        <v>here is the cost of an expensive age board of food salary is expected to be the age of the age of a generation of thinking of thousands</v>
      </c>
    </row>
    <row r="354" ht="15.75" customHeight="1">
      <c r="A354" s="3" t="s">
        <v>2557</v>
      </c>
      <c r="B354" s="3" t="s">
        <v>2558</v>
      </c>
      <c r="C354" s="3" t="s">
        <v>2559</v>
      </c>
      <c r="D354" s="3" t="s">
        <v>2560</v>
      </c>
      <c r="E354" s="3" t="s">
        <v>2561</v>
      </c>
      <c r="F354" s="3" t="s">
        <v>2562</v>
      </c>
      <c r="G354" s="3" t="s">
        <v>2562</v>
      </c>
      <c r="H354" s="3" t="s">
        <v>2563</v>
      </c>
      <c r="I354" s="3" t="str">
        <f>IFERROR(__xludf.DUMMYFUNCTION("GOOGLETRANSLATE(H354,""id"",""en"")"),"wkwkwkwk widowed Chinese people if the artist likes young marriage")</f>
        <v>wkwkwkwk widowed Chinese people if the artist likes young marriage</v>
      </c>
    </row>
    <row r="355" ht="15.75" customHeight="1">
      <c r="A355" s="3" t="s">
        <v>2564</v>
      </c>
      <c r="B355" s="3" t="s">
        <v>2565</v>
      </c>
      <c r="C355" s="3" t="s">
        <v>2566</v>
      </c>
      <c r="D355" s="3" t="s">
        <v>2567</v>
      </c>
      <c r="E355" s="3" t="s">
        <v>2568</v>
      </c>
      <c r="F355" s="3" t="s">
        <v>2569</v>
      </c>
      <c r="G355" s="3" t="s">
        <v>2570</v>
      </c>
      <c r="H355" s="3" t="s">
        <v>2571</v>
      </c>
      <c r="I355" s="3" t="str">
        <f>IFERROR(__xludf.DUMMYFUNCTION("GOOGLETRANSLATE(H355,""id"",""en"")"),"CAPTINED KIDUNG MESSAGE SIRAT IJABUL NIKHA MUDA MATURNY SURE SUPPORT if the family doesn't complain what household names")</f>
        <v>CAPTINED KIDUNG MESSAGE SIRAT IJABUL NIKHA MUDA MATURNY SURE SUPPORT if the family doesn't complain what household names</v>
      </c>
    </row>
    <row r="356" ht="15.75" customHeight="1">
      <c r="A356" s="3" t="s">
        <v>2572</v>
      </c>
      <c r="B356" s="3" t="s">
        <v>2572</v>
      </c>
      <c r="C356" s="3" t="s">
        <v>2573</v>
      </c>
      <c r="D356" s="3" t="s">
        <v>2574</v>
      </c>
      <c r="E356" s="3" t="s">
        <v>2575</v>
      </c>
      <c r="F356" s="3" t="s">
        <v>2576</v>
      </c>
      <c r="G356" s="3" t="s">
        <v>2577</v>
      </c>
      <c r="H356" s="3" t="s">
        <v>2578</v>
      </c>
      <c r="I356" s="3" t="str">
        <f>IFERROR(__xludf.DUMMYFUNCTION("GOOGLETRANSLATE(H356,""id"",""en"")"),"ICA is complicated young marriage wkwkwkwk not thinking what material is wkwkwkwk")</f>
        <v>ICA is complicated young marriage wkwkwkwk not thinking what material is wkwkwkwk</v>
      </c>
    </row>
    <row r="357" ht="15.75" customHeight="1">
      <c r="A357" s="3" t="s">
        <v>2579</v>
      </c>
      <c r="B357" s="3" t="s">
        <v>2580</v>
      </c>
      <c r="C357" s="3" t="s">
        <v>2581</v>
      </c>
      <c r="D357" s="3" t="s">
        <v>2582</v>
      </c>
      <c r="E357" s="3" t="s">
        <v>2583</v>
      </c>
      <c r="F357" s="3" t="s">
        <v>2584</v>
      </c>
      <c r="G357" s="3" t="s">
        <v>2584</v>
      </c>
      <c r="H357" s="3" t="s">
        <v>2585</v>
      </c>
      <c r="I357" s="3" t="str">
        <f>IFERROR(__xludf.DUMMYFUNCTION("GOOGLETRANSLATE(H357,""id"",""en"")"),"if the idol is young marriage")</f>
        <v>if the idol is young marriage</v>
      </c>
    </row>
    <row r="358" ht="15.75" customHeight="1">
      <c r="A358" s="3" t="s">
        <v>2586</v>
      </c>
      <c r="B358" s="3" t="s">
        <v>2587</v>
      </c>
      <c r="C358" s="3" t="s">
        <v>2588</v>
      </c>
      <c r="D358" s="3" t="s">
        <v>2589</v>
      </c>
      <c r="E358" s="3" t="s">
        <v>2590</v>
      </c>
      <c r="F358" s="3" t="s">
        <v>2591</v>
      </c>
      <c r="G358" s="3" t="s">
        <v>2592</v>
      </c>
      <c r="H358" s="3" t="s">
        <v>2593</v>
      </c>
      <c r="I358" s="3" t="str">
        <f>IFERROR(__xludf.DUMMYFUNCTION("GOOGLETRANSLATE(H358,""id"",""en"")"),"BOY Free to Connect Elementary School Parents Know Marriage Tell Gamau if marriage to make the wealth of young parents' treasures together")</f>
        <v>BOY Free to Connect Elementary School Parents Know Marriage Tell Gamau if marriage to make the wealth of young parents' treasures together</v>
      </c>
    </row>
    <row r="359" ht="15.75" customHeight="1">
      <c r="A359" s="3" t="s">
        <v>2594</v>
      </c>
      <c r="B359" s="3" t="s">
        <v>2595</v>
      </c>
      <c r="C359" s="3" t="s">
        <v>2595</v>
      </c>
      <c r="D359" s="3" t="s">
        <v>2596</v>
      </c>
      <c r="E359" s="3" t="s">
        <v>2597</v>
      </c>
      <c r="F359" s="3" t="s">
        <v>2598</v>
      </c>
      <c r="G359" s="3" t="s">
        <v>2598</v>
      </c>
      <c r="H359" s="3" t="s">
        <v>2599</v>
      </c>
      <c r="I359" s="3" t="str">
        <f>IFERROR(__xludf.DUMMYFUNCTION("GOOGLETRANSLATE(H359,""id"",""en"")"),"fuck really bad dream fuck suddenly young marriage")</f>
        <v>fuck really bad dream fuck suddenly young marriage</v>
      </c>
    </row>
    <row r="360" ht="15.75" customHeight="1">
      <c r="A360" s="3" t="s">
        <v>2600</v>
      </c>
      <c r="B360" s="3" t="s">
        <v>2601</v>
      </c>
      <c r="C360" s="3" t="s">
        <v>2602</v>
      </c>
      <c r="D360" s="3" t="s">
        <v>2603</v>
      </c>
      <c r="E360" s="3" t="s">
        <v>2604</v>
      </c>
      <c r="F360" s="3" t="s">
        <v>2605</v>
      </c>
      <c r="G360" s="3" t="s">
        <v>2606</v>
      </c>
      <c r="H360" s="3" t="s">
        <v>2607</v>
      </c>
      <c r="I360" s="3" t="str">
        <f>IFERROR(__xludf.DUMMYFUNCTION("GOOGLETRANSLATE(H360,""id"",""en"")"),"born elementary school change the teacher in a fast young marriage confused born using a different document deed")</f>
        <v>born elementary school change the teacher in a fast young marriage confused born using a different document deed</v>
      </c>
    </row>
    <row r="361" ht="15.75" customHeight="1">
      <c r="A361" s="3" t="s">
        <v>2608</v>
      </c>
      <c r="B361" s="3" t="s">
        <v>2609</v>
      </c>
      <c r="C361" s="3" t="s">
        <v>2610</v>
      </c>
      <c r="D361" s="3" t="s">
        <v>2611</v>
      </c>
      <c r="E361" s="3" t="s">
        <v>2611</v>
      </c>
      <c r="F361" s="3" t="s">
        <v>2612</v>
      </c>
      <c r="G361" s="3" t="s">
        <v>2613</v>
      </c>
      <c r="H361" s="3" t="s">
        <v>2614</v>
      </c>
      <c r="I361" s="3" t="str">
        <f>IFERROR(__xludf.DUMMYFUNCTION("GOOGLETRANSLATE(H361,""id"",""en"")"),"so that the word results are a pretty successful young business of golden marriage agent, yes, the name of the human count")</f>
        <v>so that the word results are a pretty successful young business of golden marriage agent, yes, the name of the human count</v>
      </c>
    </row>
    <row r="362" ht="15.75" customHeight="1">
      <c r="A362" s="3" t="s">
        <v>2615</v>
      </c>
      <c r="B362" s="3" t="s">
        <v>2616</v>
      </c>
      <c r="C362" s="3" t="s">
        <v>2617</v>
      </c>
      <c r="D362" s="3" t="s">
        <v>2618</v>
      </c>
      <c r="E362" s="3" t="s">
        <v>2619</v>
      </c>
      <c r="F362" s="3" t="s">
        <v>2620</v>
      </c>
      <c r="G362" s="3" t="s">
        <v>2621</v>
      </c>
      <c r="H362" s="3" t="s">
        <v>2622</v>
      </c>
      <c r="I362" s="3" t="str">
        <f>IFERROR(__xludf.DUMMYFUNCTION("GOOGLETRANSLATE(H362,""id"",""en"")"),"The young suffering of the marriage office spokes of children to listen after relateee")</f>
        <v>The young suffering of the marriage office spokes of children to listen after relateee</v>
      </c>
    </row>
    <row r="363" ht="15.75" customHeight="1">
      <c r="A363" s="3" t="s">
        <v>2623</v>
      </c>
      <c r="B363" s="3" t="s">
        <v>2624</v>
      </c>
      <c r="C363" s="3" t="s">
        <v>2625</v>
      </c>
      <c r="D363" s="3" t="s">
        <v>2626</v>
      </c>
      <c r="E363" s="3" t="s">
        <v>2627</v>
      </c>
      <c r="F363" s="3" t="s">
        <v>2628</v>
      </c>
      <c r="G363" s="3" t="s">
        <v>2629</v>
      </c>
      <c r="H363" s="3" t="s">
        <v>2630</v>
      </c>
      <c r="I363" s="3" t="str">
        <f>IFERROR(__xludf.DUMMYFUNCTION("GOOGLETRANSLATE(H363,""id"",""en"")"),"Just communication just young work if you go to go, easy to reach the tube with marriage to get a holiday together, etc.")</f>
        <v>Just communication just young work if you go to go, easy to reach the tube with marriage to get a holiday together, etc.</v>
      </c>
    </row>
    <row r="364" ht="15.75" customHeight="1">
      <c r="A364" s="3" t="s">
        <v>2631</v>
      </c>
      <c r="B364" s="3" t="s">
        <v>2632</v>
      </c>
      <c r="C364" s="3" t="s">
        <v>2633</v>
      </c>
      <c r="D364" s="3" t="s">
        <v>2634</v>
      </c>
      <c r="E364" s="3" t="s">
        <v>2635</v>
      </c>
      <c r="F364" s="3" t="s">
        <v>2636</v>
      </c>
      <c r="G364" s="3" t="s">
        <v>2636</v>
      </c>
      <c r="H364" s="3" t="s">
        <v>2637</v>
      </c>
      <c r="I364" s="3" t="str">
        <f>IFERROR(__xludf.DUMMYFUNCTION("GOOGLETRANSLATE(H364,""id"",""en"")"),"Life is good to marry young people, the principle of the principle")</f>
        <v>Life is good to marry young people, the principle of the principle</v>
      </c>
    </row>
    <row r="365" ht="15.75" customHeight="1">
      <c r="A365" s="3" t="s">
        <v>2638</v>
      </c>
      <c r="B365" s="3" t="s">
        <v>2639</v>
      </c>
      <c r="C365" s="3" t="s">
        <v>2640</v>
      </c>
      <c r="D365" s="3" t="s">
        <v>2641</v>
      </c>
      <c r="E365" s="3" t="s">
        <v>2642</v>
      </c>
      <c r="F365" s="3" t="s">
        <v>2643</v>
      </c>
      <c r="G365" s="3" t="s">
        <v>2644</v>
      </c>
      <c r="H365" s="3" t="s">
        <v>2645</v>
      </c>
      <c r="I365" s="3" t="str">
        <f>IFERROR(__xludf.DUMMYFUNCTION("GOOGLETRANSLATE(H365,""id"",""en"")"),"alas a lot of young marriage football")</f>
        <v>alas a lot of young marriage football</v>
      </c>
    </row>
    <row r="366" ht="15.75" customHeight="1">
      <c r="A366" s="3" t="s">
        <v>2646</v>
      </c>
      <c r="B366" s="3" t="s">
        <v>2647</v>
      </c>
      <c r="C366" s="3" t="s">
        <v>2648</v>
      </c>
      <c r="D366" s="3" t="s">
        <v>2649</v>
      </c>
      <c r="E366" s="3" t="s">
        <v>2649</v>
      </c>
      <c r="F366" s="3" t="s">
        <v>2650</v>
      </c>
      <c r="G366" s="3" t="s">
        <v>2651</v>
      </c>
      <c r="H366" s="3" t="s">
        <v>2652</v>
      </c>
      <c r="I366" s="3" t="str">
        <f>IFERROR(__xludf.DUMMYFUNCTION("GOOGLETRANSLATE(H366,""id"",""en"")"),"FAY NABILA NIKAH YOUNG AGE")</f>
        <v>FAY NABILA NIKAH YOUNG AGE</v>
      </c>
    </row>
    <row r="367" ht="15.75" customHeight="1">
      <c r="A367" s="3" t="s">
        <v>2653</v>
      </c>
      <c r="B367" s="3" t="s">
        <v>2653</v>
      </c>
      <c r="C367" s="3" t="s">
        <v>2654</v>
      </c>
      <c r="D367" s="3" t="s">
        <v>2655</v>
      </c>
      <c r="E367" s="3" t="s">
        <v>2655</v>
      </c>
      <c r="F367" s="3" t="s">
        <v>169</v>
      </c>
      <c r="G367" s="3" t="s">
        <v>169</v>
      </c>
      <c r="H367" s="3" t="s">
        <v>170</v>
      </c>
      <c r="I367" s="3" t="str">
        <f>IFERROR(__xludf.DUMMYFUNCTION("GOOGLETRANSLATE(H367,""id"",""en"")"),"The Young Marriage")</f>
        <v>The Young Marriage</v>
      </c>
    </row>
    <row r="368" ht="15.75" customHeight="1">
      <c r="A368" s="3" t="s">
        <v>2656</v>
      </c>
      <c r="B368" s="3" t="s">
        <v>2657</v>
      </c>
      <c r="C368" s="3" t="s">
        <v>2658</v>
      </c>
      <c r="D368" s="3" t="s">
        <v>2659</v>
      </c>
      <c r="E368" s="3" t="s">
        <v>2660</v>
      </c>
      <c r="F368" s="3" t="s">
        <v>2661</v>
      </c>
      <c r="G368" s="3" t="s">
        <v>2662</v>
      </c>
      <c r="H368" s="3" t="s">
        <v>2663</v>
      </c>
      <c r="I368" s="3" t="str">
        <f>IFERROR(__xludf.DUMMYFUNCTION("GOOGLETRANSLATE(H368,""id"",""en"")"),"Southview Same forced a friend to get married quickly, Same Thing")</f>
        <v>Southview Same forced a friend to get married quickly, Same Thing</v>
      </c>
    </row>
    <row r="369" ht="15.75" customHeight="1">
      <c r="A369" s="3" t="s">
        <v>2664</v>
      </c>
      <c r="B369" s="3" t="s">
        <v>2665</v>
      </c>
      <c r="C369" s="3" t="s">
        <v>2666</v>
      </c>
      <c r="D369" s="3" t="s">
        <v>2667</v>
      </c>
      <c r="E369" s="3" t="s">
        <v>2668</v>
      </c>
      <c r="F369" s="3" t="s">
        <v>2669</v>
      </c>
      <c r="G369" s="3" t="s">
        <v>2670</v>
      </c>
      <c r="H369" s="3" t="s">
        <v>2671</v>
      </c>
      <c r="I369" s="3" t="str">
        <f>IFERROR(__xludf.DUMMYFUNCTION("GOOGLETRANSLATE(H369,""id"",""en"")"),"SERIOUS BOOF YOUNG MARRIAGE REALLY THANK YOU YAAA FOR A BEAUTIFUL NARATI SO SO SIVE READ THE INTRUCTION OF THE FATHER OF CHILDREN LT")</f>
        <v>SERIOUS BOOF YOUNG MARRIAGE REALLY THANK YOU YAAA FOR A BEAUTIFUL NARATI SO SO SIVE READ THE INTRUCTION OF THE FATHER OF CHILDREN LT</v>
      </c>
    </row>
    <row r="370" ht="15.75" customHeight="1">
      <c r="A370" s="3" t="s">
        <v>2672</v>
      </c>
      <c r="B370" s="3" t="s">
        <v>2673</v>
      </c>
      <c r="C370" s="3" t="s">
        <v>2674</v>
      </c>
      <c r="D370" s="3" t="s">
        <v>2675</v>
      </c>
      <c r="E370" s="3" t="s">
        <v>2676</v>
      </c>
      <c r="F370" s="3" t="s">
        <v>2677</v>
      </c>
      <c r="G370" s="3" t="s">
        <v>2678</v>
      </c>
      <c r="H370" s="3" t="s">
        <v>2679</v>
      </c>
      <c r="I370" s="3" t="str">
        <f>IFERROR(__xludf.DUMMYFUNCTION("GOOGLETRANSLATE(H370,""id"",""en"")"),"don't like young guys different numbers ayom let's get married")</f>
        <v>don't like young guys different numbers ayom let's get married</v>
      </c>
    </row>
    <row r="371" ht="15.75" customHeight="1">
      <c r="A371" s="3" t="s">
        <v>2680</v>
      </c>
      <c r="B371" s="3" t="s">
        <v>2681</v>
      </c>
      <c r="C371" s="3" t="s">
        <v>2681</v>
      </c>
      <c r="D371" s="3" t="s">
        <v>2682</v>
      </c>
      <c r="E371" s="3" t="s">
        <v>2682</v>
      </c>
      <c r="F371" s="3" t="s">
        <v>2683</v>
      </c>
      <c r="G371" s="3" t="s">
        <v>2683</v>
      </c>
      <c r="H371" s="3" t="s">
        <v>2684</v>
      </c>
      <c r="I371" s="3" t="str">
        <f>IFERROR(__xludf.DUMMYFUNCTION("GOOGLETRANSLATE(H371,""id"",""en"")"),"STIOOPPDOLDOENXJMSJXKJWJSN is OUT YOUNG MARKING")</f>
        <v>STIOOPPDOLDOENXJMSJXKJWJSN is OUT YOUNG MARKING</v>
      </c>
    </row>
    <row r="372" ht="15.75" customHeight="1">
      <c r="A372" s="3" t="s">
        <v>2685</v>
      </c>
      <c r="B372" s="3" t="s">
        <v>2685</v>
      </c>
      <c r="C372" s="3" t="s">
        <v>2686</v>
      </c>
      <c r="D372" s="3" t="s">
        <v>2687</v>
      </c>
      <c r="E372" s="3" t="s">
        <v>2688</v>
      </c>
      <c r="F372" s="3" t="s">
        <v>2689</v>
      </c>
      <c r="G372" s="3" t="s">
        <v>2689</v>
      </c>
      <c r="H372" s="3" t="s">
        <v>2690</v>
      </c>
      <c r="I372" s="3" t="str">
        <f>IFERROR(__xludf.DUMMYFUNCTION("GOOGLETRANSLATE(H372,""id"",""en"")"),"Dead young old marriage marriage marriage cool hueheeheheu")</f>
        <v>Dead young old marriage marriage marriage cool hueheeheheu</v>
      </c>
    </row>
    <row r="373" ht="15.75" customHeight="1">
      <c r="A373" s="3" t="s">
        <v>2691</v>
      </c>
      <c r="B373" s="3" t="s">
        <v>2692</v>
      </c>
      <c r="C373" s="3" t="s">
        <v>2693</v>
      </c>
      <c r="D373" s="3" t="s">
        <v>2694</v>
      </c>
      <c r="E373" s="3" t="s">
        <v>2695</v>
      </c>
      <c r="F373" s="3" t="s">
        <v>2696</v>
      </c>
      <c r="G373" s="3" t="s">
        <v>2697</v>
      </c>
      <c r="H373" s="3" t="s">
        <v>2698</v>
      </c>
      <c r="I373" s="3" t="str">
        <f>IFERROR(__xludf.DUMMYFUNCTION("GOOGLETRANSLATE(H373,""id"",""en"")"),"huwaaaaaa sister age big big brother yesterday, just hang a chair meeting lily like aunt kay pastry sister danty thought young marriage just brother really")</f>
        <v>huwaaaaaa sister age big big brother yesterday, just hang a chair meeting lily like aunt kay pastry sister danty thought young marriage just brother really</v>
      </c>
    </row>
    <row r="374" ht="15.75" customHeight="1">
      <c r="A374" s="3" t="s">
        <v>2699</v>
      </c>
      <c r="B374" s="3" t="s">
        <v>2699</v>
      </c>
      <c r="C374" s="3" t="s">
        <v>2700</v>
      </c>
      <c r="D374" s="3" t="s">
        <v>2701</v>
      </c>
      <c r="E374" s="3" t="s">
        <v>2702</v>
      </c>
      <c r="F374" s="3" t="s">
        <v>2703</v>
      </c>
      <c r="G374" s="3" t="s">
        <v>2704</v>
      </c>
      <c r="H374" s="3" t="s">
        <v>2705</v>
      </c>
      <c r="I374" s="3" t="str">
        <f>IFERROR(__xludf.DUMMYFUNCTION("GOOGLETRANSLATE(H374,""id"",""en"")"),"Yes, Tiktok Young Mommy, so you are young, so that the school children are slim, your face is cute, no wrinkles, so that your brother's husband said the Korean husband Lee Donghyuck")</f>
        <v>Yes, Tiktok Young Mommy, so you are young, so that the school children are slim, your face is cute, no wrinkles, so that your brother's husband said the Korean husband Lee Donghyuck</v>
      </c>
    </row>
    <row r="375" ht="15.75" customHeight="1">
      <c r="A375" s="3" t="s">
        <v>2706</v>
      </c>
      <c r="B375" s="3" t="s">
        <v>2707</v>
      </c>
      <c r="C375" s="3" t="s">
        <v>2708</v>
      </c>
      <c r="D375" s="3" t="s">
        <v>2709</v>
      </c>
      <c r="E375" s="3" t="s">
        <v>2710</v>
      </c>
      <c r="F375" s="3" t="s">
        <v>2711</v>
      </c>
      <c r="G375" s="3" t="s">
        <v>2711</v>
      </c>
      <c r="H375" s="3" t="s">
        <v>2712</v>
      </c>
      <c r="I375" s="3" t="str">
        <f>IFERROR(__xludf.DUMMYFUNCTION("GOOGLETRANSLATE(H375,""id"",""en"")"),"Marriage Young Capital Love for divorce economy tired seeing guys trash")</f>
        <v>Marriage Young Capital Love for divorce economy tired seeing guys trash</v>
      </c>
    </row>
    <row r="376" ht="15.75" customHeight="1">
      <c r="A376" s="3" t="s">
        <v>2713</v>
      </c>
      <c r="B376" s="3" t="s">
        <v>2713</v>
      </c>
      <c r="C376" s="3" t="s">
        <v>2714</v>
      </c>
      <c r="D376" s="3" t="s">
        <v>2715</v>
      </c>
      <c r="E376" s="3" t="s">
        <v>2716</v>
      </c>
      <c r="F376" s="3" t="s">
        <v>2717</v>
      </c>
      <c r="G376" s="3" t="s">
        <v>2717</v>
      </c>
      <c r="H376" s="3" t="s">
        <v>2718</v>
      </c>
      <c r="I376" s="3" t="str">
        <f>IFERROR(__xludf.DUMMYFUNCTION("GOOGLETRANSLATE(H376,""id"",""en"")"),"just look at young marriage")</f>
        <v>just look at young marriage</v>
      </c>
    </row>
    <row r="377" ht="15.75" customHeight="1">
      <c r="A377" s="3" t="s">
        <v>2719</v>
      </c>
      <c r="B377" s="3" t="s">
        <v>2720</v>
      </c>
      <c r="C377" s="3" t="s">
        <v>2721</v>
      </c>
      <c r="D377" s="3" t="s">
        <v>2722</v>
      </c>
      <c r="E377" s="3" t="s">
        <v>2723</v>
      </c>
      <c r="F377" s="3" t="s">
        <v>2724</v>
      </c>
      <c r="G377" s="3" t="s">
        <v>2724</v>
      </c>
      <c r="H377" s="3" t="s">
        <v>2725</v>
      </c>
      <c r="I377" s="3" t="str">
        <f>IFERROR(__xludf.DUMMYFUNCTION("GOOGLETRANSLATE(H377,""id"",""en"")"),"Ahok marriage looking for a young hole or not")</f>
        <v>Ahok marriage looking for a young hole or not</v>
      </c>
    </row>
    <row r="378" ht="15.75" customHeight="1">
      <c r="A378" s="3" t="s">
        <v>2726</v>
      </c>
      <c r="B378" s="3" t="s">
        <v>2727</v>
      </c>
      <c r="C378" s="3" t="s">
        <v>2728</v>
      </c>
      <c r="D378" s="3" t="s">
        <v>2729</v>
      </c>
      <c r="E378" s="3" t="s">
        <v>2730</v>
      </c>
      <c r="F378" s="3" t="s">
        <v>2731</v>
      </c>
      <c r="G378" s="3" t="s">
        <v>2731</v>
      </c>
      <c r="H378" s="3" t="s">
        <v>2732</v>
      </c>
      <c r="I378" s="3" t="str">
        <f>IFERROR(__xludf.DUMMYFUNCTION("GOOGLETRANSLATE(H378,""id"",""en"")"),"young people developed by Japanese South Korean China Choose Children's Marriage")</f>
        <v>young people developed by Japanese South Korean China Choose Children's Marriage</v>
      </c>
    </row>
    <row r="379" ht="15.75" customHeight="1">
      <c r="A379" s="3" t="s">
        <v>2733</v>
      </c>
      <c r="B379" s="3" t="s">
        <v>2734</v>
      </c>
      <c r="C379" s="3" t="s">
        <v>2735</v>
      </c>
      <c r="D379" s="3" t="s">
        <v>2736</v>
      </c>
      <c r="E379" s="3" t="s">
        <v>2737</v>
      </c>
      <c r="F379" s="3" t="s">
        <v>2738</v>
      </c>
      <c r="G379" s="3" t="s">
        <v>2739</v>
      </c>
      <c r="H379" s="3" t="s">
        <v>2740</v>
      </c>
      <c r="I379" s="3" t="str">
        <f>IFERROR(__xludf.DUMMYFUNCTION("GOOGLETRANSLATE(H379,""id"",""en"")"),"Reo is so handsome, fuck by one nagi won marriage Reo Reo complete package complete gas by one is not stopping to get the young master")</f>
        <v>Reo is so handsome, fuck by one nagi won marriage Reo Reo complete package complete gas by one is not stopping to get the young master</v>
      </c>
    </row>
    <row r="380" ht="15.75" customHeight="1">
      <c r="A380" s="3" t="s">
        <v>2741</v>
      </c>
      <c r="B380" s="3" t="s">
        <v>2741</v>
      </c>
      <c r="C380" s="3" t="s">
        <v>2742</v>
      </c>
      <c r="D380" s="3" t="s">
        <v>2743</v>
      </c>
      <c r="E380" s="3" t="s">
        <v>2744</v>
      </c>
      <c r="F380" s="3" t="s">
        <v>2745</v>
      </c>
      <c r="G380" s="3" t="s">
        <v>2746</v>
      </c>
      <c r="H380" s="3" t="s">
        <v>2747</v>
      </c>
      <c r="I380" s="3" t="str">
        <f>IFERROR(__xludf.DUMMYFUNCTION("GOOGLETRANSLATE(H380,""id"",""en"")"),"the family is not cool to tell marriage, you don't think you are young, you are young")</f>
        <v>the family is not cool to tell marriage, you don't think you are young, you are young</v>
      </c>
    </row>
    <row r="381" ht="15.75" customHeight="1">
      <c r="A381" s="3" t="s">
        <v>2748</v>
      </c>
      <c r="B381" s="3" t="s">
        <v>2748</v>
      </c>
      <c r="C381" s="3" t="s">
        <v>2749</v>
      </c>
      <c r="D381" s="3" t="s">
        <v>2750</v>
      </c>
      <c r="E381" s="3" t="s">
        <v>2751</v>
      </c>
      <c r="F381" s="3" t="s">
        <v>2752</v>
      </c>
      <c r="G381" s="3" t="s">
        <v>2753</v>
      </c>
      <c r="H381" s="3" t="s">
        <v>2754</v>
      </c>
      <c r="I381" s="3" t="str">
        <f>IFERROR(__xludf.DUMMYFUNCTION("GOOGLETRANSLATE(H381,""id"",""en"")"),"The reading language makes it try slander forced to force young marriage, the office manager is not strange about the point to the point, the chanbaek character plot likes it, huh?")</f>
        <v>The reading language makes it try slander forced to force young marriage, the office manager is not strange about the point to the point, the chanbaek character plot likes it, huh?</v>
      </c>
    </row>
    <row r="382" ht="15.75" customHeight="1">
      <c r="A382" s="3" t="s">
        <v>2755</v>
      </c>
      <c r="B382" s="3" t="s">
        <v>2756</v>
      </c>
      <c r="C382" s="3" t="s">
        <v>2757</v>
      </c>
      <c r="D382" s="3" t="s">
        <v>2758</v>
      </c>
      <c r="E382" s="3" t="s">
        <v>2759</v>
      </c>
      <c r="F382" s="3" t="s">
        <v>2760</v>
      </c>
      <c r="G382" s="3" t="s">
        <v>2761</v>
      </c>
      <c r="H382" s="3" t="s">
        <v>2762</v>
      </c>
      <c r="I382" s="3" t="str">
        <f>IFERROR(__xludf.DUMMYFUNCTION("GOOGLETRANSLATE(H382,""id"",""en"")"),"Thank God it's not young")</f>
        <v>Thank God it's not young</v>
      </c>
    </row>
    <row r="383" ht="15.75" customHeight="1">
      <c r="A383" s="3" t="s">
        <v>2763</v>
      </c>
      <c r="B383" s="3" t="s">
        <v>2764</v>
      </c>
      <c r="C383" s="3" t="s">
        <v>2765</v>
      </c>
      <c r="D383" s="3" t="s">
        <v>2766</v>
      </c>
      <c r="E383" s="3" t="s">
        <v>2767</v>
      </c>
      <c r="F383" s="3" t="s">
        <v>2768</v>
      </c>
      <c r="G383" s="3" t="s">
        <v>2768</v>
      </c>
      <c r="H383" s="3" t="s">
        <v>2769</v>
      </c>
      <c r="I383" s="3" t="str">
        <f>IFERROR(__xludf.DUMMYFUNCTION("GOOGLETRANSLATE(H383,""id"",""en"")"),"tuh young marriage school")</f>
        <v>tuh young marriage school</v>
      </c>
    </row>
    <row r="384" ht="15.75" customHeight="1">
      <c r="A384" s="3" t="s">
        <v>2770</v>
      </c>
      <c r="B384" s="3" t="s">
        <v>2770</v>
      </c>
      <c r="C384" s="3" t="s">
        <v>2771</v>
      </c>
      <c r="D384" s="3" t="s">
        <v>2772</v>
      </c>
      <c r="E384" s="3" t="s">
        <v>2773</v>
      </c>
      <c r="F384" s="3" t="s">
        <v>2774</v>
      </c>
      <c r="G384" s="3" t="s">
        <v>2774</v>
      </c>
      <c r="H384" s="3" t="s">
        <v>2775</v>
      </c>
      <c r="I384" s="3" t="str">
        <f>IFERROR(__xludf.DUMMYFUNCTION("GOOGLETRANSLATE(H384,""id"",""en"")"),"Cancel Young Marriage Dear Age and Play Friends")</f>
        <v>Cancel Young Marriage Dear Age and Play Friends</v>
      </c>
    </row>
    <row r="385" ht="15.75" customHeight="1">
      <c r="A385" s="3" t="s">
        <v>2776</v>
      </c>
      <c r="B385" s="3" t="s">
        <v>2777</v>
      </c>
      <c r="C385" s="3" t="s">
        <v>2778</v>
      </c>
      <c r="D385" s="3" t="s">
        <v>2779</v>
      </c>
      <c r="E385" s="3" t="s">
        <v>2780</v>
      </c>
      <c r="F385" s="3" t="s">
        <v>2781</v>
      </c>
      <c r="G385" s="3" t="s">
        <v>2782</v>
      </c>
      <c r="H385" s="3" t="s">
        <v>2783</v>
      </c>
      <c r="I385" s="3" t="str">
        <f>IFERROR(__xludf.DUMMYFUNCTION("GOOGLETRANSLATE(H385,""id"",""en"")"),"the realm of young women old marriage base so that the old man said young man to play blablabla")</f>
        <v>the realm of young women old marriage base so that the old man said young man to play blablabla</v>
      </c>
    </row>
    <row r="386" ht="15.75" customHeight="1">
      <c r="A386" s="3" t="s">
        <v>2784</v>
      </c>
      <c r="B386" s="3" t="s">
        <v>2785</v>
      </c>
      <c r="C386" s="3" t="s">
        <v>2786</v>
      </c>
      <c r="D386" s="3" t="s">
        <v>2787</v>
      </c>
      <c r="E386" s="3" t="s">
        <v>2788</v>
      </c>
      <c r="F386" s="3" t="s">
        <v>2789</v>
      </c>
      <c r="G386" s="3" t="s">
        <v>2790</v>
      </c>
      <c r="H386" s="3" t="s">
        <v>2791</v>
      </c>
      <c r="I386" s="3" t="str">
        <f>IFERROR(__xludf.DUMMYFUNCTION("GOOGLETRANSLATE(H386,""id"",""en"")"),"Intermezzo break so that the mood of honestly is surprised by young girls young marriage teen pregnancy intake read awareness of girls not beautiful happy")</f>
        <v>Intermezzo break so that the mood of honestly is surprised by young girls young marriage teen pregnancy intake read awareness of girls not beautiful happy</v>
      </c>
    </row>
    <row r="387" ht="15.75" customHeight="1">
      <c r="A387" s="3" t="s">
        <v>2792</v>
      </c>
      <c r="B387" s="3" t="s">
        <v>2793</v>
      </c>
      <c r="C387" s="3" t="s">
        <v>2794</v>
      </c>
      <c r="D387" s="3" t="s">
        <v>2795</v>
      </c>
      <c r="E387" s="3" t="s">
        <v>2796</v>
      </c>
      <c r="F387" s="3" t="s">
        <v>2797</v>
      </c>
      <c r="G387" s="3" t="s">
        <v>2797</v>
      </c>
      <c r="H387" s="3" t="s">
        <v>2798</v>
      </c>
      <c r="I387" s="3" t="str">
        <f>IFERROR(__xludf.DUMMYFUNCTION("GOOGLETRANSLATE(H387,""id"",""en"")"),"Lebaran family gathering just eating really fed up with a young age of marriage")</f>
        <v>Lebaran family gathering just eating really fed up with a young age of marriage</v>
      </c>
    </row>
    <row r="388" ht="15.75" customHeight="1">
      <c r="A388" s="3" t="s">
        <v>2799</v>
      </c>
      <c r="B388" s="3" t="s">
        <v>2800</v>
      </c>
      <c r="C388" s="3" t="s">
        <v>2801</v>
      </c>
      <c r="D388" s="3" t="s">
        <v>2802</v>
      </c>
      <c r="E388" s="3" t="s">
        <v>2803</v>
      </c>
      <c r="F388" s="3" t="s">
        <v>2804</v>
      </c>
      <c r="G388" s="3" t="s">
        <v>2804</v>
      </c>
      <c r="H388" s="3" t="s">
        <v>2805</v>
      </c>
      <c r="I388" s="3" t="str">
        <f>IFERROR(__xludf.DUMMYFUNCTION("GOOGLETRANSLATE(H388,""id"",""en"")"),"After NNTN Harry Potter Marriage Death Eater Muda alias Draco")</f>
        <v>After NNTN Harry Potter Marriage Death Eater Muda alias Draco</v>
      </c>
    </row>
    <row r="389" ht="15.75" customHeight="1">
      <c r="A389" s="3" t="s">
        <v>2806</v>
      </c>
      <c r="B389" s="3" t="s">
        <v>2807</v>
      </c>
      <c r="C389" s="3" t="s">
        <v>2808</v>
      </c>
      <c r="D389" s="3" t="s">
        <v>2809</v>
      </c>
      <c r="E389" s="3" t="s">
        <v>2810</v>
      </c>
      <c r="F389" s="3" t="s">
        <v>2811</v>
      </c>
      <c r="G389" s="3" t="s">
        <v>2812</v>
      </c>
      <c r="H389" s="3" t="s">
        <v>2813</v>
      </c>
      <c r="I389" s="3" t="str">
        <f>IFERROR(__xludf.DUMMYFUNCTION("GOOGLETRANSLATE(H389,""id"",""en"")"),"the story of a neighboring house knows young sowan sowan, a pregnant marriage")</f>
        <v>the story of a neighboring house knows young sowan sowan, a pregnant marriage</v>
      </c>
    </row>
    <row r="390" ht="15.75" customHeight="1">
      <c r="A390" s="3" t="s">
        <v>2814</v>
      </c>
      <c r="B390" s="3" t="s">
        <v>2815</v>
      </c>
      <c r="C390" s="3" t="s">
        <v>2816</v>
      </c>
      <c r="D390" s="3" t="s">
        <v>2817</v>
      </c>
      <c r="E390" s="3" t="s">
        <v>2818</v>
      </c>
      <c r="F390" s="3" t="s">
        <v>2819</v>
      </c>
      <c r="G390" s="3" t="s">
        <v>2820</v>
      </c>
      <c r="H390" s="3" t="s">
        <v>2821</v>
      </c>
      <c r="I390" s="3" t="str">
        <f>IFERROR(__xludf.DUMMYFUNCTION("GOOGLETRANSLATE(H390,""id"",""en"")"),"teacher like that, wkwkwkwkwk the teacher is different about young events marriage open like reading books outside the teacher's comparative material")</f>
        <v>teacher like that, wkwkwkwkwk the teacher is different about young events marriage open like reading books outside the teacher's comparative material</v>
      </c>
    </row>
    <row r="391" ht="15.75" customHeight="1">
      <c r="A391" s="3" t="s">
        <v>2822</v>
      </c>
      <c r="B391" s="3" t="s">
        <v>2823</v>
      </c>
      <c r="C391" s="3" t="s">
        <v>2824</v>
      </c>
      <c r="D391" s="3" t="s">
        <v>2825</v>
      </c>
      <c r="E391" s="3" t="s">
        <v>2826</v>
      </c>
      <c r="F391" s="3" t="s">
        <v>2827</v>
      </c>
      <c r="G391" s="3" t="s">
        <v>2828</v>
      </c>
      <c r="H391" s="3" t="s">
        <v>2829</v>
      </c>
      <c r="I391" s="3" t="str">
        <f>IFERROR(__xludf.DUMMYFUNCTION("GOOGLETRANSLATE(H391,""id"",""en"")"),"Just relax, you are young except if your parents are married, press sie")</f>
        <v>Just relax, you are young except if your parents are married, press sie</v>
      </c>
    </row>
    <row r="392" ht="15.75" customHeight="1">
      <c r="A392" s="3" t="s">
        <v>2830</v>
      </c>
      <c r="B392" s="3" t="s">
        <v>2831</v>
      </c>
      <c r="C392" s="3" t="s">
        <v>2832</v>
      </c>
      <c r="D392" s="3" t="s">
        <v>2833</v>
      </c>
      <c r="E392" s="3" t="s">
        <v>2834</v>
      </c>
      <c r="F392" s="3" t="s">
        <v>2835</v>
      </c>
      <c r="G392" s="3" t="s">
        <v>2836</v>
      </c>
      <c r="H392" s="3" t="s">
        <v>2837</v>
      </c>
      <c r="I392" s="3" t="str">
        <f>IFERROR(__xludf.DUMMYFUNCTION("GOOGLETRANSLATE(H392,""id"",""en"")"),"actually good, so the marriage child is delicious, yes, the permission to relax forced the value of the child to live a hard for helping young people work well, right?")</f>
        <v>actually good, so the marriage child is delicious, yes, the permission to relax forced the value of the child to live a hard for helping young people work well, right?</v>
      </c>
    </row>
    <row r="393" ht="15.75" customHeight="1">
      <c r="A393" s="3" t="s">
        <v>2838</v>
      </c>
      <c r="B393" s="3" t="s">
        <v>2839</v>
      </c>
      <c r="C393" s="3" t="s">
        <v>2840</v>
      </c>
      <c r="D393" s="3" t="s">
        <v>2841</v>
      </c>
      <c r="E393" s="3" t="s">
        <v>2842</v>
      </c>
      <c r="F393" s="3" t="s">
        <v>2843</v>
      </c>
      <c r="G393" s="3" t="s">
        <v>2843</v>
      </c>
      <c r="H393" s="3" t="s">
        <v>2844</v>
      </c>
      <c r="I393" s="3" t="str">
        <f>IFERROR(__xludf.DUMMYFUNCTION("GOOGLETRANSLATE(H393,""id"",""en"")"),"just focus, nder, youth marriage friends just relax")</f>
        <v>just focus, nder, youth marriage friends just relax</v>
      </c>
    </row>
    <row r="394" ht="15.75" customHeight="1">
      <c r="A394" s="3" t="s">
        <v>2845</v>
      </c>
      <c r="B394" s="3" t="s">
        <v>2846</v>
      </c>
      <c r="C394" s="3" t="s">
        <v>2847</v>
      </c>
      <c r="D394" s="3" t="s">
        <v>2848</v>
      </c>
      <c r="E394" s="3" t="s">
        <v>2849</v>
      </c>
      <c r="F394" s="3" t="s">
        <v>2850</v>
      </c>
      <c r="G394" s="3" t="s">
        <v>2851</v>
      </c>
      <c r="H394" s="3" t="s">
        <v>2852</v>
      </c>
      <c r="I394" s="3" t="str">
        <f>IFERROR(__xludf.DUMMYFUNCTION("GOOGLETRANSLATE(H394,""id"",""en"")"),"Entering the thinking of graduating directly young marriage ahead of the Kelulus teaching the marriage plan to graduate from college, after lectures, tofu marriage is easy to think")</f>
        <v>Entering the thinking of graduating directly young marriage ahead of the Kelulus teaching the marriage plan to graduate from college, after lectures, tofu marriage is easy to think</v>
      </c>
    </row>
    <row r="395" ht="15.75" customHeight="1">
      <c r="A395" s="3" t="s">
        <v>2853</v>
      </c>
      <c r="B395" s="3" t="s">
        <v>2854</v>
      </c>
      <c r="C395" s="3" t="s">
        <v>2855</v>
      </c>
      <c r="D395" s="3" t="s">
        <v>2856</v>
      </c>
      <c r="E395" s="3" t="s">
        <v>2857</v>
      </c>
      <c r="F395" s="3" t="s">
        <v>2858</v>
      </c>
      <c r="G395" s="3" t="s">
        <v>2859</v>
      </c>
      <c r="H395" s="3" t="s">
        <v>2860</v>
      </c>
      <c r="I395" s="3" t="str">
        <f>IFERROR(__xludf.DUMMYFUNCTION("GOOGLETRANSLATE(H395,""id"",""en"")"),"Believe nder praying for a fast wedding, friends, just focus on upgrading, God willing, if the matchmake is the same as a child.")</f>
        <v>Believe nder praying for a fast wedding, friends, just focus on upgrading, God willing, if the matchmake is the same as a child.</v>
      </c>
    </row>
    <row r="396" ht="15.75" customHeight="1">
      <c r="A396" s="3" t="s">
        <v>2861</v>
      </c>
      <c r="B396" s="3" t="s">
        <v>2862</v>
      </c>
      <c r="C396" s="3" t="s">
        <v>2863</v>
      </c>
      <c r="D396" s="3" t="s">
        <v>2864</v>
      </c>
      <c r="E396" s="3" t="s">
        <v>2865</v>
      </c>
      <c r="F396" s="3" t="s">
        <v>2866</v>
      </c>
      <c r="G396" s="3" t="s">
        <v>2866</v>
      </c>
      <c r="H396" s="3" t="s">
        <v>2867</v>
      </c>
      <c r="I396" s="3" t="str">
        <f>IFERROR(__xludf.DUMMYFUNCTION("GOOGLETRANSLATE(H396,""id"",""en"")"),"Matsuda invited Barzah to make annoyed fuck kaito sister marriage my ayangky young You Matsuda bacot fuck puk toichi daddy throw hell")</f>
        <v>Matsuda invited Barzah to make annoyed fuck kaito sister marriage my ayangky young You Matsuda bacot fuck puk toichi daddy throw hell</v>
      </c>
    </row>
    <row r="397" ht="15.75" customHeight="1">
      <c r="A397" s="3" t="s">
        <v>2868</v>
      </c>
      <c r="B397" s="3" t="s">
        <v>2869</v>
      </c>
      <c r="C397" s="3" t="s">
        <v>2870</v>
      </c>
      <c r="D397" s="3" t="s">
        <v>2871</v>
      </c>
      <c r="E397" s="3" t="s">
        <v>2872</v>
      </c>
      <c r="F397" s="3" t="s">
        <v>2873</v>
      </c>
      <c r="G397" s="3" t="s">
        <v>2874</v>
      </c>
      <c r="H397" s="3" t="s">
        <v>2875</v>
      </c>
      <c r="I397" s="3" t="str">
        <f>IFERROR(__xludf.DUMMYFUNCTION("GOOGLETRANSLATE(H397,""id"",""en"")"),"SKZ debut thinking, Fyp Minsung is grandiose Soulmate thinks the age of Minsung's young boyfriend is a birthday, Skz Minsung's girlfriend is married")</f>
        <v>SKZ debut thinking, Fyp Minsung is grandiose Soulmate thinks the age of Minsung's young boyfriend is a birthday, Skz Minsung's girlfriend is married</v>
      </c>
    </row>
    <row r="398" ht="15.75" customHeight="1">
      <c r="A398" s="3" t="s">
        <v>2876</v>
      </c>
      <c r="B398" s="3" t="s">
        <v>2877</v>
      </c>
      <c r="C398" s="3" t="s">
        <v>2878</v>
      </c>
      <c r="D398" s="3" t="s">
        <v>2879</v>
      </c>
      <c r="E398" s="3" t="s">
        <v>2880</v>
      </c>
      <c r="F398" s="3" t="s">
        <v>2881</v>
      </c>
      <c r="G398" s="3" t="s">
        <v>2882</v>
      </c>
      <c r="H398" s="3" t="s">
        <v>2883</v>
      </c>
      <c r="I398" s="3" t="str">
        <f>IFERROR(__xludf.DUMMYFUNCTION("GOOGLETRANSLATE(H398,""id"",""en"")"),"Naturally, get pregnant if you are a young biased of school children")</f>
        <v>Naturally, get pregnant if you are a young biased of school children</v>
      </c>
    </row>
    <row r="399" ht="15.75" customHeight="1">
      <c r="A399" s="3" t="s">
        <v>2884</v>
      </c>
      <c r="B399" s="3" t="s">
        <v>2885</v>
      </c>
      <c r="C399" s="3" t="s">
        <v>2886</v>
      </c>
      <c r="D399" s="3" t="s">
        <v>2887</v>
      </c>
      <c r="E399" s="3" t="s">
        <v>2887</v>
      </c>
      <c r="F399" s="3" t="s">
        <v>2888</v>
      </c>
      <c r="G399" s="3" t="s">
        <v>2889</v>
      </c>
      <c r="H399" s="3" t="s">
        <v>2890</v>
      </c>
      <c r="I399" s="3" t="str">
        <f>IFERROR(__xludf.DUMMYFUNCTION("GOOGLETRANSLATE(H399,""id"",""en"")"),"the difference between young marriage mother")</f>
        <v>the difference between young marriage mother</v>
      </c>
    </row>
    <row r="400" ht="15.75" customHeight="1">
      <c r="A400" s="3" t="s">
        <v>2891</v>
      </c>
      <c r="B400" s="3" t="s">
        <v>2891</v>
      </c>
      <c r="C400" s="3" t="s">
        <v>2892</v>
      </c>
      <c r="D400" s="3" t="s">
        <v>2893</v>
      </c>
      <c r="E400" s="3" t="s">
        <v>2894</v>
      </c>
      <c r="F400" s="3" t="s">
        <v>2895</v>
      </c>
      <c r="G400" s="3" t="s">
        <v>2896</v>
      </c>
      <c r="H400" s="3" t="s">
        <v>2897</v>
      </c>
      <c r="I400" s="3" t="str">
        <f>IFERROR(__xludf.DUMMYFUNCTION("GOOGLETRANSLATE(H400,""id"",""en"")"),"After being capable of random, kenta immediately grumbled marriage, yeah, the young father, please just talk to the house")</f>
        <v>After being capable of random, kenta immediately grumbled marriage, yeah, the young father, please just talk to the house</v>
      </c>
    </row>
    <row r="401" ht="15.75" customHeight="1">
      <c r="A401" s="3" t="s">
        <v>2898</v>
      </c>
      <c r="B401" s="3" t="s">
        <v>2898</v>
      </c>
      <c r="C401" s="3" t="s">
        <v>2899</v>
      </c>
      <c r="D401" s="3" t="s">
        <v>2900</v>
      </c>
      <c r="E401" s="3" t="s">
        <v>2901</v>
      </c>
      <c r="F401" s="3" t="s">
        <v>2902</v>
      </c>
      <c r="G401" s="3" t="s">
        <v>2902</v>
      </c>
      <c r="H401" s="3" t="s">
        <v>2903</v>
      </c>
      <c r="I401" s="3" t="str">
        <f>IFERROR(__xludf.DUMMYFUNCTION("GOOGLETRANSLATE(H401,""id"",""en"")"),"the story is a little ya marriage young marriage children so")</f>
        <v>the story is a little ya marriage young marriage children so</v>
      </c>
    </row>
    <row r="402" ht="15.75" customHeight="1">
      <c r="A402" s="3" t="s">
        <v>2904</v>
      </c>
      <c r="B402" s="3" t="s">
        <v>2904</v>
      </c>
      <c r="C402" s="3" t="s">
        <v>2905</v>
      </c>
      <c r="D402" s="3" t="s">
        <v>2906</v>
      </c>
      <c r="E402" s="3" t="s">
        <v>2907</v>
      </c>
      <c r="F402" s="3" t="s">
        <v>2908</v>
      </c>
      <c r="G402" s="3" t="s">
        <v>2908</v>
      </c>
      <c r="H402" s="3" t="s">
        <v>2909</v>
      </c>
      <c r="I402" s="3" t="str">
        <f>IFERROR(__xludf.DUMMYFUNCTION("GOOGLETRANSLATE(H402,""id"",""en"")"),"young marriage side to a successful career woman")</f>
        <v>young marriage side to a successful career woman</v>
      </c>
    </row>
    <row r="403" ht="15.75" customHeight="1">
      <c r="A403" s="3" t="s">
        <v>2910</v>
      </c>
      <c r="B403" s="3" t="s">
        <v>2910</v>
      </c>
      <c r="C403" s="3" t="s">
        <v>2911</v>
      </c>
      <c r="D403" s="3" t="s">
        <v>2912</v>
      </c>
      <c r="E403" s="3" t="s">
        <v>2913</v>
      </c>
      <c r="F403" s="3" t="s">
        <v>2914</v>
      </c>
      <c r="G403" s="3" t="s">
        <v>2915</v>
      </c>
      <c r="H403" s="3" t="s">
        <v>2916</v>
      </c>
      <c r="I403" s="3" t="str">
        <f>IFERROR(__xludf.DUMMYFUNCTION("GOOGLETRANSLATE(H403,""id"",""en"")"),"Parents told young school to marriage as high as possible")</f>
        <v>Parents told young school to marriage as high as possible</v>
      </c>
    </row>
    <row r="404" ht="15.75" customHeight="1">
      <c r="A404" s="3" t="s">
        <v>2917</v>
      </c>
      <c r="B404" s="3" t="s">
        <v>2918</v>
      </c>
      <c r="C404" s="3" t="s">
        <v>2919</v>
      </c>
      <c r="D404" s="3" t="s">
        <v>2920</v>
      </c>
      <c r="E404" s="3" t="s">
        <v>2921</v>
      </c>
      <c r="F404" s="3" t="s">
        <v>2922</v>
      </c>
      <c r="G404" s="3" t="s">
        <v>2923</v>
      </c>
      <c r="H404" s="3" t="s">
        <v>2924</v>
      </c>
      <c r="I404" s="3" t="str">
        <f>IFERROR(__xludf.DUMMYFUNCTION("GOOGLETRANSLATE(H404,""id"",""en"")"),"Young Marriage Friends Living Together with the in -laws of the Village Complicated Position Pregnant Thesis Laundry in Husband Clothes because the house is not a washing machine in -law")</f>
        <v>Young Marriage Friends Living Together with the in -laws of the Village Complicated Position Pregnant Thesis Laundry in Husband Clothes because the house is not a washing machine in -law</v>
      </c>
    </row>
    <row r="405" ht="15.75" customHeight="1">
      <c r="A405" s="3" t="s">
        <v>2925</v>
      </c>
      <c r="B405" s="3" t="s">
        <v>2926</v>
      </c>
      <c r="C405" s="3" t="s">
        <v>2927</v>
      </c>
      <c r="D405" s="3" t="s">
        <v>2928</v>
      </c>
      <c r="E405" s="3" t="s">
        <v>2929</v>
      </c>
      <c r="F405" s="3" t="s">
        <v>2930</v>
      </c>
      <c r="G405" s="3" t="s">
        <v>2931</v>
      </c>
      <c r="H405" s="3" t="s">
        <v>2932</v>
      </c>
      <c r="I405" s="3" t="str">
        <f>IFERROR(__xludf.DUMMYFUNCTION("GOOGLETRANSLATE(H405,""id"",""en"")"),"Rich Raya Rumah Marriage Age Young Age Child Wkwkwkwk")</f>
        <v>Rich Raya Rumah Marriage Age Young Age Child Wkwkwkwk</v>
      </c>
    </row>
    <row r="406" ht="15.75" customHeight="1">
      <c r="A406" s="3" t="s">
        <v>2933</v>
      </c>
      <c r="B406" s="3" t="s">
        <v>2934</v>
      </c>
      <c r="C406" s="3" t="s">
        <v>2935</v>
      </c>
      <c r="D406" s="3" t="s">
        <v>2936</v>
      </c>
      <c r="E406" s="3" t="s">
        <v>2937</v>
      </c>
      <c r="F406" s="3" t="s">
        <v>2938</v>
      </c>
      <c r="G406" s="3" t="s">
        <v>2939</v>
      </c>
      <c r="H406" s="3" t="s">
        <v>2940</v>
      </c>
      <c r="I406" s="3" t="str">
        <f>IFERROR(__xludf.DUMMYFUNCTION("GOOGLETRANSLATE(H406,""id"",""en"")"),"Min, young civil servants marriage to gather old money, marriage to build a house, min, your")</f>
        <v>Min, young civil servants marriage to gather old money, marriage to build a house, min, your</v>
      </c>
    </row>
    <row r="407" ht="15.75" customHeight="1">
      <c r="A407" s="3" t="s">
        <v>2941</v>
      </c>
      <c r="B407" s="3" t="s">
        <v>2942</v>
      </c>
      <c r="C407" s="3" t="s">
        <v>2943</v>
      </c>
      <c r="D407" s="3" t="s">
        <v>2944</v>
      </c>
      <c r="E407" s="3" t="s">
        <v>2945</v>
      </c>
      <c r="F407" s="3" t="s">
        <v>2946</v>
      </c>
      <c r="G407" s="3" t="s">
        <v>2947</v>
      </c>
      <c r="H407" s="3" t="s">
        <v>2948</v>
      </c>
      <c r="I407" s="3" t="str">
        <f>IFERROR(__xludf.DUMMYFUNCTION("GOOGLETRANSLATE(H407,""id"",""en"")"),"in the afternoon calm scroll twt mom tell a young marriage to the point of marriage, the meaning of young marriage is Fuck thinking of marriage fuck crazy")</f>
        <v>in the afternoon calm scroll twt mom tell a young marriage to the point of marriage, the meaning of young marriage is Fuck thinking of marriage fuck crazy</v>
      </c>
    </row>
    <row r="408" ht="15.75" customHeight="1">
      <c r="A408" s="3" t="s">
        <v>2949</v>
      </c>
      <c r="B408" s="3" t="s">
        <v>2950</v>
      </c>
      <c r="C408" s="3" t="s">
        <v>2951</v>
      </c>
      <c r="D408" s="3" t="s">
        <v>2952</v>
      </c>
      <c r="E408" s="3" t="s">
        <v>2953</v>
      </c>
      <c r="F408" s="3" t="s">
        <v>2954</v>
      </c>
      <c r="G408" s="3" t="s">
        <v>2954</v>
      </c>
      <c r="H408" s="3" t="s">
        <v>2955</v>
      </c>
      <c r="I408" s="3" t="str">
        <f>IFERROR(__xludf.DUMMYFUNCTION("GOOGLETRANSLATE(H408,""id"",""en"")"),"age guaranteed young people young parents children, the bad side of the young marriage, the age of marriage, the age of puberty")</f>
        <v>age guaranteed young people young parents children, the bad side of the young marriage, the age of marriage, the age of puberty</v>
      </c>
    </row>
    <row r="409" ht="15.75" customHeight="1">
      <c r="A409" s="3" t="s">
        <v>2956</v>
      </c>
      <c r="B409" s="3" t="s">
        <v>2957</v>
      </c>
      <c r="C409" s="3" t="s">
        <v>2958</v>
      </c>
      <c r="D409" s="3" t="s">
        <v>2959</v>
      </c>
      <c r="E409" s="3" t="s">
        <v>2960</v>
      </c>
      <c r="F409" s="3" t="s">
        <v>2961</v>
      </c>
      <c r="G409" s="3" t="s">
        <v>2961</v>
      </c>
      <c r="H409" s="3" t="s">
        <v>2962</v>
      </c>
      <c r="I409" s="3" t="str">
        <f>IFERROR(__xludf.DUMMYFUNCTION("GOOGLETRANSLATE(H409,""id"",""en"")"),"Ideals of Marriage Young Marriage Age")</f>
        <v>Ideals of Marriage Young Marriage Age</v>
      </c>
    </row>
    <row r="410" ht="15.75" customHeight="1">
      <c r="A410" s="3" t="s">
        <v>2963</v>
      </c>
      <c r="B410" s="3" t="s">
        <v>2964</v>
      </c>
      <c r="C410" s="3" t="s">
        <v>2965</v>
      </c>
      <c r="D410" s="3" t="s">
        <v>2966</v>
      </c>
      <c r="E410" s="3" t="s">
        <v>2967</v>
      </c>
      <c r="F410" s="3" t="s">
        <v>2968</v>
      </c>
      <c r="G410" s="3" t="s">
        <v>2969</v>
      </c>
      <c r="H410" s="3" t="s">
        <v>2970</v>
      </c>
      <c r="I410" s="3" t="str">
        <f>IFERROR(__xludf.DUMMYFUNCTION("GOOGLETRANSLATE(H410,""id"",""en"")"),"Bajurandom Yes Marriage Very Young Husband Artist Forgot Name")</f>
        <v>Bajurandom Yes Marriage Very Young Husband Artist Forgot Name</v>
      </c>
    </row>
    <row r="411" ht="15.75" customHeight="1">
      <c r="A411" s="3" t="s">
        <v>2971</v>
      </c>
      <c r="B411" s="3" t="s">
        <v>2971</v>
      </c>
      <c r="C411" s="3" t="s">
        <v>2971</v>
      </c>
      <c r="D411" s="3" t="s">
        <v>2972</v>
      </c>
      <c r="E411" s="3" t="s">
        <v>2973</v>
      </c>
      <c r="F411" s="3" t="s">
        <v>2974</v>
      </c>
      <c r="G411" s="3" t="s">
        <v>2975</v>
      </c>
      <c r="H411" s="3" t="s">
        <v>2976</v>
      </c>
      <c r="I411" s="3" t="str">
        <f>IFERROR(__xludf.DUMMYFUNCTION("GOOGLETRANSLATE(H411,""id"",""en"")"),"tiktok pairs of young marriages")</f>
        <v>tiktok pairs of young marriages</v>
      </c>
    </row>
    <row r="412" ht="15.75" customHeight="1">
      <c r="A412" s="3" t="s">
        <v>2977</v>
      </c>
      <c r="B412" s="3" t="s">
        <v>2978</v>
      </c>
      <c r="C412" s="3" t="s">
        <v>2979</v>
      </c>
      <c r="D412" s="3" t="s">
        <v>2980</v>
      </c>
      <c r="E412" s="3" t="s">
        <v>2980</v>
      </c>
      <c r="F412" s="3" t="s">
        <v>2981</v>
      </c>
      <c r="G412" s="3" t="s">
        <v>2981</v>
      </c>
      <c r="H412" s="3" t="s">
        <v>2982</v>
      </c>
      <c r="I412" s="3" t="str">
        <f>IFERROR(__xludf.DUMMYFUNCTION("GOOGLETRANSLATE(H412,""id"",""en"")"),"Young marriage")</f>
        <v>Young marriage</v>
      </c>
    </row>
    <row r="413" ht="15.75" customHeight="1">
      <c r="A413" s="3" t="s">
        <v>2983</v>
      </c>
      <c r="B413" s="3" t="s">
        <v>2984</v>
      </c>
      <c r="C413" s="3" t="s">
        <v>2985</v>
      </c>
      <c r="D413" s="3" t="s">
        <v>2986</v>
      </c>
      <c r="E413" s="3" t="s">
        <v>2987</v>
      </c>
      <c r="F413" s="3" t="s">
        <v>2988</v>
      </c>
      <c r="G413" s="3" t="s">
        <v>2989</v>
      </c>
      <c r="H413" s="3" t="s">
        <v>2990</v>
      </c>
      <c r="I413" s="3" t="str">
        <f>IFERROR(__xludf.DUMMYFUNCTION("GOOGLETRANSLATE(H413,""id"",""en"")"),"Suluh young marriage area in the direction of Bogor is not really a desadaes of age.")</f>
        <v>Suluh young marriage area in the direction of Bogor is not really a desadaes of age.</v>
      </c>
    </row>
    <row r="414" ht="15.75" customHeight="1">
      <c r="A414" s="3" t="s">
        <v>2991</v>
      </c>
      <c r="B414" s="3" t="s">
        <v>2992</v>
      </c>
      <c r="C414" s="3" t="s">
        <v>2993</v>
      </c>
      <c r="D414" s="3" t="s">
        <v>2994</v>
      </c>
      <c r="E414" s="3" t="s">
        <v>2995</v>
      </c>
      <c r="F414" s="3" t="s">
        <v>2996</v>
      </c>
      <c r="G414" s="3" t="s">
        <v>2997</v>
      </c>
      <c r="H414" s="3" t="s">
        <v>2998</v>
      </c>
      <c r="I414" s="3" t="str">
        <f>IFERROR(__xludf.DUMMYFUNCTION("GOOGLETRANSLATE(H414,""id"",""en"")"),"free to choose yes take care of the school work office or freelance young marriage, thank God, choose")</f>
        <v>free to choose yes take care of the school work office or freelance young marriage, thank God, choose</v>
      </c>
    </row>
    <row r="415" ht="15.75" customHeight="1">
      <c r="A415" s="3" t="s">
        <v>2999</v>
      </c>
      <c r="B415" s="3" t="s">
        <v>3000</v>
      </c>
      <c r="C415" s="3" t="s">
        <v>3001</v>
      </c>
      <c r="D415" s="3" t="s">
        <v>3002</v>
      </c>
      <c r="E415" s="3" t="s">
        <v>3003</v>
      </c>
      <c r="F415" s="3" t="s">
        <v>3004</v>
      </c>
      <c r="G415" s="3" t="s">
        <v>3004</v>
      </c>
      <c r="H415" s="3" t="s">
        <v>3005</v>
      </c>
      <c r="I415" s="3" t="str">
        <f>IFERROR(__xludf.DUMMYFUNCTION("GOOGLETRANSLATE(H415,""id"",""en"")"),"young marriage fuck traitors")</f>
        <v>young marriage fuck traitors</v>
      </c>
    </row>
    <row r="416" ht="15.75" customHeight="1">
      <c r="A416" s="3" t="s">
        <v>3006</v>
      </c>
      <c r="B416" s="3" t="s">
        <v>3007</v>
      </c>
      <c r="C416" s="3" t="s">
        <v>3008</v>
      </c>
      <c r="D416" s="3" t="s">
        <v>3009</v>
      </c>
      <c r="E416" s="3" t="s">
        <v>3010</v>
      </c>
      <c r="F416" s="3" t="s">
        <v>3011</v>
      </c>
      <c r="G416" s="3" t="s">
        <v>3012</v>
      </c>
      <c r="H416" s="3" t="s">
        <v>3013</v>
      </c>
      <c r="I416" s="3" t="str">
        <f>IFERROR(__xludf.DUMMYFUNCTION("GOOGLETRANSLATE(H416,""id"",""en"")"),"young marriage guarantee makes you happy")</f>
        <v>young marriage guarantee makes you happy</v>
      </c>
    </row>
    <row r="417" ht="15.75" customHeight="1">
      <c r="A417" s="3" t="s">
        <v>3014</v>
      </c>
      <c r="B417" s="3" t="s">
        <v>3015</v>
      </c>
      <c r="C417" s="3" t="s">
        <v>3016</v>
      </c>
      <c r="D417" s="3" t="s">
        <v>3017</v>
      </c>
      <c r="E417" s="3" t="s">
        <v>3018</v>
      </c>
      <c r="F417" s="3" t="s">
        <v>3019</v>
      </c>
      <c r="G417" s="3" t="s">
        <v>3019</v>
      </c>
      <c r="H417" s="3" t="s">
        <v>3020</v>
      </c>
      <c r="I417" s="3" t="str">
        <f>IFERROR(__xludf.DUMMYFUNCTION("GOOGLETRANSLATE(H417,""id"",""en"")"),"oh know marriage because young marriage is tt ya marriage to divorce young leaves")</f>
        <v>oh know marriage because young marriage is tt ya marriage to divorce young leaves</v>
      </c>
    </row>
    <row r="418" ht="15.75" customHeight="1">
      <c r="A418" s="3" t="s">
        <v>3021</v>
      </c>
      <c r="B418" s="3" t="s">
        <v>3021</v>
      </c>
      <c r="C418" s="3" t="s">
        <v>3021</v>
      </c>
      <c r="D418" s="3" t="s">
        <v>3022</v>
      </c>
      <c r="E418" s="3" t="s">
        <v>3022</v>
      </c>
      <c r="F418" s="3" t="s">
        <v>3023</v>
      </c>
      <c r="G418" s="3" t="s">
        <v>3023</v>
      </c>
      <c r="H418" s="3" t="s">
        <v>3024</v>
      </c>
      <c r="I418" s="3" t="str">
        <f>IFERROR(__xludf.DUMMYFUNCTION("GOOGLETRANSLATE(H418,""id"",""en"")"),"Just marriage, okay?")</f>
        <v>Just marriage, okay?</v>
      </c>
    </row>
    <row r="419" ht="15.75" customHeight="1">
      <c r="A419" s="3" t="s">
        <v>3025</v>
      </c>
      <c r="B419" s="3" t="s">
        <v>3026</v>
      </c>
      <c r="C419" s="3" t="s">
        <v>3027</v>
      </c>
      <c r="D419" s="3" t="s">
        <v>3028</v>
      </c>
      <c r="E419" s="3" t="s">
        <v>3028</v>
      </c>
      <c r="F419" s="3" t="s">
        <v>3029</v>
      </c>
      <c r="G419" s="3" t="s">
        <v>3030</v>
      </c>
      <c r="H419" s="3" t="s">
        <v>3031</v>
      </c>
      <c r="I419" s="3" t="str">
        <f>IFERROR(__xludf.DUMMYFUNCTION("GOOGLETRANSLATE(H419,""id"",""en"")"),"you know the young marriage thinking")</f>
        <v>you know the young marriage thinking</v>
      </c>
    </row>
    <row r="420" ht="15.75" customHeight="1">
      <c r="A420" s="3" t="s">
        <v>3032</v>
      </c>
      <c r="B420" s="3" t="s">
        <v>3033</v>
      </c>
      <c r="C420" s="3" t="s">
        <v>3034</v>
      </c>
      <c r="D420" s="3" t="s">
        <v>3035</v>
      </c>
      <c r="E420" s="3" t="s">
        <v>3036</v>
      </c>
      <c r="F420" s="3" t="s">
        <v>3037</v>
      </c>
      <c r="G420" s="3" t="s">
        <v>3038</v>
      </c>
      <c r="H420" s="3" t="s">
        <v>3039</v>
      </c>
      <c r="I420" s="3" t="str">
        <f>IFERROR(__xludf.DUMMYFUNCTION("GOOGLETRANSLATE(H420,""id"",""en"")"),"Lahserius know bet Faby husband's husband Revand young actor young marriage")</f>
        <v>Lahserius know bet Faby husband's husband Revand young actor young marriage</v>
      </c>
    </row>
    <row r="421" ht="15.75" customHeight="1">
      <c r="A421" s="3" t="s">
        <v>3040</v>
      </c>
      <c r="B421" s="3" t="s">
        <v>3041</v>
      </c>
      <c r="C421" s="3" t="s">
        <v>3042</v>
      </c>
      <c r="D421" s="3" t="s">
        <v>3043</v>
      </c>
      <c r="E421" s="3" t="s">
        <v>3044</v>
      </c>
      <c r="F421" s="3" t="s">
        <v>3045</v>
      </c>
      <c r="G421" s="3" t="s">
        <v>3046</v>
      </c>
      <c r="H421" s="3" t="s">
        <v>3047</v>
      </c>
      <c r="I421" s="3" t="str">
        <f>IFERROR(__xludf.DUMMYFUNCTION("GOOGLETRANSLATE(H421,""id"",""en"")"),"Think See Young Marriage Cousin Emotional Control Facing Children Separation Husband Husband Marriage because the ego Sorry Salat Jrng Pk PK Pattern Patterns so the criteria for you are you")</f>
        <v>Think See Young Marriage Cousin Emotional Control Facing Children Separation Husband Husband Marriage because the ego Sorry Salat Jrng Pk PK Pattern Patterns so the criteria for you are you</v>
      </c>
    </row>
    <row r="422" ht="15.75" customHeight="1">
      <c r="A422" s="3" t="s">
        <v>3048</v>
      </c>
      <c r="B422" s="3" t="s">
        <v>3049</v>
      </c>
      <c r="C422" s="3" t="s">
        <v>3050</v>
      </c>
      <c r="D422" s="3" t="s">
        <v>3051</v>
      </c>
      <c r="E422" s="3" t="s">
        <v>3052</v>
      </c>
      <c r="F422" s="3" t="s">
        <v>3053</v>
      </c>
      <c r="G422" s="3" t="s">
        <v>3054</v>
      </c>
      <c r="H422" s="3" t="s">
        <v>3055</v>
      </c>
      <c r="I422" s="3" t="str">
        <f>IFERROR(__xludf.DUMMYFUNCTION("GOOGLETRANSLATE(H422,""id"",""en"")"),"dream of marriage young really weird age of a very complete age guy dream")</f>
        <v>dream of marriage young really weird age of a very complete age guy dream</v>
      </c>
    </row>
    <row r="423" ht="15.75" customHeight="1">
      <c r="A423" s="3" t="s">
        <v>3056</v>
      </c>
      <c r="B423" s="3" t="s">
        <v>3057</v>
      </c>
      <c r="C423" s="3" t="s">
        <v>3058</v>
      </c>
      <c r="D423" s="3" t="s">
        <v>3059</v>
      </c>
      <c r="E423" s="3" t="s">
        <v>3060</v>
      </c>
      <c r="F423" s="3" t="s">
        <v>3061</v>
      </c>
      <c r="G423" s="3" t="s">
        <v>3062</v>
      </c>
      <c r="H423" s="3" t="s">
        <v>3063</v>
      </c>
      <c r="I423" s="3" t="str">
        <f>IFERROR(__xludf.DUMMYFUNCTION("GOOGLETRANSLATE(H423,""id"",""en"")"),"Difficult Indonesia, a syreras young marriage number strange marriage")</f>
        <v>Difficult Indonesia, a syreras young marriage number strange marriage</v>
      </c>
    </row>
    <row r="424" ht="15.75" customHeight="1">
      <c r="A424" s="3" t="s">
        <v>3064</v>
      </c>
      <c r="B424" s="3" t="s">
        <v>3065</v>
      </c>
      <c r="C424" s="3" t="s">
        <v>3066</v>
      </c>
      <c r="D424" s="3" t="s">
        <v>3067</v>
      </c>
      <c r="E424" s="3" t="s">
        <v>3068</v>
      </c>
      <c r="F424" s="3" t="s">
        <v>3069</v>
      </c>
      <c r="G424" s="3" t="s">
        <v>3070</v>
      </c>
      <c r="H424" s="3" t="s">
        <v>3071</v>
      </c>
      <c r="I424" s="3" t="str">
        <f>IFERROR(__xludf.DUMMYFUNCTION("GOOGLETRANSLATE(H424,""id"",""en"")"),"hope young people eat the myths of people weighing more marriage like free sex")</f>
        <v>hope young people eat the myths of people weighing more marriage like free sex</v>
      </c>
    </row>
    <row r="425" ht="15.75" customHeight="1">
      <c r="A425" s="3" t="s">
        <v>3072</v>
      </c>
      <c r="B425" s="3" t="s">
        <v>3073</v>
      </c>
      <c r="C425" s="3" t="s">
        <v>3074</v>
      </c>
      <c r="D425" s="3" t="s">
        <v>3075</v>
      </c>
      <c r="E425" s="3" t="s">
        <v>3076</v>
      </c>
      <c r="F425" s="3" t="s">
        <v>3077</v>
      </c>
      <c r="G425" s="3" t="s">
        <v>3077</v>
      </c>
      <c r="H425" s="3" t="s">
        <v>3078</v>
      </c>
      <c r="I425" s="3" t="str">
        <f>IFERROR(__xludf.DUMMYFUNCTION("GOOGLETRANSLATE(H425,""id"",""en"")"),"young people are shocked by alshad sex marriage guys")</f>
        <v>young people are shocked by alshad sex marriage guys</v>
      </c>
    </row>
    <row r="426" ht="15.75" customHeight="1">
      <c r="A426" s="3" t="s">
        <v>3079</v>
      </c>
      <c r="B426" s="3" t="s">
        <v>3079</v>
      </c>
      <c r="C426" s="3" t="s">
        <v>3079</v>
      </c>
      <c r="D426" s="3" t="s">
        <v>3080</v>
      </c>
      <c r="E426" s="3" t="s">
        <v>3080</v>
      </c>
      <c r="F426" s="3" t="s">
        <v>3081</v>
      </c>
      <c r="G426" s="3" t="s">
        <v>3081</v>
      </c>
      <c r="H426" s="3" t="s">
        <v>3082</v>
      </c>
      <c r="I426" s="3" t="str">
        <f>IFERROR(__xludf.DUMMYFUNCTION("GOOGLETRANSLATE(H426,""id"",""en"")"),"not marriage young if Mark Lee Come on")</f>
        <v>not marriage young if Mark Lee Come on</v>
      </c>
    </row>
    <row r="427" ht="15.75" customHeight="1">
      <c r="A427" s="3" t="s">
        <v>3083</v>
      </c>
      <c r="B427" s="3" t="s">
        <v>3084</v>
      </c>
      <c r="C427" s="3" t="s">
        <v>3085</v>
      </c>
      <c r="D427" s="3" t="s">
        <v>3086</v>
      </c>
      <c r="E427" s="3" t="s">
        <v>3087</v>
      </c>
      <c r="F427" s="3" t="s">
        <v>3088</v>
      </c>
      <c r="G427" s="3" t="s">
        <v>3089</v>
      </c>
      <c r="H427" s="3" t="s">
        <v>3090</v>
      </c>
      <c r="I427" s="3" t="str">
        <f>IFERROR(__xludf.DUMMYFUNCTION("GOOGLETRANSLATE(H427,""id"",""en"")"),"young marriage makes the fortune of marriage marriage members of drunk work gangster after money shopping drunk marriage guys like to drink mah")</f>
        <v>young marriage makes the fortune of marriage marriage members of drunk work gangster after money shopping drunk marriage guys like to drink mah</v>
      </c>
    </row>
    <row r="428" ht="15.75" customHeight="1">
      <c r="A428" s="3" t="s">
        <v>3091</v>
      </c>
      <c r="B428" s="3" t="s">
        <v>3092</v>
      </c>
      <c r="C428" s="3" t="s">
        <v>3093</v>
      </c>
      <c r="D428" s="3" t="s">
        <v>3094</v>
      </c>
      <c r="E428" s="3" t="s">
        <v>3095</v>
      </c>
      <c r="F428" s="3" t="s">
        <v>3096</v>
      </c>
      <c r="G428" s="3" t="s">
        <v>3097</v>
      </c>
      <c r="H428" s="3" t="s">
        <v>3098</v>
      </c>
      <c r="I428" s="3" t="str">
        <f>IFERROR(__xludf.DUMMYFUNCTION("GOOGLETRANSLATE(H428,""id"",""en"")"),"Leaking the face of the Farmer makes an angel of young marriage")</f>
        <v>Leaking the face of the Farmer makes an angel of young marriage</v>
      </c>
    </row>
    <row r="429" ht="15.75" customHeight="1">
      <c r="A429" s="3" t="s">
        <v>3099</v>
      </c>
      <c r="B429" s="3" t="s">
        <v>3100</v>
      </c>
      <c r="C429" s="3" t="s">
        <v>3101</v>
      </c>
      <c r="D429" s="3" t="s">
        <v>3102</v>
      </c>
      <c r="E429" s="3" t="s">
        <v>3103</v>
      </c>
      <c r="F429" s="3" t="s">
        <v>3104</v>
      </c>
      <c r="G429" s="3" t="s">
        <v>3105</v>
      </c>
      <c r="H429" s="3" t="s">
        <v>3106</v>
      </c>
      <c r="I429" s="3" t="str">
        <f>IFERROR(__xludf.DUMMYFUNCTION("GOOGLETRANSLATE(H429,""id"",""en"")"),"The style of the young marriage is young, just telling me to gather the file, just make a letter, just tell me the sister if you have to farm where you have to be spoiled if it's spoiled if it's difficult")</f>
        <v>The style of the young marriage is young, just telling me to gather the file, just make a letter, just tell me the sister if you have to farm where you have to be spoiled if it's spoiled if it's difficult</v>
      </c>
    </row>
    <row r="430" ht="15.75" customHeight="1">
      <c r="A430" s="3" t="s">
        <v>3107</v>
      </c>
      <c r="B430" s="3" t="s">
        <v>3107</v>
      </c>
      <c r="C430" s="3" t="s">
        <v>3108</v>
      </c>
      <c r="D430" s="3" t="s">
        <v>3109</v>
      </c>
      <c r="E430" s="3" t="s">
        <v>3110</v>
      </c>
      <c r="F430" s="3" t="s">
        <v>3111</v>
      </c>
      <c r="G430" s="3" t="s">
        <v>3111</v>
      </c>
      <c r="H430" s="3" t="s">
        <v>3112</v>
      </c>
      <c r="I430" s="3" t="str">
        <f>IFERROR(__xludf.DUMMYFUNCTION("GOOGLETRANSLATE(H430,""id"",""en"")"),"my parents like the young story of marriage after the quarrel")</f>
        <v>my parents like the young story of marriage after the quarrel</v>
      </c>
    </row>
    <row r="431" ht="15.75" customHeight="1">
      <c r="A431" s="3" t="s">
        <v>3113</v>
      </c>
      <c r="B431" s="3" t="s">
        <v>3114</v>
      </c>
      <c r="C431" s="3" t="s">
        <v>3115</v>
      </c>
      <c r="D431" s="3" t="s">
        <v>3116</v>
      </c>
      <c r="E431" s="3" t="s">
        <v>3117</v>
      </c>
      <c r="F431" s="3" t="s">
        <v>3118</v>
      </c>
      <c r="G431" s="3" t="s">
        <v>3119</v>
      </c>
      <c r="H431" s="3" t="s">
        <v>3120</v>
      </c>
      <c r="I431" s="3" t="str">
        <f>IFERROR(__xludf.DUMMYFUNCTION("GOOGLETRANSLATE(H431,""id"",""en"")"),"Young Marriage Classroom An Autistic Autistic Children Meet Parents Survey because pregnant children are excited so the intake of consumption of sumilvitamin is complete with the advantages of folic acid danger of the fetus so if you get pregnant over")</f>
        <v>Young Marriage Classroom An Autistic Autistic Children Meet Parents Survey because pregnant children are excited so the intake of consumption of sumilvitamin is complete with the advantages of folic acid danger of the fetus so if you get pregnant over</v>
      </c>
    </row>
    <row r="432" ht="15.75" customHeight="1">
      <c r="A432" s="3" t="s">
        <v>3121</v>
      </c>
      <c r="B432" s="3" t="s">
        <v>3121</v>
      </c>
      <c r="C432" s="3" t="s">
        <v>3122</v>
      </c>
      <c r="D432" s="3" t="s">
        <v>3123</v>
      </c>
      <c r="E432" s="3" t="s">
        <v>3123</v>
      </c>
      <c r="F432" s="3" t="s">
        <v>3123</v>
      </c>
      <c r="G432" s="3" t="s">
        <v>3123</v>
      </c>
      <c r="H432" s="3" t="s">
        <v>3122</v>
      </c>
      <c r="I432" s="3" t="str">
        <f>IFERROR(__xludf.DUMMYFUNCTION("GOOGLETRANSLATE(H432,""id"",""en"")"),"young marriage")</f>
        <v>young marriage</v>
      </c>
    </row>
    <row r="433" ht="15.75" customHeight="1">
      <c r="A433" s="3" t="s">
        <v>3124</v>
      </c>
      <c r="B433" s="3" t="s">
        <v>3124</v>
      </c>
      <c r="C433" s="3" t="s">
        <v>3125</v>
      </c>
      <c r="D433" s="3" t="s">
        <v>3126</v>
      </c>
      <c r="E433" s="3" t="s">
        <v>3127</v>
      </c>
      <c r="F433" s="3" t="s">
        <v>3128</v>
      </c>
      <c r="G433" s="3" t="s">
        <v>3128</v>
      </c>
      <c r="H433" s="3" t="s">
        <v>3129</v>
      </c>
      <c r="I433" s="3" t="str">
        <f>IFERROR(__xludf.DUMMYFUNCTION("GOOGLETRANSLATE(H433,""id"",""en"")"),"the spirit of cacika btw marriage reo young master")</f>
        <v>the spirit of cacika btw marriage reo young master</v>
      </c>
    </row>
    <row r="434" ht="15.75" customHeight="1">
      <c r="A434" s="3" t="s">
        <v>3130</v>
      </c>
      <c r="B434" s="3" t="s">
        <v>3131</v>
      </c>
      <c r="C434" s="3" t="s">
        <v>3132</v>
      </c>
      <c r="D434" s="3" t="s">
        <v>3133</v>
      </c>
      <c r="E434" s="3" t="s">
        <v>3134</v>
      </c>
      <c r="F434" s="3" t="s">
        <v>3135</v>
      </c>
      <c r="G434" s="3" t="s">
        <v>3136</v>
      </c>
      <c r="H434" s="3" t="s">
        <v>3137</v>
      </c>
      <c r="I434" s="3" t="str">
        <f>IFERROR(__xludf.DUMMYFUNCTION("GOOGLETRANSLATE(H434,""id"",""en"")"),"generalized there are many factors that are late for the late male cheating, the young marriage is cupu or the passion, choose to install the rich marriage.")</f>
        <v>generalized there are many factors that are late for the late male cheating, the young marriage is cupu or the passion, choose to install the rich marriage.</v>
      </c>
    </row>
    <row r="435" ht="15.75" customHeight="1">
      <c r="A435" s="3" t="s">
        <v>3138</v>
      </c>
      <c r="B435" s="3" t="s">
        <v>3139</v>
      </c>
      <c r="C435" s="3" t="s">
        <v>3140</v>
      </c>
      <c r="D435" s="3" t="s">
        <v>3141</v>
      </c>
      <c r="E435" s="3" t="s">
        <v>3142</v>
      </c>
      <c r="F435" s="3" t="s">
        <v>3143</v>
      </c>
      <c r="G435" s="3" t="s">
        <v>3144</v>
      </c>
      <c r="H435" s="3" t="s">
        <v>3145</v>
      </c>
      <c r="I435" s="3" t="str">
        <f>IFERROR(__xludf.DUMMYFUNCTION("GOOGLETRANSLATE(H435,""id"",""en"")"),"Young Marriage Friends After graduating from SMK ACC IG Post Photo of Children")</f>
        <v>Young Marriage Friends After graduating from SMK ACC IG Post Photo of Children</v>
      </c>
    </row>
    <row r="436" ht="15.75" customHeight="1">
      <c r="A436" s="3" t="s">
        <v>3146</v>
      </c>
      <c r="B436" s="3" t="s">
        <v>3147</v>
      </c>
      <c r="C436" s="3" t="s">
        <v>3148</v>
      </c>
      <c r="D436" s="3" t="s">
        <v>3149</v>
      </c>
      <c r="E436" s="3" t="s">
        <v>3150</v>
      </c>
      <c r="F436" s="3" t="s">
        <v>3151</v>
      </c>
      <c r="G436" s="3" t="s">
        <v>3152</v>
      </c>
      <c r="H436" s="3" t="s">
        <v>3153</v>
      </c>
      <c r="I436" s="3" t="str">
        <f>IFERROR(__xludf.DUMMYFUNCTION("GOOGLETRANSLATE(H436,""id"",""en"")"),"Not young, you mature, sorry, it's really the age of marriage")</f>
        <v>Not young, you mature, sorry, it's really the age of marriage</v>
      </c>
    </row>
    <row r="437" ht="15.75" customHeight="1">
      <c r="A437" s="3" t="s">
        <v>3154</v>
      </c>
      <c r="B437" s="3" t="s">
        <v>3154</v>
      </c>
      <c r="C437" s="3" t="s">
        <v>3155</v>
      </c>
      <c r="D437" s="3" t="s">
        <v>3156</v>
      </c>
      <c r="E437" s="3" t="s">
        <v>3157</v>
      </c>
      <c r="F437" s="3" t="s">
        <v>3158</v>
      </c>
      <c r="G437" s="3" t="s">
        <v>3158</v>
      </c>
      <c r="H437" s="3" t="s">
        <v>3159</v>
      </c>
      <c r="I437" s="3" t="str">
        <f>IFERROR(__xludf.DUMMYFUNCTION("GOOGLETRANSLATE(H437,""id"",""en"")"),"if a friend, while you are young, just play if you get married")</f>
        <v>if a friend, while you are young, just play if you get married</v>
      </c>
    </row>
    <row r="438" ht="15.75" customHeight="1">
      <c r="A438" s="3" t="s">
        <v>3160</v>
      </c>
      <c r="B438" s="3" t="s">
        <v>3160</v>
      </c>
      <c r="C438" s="3" t="s">
        <v>3161</v>
      </c>
      <c r="D438" s="3" t="s">
        <v>3162</v>
      </c>
      <c r="E438" s="3" t="s">
        <v>3163</v>
      </c>
      <c r="F438" s="3" t="s">
        <v>3164</v>
      </c>
      <c r="G438" s="3" t="s">
        <v>3164</v>
      </c>
      <c r="H438" s="3" t="s">
        <v>3165</v>
      </c>
      <c r="I438" s="3" t="str">
        <f>IFERROR(__xludf.DUMMYFUNCTION("GOOGLETRANSLATE(H438,""id"",""en"")"),"what are the guys if free of young people better marry the wife of the prospective child of the WTFF very rude")</f>
        <v>what are the guys if free of young people better marry the wife of the prospective child of the WTFF very rude</v>
      </c>
    </row>
    <row r="439" ht="15.75" customHeight="1">
      <c r="A439" s="3" t="s">
        <v>3166</v>
      </c>
      <c r="B439" s="3" t="s">
        <v>3166</v>
      </c>
      <c r="C439" s="3" t="s">
        <v>3167</v>
      </c>
      <c r="D439" s="3" t="s">
        <v>3168</v>
      </c>
      <c r="E439" s="3" t="s">
        <v>3169</v>
      </c>
      <c r="F439" s="3" t="s">
        <v>3170</v>
      </c>
      <c r="G439" s="3" t="s">
        <v>3171</v>
      </c>
      <c r="H439" s="3" t="s">
        <v>3172</v>
      </c>
      <c r="I439" s="3" t="str">
        <f>IFERROR(__xludf.DUMMYFUNCTION("GOOGLETRANSLATE(H439,""id"",""en"")"),"Alas Thinking Marriage was in the first sister, I was really satisfied with young, whether it was free")</f>
        <v>Alas Thinking Marriage was in the first sister, I was really satisfied with young, whether it was free</v>
      </c>
    </row>
    <row r="440" ht="15.75" customHeight="1">
      <c r="A440" s="3" t="s">
        <v>3173</v>
      </c>
      <c r="B440" s="3" t="s">
        <v>3174</v>
      </c>
      <c r="C440" s="3" t="s">
        <v>3175</v>
      </c>
      <c r="D440" s="3" t="s">
        <v>3176</v>
      </c>
      <c r="E440" s="3" t="s">
        <v>3177</v>
      </c>
      <c r="F440" s="3" t="s">
        <v>3178</v>
      </c>
      <c r="G440" s="3" t="s">
        <v>3179</v>
      </c>
      <c r="H440" s="3" t="s">
        <v>3180</v>
      </c>
      <c r="I440" s="3" t="str">
        <f>IFERROR(__xludf.DUMMYFUNCTION("GOOGLETRANSLATE(H440,""id"",""en"")"),"marriage age mental mental amp money lha young marriage yes young divorce")</f>
        <v>marriage age mental mental amp money lha young marriage yes young divorce</v>
      </c>
    </row>
    <row r="441" ht="15.75" customHeight="1">
      <c r="A441" s="3" t="s">
        <v>3181</v>
      </c>
      <c r="B441" s="3" t="s">
        <v>3181</v>
      </c>
      <c r="C441" s="3" t="s">
        <v>3182</v>
      </c>
      <c r="D441" s="3" t="s">
        <v>3183</v>
      </c>
      <c r="E441" s="3" t="s">
        <v>3184</v>
      </c>
      <c r="F441" s="3" t="s">
        <v>3185</v>
      </c>
      <c r="G441" s="3" t="s">
        <v>3186</v>
      </c>
      <c r="H441" s="3" t="s">
        <v>3187</v>
      </c>
      <c r="I441" s="3" t="str">
        <f>IFERROR(__xludf.DUMMYFUNCTION("GOOGLETRANSLATE(H441,""id"",""en"")"),"It's not true that marriage marriage age is rather difficult to find a guy age and likes to be young")</f>
        <v>It's not true that marriage marriage age is rather difficult to find a guy age and likes to be young</v>
      </c>
    </row>
    <row r="442" ht="15.75" customHeight="1">
      <c r="A442" s="3" t="s">
        <v>3188</v>
      </c>
      <c r="B442" s="3" t="s">
        <v>3189</v>
      </c>
      <c r="C442" s="3" t="s">
        <v>3190</v>
      </c>
      <c r="D442" s="3" t="s">
        <v>3191</v>
      </c>
      <c r="E442" s="3" t="s">
        <v>3192</v>
      </c>
      <c r="F442" s="3" t="s">
        <v>3193</v>
      </c>
      <c r="G442" s="3" t="s">
        <v>3194</v>
      </c>
      <c r="H442" s="3" t="s">
        <v>3195</v>
      </c>
      <c r="I442" s="3" t="str">
        <f>IFERROR(__xludf.DUMMYFUNCTION("GOOGLETRANSLATE(H442,""id"",""en"")"),"nonisa yes because brother married so young mrs. the context of marriage girls, you know, choose CE marriage relationships so you need efforts to find a mate, you know")</f>
        <v>nonisa yes because brother married so young mrs. the context of marriage girls, you know, choose CE marriage relationships so you need efforts to find a mate, you know</v>
      </c>
    </row>
    <row r="443" ht="15.75" customHeight="1">
      <c r="A443" s="3" t="s">
        <v>3196</v>
      </c>
      <c r="B443" s="3" t="s">
        <v>3197</v>
      </c>
      <c r="C443" s="3" t="s">
        <v>3198</v>
      </c>
      <c r="D443" s="3" t="s">
        <v>3199</v>
      </c>
      <c r="E443" s="3" t="s">
        <v>3200</v>
      </c>
      <c r="F443" s="3" t="s">
        <v>3201</v>
      </c>
      <c r="G443" s="3" t="s">
        <v>3202</v>
      </c>
      <c r="H443" s="3" t="s">
        <v>3203</v>
      </c>
      <c r="I443" s="3" t="str">
        <f>IFERROR(__xludf.DUMMYFUNCTION("GOOGLETRANSLATE(H443,""id"",""en"")"),"the case of young marriage directly judges don't get married, the name of the name does not look at the age of what the age is mentally gapernah experienced down marriage")</f>
        <v>the case of young marriage directly judges don't get married, the name of the name does not look at the age of what the age is mentally gapernah experienced down marriage</v>
      </c>
    </row>
    <row r="444" ht="15.75" customHeight="1">
      <c r="A444" s="3" t="s">
        <v>3204</v>
      </c>
      <c r="B444" s="3" t="s">
        <v>3205</v>
      </c>
      <c r="C444" s="3" t="s">
        <v>3206</v>
      </c>
      <c r="D444" s="3" t="s">
        <v>3207</v>
      </c>
      <c r="E444" s="3" t="s">
        <v>3208</v>
      </c>
      <c r="F444" s="3" t="s">
        <v>3209</v>
      </c>
      <c r="G444" s="3" t="s">
        <v>3209</v>
      </c>
      <c r="H444" s="3" t="s">
        <v>3210</v>
      </c>
      <c r="I444" s="3" t="str">
        <f>IFERROR(__xludf.DUMMYFUNCTION("GOOGLETRANSLATE(H444,""id"",""en"")"),"Poor young hobby to throw away young marriages")</f>
        <v>Poor young hobby to throw away young marriages</v>
      </c>
    </row>
    <row r="445" ht="15.75" customHeight="1">
      <c r="A445" s="3" t="s">
        <v>3211</v>
      </c>
      <c r="B445" s="3" t="s">
        <v>3212</v>
      </c>
      <c r="C445" s="3" t="s">
        <v>3213</v>
      </c>
      <c r="D445" s="3" t="s">
        <v>3214</v>
      </c>
      <c r="E445" s="3" t="s">
        <v>3215</v>
      </c>
      <c r="F445" s="3" t="s">
        <v>3216</v>
      </c>
      <c r="G445" s="3" t="s">
        <v>3217</v>
      </c>
      <c r="H445" s="3" t="s">
        <v>3218</v>
      </c>
      <c r="I445" s="3" t="str">
        <f>IFERROR(__xludf.DUMMYFUNCTION("GOOGLETRANSLATE(H445,""id"",""en"")"),"Mama, I just live in -laws, just say marriage, don't marry young, waiting for money to buy a house to buy a delicious house vehicle, stay free")</f>
        <v>Mama, I just live in -laws, just say marriage, don't marry young, waiting for money to buy a house to buy a delicious house vehicle, stay free</v>
      </c>
    </row>
    <row r="446" ht="15.75" customHeight="1">
      <c r="A446" s="3" t="s">
        <v>3219</v>
      </c>
      <c r="B446" s="3" t="s">
        <v>3220</v>
      </c>
      <c r="C446" s="3" t="s">
        <v>3221</v>
      </c>
      <c r="D446" s="3" t="s">
        <v>3222</v>
      </c>
      <c r="E446" s="3" t="s">
        <v>3223</v>
      </c>
      <c r="F446" s="3" t="s">
        <v>3224</v>
      </c>
      <c r="G446" s="3" t="s">
        <v>3225</v>
      </c>
      <c r="H446" s="3" t="s">
        <v>3226</v>
      </c>
      <c r="I446" s="3" t="str">
        <f>IFERROR(__xludf.DUMMYFUNCTION("GOOGLETRANSLATE(H446,""id"",""en"")"),"amp husband and marriage satisfied young hanging out night playing staycation friends")</f>
        <v>amp husband and marriage satisfied young hanging out night playing staycation friends</v>
      </c>
    </row>
    <row r="447" ht="15.75" customHeight="1">
      <c r="A447" s="3" t="s">
        <v>3227</v>
      </c>
      <c r="B447" s="3" t="s">
        <v>3228</v>
      </c>
      <c r="C447" s="3" t="s">
        <v>3229</v>
      </c>
      <c r="D447" s="3" t="s">
        <v>3230</v>
      </c>
      <c r="E447" s="3" t="s">
        <v>3231</v>
      </c>
      <c r="F447" s="3" t="s">
        <v>3232</v>
      </c>
      <c r="G447" s="3" t="s">
        <v>3233</v>
      </c>
      <c r="H447" s="3" t="s">
        <v>3234</v>
      </c>
      <c r="I447" s="3" t="str">
        <f>IFERROR(__xludf.DUMMYFUNCTION("GOOGLETRANSLATE(H447,""id"",""en"")"),"Real Alas young marriage afraid of mature rash while young people will be happy with parents")</f>
        <v>Real Alas young marriage afraid of mature rash while young people will be happy with parents</v>
      </c>
    </row>
    <row r="448" ht="15.75" customHeight="1">
      <c r="A448" s="3" t="s">
        <v>3235</v>
      </c>
      <c r="B448" s="3" t="s">
        <v>3236</v>
      </c>
      <c r="C448" s="3" t="s">
        <v>3237</v>
      </c>
      <c r="D448" s="3" t="s">
        <v>3238</v>
      </c>
      <c r="E448" s="3" t="s">
        <v>3239</v>
      </c>
      <c r="F448" s="3" t="s">
        <v>3240</v>
      </c>
      <c r="G448" s="3" t="s">
        <v>3241</v>
      </c>
      <c r="H448" s="3" t="s">
        <v>3242</v>
      </c>
      <c r="I448" s="3" t="str">
        <f>IFERROR(__xludf.DUMMYFUNCTION("GOOGLETRANSLATE(H448,""id"",""en"")"),"old siblings, old face, you feel young, please, please be young")</f>
        <v>old siblings, old face, you feel young, please, please be young</v>
      </c>
    </row>
    <row r="449" ht="15.75" customHeight="1">
      <c r="A449" s="3" t="s">
        <v>3243</v>
      </c>
      <c r="B449" s="3" t="s">
        <v>3244</v>
      </c>
      <c r="C449" s="3" t="s">
        <v>3245</v>
      </c>
      <c r="D449" s="3" t="s">
        <v>3246</v>
      </c>
      <c r="E449" s="3" t="s">
        <v>3247</v>
      </c>
      <c r="F449" s="3" t="s">
        <v>3248</v>
      </c>
      <c r="G449" s="3" t="s">
        <v>3249</v>
      </c>
      <c r="H449" s="3" t="s">
        <v>3250</v>
      </c>
      <c r="I449" s="3" t="str">
        <f>IFERROR(__xludf.DUMMYFUNCTION("GOOGLETRANSLATE(H449,""id"",""en"")"),"Ma'am, please run, continue to continue the state scholarship to replace the smart man to support the ideals of the young marriage, after the husband, the divorce is not chasing.")</f>
        <v>Ma'am, please run, continue to continue the state scholarship to replace the smart man to support the ideals of the young marriage, after the husband, the divorce is not chasing.</v>
      </c>
    </row>
    <row r="450" ht="15.75" customHeight="1">
      <c r="A450" s="3" t="s">
        <v>3251</v>
      </c>
      <c r="B450" s="3" t="s">
        <v>3252</v>
      </c>
      <c r="C450" s="3" t="s">
        <v>3253</v>
      </c>
      <c r="D450" s="3" t="s">
        <v>3254</v>
      </c>
      <c r="E450" s="3" t="s">
        <v>3255</v>
      </c>
      <c r="F450" s="3" t="s">
        <v>3256</v>
      </c>
      <c r="G450" s="3" t="s">
        <v>3257</v>
      </c>
      <c r="H450" s="3" t="s">
        <v>3258</v>
      </c>
      <c r="I450" s="3" t="str">
        <f>IFERROR(__xludf.DUMMYFUNCTION("GOOGLETRANSLATE(H450,""id"",""en"")"),"honestly believe it is the face of the Chinese Taiwan is just logical")</f>
        <v>honestly believe it is the face of the Chinese Taiwan is just logical</v>
      </c>
    </row>
    <row r="451" ht="15.75" customHeight="1">
      <c r="A451" s="3" t="s">
        <v>3259</v>
      </c>
      <c r="B451" s="3" t="s">
        <v>3260</v>
      </c>
      <c r="C451" s="3" t="s">
        <v>3261</v>
      </c>
      <c r="D451" s="3" t="s">
        <v>3262</v>
      </c>
      <c r="E451" s="3" t="s">
        <v>3263</v>
      </c>
      <c r="F451" s="3" t="s">
        <v>3264</v>
      </c>
      <c r="G451" s="3" t="s">
        <v>3265</v>
      </c>
      <c r="H451" s="3" t="s">
        <v>3266</v>
      </c>
      <c r="I451" s="3" t="str">
        <f>IFERROR(__xludf.DUMMYFUNCTION("GOOGLETRANSLATE(H451,""id"",""en"")"),"The kid is a smart student teaching the teacher only answering teaching classes not smart at least at least not easily deceptive people at least if the young boyfriend is young children teaching children")</f>
        <v>The kid is a smart student teaching the teacher only answering teaching classes not smart at least at least not easily deceptive people at least if the young boyfriend is young children teaching children</v>
      </c>
    </row>
    <row r="452" ht="15.75" customHeight="1">
      <c r="A452" s="3" t="s">
        <v>3267</v>
      </c>
      <c r="B452" s="3" t="s">
        <v>3267</v>
      </c>
      <c r="C452" s="3" t="s">
        <v>3268</v>
      </c>
      <c r="D452" s="3" t="s">
        <v>3269</v>
      </c>
      <c r="E452" s="3" t="s">
        <v>3270</v>
      </c>
      <c r="F452" s="3" t="s">
        <v>3271</v>
      </c>
      <c r="G452" s="3" t="s">
        <v>3272</v>
      </c>
      <c r="H452" s="3" t="s">
        <v>3273</v>
      </c>
      <c r="I452" s="3" t="str">
        <f>IFERROR(__xludf.DUMMYFUNCTION("GOOGLETRANSLATE(H452,""id"",""en"")"),"kiss the aroma of young marriage")</f>
        <v>kiss the aroma of young marriage</v>
      </c>
    </row>
    <row r="453" ht="15.75" customHeight="1">
      <c r="A453" s="3" t="s">
        <v>3274</v>
      </c>
      <c r="B453" s="3" t="s">
        <v>3275</v>
      </c>
      <c r="C453" s="3" t="s">
        <v>3276</v>
      </c>
      <c r="D453" s="3" t="s">
        <v>3277</v>
      </c>
      <c r="E453" s="3" t="s">
        <v>3278</v>
      </c>
      <c r="F453" s="3" t="s">
        <v>3279</v>
      </c>
      <c r="G453" s="3" t="s">
        <v>3280</v>
      </c>
      <c r="H453" s="3" t="s">
        <v>3281</v>
      </c>
      <c r="I453" s="3" t="str">
        <f>IFERROR(__xludf.DUMMYFUNCTION("GOOGLETRANSLATE(H453,""id"",""en"")"),"Young Marriage At all times the love of children years")</f>
        <v>Young Marriage At all times the love of children years</v>
      </c>
    </row>
    <row r="454" ht="15.75" customHeight="1">
      <c r="A454" s="3" t="s">
        <v>3282</v>
      </c>
      <c r="B454" s="3" t="s">
        <v>3283</v>
      </c>
      <c r="C454" s="3" t="s">
        <v>3284</v>
      </c>
      <c r="D454" s="3" t="s">
        <v>3285</v>
      </c>
      <c r="E454" s="3" t="s">
        <v>3286</v>
      </c>
      <c r="F454" s="3" t="s">
        <v>3287</v>
      </c>
      <c r="G454" s="3" t="s">
        <v>3288</v>
      </c>
      <c r="H454" s="3" t="s">
        <v>3289</v>
      </c>
      <c r="I454" s="3" t="str">
        <f>IFERROR(__xludf.DUMMYFUNCTION("GOOGLETRANSLATE(H454,""id"",""en"")"),"Thinking about the marriage of life, not free to do the satisfaction phase, the young people of the family support")</f>
        <v>Thinking about the marriage of life, not free to do the satisfaction phase, the young people of the family support</v>
      </c>
    </row>
    <row r="455" ht="15.75" customHeight="1">
      <c r="A455" s="3" t="s">
        <v>3290</v>
      </c>
      <c r="B455" s="3" t="s">
        <v>3291</v>
      </c>
      <c r="C455" s="3" t="s">
        <v>3292</v>
      </c>
      <c r="D455" s="3" t="s">
        <v>3293</v>
      </c>
      <c r="E455" s="3" t="s">
        <v>3294</v>
      </c>
      <c r="F455" s="3" t="s">
        <v>3295</v>
      </c>
      <c r="G455" s="3" t="s">
        <v>3296</v>
      </c>
      <c r="H455" s="3" t="s">
        <v>3297</v>
      </c>
      <c r="I455" s="3" t="str">
        <f>IFERROR(__xludf.DUMMYFUNCTION("GOOGLETRANSLATE(H455,""id"",""en"")"),"Marriage, a boyfriend is just a natural manner, you know where you know, the youth of young people know that you know the manners of manners to live in the manners")</f>
        <v>Marriage, a boyfriend is just a natural manner, you know where you know, the youth of young people know that you know the manners of manners to live in the manners</v>
      </c>
    </row>
    <row r="456" ht="15.75" customHeight="1">
      <c r="A456" s="3" t="s">
        <v>3298</v>
      </c>
      <c r="B456" s="3" t="s">
        <v>3299</v>
      </c>
      <c r="C456" s="3" t="s">
        <v>3300</v>
      </c>
      <c r="D456" s="3" t="s">
        <v>3301</v>
      </c>
      <c r="E456" s="3" t="s">
        <v>3302</v>
      </c>
      <c r="F456" s="3" t="s">
        <v>3303</v>
      </c>
      <c r="G456" s="3" t="s">
        <v>3304</v>
      </c>
      <c r="H456" s="3" t="s">
        <v>3305</v>
      </c>
      <c r="I456" s="3" t="str">
        <f>IFERROR(__xludf.DUMMYFUNCTION("GOOGLETRANSLATE(H456,""id"",""en"")"),"Literally Bluelock guy is handsome Special Place Young master Mikage Reo Inti Reo Love You Dear Come on Marriage")</f>
        <v>Literally Bluelock guy is handsome Special Place Young master Mikage Reo Inti Reo Love You Dear Come on Marriage</v>
      </c>
    </row>
    <row r="457" ht="15.75" customHeight="1">
      <c r="A457" s="3" t="s">
        <v>3306</v>
      </c>
      <c r="B457" s="3" t="s">
        <v>3306</v>
      </c>
      <c r="C457" s="3" t="s">
        <v>3307</v>
      </c>
      <c r="D457" s="3" t="s">
        <v>3308</v>
      </c>
      <c r="E457" s="3" t="s">
        <v>3309</v>
      </c>
      <c r="F457" s="3" t="s">
        <v>3310</v>
      </c>
      <c r="G457" s="3" t="s">
        <v>3311</v>
      </c>
      <c r="H457" s="3" t="s">
        <v>3312</v>
      </c>
      <c r="I457" s="3" t="str">
        <f>IFERROR(__xludf.DUMMYFUNCTION("GOOGLETRANSLATE(H457,""id"",""en"")"),"the atmosphere of young marriage and very happy old")</f>
        <v>the atmosphere of young marriage and very happy old</v>
      </c>
    </row>
    <row r="458" ht="15.75" customHeight="1">
      <c r="A458" s="3" t="s">
        <v>3313</v>
      </c>
      <c r="B458" s="3" t="s">
        <v>3313</v>
      </c>
      <c r="C458" s="3" t="s">
        <v>3314</v>
      </c>
      <c r="D458" s="3" t="s">
        <v>3315</v>
      </c>
      <c r="E458" s="3" t="s">
        <v>3316</v>
      </c>
      <c r="F458" s="3" t="s">
        <v>3317</v>
      </c>
      <c r="G458" s="3" t="s">
        <v>3318</v>
      </c>
      <c r="H458" s="3" t="s">
        <v>3319</v>
      </c>
      <c r="I458" s="3" t="str">
        <f>IFERROR(__xludf.DUMMYFUNCTION("GOOGLETRANSLATE(H458,""id"",""en"")"),"just fuck the young marriage young adultery")</f>
        <v>just fuck the young marriage young adultery</v>
      </c>
    </row>
    <row r="459" ht="15.75" customHeight="1">
      <c r="A459" s="3" t="s">
        <v>3320</v>
      </c>
      <c r="B459" s="3" t="s">
        <v>3321</v>
      </c>
      <c r="C459" s="3" t="s">
        <v>3322</v>
      </c>
      <c r="D459" s="3" t="s">
        <v>3323</v>
      </c>
      <c r="E459" s="3" t="s">
        <v>3324</v>
      </c>
      <c r="F459" s="3" t="s">
        <v>3325</v>
      </c>
      <c r="G459" s="3" t="s">
        <v>3325</v>
      </c>
      <c r="H459" s="3" t="s">
        <v>3326</v>
      </c>
      <c r="I459" s="3" t="str">
        <f>IFERROR(__xludf.DUMMYFUNCTION("GOOGLETRANSLATE(H459,""id"",""en"")"),"Oh my God if the destiny is cute young marriage please")</f>
        <v>Oh my God if the destiny is cute young marriage please</v>
      </c>
    </row>
    <row r="460" ht="15.75" customHeight="1">
      <c r="A460" s="3" t="s">
        <v>3327</v>
      </c>
      <c r="B460" s="3" t="s">
        <v>3327</v>
      </c>
      <c r="C460" s="3" t="s">
        <v>3328</v>
      </c>
      <c r="D460" s="3" t="s">
        <v>3329</v>
      </c>
      <c r="E460" s="3" t="s">
        <v>3330</v>
      </c>
      <c r="F460" s="3" t="s">
        <v>3331</v>
      </c>
      <c r="G460" s="3" t="s">
        <v>3332</v>
      </c>
      <c r="H460" s="3" t="s">
        <v>3333</v>
      </c>
      <c r="I460" s="3" t="str">
        <f>IFERROR(__xludf.DUMMYFUNCTION("GOOGLETRANSLATE(H460,""id"",""en"")"),"Come on, nder Circleku, young married, Buntu Circleku, the event was not able to stay in crowded with a friend of marriage to be bridesmaid video call")</f>
        <v>Come on, nder Circleku, young married, Buntu Circleku, the event was not able to stay in crowded with a friend of marriage to be bridesmaid video call</v>
      </c>
    </row>
    <row r="461" ht="15.75" customHeight="1">
      <c r="A461" s="3" t="s">
        <v>3334</v>
      </c>
      <c r="B461" s="3" t="s">
        <v>3334</v>
      </c>
      <c r="C461" s="3" t="s">
        <v>3335</v>
      </c>
      <c r="D461" s="3" t="s">
        <v>3336</v>
      </c>
      <c r="E461" s="3" t="s">
        <v>3337</v>
      </c>
      <c r="F461" s="3" t="s">
        <v>3338</v>
      </c>
      <c r="G461" s="3" t="s">
        <v>3339</v>
      </c>
      <c r="H461" s="3" t="s">
        <v>3340</v>
      </c>
      <c r="I461" s="3" t="str">
        <f>IFERROR(__xludf.DUMMYFUNCTION("GOOGLETRANSLATE(H461,""id"",""en"")"),"Apasih fuck marriage children's wife focus on family friends brings dead family farmer dead marriage to marriage is wearing strange")</f>
        <v>Apasih fuck marriage children's wife focus on family friends brings dead family farmer dead marriage to marriage is wearing strange</v>
      </c>
    </row>
    <row r="462" ht="15.75" customHeight="1">
      <c r="A462" s="3" t="s">
        <v>3341</v>
      </c>
      <c r="B462" s="3" t="s">
        <v>3341</v>
      </c>
      <c r="C462" s="3" t="s">
        <v>3342</v>
      </c>
      <c r="D462" s="3" t="s">
        <v>3343</v>
      </c>
      <c r="E462" s="3" t="s">
        <v>3344</v>
      </c>
      <c r="F462" s="3" t="s">
        <v>3345</v>
      </c>
      <c r="G462" s="3" t="s">
        <v>3346</v>
      </c>
      <c r="H462" s="3" t="s">
        <v>3347</v>
      </c>
      <c r="I462" s="3" t="str">
        <f>IFERROR(__xludf.DUMMYFUNCTION("GOOGLETRANSLATE(H462,""id"",""en"")"),"I'm so tired of marriage just the way of life in the direction of young marriage")</f>
        <v>I'm so tired of marriage just the way of life in the direction of young marriage</v>
      </c>
    </row>
    <row r="463" ht="15.75" customHeight="1">
      <c r="A463" s="3" t="s">
        <v>3348</v>
      </c>
      <c r="B463" s="3" t="s">
        <v>3349</v>
      </c>
      <c r="C463" s="3" t="s">
        <v>3350</v>
      </c>
      <c r="D463" s="3" t="s">
        <v>3351</v>
      </c>
      <c r="E463" s="3" t="s">
        <v>3352</v>
      </c>
      <c r="F463" s="3" t="s">
        <v>3353</v>
      </c>
      <c r="G463" s="3" t="s">
        <v>3354</v>
      </c>
      <c r="H463" s="3" t="s">
        <v>3355</v>
      </c>
      <c r="I463" s="3" t="str">
        <f>IFERROR(__xludf.DUMMYFUNCTION("GOOGLETRANSLATE(H463,""id"",""en"")"),"Maher Shofi Marriage Young Age Gifts Children Mental Age Mental Laku think adult Appears Siblings")</f>
        <v>Maher Shofi Marriage Young Age Gifts Children Mental Age Mental Laku think adult Appears Siblings</v>
      </c>
    </row>
    <row r="464" ht="15.75" customHeight="1">
      <c r="A464" s="3" t="s">
        <v>3356</v>
      </c>
      <c r="B464" s="3" t="s">
        <v>3357</v>
      </c>
      <c r="C464" s="3" t="s">
        <v>3358</v>
      </c>
      <c r="D464" s="3" t="s">
        <v>3359</v>
      </c>
      <c r="E464" s="3" t="s">
        <v>3360</v>
      </c>
      <c r="F464" s="3" t="s">
        <v>3361</v>
      </c>
      <c r="G464" s="3" t="s">
        <v>3361</v>
      </c>
      <c r="H464" s="3" t="s">
        <v>3362</v>
      </c>
      <c r="I464" s="3" t="str">
        <f>IFERROR(__xludf.DUMMYFUNCTION("GOOGLETRANSLATE(H464,""id"",""en"")"),"Motivation of young marriage because the body is easy to get tired of going down the TJ Civic Turbo Allah")</f>
        <v>Motivation of young marriage because the body is easy to get tired of going down the TJ Civic Turbo Allah</v>
      </c>
    </row>
    <row r="465" ht="15.75" customHeight="1">
      <c r="A465" s="3" t="s">
        <v>3363</v>
      </c>
      <c r="B465" s="3" t="s">
        <v>3364</v>
      </c>
      <c r="C465" s="3" t="s">
        <v>3365</v>
      </c>
      <c r="D465" s="3" t="s">
        <v>3366</v>
      </c>
      <c r="E465" s="3" t="s">
        <v>3366</v>
      </c>
      <c r="F465" s="3" t="s">
        <v>3367</v>
      </c>
      <c r="G465" s="3" t="s">
        <v>3368</v>
      </c>
      <c r="H465" s="3" t="s">
        <v>3369</v>
      </c>
      <c r="I465" s="3" t="str">
        <f>IFERROR(__xludf.DUMMYFUNCTION("GOOGLETRANSLATE(H465,""id"",""en"")"),"Language like young people like to hang out young marriage")</f>
        <v>Language like young people like to hang out young marriage</v>
      </c>
    </row>
    <row r="466" ht="15.75" customHeight="1">
      <c r="A466" s="3" t="s">
        <v>3370</v>
      </c>
      <c r="B466" s="3" t="s">
        <v>3371</v>
      </c>
      <c r="C466" s="3" t="s">
        <v>3372</v>
      </c>
      <c r="D466" s="3" t="s">
        <v>3373</v>
      </c>
      <c r="E466" s="3" t="s">
        <v>3374</v>
      </c>
      <c r="F466" s="3" t="s">
        <v>3375</v>
      </c>
      <c r="G466" s="3" t="s">
        <v>3376</v>
      </c>
      <c r="H466" s="3" t="s">
        <v>3377</v>
      </c>
      <c r="I466" s="3" t="str">
        <f>IFERROR(__xludf.DUMMYFUNCTION("GOOGLETRANSLATE(H466,""id"",""en"")"),"marriage young case is ideal physiological cine marriage pregnant because of pregnancy for the risk of level ready mental install vision and mission if marriage")</f>
        <v>marriage young case is ideal physiological cine marriage pregnant because of pregnancy for the risk of level ready mental install vision and mission if marriage</v>
      </c>
    </row>
    <row r="467" ht="15.75" customHeight="1">
      <c r="A467" s="3" t="s">
        <v>3378</v>
      </c>
      <c r="B467" s="3" t="s">
        <v>3378</v>
      </c>
      <c r="C467" s="3" t="s">
        <v>3379</v>
      </c>
      <c r="D467" s="3" t="s">
        <v>3380</v>
      </c>
      <c r="E467" s="3" t="s">
        <v>3381</v>
      </c>
      <c r="F467" s="3" t="s">
        <v>3382</v>
      </c>
      <c r="G467" s="3" t="s">
        <v>3383</v>
      </c>
      <c r="H467" s="3" t="s">
        <v>3384</v>
      </c>
      <c r="I467" s="3" t="str">
        <f>IFERROR(__xludf.DUMMYFUNCTION("GOOGLETRANSLATE(H467,""id"",""en"")"),"By the way opo to zinc forced young marriage to stop the road to the ripe marriage follow the lust of the young marriage to the old burden of the old burden")</f>
        <v>By the way opo to zinc forced young marriage to stop the road to the ripe marriage follow the lust of the young marriage to the old burden of the old burden</v>
      </c>
    </row>
    <row r="468" ht="15.75" customHeight="1">
      <c r="A468" s="3" t="s">
        <v>3385</v>
      </c>
      <c r="B468" s="3" t="s">
        <v>3386</v>
      </c>
      <c r="C468" s="3" t="s">
        <v>3387</v>
      </c>
      <c r="D468" s="3" t="s">
        <v>3388</v>
      </c>
      <c r="E468" s="3" t="s">
        <v>3388</v>
      </c>
      <c r="F468" s="3" t="s">
        <v>3389</v>
      </c>
      <c r="G468" s="3" t="s">
        <v>3390</v>
      </c>
      <c r="H468" s="3" t="s">
        <v>3391</v>
      </c>
      <c r="I468" s="3" t="str">
        <f>IFERROR(__xludf.DUMMYFUNCTION("GOOGLETRANSLATE(H468,""id"",""en"")"),"I hope you will marry young cuy")</f>
        <v>I hope you will marry young cuy</v>
      </c>
    </row>
    <row r="469" ht="15.75" customHeight="1">
      <c r="A469" s="3" t="s">
        <v>3392</v>
      </c>
      <c r="B469" s="3" t="s">
        <v>3393</v>
      </c>
      <c r="C469" s="3" t="s">
        <v>3394</v>
      </c>
      <c r="D469" s="3" t="s">
        <v>3395</v>
      </c>
      <c r="E469" s="3" t="s">
        <v>3396</v>
      </c>
      <c r="F469" s="3" t="s">
        <v>3397</v>
      </c>
      <c r="G469" s="3" t="s">
        <v>3398</v>
      </c>
      <c r="H469" s="3" t="s">
        <v>3399</v>
      </c>
      <c r="I469" s="3" t="str">
        <f>IFERROR(__xludf.DUMMYFUNCTION("GOOGLETRANSLATE(H469,""id"",""en"")"),"Hanging Husband Husband Marriage Young Age Like Hanging out Playing, Dsb Different Father Age Gathering Kampung Main Gambling Mama Kandung Awowkwok Don't Display Age of PTG The Character")</f>
        <v>Hanging Husband Husband Marriage Young Age Like Hanging out Playing, Dsb Different Father Age Gathering Kampung Main Gambling Mama Kandung Awowkwok Don't Display Age of PTG The Character</v>
      </c>
    </row>
    <row r="470" ht="15.75" customHeight="1">
      <c r="A470" s="3" t="s">
        <v>3400</v>
      </c>
      <c r="B470" s="3" t="s">
        <v>3401</v>
      </c>
      <c r="C470" s="3" t="s">
        <v>3402</v>
      </c>
      <c r="D470" s="3" t="s">
        <v>3403</v>
      </c>
      <c r="E470" s="3" t="s">
        <v>3404</v>
      </c>
      <c r="F470" s="3" t="s">
        <v>3405</v>
      </c>
      <c r="G470" s="3" t="s">
        <v>3405</v>
      </c>
      <c r="H470" s="3" t="s">
        <v>3406</v>
      </c>
      <c r="I470" s="3" t="str">
        <f>IFERROR(__xludf.DUMMYFUNCTION("GOOGLETRANSLATE(H470,""id"",""en"")"),"young marriage kh divorce")</f>
        <v>young marriage kh divorce</v>
      </c>
    </row>
    <row r="471" ht="15.75" customHeight="1">
      <c r="A471" s="3" t="s">
        <v>3407</v>
      </c>
      <c r="B471" s="3" t="s">
        <v>3408</v>
      </c>
      <c r="C471" s="3" t="s">
        <v>3409</v>
      </c>
      <c r="D471" s="3" t="s">
        <v>3410</v>
      </c>
      <c r="E471" s="3" t="s">
        <v>3411</v>
      </c>
      <c r="F471" s="3" t="s">
        <v>3412</v>
      </c>
      <c r="G471" s="3" t="s">
        <v>3413</v>
      </c>
      <c r="H471" s="3" t="s">
        <v>3414</v>
      </c>
      <c r="I471" s="3" t="str">
        <f>IFERROR(__xludf.DUMMYFUNCTION("GOOGLETRANSLATE(H471,""id"",""en"")"),"If you are bodoamat, you say that your parents say parents, type, tell children to get married quickly like a friend if you send a mate, it would be nice, don't postpone if you are young")</f>
        <v>If you are bodoamat, you say that your parents say parents, type, tell children to get married quickly like a friend if you send a mate, it would be nice, don't postpone if you are young</v>
      </c>
    </row>
    <row r="472" ht="15.75" customHeight="1">
      <c r="A472" s="3" t="s">
        <v>3415</v>
      </c>
      <c r="B472" s="3" t="s">
        <v>3416</v>
      </c>
      <c r="C472" s="3" t="s">
        <v>3417</v>
      </c>
      <c r="D472" s="3" t="s">
        <v>3418</v>
      </c>
      <c r="E472" s="3" t="s">
        <v>3419</v>
      </c>
      <c r="F472" s="3" t="s">
        <v>3420</v>
      </c>
      <c r="G472" s="3" t="s">
        <v>3421</v>
      </c>
      <c r="H472" s="3" t="s">
        <v>3422</v>
      </c>
      <c r="I472" s="3" t="str">
        <f>IFERROR(__xludf.DUMMYFUNCTION("GOOGLETRANSLATE(H472,""id"",""en"")"),"normalization of young marriages")</f>
        <v>normalization of young marriages</v>
      </c>
    </row>
    <row r="473" ht="15.75" customHeight="1">
      <c r="A473" s="3" t="s">
        <v>3423</v>
      </c>
      <c r="B473" s="3" t="s">
        <v>3424</v>
      </c>
      <c r="C473" s="3" t="s">
        <v>3425</v>
      </c>
      <c r="D473" s="3" t="s">
        <v>3426</v>
      </c>
      <c r="E473" s="3" t="s">
        <v>3426</v>
      </c>
      <c r="F473" s="3" t="s">
        <v>3427</v>
      </c>
      <c r="G473" s="3" t="s">
        <v>3427</v>
      </c>
      <c r="H473" s="3" t="s">
        <v>3428</v>
      </c>
      <c r="I473" s="3" t="str">
        <f>IFERROR(__xludf.DUMMYFUNCTION("GOOGLETRANSLATE(H473,""id"",""en"")"),"sorry young marriage, nder")</f>
        <v>sorry young marriage, nder</v>
      </c>
    </row>
    <row r="474" ht="15.75" customHeight="1">
      <c r="A474" s="3" t="s">
        <v>3429</v>
      </c>
      <c r="B474" s="3" t="s">
        <v>3430</v>
      </c>
      <c r="C474" s="3" t="s">
        <v>3431</v>
      </c>
      <c r="D474" s="3" t="s">
        <v>3432</v>
      </c>
      <c r="E474" s="3" t="s">
        <v>3433</v>
      </c>
      <c r="F474" s="3" t="s">
        <v>3434</v>
      </c>
      <c r="G474" s="3" t="s">
        <v>3435</v>
      </c>
      <c r="H474" s="3" t="s">
        <v>3436</v>
      </c>
      <c r="I474" s="3" t="str">
        <f>IFERROR(__xludf.DUMMYFUNCTION("GOOGLETRANSLATE(H474,""id"",""en"")"),"a lot of young marriage")</f>
        <v>a lot of young marriage</v>
      </c>
    </row>
    <row r="475" ht="15.75" customHeight="1">
      <c r="A475" s="3" t="s">
        <v>3437</v>
      </c>
      <c r="B475" s="3" t="s">
        <v>3438</v>
      </c>
      <c r="C475" s="3" t="s">
        <v>3439</v>
      </c>
      <c r="D475" s="3" t="s">
        <v>3440</v>
      </c>
      <c r="E475" s="3" t="s">
        <v>3441</v>
      </c>
      <c r="F475" s="3" t="s">
        <v>3442</v>
      </c>
      <c r="G475" s="3" t="s">
        <v>3443</v>
      </c>
      <c r="H475" s="3" t="s">
        <v>3444</v>
      </c>
      <c r="I475" s="3" t="str">
        <f>IFERROR(__xludf.DUMMYFUNCTION("GOOGLETRANSLATE(H475,""id"",""en"")"),"it's hard to get young, hope you are young, the age of the twt meeting.")</f>
        <v>it's hard to get young, hope you are young, the age of the twt meeting.</v>
      </c>
    </row>
    <row r="476" ht="15.75" customHeight="1">
      <c r="A476" s="3" t="s">
        <v>3445</v>
      </c>
      <c r="B476" s="3" t="s">
        <v>3445</v>
      </c>
      <c r="C476" s="3" t="s">
        <v>3446</v>
      </c>
      <c r="D476" s="3" t="s">
        <v>3447</v>
      </c>
      <c r="E476" s="3" t="s">
        <v>3448</v>
      </c>
      <c r="F476" s="3" t="s">
        <v>3449</v>
      </c>
      <c r="G476" s="3" t="s">
        <v>3450</v>
      </c>
      <c r="H476" s="3" t="s">
        <v>3451</v>
      </c>
      <c r="I476" s="3" t="str">
        <f>IFERROR(__xludf.DUMMYFUNCTION("GOOGLETRANSLATE(H476,""id"",""en"")"),"Had an abroad study scholarship so I understand the opportunity to get married because the prospective husband is difficult to pursue your dreams")</f>
        <v>Had an abroad study scholarship so I understand the opportunity to get married because the prospective husband is difficult to pursue your dreams</v>
      </c>
    </row>
    <row r="477" ht="15.75" customHeight="1">
      <c r="A477" s="3" t="s">
        <v>3452</v>
      </c>
      <c r="B477" s="3" t="s">
        <v>3453</v>
      </c>
      <c r="C477" s="3" t="s">
        <v>3454</v>
      </c>
      <c r="D477" s="3" t="s">
        <v>3455</v>
      </c>
      <c r="E477" s="3" t="s">
        <v>3455</v>
      </c>
      <c r="F477" s="3" t="s">
        <v>3456</v>
      </c>
      <c r="G477" s="3" t="s">
        <v>3457</v>
      </c>
      <c r="H477" s="3" t="s">
        <v>3458</v>
      </c>
      <c r="I477" s="3" t="str">
        <f>IFERROR(__xludf.DUMMYFUNCTION("GOOGLETRANSLATE(H477,""id"",""en"")"),"Ravt Thinking Age Understanding Mudaanak just followed if told to get married")</f>
        <v>Ravt Thinking Age Understanding Mudaanak just followed if told to get married</v>
      </c>
    </row>
    <row r="478" ht="15.75" customHeight="1">
      <c r="A478" s="3" t="s">
        <v>3459</v>
      </c>
      <c r="B478" s="3" t="s">
        <v>3460</v>
      </c>
      <c r="C478" s="3" t="s">
        <v>3461</v>
      </c>
      <c r="D478" s="3" t="s">
        <v>3462</v>
      </c>
      <c r="E478" s="3" t="s">
        <v>3463</v>
      </c>
      <c r="F478" s="3" t="s">
        <v>3464</v>
      </c>
      <c r="G478" s="3" t="s">
        <v>3464</v>
      </c>
      <c r="H478" s="3" t="s">
        <v>3465</v>
      </c>
      <c r="I478" s="3" t="str">
        <f>IFERROR(__xludf.DUMMYFUNCTION("GOOGLETRANSLATE(H478,""id"",""en"")"),"you know, you are a young marriage, yes, the age of SMEAN is")</f>
        <v>you know, you are a young marriage, yes, the age of SMEAN is</v>
      </c>
    </row>
    <row r="479" ht="15.75" customHeight="1">
      <c r="A479" s="3" t="s">
        <v>3466</v>
      </c>
      <c r="B479" s="3" t="s">
        <v>3467</v>
      </c>
      <c r="C479" s="3" t="s">
        <v>3468</v>
      </c>
      <c r="D479" s="3" t="s">
        <v>3469</v>
      </c>
      <c r="E479" s="3" t="s">
        <v>3470</v>
      </c>
      <c r="F479" s="3" t="s">
        <v>3471</v>
      </c>
      <c r="G479" s="3" t="s">
        <v>3472</v>
      </c>
      <c r="H479" s="3" t="s">
        <v>3473</v>
      </c>
      <c r="I479" s="3" t="str">
        <f>IFERROR(__xludf.DUMMYFUNCTION("GOOGLETRANSLATE(H479,""id"",""en"")"),"Hard work of young marriage, young hard work, youth, love rest")</f>
        <v>Hard work of young marriage, young hard work, youth, love rest</v>
      </c>
    </row>
    <row r="480" ht="15.75" customHeight="1">
      <c r="A480" s="3" t="s">
        <v>3474</v>
      </c>
      <c r="B480" s="3" t="s">
        <v>3475</v>
      </c>
      <c r="C480" s="3" t="s">
        <v>3476</v>
      </c>
      <c r="D480" s="3" t="s">
        <v>3477</v>
      </c>
      <c r="E480" s="3" t="s">
        <v>3478</v>
      </c>
      <c r="F480" s="3" t="s">
        <v>3479</v>
      </c>
      <c r="G480" s="3" t="s">
        <v>3480</v>
      </c>
      <c r="H480" s="3" t="s">
        <v>3481</v>
      </c>
      <c r="I480" s="3" t="str">
        <f>IFERROR(__xludf.DUMMYFUNCTION("GOOGLETRANSLATE(H480,""id"",""en"")"),"just care there, think that people say that they are so different young women, try to care if they care about dizzy")</f>
        <v>just care there, think that people say that they are so different young women, try to care if they care about dizzy</v>
      </c>
    </row>
    <row r="481" ht="15.75" customHeight="1">
      <c r="A481" s="3" t="s">
        <v>3482</v>
      </c>
      <c r="B481" s="3" t="s">
        <v>3482</v>
      </c>
      <c r="C481" s="3" t="s">
        <v>3483</v>
      </c>
      <c r="D481" s="3" t="s">
        <v>3484</v>
      </c>
      <c r="E481" s="3" t="s">
        <v>3485</v>
      </c>
      <c r="F481" s="3" t="s">
        <v>3486</v>
      </c>
      <c r="G481" s="3" t="s">
        <v>3486</v>
      </c>
      <c r="H481" s="3" t="s">
        <v>3487</v>
      </c>
      <c r="I481" s="3" t="str">
        <f>IFERROR(__xludf.DUMMYFUNCTION("GOOGLETRANSLATE(H481,""id"",""en"")"),"if you joke young marriage")</f>
        <v>if you joke young marriage</v>
      </c>
    </row>
    <row r="482" ht="15.75" customHeight="1">
      <c r="A482" s="3" t="s">
        <v>3488</v>
      </c>
      <c r="B482" s="3" t="s">
        <v>3489</v>
      </c>
      <c r="C482" s="3" t="s">
        <v>3490</v>
      </c>
      <c r="D482" s="3" t="s">
        <v>3491</v>
      </c>
      <c r="E482" s="3" t="s">
        <v>3492</v>
      </c>
      <c r="F482" s="3" t="s">
        <v>3493</v>
      </c>
      <c r="G482" s="3" t="s">
        <v>3494</v>
      </c>
      <c r="H482" s="3" t="s">
        <v>3495</v>
      </c>
      <c r="I482" s="3" t="str">
        <f>IFERROR(__xludf.DUMMYFUNCTION("GOOGLETRANSLATE(H482,""id"",""en"")"),"Yesterday the date of marriage to marry young marriage invite mah let's just come")</f>
        <v>Yesterday the date of marriage to marry young marriage invite mah let's just come</v>
      </c>
    </row>
    <row r="483" ht="15.75" customHeight="1">
      <c r="A483" s="3" t="s">
        <v>3496</v>
      </c>
      <c r="B483" s="3" t="s">
        <v>3497</v>
      </c>
      <c r="C483" s="3" t="s">
        <v>3498</v>
      </c>
      <c r="D483" s="3" t="s">
        <v>3499</v>
      </c>
      <c r="E483" s="3" t="s">
        <v>3500</v>
      </c>
      <c r="F483" s="3" t="s">
        <v>3501</v>
      </c>
      <c r="G483" s="3" t="s">
        <v>3502</v>
      </c>
      <c r="H483" s="3" t="s">
        <v>3503</v>
      </c>
      <c r="I483" s="3" t="str">
        <f>IFERROR(__xludf.DUMMYFUNCTION("GOOGLETRANSLATE(H483,""id"",""en"")"),"Read the sender under the husband of the husband of the student after the young education, the young marriage, the marriage to marry the children of anjirrcm because of the far adultery blah blah, my husband is done so the queen is done so the real babu")</f>
        <v>Read the sender under the husband of the husband of the student after the young education, the young marriage, the marriage to marry the children of anjirrcm because of the far adultery blah blah, my husband is done so the queen is done so the real babu</v>
      </c>
    </row>
    <row r="484" ht="15.75" customHeight="1">
      <c r="A484" s="3" t="s">
        <v>3504</v>
      </c>
      <c r="B484" s="3" t="s">
        <v>3505</v>
      </c>
      <c r="C484" s="3" t="s">
        <v>3506</v>
      </c>
      <c r="D484" s="3" t="s">
        <v>3507</v>
      </c>
      <c r="E484" s="3" t="s">
        <v>3508</v>
      </c>
      <c r="F484" s="3" t="s">
        <v>3509</v>
      </c>
      <c r="G484" s="3" t="s">
        <v>3510</v>
      </c>
      <c r="H484" s="3" t="s">
        <v>3511</v>
      </c>
      <c r="I484" s="3" t="str">
        <f>IFERROR(__xludf.DUMMYFUNCTION("GOOGLETRANSLATE(H484,""id"",""en"")"),"Young Brother Talking Neighbors Marriage said a guy said young")</f>
        <v>Young Brother Talking Neighbors Marriage said a guy said young</v>
      </c>
    </row>
    <row r="485" ht="15.75" customHeight="1">
      <c r="A485" s="3" t="s">
        <v>3512</v>
      </c>
      <c r="B485" s="3" t="s">
        <v>3513</v>
      </c>
      <c r="C485" s="3" t="s">
        <v>3514</v>
      </c>
      <c r="D485" s="3" t="s">
        <v>3515</v>
      </c>
      <c r="E485" s="3" t="s">
        <v>3516</v>
      </c>
      <c r="F485" s="3" t="s">
        <v>3517</v>
      </c>
      <c r="G485" s="3" t="s">
        <v>3518</v>
      </c>
      <c r="H485" s="3" t="s">
        <v>3519</v>
      </c>
      <c r="I485" s="3" t="str">
        <f>IFERROR(__xludf.DUMMYFUNCTION("GOOGLETRANSLATE(H485,""id"",""en"")"),"After finishing the series, I often discussed the young people to meet the young people of marriage amp trending.")</f>
        <v>After finishing the series, I often discussed the young people to meet the young people of marriage amp trending.</v>
      </c>
    </row>
    <row r="486" ht="15.75" customHeight="1">
      <c r="A486" s="3" t="s">
        <v>3520</v>
      </c>
      <c r="B486" s="3" t="s">
        <v>3521</v>
      </c>
      <c r="C486" s="3" t="s">
        <v>3522</v>
      </c>
      <c r="D486" s="3" t="s">
        <v>3523</v>
      </c>
      <c r="E486" s="3" t="s">
        <v>3523</v>
      </c>
      <c r="F486" s="3" t="s">
        <v>3524</v>
      </c>
      <c r="G486" s="3" t="s">
        <v>3524</v>
      </c>
      <c r="H486" s="3" t="s">
        <v>3525</v>
      </c>
      <c r="I486" s="3" t="str">
        <f>IFERROR(__xludf.DUMMYFUNCTION("GOOGLETRANSLATE(H486,""id"",""en"")"),"Allah if Jake is willing to marry young")</f>
        <v>Allah if Jake is willing to marry young</v>
      </c>
    </row>
    <row r="487" ht="15.75" customHeight="1">
      <c r="A487" s="3" t="s">
        <v>3526</v>
      </c>
      <c r="B487" s="3" t="s">
        <v>3527</v>
      </c>
      <c r="C487" s="3" t="s">
        <v>3528</v>
      </c>
      <c r="D487" s="3" t="s">
        <v>3529</v>
      </c>
      <c r="E487" s="3" t="s">
        <v>3530</v>
      </c>
      <c r="F487" s="3" t="s">
        <v>3531</v>
      </c>
      <c r="G487" s="3" t="s">
        <v>3532</v>
      </c>
      <c r="H487" s="3" t="s">
        <v>3533</v>
      </c>
      <c r="I487" s="3" t="str">
        <f>IFERROR(__xludf.DUMMYFUNCTION("GOOGLETRANSLATE(H487,""id"",""en"")"),"environment around marriage age and the tip of divorce places where young widows just think of marriage")</f>
        <v>environment around marriage age and the tip of divorce places where young widows just think of marriage</v>
      </c>
    </row>
    <row r="488" ht="15.75" customHeight="1">
      <c r="A488" s="3" t="s">
        <v>3534</v>
      </c>
      <c r="B488" s="3" t="s">
        <v>3535</v>
      </c>
      <c r="C488" s="3" t="s">
        <v>3535</v>
      </c>
      <c r="D488" s="3" t="s">
        <v>3536</v>
      </c>
      <c r="E488" s="3" t="s">
        <v>3537</v>
      </c>
      <c r="F488" s="3" t="s">
        <v>3538</v>
      </c>
      <c r="G488" s="3" t="s">
        <v>3539</v>
      </c>
      <c r="H488" s="3" t="s">
        <v>3540</v>
      </c>
      <c r="I488" s="3" t="str">
        <f>IFERROR(__xludf.DUMMYFUNCTION("GOOGLETRANSLATE(H488,""id"",""en"")"),"young marriage is easy")</f>
        <v>young marriage is easy</v>
      </c>
    </row>
    <row r="489" ht="15.75" customHeight="1">
      <c r="A489" s="3" t="s">
        <v>3541</v>
      </c>
      <c r="B489" s="3" t="s">
        <v>3542</v>
      </c>
      <c r="C489" s="3" t="s">
        <v>3543</v>
      </c>
      <c r="D489" s="3" t="s">
        <v>3544</v>
      </c>
      <c r="E489" s="3" t="s">
        <v>3545</v>
      </c>
      <c r="F489" s="3" t="s">
        <v>3546</v>
      </c>
      <c r="G489" s="3" t="s">
        <v>3547</v>
      </c>
      <c r="H489" s="3" t="s">
        <v>3548</v>
      </c>
      <c r="I489" s="3" t="str">
        <f>IFERROR(__xludf.DUMMYFUNCTION("GOOGLETRANSLATE(H489,""id"",""en"")"),"Tales Perspective of Men's Sick of Infertile Ventures")</f>
        <v>Tales Perspective of Men's Sick of Infertile Ventures</v>
      </c>
    </row>
    <row r="490" ht="15.75" customHeight="1">
      <c r="A490" s="3" t="s">
        <v>3549</v>
      </c>
      <c r="B490" s="3" t="s">
        <v>3549</v>
      </c>
      <c r="C490" s="3" t="s">
        <v>3550</v>
      </c>
      <c r="D490" s="3" t="s">
        <v>3551</v>
      </c>
      <c r="E490" s="3" t="s">
        <v>3552</v>
      </c>
      <c r="F490" s="3" t="s">
        <v>3553</v>
      </c>
      <c r="G490" s="3" t="s">
        <v>3554</v>
      </c>
      <c r="H490" s="3" t="s">
        <v>3555</v>
      </c>
      <c r="I490" s="3" t="str">
        <f>IFERROR(__xludf.DUMMYFUNCTION("GOOGLETRANSLATE(H490,""id"",""en"")"),"If you get young marriage, the young pair of Lexa Amp Steve")</f>
        <v>If you get young marriage, the young pair of Lexa Amp Steve</v>
      </c>
    </row>
    <row r="491" ht="15.75" customHeight="1">
      <c r="A491" s="3" t="s">
        <v>3556</v>
      </c>
      <c r="B491" s="3" t="s">
        <v>3557</v>
      </c>
      <c r="C491" s="3" t="s">
        <v>3558</v>
      </c>
      <c r="D491" s="3" t="s">
        <v>3559</v>
      </c>
      <c r="E491" s="3" t="s">
        <v>3560</v>
      </c>
      <c r="F491" s="3" t="s">
        <v>3561</v>
      </c>
      <c r="G491" s="3" t="s">
        <v>3562</v>
      </c>
      <c r="H491" s="3" t="s">
        <v>3563</v>
      </c>
      <c r="I491" s="3" t="str">
        <f>IFERROR(__xludf.DUMMYFUNCTION("GOOGLETRANSLATE(H491,""id"",""en"")"),"if you get married, if you cancel, sorry, sorry")</f>
        <v>if you get married, if you cancel, sorry, sorry</v>
      </c>
    </row>
    <row r="492" ht="15.75" customHeight="1">
      <c r="A492" s="3" t="s">
        <v>3564</v>
      </c>
      <c r="B492" s="3" t="s">
        <v>3565</v>
      </c>
      <c r="C492" s="3" t="s">
        <v>3566</v>
      </c>
      <c r="D492" s="3" t="s">
        <v>3567</v>
      </c>
      <c r="E492" s="3" t="s">
        <v>3567</v>
      </c>
      <c r="F492" s="3" t="s">
        <v>3568</v>
      </c>
      <c r="G492" s="3" t="s">
        <v>3569</v>
      </c>
      <c r="H492" s="3" t="s">
        <v>3570</v>
      </c>
      <c r="I492" s="3" t="str">
        <f>IFERROR(__xludf.DUMMYFUNCTION("GOOGLETRANSLATE(H492,""id"",""en"")"),"Read the caption if you get a young marriage sign")</f>
        <v>Read the caption if you get a young marriage sign</v>
      </c>
    </row>
    <row r="493" ht="15.75" customHeight="1">
      <c r="A493" s="3" t="s">
        <v>3571</v>
      </c>
      <c r="B493" s="3" t="s">
        <v>3572</v>
      </c>
      <c r="C493" s="3" t="s">
        <v>3573</v>
      </c>
      <c r="D493" s="3" t="s">
        <v>3574</v>
      </c>
      <c r="E493" s="3" t="s">
        <v>3575</v>
      </c>
      <c r="F493" s="3" t="s">
        <v>3576</v>
      </c>
      <c r="G493" s="3" t="s">
        <v>3577</v>
      </c>
      <c r="H493" s="3" t="s">
        <v>3578</v>
      </c>
      <c r="I493" s="3" t="str">
        <f>IFERROR(__xludf.DUMMYFUNCTION("GOOGLETRANSLATE(H493,""id"",""en"")"),"sister sister sister mbak married please marry a child satisfied young Slesei yourself so that people marry the child's pity the child is mentally mentally sled")</f>
        <v>sister sister sister mbak married please marry a child satisfied young Slesei yourself so that people marry the child's pity the child is mentally mentally sled</v>
      </c>
    </row>
    <row r="494" ht="15.75" customHeight="1">
      <c r="A494" s="3" t="s">
        <v>3579</v>
      </c>
      <c r="B494" s="3" t="s">
        <v>3579</v>
      </c>
      <c r="C494" s="3" t="s">
        <v>3580</v>
      </c>
      <c r="D494" s="3" t="s">
        <v>3581</v>
      </c>
      <c r="E494" s="3" t="s">
        <v>3582</v>
      </c>
      <c r="F494" s="3" t="s">
        <v>3583</v>
      </c>
      <c r="G494" s="3" t="s">
        <v>3583</v>
      </c>
      <c r="H494" s="3" t="s">
        <v>3584</v>
      </c>
      <c r="I494" s="3" t="str">
        <f>IFERROR(__xludf.DUMMYFUNCTION("GOOGLETRANSLATE(H494,""id"",""en"")"),"said Kazujin Students College Meanwhile Kariselle Young Marriage")</f>
        <v>said Kazujin Students College Meanwhile Kariselle Young Marriage</v>
      </c>
    </row>
    <row r="495" ht="15.75" customHeight="1">
      <c r="A495" s="3" t="s">
        <v>3585</v>
      </c>
      <c r="B495" s="3" t="s">
        <v>3586</v>
      </c>
      <c r="C495" s="3" t="s">
        <v>3587</v>
      </c>
      <c r="D495" s="3" t="s">
        <v>3588</v>
      </c>
      <c r="E495" s="3" t="s">
        <v>3589</v>
      </c>
      <c r="F495" s="3" t="s">
        <v>3590</v>
      </c>
      <c r="G495" s="3" t="s">
        <v>3591</v>
      </c>
      <c r="H495" s="3" t="s">
        <v>3592</v>
      </c>
      <c r="I495" s="3" t="str">
        <f>IFERROR(__xludf.DUMMYFUNCTION("GOOGLETRANSLATE(H495,""id"",""en"")"),"Jigujelly Ketrigger Write finished young nder perception will be marriage, focus on the family")</f>
        <v>Jigujelly Ketrigger Write finished young nder perception will be marriage, focus on the family</v>
      </c>
    </row>
    <row r="496" ht="15.75" customHeight="1">
      <c r="A496" s="3" t="s">
        <v>3593</v>
      </c>
      <c r="B496" s="3" t="s">
        <v>3594</v>
      </c>
      <c r="C496" s="3" t="s">
        <v>3595</v>
      </c>
      <c r="D496" s="3" t="s">
        <v>3596</v>
      </c>
      <c r="E496" s="3" t="s">
        <v>3596</v>
      </c>
      <c r="F496" s="3" t="s">
        <v>3597</v>
      </c>
      <c r="G496" s="3" t="s">
        <v>3598</v>
      </c>
      <c r="H496" s="3" t="s">
        <v>3599</v>
      </c>
      <c r="I496" s="3" t="str">
        <f>IFERROR(__xludf.DUMMYFUNCTION("GOOGLETRANSLATE(H496,""id"",""en"")"),"old niece marriage young bangt")</f>
        <v>old niece marriage young bangt</v>
      </c>
    </row>
    <row r="497" ht="15.75" customHeight="1">
      <c r="A497" s="3" t="s">
        <v>3600</v>
      </c>
      <c r="B497" s="3" t="s">
        <v>3600</v>
      </c>
      <c r="C497" s="3" t="s">
        <v>3601</v>
      </c>
      <c r="D497" s="3" t="s">
        <v>3602</v>
      </c>
      <c r="E497" s="3" t="s">
        <v>3603</v>
      </c>
      <c r="F497" s="3" t="s">
        <v>3604</v>
      </c>
      <c r="G497" s="3" t="s">
        <v>3605</v>
      </c>
      <c r="H497" s="3" t="s">
        <v>3606</v>
      </c>
      <c r="I497" s="3" t="str">
        <f>IFERROR(__xludf.DUMMYFUNCTION("GOOGLETRANSLATE(H497,""id"",""en"")"),"nder marriage young age is easy to find if the age of the neighbor's neighbor is resigned")</f>
        <v>nder marriage young age is easy to find if the age of the neighbor's neighbor is resigned</v>
      </c>
    </row>
    <row r="498" ht="15.75" customHeight="1">
      <c r="A498" s="3" t="s">
        <v>3607</v>
      </c>
      <c r="B498" s="3" t="s">
        <v>3608</v>
      </c>
      <c r="C498" s="3" t="s">
        <v>3609</v>
      </c>
      <c r="D498" s="3" t="s">
        <v>3610</v>
      </c>
      <c r="E498" s="3" t="s">
        <v>3611</v>
      </c>
      <c r="F498" s="3" t="s">
        <v>3612</v>
      </c>
      <c r="G498" s="3" t="s">
        <v>3613</v>
      </c>
      <c r="H498" s="3" t="s">
        <v>3614</v>
      </c>
      <c r="I498" s="3" t="str">
        <f>IFERROR(__xludf.DUMMYFUNCTION("GOOGLETRANSLATE(H498,""id"",""en"")"),"Husband does not hang out since marriage marriage in -laws hobby playing the name of young people Alhamdulillah young marriage adult commitment strong commitment makes the husband lasting")</f>
        <v>Husband does not hang out since marriage marriage in -laws hobby playing the name of young people Alhamdulillah young marriage adult commitment strong commitment makes the husband lasting</v>
      </c>
    </row>
    <row r="499" ht="15.75" customHeight="1">
      <c r="A499" s="3" t="s">
        <v>3615</v>
      </c>
      <c r="B499" s="3" t="s">
        <v>3616</v>
      </c>
      <c r="C499" s="3" t="s">
        <v>3617</v>
      </c>
      <c r="D499" s="3" t="s">
        <v>3618</v>
      </c>
      <c r="E499" s="3" t="s">
        <v>3619</v>
      </c>
      <c r="F499" s="3" t="s">
        <v>3620</v>
      </c>
      <c r="G499" s="3" t="s">
        <v>3620</v>
      </c>
      <c r="H499" s="3" t="s">
        <v>3621</v>
      </c>
      <c r="I499" s="3" t="str">
        <f>IFERROR(__xludf.DUMMYFUNCTION("GOOGLETRANSLATE(H499,""id"",""en"")"),"Chanbaek Two Tweet Star Amp Aksara Star AMP AMA if you get married")</f>
        <v>Chanbaek Two Tweet Star Amp Aksara Star AMP AMA if you get married</v>
      </c>
    </row>
    <row r="500" ht="15.75" customHeight="1">
      <c r="A500" s="3" t="s">
        <v>3622</v>
      </c>
      <c r="B500" s="3" t="s">
        <v>3623</v>
      </c>
      <c r="C500" s="3" t="s">
        <v>3624</v>
      </c>
      <c r="D500" s="3" t="s">
        <v>3625</v>
      </c>
      <c r="E500" s="3" t="s">
        <v>3626</v>
      </c>
      <c r="F500" s="3" t="s">
        <v>3627</v>
      </c>
      <c r="G500" s="3" t="s">
        <v>3627</v>
      </c>
      <c r="H500" s="3" t="s">
        <v>3628</v>
      </c>
      <c r="I500" s="3" t="str">
        <f>IFERROR(__xludf.DUMMYFUNCTION("GOOGLETRANSLATE(H500,""id"",""en"")"),"Young marriage")</f>
        <v>Young marriage</v>
      </c>
    </row>
    <row r="501" ht="15.75" customHeight="1">
      <c r="A501" s="3" t="s">
        <v>3629</v>
      </c>
      <c r="B501" s="3" t="s">
        <v>3629</v>
      </c>
      <c r="C501" s="3" t="s">
        <v>3629</v>
      </c>
      <c r="D501" s="3" t="s">
        <v>3630</v>
      </c>
      <c r="E501" s="3" t="s">
        <v>3630</v>
      </c>
      <c r="F501" s="3" t="s">
        <v>169</v>
      </c>
      <c r="G501" s="3" t="s">
        <v>169</v>
      </c>
      <c r="H501" s="3" t="s">
        <v>170</v>
      </c>
      <c r="I501" s="3" t="str">
        <f>IFERROR(__xludf.DUMMYFUNCTION("GOOGLETRANSLATE(H501,""id"",""en"")"),"The Young Marriage")</f>
        <v>The Young Marriage</v>
      </c>
    </row>
    <row r="502" ht="15.75" customHeight="1">
      <c r="A502" s="3" t="s">
        <v>3631</v>
      </c>
      <c r="B502" s="3" t="s">
        <v>3632</v>
      </c>
      <c r="C502" s="3" t="s">
        <v>3633</v>
      </c>
      <c r="D502" s="3" t="s">
        <v>3634</v>
      </c>
      <c r="E502" s="3" t="s">
        <v>3634</v>
      </c>
      <c r="F502" s="3" t="s">
        <v>3635</v>
      </c>
      <c r="G502" s="3" t="s">
        <v>3636</v>
      </c>
      <c r="H502" s="3" t="s">
        <v>3637</v>
      </c>
      <c r="I502" s="3" t="str">
        <f>IFERROR(__xludf.DUMMYFUNCTION("GOOGLETRANSLATE(H502,""id"",""en"")"),"the name of the young marriage unstable")</f>
        <v>the name of the young marriage unstable</v>
      </c>
    </row>
    <row r="503" ht="15.75" customHeight="1">
      <c r="A503" s="3" t="s">
        <v>3638</v>
      </c>
      <c r="B503" s="3" t="s">
        <v>3639</v>
      </c>
      <c r="C503" s="3" t="s">
        <v>3640</v>
      </c>
      <c r="D503" s="3" t="s">
        <v>3641</v>
      </c>
      <c r="E503" s="3" t="s">
        <v>3642</v>
      </c>
      <c r="F503" s="3" t="s">
        <v>3643</v>
      </c>
      <c r="G503" s="3" t="s">
        <v>3643</v>
      </c>
      <c r="H503" s="3" t="s">
        <v>3644</v>
      </c>
      <c r="I503" s="3" t="str">
        <f>IFERROR(__xludf.DUMMYFUNCTION("GOOGLETRANSLATE(H503,""id"",""en"")"),"if you like to hang out the mental marriage of teenagers if you marry young")</f>
        <v>if you like to hang out the mental marriage of teenagers if you marry young</v>
      </c>
    </row>
    <row r="504" ht="15.75" customHeight="1">
      <c r="A504" s="3" t="s">
        <v>3645</v>
      </c>
      <c r="B504" s="3" t="s">
        <v>3645</v>
      </c>
      <c r="C504" s="3" t="s">
        <v>3646</v>
      </c>
      <c r="D504" s="3" t="s">
        <v>3647</v>
      </c>
      <c r="E504" s="3" t="s">
        <v>3647</v>
      </c>
      <c r="F504" s="3" t="s">
        <v>3648</v>
      </c>
      <c r="G504" s="3" t="s">
        <v>3649</v>
      </c>
      <c r="H504" s="3" t="s">
        <v>3650</v>
      </c>
      <c r="I504" s="3" t="str">
        <f>IFERROR(__xludf.DUMMYFUNCTION("GOOGLETRANSLATE(H504,""id"",""en"")"),"faith in the intention of young marriage")</f>
        <v>faith in the intention of young marriage</v>
      </c>
    </row>
    <row r="505" ht="15.75" customHeight="1">
      <c r="A505" s="3" t="s">
        <v>3651</v>
      </c>
      <c r="B505" s="3" t="s">
        <v>3652</v>
      </c>
      <c r="C505" s="3" t="s">
        <v>3653</v>
      </c>
      <c r="D505" s="3" t="s">
        <v>3654</v>
      </c>
      <c r="E505" s="3" t="s">
        <v>3655</v>
      </c>
      <c r="F505" s="3" t="s">
        <v>3656</v>
      </c>
      <c r="G505" s="3" t="s">
        <v>3657</v>
      </c>
      <c r="H505" s="3" t="s">
        <v>3658</v>
      </c>
      <c r="I505" s="3" t="str">
        <f>IFERROR(__xludf.DUMMYFUNCTION("GOOGLETRANSLATE(H505,""id"",""en"")"),"tacky, the young okb is a marriage money, buy if it's elegant measured the expensive price of Gaban")</f>
        <v>tacky, the young okb is a marriage money, buy if it's elegant measured the expensive price of Gaban</v>
      </c>
    </row>
    <row r="506" ht="15.75" customHeight="1">
      <c r="A506" s="3" t="s">
        <v>3659</v>
      </c>
      <c r="B506" s="3" t="s">
        <v>3660</v>
      </c>
      <c r="C506" s="3" t="s">
        <v>3661</v>
      </c>
      <c r="D506" s="3" t="s">
        <v>3662</v>
      </c>
      <c r="E506" s="3" t="s">
        <v>3663</v>
      </c>
      <c r="F506" s="3" t="s">
        <v>3664</v>
      </c>
      <c r="G506" s="3" t="s">
        <v>3665</v>
      </c>
      <c r="H506" s="3" t="s">
        <v>3666</v>
      </c>
      <c r="I506" s="3" t="str">
        <f>IFERROR(__xludf.DUMMYFUNCTION("GOOGLETRANSLATE(H506,""id"",""en"")"),"Stock Ma'am hobby of snacks really young marriage, please pursue a career aware nder standard standard")</f>
        <v>Stock Ma'am hobby of snacks really young marriage, please pursue a career aware nder standard standard</v>
      </c>
    </row>
    <row r="507" ht="15.75" customHeight="1">
      <c r="A507" s="3" t="s">
        <v>3667</v>
      </c>
      <c r="B507" s="3" t="s">
        <v>3668</v>
      </c>
      <c r="C507" s="3" t="s">
        <v>3669</v>
      </c>
      <c r="D507" s="3" t="s">
        <v>3670</v>
      </c>
      <c r="E507" s="3" t="s">
        <v>3671</v>
      </c>
      <c r="F507" s="3" t="s">
        <v>3672</v>
      </c>
      <c r="G507" s="3" t="s">
        <v>3672</v>
      </c>
      <c r="H507" s="3" t="s">
        <v>3673</v>
      </c>
      <c r="I507" s="3" t="str">
        <f>IFERROR(__xludf.DUMMYFUNCTION("GOOGLETRANSLATE(H507,""id"",""en"")"),"Don't marry a minimum of young work, the younger siblings are really old")</f>
        <v>Don't marry a minimum of young work, the younger siblings are really old</v>
      </c>
    </row>
    <row r="508" ht="15.75" customHeight="1">
      <c r="A508" s="3" t="s">
        <v>3674</v>
      </c>
      <c r="B508" s="3" t="s">
        <v>3675</v>
      </c>
      <c r="C508" s="3" t="s">
        <v>3676</v>
      </c>
      <c r="D508" s="3" t="s">
        <v>3677</v>
      </c>
      <c r="E508" s="3" t="s">
        <v>3678</v>
      </c>
      <c r="F508" s="3" t="s">
        <v>3679</v>
      </c>
      <c r="G508" s="3" t="s">
        <v>3680</v>
      </c>
      <c r="H508" s="3" t="s">
        <v>3681</v>
      </c>
      <c r="I508" s="3" t="str">
        <f>IFERROR(__xludf.DUMMYFUNCTION("GOOGLETRANSLATE(H508,""id"",""en"")"),"guys just really sad when sending guess young marriage to encourage the social village of the family")</f>
        <v>guys just really sad when sending guess young marriage to encourage the social village of the family</v>
      </c>
    </row>
    <row r="509" ht="15.75" customHeight="1">
      <c r="A509" s="3" t="s">
        <v>3682</v>
      </c>
      <c r="B509" s="3" t="s">
        <v>3683</v>
      </c>
      <c r="C509" s="3" t="s">
        <v>3684</v>
      </c>
      <c r="D509" s="3" t="s">
        <v>3685</v>
      </c>
      <c r="E509" s="3" t="s">
        <v>3685</v>
      </c>
      <c r="F509" s="3" t="s">
        <v>3686</v>
      </c>
      <c r="G509" s="3" t="s">
        <v>3686</v>
      </c>
      <c r="H509" s="3" t="s">
        <v>3687</v>
      </c>
      <c r="I509" s="3" t="str">
        <f>IFERROR(__xludf.DUMMYFUNCTION("GOOGLETRANSLATE(H509,""id"",""en"")"),"young don't tell marriage")</f>
        <v>young don't tell marriage</v>
      </c>
    </row>
    <row r="510" ht="15.75" customHeight="1">
      <c r="A510" s="3" t="s">
        <v>3688</v>
      </c>
      <c r="B510" s="3" t="s">
        <v>3688</v>
      </c>
      <c r="C510" s="3" t="s">
        <v>3688</v>
      </c>
      <c r="D510" s="3" t="s">
        <v>3689</v>
      </c>
      <c r="E510" s="3" t="s">
        <v>3689</v>
      </c>
      <c r="F510" s="3" t="s">
        <v>169</v>
      </c>
      <c r="G510" s="3" t="s">
        <v>169</v>
      </c>
      <c r="H510" s="3" t="s">
        <v>170</v>
      </c>
      <c r="I510" s="3" t="str">
        <f>IFERROR(__xludf.DUMMYFUNCTION("GOOGLETRANSLATE(H510,""id"",""en"")"),"The Young Marriage")</f>
        <v>The Young Marriage</v>
      </c>
    </row>
    <row r="511" ht="15.75" customHeight="1">
      <c r="A511" s="3" t="s">
        <v>3690</v>
      </c>
      <c r="B511" s="3" t="s">
        <v>3690</v>
      </c>
      <c r="C511" s="3" t="s">
        <v>3691</v>
      </c>
      <c r="D511" s="3" t="s">
        <v>3692</v>
      </c>
      <c r="E511" s="3" t="s">
        <v>3693</v>
      </c>
      <c r="F511" s="3" t="s">
        <v>3694</v>
      </c>
      <c r="G511" s="3" t="s">
        <v>3695</v>
      </c>
      <c r="H511" s="3" t="s">
        <v>3696</v>
      </c>
      <c r="I511" s="3" t="str">
        <f>IFERROR(__xludf.DUMMYFUNCTION("GOOGLETRANSLATE(H511,""id"",""en"")"),"personal religion of the prospective communication is complete etc. not marriage young scary hehehe")</f>
        <v>personal religion of the prospective communication is complete etc. not marriage young scary hehehe</v>
      </c>
    </row>
    <row r="512" ht="15.75" customHeight="1">
      <c r="A512" s="3" t="s">
        <v>3697</v>
      </c>
      <c r="B512" s="3" t="s">
        <v>3698</v>
      </c>
      <c r="C512" s="3" t="s">
        <v>3699</v>
      </c>
      <c r="D512" s="3" t="s">
        <v>3700</v>
      </c>
      <c r="E512" s="3" t="s">
        <v>3701</v>
      </c>
      <c r="F512" s="3" t="s">
        <v>3702</v>
      </c>
      <c r="G512" s="3" t="s">
        <v>3703</v>
      </c>
      <c r="H512" s="3" t="s">
        <v>3704</v>
      </c>
      <c r="I512" s="3" t="str">
        <f>IFERROR(__xludf.DUMMYFUNCTION("GOOGLETRANSLATE(H512,""id"",""en"")"),"Mr. Butin really loves he is jealous of BUTIN but said that he likes girlsewe.")</f>
        <v>Mr. Butin really loves he is jealous of BUTIN but said that he likes girlsewe.</v>
      </c>
    </row>
    <row r="513" ht="15.75" customHeight="1">
      <c r="A513" s="3" t="s">
        <v>3705</v>
      </c>
      <c r="B513" s="3" t="s">
        <v>3706</v>
      </c>
      <c r="C513" s="3" t="s">
        <v>3706</v>
      </c>
      <c r="D513" s="3" t="s">
        <v>3707</v>
      </c>
      <c r="E513" s="3" t="s">
        <v>3708</v>
      </c>
      <c r="F513" s="3" t="s">
        <v>3709</v>
      </c>
      <c r="G513" s="3" t="s">
        <v>3710</v>
      </c>
      <c r="H513" s="3" t="s">
        <v>3711</v>
      </c>
      <c r="I513" s="3" t="str">
        <f>IFERROR(__xludf.DUMMYFUNCTION("GOOGLETRANSLATE(H513,""id"",""en"")"),"really young marriage funny fuck faded")</f>
        <v>really young marriage funny fuck faded</v>
      </c>
    </row>
    <row r="514" ht="15.75" customHeight="1">
      <c r="A514" s="3" t="s">
        <v>3712</v>
      </c>
      <c r="B514" s="3" t="s">
        <v>3713</v>
      </c>
      <c r="C514" s="3" t="s">
        <v>3714</v>
      </c>
      <c r="D514" s="3" t="s">
        <v>3715</v>
      </c>
      <c r="E514" s="3" t="s">
        <v>3715</v>
      </c>
      <c r="F514" s="3" t="s">
        <v>3716</v>
      </c>
      <c r="G514" s="3" t="s">
        <v>3717</v>
      </c>
      <c r="H514" s="3" t="s">
        <v>3718</v>
      </c>
      <c r="I514" s="3" t="str">
        <f>IFERROR(__xludf.DUMMYFUNCTION("GOOGLETRANSLATE(H514,""id"",""en"")"),"install young marriage")</f>
        <v>install young marriage</v>
      </c>
    </row>
    <row r="515" ht="15.75" customHeight="1">
      <c r="A515" s="3" t="s">
        <v>3719</v>
      </c>
      <c r="B515" s="3" t="s">
        <v>3719</v>
      </c>
      <c r="C515" s="3" t="s">
        <v>3720</v>
      </c>
      <c r="D515" s="3" t="s">
        <v>3721</v>
      </c>
      <c r="E515" s="3" t="s">
        <v>3722</v>
      </c>
      <c r="F515" s="3" t="s">
        <v>3723</v>
      </c>
      <c r="G515" s="3" t="s">
        <v>3724</v>
      </c>
      <c r="H515" s="3" t="s">
        <v>3725</v>
      </c>
      <c r="I515" s="3" t="str">
        <f>IFERROR(__xludf.DUMMYFUNCTION("GOOGLETRANSLATE(H515,""id"",""en"")"),"satisfied playing while young to get married")</f>
        <v>satisfied playing while young to get married</v>
      </c>
    </row>
    <row r="516" ht="15.75" customHeight="1">
      <c r="A516" s="3" t="s">
        <v>3726</v>
      </c>
      <c r="B516" s="3" t="s">
        <v>3727</v>
      </c>
      <c r="C516" s="3" t="s">
        <v>3728</v>
      </c>
      <c r="D516" s="3" t="s">
        <v>3729</v>
      </c>
      <c r="E516" s="3" t="s">
        <v>3730</v>
      </c>
      <c r="F516" s="3" t="s">
        <v>3731</v>
      </c>
      <c r="G516" s="3" t="s">
        <v>3732</v>
      </c>
      <c r="H516" s="3" t="s">
        <v>3733</v>
      </c>
      <c r="I516" s="3" t="str">
        <f>IFERROR(__xludf.DUMMYFUNCTION("GOOGLETRANSLATE(H516,""id"",""en"")"),"marriage rich language, sister, young favors, you are hurt, you will be pregnant")</f>
        <v>marriage rich language, sister, young favors, you are hurt, you will be pregnant</v>
      </c>
    </row>
    <row r="517" ht="15.75" customHeight="1">
      <c r="A517" s="3" t="s">
        <v>3734</v>
      </c>
      <c r="B517" s="3" t="s">
        <v>3735</v>
      </c>
      <c r="C517" s="3" t="s">
        <v>3736</v>
      </c>
      <c r="D517" s="3" t="s">
        <v>3737</v>
      </c>
      <c r="E517" s="3" t="s">
        <v>3738</v>
      </c>
      <c r="F517" s="3" t="s">
        <v>3739</v>
      </c>
      <c r="G517" s="3" t="s">
        <v>3740</v>
      </c>
      <c r="H517" s="3" t="s">
        <v>3741</v>
      </c>
      <c r="I517" s="3" t="str">
        <f>IFERROR(__xludf.DUMMYFUNCTION("GOOGLETRANSLATE(H517,""id"",""en"")"),"rich girls nder graduate brothers and sisters marriage young siblings work economics family down really down the economic business of parents")</f>
        <v>rich girls nder graduate brothers and sisters marriage young siblings work economics family down really down the economic business of parents</v>
      </c>
    </row>
    <row r="518" ht="15.75" customHeight="1">
      <c r="A518" s="3" t="s">
        <v>3742</v>
      </c>
      <c r="B518" s="3" t="s">
        <v>3742</v>
      </c>
      <c r="C518" s="3" t="s">
        <v>3743</v>
      </c>
      <c r="D518" s="3" t="s">
        <v>3744</v>
      </c>
      <c r="E518" s="3" t="s">
        <v>3745</v>
      </c>
      <c r="F518" s="3" t="s">
        <v>3746</v>
      </c>
      <c r="G518" s="3" t="s">
        <v>3747</v>
      </c>
      <c r="H518" s="3" t="s">
        <v>3748</v>
      </c>
      <c r="I518" s="3" t="str">
        <f>IFERROR(__xludf.DUMMYFUNCTION("GOOGLETRANSLATE(H518,""id"",""en"")"),"jigujelly, you know, her principle is married late, so many young people are single, marriage regret")</f>
        <v>jigujelly, you know, her principle is married late, so many young people are single, marriage regret</v>
      </c>
    </row>
    <row r="519" ht="15.75" customHeight="1">
      <c r="A519" s="3" t="s">
        <v>3749</v>
      </c>
      <c r="B519" s="3" t="s">
        <v>3749</v>
      </c>
      <c r="C519" s="3" t="s">
        <v>3750</v>
      </c>
      <c r="D519" s="3" t="s">
        <v>3751</v>
      </c>
      <c r="E519" s="3" t="s">
        <v>3751</v>
      </c>
      <c r="F519" s="3" t="s">
        <v>3752</v>
      </c>
      <c r="G519" s="3" t="s">
        <v>3752</v>
      </c>
      <c r="H519" s="3" t="s">
        <v>3753</v>
      </c>
      <c r="I519" s="3" t="str">
        <f>IFERROR(__xludf.DUMMYFUNCTION("GOOGLETRANSLATE(H519,""id"",""en"")"),"young marriage age Doyoung anyway")</f>
        <v>young marriage age Doyoung anyway</v>
      </c>
    </row>
    <row r="520" ht="15.75" customHeight="1">
      <c r="A520" s="3" t="s">
        <v>3754</v>
      </c>
      <c r="B520" s="3" t="s">
        <v>3755</v>
      </c>
      <c r="C520" s="3" t="s">
        <v>3756</v>
      </c>
      <c r="D520" s="3" t="s">
        <v>3757</v>
      </c>
      <c r="E520" s="3" t="s">
        <v>3758</v>
      </c>
      <c r="F520" s="3" t="s">
        <v>3759</v>
      </c>
      <c r="G520" s="3" t="s">
        <v>3759</v>
      </c>
      <c r="H520" s="3" t="s">
        <v>3760</v>
      </c>
      <c r="I520" s="3" t="str">
        <f>IFERROR(__xludf.DUMMYFUNCTION("GOOGLETRANSLATE(H520,""id"",""en"")"),"if you get a young marriage, daddy")</f>
        <v>if you get a young marriage, daddy</v>
      </c>
    </row>
    <row r="521" ht="15.75" customHeight="1">
      <c r="A521" s="3" t="s">
        <v>3761</v>
      </c>
      <c r="B521" s="3" t="s">
        <v>3762</v>
      </c>
      <c r="C521" s="3" t="s">
        <v>3763</v>
      </c>
      <c r="D521" s="3" t="s">
        <v>3764</v>
      </c>
      <c r="E521" s="3" t="s">
        <v>3765</v>
      </c>
      <c r="F521" s="3" t="s">
        <v>3766</v>
      </c>
      <c r="G521" s="3" t="s">
        <v>3767</v>
      </c>
      <c r="H521" s="3" t="s">
        <v>3768</v>
      </c>
      <c r="I521" s="3" t="str">
        <f>IFERROR(__xludf.DUMMYFUNCTION("GOOGLETRANSLATE(H521,""id"",""en"")"),"Live environment people graduated from school college Rantau Work Choose young marriage to disgrace")</f>
        <v>Live environment people graduated from school college Rantau Work Choose young marriage to disgrace</v>
      </c>
    </row>
    <row r="522" ht="15.75" customHeight="1">
      <c r="A522" s="3" t="s">
        <v>3769</v>
      </c>
      <c r="B522" s="3" t="s">
        <v>3770</v>
      </c>
      <c r="C522" s="3" t="s">
        <v>3771</v>
      </c>
      <c r="D522" s="3" t="s">
        <v>3772</v>
      </c>
      <c r="E522" s="3" t="s">
        <v>3773</v>
      </c>
      <c r="F522" s="3" t="s">
        <v>3774</v>
      </c>
      <c r="G522" s="3" t="s">
        <v>3775</v>
      </c>
      <c r="H522" s="3" t="s">
        <v>3776</v>
      </c>
      <c r="I522" s="3" t="str">
        <f>IFERROR(__xludf.DUMMYFUNCTION("GOOGLETRANSLATE(H522,""id"",""en"")"),"Real Write WP FB Join GC WA WA Just Pling Young Marriage")</f>
        <v>Real Write WP FB Join GC WA WA Just Pling Young Marriage</v>
      </c>
    </row>
    <row r="523" ht="15.75" customHeight="1">
      <c r="A523" s="3" t="s">
        <v>3777</v>
      </c>
      <c r="B523" s="3" t="s">
        <v>3778</v>
      </c>
      <c r="C523" s="3" t="s">
        <v>3779</v>
      </c>
      <c r="D523" s="3" t="s">
        <v>3780</v>
      </c>
      <c r="E523" s="3" t="s">
        <v>3781</v>
      </c>
      <c r="F523" s="3" t="s">
        <v>3782</v>
      </c>
      <c r="G523" s="3" t="s">
        <v>3783</v>
      </c>
      <c r="H523" s="3" t="s">
        <v>3784</v>
      </c>
      <c r="I523" s="3" t="str">
        <f>IFERROR(__xludf.DUMMYFUNCTION("GOOGLETRANSLATE(H523,""id"",""en"")"),"Yoongi said Run BTS grooming so girls if the aunt of the sister's sister's sister's brother was born jungkook taehyung dream of a young marriage of a member of a bangtan marriage")</f>
        <v>Yoongi said Run BTS grooming so girls if the aunt of the sister's sister's sister's brother was born jungkook taehyung dream of a young marriage of a member of a bangtan marriage</v>
      </c>
    </row>
    <row r="524" ht="15.75" customHeight="1">
      <c r="A524" s="3" t="s">
        <v>3785</v>
      </c>
      <c r="B524" s="3" t="s">
        <v>3786</v>
      </c>
      <c r="C524" s="3" t="s">
        <v>3787</v>
      </c>
      <c r="D524" s="3" t="s">
        <v>3788</v>
      </c>
      <c r="E524" s="3" t="s">
        <v>3789</v>
      </c>
      <c r="F524" s="3" t="s">
        <v>3790</v>
      </c>
      <c r="G524" s="3" t="s">
        <v>3791</v>
      </c>
      <c r="H524" s="3" t="s">
        <v>3792</v>
      </c>
      <c r="I524" s="3" t="str">
        <f>IFERROR(__xludf.DUMMYFUNCTION("GOOGLETRANSLATE(H524,""id"",""en"")"),"Here, please follow marriage, please please")</f>
        <v>Here, please follow marriage, please please</v>
      </c>
    </row>
    <row r="525" ht="15.75" customHeight="1">
      <c r="A525" s="3" t="s">
        <v>3793</v>
      </c>
      <c r="B525" s="3" t="s">
        <v>3793</v>
      </c>
      <c r="C525" s="3" t="s">
        <v>3794</v>
      </c>
      <c r="D525" s="3" t="s">
        <v>3795</v>
      </c>
      <c r="E525" s="3" t="s">
        <v>3796</v>
      </c>
      <c r="F525" s="3" t="s">
        <v>3797</v>
      </c>
      <c r="G525" s="3" t="s">
        <v>3797</v>
      </c>
      <c r="H525" s="3" t="s">
        <v>3798</v>
      </c>
      <c r="I525" s="3" t="str">
        <f>IFERROR(__xludf.DUMMYFUNCTION("GOOGLETRANSLATE(H525,""id"",""en"")"),"young marriage people")</f>
        <v>young marriage people</v>
      </c>
    </row>
    <row r="526" ht="15.75" customHeight="1">
      <c r="A526" s="3" t="s">
        <v>3799</v>
      </c>
      <c r="B526" s="3" t="s">
        <v>3800</v>
      </c>
      <c r="C526" s="3" t="s">
        <v>3801</v>
      </c>
      <c r="D526" s="3" t="s">
        <v>3802</v>
      </c>
      <c r="E526" s="3" t="s">
        <v>3803</v>
      </c>
      <c r="F526" s="3" t="s">
        <v>3804</v>
      </c>
      <c r="G526" s="3" t="s">
        <v>3805</v>
      </c>
      <c r="H526" s="3" t="s">
        <v>3806</v>
      </c>
      <c r="I526" s="3" t="str">
        <f>IFERROR(__xludf.DUMMYFUNCTION("GOOGLETRANSLATE(H526,""id"",""en"")"),"Typing young marriage stable mental money")</f>
        <v>Typing young marriage stable mental money</v>
      </c>
    </row>
    <row r="527" ht="15.75" customHeight="1">
      <c r="A527" s="3" t="s">
        <v>3807</v>
      </c>
      <c r="B527" s="3" t="s">
        <v>3807</v>
      </c>
      <c r="C527" s="3" t="s">
        <v>3808</v>
      </c>
      <c r="D527" s="3" t="s">
        <v>3809</v>
      </c>
      <c r="E527" s="3" t="s">
        <v>3810</v>
      </c>
      <c r="F527" s="3" t="s">
        <v>3811</v>
      </c>
      <c r="G527" s="3" t="s">
        <v>3812</v>
      </c>
      <c r="H527" s="3" t="s">
        <v>3813</v>
      </c>
      <c r="I527" s="3" t="str">
        <f>IFERROR(__xludf.DUMMYFUNCTION("GOOGLETRANSLATE(H527,""id"",""en"")"),"GIRL GIRLSHOPE YOUNG PHYSICAL GIRLS GIRLS GIRLS OLD OLD PSYCHOLOGY GIRLS GIRLS GIRLS NEED TO GIVE GIRLS NEED TO MAPAN")</f>
        <v>GIRL GIRLSHOPE YOUNG PHYSICAL GIRLS GIRLS GIRLS OLD OLD PSYCHOLOGY GIRLS GIRLS GIRLS NEED TO GIVE GIRLS NEED TO MAPAN</v>
      </c>
    </row>
    <row r="528" ht="15.75" customHeight="1">
      <c r="A528" s="3" t="s">
        <v>3814</v>
      </c>
      <c r="B528" s="3" t="s">
        <v>3814</v>
      </c>
      <c r="C528" s="3" t="s">
        <v>3815</v>
      </c>
      <c r="D528" s="3" t="s">
        <v>3816</v>
      </c>
      <c r="E528" s="3" t="s">
        <v>3816</v>
      </c>
      <c r="F528" s="3" t="s">
        <v>3817</v>
      </c>
      <c r="G528" s="3" t="s">
        <v>3817</v>
      </c>
      <c r="H528" s="3" t="s">
        <v>3818</v>
      </c>
      <c r="I528" s="3" t="str">
        <f>IFERROR(__xludf.DUMMYFUNCTION("GOOGLETRANSLATE(H528,""id"",""en"")"),"Young Marriage Password")</f>
        <v>Young Marriage Password</v>
      </c>
    </row>
    <row r="529" ht="15.75" customHeight="1">
      <c r="A529" s="3" t="s">
        <v>3819</v>
      </c>
      <c r="B529" s="3" t="s">
        <v>3820</v>
      </c>
      <c r="C529" s="3" t="s">
        <v>3821</v>
      </c>
      <c r="D529" s="3" t="s">
        <v>3822</v>
      </c>
      <c r="E529" s="3" t="s">
        <v>3823</v>
      </c>
      <c r="F529" s="3" t="s">
        <v>3824</v>
      </c>
      <c r="G529" s="3" t="s">
        <v>3825</v>
      </c>
      <c r="H529" s="3" t="s">
        <v>3826</v>
      </c>
      <c r="I529" s="3" t="str">
        <f>IFERROR(__xludf.DUMMYFUNCTION("GOOGLETRANSLATE(H529,""id"",""en"")"),"Children Choose Young Marriage Alas Hindar Zina Mindset Determine the road if it's difficult")</f>
        <v>Children Choose Young Marriage Alas Hindar Zina Mindset Determine the road if it's difficult</v>
      </c>
    </row>
    <row r="530" ht="15.75" customHeight="1">
      <c r="A530" s="4" t="s">
        <v>3827</v>
      </c>
      <c r="B530" s="4" t="s">
        <v>3828</v>
      </c>
      <c r="C530" s="3" t="s">
        <v>3829</v>
      </c>
      <c r="D530" s="3" t="s">
        <v>3830</v>
      </c>
      <c r="E530" s="3" t="s">
        <v>3830</v>
      </c>
      <c r="F530" s="3" t="s">
        <v>3831</v>
      </c>
      <c r="G530" s="3" t="s">
        <v>3832</v>
      </c>
      <c r="H530" s="3" t="s">
        <v>3833</v>
      </c>
      <c r="I530" s="3" t="str">
        <f>IFERROR(__xludf.DUMMYFUNCTION("GOOGLETRANSLATE(H530,""id"",""en"")"),"Marriage Age Fay Nabila Fear of Missing Young")</f>
        <v>Marriage Age Fay Nabila Fear of Missing Young</v>
      </c>
    </row>
    <row r="531" ht="15.75" customHeight="1">
      <c r="A531" s="3" t="s">
        <v>3834</v>
      </c>
      <c r="B531" s="3" t="s">
        <v>3835</v>
      </c>
      <c r="C531" s="3" t="s">
        <v>3836</v>
      </c>
      <c r="D531" s="3" t="s">
        <v>3837</v>
      </c>
      <c r="E531" s="3" t="s">
        <v>3838</v>
      </c>
      <c r="F531" s="3" t="s">
        <v>3839</v>
      </c>
      <c r="G531" s="3" t="s">
        <v>3840</v>
      </c>
      <c r="H531" s="3" t="s">
        <v>3841</v>
      </c>
      <c r="I531" s="3" t="str">
        <f>IFERROR(__xludf.DUMMYFUNCTION("GOOGLETRANSLATE(H531,""id"",""en"")"),"jigujelly, yes, a young marriage house, aunt marriage age, age, age, puberty, afraid of girlfriends.")</f>
        <v>jigujelly, yes, a young marriage house, aunt marriage age, age, age, puberty, afraid of girlfriends.</v>
      </c>
    </row>
    <row r="532" ht="15.75" customHeight="1">
      <c r="A532" s="3" t="s">
        <v>3842</v>
      </c>
      <c r="B532" s="3" t="s">
        <v>3843</v>
      </c>
      <c r="C532" s="3" t="s">
        <v>3843</v>
      </c>
      <c r="D532" s="3" t="s">
        <v>3844</v>
      </c>
      <c r="E532" s="3" t="s">
        <v>3845</v>
      </c>
      <c r="F532" s="3" t="s">
        <v>3845</v>
      </c>
      <c r="G532" s="3" t="s">
        <v>3846</v>
      </c>
      <c r="H532" s="3" t="s">
        <v>3847</v>
      </c>
      <c r="I532" s="3" t="str">
        <f>IFERROR(__xludf.DUMMYFUNCTION("GOOGLETRANSLATE(H532,""id"",""en"")"),"Mrs. Sunwoo young marriage")</f>
        <v>Mrs. Sunwoo young marriage</v>
      </c>
    </row>
    <row r="533" ht="15.75" customHeight="1">
      <c r="A533" s="3" t="s">
        <v>3848</v>
      </c>
      <c r="B533" s="3" t="s">
        <v>3848</v>
      </c>
      <c r="C533" s="3" t="s">
        <v>3849</v>
      </c>
      <c r="D533" s="3" t="s">
        <v>3850</v>
      </c>
      <c r="E533" s="3" t="s">
        <v>3851</v>
      </c>
      <c r="F533" s="3" t="s">
        <v>3852</v>
      </c>
      <c r="G533" s="3" t="s">
        <v>3853</v>
      </c>
      <c r="H533" s="3" t="s">
        <v>3854</v>
      </c>
      <c r="I533" s="3" t="str">
        <f>IFERROR(__xludf.DUMMYFUNCTION("GOOGLETRANSLATE(H533,""id"",""en"")"),"no im not judging do not know people aspects of the economy, etc. sometimes people are forced to talk about friends not young economy")</f>
        <v>no im not judging do not know people aspects of the economy, etc. sometimes people are forced to talk about friends not young economy</v>
      </c>
    </row>
    <row r="534" ht="15.75" customHeight="1">
      <c r="A534" s="3" t="s">
        <v>3855</v>
      </c>
      <c r="B534" s="3" t="s">
        <v>3856</v>
      </c>
      <c r="C534" s="3" t="s">
        <v>3857</v>
      </c>
      <c r="D534" s="3" t="s">
        <v>3858</v>
      </c>
      <c r="E534" s="3" t="s">
        <v>3859</v>
      </c>
      <c r="F534" s="3" t="s">
        <v>3860</v>
      </c>
      <c r="G534" s="3" t="s">
        <v>3861</v>
      </c>
      <c r="H534" s="3" t="s">
        <v>3862</v>
      </c>
      <c r="I534" s="3" t="str">
        <f>IFERROR(__xludf.DUMMYFUNCTION("GOOGLETRANSLATE(H534,""id"",""en"")"),"yes the book is the event to show off fuck the meeting of the marriage of children just busy working young spokes")</f>
        <v>yes the book is the event to show off fuck the meeting of the marriage of children just busy working young spokes</v>
      </c>
    </row>
    <row r="535" ht="15.75" customHeight="1">
      <c r="A535" s="3" t="s">
        <v>3863</v>
      </c>
      <c r="B535" s="3" t="s">
        <v>3863</v>
      </c>
      <c r="C535" s="3" t="s">
        <v>3864</v>
      </c>
      <c r="D535" s="3" t="s">
        <v>3865</v>
      </c>
      <c r="E535" s="3" t="s">
        <v>3866</v>
      </c>
      <c r="F535" s="3" t="s">
        <v>3867</v>
      </c>
      <c r="G535" s="3" t="s">
        <v>3868</v>
      </c>
      <c r="H535" s="3" t="s">
        <v>3869</v>
      </c>
      <c r="I535" s="3" t="str">
        <f>IFERROR(__xludf.DUMMYFUNCTION("GOOGLETRANSLATE(H535,""id"",""en"")"),"if you are friends, yes, don't get married, you don't get old, you will find a good favorable money we feel the same way")</f>
        <v>if you are friends, yes, don't get married, you don't get old, you will find a good favorable money we feel the same way</v>
      </c>
    </row>
    <row r="536" ht="15.75" customHeight="1">
      <c r="A536" s="3" t="s">
        <v>3870</v>
      </c>
      <c r="B536" s="3" t="s">
        <v>3870</v>
      </c>
      <c r="C536" s="3" t="s">
        <v>3628</v>
      </c>
      <c r="D536" s="3" t="s">
        <v>3627</v>
      </c>
      <c r="E536" s="3" t="s">
        <v>3627</v>
      </c>
      <c r="F536" s="3" t="s">
        <v>3627</v>
      </c>
      <c r="G536" s="3" t="s">
        <v>3627</v>
      </c>
      <c r="H536" s="3" t="s">
        <v>3628</v>
      </c>
      <c r="I536" s="3" t="str">
        <f>IFERROR(__xludf.DUMMYFUNCTION("GOOGLETRANSLATE(H536,""id"",""en"")"),"Young marriage")</f>
        <v>Young marriage</v>
      </c>
    </row>
    <row r="537" ht="15.75" customHeight="1">
      <c r="A537" s="3" t="s">
        <v>3871</v>
      </c>
      <c r="B537" s="3" t="s">
        <v>3872</v>
      </c>
      <c r="C537" s="3" t="s">
        <v>3873</v>
      </c>
      <c r="D537" s="3" t="s">
        <v>3874</v>
      </c>
      <c r="E537" s="3" t="s">
        <v>3875</v>
      </c>
      <c r="F537" s="3" t="s">
        <v>3876</v>
      </c>
      <c r="G537" s="3" t="s">
        <v>3877</v>
      </c>
      <c r="H537" s="3" t="s">
        <v>3878</v>
      </c>
      <c r="I537" s="3" t="str">
        <f>IFERROR(__xludf.DUMMYFUNCTION("GOOGLETRANSLATE(H537,""id"",""en"")"),"Alas Brave Marriages Tell the guarantee to guarantee youths are important to be ashamed if you belong to parents, install a dream dream of young girls, so if the child is aged")</f>
        <v>Alas Brave Marriages Tell the guarantee to guarantee youths are important to be ashamed if you belong to parents, install a dream dream of young girls, so if the child is aged</v>
      </c>
    </row>
    <row r="538" ht="15.75" customHeight="1">
      <c r="A538" s="3" t="s">
        <v>3879</v>
      </c>
      <c r="B538" s="3" t="s">
        <v>3879</v>
      </c>
      <c r="C538" s="3" t="s">
        <v>3880</v>
      </c>
      <c r="D538" s="3" t="s">
        <v>3881</v>
      </c>
      <c r="E538" s="3" t="s">
        <v>3882</v>
      </c>
      <c r="F538" s="3" t="s">
        <v>3883</v>
      </c>
      <c r="G538" s="3" t="s">
        <v>3884</v>
      </c>
      <c r="H538" s="3" t="s">
        <v>3885</v>
      </c>
      <c r="I538" s="3" t="str">
        <f>IFERROR(__xludf.DUMMYFUNCTION("GOOGLETRANSLATE(H538,""id"",""en"")"),"The name of the marriage as long as it is coupled with the knowledge of people if the marriage is satisfied, aka young people living two thoughts")</f>
        <v>The name of the marriage as long as it is coupled with the knowledge of people if the marriage is satisfied, aka young people living two thoughts</v>
      </c>
    </row>
    <row r="539" ht="15.75" customHeight="1">
      <c r="A539" s="3" t="s">
        <v>3886</v>
      </c>
      <c r="B539" s="3" t="s">
        <v>3887</v>
      </c>
      <c r="C539" s="3" t="s">
        <v>3888</v>
      </c>
      <c r="D539" s="3" t="s">
        <v>3889</v>
      </c>
      <c r="E539" s="3" t="s">
        <v>3890</v>
      </c>
      <c r="F539" s="3" t="s">
        <v>3891</v>
      </c>
      <c r="G539" s="3" t="s">
        <v>3892</v>
      </c>
      <c r="H539" s="3" t="s">
        <v>3893</v>
      </c>
      <c r="I539" s="3" t="str">
        <f>IFERROR(__xludf.DUMMYFUNCTION("GOOGLETRANSLATE(H539,""id"",""en"")"),"Feel You Neighbors Pair Young Wife Diomelin Is Not Natural Families Wife Not Bain Intellect Girl Oath Living Safe Peaceful Marriage Caci Maki Pregnant Tobat")</f>
        <v>Feel You Neighbors Pair Young Wife Diomelin Is Not Natural Families Wife Not Bain Intellect Girl Oath Living Safe Peaceful Marriage Caci Maki Pregnant Tobat</v>
      </c>
    </row>
    <row r="540" ht="15.75" customHeight="1">
      <c r="A540" s="3" t="s">
        <v>3894</v>
      </c>
      <c r="B540" s="3" t="s">
        <v>3895</v>
      </c>
      <c r="C540" s="3" t="s">
        <v>3896</v>
      </c>
      <c r="D540" s="3" t="s">
        <v>3897</v>
      </c>
      <c r="E540" s="3" t="s">
        <v>3897</v>
      </c>
      <c r="F540" s="3" t="s">
        <v>3897</v>
      </c>
      <c r="G540" s="3" t="s">
        <v>3897</v>
      </c>
      <c r="H540" s="3" t="s">
        <v>3896</v>
      </c>
      <c r="I540" s="3" t="str">
        <f>IFERROR(__xludf.DUMMYFUNCTION("GOOGLETRANSLATE(H540,""id"",""en"")"),"young marriage, yes, nder")</f>
        <v>young marriage, yes, nder</v>
      </c>
    </row>
    <row r="541" ht="15.75" customHeight="1">
      <c r="A541" s="3" t="s">
        <v>3898</v>
      </c>
      <c r="B541" s="3" t="s">
        <v>3898</v>
      </c>
      <c r="C541" s="3" t="s">
        <v>3899</v>
      </c>
      <c r="D541" s="3" t="s">
        <v>3900</v>
      </c>
      <c r="E541" s="3" t="s">
        <v>3901</v>
      </c>
      <c r="F541" s="3" t="s">
        <v>3902</v>
      </c>
      <c r="G541" s="3" t="s">
        <v>3903</v>
      </c>
      <c r="H541" s="3" t="s">
        <v>3904</v>
      </c>
      <c r="I541" s="3" t="str">
        <f>IFERROR(__xludf.DUMMYFUNCTION("GOOGLETRANSLATE(H541,""id"",""en"")"),"a jerk of marriage, a husband's soul, a young man likes to hang out night, his wife is forbidding to hear a child quality time, child love or bathing wine children")</f>
        <v>a jerk of marriage, a husband's soul, a young man likes to hang out night, his wife is forbidding to hear a child quality time, child love or bathing wine children</v>
      </c>
    </row>
    <row r="542" ht="15.75" customHeight="1">
      <c r="A542" s="3" t="s">
        <v>3905</v>
      </c>
      <c r="B542" s="3" t="s">
        <v>3906</v>
      </c>
      <c r="C542" s="3" t="s">
        <v>3907</v>
      </c>
      <c r="D542" s="3" t="s">
        <v>3908</v>
      </c>
      <c r="E542" s="3" t="s">
        <v>3908</v>
      </c>
      <c r="F542" s="3" t="s">
        <v>3627</v>
      </c>
      <c r="G542" s="3" t="s">
        <v>3627</v>
      </c>
      <c r="H542" s="3" t="s">
        <v>3628</v>
      </c>
      <c r="I542" s="3" t="str">
        <f>IFERROR(__xludf.DUMMYFUNCTION("GOOGLETRANSLATE(H542,""id"",""en"")"),"Young marriage")</f>
        <v>Young marriage</v>
      </c>
    </row>
    <row r="543" ht="15.75" customHeight="1">
      <c r="A543" s="3" t="s">
        <v>3909</v>
      </c>
      <c r="B543" s="3" t="s">
        <v>3910</v>
      </c>
      <c r="C543" s="3" t="s">
        <v>3910</v>
      </c>
      <c r="D543" s="3" t="s">
        <v>3911</v>
      </c>
      <c r="E543" s="3" t="s">
        <v>3912</v>
      </c>
      <c r="F543" s="3" t="s">
        <v>3913</v>
      </c>
      <c r="G543" s="3" t="s">
        <v>3913</v>
      </c>
      <c r="H543" s="3" t="s">
        <v>3914</v>
      </c>
      <c r="I543" s="3" t="str">
        <f>IFERROR(__xludf.DUMMYFUNCTION("GOOGLETRANSLATE(H543,""id"",""en"")"),"young marriage huh nu")</f>
        <v>young marriage huh nu</v>
      </c>
    </row>
    <row r="544" ht="15.75" customHeight="1">
      <c r="A544" s="3" t="s">
        <v>3915</v>
      </c>
      <c r="B544" s="3" t="s">
        <v>3916</v>
      </c>
      <c r="C544" s="3" t="s">
        <v>3917</v>
      </c>
      <c r="D544" s="3" t="s">
        <v>3918</v>
      </c>
      <c r="E544" s="3" t="s">
        <v>3919</v>
      </c>
      <c r="F544" s="3" t="s">
        <v>3920</v>
      </c>
      <c r="G544" s="3" t="s">
        <v>3921</v>
      </c>
      <c r="H544" s="3" t="s">
        <v>3922</v>
      </c>
      <c r="I544" s="3" t="str">
        <f>IFERROR(__xludf.DUMMYFUNCTION("GOOGLETRANSLATE(H544,""id"",""en"")"),"Duo Girls Just Shoot Young Metal Core Marriage")</f>
        <v>Duo Girls Just Shoot Young Metal Core Marriage</v>
      </c>
    </row>
    <row r="545" ht="15.75" customHeight="1">
      <c r="A545" s="3" t="s">
        <v>3923</v>
      </c>
      <c r="B545" s="3" t="s">
        <v>3924</v>
      </c>
      <c r="C545" s="3" t="s">
        <v>3829</v>
      </c>
      <c r="D545" s="3" t="s">
        <v>3830</v>
      </c>
      <c r="E545" s="3" t="s">
        <v>3830</v>
      </c>
      <c r="F545" s="3" t="s">
        <v>3831</v>
      </c>
      <c r="G545" s="3" t="s">
        <v>3832</v>
      </c>
      <c r="H545" s="3" t="s">
        <v>3833</v>
      </c>
      <c r="I545" s="3" t="str">
        <f>IFERROR(__xludf.DUMMYFUNCTION("GOOGLETRANSLATE(H545,""id"",""en"")"),"Marriage Age Fay Nabila Fear of Missing Young")</f>
        <v>Marriage Age Fay Nabila Fear of Missing Young</v>
      </c>
    </row>
    <row r="546" ht="15.75" customHeight="1">
      <c r="A546" s="3" t="s">
        <v>3925</v>
      </c>
      <c r="B546" s="3" t="s">
        <v>3926</v>
      </c>
      <c r="C546" s="3" t="s">
        <v>3927</v>
      </c>
      <c r="D546" s="3" t="s">
        <v>3928</v>
      </c>
      <c r="E546" s="3" t="s">
        <v>3929</v>
      </c>
      <c r="F546" s="3" t="s">
        <v>3930</v>
      </c>
      <c r="G546" s="3" t="s">
        <v>3931</v>
      </c>
      <c r="H546" s="3" t="s">
        <v>3932</v>
      </c>
      <c r="I546" s="3" t="str">
        <f>IFERROR(__xludf.DUMMYFUNCTION("GOOGLETRANSLATE(H546,""id"",""en"")"),"Young Marriage Discussing a Tongkrong Children's Stupid Boys Passed the Gapnya Working Don't Take a Budget, Yes, the Priority of the Husband's Baby Can't Be reliable")</f>
        <v>Young Marriage Discussing a Tongkrong Children's Stupid Boys Passed the Gapnya Working Don't Take a Budget, Yes, the Priority of the Husband's Baby Can't Be reliable</v>
      </c>
    </row>
    <row r="547" ht="15.75" customHeight="1">
      <c r="A547" s="3" t="s">
        <v>3933</v>
      </c>
      <c r="B547" s="3" t="s">
        <v>3933</v>
      </c>
      <c r="C547" s="3" t="s">
        <v>3934</v>
      </c>
      <c r="D547" s="3" t="s">
        <v>3935</v>
      </c>
      <c r="E547" s="3" t="s">
        <v>3936</v>
      </c>
      <c r="F547" s="3" t="s">
        <v>3937</v>
      </c>
      <c r="G547" s="3" t="s">
        <v>3938</v>
      </c>
      <c r="H547" s="3" t="s">
        <v>3939</v>
      </c>
      <c r="I547" s="3" t="str">
        <f>IFERROR(__xludf.DUMMYFUNCTION("GOOGLETRANSLATE(H547,""id"",""en"")"),"Marriage Ngorbanin Young If Willing to Leave Young Young Gresh Fast Marriage Marriage Case Money Okay Physical Okay Household Science okay")</f>
        <v>Marriage Ngorbanin Young If Willing to Leave Young Young Gresh Fast Marriage Marriage Case Money Okay Physical Okay Household Science okay</v>
      </c>
    </row>
    <row r="548" ht="15.75" customHeight="1">
      <c r="A548" s="3" t="s">
        <v>3940</v>
      </c>
      <c r="B548" s="3" t="s">
        <v>3941</v>
      </c>
      <c r="C548" s="3" t="s">
        <v>3942</v>
      </c>
      <c r="D548" s="3" t="s">
        <v>3943</v>
      </c>
      <c r="E548" s="3" t="s">
        <v>3944</v>
      </c>
      <c r="F548" s="3" t="s">
        <v>3945</v>
      </c>
      <c r="G548" s="3" t="s">
        <v>3946</v>
      </c>
      <c r="H548" s="3" t="s">
        <v>3947</v>
      </c>
      <c r="I548" s="3" t="str">
        <f>IFERROR(__xludf.DUMMYFUNCTION("GOOGLETRANSLATE(H548,""id"",""en"")"),"young marriage language")</f>
        <v>young marriage language</v>
      </c>
    </row>
    <row r="549" ht="15.75" customHeight="1">
      <c r="A549" s="3" t="s">
        <v>3948</v>
      </c>
      <c r="B549" s="3" t="s">
        <v>3949</v>
      </c>
      <c r="C549" s="3" t="s">
        <v>3950</v>
      </c>
      <c r="D549" s="3" t="s">
        <v>3951</v>
      </c>
      <c r="E549" s="3" t="s">
        <v>3952</v>
      </c>
      <c r="F549" s="3" t="s">
        <v>3953</v>
      </c>
      <c r="G549" s="3" t="s">
        <v>3953</v>
      </c>
      <c r="H549" s="3" t="s">
        <v>3954</v>
      </c>
      <c r="I549" s="3" t="str">
        <f>IFERROR(__xludf.DUMMYFUNCTION("GOOGLETRANSLATE(H549,""id"",""en"")"),"nder marriage young yes satisfied playing marriage")</f>
        <v>nder marriage young yes satisfied playing marriage</v>
      </c>
    </row>
    <row r="550" ht="15.75" customHeight="1">
      <c r="A550" s="3" t="s">
        <v>3955</v>
      </c>
      <c r="B550" s="3" t="s">
        <v>3956</v>
      </c>
      <c r="C550" s="3" t="s">
        <v>3957</v>
      </c>
      <c r="D550" s="3" t="s">
        <v>3958</v>
      </c>
      <c r="E550" s="3" t="s">
        <v>3959</v>
      </c>
      <c r="F550" s="3" t="s">
        <v>3960</v>
      </c>
      <c r="G550" s="3" t="s">
        <v>3961</v>
      </c>
      <c r="H550" s="3" t="s">
        <v>3962</v>
      </c>
      <c r="I550" s="3" t="str">
        <f>IFERROR(__xludf.DUMMYFUNCTION("GOOGLETRANSLATE(H550,""id"",""en"")"),"young marriage brother, Alhamdulillah, age depending on people depending")</f>
        <v>young marriage brother, Alhamdulillah, age depending on people depending</v>
      </c>
    </row>
    <row r="551" ht="15.75" customHeight="1">
      <c r="A551" s="3" t="s">
        <v>3963</v>
      </c>
      <c r="B551" s="3" t="s">
        <v>3963</v>
      </c>
      <c r="C551" s="3" t="s">
        <v>3964</v>
      </c>
      <c r="D551" s="3" t="s">
        <v>3965</v>
      </c>
      <c r="E551" s="3" t="s">
        <v>3966</v>
      </c>
      <c r="F551" s="3" t="s">
        <v>3967</v>
      </c>
      <c r="G551" s="3" t="s">
        <v>3968</v>
      </c>
      <c r="H551" s="3" t="s">
        <v>3969</v>
      </c>
      <c r="I551" s="3" t="str">
        <f>IFERROR(__xludf.DUMMYFUNCTION("GOOGLETRANSLATE(H551,""id"",""en"")"),"mental choosing marriage to play young, just choose dad, I'm not mistaken, just an error")</f>
        <v>mental choosing marriage to play young, just choose dad, I'm not mistaken, just an error</v>
      </c>
    </row>
    <row r="552" ht="15.75" customHeight="1">
      <c r="A552" s="3" t="s">
        <v>3970</v>
      </c>
      <c r="B552" s="3" t="s">
        <v>3971</v>
      </c>
      <c r="C552" s="3" t="s">
        <v>3972</v>
      </c>
      <c r="D552" s="3" t="s">
        <v>3973</v>
      </c>
      <c r="E552" s="3" t="s">
        <v>3974</v>
      </c>
      <c r="F552" s="3" t="s">
        <v>3975</v>
      </c>
      <c r="G552" s="3" t="s">
        <v>3976</v>
      </c>
      <c r="H552" s="3" t="s">
        <v>3977</v>
      </c>
      <c r="I552" s="3" t="str">
        <f>IFERROR(__xludf.DUMMYFUNCTION("GOOGLETRANSLATE(H552,""id"",""en"")"),"if mature arrogant young marriage young fuck students")</f>
        <v>if mature arrogant young marriage young fuck students</v>
      </c>
    </row>
    <row r="553" ht="15.75" customHeight="1">
      <c r="A553" s="3" t="s">
        <v>3978</v>
      </c>
      <c r="B553" s="3" t="s">
        <v>3978</v>
      </c>
      <c r="C553" s="3" t="s">
        <v>3979</v>
      </c>
      <c r="D553" s="3" t="s">
        <v>3980</v>
      </c>
      <c r="E553" s="3" t="s">
        <v>3981</v>
      </c>
      <c r="F553" s="3" t="s">
        <v>3982</v>
      </c>
      <c r="G553" s="3" t="s">
        <v>3983</v>
      </c>
      <c r="H553" s="3" t="s">
        <v>3984</v>
      </c>
      <c r="I553" s="3" t="str">
        <f>IFERROR(__xludf.DUMMYFUNCTION("GOOGLETRANSLATE(H553,""id"",""en"")"),"Marriage physically and spiritually stable money, don't be rich in young marriage to graduate as know the age of qadarullah is immediately pregnant, sorry for the child because of his parents")</f>
        <v>Marriage physically and spiritually stable money, don't be rich in young marriage to graduate as know the age of qadarullah is immediately pregnant, sorry for the child because of his parents</v>
      </c>
    </row>
    <row r="554" ht="15.75" customHeight="1">
      <c r="A554" s="3" t="s">
        <v>3985</v>
      </c>
      <c r="B554" s="3" t="s">
        <v>3986</v>
      </c>
      <c r="C554" s="3" t="s">
        <v>3987</v>
      </c>
      <c r="D554" s="3" t="s">
        <v>3988</v>
      </c>
      <c r="E554" s="3" t="s">
        <v>3989</v>
      </c>
      <c r="F554" s="3" t="s">
        <v>3990</v>
      </c>
      <c r="G554" s="3" t="s">
        <v>3991</v>
      </c>
      <c r="H554" s="3" t="s">
        <v>3992</v>
      </c>
      <c r="I554" s="3" t="str">
        <f>IFERROR(__xludf.DUMMYFUNCTION("GOOGLETRANSLATE(H554,""id"",""en"")"),"Tell the young marriage wkwkwk yes the results are friends")</f>
        <v>Tell the young marriage wkwkwk yes the results are friends</v>
      </c>
    </row>
    <row r="555" ht="15.75" customHeight="1">
      <c r="A555" s="3" t="s">
        <v>3993</v>
      </c>
      <c r="B555" s="3" t="s">
        <v>3994</v>
      </c>
      <c r="C555" s="3" t="s">
        <v>3995</v>
      </c>
      <c r="D555" s="3" t="s">
        <v>3996</v>
      </c>
      <c r="E555" s="3" t="s">
        <v>3997</v>
      </c>
      <c r="F555" s="3" t="s">
        <v>3998</v>
      </c>
      <c r="G555" s="3" t="s">
        <v>3999</v>
      </c>
      <c r="H555" s="3" t="s">
        <v>4000</v>
      </c>
      <c r="I555" s="3" t="str">
        <f>IFERROR(__xludf.DUMMYFUNCTION("GOOGLETRANSLATE(H555,""id"",""en"")"),"a girl marriage, after the young young man is a guy talking harshly")</f>
        <v>a girl marriage, after the young young man is a guy talking harshly</v>
      </c>
    </row>
    <row r="556" ht="15.75" customHeight="1">
      <c r="A556" s="3" t="s">
        <v>4001</v>
      </c>
      <c r="B556" s="3" t="s">
        <v>4002</v>
      </c>
      <c r="C556" s="3" t="s">
        <v>4003</v>
      </c>
      <c r="D556" s="3" t="s">
        <v>4004</v>
      </c>
      <c r="E556" s="3" t="s">
        <v>4005</v>
      </c>
      <c r="F556" s="3" t="s">
        <v>4006</v>
      </c>
      <c r="G556" s="3" t="s">
        <v>4007</v>
      </c>
      <c r="H556" s="3" t="s">
        <v>4008</v>
      </c>
      <c r="I556" s="3" t="str">
        <f>IFERROR(__xludf.DUMMYFUNCTION("GOOGLETRANSLATE(H556,""id"",""en"")"),"Girls, if you are satisfied young, get married because marriage is the priority of the family understands, just send your emotions to send it, O Allah")</f>
        <v>Girls, if you are satisfied young, get married because marriage is the priority of the family understands, just send your emotions to send it, O Allah</v>
      </c>
    </row>
    <row r="557" ht="15.75" customHeight="1">
      <c r="A557" s="3" t="s">
        <v>4009</v>
      </c>
      <c r="B557" s="3" t="s">
        <v>4010</v>
      </c>
      <c r="C557" s="3" t="s">
        <v>4011</v>
      </c>
      <c r="D557" s="3" t="s">
        <v>4012</v>
      </c>
      <c r="E557" s="3" t="s">
        <v>4013</v>
      </c>
      <c r="F557" s="3" t="s">
        <v>4014</v>
      </c>
      <c r="G557" s="3" t="s">
        <v>4015</v>
      </c>
      <c r="H557" s="3" t="s">
        <v>4016</v>
      </c>
      <c r="I557" s="3" t="str">
        <f>IFERROR(__xludf.DUMMYFUNCTION("GOOGLETRANSLATE(H557,""id"",""en"")"),"The rich person is very marriage hanging out, it's better if it's rich in young favors so as not")</f>
        <v>The rich person is very marriage hanging out, it's better if it's rich in young favors so as not</v>
      </c>
    </row>
    <row r="558" ht="15.75" customHeight="1">
      <c r="A558" s="3" t="s">
        <v>4017</v>
      </c>
      <c r="B558" s="3" t="s">
        <v>4018</v>
      </c>
      <c r="C558" s="3" t="s">
        <v>4019</v>
      </c>
      <c r="D558" s="3" t="s">
        <v>4020</v>
      </c>
      <c r="E558" s="3" t="s">
        <v>4020</v>
      </c>
      <c r="F558" s="3" t="s">
        <v>4021</v>
      </c>
      <c r="G558" s="3" t="s">
        <v>4021</v>
      </c>
      <c r="H558" s="3" t="s">
        <v>4022</v>
      </c>
      <c r="I558" s="3" t="str">
        <f>IFERROR(__xludf.DUMMYFUNCTION("GOOGLETRANSLATE(H558,""id"",""en"")"),"Raga")</f>
        <v>Raga</v>
      </c>
    </row>
    <row r="559" ht="15.75" customHeight="1">
      <c r="A559" s="3" t="s">
        <v>170</v>
      </c>
      <c r="B559" s="3" t="s">
        <v>170</v>
      </c>
      <c r="C559" s="3" t="s">
        <v>170</v>
      </c>
      <c r="D559" s="3" t="s">
        <v>169</v>
      </c>
      <c r="E559" s="3" t="s">
        <v>169</v>
      </c>
      <c r="F559" s="3" t="s">
        <v>169</v>
      </c>
      <c r="G559" s="3" t="s">
        <v>169</v>
      </c>
      <c r="H559" s="3" t="s">
        <v>170</v>
      </c>
      <c r="I559" s="3" t="str">
        <f>IFERROR(__xludf.DUMMYFUNCTION("GOOGLETRANSLATE(H559,""id"",""en"")"),"The Young Marriage")</f>
        <v>The Young Marriage</v>
      </c>
    </row>
    <row r="560" ht="15.75" customHeight="1">
      <c r="A560" s="3" t="s">
        <v>4023</v>
      </c>
      <c r="B560" s="3" t="s">
        <v>4024</v>
      </c>
      <c r="C560" s="3" t="s">
        <v>4025</v>
      </c>
      <c r="D560" s="3" t="s">
        <v>4026</v>
      </c>
      <c r="E560" s="3" t="s">
        <v>4027</v>
      </c>
      <c r="F560" s="3" t="s">
        <v>4028</v>
      </c>
      <c r="G560" s="3" t="s">
        <v>4028</v>
      </c>
      <c r="H560" s="3" t="s">
        <v>4029</v>
      </c>
      <c r="I560" s="3" t="str">
        <f>IFERROR(__xludf.DUMMYFUNCTION("GOOGLETRANSLATE(H560,""id"",""en"")"),"young marriage, ya nder young boys")</f>
        <v>young marriage, ya nder young boys</v>
      </c>
    </row>
    <row r="561" ht="15.75" customHeight="1">
      <c r="A561" s="3" t="s">
        <v>4030</v>
      </c>
      <c r="B561" s="3" t="s">
        <v>4031</v>
      </c>
      <c r="C561" s="3" t="s">
        <v>4032</v>
      </c>
      <c r="D561" s="3" t="s">
        <v>4033</v>
      </c>
      <c r="E561" s="3" t="s">
        <v>4034</v>
      </c>
      <c r="F561" s="3" t="s">
        <v>4035</v>
      </c>
      <c r="G561" s="3" t="s">
        <v>4036</v>
      </c>
      <c r="H561" s="3" t="s">
        <v>4037</v>
      </c>
      <c r="I561" s="3" t="str">
        <f>IFERROR(__xludf.DUMMYFUNCTION("GOOGLETRANSLATE(H561,""id"",""en"")"),"Friends of Keep Contact People Understand Deh I don't know the way of life for young marriages, children, not, arrest marriage, blablabla")</f>
        <v>Friends of Keep Contact People Understand Deh I don't know the way of life for young marriages, children, not, arrest marriage, blablabla</v>
      </c>
    </row>
    <row r="562" ht="15.75" customHeight="1">
      <c r="A562" s="3" t="s">
        <v>4038</v>
      </c>
      <c r="B562" s="3" t="s">
        <v>4039</v>
      </c>
      <c r="C562" s="3" t="s">
        <v>4040</v>
      </c>
      <c r="D562" s="3" t="s">
        <v>4041</v>
      </c>
      <c r="E562" s="3" t="s">
        <v>4042</v>
      </c>
      <c r="F562" s="3" t="s">
        <v>4043</v>
      </c>
      <c r="G562" s="3" t="s">
        <v>4044</v>
      </c>
      <c r="H562" s="3" t="s">
        <v>4045</v>
      </c>
      <c r="I562" s="3" t="str">
        <f>IFERROR(__xludf.DUMMYFUNCTION("GOOGLETRANSLATE(H562,""id"",""en"")"),"Pregnant Nang is a young marriage, yes, the husband's husband is patient, right?")</f>
        <v>Pregnant Nang is a young marriage, yes, the husband's husband is patient, right?</v>
      </c>
    </row>
    <row r="563" ht="15.75" customHeight="1">
      <c r="A563" s="3" t="s">
        <v>4046</v>
      </c>
      <c r="B563" s="3" t="s">
        <v>4046</v>
      </c>
      <c r="C563" s="3" t="s">
        <v>4047</v>
      </c>
      <c r="D563" s="3" t="s">
        <v>4048</v>
      </c>
      <c r="E563" s="3" t="s">
        <v>4049</v>
      </c>
      <c r="F563" s="3" t="s">
        <v>4050</v>
      </c>
      <c r="G563" s="3" t="s">
        <v>4051</v>
      </c>
      <c r="H563" s="3" t="s">
        <v>4052</v>
      </c>
      <c r="I563" s="3" t="str">
        <f>IFERROR(__xludf.DUMMYFUNCTION("GOOGLETRANSLATE(H563,""id"",""en"")"),"His parents are Sunwoo's parents, Mrs. Sunwoo, young marriage")</f>
        <v>His parents are Sunwoo's parents, Mrs. Sunwoo, young marriage</v>
      </c>
    </row>
    <row r="564" ht="15.75" customHeight="1">
      <c r="A564" s="3" t="s">
        <v>4053</v>
      </c>
      <c r="B564" s="3" t="s">
        <v>4054</v>
      </c>
      <c r="C564" s="3" t="s">
        <v>4055</v>
      </c>
      <c r="D564" s="3" t="s">
        <v>4056</v>
      </c>
      <c r="E564" s="3" t="s">
        <v>4057</v>
      </c>
      <c r="F564" s="3" t="s">
        <v>4058</v>
      </c>
      <c r="G564" s="3" t="s">
        <v>4059</v>
      </c>
      <c r="H564" s="3" t="s">
        <v>4060</v>
      </c>
      <c r="I564" s="3" t="str">
        <f>IFERROR(__xludf.DUMMYFUNCTION("GOOGLETRANSLATE(H564,""id"",""en"")"),"Ro Yaa was born yakan Kampung Jodoh Nikah Muda Taboo")</f>
        <v>Ro Yaa was born yakan Kampung Jodoh Nikah Muda Taboo</v>
      </c>
    </row>
    <row r="565" ht="15.75" customHeight="1">
      <c r="A565" s="3" t="s">
        <v>4061</v>
      </c>
      <c r="B565" s="3" t="s">
        <v>4062</v>
      </c>
      <c r="C565" s="3" t="s">
        <v>4063</v>
      </c>
      <c r="D565" s="3" t="s">
        <v>4064</v>
      </c>
      <c r="E565" s="3" t="s">
        <v>4065</v>
      </c>
      <c r="F565" s="3" t="s">
        <v>4066</v>
      </c>
      <c r="G565" s="3" t="s">
        <v>4066</v>
      </c>
      <c r="H565" s="3" t="s">
        <v>4067</v>
      </c>
      <c r="I565" s="3" t="str">
        <f>IFERROR(__xludf.DUMMYFUNCTION("GOOGLETRANSLATE(H565,""id"",""en"")"),"yeah, msjsjsjsj is very handsome")</f>
        <v>yeah, msjsjsjsj is very handsome</v>
      </c>
    </row>
    <row r="566" ht="15.75" customHeight="1">
      <c r="A566" s="3" t="s">
        <v>4068</v>
      </c>
      <c r="B566" s="3" t="s">
        <v>4069</v>
      </c>
      <c r="C566" s="3" t="s">
        <v>4070</v>
      </c>
      <c r="D566" s="3" t="s">
        <v>4071</v>
      </c>
      <c r="E566" s="3" t="s">
        <v>4072</v>
      </c>
      <c r="F566" s="3" t="s">
        <v>4073</v>
      </c>
      <c r="G566" s="3" t="s">
        <v>4074</v>
      </c>
      <c r="H566" s="3" t="s">
        <v>4075</v>
      </c>
      <c r="I566" s="3" t="str">
        <f>IFERROR(__xludf.DUMMYFUNCTION("GOOGLETRANSLATE(H566,""id"",""en"")"),"ah yes, the boyfriend marriage boyfriend gapernah old young")</f>
        <v>ah yes, the boyfriend marriage boyfriend gapernah old young</v>
      </c>
    </row>
    <row r="567" ht="15.75" customHeight="1">
      <c r="A567" s="3" t="s">
        <v>4076</v>
      </c>
      <c r="B567" s="3" t="s">
        <v>4077</v>
      </c>
      <c r="C567" s="3" t="s">
        <v>4078</v>
      </c>
      <c r="D567" s="3" t="s">
        <v>4079</v>
      </c>
      <c r="E567" s="3" t="s">
        <v>4080</v>
      </c>
      <c r="F567" s="3" t="s">
        <v>4081</v>
      </c>
      <c r="G567" s="3" t="s">
        <v>4082</v>
      </c>
      <c r="H567" s="3" t="s">
        <v>4083</v>
      </c>
      <c r="I567" s="3" t="str">
        <f>IFERROR(__xludf.DUMMYFUNCTION("GOOGLETRANSLATE(H567,""id"",""en"")"),"POP ICE NUTRISARI BUSINESS BUSINESS YOUNG MARKETS SELL CAPITAL CAPITAL FRANCHISE CAPITAL CAPITAL BUY PEOPLE DAY BUY RICE Uduk Family")</f>
        <v>POP ICE NUTRISARI BUSINESS BUSINESS YOUNG MARKETS SELL CAPITAL CAPITAL FRANCHISE CAPITAL CAPITAL BUY PEOPLE DAY BUY RICE Uduk Family</v>
      </c>
    </row>
    <row r="568" ht="15.75" customHeight="1">
      <c r="A568" s="3" t="s">
        <v>4084</v>
      </c>
      <c r="B568" s="3" t="s">
        <v>4085</v>
      </c>
      <c r="C568" s="3" t="s">
        <v>4086</v>
      </c>
      <c r="D568" s="3" t="s">
        <v>4087</v>
      </c>
      <c r="E568" s="3" t="s">
        <v>4088</v>
      </c>
      <c r="F568" s="3" t="s">
        <v>4089</v>
      </c>
      <c r="G568" s="3" t="s">
        <v>4090</v>
      </c>
      <c r="H568" s="3" t="s">
        <v>4091</v>
      </c>
      <c r="I568" s="3" t="str">
        <f>IFERROR(__xludf.DUMMYFUNCTION("GOOGLETRANSLATE(H568,""id"",""en"")"),"then a boyfriend with a guy working salary for life bokek old date try to change the salary opo just a tube for marriage capital opo in installments")</f>
        <v>then a boyfriend with a guy working salary for life bokek old date try to change the salary opo just a tube for marriage capital opo in installments</v>
      </c>
    </row>
    <row r="569" ht="15.75" customHeight="1">
      <c r="A569" s="3" t="s">
        <v>4092</v>
      </c>
      <c r="B569" s="3" t="s">
        <v>4093</v>
      </c>
      <c r="C569" s="3" t="s">
        <v>4094</v>
      </c>
      <c r="D569" s="3" t="s">
        <v>4095</v>
      </c>
      <c r="E569" s="3" t="s">
        <v>4096</v>
      </c>
      <c r="F569" s="3" t="s">
        <v>4097</v>
      </c>
      <c r="G569" s="3" t="s">
        <v>4098</v>
      </c>
      <c r="H569" s="3" t="s">
        <v>4099</v>
      </c>
      <c r="I569" s="3" t="str">
        <f>IFERROR(__xludf.DUMMYFUNCTION("GOOGLETRANSLATE(H569,""id"",""en"")"),"Rice water is nausea, young pregnancy, hopefully if you get married, you will be in an in -laws")</f>
        <v>Rice water is nausea, young pregnancy, hopefully if you get married, you will be in an in -laws</v>
      </c>
    </row>
    <row r="570" ht="15.75" customHeight="1">
      <c r="A570" s="3" t="s">
        <v>4100</v>
      </c>
      <c r="B570" s="3" t="s">
        <v>4101</v>
      </c>
      <c r="C570" s="3" t="s">
        <v>4102</v>
      </c>
      <c r="D570" s="3" t="s">
        <v>4103</v>
      </c>
      <c r="E570" s="3" t="s">
        <v>4104</v>
      </c>
      <c r="F570" s="3" t="s">
        <v>4105</v>
      </c>
      <c r="G570" s="3" t="s">
        <v>4106</v>
      </c>
      <c r="H570" s="3" t="s">
        <v>4107</v>
      </c>
      <c r="I570" s="3" t="str">
        <f>IFERROR(__xludf.DUMMYFUNCTION("GOOGLETRANSLATE(H570,""id"",""en"")"),"Class of Laku Suddenly Lha for a moment Ngkkan Mantu Fuck Marriage Young KH")</f>
        <v>Class of Laku Suddenly Lha for a moment Ngkkan Mantu Fuck Marriage Young KH</v>
      </c>
    </row>
    <row r="571" ht="15.75" customHeight="1">
      <c r="A571" s="3" t="s">
        <v>4108</v>
      </c>
      <c r="B571" s="3" t="s">
        <v>4109</v>
      </c>
      <c r="C571" s="3" t="s">
        <v>4110</v>
      </c>
      <c r="D571" s="3" t="s">
        <v>4111</v>
      </c>
      <c r="E571" s="3" t="s">
        <v>4112</v>
      </c>
      <c r="F571" s="3" t="s">
        <v>4113</v>
      </c>
      <c r="G571" s="3" t="s">
        <v>4114</v>
      </c>
      <c r="H571" s="3" t="s">
        <v>4115</v>
      </c>
      <c r="I571" s="3" t="str">
        <f>IFERROR(__xludf.DUMMYFUNCTION("GOOGLETRANSLATE(H571,""id"",""en"")"),"Anut marriage is young or get married quickly so that old people are funny people can be mistakenly typical of independence all of them marriage to be explored by bombings say old")</f>
        <v>Anut marriage is young or get married quickly so that old people are funny people can be mistakenly typical of independence all of them marriage to be explored by bombings say old</v>
      </c>
    </row>
    <row r="572" ht="15.75" customHeight="1">
      <c r="A572" s="3" t="s">
        <v>4116</v>
      </c>
      <c r="B572" s="3" t="s">
        <v>4117</v>
      </c>
      <c r="C572" s="3" t="s">
        <v>4118</v>
      </c>
      <c r="D572" s="3" t="s">
        <v>4119</v>
      </c>
      <c r="E572" s="3" t="s">
        <v>4119</v>
      </c>
      <c r="F572" s="3" t="s">
        <v>4120</v>
      </c>
      <c r="G572" s="3" t="s">
        <v>4121</v>
      </c>
      <c r="H572" s="3" t="s">
        <v>4122</v>
      </c>
      <c r="I572" s="3" t="str">
        <f>IFERROR(__xludf.DUMMYFUNCTION("GOOGLETRANSLATE(H572,""id"",""en"")"),"Heavy Metal Congratulations Voice of Young Marriage Jebak")</f>
        <v>Heavy Metal Congratulations Voice of Young Marriage Jebak</v>
      </c>
    </row>
    <row r="573" ht="15.75" customHeight="1">
      <c r="A573" s="3" t="s">
        <v>4123</v>
      </c>
      <c r="B573" s="3" t="s">
        <v>4123</v>
      </c>
      <c r="C573" s="3" t="s">
        <v>4124</v>
      </c>
      <c r="D573" s="3" t="s">
        <v>4125</v>
      </c>
      <c r="E573" s="3" t="s">
        <v>4126</v>
      </c>
      <c r="F573" s="3" t="s">
        <v>4127</v>
      </c>
      <c r="G573" s="3" t="s">
        <v>4128</v>
      </c>
      <c r="H573" s="3" t="s">
        <v>4129</v>
      </c>
      <c r="I573" s="3" t="str">
        <f>IFERROR(__xludf.DUMMYFUNCTION("GOOGLETRANSLATE(H573,""id"",""en"")"),"the dream of marriage uncle young uncle just shadow")</f>
        <v>the dream of marriage uncle young uncle just shadow</v>
      </c>
    </row>
    <row r="574" ht="15.75" customHeight="1">
      <c r="A574" s="3" t="s">
        <v>4130</v>
      </c>
      <c r="B574" s="3" t="s">
        <v>4131</v>
      </c>
      <c r="C574" s="3" t="s">
        <v>4132</v>
      </c>
      <c r="D574" s="3" t="s">
        <v>4133</v>
      </c>
      <c r="E574" s="3" t="s">
        <v>4134</v>
      </c>
      <c r="F574" s="3" t="s">
        <v>4135</v>
      </c>
      <c r="G574" s="3" t="s">
        <v>4136</v>
      </c>
      <c r="H574" s="3" t="s">
        <v>4137</v>
      </c>
      <c r="I574" s="3" t="str">
        <f>IFERROR(__xludf.DUMMYFUNCTION("GOOGLETRANSLATE(H574,""id"",""en"")"),"advised that young people are rushed to find a husband if you are difficult to be a dangerous husband and delicious old age, old age, what you think honest friends are really resigned")</f>
        <v>advised that young people are rushed to find a husband if you are difficult to be a dangerous husband and delicious old age, old age, what you think honest friends are really resigned</v>
      </c>
    </row>
    <row r="575" ht="15.75" customHeight="1">
      <c r="A575" s="3" t="s">
        <v>4138</v>
      </c>
      <c r="B575" s="3" t="s">
        <v>4139</v>
      </c>
      <c r="C575" s="3" t="s">
        <v>4140</v>
      </c>
      <c r="D575" s="3" t="s">
        <v>4141</v>
      </c>
      <c r="E575" s="3" t="s">
        <v>4142</v>
      </c>
      <c r="F575" s="3" t="s">
        <v>4143</v>
      </c>
      <c r="G575" s="3" t="s">
        <v>4144</v>
      </c>
      <c r="H575" s="3" t="s">
        <v>4145</v>
      </c>
      <c r="I575" s="3" t="str">
        <f>IFERROR(__xludf.DUMMYFUNCTION("GOOGLETRANSLATE(H575,""id"",""en"")"),"If tomorrow, Ms. Rin Part, an independent girl, find an age, and you are so complicated, we will be complicated.")</f>
        <v>If tomorrow, Ms. Rin Part, an independent girl, find an age, and you are so complicated, we will be complicated.</v>
      </c>
    </row>
    <row r="576" ht="15.75" customHeight="1">
      <c r="A576" s="3" t="s">
        <v>4146</v>
      </c>
      <c r="B576" s="3" t="s">
        <v>4147</v>
      </c>
      <c r="C576" s="3" t="s">
        <v>4148</v>
      </c>
      <c r="D576" s="3" t="s">
        <v>4149</v>
      </c>
      <c r="E576" s="3" t="s">
        <v>4150</v>
      </c>
      <c r="F576" s="3" t="s">
        <v>4151</v>
      </c>
      <c r="G576" s="3" t="s">
        <v>4152</v>
      </c>
      <c r="H576" s="3" t="s">
        <v>4153</v>
      </c>
      <c r="I576" s="3" t="str">
        <f>IFERROR(__xludf.DUMMYFUNCTION("GOOGLETRANSLATE(H576,""id"",""en"")"),"Sunu Marriage Young Sunwoo Child's Age Happy")</f>
        <v>Sunu Marriage Young Sunwoo Child's Age Happy</v>
      </c>
    </row>
    <row r="577" ht="15.75" customHeight="1">
      <c r="A577" s="3" t="s">
        <v>4154</v>
      </c>
      <c r="B577" s="3" t="s">
        <v>4155</v>
      </c>
      <c r="C577" s="3" t="s">
        <v>4156</v>
      </c>
      <c r="D577" s="3" t="s">
        <v>4157</v>
      </c>
      <c r="E577" s="3" t="s">
        <v>4158</v>
      </c>
      <c r="F577" s="3" t="s">
        <v>4159</v>
      </c>
      <c r="G577" s="3" t="s">
        <v>4160</v>
      </c>
      <c r="H577" s="3" t="s">
        <v>4161</v>
      </c>
      <c r="I577" s="3" t="str">
        <f>IFERROR(__xludf.DUMMYFUNCTION("GOOGLETRANSLATE(H577,""id"",""en"")"),"Please tell you to tell you just to tell the young tube of the wife's money, the wife's money is married, the money of the husband's money is the spirit")</f>
        <v>Please tell you to tell you just to tell the young tube of the wife's money, the wife's money is married, the money of the husband's money is the spirit</v>
      </c>
    </row>
    <row r="578" ht="15.75" customHeight="1">
      <c r="A578" s="3" t="s">
        <v>4162</v>
      </c>
      <c r="B578" s="3" t="s">
        <v>4163</v>
      </c>
      <c r="C578" s="3" t="s">
        <v>4164</v>
      </c>
      <c r="D578" s="3" t="s">
        <v>4165</v>
      </c>
      <c r="E578" s="3" t="s">
        <v>4166</v>
      </c>
      <c r="F578" s="3" t="s">
        <v>4167</v>
      </c>
      <c r="G578" s="3" t="s">
        <v>4168</v>
      </c>
      <c r="H578" s="3" t="s">
        <v>4169</v>
      </c>
      <c r="I578" s="3" t="str">
        <f>IFERROR(__xludf.DUMMYFUNCTION("GOOGLETRANSLATE(H578,""id"",""en"")"),"a lot of beautiful girlfriends nder marriage life deh war is beginning old young influence")</f>
        <v>a lot of beautiful girlfriends nder marriage life deh war is beginning old young influence</v>
      </c>
    </row>
    <row r="579" ht="15.75" customHeight="1">
      <c r="A579" s="3" t="s">
        <v>4170</v>
      </c>
      <c r="B579" s="3" t="s">
        <v>4170</v>
      </c>
      <c r="C579" s="3" t="s">
        <v>4171</v>
      </c>
      <c r="D579" s="3" t="s">
        <v>4172</v>
      </c>
      <c r="E579" s="3" t="s">
        <v>4173</v>
      </c>
      <c r="F579" s="3" t="s">
        <v>4174</v>
      </c>
      <c r="G579" s="3" t="s">
        <v>4174</v>
      </c>
      <c r="H579" s="3" t="s">
        <v>4175</v>
      </c>
      <c r="I579" s="3" t="str">
        <f>IFERROR(__xludf.DUMMYFUNCTION("GOOGLETRANSLATE(H579,""id"",""en"")"),"Yeah, really tumben, thankfully the age of marriage is young")</f>
        <v>Yeah, really tumben, thankfully the age of marriage is young</v>
      </c>
    </row>
    <row r="580" ht="15.75" customHeight="1">
      <c r="A580" s="3" t="s">
        <v>4176</v>
      </c>
      <c r="B580" s="3" t="s">
        <v>4177</v>
      </c>
      <c r="C580" s="3" t="s">
        <v>4178</v>
      </c>
      <c r="D580" s="3" t="s">
        <v>4179</v>
      </c>
      <c r="E580" s="3" t="s">
        <v>4180</v>
      </c>
      <c r="F580" s="3" t="s">
        <v>4181</v>
      </c>
      <c r="G580" s="3" t="s">
        <v>4182</v>
      </c>
      <c r="H580" s="3" t="s">
        <v>4183</v>
      </c>
      <c r="I580" s="3" t="str">
        <f>IFERROR(__xludf.DUMMYFUNCTION("GOOGLETRANSLATE(H580,""id"",""en"")"),"Marriage, young brother, my dad liner and my liner is just a parent hihi")</f>
        <v>Marriage, young brother, my dad liner and my liner is just a parent hihi</v>
      </c>
    </row>
    <row r="581" ht="15.75" customHeight="1">
      <c r="A581" s="3" t="s">
        <v>4184</v>
      </c>
      <c r="B581" s="3" t="s">
        <v>4184</v>
      </c>
      <c r="C581" s="3" t="s">
        <v>4185</v>
      </c>
      <c r="D581" s="3" t="s">
        <v>4186</v>
      </c>
      <c r="E581" s="3" t="s">
        <v>4187</v>
      </c>
      <c r="F581" s="3" t="s">
        <v>4188</v>
      </c>
      <c r="G581" s="3" t="s">
        <v>4189</v>
      </c>
      <c r="H581" s="3" t="s">
        <v>4190</v>
      </c>
      <c r="I581" s="3" t="str">
        <f>IFERROR(__xludf.DUMMYFUNCTION("GOOGLETRANSLATE(H581,""id"",""en"")"),"surprised that Korean people young marriage think Korean marriages have emerged a chaotic young man since they were born")</f>
        <v>surprised that Korean people young marriage think Korean marriages have emerged a chaotic young man since they were born</v>
      </c>
    </row>
    <row r="582" ht="15.75" customHeight="1">
      <c r="A582" s="3" t="s">
        <v>4191</v>
      </c>
      <c r="B582" s="3" t="s">
        <v>4191</v>
      </c>
      <c r="C582" s="3" t="s">
        <v>4191</v>
      </c>
      <c r="D582" s="3" t="s">
        <v>4192</v>
      </c>
      <c r="E582" s="3" t="s">
        <v>4193</v>
      </c>
      <c r="F582" s="3" t="s">
        <v>4194</v>
      </c>
      <c r="G582" s="3" t="s">
        <v>4194</v>
      </c>
      <c r="H582" s="3" t="s">
        <v>4195</v>
      </c>
      <c r="I582" s="3" t="str">
        <f>IFERROR(__xludf.DUMMYFUNCTION("GOOGLETRANSLATE(H582,""id"",""en"")"),"young marriage")</f>
        <v>young marriage</v>
      </c>
    </row>
    <row r="583" ht="15.75" customHeight="1">
      <c r="A583" s="3" t="s">
        <v>4196</v>
      </c>
      <c r="B583" s="3" t="s">
        <v>4197</v>
      </c>
      <c r="C583" s="3" t="s">
        <v>4198</v>
      </c>
      <c r="D583" s="3" t="s">
        <v>4199</v>
      </c>
      <c r="E583" s="3" t="s">
        <v>4200</v>
      </c>
      <c r="F583" s="3" t="s">
        <v>4201</v>
      </c>
      <c r="G583" s="3" t="s">
        <v>4202</v>
      </c>
      <c r="H583" s="3" t="s">
        <v>4203</v>
      </c>
      <c r="I583" s="3" t="str">
        <f>IFERROR(__xludf.DUMMYFUNCTION("GOOGLETRANSLATE(H583,""id"",""en"")"),"Uda, I love to throw away the marriage to throw away the life of a young selow, really looking for a girl")</f>
        <v>Uda, I love to throw away the marriage to throw away the life of a young selow, really looking for a girl</v>
      </c>
    </row>
    <row r="584" ht="15.75" customHeight="1">
      <c r="A584" s="3" t="s">
        <v>4204</v>
      </c>
      <c r="B584" s="3" t="s">
        <v>4205</v>
      </c>
      <c r="C584" s="3" t="s">
        <v>4206</v>
      </c>
      <c r="D584" s="3" t="s">
        <v>4207</v>
      </c>
      <c r="E584" s="3" t="s">
        <v>4208</v>
      </c>
      <c r="F584" s="3" t="s">
        <v>4209</v>
      </c>
      <c r="G584" s="3" t="s">
        <v>4210</v>
      </c>
      <c r="H584" s="3" t="s">
        <v>4211</v>
      </c>
      <c r="I584" s="3" t="str">
        <f>IFERROR(__xludf.DUMMYFUNCTION("GOOGLETRANSLATE(H584,""id"",""en"")"),"cousin export cibubur guard babies carrying baby lobby baby housesakit while im still very young wedding baby yes people wkwkwkwk fortunately expensive housesakit")</f>
        <v>cousin export cibubur guard babies carrying baby lobby baby housesakit while im still very young wedding baby yes people wkwkwkwk fortunately expensive housesakit</v>
      </c>
    </row>
    <row r="585" ht="15.75" customHeight="1">
      <c r="A585" s="3" t="s">
        <v>4212</v>
      </c>
      <c r="B585" s="3" t="s">
        <v>4213</v>
      </c>
      <c r="C585" s="3" t="s">
        <v>4214</v>
      </c>
      <c r="D585" s="3" t="s">
        <v>4215</v>
      </c>
      <c r="E585" s="3" t="s">
        <v>4216</v>
      </c>
      <c r="F585" s="3" t="s">
        <v>4217</v>
      </c>
      <c r="G585" s="3" t="s">
        <v>4218</v>
      </c>
      <c r="H585" s="3" t="s">
        <v>4219</v>
      </c>
      <c r="I585" s="3" t="str">
        <f>IFERROR(__xludf.DUMMYFUNCTION("GOOGLETRANSLATE(H585,""id"",""en"")"),"marriage to live the age of marriage and a pregnant child marriage year, try to help the cool doctorate or young marriage to chase doctoral degrees")</f>
        <v>marriage to live the age of marriage and a pregnant child marriage year, try to help the cool doctorate or young marriage to chase doctoral degrees</v>
      </c>
    </row>
    <row r="586" ht="15.75" customHeight="1">
      <c r="A586" s="3" t="s">
        <v>4220</v>
      </c>
      <c r="B586" s="3" t="s">
        <v>4221</v>
      </c>
      <c r="C586" s="3" t="s">
        <v>4222</v>
      </c>
      <c r="D586" s="3" t="s">
        <v>4223</v>
      </c>
      <c r="E586" s="3" t="s">
        <v>4223</v>
      </c>
      <c r="F586" s="3" t="s">
        <v>4224</v>
      </c>
      <c r="G586" s="3" t="s">
        <v>4225</v>
      </c>
      <c r="H586" s="3" t="s">
        <v>4226</v>
      </c>
      <c r="I586" s="3" t="str">
        <f>IFERROR(__xludf.DUMMYFUNCTION("GOOGLETRANSLATE(H586,""id"",""en"")"),"Nay Rizky Young Widow Age Finding Damping Widower Marriage")</f>
        <v>Nay Rizky Young Widow Age Finding Damping Widower Marriage</v>
      </c>
    </row>
    <row r="587" ht="15.75" customHeight="1">
      <c r="A587" s="3" t="s">
        <v>4227</v>
      </c>
      <c r="B587" s="3" t="s">
        <v>4227</v>
      </c>
      <c r="C587" s="3" t="s">
        <v>4228</v>
      </c>
      <c r="D587" s="3" t="s">
        <v>4229</v>
      </c>
      <c r="E587" s="3" t="s">
        <v>4230</v>
      </c>
      <c r="F587" s="3" t="s">
        <v>4231</v>
      </c>
      <c r="G587" s="3" t="s">
        <v>4232</v>
      </c>
      <c r="H587" s="3" t="s">
        <v>4233</v>
      </c>
      <c r="I587" s="3" t="str">
        <f>IFERROR(__xludf.DUMMYFUNCTION("GOOGLETRANSLATE(H587,""id"",""en"")"),"yes the village of many teenage teenagers live kola mate home leave the younger siblings of young people's marriages so that their children and grandchildren are young marriages")</f>
        <v>yes the village of many teenage teenagers live kola mate home leave the younger siblings of young people's marriages so that their children and grandchildren are young marriages</v>
      </c>
    </row>
    <row r="588" ht="15.75" customHeight="1">
      <c r="A588" s="3" t="s">
        <v>4234</v>
      </c>
      <c r="B588" s="3" t="s">
        <v>4235</v>
      </c>
      <c r="C588" s="3" t="s">
        <v>4236</v>
      </c>
      <c r="D588" s="3" t="s">
        <v>4237</v>
      </c>
      <c r="E588" s="3" t="s">
        <v>4238</v>
      </c>
      <c r="F588" s="3" t="s">
        <v>4239</v>
      </c>
      <c r="G588" s="3" t="s">
        <v>4240</v>
      </c>
      <c r="H588" s="3" t="s">
        <v>4241</v>
      </c>
      <c r="I588" s="3" t="str">
        <f>IFERROR(__xludf.DUMMYFUNCTION("GOOGLETRANSLATE(H588,""id"",""en"")"),"good important career of money if marriage Childfree is afraid of full children need young people")</f>
        <v>good important career of money if marriage Childfree is afraid of full children need young people</v>
      </c>
    </row>
    <row r="589" ht="15.75" customHeight="1">
      <c r="A589" s="3" t="s">
        <v>4242</v>
      </c>
      <c r="B589" s="3" t="s">
        <v>4243</v>
      </c>
      <c r="C589" s="3" t="s">
        <v>4244</v>
      </c>
      <c r="D589" s="3" t="s">
        <v>4245</v>
      </c>
      <c r="E589" s="3" t="s">
        <v>4246</v>
      </c>
      <c r="F589" s="3" t="s">
        <v>4247</v>
      </c>
      <c r="G589" s="3" t="s">
        <v>4248</v>
      </c>
      <c r="H589" s="3" t="s">
        <v>4249</v>
      </c>
      <c r="I589" s="3" t="str">
        <f>IFERROR(__xludf.DUMMYFUNCTION("GOOGLETRANSLATE(H589,""id"",""en"")"),"newday super duper rare seeing the age of the father just shocked young mother is a super young marriage to see the supportive parents of the Sunwoo era, Mr. Erti")</f>
        <v>newday super duper rare seeing the age of the father just shocked young mother is a super young marriage to see the supportive parents of the Sunwoo era, Mr. Erti</v>
      </c>
    </row>
    <row r="590" ht="15.75" customHeight="1">
      <c r="A590" s="3" t="s">
        <v>4250</v>
      </c>
      <c r="B590" s="3" t="s">
        <v>4250</v>
      </c>
      <c r="C590" s="3" t="s">
        <v>4251</v>
      </c>
      <c r="D590" s="3" t="s">
        <v>4252</v>
      </c>
      <c r="E590" s="3" t="s">
        <v>4253</v>
      </c>
      <c r="F590" s="3" t="s">
        <v>4254</v>
      </c>
      <c r="G590" s="3" t="s">
        <v>4255</v>
      </c>
      <c r="H590" s="3" t="s">
        <v>4256</v>
      </c>
      <c r="I590" s="3" t="str">
        <f>IFERROR(__xludf.DUMMYFUNCTION("GOOGLETRANSLATE(H590,""id"",""en"")"),"Young Mother is very surprised to see Korean people marry young age")</f>
        <v>Young Mother is very surprised to see Korean people marry young age</v>
      </c>
    </row>
    <row r="591" ht="15.75" customHeight="1">
      <c r="A591" s="3" t="s">
        <v>4257</v>
      </c>
      <c r="B591" s="3" t="s">
        <v>4258</v>
      </c>
      <c r="C591" s="3" t="s">
        <v>4259</v>
      </c>
      <c r="D591" s="3" t="s">
        <v>4260</v>
      </c>
      <c r="E591" s="3" t="s">
        <v>4261</v>
      </c>
      <c r="F591" s="3" t="s">
        <v>4262</v>
      </c>
      <c r="G591" s="3" t="s">
        <v>4262</v>
      </c>
      <c r="H591" s="3" t="s">
        <v>4263</v>
      </c>
      <c r="I591" s="3" t="str">
        <f>IFERROR(__xludf.DUMMYFUNCTION("GOOGLETRANSLATE(H591,""id"",""en"")"),"Korean Rare Marriage Young Shocked Sunwoo Pregnant")</f>
        <v>Korean Rare Marriage Young Shocked Sunwoo Pregnant</v>
      </c>
    </row>
    <row r="592" ht="15.75" customHeight="1">
      <c r="A592" s="3" t="s">
        <v>4264</v>
      </c>
      <c r="B592" s="3" t="s">
        <v>4265</v>
      </c>
      <c r="C592" s="3" t="s">
        <v>4266</v>
      </c>
      <c r="D592" s="3" t="s">
        <v>4267</v>
      </c>
      <c r="E592" s="3" t="s">
        <v>4268</v>
      </c>
      <c r="F592" s="3" t="s">
        <v>4269</v>
      </c>
      <c r="G592" s="3" t="s">
        <v>4270</v>
      </c>
      <c r="H592" s="3" t="s">
        <v>4271</v>
      </c>
      <c r="I592" s="3" t="str">
        <f>IFERROR(__xludf.DUMMYFUNCTION("GOOGLETRANSLATE(H592,""id"",""en"")"),"newday oath spechless mother age mom is a different young marriage child")</f>
        <v>newday oath spechless mother age mom is a different young marriage child</v>
      </c>
    </row>
    <row r="593" ht="15.75" customHeight="1">
      <c r="A593" s="3" t="s">
        <v>4272</v>
      </c>
      <c r="B593" s="3" t="s">
        <v>4273</v>
      </c>
      <c r="C593" s="3" t="s">
        <v>4274</v>
      </c>
      <c r="D593" s="3" t="s">
        <v>4275</v>
      </c>
      <c r="E593" s="3" t="s">
        <v>4276</v>
      </c>
      <c r="F593" s="3" t="s">
        <v>4277</v>
      </c>
      <c r="G593" s="3" t="s">
        <v>4277</v>
      </c>
      <c r="H593" s="3" t="s">
        <v>4278</v>
      </c>
      <c r="I593" s="3" t="str">
        <f>IFERROR(__xludf.DUMMYFUNCTION("GOOGLETRANSLATE(H593,""id"",""en"")"),"SIJEUNI YOUNG NIKAH GUIDELINES FANGIRLING CHILDREN'S GREAT YEST")</f>
        <v>SIJEUNI YOUNG NIKAH GUIDELINES FANGIRLING CHILDREN'S GREAT YEST</v>
      </c>
    </row>
    <row r="594" ht="15.75" customHeight="1">
      <c r="A594" s="3" t="s">
        <v>4279</v>
      </c>
      <c r="B594" s="3" t="s">
        <v>4280</v>
      </c>
      <c r="C594" s="3" t="s">
        <v>4281</v>
      </c>
      <c r="D594" s="3" t="s">
        <v>4282</v>
      </c>
      <c r="E594" s="3" t="s">
        <v>4282</v>
      </c>
      <c r="F594" s="3" t="s">
        <v>4283</v>
      </c>
      <c r="G594" s="3" t="s">
        <v>4283</v>
      </c>
      <c r="H594" s="3" t="s">
        <v>4284</v>
      </c>
      <c r="I594" s="3" t="str">
        <f>IFERROR(__xludf.DUMMYFUNCTION("GOOGLETRANSLATE(H594,""id"",""en"")"),"yes rarely people kr young Indonesian marriage mah mah")</f>
        <v>yes rarely people kr young Indonesian marriage mah mah</v>
      </c>
    </row>
    <row r="595" ht="15.75" customHeight="1">
      <c r="A595" s="3" t="s">
        <v>4285</v>
      </c>
      <c r="B595" s="3" t="s">
        <v>4286</v>
      </c>
      <c r="C595" s="3" t="s">
        <v>4287</v>
      </c>
      <c r="D595" s="3" t="s">
        <v>4288</v>
      </c>
      <c r="E595" s="3" t="s">
        <v>4289</v>
      </c>
      <c r="F595" s="3" t="s">
        <v>4290</v>
      </c>
      <c r="G595" s="3" t="s">
        <v>4291</v>
      </c>
      <c r="H595" s="3" t="s">
        <v>4292</v>
      </c>
      <c r="I595" s="3" t="str">
        <f>IFERROR(__xludf.DUMMYFUNCTION("GOOGLETRANSLATE(H595,""id"",""en"")"),"think if you make a young marriage")</f>
        <v>think if you make a young marriage</v>
      </c>
    </row>
    <row r="596" ht="15.75" customHeight="1">
      <c r="A596" s="3" t="s">
        <v>4293</v>
      </c>
      <c r="B596" s="3" t="s">
        <v>4294</v>
      </c>
      <c r="C596" s="3" t="s">
        <v>4295</v>
      </c>
      <c r="D596" s="3" t="s">
        <v>4296</v>
      </c>
      <c r="E596" s="3" t="s">
        <v>4297</v>
      </c>
      <c r="F596" s="3" t="s">
        <v>4298</v>
      </c>
      <c r="G596" s="3" t="s">
        <v>4299</v>
      </c>
      <c r="H596" s="3" t="s">
        <v>4300</v>
      </c>
      <c r="I596" s="3" t="str">
        <f>IFERROR(__xludf.DUMMYFUNCTION("GOOGLETRANSLATE(H596,""id"",""en"")"),"young mother Sunwoo is young marriage, yes, Mother, Sunwoo")</f>
        <v>young mother Sunwoo is young marriage, yes, Mother, Sunwoo</v>
      </c>
    </row>
    <row r="597" ht="15.75" customHeight="1">
      <c r="A597" s="3" t="s">
        <v>4301</v>
      </c>
      <c r="B597" s="3" t="s">
        <v>4302</v>
      </c>
      <c r="C597" s="3" t="s">
        <v>4303</v>
      </c>
      <c r="D597" s="3" t="s">
        <v>4304</v>
      </c>
      <c r="E597" s="3" t="s">
        <v>4305</v>
      </c>
      <c r="F597" s="3" t="s">
        <v>4306</v>
      </c>
      <c r="G597" s="3" t="s">
        <v>4307</v>
      </c>
      <c r="H597" s="3" t="s">
        <v>4308</v>
      </c>
      <c r="I597" s="3" t="str">
        <f>IFERROR(__xludf.DUMMYFUNCTION("GOOGLETRANSLATE(H597,""id"",""en"")"),"Family yes, the family is safe, yes parents used to be hard -bidd by young marriage mental, the normal family thinks, the family is small, at least a healthy person")</f>
        <v>Family yes, the family is safe, yes parents used to be hard -bidd by young marriage mental, the normal family thinks, the family is small, at least a healthy person</v>
      </c>
    </row>
    <row r="598" ht="15.75" customHeight="1">
      <c r="A598" s="3" t="s">
        <v>4309</v>
      </c>
      <c r="B598" s="3" t="s">
        <v>4310</v>
      </c>
      <c r="C598" s="3" t="s">
        <v>4311</v>
      </c>
      <c r="D598" s="3" t="s">
        <v>4312</v>
      </c>
      <c r="E598" s="3" t="s">
        <v>4313</v>
      </c>
      <c r="F598" s="3" t="s">
        <v>4314</v>
      </c>
      <c r="G598" s="3" t="s">
        <v>4315</v>
      </c>
      <c r="H598" s="3" t="s">
        <v>4316</v>
      </c>
      <c r="I598" s="3" t="str">
        <f>IFERROR(__xludf.DUMMYFUNCTION("GOOGLETRANSLATE(H598,""id"",""en"")"),"the purpose of the poor is fostering, yes, brother, young people, young people, adult, mental, students, kid, are big")</f>
        <v>the purpose of the poor is fostering, yes, brother, young people, young people, adult, mental, students, kid, are big</v>
      </c>
    </row>
    <row r="599" ht="15.75" customHeight="1">
      <c r="A599" s="3" t="s">
        <v>4317</v>
      </c>
      <c r="B599" s="3" t="s">
        <v>4318</v>
      </c>
      <c r="C599" s="3" t="s">
        <v>4319</v>
      </c>
      <c r="D599" s="3" t="s">
        <v>4320</v>
      </c>
      <c r="E599" s="3" t="s">
        <v>4321</v>
      </c>
      <c r="F599" s="3" t="s">
        <v>4322</v>
      </c>
      <c r="G599" s="3" t="s">
        <v>4323</v>
      </c>
      <c r="H599" s="3" t="s">
        <v>4324</v>
      </c>
      <c r="I599" s="3" t="str">
        <f>IFERROR(__xludf.DUMMYFUNCTION("GOOGLETRANSLATE(H599,""id"",""en"")"),"be patient, sis, young marriage, the young brakes of people marriage are adults, afraid that the aunt is a lot of marriage, the adult guy understands the soul of the father")</f>
        <v>be patient, sis, young marriage, the young brakes of people marriage are adults, afraid that the aunt is a lot of marriage, the adult guy understands the soul of the father</v>
      </c>
    </row>
    <row r="600" ht="15.75" customHeight="1">
      <c r="A600" s="3" t="s">
        <v>4325</v>
      </c>
      <c r="B600" s="3" t="s">
        <v>4326</v>
      </c>
      <c r="C600" s="3" t="s">
        <v>4327</v>
      </c>
      <c r="D600" s="3" t="s">
        <v>4328</v>
      </c>
      <c r="E600" s="3" t="s">
        <v>4329</v>
      </c>
      <c r="F600" s="3" t="s">
        <v>4330</v>
      </c>
      <c r="G600" s="3" t="s">
        <v>4331</v>
      </c>
      <c r="H600" s="3" t="s">
        <v>4332</v>
      </c>
      <c r="I600" s="3" t="str">
        <f>IFERROR(__xludf.DUMMYFUNCTION("GOOGLETRANSLATE(H600,""id"",""en"")"),"a friend to break up young men exactly work good at work yesterday to divorce because it's just a husband, aka dead lice")</f>
        <v>a friend to break up young men exactly work good at work yesterday to divorce because it's just a husband, aka dead lice</v>
      </c>
    </row>
    <row r="601" ht="15.75" customHeight="1">
      <c r="A601" s="3" t="s">
        <v>4333</v>
      </c>
      <c r="B601" s="3" t="s">
        <v>4334</v>
      </c>
      <c r="C601" s="3" t="s">
        <v>4335</v>
      </c>
      <c r="D601" s="3" t="s">
        <v>4336</v>
      </c>
      <c r="E601" s="3" t="s">
        <v>4337</v>
      </c>
      <c r="F601" s="3" t="s">
        <v>4338</v>
      </c>
      <c r="G601" s="3" t="s">
        <v>4338</v>
      </c>
      <c r="H601" s="3" t="s">
        <v>4339</v>
      </c>
      <c r="I601" s="3" t="str">
        <f>IFERROR(__xludf.DUMMYFUNCTION("GOOGLETRANSLATE(H601,""id"",""en"")"),"pointing junseo young let's get married")</f>
        <v>pointing junseo young let's get married</v>
      </c>
    </row>
    <row r="602" ht="15.75" customHeight="1">
      <c r="A602" s="3" t="s">
        <v>4340</v>
      </c>
      <c r="B602" s="3" t="s">
        <v>4341</v>
      </c>
      <c r="C602" s="3" t="s">
        <v>4342</v>
      </c>
      <c r="D602" s="3" t="s">
        <v>4343</v>
      </c>
      <c r="E602" s="3" t="s">
        <v>4344</v>
      </c>
      <c r="F602" s="3" t="s">
        <v>4345</v>
      </c>
      <c r="G602" s="3" t="s">
        <v>4346</v>
      </c>
      <c r="H602" s="3" t="s">
        <v>4347</v>
      </c>
      <c r="I602" s="3" t="str">
        <f>IFERROR(__xludf.DUMMYFUNCTION("GOOGLETRANSLATE(H602,""id"",""en"")"),"Afraid of young marriage know that it is near the age of a lot of old ex -squirrels, the young year, the fuck mokondo predator is a fuck of the world, gatau")</f>
        <v>Afraid of young marriage know that it is near the age of a lot of old ex -squirrels, the young year, the fuck mokondo predator is a fuck of the world, gatau</v>
      </c>
    </row>
    <row r="603" ht="15.75" customHeight="1">
      <c r="A603" s="3" t="s">
        <v>4348</v>
      </c>
      <c r="B603" s="3" t="s">
        <v>4348</v>
      </c>
      <c r="C603" s="3" t="s">
        <v>4348</v>
      </c>
      <c r="D603" s="3" t="s">
        <v>4349</v>
      </c>
      <c r="E603" s="3" t="s">
        <v>4350</v>
      </c>
      <c r="F603" s="3" t="s">
        <v>4351</v>
      </c>
      <c r="G603" s="3" t="s">
        <v>4351</v>
      </c>
      <c r="H603" s="3" t="s">
        <v>4352</v>
      </c>
      <c r="I603" s="3" t="str">
        <f>IFERROR(__xludf.DUMMYFUNCTION("GOOGLETRANSLATE(H603,""id"",""en"")"),"Sonu's parents married young if")</f>
        <v>Sonu's parents married young if</v>
      </c>
    </row>
    <row r="604" ht="15.75" customHeight="1">
      <c r="A604" s="3" t="s">
        <v>4353</v>
      </c>
      <c r="B604" s="3" t="s">
        <v>4354</v>
      </c>
      <c r="C604" s="3" t="s">
        <v>4354</v>
      </c>
      <c r="D604" s="3" t="s">
        <v>4355</v>
      </c>
      <c r="E604" s="3" t="s">
        <v>4356</v>
      </c>
      <c r="F604" s="3" t="s">
        <v>4357</v>
      </c>
      <c r="G604" s="3" t="s">
        <v>4357</v>
      </c>
      <c r="H604" s="3" t="s">
        <v>4358</v>
      </c>
      <c r="I604" s="3" t="str">
        <f>IFERROR(__xludf.DUMMYFUNCTION("GOOGLETRANSLATE(H604,""id"",""en"")"),"my sister can, there is no intention of young marriage")</f>
        <v>my sister can, there is no intention of young marriage</v>
      </c>
    </row>
    <row r="605" ht="15.75" customHeight="1">
      <c r="A605" s="3" t="s">
        <v>4359</v>
      </c>
      <c r="B605" s="3" t="s">
        <v>4360</v>
      </c>
      <c r="C605" s="3" t="s">
        <v>4361</v>
      </c>
      <c r="D605" s="3" t="s">
        <v>4362</v>
      </c>
      <c r="E605" s="3" t="s">
        <v>4363</v>
      </c>
      <c r="F605" s="3" t="s">
        <v>4364</v>
      </c>
      <c r="G605" s="3" t="s">
        <v>4364</v>
      </c>
      <c r="H605" s="3" t="s">
        <v>4365</v>
      </c>
      <c r="I605" s="3" t="str">
        <f>IFERROR(__xludf.DUMMYFUNCTION("GOOGLETRANSLATE(H605,""id"",""en"")"),"the impression of young marriage is")</f>
        <v>the impression of young marriage is</v>
      </c>
    </row>
    <row r="606" ht="15.75" customHeight="1">
      <c r="A606" s="3" t="s">
        <v>4366</v>
      </c>
      <c r="B606" s="3" t="s">
        <v>4367</v>
      </c>
      <c r="C606" s="3" t="s">
        <v>4368</v>
      </c>
      <c r="D606" s="3" t="s">
        <v>4369</v>
      </c>
      <c r="E606" s="3" t="s">
        <v>4370</v>
      </c>
      <c r="F606" s="3" t="s">
        <v>4371</v>
      </c>
      <c r="G606" s="3" t="s">
        <v>4372</v>
      </c>
      <c r="H606" s="3" t="s">
        <v>4373</v>
      </c>
      <c r="I606" s="3" t="str">
        <f>IFERROR(__xludf.DUMMYFUNCTION("GOOGLETRANSLATE(H606,""id"",""en"")"),"young marriage trap agree more")</f>
        <v>young marriage trap agree more</v>
      </c>
    </row>
    <row r="607" ht="15.75" customHeight="1">
      <c r="A607" s="3" t="s">
        <v>4374</v>
      </c>
      <c r="B607" s="3" t="s">
        <v>4375</v>
      </c>
      <c r="C607" s="3" t="s">
        <v>4376</v>
      </c>
      <c r="D607" s="3" t="s">
        <v>4377</v>
      </c>
      <c r="E607" s="3" t="s">
        <v>4378</v>
      </c>
      <c r="F607" s="3" t="s">
        <v>4379</v>
      </c>
      <c r="G607" s="3" t="s">
        <v>4380</v>
      </c>
      <c r="H607" s="3" t="s">
        <v>4381</v>
      </c>
      <c r="I607" s="3" t="str">
        <f>IFERROR(__xludf.DUMMYFUNCTION("GOOGLETRANSLATE(H607,""id"",""en"")"),"Portrait of Sansin if you marry young if a guy is eternal moment")</f>
        <v>Portrait of Sansin if you marry young if a guy is eternal moment</v>
      </c>
    </row>
    <row r="608" ht="15.75" customHeight="1">
      <c r="A608" s="3" t="s">
        <v>4382</v>
      </c>
      <c r="B608" s="3" t="s">
        <v>4383</v>
      </c>
      <c r="C608" s="3" t="s">
        <v>4384</v>
      </c>
      <c r="D608" s="3" t="s">
        <v>4385</v>
      </c>
      <c r="E608" s="3" t="s">
        <v>4386</v>
      </c>
      <c r="F608" s="3" t="s">
        <v>4387</v>
      </c>
      <c r="G608" s="3" t="s">
        <v>4388</v>
      </c>
      <c r="H608" s="3" t="s">
        <v>4389</v>
      </c>
      <c r="I608" s="3" t="str">
        <f>IFERROR(__xludf.DUMMYFUNCTION("GOOGLETRANSLATE(H608,""id"",""en"")"),"When the tears of a flat guy, you think young marriage")</f>
        <v>When the tears of a flat guy, you think young marriage</v>
      </c>
    </row>
    <row r="609" ht="15.75" customHeight="1">
      <c r="A609" s="3" t="s">
        <v>4390</v>
      </c>
      <c r="B609" s="3" t="s">
        <v>4391</v>
      </c>
      <c r="C609" s="3" t="s">
        <v>4392</v>
      </c>
      <c r="D609" s="3" t="s">
        <v>4393</v>
      </c>
      <c r="E609" s="3" t="s">
        <v>4394</v>
      </c>
      <c r="F609" s="3" t="s">
        <v>4395</v>
      </c>
      <c r="G609" s="3" t="s">
        <v>4396</v>
      </c>
      <c r="H609" s="3" t="s">
        <v>4397</v>
      </c>
      <c r="I609" s="3" t="str">
        <f>IFERROR(__xludf.DUMMYFUNCTION("GOOGLETRANSLATE(H609,""id"",""en"")"),"just a legal marriage wife work two tubes if late in panic of young people, funny times")</f>
        <v>just a legal marriage wife work two tubes if late in panic of young people, funny times</v>
      </c>
    </row>
    <row r="610" ht="15.75" customHeight="1">
      <c r="A610" s="3" t="s">
        <v>4398</v>
      </c>
      <c r="B610" s="3" t="s">
        <v>4398</v>
      </c>
      <c r="C610" s="3" t="s">
        <v>4399</v>
      </c>
      <c r="D610" s="3" t="s">
        <v>4400</v>
      </c>
      <c r="E610" s="3" t="s">
        <v>4401</v>
      </c>
      <c r="F610" s="3" t="s">
        <v>4402</v>
      </c>
      <c r="G610" s="3" t="s">
        <v>4403</v>
      </c>
      <c r="H610" s="3" t="s">
        <v>4404</v>
      </c>
      <c r="I610" s="3" t="str">
        <f>IFERROR(__xludf.DUMMYFUNCTION("GOOGLETRANSLATE(H610,""id"",""en"")"),"if a child is a young girl planting young sex marriage, a child is hit by a former ration")</f>
        <v>if a child is a young girl planting young sex marriage, a child is hit by a former ration</v>
      </c>
    </row>
    <row r="611" ht="15.75" customHeight="1">
      <c r="A611" s="3" t="s">
        <v>4405</v>
      </c>
      <c r="B611" s="3" t="s">
        <v>4406</v>
      </c>
      <c r="C611" s="3" t="s">
        <v>4407</v>
      </c>
      <c r="D611" s="3" t="s">
        <v>4408</v>
      </c>
      <c r="E611" s="3" t="s">
        <v>4409</v>
      </c>
      <c r="F611" s="3" t="s">
        <v>4410</v>
      </c>
      <c r="G611" s="3" t="s">
        <v>4411</v>
      </c>
      <c r="H611" s="3" t="s">
        <v>4412</v>
      </c>
      <c r="I611" s="3" t="str">
        <f>IFERROR(__xludf.DUMMYFUNCTION("GOOGLETRANSLATE(H611,""id"",""en"")"),"Reply to sis, sis, you don't get married, yeah, I'm afraid that you don't get control, heffey is a long time off.")</f>
        <v>Reply to sis, sis, you don't get married, yeah, I'm afraid that you don't get control, heffey is a long time off.</v>
      </c>
    </row>
    <row r="612" ht="15.75" customHeight="1">
      <c r="A612" s="3" t="s">
        <v>4413</v>
      </c>
      <c r="B612" s="3" t="s">
        <v>4414</v>
      </c>
      <c r="C612" s="3" t="s">
        <v>4415</v>
      </c>
      <c r="D612" s="3" t="s">
        <v>4416</v>
      </c>
      <c r="E612" s="3" t="s">
        <v>4417</v>
      </c>
      <c r="F612" s="3" t="s">
        <v>4418</v>
      </c>
      <c r="G612" s="3" t="s">
        <v>4419</v>
      </c>
      <c r="H612" s="3" t="s">
        <v>4420</v>
      </c>
      <c r="I612" s="3" t="str">
        <f>IFERROR(__xludf.DUMMYFUNCTION("GOOGLETRANSLATE(H612,""id"",""en"")"),"Young, it's really simple, it's simple, Rana, if you get married, the contents of your wife are selling online")</f>
        <v>Young, it's really simple, it's simple, Rana, if you get married, the contents of your wife are selling online</v>
      </c>
    </row>
    <row r="613" ht="15.75" customHeight="1">
      <c r="A613" s="3" t="s">
        <v>4421</v>
      </c>
      <c r="B613" s="3" t="s">
        <v>4421</v>
      </c>
      <c r="C613" s="3" t="s">
        <v>4422</v>
      </c>
      <c r="D613" s="3" t="s">
        <v>4423</v>
      </c>
      <c r="E613" s="3" t="s">
        <v>4424</v>
      </c>
      <c r="F613" s="3" t="s">
        <v>4425</v>
      </c>
      <c r="G613" s="3" t="s">
        <v>4426</v>
      </c>
      <c r="H613" s="3" t="s">
        <v>4427</v>
      </c>
      <c r="I613" s="3" t="str">
        <f>IFERROR(__xludf.DUMMYFUNCTION("GOOGLETRANSLATE(H613,""id"",""en"")"),"marriage to understand maleh hope parents break up work in college, really young, the appeal is very sick")</f>
        <v>marriage to understand maleh hope parents break up work in college, really young, the appeal is very sick</v>
      </c>
    </row>
    <row r="614" ht="15.75" customHeight="1">
      <c r="A614" s="3" t="s">
        <v>4428</v>
      </c>
      <c r="B614" s="3" t="s">
        <v>4429</v>
      </c>
      <c r="C614" s="3" t="s">
        <v>4430</v>
      </c>
      <c r="D614" s="3" t="s">
        <v>4431</v>
      </c>
      <c r="E614" s="3" t="s">
        <v>4432</v>
      </c>
      <c r="F614" s="3" t="s">
        <v>4433</v>
      </c>
      <c r="G614" s="3" t="s">
        <v>4434</v>
      </c>
      <c r="H614" s="3" t="s">
        <v>4435</v>
      </c>
      <c r="I614" s="3" t="str">
        <f>IFERROR(__xludf.DUMMYFUNCTION("GOOGLETRANSLATE(H614,""id"",""en"")"),"very young mother marriage")</f>
        <v>very young mother marriage</v>
      </c>
    </row>
    <row r="615" ht="15.75" customHeight="1">
      <c r="A615" s="3" t="s">
        <v>4436</v>
      </c>
      <c r="B615" s="3" t="s">
        <v>4437</v>
      </c>
      <c r="C615" s="3" t="s">
        <v>4438</v>
      </c>
      <c r="D615" s="3" t="s">
        <v>4439</v>
      </c>
      <c r="E615" s="3" t="s">
        <v>4440</v>
      </c>
      <c r="F615" s="3" t="s">
        <v>4441</v>
      </c>
      <c r="G615" s="3" t="s">
        <v>4441</v>
      </c>
      <c r="H615" s="3" t="s">
        <v>4442</v>
      </c>
      <c r="I615" s="3" t="str">
        <f>IFERROR(__xludf.DUMMYFUNCTION("GOOGLETRANSLATE(H615,""id"",""en"")"),"Young Marriage Yes, Boy Brother Medhok")</f>
        <v>Young Marriage Yes, Boy Brother Medhok</v>
      </c>
    </row>
    <row r="616" ht="15.75" customHeight="1">
      <c r="A616" s="3" t="s">
        <v>4443</v>
      </c>
      <c r="B616" s="3" t="s">
        <v>4444</v>
      </c>
      <c r="C616" s="3" t="s">
        <v>4445</v>
      </c>
      <c r="D616" s="3" t="s">
        <v>4446</v>
      </c>
      <c r="E616" s="3" t="s">
        <v>4447</v>
      </c>
      <c r="F616" s="3" t="s">
        <v>4448</v>
      </c>
      <c r="G616" s="3" t="s">
        <v>4449</v>
      </c>
      <c r="H616" s="3" t="s">
        <v>4450</v>
      </c>
      <c r="I616" s="3" t="str">
        <f>IFERROR(__xludf.DUMMYFUNCTION("GOOGLETRANSLATE(H616,""id"",""en"")"),"Young Marriage Test Heaven Start Test Moked Test You You Strong Child Harung Help You identify Problem Try to change difficult to change mentality")</f>
        <v>Young Marriage Test Heaven Start Test Moked Test You You Strong Child Harung Help You identify Problem Try to change difficult to change mentality</v>
      </c>
    </row>
    <row r="617" ht="15.75" customHeight="1">
      <c r="A617" s="3" t="s">
        <v>4451</v>
      </c>
      <c r="B617" s="3" t="s">
        <v>4452</v>
      </c>
      <c r="C617" s="3" t="s">
        <v>4453</v>
      </c>
      <c r="D617" s="3" t="s">
        <v>4454</v>
      </c>
      <c r="E617" s="3" t="s">
        <v>4454</v>
      </c>
      <c r="F617" s="3" t="s">
        <v>4455</v>
      </c>
      <c r="G617" s="3" t="s">
        <v>4455</v>
      </c>
      <c r="H617" s="3" t="s">
        <v>4456</v>
      </c>
      <c r="I617" s="3" t="str">
        <f>IFERROR(__xludf.DUMMYFUNCTION("GOOGLETRANSLATE(H617,""id"",""en"")"),"One of the young marriages")</f>
        <v>One of the young marriages</v>
      </c>
    </row>
    <row r="618" ht="15.75" customHeight="1">
      <c r="A618" s="3" t="s">
        <v>4457</v>
      </c>
      <c r="B618" s="3" t="s">
        <v>4458</v>
      </c>
      <c r="C618" s="3" t="s">
        <v>4459</v>
      </c>
      <c r="D618" s="3" t="s">
        <v>4460</v>
      </c>
      <c r="E618" s="3" t="s">
        <v>4461</v>
      </c>
      <c r="F618" s="3" t="s">
        <v>4462</v>
      </c>
      <c r="G618" s="3" t="s">
        <v>4463</v>
      </c>
      <c r="H618" s="3" t="s">
        <v>4464</v>
      </c>
      <c r="I618" s="3" t="str">
        <f>IFERROR(__xludf.DUMMYFUNCTION("GOOGLETRANSLATE(H618,""id"",""en"")"),"Difficult Husband Children can't separate regret marriage Impi young marriage better thinking it's okay if you choose to install")</f>
        <v>Difficult Husband Children can't separate regret marriage Impi young marriage better thinking it's okay if you choose to install</v>
      </c>
    </row>
    <row r="619" ht="15.75" customHeight="1">
      <c r="A619" s="3" t="s">
        <v>4465</v>
      </c>
      <c r="B619" s="3" t="s">
        <v>4466</v>
      </c>
      <c r="C619" s="3" t="s">
        <v>4467</v>
      </c>
      <c r="D619" s="3" t="s">
        <v>4468</v>
      </c>
      <c r="E619" s="3" t="s">
        <v>4469</v>
      </c>
      <c r="F619" s="3" t="s">
        <v>4470</v>
      </c>
      <c r="G619" s="3" t="s">
        <v>4470</v>
      </c>
      <c r="H619" s="3" t="s">
        <v>4471</v>
      </c>
      <c r="I619" s="3" t="str">
        <f>IFERROR(__xludf.DUMMYFUNCTION("GOOGLETRANSLATE(H619,""id"",""en"")"),"realistic marriage love men marriage capital love makes you full of marriage to love love, a lightweight treasure of mti young wife, yes")</f>
        <v>realistic marriage love men marriage capital love makes you full of marriage to love love, a lightweight treasure of mti young wife, yes</v>
      </c>
    </row>
    <row r="620" ht="15.75" customHeight="1">
      <c r="A620" s="3" t="s">
        <v>4472</v>
      </c>
      <c r="B620" s="3" t="s">
        <v>4473</v>
      </c>
      <c r="C620" s="3" t="s">
        <v>4473</v>
      </c>
      <c r="D620" s="3" t="s">
        <v>4474</v>
      </c>
      <c r="E620" s="3" t="s">
        <v>4475</v>
      </c>
      <c r="F620" s="3" t="s">
        <v>4476</v>
      </c>
      <c r="G620" s="3" t="s">
        <v>4476</v>
      </c>
      <c r="H620" s="3" t="s">
        <v>4477</v>
      </c>
      <c r="I620" s="3" t="str">
        <f>IFERROR(__xludf.DUMMYFUNCTION("GOOGLETRANSLATE(H620,""id"",""en"")"),"young marriage")</f>
        <v>young marriage</v>
      </c>
    </row>
    <row r="621" ht="15.75" customHeight="1">
      <c r="A621" s="3" t="s">
        <v>4478</v>
      </c>
      <c r="B621" s="3" t="s">
        <v>4478</v>
      </c>
      <c r="C621" s="3" t="s">
        <v>4479</v>
      </c>
      <c r="D621" s="3" t="s">
        <v>4480</v>
      </c>
      <c r="E621" s="3" t="s">
        <v>4480</v>
      </c>
      <c r="F621" s="3" t="s">
        <v>4481</v>
      </c>
      <c r="G621" s="3" t="s">
        <v>4482</v>
      </c>
      <c r="H621" s="3" t="s">
        <v>4483</v>
      </c>
      <c r="I621" s="3" t="str">
        <f>IFERROR(__xludf.DUMMYFUNCTION("GOOGLETRANSLATE(H621,""id"",""en"")"),"Discussion of the Fasting of Young Marriage Fasting Cultum")</f>
        <v>Discussion of the Fasting of Young Marriage Fasting Cultum</v>
      </c>
    </row>
    <row r="622" ht="15.75" customHeight="1">
      <c r="A622" s="3" t="s">
        <v>4484</v>
      </c>
      <c r="B622" s="3" t="s">
        <v>4485</v>
      </c>
      <c r="C622" s="3" t="s">
        <v>4486</v>
      </c>
      <c r="D622" s="3" t="s">
        <v>4487</v>
      </c>
      <c r="E622" s="3" t="s">
        <v>4488</v>
      </c>
      <c r="F622" s="3" t="s">
        <v>4489</v>
      </c>
      <c r="G622" s="3" t="s">
        <v>4490</v>
      </c>
      <c r="H622" s="3" t="s">
        <v>4491</v>
      </c>
      <c r="I622" s="3" t="str">
        <f>IFERROR(__xludf.DUMMYFUNCTION("GOOGLETRANSLATE(H622,""id"",""en"")"),"talking friends late graduating with work of life of the city together with fear of marriage young marriage and marriage happy and continue to live must be")</f>
        <v>talking friends late graduating with work of life of the city together with fear of marriage young marriage and marriage happy and continue to live must be</v>
      </c>
    </row>
    <row r="623" ht="15.75" customHeight="1">
      <c r="A623" s="3" t="s">
        <v>4492</v>
      </c>
      <c r="B623" s="3" t="s">
        <v>4492</v>
      </c>
      <c r="C623" s="3" t="s">
        <v>4492</v>
      </c>
      <c r="D623" s="3" t="s">
        <v>4493</v>
      </c>
      <c r="E623" s="3" t="s">
        <v>4494</v>
      </c>
      <c r="F623" s="3" t="s">
        <v>4495</v>
      </c>
      <c r="G623" s="3" t="s">
        <v>4496</v>
      </c>
      <c r="H623" s="3" t="s">
        <v>4497</v>
      </c>
      <c r="I623" s="3" t="str">
        <f>IFERROR(__xludf.DUMMYFUNCTION("GOOGLETRANSLATE(H623,""id"",""en"")"),"see the vacant time carrying young marriage")</f>
        <v>see the vacant time carrying young marriage</v>
      </c>
    </row>
    <row r="624" ht="15.75" customHeight="1">
      <c r="A624" s="3" t="s">
        <v>4498</v>
      </c>
      <c r="B624" s="3" t="s">
        <v>4499</v>
      </c>
      <c r="C624" s="3" t="s">
        <v>4500</v>
      </c>
      <c r="D624" s="3" t="s">
        <v>4501</v>
      </c>
      <c r="E624" s="3" t="s">
        <v>4502</v>
      </c>
      <c r="F624" s="3" t="s">
        <v>4503</v>
      </c>
      <c r="G624" s="3" t="s">
        <v>4504</v>
      </c>
      <c r="H624" s="3" t="s">
        <v>4505</v>
      </c>
      <c r="I624" s="3" t="str">
        <f>IFERROR(__xludf.DUMMYFUNCTION("GOOGLETRANSLATE(H624,""id"",""en"")"),"episode of their conversation about young marriage mate bara overthinking jokes talking")</f>
        <v>episode of their conversation about young marriage mate bara overthinking jokes talking</v>
      </c>
    </row>
    <row r="625" ht="15.75" customHeight="1">
      <c r="A625" s="3" t="s">
        <v>4506</v>
      </c>
      <c r="B625" s="3" t="s">
        <v>4507</v>
      </c>
      <c r="C625" s="3" t="s">
        <v>4508</v>
      </c>
      <c r="D625" s="3" t="s">
        <v>4509</v>
      </c>
      <c r="E625" s="3" t="s">
        <v>4510</v>
      </c>
      <c r="F625" s="3" t="s">
        <v>4511</v>
      </c>
      <c r="G625" s="3" t="s">
        <v>4512</v>
      </c>
      <c r="H625" s="3" t="s">
        <v>4513</v>
      </c>
      <c r="I625" s="3" t="str">
        <f>IFERROR(__xludf.DUMMYFUNCTION("GOOGLETRANSLATE(H625,""id"",""en"")"),"busy thinking young zan just prepare you to die young")</f>
        <v>busy thinking young zan just prepare you to die young</v>
      </c>
    </row>
    <row r="626" ht="15.75" customHeight="1">
      <c r="A626" s="3" t="s">
        <v>4514</v>
      </c>
      <c r="B626" s="3" t="s">
        <v>4515</v>
      </c>
      <c r="C626" s="3" t="s">
        <v>4516</v>
      </c>
      <c r="D626" s="3" t="s">
        <v>4517</v>
      </c>
      <c r="E626" s="3" t="s">
        <v>4518</v>
      </c>
      <c r="F626" s="3" t="s">
        <v>4519</v>
      </c>
      <c r="G626" s="3" t="s">
        <v>4519</v>
      </c>
      <c r="H626" s="3" t="s">
        <v>4520</v>
      </c>
      <c r="I626" s="3" t="str">
        <f>IFERROR(__xludf.DUMMYFUNCTION("GOOGLETRANSLATE(H626,""id"",""en"")"),"Alhamdulillah, you're smooth, you're not afraid of young marriage")</f>
        <v>Alhamdulillah, you're smooth, you're not afraid of young marriage</v>
      </c>
    </row>
    <row r="627" ht="15.75" customHeight="1">
      <c r="A627" s="3" t="s">
        <v>4521</v>
      </c>
      <c r="B627" s="3" t="s">
        <v>4522</v>
      </c>
      <c r="C627" s="3" t="s">
        <v>4523</v>
      </c>
      <c r="D627" s="3" t="s">
        <v>4524</v>
      </c>
      <c r="E627" s="3" t="s">
        <v>4524</v>
      </c>
      <c r="F627" s="3" t="s">
        <v>4525</v>
      </c>
      <c r="G627" s="3" t="s">
        <v>4526</v>
      </c>
      <c r="H627" s="3" t="s">
        <v>4527</v>
      </c>
      <c r="I627" s="3" t="str">
        <f>IFERROR(__xludf.DUMMYFUNCTION("GOOGLETRANSLATE(H627,""id"",""en"")"),"The core of young marriage")</f>
        <v>The core of young marriage</v>
      </c>
    </row>
    <row r="628" ht="15.75" customHeight="1">
      <c r="A628" s="3" t="s">
        <v>4528</v>
      </c>
      <c r="B628" s="3" t="s">
        <v>4529</v>
      </c>
      <c r="C628" s="3" t="s">
        <v>4530</v>
      </c>
      <c r="D628" s="3" t="s">
        <v>4531</v>
      </c>
      <c r="E628" s="3" t="s">
        <v>4532</v>
      </c>
      <c r="F628" s="3" t="s">
        <v>4533</v>
      </c>
      <c r="G628" s="3" t="s">
        <v>4534</v>
      </c>
      <c r="H628" s="3" t="s">
        <v>4535</v>
      </c>
      <c r="I628" s="3" t="str">
        <f>IFERROR(__xludf.DUMMYFUNCTION("GOOGLETRANSLATE(H628,""id"",""en"")"),"suitable to reject regret, the nder is a young age")</f>
        <v>suitable to reject regret, the nder is a young age</v>
      </c>
    </row>
    <row r="629" ht="15.75" customHeight="1">
      <c r="A629" s="3" t="s">
        <v>4536</v>
      </c>
      <c r="B629" s="3" t="s">
        <v>4537</v>
      </c>
      <c r="C629" s="3" t="s">
        <v>4538</v>
      </c>
      <c r="D629" s="3" t="s">
        <v>4539</v>
      </c>
      <c r="E629" s="3" t="s">
        <v>4540</v>
      </c>
      <c r="F629" s="3" t="s">
        <v>4541</v>
      </c>
      <c r="G629" s="3" t="s">
        <v>4542</v>
      </c>
      <c r="H629" s="3" t="s">
        <v>4543</v>
      </c>
      <c r="I629" s="3" t="str">
        <f>IFERROR(__xludf.DUMMYFUNCTION("GOOGLETRANSLATE(H629,""id"",""en"")"),"Young Marriage Ms. Marriage Not Pork")</f>
        <v>Young Marriage Ms. Marriage Not Pork</v>
      </c>
    </row>
    <row r="630" ht="15.75" customHeight="1">
      <c r="A630" s="3" t="s">
        <v>4544</v>
      </c>
      <c r="B630" s="3" t="s">
        <v>4545</v>
      </c>
      <c r="C630" s="3" t="s">
        <v>4546</v>
      </c>
      <c r="D630" s="3" t="s">
        <v>4547</v>
      </c>
      <c r="E630" s="3" t="s">
        <v>4548</v>
      </c>
      <c r="F630" s="3" t="s">
        <v>4549</v>
      </c>
      <c r="G630" s="3" t="s">
        <v>4550</v>
      </c>
      <c r="H630" s="3" t="s">
        <v>4551</v>
      </c>
      <c r="I630" s="3" t="str">
        <f>IFERROR(__xludf.DUMMYFUNCTION("GOOGLETRANSLATE(H630,""id"",""en"")"),"The biggest one issue is afraid, yes, the glass of mother suddenly lives, aka the young widow of marriage, the problem of the sweat blood of Cucur Love Superwoman")</f>
        <v>The biggest one issue is afraid, yes, the glass of mother suddenly lives, aka the young widow of marriage, the problem of the sweat blood of Cucur Love Superwoman</v>
      </c>
    </row>
    <row r="631" ht="15.75" customHeight="1">
      <c r="A631" s="3" t="s">
        <v>4552</v>
      </c>
      <c r="B631" s="3" t="s">
        <v>4553</v>
      </c>
      <c r="C631" s="3" t="s">
        <v>4554</v>
      </c>
      <c r="D631" s="3" t="s">
        <v>4555</v>
      </c>
      <c r="E631" s="3" t="s">
        <v>4556</v>
      </c>
      <c r="F631" s="3" t="s">
        <v>4557</v>
      </c>
      <c r="G631" s="3" t="s">
        <v>4557</v>
      </c>
      <c r="H631" s="3" t="s">
        <v>4558</v>
      </c>
      <c r="I631" s="3" t="str">
        <f>IFERROR(__xludf.DUMMYFUNCTION("GOOGLETRANSLATE(H631,""id"",""en"")"),"Id young marriage is not rich")</f>
        <v>Id young marriage is not rich</v>
      </c>
    </row>
    <row r="632" ht="15.75" customHeight="1">
      <c r="A632" s="3" t="s">
        <v>4559</v>
      </c>
      <c r="B632" s="3" t="s">
        <v>4559</v>
      </c>
      <c r="C632" s="3" t="s">
        <v>4560</v>
      </c>
      <c r="D632" s="3" t="s">
        <v>4561</v>
      </c>
      <c r="E632" s="3" t="s">
        <v>4562</v>
      </c>
      <c r="F632" s="3" t="s">
        <v>4563</v>
      </c>
      <c r="G632" s="3" t="s">
        <v>4564</v>
      </c>
      <c r="H632" s="3" t="s">
        <v>4565</v>
      </c>
      <c r="I632" s="3" t="str">
        <f>IFERROR(__xludf.DUMMYFUNCTION("GOOGLETRANSLATE(H632,""id"",""en"")"),"yes yes people look in their eyes, yes, young people who are young marriages, young marriages")</f>
        <v>yes yes people look in their eyes, yes, young people who are young marriages, young marriages</v>
      </c>
    </row>
    <row r="633" ht="15.75" customHeight="1">
      <c r="A633" s="3" t="s">
        <v>4566</v>
      </c>
      <c r="B633" s="3" t="s">
        <v>4566</v>
      </c>
      <c r="C633" s="3" t="s">
        <v>4567</v>
      </c>
      <c r="D633" s="3" t="s">
        <v>4568</v>
      </c>
      <c r="E633" s="3" t="s">
        <v>4569</v>
      </c>
      <c r="F633" s="3" t="s">
        <v>4570</v>
      </c>
      <c r="G633" s="3" t="s">
        <v>4571</v>
      </c>
      <c r="H633" s="3" t="s">
        <v>4572</v>
      </c>
      <c r="I633" s="3" t="str">
        <f>IFERROR(__xludf.DUMMYFUNCTION("GOOGLETRANSLATE(H633,""id"",""en"")"),"I am young, the sister is a marriage child single, a child of a virgin, some of the client children's soul mate is basic bgst")</f>
        <v>I am young, the sister is a marriage child single, a child of a virgin, some of the client children's soul mate is basic bgst</v>
      </c>
    </row>
    <row r="634" ht="15.75" customHeight="1">
      <c r="A634" s="3" t="s">
        <v>4573</v>
      </c>
      <c r="B634" s="3" t="s">
        <v>4574</v>
      </c>
      <c r="C634" s="3" t="s">
        <v>4575</v>
      </c>
      <c r="D634" s="3" t="s">
        <v>4576</v>
      </c>
      <c r="E634" s="3" t="s">
        <v>4577</v>
      </c>
      <c r="F634" s="3" t="s">
        <v>4578</v>
      </c>
      <c r="G634" s="3" t="s">
        <v>4579</v>
      </c>
      <c r="H634" s="3" t="s">
        <v>4580</v>
      </c>
      <c r="I634" s="3" t="str">
        <f>IFERROR(__xludf.DUMMYFUNCTION("GOOGLETRANSLATE(H634,""id"",""en"")"),"Graduated from work really young, try to do the people who are married to marriage to marry the work position")</f>
        <v>Graduated from work really young, try to do the people who are married to marriage to marry the work position</v>
      </c>
    </row>
    <row r="635" ht="15.75" customHeight="1">
      <c r="A635" s="3" t="s">
        <v>4581</v>
      </c>
      <c r="B635" s="3" t="s">
        <v>4582</v>
      </c>
      <c r="C635" s="3" t="s">
        <v>4583</v>
      </c>
      <c r="D635" s="3" t="s">
        <v>4584</v>
      </c>
      <c r="E635" s="3" t="s">
        <v>4585</v>
      </c>
      <c r="F635" s="3" t="s">
        <v>4586</v>
      </c>
      <c r="G635" s="3" t="s">
        <v>4587</v>
      </c>
      <c r="H635" s="3" t="s">
        <v>4588</v>
      </c>
      <c r="I635" s="3" t="str">
        <f>IFERROR(__xludf.DUMMYFUNCTION("GOOGLETRANSLATE(H635,""id"",""en"")"),"Hina Late Marriage Family Children Marriage Young Dp first funny")</f>
        <v>Hina Late Marriage Family Children Marriage Young Dp first funny</v>
      </c>
    </row>
    <row r="636" ht="15.75" customHeight="1">
      <c r="A636" s="3" t="s">
        <v>4589</v>
      </c>
      <c r="B636" s="3" t="s">
        <v>4590</v>
      </c>
      <c r="C636" s="3" t="s">
        <v>4591</v>
      </c>
      <c r="D636" s="3" t="s">
        <v>4592</v>
      </c>
      <c r="E636" s="3" t="s">
        <v>4593</v>
      </c>
      <c r="F636" s="3" t="s">
        <v>4594</v>
      </c>
      <c r="G636" s="3" t="s">
        <v>4595</v>
      </c>
      <c r="H636" s="3" t="s">
        <v>4596</v>
      </c>
      <c r="I636" s="3" t="str">
        <f>IFERROR(__xludf.DUMMYFUNCTION("GOOGLETRANSLATE(H636,""id"",""en"")"),"Runding Round Tables Talled immediately forgot to forget young people quickly forgot to marry the main nder can you talk directly")</f>
        <v>Runding Round Tables Talled immediately forgot to forget young people quickly forgot to marry the main nder can you talk directly</v>
      </c>
    </row>
    <row r="637" ht="15.75" customHeight="1">
      <c r="A637" s="3" t="s">
        <v>4597</v>
      </c>
      <c r="B637" s="3" t="s">
        <v>4598</v>
      </c>
      <c r="C637" s="3" t="s">
        <v>4599</v>
      </c>
      <c r="D637" s="3" t="s">
        <v>4600</v>
      </c>
      <c r="E637" s="3" t="s">
        <v>4601</v>
      </c>
      <c r="F637" s="3" t="s">
        <v>4602</v>
      </c>
      <c r="G637" s="3" t="s">
        <v>4603</v>
      </c>
      <c r="H637" s="3" t="s">
        <v>4604</v>
      </c>
      <c r="I637" s="3" t="str">
        <f>IFERROR(__xludf.DUMMYFUNCTION("GOOGLETRANSLATE(H637,""id"",""en"")"),"aware that you need to care for children, the cost is very expensive, so you are young, if you are like you are like you are married because you are chasing a career")</f>
        <v>aware that you need to care for children, the cost is very expensive, so you are young, if you are like you are like you are married because you are chasing a career</v>
      </c>
    </row>
    <row r="638" ht="15.75" customHeight="1">
      <c r="A638" s="3" t="s">
        <v>4605</v>
      </c>
      <c r="B638" s="3" t="s">
        <v>4606</v>
      </c>
      <c r="C638" s="3" t="s">
        <v>4607</v>
      </c>
      <c r="D638" s="3" t="s">
        <v>4608</v>
      </c>
      <c r="E638" s="3" t="s">
        <v>4609</v>
      </c>
      <c r="F638" s="3" t="s">
        <v>4610</v>
      </c>
      <c r="G638" s="3" t="s">
        <v>4610</v>
      </c>
      <c r="H638" s="3" t="s">
        <v>4611</v>
      </c>
      <c r="I638" s="3" t="str">
        <f>IFERROR(__xludf.DUMMYFUNCTION("GOOGLETRANSLATE(H638,""id"",""en"")"),"Ms. Married Young")</f>
        <v>Ms. Married Young</v>
      </c>
    </row>
    <row r="639" ht="15.75" customHeight="1">
      <c r="A639" s="3" t="s">
        <v>4612</v>
      </c>
      <c r="B639" s="3" t="s">
        <v>4612</v>
      </c>
      <c r="C639" s="3" t="s">
        <v>4613</v>
      </c>
      <c r="D639" s="3" t="s">
        <v>4614</v>
      </c>
      <c r="E639" s="3" t="s">
        <v>4615</v>
      </c>
      <c r="F639" s="3" t="s">
        <v>4616</v>
      </c>
      <c r="G639" s="3" t="s">
        <v>4617</v>
      </c>
      <c r="H639" s="3" t="s">
        <v>4618</v>
      </c>
      <c r="I639" s="3" t="str">
        <f>IFERROR(__xludf.DUMMYFUNCTION("GOOGLETRANSLATE(H639,""id"",""en"")"),"Suddenly thinking the cost of marriage is expensive, yes, people from where you are young marriage")</f>
        <v>Suddenly thinking the cost of marriage is expensive, yes, people from where you are young marriage</v>
      </c>
    </row>
    <row r="640" ht="15.75" customHeight="1">
      <c r="A640" s="3" t="s">
        <v>4619</v>
      </c>
      <c r="B640" s="3" t="s">
        <v>4620</v>
      </c>
      <c r="C640" s="3" t="s">
        <v>4621</v>
      </c>
      <c r="D640" s="3" t="s">
        <v>4622</v>
      </c>
      <c r="E640" s="3" t="s">
        <v>4623</v>
      </c>
      <c r="F640" s="3" t="s">
        <v>4624</v>
      </c>
      <c r="G640" s="3" t="s">
        <v>4625</v>
      </c>
      <c r="H640" s="3" t="s">
        <v>4626</v>
      </c>
      <c r="I640" s="3" t="str">
        <f>IFERROR(__xludf.DUMMYFUNCTION("GOOGLETRANSLATE(H640,""id"",""en"")"),"Seriously, young marriage obsessions")</f>
        <v>Seriously, young marriage obsessions</v>
      </c>
    </row>
    <row r="641" ht="15.75" customHeight="1">
      <c r="A641" s="3" t="s">
        <v>4627</v>
      </c>
      <c r="B641" s="3" t="s">
        <v>4628</v>
      </c>
      <c r="C641" s="3" t="s">
        <v>4629</v>
      </c>
      <c r="D641" s="3" t="s">
        <v>4630</v>
      </c>
      <c r="E641" s="3" t="s">
        <v>4631</v>
      </c>
      <c r="F641" s="3" t="s">
        <v>4632</v>
      </c>
      <c r="G641" s="3" t="s">
        <v>4633</v>
      </c>
      <c r="H641" s="3" t="s">
        <v>4634</v>
      </c>
      <c r="I641" s="3" t="str">
        <f>IFERROR(__xludf.DUMMYFUNCTION("GOOGLETRANSLATE(H641,""id"",""en"")"),"Arrogant Life says Fast Fear of Fear of Old Sex Pikor Find Pales Easy to Find Cabe Market Market Young Marriage Life Strange Money Father can be told to marry the brain where try")</f>
        <v>Arrogant Life says Fast Fear of Fear of Old Sex Pikor Find Pales Easy to Find Cabe Market Market Young Marriage Life Strange Money Father can be told to marry the brain where try</v>
      </c>
    </row>
    <row r="642" ht="15.75" customHeight="1">
      <c r="A642" s="3" t="s">
        <v>4635</v>
      </c>
      <c r="B642" s="3" t="s">
        <v>4636</v>
      </c>
      <c r="C642" s="3" t="s">
        <v>4637</v>
      </c>
      <c r="D642" s="3" t="s">
        <v>4638</v>
      </c>
      <c r="E642" s="3" t="s">
        <v>4639</v>
      </c>
      <c r="F642" s="3" t="s">
        <v>4640</v>
      </c>
      <c r="G642" s="3" t="s">
        <v>4641</v>
      </c>
      <c r="H642" s="3" t="s">
        <v>4642</v>
      </c>
      <c r="I642" s="3" t="str">
        <f>IFERROR(__xludf.DUMMYFUNCTION("GOOGLETRANSLATE(H642,""id"",""en"")"),"Dare to marry young with plans to copy")</f>
        <v>Dare to marry young with plans to copy</v>
      </c>
    </row>
    <row r="643" ht="15.75" customHeight="1">
      <c r="A643" s="3" t="s">
        <v>4643</v>
      </c>
      <c r="B643" s="3" t="s">
        <v>4643</v>
      </c>
      <c r="C643" s="3" t="s">
        <v>4644</v>
      </c>
      <c r="D643" s="3" t="s">
        <v>4645</v>
      </c>
      <c r="E643" s="3" t="s">
        <v>4646</v>
      </c>
      <c r="F643" s="3" t="s">
        <v>4647</v>
      </c>
      <c r="G643" s="3" t="s">
        <v>4647</v>
      </c>
      <c r="H643" s="3" t="s">
        <v>4648</v>
      </c>
      <c r="I643" s="3" t="str">
        <f>IFERROR(__xludf.DUMMYFUNCTION("GOOGLETRANSLATE(H643,""id"",""en"")"),"people brave, yes, young marriage people ngang ngang ngong ngong")</f>
        <v>people brave, yes, young marriage people ngang ngang ngong ngong</v>
      </c>
    </row>
    <row r="644" ht="15.75" customHeight="1">
      <c r="A644" s="3" t="s">
        <v>4649</v>
      </c>
      <c r="B644" s="3" t="s">
        <v>4650</v>
      </c>
      <c r="C644" s="3" t="s">
        <v>4651</v>
      </c>
      <c r="D644" s="3" t="s">
        <v>4652</v>
      </c>
      <c r="E644" s="3" t="s">
        <v>4653</v>
      </c>
      <c r="F644" s="3" t="s">
        <v>4654</v>
      </c>
      <c r="G644" s="3" t="s">
        <v>4655</v>
      </c>
      <c r="H644" s="3" t="s">
        <v>4656</v>
      </c>
      <c r="I644" s="3" t="str">
        <f>IFERROR(__xludf.DUMMYFUNCTION("GOOGLETRANSLATE(H644,""id"",""en"")"),"You are a good young career, a good young career uses a career, old age, the family of close people is definitely told to get married")</f>
        <v>You are a good young career, a good young career uses a career, old age, the family of close people is definitely told to get married</v>
      </c>
    </row>
    <row r="645" ht="15.75" customHeight="1">
      <c r="A645" s="3" t="s">
        <v>4657</v>
      </c>
      <c r="B645" s="3" t="s">
        <v>4658</v>
      </c>
      <c r="C645" s="3" t="s">
        <v>4659</v>
      </c>
      <c r="D645" s="3" t="s">
        <v>4660</v>
      </c>
      <c r="E645" s="3" t="s">
        <v>4661</v>
      </c>
      <c r="F645" s="3" t="s">
        <v>4662</v>
      </c>
      <c r="G645" s="3" t="s">
        <v>4663</v>
      </c>
      <c r="H645" s="3" t="s">
        <v>4664</v>
      </c>
      <c r="I645" s="3" t="str">
        <f>IFERROR(__xludf.DUMMYFUNCTION("GOOGLETRANSLATE(H645,""id"",""en"")"),"Yes, the right to judges young marriage blablabla rights see the perspective of different marriages under children and grandchildren will join the trend anyway")</f>
        <v>Yes, the right to judges young marriage blablabla rights see the perspective of different marriages under children and grandchildren will join the trend anyway</v>
      </c>
    </row>
    <row r="646" ht="15.75" customHeight="1">
      <c r="A646" s="3" t="s">
        <v>4665</v>
      </c>
      <c r="B646" s="3" t="s">
        <v>4666</v>
      </c>
      <c r="C646" s="3" t="s">
        <v>4667</v>
      </c>
      <c r="D646" s="3" t="s">
        <v>4668</v>
      </c>
      <c r="E646" s="3" t="s">
        <v>4669</v>
      </c>
      <c r="F646" s="3" t="s">
        <v>4670</v>
      </c>
      <c r="G646" s="3" t="s">
        <v>4671</v>
      </c>
      <c r="H646" s="3" t="s">
        <v>4672</v>
      </c>
      <c r="I646" s="3" t="str">
        <f>IFERROR(__xludf.DUMMYFUNCTION("GOOGLETRANSLATE(H646,""id"",""en"")"),"marriage says a possessive wife etc. as well as a young lecturer deliberately tell so that it can be digested by divorce, the wife of the sick is just a penetration")</f>
        <v>marriage says a possessive wife etc. as well as a young lecturer deliberately tell so that it can be digested by divorce, the wife of the sick is just a penetration</v>
      </c>
    </row>
    <row r="647" ht="15.75" customHeight="1">
      <c r="A647" s="3" t="s">
        <v>4673</v>
      </c>
      <c r="B647" s="3" t="s">
        <v>4674</v>
      </c>
      <c r="C647" s="3" t="s">
        <v>4675</v>
      </c>
      <c r="D647" s="3" t="s">
        <v>4676</v>
      </c>
      <c r="E647" s="3" t="s">
        <v>4677</v>
      </c>
      <c r="F647" s="3" t="s">
        <v>4678</v>
      </c>
      <c r="G647" s="3" t="s">
        <v>4678</v>
      </c>
      <c r="H647" s="3" t="s">
        <v>4679</v>
      </c>
      <c r="I647" s="3" t="str">
        <f>IFERROR(__xludf.DUMMYFUNCTION("GOOGLETRANSLATE(H647,""id"",""en"")"),"Young Marriage Capital")</f>
        <v>Young Marriage Capital</v>
      </c>
    </row>
    <row r="648" ht="15.75" customHeight="1">
      <c r="A648" s="3" t="s">
        <v>4680</v>
      </c>
      <c r="B648" s="3" t="s">
        <v>4681</v>
      </c>
      <c r="C648" s="3" t="s">
        <v>4682</v>
      </c>
      <c r="D648" s="3" t="s">
        <v>4683</v>
      </c>
      <c r="E648" s="3" t="s">
        <v>4684</v>
      </c>
      <c r="F648" s="3" t="s">
        <v>4685</v>
      </c>
      <c r="G648" s="3" t="s">
        <v>4685</v>
      </c>
      <c r="H648" s="3" t="s">
        <v>4686</v>
      </c>
      <c r="I648" s="3" t="str">
        <f>IFERROR(__xludf.DUMMYFUNCTION("GOOGLETRANSLATE(H648,""id"",""en"")"),"young marriage trend or marriage")</f>
        <v>young marriage trend or marriage</v>
      </c>
    </row>
    <row r="649" ht="15.75" customHeight="1">
      <c r="A649" s="3" t="s">
        <v>4687</v>
      </c>
      <c r="B649" s="3" t="s">
        <v>4688</v>
      </c>
      <c r="C649" s="3" t="s">
        <v>4689</v>
      </c>
      <c r="D649" s="3" t="s">
        <v>4690</v>
      </c>
      <c r="E649" s="3" t="s">
        <v>4690</v>
      </c>
      <c r="F649" s="3" t="s">
        <v>4691</v>
      </c>
      <c r="G649" s="3" t="s">
        <v>4692</v>
      </c>
      <c r="H649" s="3" t="s">
        <v>4693</v>
      </c>
      <c r="I649" s="3" t="str">
        <f>IFERROR(__xludf.DUMMYFUNCTION("GOOGLETRANSLATE(H649,""id"",""en"")"),"agree with yey old marriage to be young")</f>
        <v>agree with yey old marriage to be young</v>
      </c>
    </row>
    <row r="650" ht="15.75" customHeight="1">
      <c r="A650" s="3" t="s">
        <v>4694</v>
      </c>
      <c r="B650" s="3" t="s">
        <v>4695</v>
      </c>
      <c r="C650" s="3" t="s">
        <v>4696</v>
      </c>
      <c r="D650" s="3" t="s">
        <v>4697</v>
      </c>
      <c r="E650" s="3" t="s">
        <v>4698</v>
      </c>
      <c r="F650" s="3" t="s">
        <v>4699</v>
      </c>
      <c r="G650" s="3" t="s">
        <v>4700</v>
      </c>
      <c r="H650" s="3" t="s">
        <v>4701</v>
      </c>
      <c r="I650" s="3" t="str">
        <f>IFERROR(__xludf.DUMMYFUNCTION("GOOGLETRANSLATE(H650,""id"",""en"")"),"Better don't marry young react to marriage to transfer negative energy")</f>
        <v>Better don't marry young react to marriage to transfer negative energy</v>
      </c>
    </row>
    <row r="651" ht="15.75" customHeight="1">
      <c r="A651" s="3" t="s">
        <v>4702</v>
      </c>
      <c r="B651" s="3" t="s">
        <v>4703</v>
      </c>
      <c r="C651" s="3" t="s">
        <v>4704</v>
      </c>
      <c r="D651" s="3" t="s">
        <v>4705</v>
      </c>
      <c r="E651" s="3" t="s">
        <v>4706</v>
      </c>
      <c r="F651" s="3" t="s">
        <v>4707</v>
      </c>
      <c r="G651" s="3" t="s">
        <v>4708</v>
      </c>
      <c r="H651" s="3" t="s">
        <v>4709</v>
      </c>
      <c r="I651" s="3" t="str">
        <f>IFERROR(__xludf.DUMMYFUNCTION("GOOGLETRANSLATE(H651,""id"",""en"")"),"young Rosyzhao says a boyfriend is afraid of marriage sins cheating names for sin")</f>
        <v>young Rosyzhao says a boyfriend is afraid of marriage sins cheating names for sin</v>
      </c>
    </row>
    <row r="652" ht="15.75" customHeight="1">
      <c r="A652" s="3" t="s">
        <v>4710</v>
      </c>
      <c r="B652" s="3" t="s">
        <v>4711</v>
      </c>
      <c r="C652" s="3" t="s">
        <v>4712</v>
      </c>
      <c r="D652" s="3" t="s">
        <v>4713</v>
      </c>
      <c r="E652" s="3" t="s">
        <v>4714</v>
      </c>
      <c r="F652" s="3" t="s">
        <v>4715</v>
      </c>
      <c r="G652" s="3" t="s">
        <v>4716</v>
      </c>
      <c r="H652" s="3" t="s">
        <v>4717</v>
      </c>
      <c r="I652" s="3" t="str">
        <f>IFERROR(__xludf.DUMMYFUNCTION("GOOGLETRANSLATE(H652,""id"",""en"")"),"Allah is the way they are playing marriage, but funny if you get married")</f>
        <v>Allah is the way they are playing marriage, but funny if you get married</v>
      </c>
    </row>
    <row r="653" ht="15.75" customHeight="1">
      <c r="A653" s="3" t="s">
        <v>4718</v>
      </c>
      <c r="B653" s="3" t="s">
        <v>4719</v>
      </c>
      <c r="C653" s="3" t="s">
        <v>4720</v>
      </c>
      <c r="D653" s="3" t="s">
        <v>4721</v>
      </c>
      <c r="E653" s="3" t="s">
        <v>4722</v>
      </c>
      <c r="F653" s="3" t="s">
        <v>4723</v>
      </c>
      <c r="G653" s="3" t="s">
        <v>4724</v>
      </c>
      <c r="H653" s="3" t="s">
        <v>4725</v>
      </c>
      <c r="I653" s="3" t="str">
        <f>IFERROR(__xludf.DUMMYFUNCTION("GOOGLETRANSLATE(H653,""id"",""en"")"),"Loud Korean Life Nder people should be young after marriage career if you add a heavy life burden debt")</f>
        <v>Loud Korean Life Nder people should be young after marriage career if you add a heavy life burden debt</v>
      </c>
    </row>
    <row r="654" ht="15.75" customHeight="1">
      <c r="A654" s="3" t="s">
        <v>4726</v>
      </c>
      <c r="B654" s="3" t="s">
        <v>4726</v>
      </c>
      <c r="C654" s="3" t="s">
        <v>4727</v>
      </c>
      <c r="D654" s="3" t="s">
        <v>4728</v>
      </c>
      <c r="E654" s="3" t="s">
        <v>4729</v>
      </c>
      <c r="F654" s="3" t="s">
        <v>4730</v>
      </c>
      <c r="G654" s="3" t="s">
        <v>4730</v>
      </c>
      <c r="H654" s="3" t="s">
        <v>4731</v>
      </c>
      <c r="I654" s="3" t="str">
        <f>IFERROR(__xludf.DUMMYFUNCTION("GOOGLETRANSLATE(H654,""id"",""en"")"),"random young marriage boyfriend just fuck")</f>
        <v>random young marriage boyfriend just fuck</v>
      </c>
    </row>
    <row r="655" ht="15.75" customHeight="1">
      <c r="A655" s="3" t="s">
        <v>4732</v>
      </c>
      <c r="B655" s="3" t="s">
        <v>4732</v>
      </c>
      <c r="C655" s="3" t="s">
        <v>4733</v>
      </c>
      <c r="D655" s="3" t="s">
        <v>4734</v>
      </c>
      <c r="E655" s="3" t="s">
        <v>4735</v>
      </c>
      <c r="F655" s="3" t="s">
        <v>4736</v>
      </c>
      <c r="G655" s="3" t="s">
        <v>4736</v>
      </c>
      <c r="H655" s="3" t="s">
        <v>4737</v>
      </c>
      <c r="I655" s="3" t="str">
        <f>IFERROR(__xludf.DUMMYFUNCTION("GOOGLETRANSLATE(H655,""id"",""en"")"),"Marriage young man is a jepan spec hehehe")</f>
        <v>Marriage young man is a jepan spec hehehe</v>
      </c>
    </row>
    <row r="656" ht="15.75" customHeight="1">
      <c r="A656" s="3" t="s">
        <v>4738</v>
      </c>
      <c r="B656" s="3" t="s">
        <v>4739</v>
      </c>
      <c r="C656" s="3" t="s">
        <v>4740</v>
      </c>
      <c r="D656" s="3" t="s">
        <v>4741</v>
      </c>
      <c r="E656" s="3" t="s">
        <v>4742</v>
      </c>
      <c r="F656" s="3" t="s">
        <v>4743</v>
      </c>
      <c r="G656" s="3" t="s">
        <v>4743</v>
      </c>
      <c r="H656" s="3" t="s">
        <v>4744</v>
      </c>
      <c r="I656" s="3" t="str">
        <f>IFERROR(__xludf.DUMMYFUNCTION("GOOGLETRANSLATE(H656,""id"",""en"")"),"Permanas Boy Age Young People Marriage Age")</f>
        <v>Permanas Boy Age Young People Marriage Age</v>
      </c>
    </row>
    <row r="657" ht="15.75" customHeight="1">
      <c r="A657" s="3" t="s">
        <v>4745</v>
      </c>
      <c r="B657" s="3" t="s">
        <v>4746</v>
      </c>
      <c r="C657" s="3" t="s">
        <v>4747</v>
      </c>
      <c r="D657" s="3" t="s">
        <v>4748</v>
      </c>
      <c r="E657" s="3" t="s">
        <v>4749</v>
      </c>
      <c r="F657" s="3" t="s">
        <v>4750</v>
      </c>
      <c r="G657" s="3" t="s">
        <v>4750</v>
      </c>
      <c r="H657" s="3" t="s">
        <v>4751</v>
      </c>
      <c r="I657" s="3" t="str">
        <f>IFERROR(__xludf.DUMMYFUNCTION("GOOGLETRANSLATE(H657,""id"",""en"")"),"so night dreams of marriage young boyfriend her girlfriend is pregnant first random")</f>
        <v>so night dreams of marriage young boyfriend her girlfriend is pregnant first random</v>
      </c>
    </row>
    <row r="658" ht="15.75" customHeight="1">
      <c r="A658" s="3" t="s">
        <v>4752</v>
      </c>
      <c r="B658" s="3" t="s">
        <v>4753</v>
      </c>
      <c r="C658" s="3" t="s">
        <v>4754</v>
      </c>
      <c r="D658" s="3" t="s">
        <v>4755</v>
      </c>
      <c r="E658" s="3" t="s">
        <v>4756</v>
      </c>
      <c r="F658" s="3" t="s">
        <v>4757</v>
      </c>
      <c r="G658" s="3" t="s">
        <v>4758</v>
      </c>
      <c r="H658" s="3" t="s">
        <v>4759</v>
      </c>
      <c r="I658" s="3" t="str">
        <f>IFERROR(__xludf.DUMMYFUNCTION("GOOGLETRANSLATE(H658,""id"",""en"")"),"surprised, young marriage to be a tube tube tubus, halal status partner please, front of the count")</f>
        <v>surprised, young marriage to be a tube tube tubus, halal status partner please, front of the count</v>
      </c>
    </row>
    <row r="659" ht="15.75" customHeight="1">
      <c r="A659" s="3" t="s">
        <v>4760</v>
      </c>
      <c r="B659" s="3" t="s">
        <v>4760</v>
      </c>
      <c r="C659" s="3" t="s">
        <v>4761</v>
      </c>
      <c r="D659" s="3" t="s">
        <v>4762</v>
      </c>
      <c r="E659" s="3" t="s">
        <v>4763</v>
      </c>
      <c r="F659" s="3" t="s">
        <v>4764</v>
      </c>
      <c r="G659" s="3" t="s">
        <v>4765</v>
      </c>
      <c r="H659" s="3" t="s">
        <v>4766</v>
      </c>
      <c r="I659" s="3" t="str">
        <f>IFERROR(__xludf.DUMMYFUNCTION("GOOGLETRANSLATE(H659,""id"",""en"")"),"Yes, replace the teacher, the teacher is very handsome")</f>
        <v>Yes, replace the teacher, the teacher is very handsome</v>
      </c>
    </row>
    <row r="660" ht="15.75" customHeight="1">
      <c r="A660" s="3" t="s">
        <v>4767</v>
      </c>
      <c r="B660" s="3" t="s">
        <v>4768</v>
      </c>
      <c r="C660" s="3" t="s">
        <v>4769</v>
      </c>
      <c r="D660" s="3" t="s">
        <v>4770</v>
      </c>
      <c r="E660" s="3" t="s">
        <v>4771</v>
      </c>
      <c r="F660" s="3" t="s">
        <v>4772</v>
      </c>
      <c r="G660" s="3" t="s">
        <v>4773</v>
      </c>
      <c r="H660" s="3" t="s">
        <v>4774</v>
      </c>
      <c r="I660" s="3" t="str">
        <f>IFERROR(__xludf.DUMMYFUNCTION("GOOGLETRANSLATE(H660,""id"",""en"")"),"the fate of a tough young man looking for money money on the cost of installments in the house of parental, do not debt the family burden")</f>
        <v>the fate of a tough young man looking for money money on the cost of installments in the house of parental, do not debt the family burden</v>
      </c>
    </row>
    <row r="661" ht="15.75" customHeight="1">
      <c r="A661" s="3" t="s">
        <v>4775</v>
      </c>
      <c r="B661" s="3" t="s">
        <v>4776</v>
      </c>
      <c r="C661" s="3" t="s">
        <v>4777</v>
      </c>
      <c r="D661" s="3" t="s">
        <v>4778</v>
      </c>
      <c r="E661" s="3" t="s">
        <v>4778</v>
      </c>
      <c r="F661" s="3" t="s">
        <v>4779</v>
      </c>
      <c r="G661" s="3" t="s">
        <v>4780</v>
      </c>
      <c r="H661" s="3" t="s">
        <v>4781</v>
      </c>
      <c r="I661" s="3" t="str">
        <f>IFERROR(__xludf.DUMMYFUNCTION("GOOGLETRANSLATE(H661,""id"",""en"")"),"CBTV Young Marriage Put")</f>
        <v>CBTV Young Marriage Put</v>
      </c>
    </row>
    <row r="662" ht="15.75" customHeight="1">
      <c r="A662" s="3" t="s">
        <v>4782</v>
      </c>
      <c r="B662" s="3" t="s">
        <v>4783</v>
      </c>
      <c r="C662" s="3" t="s">
        <v>4784</v>
      </c>
      <c r="D662" s="3" t="s">
        <v>4785</v>
      </c>
      <c r="E662" s="3" t="s">
        <v>4786</v>
      </c>
      <c r="F662" s="3" t="s">
        <v>4787</v>
      </c>
      <c r="G662" s="3" t="s">
        <v>4788</v>
      </c>
      <c r="H662" s="3" t="s">
        <v>4789</v>
      </c>
      <c r="I662" s="3" t="str">
        <f>IFERROR(__xludf.DUMMYFUNCTION("GOOGLETRANSLATE(H662,""id"",""en"")"),"Silence Read Notifs Say Young Girl Talk Code Invite Marriage")</f>
        <v>Silence Read Notifs Say Young Girl Talk Code Invite Marriage</v>
      </c>
    </row>
    <row r="663" ht="15.75" customHeight="1">
      <c r="A663" s="3" t="s">
        <v>4790</v>
      </c>
      <c r="B663" s="3" t="s">
        <v>4790</v>
      </c>
      <c r="C663" s="3" t="s">
        <v>4791</v>
      </c>
      <c r="D663" s="3" t="s">
        <v>4792</v>
      </c>
      <c r="E663" s="3" t="s">
        <v>4792</v>
      </c>
      <c r="F663" s="3" t="s">
        <v>4793</v>
      </c>
      <c r="G663" s="3" t="s">
        <v>4794</v>
      </c>
      <c r="H663" s="3" t="s">
        <v>4795</v>
      </c>
      <c r="I663" s="3" t="str">
        <f>IFERROR(__xludf.DUMMYFUNCTION("GOOGLETRANSLATE(H663,""id"",""en"")"),"Young Marriage Mama")</f>
        <v>Young Marriage Mama</v>
      </c>
    </row>
    <row r="664" ht="15.75" customHeight="1">
      <c r="A664" s="3" t="s">
        <v>4796</v>
      </c>
      <c r="B664" s="3" t="s">
        <v>4797</v>
      </c>
      <c r="C664" s="3" t="s">
        <v>4798</v>
      </c>
      <c r="D664" s="3" t="s">
        <v>4799</v>
      </c>
      <c r="E664" s="3" t="s">
        <v>4800</v>
      </c>
      <c r="F664" s="3" t="s">
        <v>4801</v>
      </c>
      <c r="G664" s="3" t="s">
        <v>4802</v>
      </c>
      <c r="H664" s="3" t="s">
        <v>4803</v>
      </c>
      <c r="I664" s="3" t="str">
        <f>IFERROR(__xludf.DUMMYFUNCTION("GOOGLETRANSLATE(H664,""id"",""en"")"),"If it's established, we will get married, if you are well -established, you will get married, the lives of your husband will be a young person")</f>
        <v>If it's established, we will get married, if you are well -established, you will get married, the lives of your husband will be a young person</v>
      </c>
    </row>
    <row r="665" ht="15.75" customHeight="1">
      <c r="A665" s="3" t="s">
        <v>4804</v>
      </c>
      <c r="B665" s="3" t="s">
        <v>4805</v>
      </c>
      <c r="C665" s="3" t="s">
        <v>4806</v>
      </c>
      <c r="D665" s="3" t="s">
        <v>4807</v>
      </c>
      <c r="E665" s="3" t="s">
        <v>4808</v>
      </c>
      <c r="F665" s="3" t="s">
        <v>4809</v>
      </c>
      <c r="G665" s="3" t="s">
        <v>4810</v>
      </c>
      <c r="H665" s="3" t="s">
        <v>4811</v>
      </c>
      <c r="I665" s="3" t="str">
        <f>IFERROR(__xludf.DUMMYFUNCTION("GOOGLETRANSLATE(H665,""id"",""en"")"),"It is said that the CeplasCeplos is severe young journalists who like to say the diploma leads the fake nazi")</f>
        <v>It is said that the CeplasCeplos is severe young journalists who like to say the diploma leads the fake nazi</v>
      </c>
    </row>
    <row r="666" ht="15.75" customHeight="1">
      <c r="A666" s="3" t="s">
        <v>4812</v>
      </c>
      <c r="B666" s="3" t="s">
        <v>4813</v>
      </c>
      <c r="C666" s="3" t="s">
        <v>4814</v>
      </c>
      <c r="D666" s="3" t="s">
        <v>4815</v>
      </c>
      <c r="E666" s="3" t="s">
        <v>4816</v>
      </c>
      <c r="F666" s="3" t="s">
        <v>4817</v>
      </c>
      <c r="G666" s="3" t="s">
        <v>4818</v>
      </c>
      <c r="H666" s="3" t="s">
        <v>4819</v>
      </c>
      <c r="I666" s="3" t="str">
        <f>IFERROR(__xludf.DUMMYFUNCTION("GOOGLETRANSLATE(H666,""id"",""en"")"),"Rian is like a young grave career of a marriage girl athlete can't retire marriage career")</f>
        <v>Rian is like a young grave career of a marriage girl athlete can't retire marriage career</v>
      </c>
    </row>
    <row r="667" ht="15.75" customHeight="1">
      <c r="A667" s="3" t="s">
        <v>4820</v>
      </c>
      <c r="B667" s="3" t="s">
        <v>4820</v>
      </c>
      <c r="C667" s="3" t="s">
        <v>4821</v>
      </c>
      <c r="D667" s="3" t="s">
        <v>4822</v>
      </c>
      <c r="E667" s="3" t="s">
        <v>4823</v>
      </c>
      <c r="F667" s="3" t="s">
        <v>4824</v>
      </c>
      <c r="G667" s="3" t="s">
        <v>4825</v>
      </c>
      <c r="H667" s="3" t="s">
        <v>4826</v>
      </c>
      <c r="I667" s="3" t="str">
        <f>IFERROR(__xludf.DUMMYFUNCTION("GOOGLETRANSLATE(H667,""id"",""en"")"),"marriage to be patient with young favore")</f>
        <v>marriage to be patient with young favore</v>
      </c>
    </row>
    <row r="668" ht="15.75" customHeight="1">
      <c r="A668" s="3" t="s">
        <v>4827</v>
      </c>
      <c r="B668" s="3" t="s">
        <v>4827</v>
      </c>
      <c r="C668" s="3" t="s">
        <v>4828</v>
      </c>
      <c r="D668" s="3" t="s">
        <v>4829</v>
      </c>
      <c r="E668" s="3" t="s">
        <v>4830</v>
      </c>
      <c r="F668" s="3" t="s">
        <v>4831</v>
      </c>
      <c r="G668" s="3" t="s">
        <v>4832</v>
      </c>
      <c r="H668" s="3" t="s">
        <v>4833</v>
      </c>
      <c r="I668" s="3" t="str">
        <f>IFERROR(__xludf.DUMMYFUNCTION("GOOGLETRANSLATE(H668,""id"",""en"")"),"Thinking young marriage is good thinking it's hard to dawn if the wife wakes up if the district child is gofood cooking if it's delicious if")</f>
        <v>Thinking young marriage is good thinking it's hard to dawn if the wife wakes up if the district child is gofood cooking if it's delicious if</v>
      </c>
    </row>
    <row r="669" ht="15.75" customHeight="1">
      <c r="A669" s="3" t="s">
        <v>4834</v>
      </c>
      <c r="B669" s="3" t="s">
        <v>4835</v>
      </c>
      <c r="C669" s="3" t="s">
        <v>4836</v>
      </c>
      <c r="D669" s="3" t="s">
        <v>4837</v>
      </c>
      <c r="E669" s="3" t="s">
        <v>4838</v>
      </c>
      <c r="F669" s="3" t="s">
        <v>4839</v>
      </c>
      <c r="G669" s="3" t="s">
        <v>4840</v>
      </c>
      <c r="H669" s="3" t="s">
        <v>4841</v>
      </c>
      <c r="I669" s="3" t="str">
        <f>IFERROR(__xludf.DUMMYFUNCTION("GOOGLETRANSLATE(H669,""id"",""en"")"),"teasing old marriage people young marriage loyal like the sarcasm of underage people stay young")</f>
        <v>teasing old marriage people young marriage loyal like the sarcasm of underage people stay young</v>
      </c>
    </row>
    <row r="670" ht="15.75" customHeight="1">
      <c r="A670" s="3" t="s">
        <v>4842</v>
      </c>
      <c r="B670" s="3" t="s">
        <v>4843</v>
      </c>
      <c r="C670" s="3" t="s">
        <v>4844</v>
      </c>
      <c r="D670" s="3" t="s">
        <v>4845</v>
      </c>
      <c r="E670" s="3" t="s">
        <v>4846</v>
      </c>
      <c r="F670" s="3" t="s">
        <v>4847</v>
      </c>
      <c r="G670" s="3" t="s">
        <v>4848</v>
      </c>
      <c r="H670" s="3" t="s">
        <v>4849</v>
      </c>
      <c r="I670" s="3" t="str">
        <f>IFERROR(__xludf.DUMMYFUNCTION("GOOGLETRANSLATE(H670,""id"",""en"")"),"the ending of the guy I was wrong waiting for a critical wife if the late marriage was a young lecturer near the husband of an emotional huhu")</f>
        <v>the ending of the guy I was wrong waiting for a critical wife if the late marriage was a young lecturer near the husband of an emotional huhu</v>
      </c>
    </row>
    <row r="671" ht="15.75" customHeight="1">
      <c r="A671" s="3" t="s">
        <v>4850</v>
      </c>
      <c r="B671" s="3" t="s">
        <v>4851</v>
      </c>
      <c r="C671" s="3" t="s">
        <v>4852</v>
      </c>
      <c r="D671" s="3" t="s">
        <v>4853</v>
      </c>
      <c r="E671" s="3" t="s">
        <v>4854</v>
      </c>
      <c r="F671" s="3" t="s">
        <v>4855</v>
      </c>
      <c r="G671" s="3" t="s">
        <v>4856</v>
      </c>
      <c r="H671" s="3" t="s">
        <v>4857</v>
      </c>
      <c r="I671" s="3" t="str">
        <f>IFERROR(__xludf.DUMMYFUNCTION("GOOGLETRANSLATE(H671,""id"",""en"")"),"the context of the appeal of young young young marriages")</f>
        <v>the context of the appeal of young young young marriages</v>
      </c>
    </row>
    <row r="672" ht="15.75" customHeight="1">
      <c r="A672" s="3" t="s">
        <v>4858</v>
      </c>
      <c r="B672" s="3" t="s">
        <v>4859</v>
      </c>
      <c r="C672" s="3" t="s">
        <v>4860</v>
      </c>
      <c r="D672" s="3" t="s">
        <v>4861</v>
      </c>
      <c r="E672" s="3" t="s">
        <v>4861</v>
      </c>
      <c r="F672" s="3" t="s">
        <v>1577</v>
      </c>
      <c r="G672" s="3" t="s">
        <v>1577</v>
      </c>
      <c r="H672" s="3" t="s">
        <v>1578</v>
      </c>
      <c r="I672" s="3" t="str">
        <f>IFERROR(__xludf.DUMMYFUNCTION("GOOGLETRANSLATE(H672,""id"",""en"")"),"Old young marriage")</f>
        <v>Old young marriage</v>
      </c>
    </row>
    <row r="673" ht="15.75" customHeight="1">
      <c r="A673" s="3" t="s">
        <v>4862</v>
      </c>
      <c r="B673" s="3" t="s">
        <v>4863</v>
      </c>
      <c r="C673" s="3" t="s">
        <v>4864</v>
      </c>
      <c r="D673" s="3" t="s">
        <v>4865</v>
      </c>
      <c r="E673" s="3" t="s">
        <v>4866</v>
      </c>
      <c r="F673" s="3" t="s">
        <v>4867</v>
      </c>
      <c r="G673" s="3" t="s">
        <v>4868</v>
      </c>
      <c r="H673" s="3" t="s">
        <v>4869</v>
      </c>
      <c r="I673" s="3" t="str">
        <f>IFERROR(__xludf.DUMMYFUNCTION("GOOGLETRANSLATE(H673,""id"",""en"")"),"serious motivation so that you die young sin serious motivation so that if you get married panic")</f>
        <v>serious motivation so that you die young sin serious motivation so that if you get married panic</v>
      </c>
    </row>
    <row r="674" ht="15.75" customHeight="1">
      <c r="A674" s="3" t="s">
        <v>4870</v>
      </c>
      <c r="B674" s="3" t="s">
        <v>4871</v>
      </c>
      <c r="C674" s="3" t="s">
        <v>4872</v>
      </c>
      <c r="D674" s="3" t="s">
        <v>4873</v>
      </c>
      <c r="E674" s="3" t="s">
        <v>4874</v>
      </c>
      <c r="F674" s="3" t="s">
        <v>4875</v>
      </c>
      <c r="G674" s="3" t="s">
        <v>4876</v>
      </c>
      <c r="H674" s="3" t="s">
        <v>4877</v>
      </c>
      <c r="I674" s="3" t="str">
        <f>IFERROR(__xludf.DUMMYFUNCTION("GOOGLETRANSLATE(H674,""id"",""en"")"),"Rose pays tens of millions of monetization content monetization content is not easy, not, it's not different, if it's smart, it doesn't get married young")</f>
        <v>Rose pays tens of millions of monetization content monetization content is not easy, not, it's not different, if it's smart, it doesn't get married young</v>
      </c>
    </row>
    <row r="675" ht="15.75" customHeight="1">
      <c r="A675" s="3" t="s">
        <v>4878</v>
      </c>
      <c r="B675" s="3" t="s">
        <v>4879</v>
      </c>
      <c r="C675" s="3" t="s">
        <v>4880</v>
      </c>
      <c r="D675" s="3" t="s">
        <v>4881</v>
      </c>
      <c r="E675" s="3" t="s">
        <v>4881</v>
      </c>
      <c r="F675" s="3" t="s">
        <v>4882</v>
      </c>
      <c r="G675" s="3" t="s">
        <v>4883</v>
      </c>
      <c r="H675" s="3" t="s">
        <v>4884</v>
      </c>
      <c r="I675" s="3" t="str">
        <f>IFERROR(__xludf.DUMMYFUNCTION("GOOGLETRANSLATE(H675,""id"",""en"")"),"Asa Marriage Young Child Greetings")</f>
        <v>Asa Marriage Young Child Greetings</v>
      </c>
    </row>
    <row r="676" ht="15.75" customHeight="1">
      <c r="A676" s="3" t="s">
        <v>4885</v>
      </c>
      <c r="B676" s="3" t="s">
        <v>4885</v>
      </c>
      <c r="C676" s="3" t="s">
        <v>4886</v>
      </c>
      <c r="D676" s="3" t="s">
        <v>4887</v>
      </c>
      <c r="E676" s="3" t="s">
        <v>4888</v>
      </c>
      <c r="F676" s="3" t="s">
        <v>4889</v>
      </c>
      <c r="G676" s="3" t="s">
        <v>4890</v>
      </c>
      <c r="H676" s="3" t="s">
        <v>4891</v>
      </c>
      <c r="I676" s="3" t="str">
        <f>IFERROR(__xludf.DUMMYFUNCTION("GOOGLETRANSLATE(H676,""id"",""en"")"),"Situ Marriage Marriage Shohei Yamada Muda Wkwkwk")</f>
        <v>Situ Marriage Marriage Shohei Yamada Muda Wkwkwk</v>
      </c>
    </row>
    <row r="677" ht="15.75" customHeight="1">
      <c r="A677" s="3" t="s">
        <v>4892</v>
      </c>
      <c r="B677" s="3" t="s">
        <v>4893</v>
      </c>
      <c r="C677" s="3" t="s">
        <v>4894</v>
      </c>
      <c r="D677" s="3" t="s">
        <v>4895</v>
      </c>
      <c r="E677" s="3" t="s">
        <v>4896</v>
      </c>
      <c r="F677" s="3" t="s">
        <v>4897</v>
      </c>
      <c r="G677" s="3" t="s">
        <v>4898</v>
      </c>
      <c r="H677" s="3" t="s">
        <v>4899</v>
      </c>
      <c r="I677" s="3" t="str">
        <f>IFERROR(__xludf.DUMMYFUNCTION("GOOGLETRANSLATE(H677,""id"",""en"")"),"Age says a college kid")</f>
        <v>Age says a college kid</v>
      </c>
    </row>
    <row r="678" ht="15.75" customHeight="1">
      <c r="A678" s="3" t="s">
        <v>4900</v>
      </c>
      <c r="B678" s="3" t="s">
        <v>4901</v>
      </c>
      <c r="C678" s="3" t="s">
        <v>4902</v>
      </c>
      <c r="D678" s="3" t="s">
        <v>4903</v>
      </c>
      <c r="E678" s="3" t="s">
        <v>4904</v>
      </c>
      <c r="F678" s="3" t="s">
        <v>4905</v>
      </c>
      <c r="G678" s="3" t="s">
        <v>4906</v>
      </c>
      <c r="H678" s="3" t="s">
        <v>4907</v>
      </c>
      <c r="I678" s="3" t="str">
        <f>IFERROR(__xludf.DUMMYFUNCTION("GOOGLETRANSLATE(H678,""id"",""en"")"),"the phase of staying a friend of marriage ldr an favors young confusion")</f>
        <v>the phase of staying a friend of marriage ldr an favors young confusion</v>
      </c>
    </row>
    <row r="679" ht="15.75" customHeight="1">
      <c r="A679" s="3" t="s">
        <v>4908</v>
      </c>
      <c r="B679" s="3" t="s">
        <v>4909</v>
      </c>
      <c r="C679" s="3" t="s">
        <v>4910</v>
      </c>
      <c r="D679" s="3" t="s">
        <v>4911</v>
      </c>
      <c r="E679" s="3" t="s">
        <v>4912</v>
      </c>
      <c r="F679" s="3" t="s">
        <v>4913</v>
      </c>
      <c r="G679" s="3" t="s">
        <v>4913</v>
      </c>
      <c r="H679" s="3" t="s">
        <v>4914</v>
      </c>
      <c r="I679" s="3" t="str">
        <f>IFERROR(__xludf.DUMMYFUNCTION("GOOGLETRANSLATE(H679,""id"",""en"")"),"young marriage young age so that her siblings are alhmdulilah the age of the age of the child atmosphere, you know, you know it")</f>
        <v>young marriage young age so that her siblings are alhmdulilah the age of the age of the child atmosphere, you know, you know it</v>
      </c>
    </row>
    <row r="680" ht="15.75" customHeight="1">
      <c r="A680" s="3" t="s">
        <v>4915</v>
      </c>
      <c r="B680" s="3" t="s">
        <v>4916</v>
      </c>
      <c r="C680" s="3" t="s">
        <v>4917</v>
      </c>
      <c r="D680" s="3" t="s">
        <v>4918</v>
      </c>
      <c r="E680" s="3" t="s">
        <v>4919</v>
      </c>
      <c r="F680" s="3" t="s">
        <v>4920</v>
      </c>
      <c r="G680" s="3" t="s">
        <v>4921</v>
      </c>
      <c r="H680" s="3" t="s">
        <v>4922</v>
      </c>
      <c r="I680" s="3" t="str">
        <f>IFERROR(__xludf.DUMMYFUNCTION("GOOGLETRANSLATE(H680,""id"",""en"")"),"One of the Wives of the Evil Young Lecturer left the young lecturer to know that Islam could be a man polygamy for divorce for the wife to get married with a young lecturer")</f>
        <v>One of the Wives of the Evil Young Lecturer left the young lecturer to know that Islam could be a man polygamy for divorce for the wife to get married with a young lecturer</v>
      </c>
    </row>
    <row r="681" ht="15.75" customHeight="1">
      <c r="A681" s="3" t="s">
        <v>4923</v>
      </c>
      <c r="B681" s="3" t="s">
        <v>4924</v>
      </c>
      <c r="C681" s="3" t="s">
        <v>4925</v>
      </c>
      <c r="D681" s="3" t="s">
        <v>4926</v>
      </c>
      <c r="E681" s="3" t="s">
        <v>4927</v>
      </c>
      <c r="F681" s="3" t="s">
        <v>4928</v>
      </c>
      <c r="G681" s="3" t="s">
        <v>4928</v>
      </c>
      <c r="H681" s="3" t="s">
        <v>4929</v>
      </c>
      <c r="I681" s="3" t="str">
        <f>IFERROR(__xludf.DUMMYFUNCTION("GOOGLETRANSLATE(H681,""id"",""en"")"),"please make marriage widower just a cute young child cute young widower rich hot hyunsuk wkwkwk hallucinating morning morning fuck dikabulin O Allah sincerely")</f>
        <v>please make marriage widower just a cute young child cute young widower rich hot hyunsuk wkwkwk hallucinating morning morning fuck dikabulin O Allah sincerely</v>
      </c>
    </row>
    <row r="682" ht="15.75" customHeight="1">
      <c r="A682" s="3" t="s">
        <v>4930</v>
      </c>
      <c r="B682" s="3" t="s">
        <v>4930</v>
      </c>
      <c r="C682" s="3" t="s">
        <v>4931</v>
      </c>
      <c r="D682" s="3" t="s">
        <v>4932</v>
      </c>
      <c r="E682" s="3" t="s">
        <v>4932</v>
      </c>
      <c r="F682" s="3" t="s">
        <v>4933</v>
      </c>
      <c r="G682" s="3" t="s">
        <v>4933</v>
      </c>
      <c r="H682" s="3" t="s">
        <v>4934</v>
      </c>
      <c r="I682" s="3" t="str">
        <f>IFERROR(__xludf.DUMMYFUNCTION("GOOGLETRANSLATE(H682,""id"",""en"")"),"Falling in love to die young young marriage")</f>
        <v>Falling in love to die young young marriage</v>
      </c>
    </row>
    <row r="683" ht="15.75" customHeight="1">
      <c r="A683" s="3" t="s">
        <v>4935</v>
      </c>
      <c r="B683" s="3" t="s">
        <v>4936</v>
      </c>
      <c r="C683" s="3" t="s">
        <v>4937</v>
      </c>
      <c r="D683" s="3" t="s">
        <v>4938</v>
      </c>
      <c r="E683" s="3" t="s">
        <v>4939</v>
      </c>
      <c r="F683" s="3" t="s">
        <v>4940</v>
      </c>
      <c r="G683" s="3" t="s">
        <v>4941</v>
      </c>
      <c r="H683" s="3" t="s">
        <v>4942</v>
      </c>
      <c r="I683" s="3" t="str">
        <f>IFERROR(__xludf.DUMMYFUNCTION("GOOGLETRANSLATE(H683,""id"",""en"")"),"Yesterday, I finished the boy, a boy, a child, my brother, yes, I was shocked by the age of the kid and making an alliance protest, making a label just meeting the young message thread, a young man's message")</f>
        <v>Yesterday, I finished the boy, a boy, a child, my brother, yes, I was shocked by the age of the kid and making an alliance protest, making a label just meeting the young message thread, a young man's message</v>
      </c>
    </row>
    <row r="684" ht="15.75" customHeight="1">
      <c r="A684" s="3" t="s">
        <v>4943</v>
      </c>
      <c r="B684" s="3" t="s">
        <v>4944</v>
      </c>
      <c r="C684" s="3" t="s">
        <v>4945</v>
      </c>
      <c r="D684" s="3" t="s">
        <v>4946</v>
      </c>
      <c r="E684" s="3" t="s">
        <v>4947</v>
      </c>
      <c r="F684" s="3" t="s">
        <v>4948</v>
      </c>
      <c r="G684" s="3" t="s">
        <v>4949</v>
      </c>
      <c r="H684" s="3" t="s">
        <v>4950</v>
      </c>
      <c r="I684" s="3" t="str">
        <f>IFERROR(__xludf.DUMMYFUNCTION("GOOGLETRANSLATE(H684,""id"",""en"")"),"Marriage Young Friend Boyfriend Life age")</f>
        <v>Marriage Young Friend Boyfriend Life age</v>
      </c>
    </row>
    <row r="685" ht="15.75" customHeight="1">
      <c r="A685" s="3" t="s">
        <v>4951</v>
      </c>
      <c r="B685" s="3" t="s">
        <v>4951</v>
      </c>
      <c r="C685" s="3" t="s">
        <v>4952</v>
      </c>
      <c r="D685" s="3" t="s">
        <v>4953</v>
      </c>
      <c r="E685" s="3" t="s">
        <v>4954</v>
      </c>
      <c r="F685" s="3" t="s">
        <v>4955</v>
      </c>
      <c r="G685" s="3" t="s">
        <v>4956</v>
      </c>
      <c r="H685" s="3" t="s">
        <v>4957</v>
      </c>
      <c r="I685" s="3" t="str">
        <f>IFERROR(__xludf.DUMMYFUNCTION("GOOGLETRANSLATE(H685,""id"",""en"")"),"Please be lazy to listen to people showing off tired in front")</f>
        <v>Please be lazy to listen to people showing off tired in front</v>
      </c>
    </row>
    <row r="686" ht="15.75" customHeight="1">
      <c r="A686" s="3" t="s">
        <v>4958</v>
      </c>
      <c r="B686" s="3" t="s">
        <v>4959</v>
      </c>
      <c r="C686" s="3" t="s">
        <v>4960</v>
      </c>
      <c r="D686" s="3" t="s">
        <v>4961</v>
      </c>
      <c r="E686" s="3" t="s">
        <v>4962</v>
      </c>
      <c r="F686" s="3" t="s">
        <v>4963</v>
      </c>
      <c r="G686" s="3" t="s">
        <v>4964</v>
      </c>
      <c r="H686" s="3" t="s">
        <v>4965</v>
      </c>
      <c r="I686" s="3" t="str">
        <f>IFERROR(__xludf.DUMMYFUNCTION("GOOGLETRANSLATE(H686,""id"",""en"")"),"Morning prayers of the Mushola pilgrims realize that the prospective prospective in -laws of the in -laws of the mother love the young marriage monkey makes her heart broken")</f>
        <v>Morning prayers of the Mushola pilgrims realize that the prospective prospective in -laws of the in -laws of the mother love the young marriage monkey makes her heart broken</v>
      </c>
    </row>
    <row r="687" ht="15.75" customHeight="1">
      <c r="A687" s="3" t="s">
        <v>4966</v>
      </c>
      <c r="B687" s="3" t="s">
        <v>4967</v>
      </c>
      <c r="C687" s="3" t="s">
        <v>4968</v>
      </c>
      <c r="D687" s="3" t="s">
        <v>4969</v>
      </c>
      <c r="E687" s="3" t="s">
        <v>4970</v>
      </c>
      <c r="F687" s="3" t="s">
        <v>4971</v>
      </c>
      <c r="G687" s="3" t="s">
        <v>4972</v>
      </c>
      <c r="H687" s="3" t="s">
        <v>4973</v>
      </c>
      <c r="I687" s="3" t="str">
        <f>IFERROR(__xludf.DUMMYFUNCTION("GOOGLETRANSLATE(H687,""id"",""en"")"),"the facts of the thought of living under young marriage")</f>
        <v>the facts of the thought of living under young marriage</v>
      </c>
    </row>
    <row r="688" ht="15.75" customHeight="1">
      <c r="A688" s="3" t="s">
        <v>4974</v>
      </c>
      <c r="B688" s="3" t="s">
        <v>4974</v>
      </c>
      <c r="C688" s="3" t="s">
        <v>4975</v>
      </c>
      <c r="D688" s="3" t="s">
        <v>4976</v>
      </c>
      <c r="E688" s="3" t="s">
        <v>4977</v>
      </c>
      <c r="F688" s="3" t="s">
        <v>4978</v>
      </c>
      <c r="G688" s="3" t="s">
        <v>4978</v>
      </c>
      <c r="H688" s="3" t="s">
        <v>4979</v>
      </c>
      <c r="I688" s="3" t="str">
        <f>IFERROR(__xludf.DUMMYFUNCTION("GOOGLETRANSLATE(H688,""id"",""en"")"),"Young Marriage Sek Ta Spill")</f>
        <v>Young Marriage Sek Ta Spill</v>
      </c>
    </row>
    <row r="689" ht="15.75" customHeight="1">
      <c r="A689" s="3" t="s">
        <v>4980</v>
      </c>
      <c r="B689" s="3" t="s">
        <v>4981</v>
      </c>
      <c r="C689" s="3" t="s">
        <v>4982</v>
      </c>
      <c r="D689" s="3" t="s">
        <v>4983</v>
      </c>
      <c r="E689" s="3" t="s">
        <v>4984</v>
      </c>
      <c r="F689" s="3" t="s">
        <v>4985</v>
      </c>
      <c r="G689" s="3" t="s">
        <v>4986</v>
      </c>
      <c r="H689" s="3" t="s">
        <v>4987</v>
      </c>
      <c r="I689" s="3" t="str">
        <f>IFERROR(__xludf.DUMMYFUNCTION("GOOGLETRANSLATE(H689,""id"",""en"")"),"Yes, normal people are young marriage when the economy is established at least the economy in front of Indonesia people consider if belongs to an investment child")</f>
        <v>Yes, normal people are young marriage when the economy is established at least the economy in front of Indonesia people consider if belongs to an investment child</v>
      </c>
    </row>
    <row r="690" ht="15.75" customHeight="1">
      <c r="A690" s="3" t="s">
        <v>4988</v>
      </c>
      <c r="B690" s="3" t="s">
        <v>4989</v>
      </c>
      <c r="C690" s="3" t="s">
        <v>4990</v>
      </c>
      <c r="D690" s="3" t="s">
        <v>4991</v>
      </c>
      <c r="E690" s="3" t="s">
        <v>4992</v>
      </c>
      <c r="F690" s="3" t="s">
        <v>4993</v>
      </c>
      <c r="G690" s="3" t="s">
        <v>4994</v>
      </c>
      <c r="H690" s="3" t="s">
        <v>4995</v>
      </c>
      <c r="I690" s="3" t="str">
        <f>IFERROR(__xludf.DUMMYFUNCTION("GOOGLETRANSLATE(H690,""id"",""en"")"),"not young marriage sometimes people prepare mature money. Appeal to make a chaotic debt")</f>
        <v>not young marriage sometimes people prepare mature money. Appeal to make a chaotic debt</v>
      </c>
    </row>
    <row r="691" ht="15.75" customHeight="1">
      <c r="A691" s="3" t="s">
        <v>4996</v>
      </c>
      <c r="B691" s="3" t="s">
        <v>4996</v>
      </c>
      <c r="C691" s="3" t="s">
        <v>4997</v>
      </c>
      <c r="D691" s="3" t="s">
        <v>4998</v>
      </c>
      <c r="E691" s="3" t="s">
        <v>4999</v>
      </c>
      <c r="F691" s="3" t="s">
        <v>3797</v>
      </c>
      <c r="G691" s="3" t="s">
        <v>3797</v>
      </c>
      <c r="H691" s="3" t="s">
        <v>3798</v>
      </c>
      <c r="I691" s="3" t="str">
        <f>IFERROR(__xludf.DUMMYFUNCTION("GOOGLETRANSLATE(H691,""id"",""en"")"),"young marriage people")</f>
        <v>young marriage people</v>
      </c>
    </row>
    <row r="692" ht="15.75" customHeight="1">
      <c r="A692" s="3" t="s">
        <v>5000</v>
      </c>
      <c r="B692" s="3" t="s">
        <v>5001</v>
      </c>
      <c r="C692" s="3" t="s">
        <v>5002</v>
      </c>
      <c r="D692" s="3" t="s">
        <v>5003</v>
      </c>
      <c r="E692" s="3" t="s">
        <v>5004</v>
      </c>
      <c r="F692" s="3" t="s">
        <v>5005</v>
      </c>
      <c r="G692" s="3" t="s">
        <v>5006</v>
      </c>
      <c r="H692" s="3" t="s">
        <v>5007</v>
      </c>
      <c r="I692" s="3" t="str">
        <f>IFERROR(__xludf.DUMMYFUNCTION("GOOGLETRANSLATE(H692,""id"",""en"")"),"Mental Health Psychologist The majority of the majority of the people choose to find a reference to the psychiatrist to think for young marriage, thank God, the psychiatrist is young")</f>
        <v>Mental Health Psychologist The majority of the majority of the people choose to find a reference to the psychiatrist to think for young marriage, thank God, the psychiatrist is young</v>
      </c>
    </row>
    <row r="693" ht="15.75" customHeight="1">
      <c r="A693" s="3" t="s">
        <v>5008</v>
      </c>
      <c r="B693" s="3" t="s">
        <v>5009</v>
      </c>
      <c r="C693" s="3" t="s">
        <v>5010</v>
      </c>
      <c r="D693" s="3" t="s">
        <v>5011</v>
      </c>
      <c r="E693" s="3" t="s">
        <v>5012</v>
      </c>
      <c r="F693" s="3" t="s">
        <v>5013</v>
      </c>
      <c r="G693" s="3" t="s">
        <v>5014</v>
      </c>
      <c r="H693" s="3" t="s">
        <v>5015</v>
      </c>
      <c r="I693" s="3" t="str">
        <f>IFERROR(__xludf.DUMMYFUNCTION("GOOGLETRANSLATE(H693,""id"",""en"")"),"The chain of breaking up the child doesn't feel hehe aware of the physical teaching of mental careful looking for a guy not rushing for a young friend's marriage friend")</f>
        <v>The chain of breaking up the child doesn't feel hehe aware of the physical teaching of mental careful looking for a guy not rushing for a young friend's marriage friend</v>
      </c>
    </row>
    <row r="694" ht="15.75" customHeight="1">
      <c r="A694" s="3" t="s">
        <v>5016</v>
      </c>
      <c r="B694" s="3" t="s">
        <v>5017</v>
      </c>
      <c r="C694" s="3" t="s">
        <v>5018</v>
      </c>
      <c r="D694" s="3" t="s">
        <v>5019</v>
      </c>
      <c r="E694" s="3" t="s">
        <v>5020</v>
      </c>
      <c r="F694" s="3" t="s">
        <v>5021</v>
      </c>
      <c r="G694" s="3" t="s">
        <v>5022</v>
      </c>
      <c r="H694" s="3" t="s">
        <v>5023</v>
      </c>
      <c r="I694" s="3" t="str">
        <f>IFERROR(__xludf.DUMMYFUNCTION("GOOGLETRANSLATE(H694,""id"",""en"")"),"wkwkwkwk and original crazy naufal really bad marriage young lecturer")</f>
        <v>wkwkwkwk and original crazy naufal really bad marriage young lecturer</v>
      </c>
    </row>
    <row r="695" ht="15.75" customHeight="1">
      <c r="A695" s="3" t="s">
        <v>5024</v>
      </c>
      <c r="B695" s="3" t="s">
        <v>5025</v>
      </c>
      <c r="C695" s="3" t="s">
        <v>5025</v>
      </c>
      <c r="D695" s="3" t="s">
        <v>5026</v>
      </c>
      <c r="E695" s="3" t="s">
        <v>5027</v>
      </c>
      <c r="F695" s="3" t="s">
        <v>5028</v>
      </c>
      <c r="G695" s="3" t="s">
        <v>5029</v>
      </c>
      <c r="H695" s="3" t="s">
        <v>5030</v>
      </c>
      <c r="I695" s="3" t="str">
        <f>IFERROR(__xludf.DUMMYFUNCTION("GOOGLETRANSLATE(H695,""id"",""en"")"),"Young Age Meeting the brother's wrong marriage or fuck dizzy marriage huh haha")</f>
        <v>Young Age Meeting the brother's wrong marriage or fuck dizzy marriage huh haha</v>
      </c>
    </row>
    <row r="696" ht="15.75" customHeight="1">
      <c r="A696" s="3" t="s">
        <v>5031</v>
      </c>
      <c r="B696" s="3" t="s">
        <v>5032</v>
      </c>
      <c r="C696" s="3" t="s">
        <v>5033</v>
      </c>
      <c r="D696" s="3" t="s">
        <v>5034</v>
      </c>
      <c r="E696" s="3" t="s">
        <v>5035</v>
      </c>
      <c r="F696" s="3" t="s">
        <v>5036</v>
      </c>
      <c r="G696" s="3" t="s">
        <v>5037</v>
      </c>
      <c r="H696" s="3" t="s">
        <v>5038</v>
      </c>
      <c r="I696" s="3" t="str">
        <f>IFERROR(__xludf.DUMMYFUNCTION("GOOGLETRANSLATE(H696,""id"",""en"")"),"Stupid, I think, think that if you get married, you just think that you can get married mentally, you can think that children think it's hard to give you")</f>
        <v>Stupid, I think, think that if you get married, you just think that you can get married mentally, you can think that children think it's hard to give you</v>
      </c>
    </row>
    <row r="697" ht="15.75" customHeight="1">
      <c r="A697" s="3" t="s">
        <v>5039</v>
      </c>
      <c r="B697" s="3" t="s">
        <v>5040</v>
      </c>
      <c r="C697" s="3" t="s">
        <v>5041</v>
      </c>
      <c r="D697" s="3" t="s">
        <v>5042</v>
      </c>
      <c r="E697" s="3" t="s">
        <v>5043</v>
      </c>
      <c r="F697" s="3" t="s">
        <v>5044</v>
      </c>
      <c r="G697" s="3" t="s">
        <v>5045</v>
      </c>
      <c r="H697" s="3" t="s">
        <v>5046</v>
      </c>
      <c r="I697" s="3" t="str">
        <f>IFERROR(__xludf.DUMMYFUNCTION("GOOGLETRANSLATE(H697,""id"",""en"")"),"The Ball Group Discussing Ready to Marriage Choose Installing Economy's In -laws Lai Discuss Teaching Young Children")</f>
        <v>The Ball Group Discussing Ready to Marriage Choose Installing Economy's In -laws Lai Discuss Teaching Young Children</v>
      </c>
    </row>
    <row r="698" ht="15.75" customHeight="1">
      <c r="A698" s="3" t="s">
        <v>5047</v>
      </c>
      <c r="B698" s="3" t="s">
        <v>5048</v>
      </c>
      <c r="C698" s="3" t="s">
        <v>5049</v>
      </c>
      <c r="D698" s="3" t="s">
        <v>5050</v>
      </c>
      <c r="E698" s="3" t="s">
        <v>5051</v>
      </c>
      <c r="F698" s="3" t="s">
        <v>5052</v>
      </c>
      <c r="G698" s="3" t="s">
        <v>5053</v>
      </c>
      <c r="H698" s="3" t="s">
        <v>5054</v>
      </c>
      <c r="I698" s="3" t="str">
        <f>IFERROR(__xludf.DUMMYFUNCTION("GOOGLETRANSLATE(H698,""id"",""en"")"),"hanging deeds worship intentions of normal marriage sister not young young age young wife marriage age jackpot rezeki pretty digit outcomes of business studying wife after fortune")</f>
        <v>hanging deeds worship intentions of normal marriage sister not young young age young wife marriage age jackpot rezeki pretty digit outcomes of business studying wife after fortune</v>
      </c>
    </row>
    <row r="699" ht="15.75" customHeight="1">
      <c r="A699" s="3" t="s">
        <v>5055</v>
      </c>
      <c r="B699" s="3" t="s">
        <v>5055</v>
      </c>
      <c r="C699" s="3" t="s">
        <v>5056</v>
      </c>
      <c r="D699" s="3" t="s">
        <v>5057</v>
      </c>
      <c r="E699" s="3" t="s">
        <v>5058</v>
      </c>
      <c r="F699" s="3" t="s">
        <v>5059</v>
      </c>
      <c r="G699" s="3" t="s">
        <v>5060</v>
      </c>
      <c r="H699" s="3" t="s">
        <v>5061</v>
      </c>
      <c r="I699" s="3" t="str">
        <f>IFERROR(__xludf.DUMMYFUNCTION("GOOGLETRANSLATE(H699,""id"",""en"")"),"Purely appeared because of the taste not to shame anyone decide to young marriage")</f>
        <v>Purely appeared because of the taste not to shame anyone decide to young marriage</v>
      </c>
    </row>
    <row r="700" ht="15.75" customHeight="1">
      <c r="A700" s="3" t="s">
        <v>5062</v>
      </c>
      <c r="B700" s="3" t="s">
        <v>5063</v>
      </c>
      <c r="C700" s="3" t="s">
        <v>5064</v>
      </c>
      <c r="D700" s="3" t="s">
        <v>5065</v>
      </c>
      <c r="E700" s="3" t="s">
        <v>5066</v>
      </c>
      <c r="F700" s="3" t="s">
        <v>5067</v>
      </c>
      <c r="G700" s="3" t="s">
        <v>5068</v>
      </c>
      <c r="H700" s="3" t="s">
        <v>5069</v>
      </c>
      <c r="I700" s="3" t="str">
        <f>IFERROR(__xludf.DUMMYFUNCTION("GOOGLETRANSLATE(H700,""id"",""en"")"),"afraid of young marriage, see life partners according to Ardhan's expectations")</f>
        <v>afraid of young marriage, see life partners according to Ardhan's expectations</v>
      </c>
    </row>
    <row r="701" ht="15.75" customHeight="1">
      <c r="A701" s="3" t="s">
        <v>5070</v>
      </c>
      <c r="B701" s="3" t="s">
        <v>5070</v>
      </c>
      <c r="C701" s="3" t="s">
        <v>5071</v>
      </c>
      <c r="D701" s="3" t="s">
        <v>5072</v>
      </c>
      <c r="E701" s="3" t="s">
        <v>5072</v>
      </c>
      <c r="F701" s="3" t="s">
        <v>5072</v>
      </c>
      <c r="G701" s="3" t="s">
        <v>5072</v>
      </c>
      <c r="H701" s="3" t="s">
        <v>5071</v>
      </c>
      <c r="I701" s="3" t="str">
        <f>IFERROR(__xludf.DUMMYFUNCTION("GOOGLETRANSLATE(H701,""id"",""en"")"),"young marriage outfit")</f>
        <v>young marriage outfit</v>
      </c>
    </row>
    <row r="702" ht="15.75" customHeight="1">
      <c r="A702" s="3" t="s">
        <v>5073</v>
      </c>
      <c r="B702" s="3" t="s">
        <v>5073</v>
      </c>
      <c r="C702" s="3" t="s">
        <v>5074</v>
      </c>
      <c r="D702" s="3" t="s">
        <v>5075</v>
      </c>
      <c r="E702" s="3" t="s">
        <v>5076</v>
      </c>
      <c r="F702" s="3" t="s">
        <v>5077</v>
      </c>
      <c r="G702" s="3" t="s">
        <v>5078</v>
      </c>
      <c r="H702" s="3" t="s">
        <v>5079</v>
      </c>
      <c r="I702" s="3" t="str">
        <f>IFERROR(__xludf.DUMMYFUNCTION("GOOGLETRANSLATE(H702,""id"",""en"")"),"yan bole young marriage share tips on tricks, dear")</f>
        <v>yan bole young marriage share tips on tricks, dear</v>
      </c>
    </row>
    <row r="703" ht="15.75" customHeight="1">
      <c r="A703" s="3" t="s">
        <v>5080</v>
      </c>
      <c r="B703" s="3" t="s">
        <v>5081</v>
      </c>
      <c r="C703" s="3" t="s">
        <v>5082</v>
      </c>
      <c r="D703" s="3" t="s">
        <v>5083</v>
      </c>
      <c r="E703" s="3" t="s">
        <v>5084</v>
      </c>
      <c r="F703" s="3" t="s">
        <v>5085</v>
      </c>
      <c r="G703" s="3" t="s">
        <v>5085</v>
      </c>
      <c r="H703" s="3" t="s">
        <v>5086</v>
      </c>
      <c r="I703" s="3" t="str">
        <f>IFERROR(__xludf.DUMMYFUNCTION("GOOGLETRANSLATE(H703,""id"",""en"")"),"honestly broken heart Badminton Babah marriage fuck wkwkwk really handsome yes Babah young Allah sorry")</f>
        <v>honestly broken heart Badminton Babah marriage fuck wkwkwk really handsome yes Babah young Allah sorry</v>
      </c>
    </row>
    <row r="704" ht="15.75" customHeight="1">
      <c r="A704" s="3" t="s">
        <v>5087</v>
      </c>
      <c r="B704" s="3" t="s">
        <v>5087</v>
      </c>
      <c r="C704" s="3" t="s">
        <v>5088</v>
      </c>
      <c r="D704" s="3" t="s">
        <v>5089</v>
      </c>
      <c r="E704" s="3" t="s">
        <v>5090</v>
      </c>
      <c r="F704" s="3" t="s">
        <v>5091</v>
      </c>
      <c r="G704" s="3" t="s">
        <v>5091</v>
      </c>
      <c r="H704" s="3" t="s">
        <v>5092</v>
      </c>
      <c r="I704" s="3" t="str">
        <f>IFERROR(__xludf.DUMMYFUNCTION("GOOGLETRANSLATE(H704,""id"",""en"")"),"Better Real Aseli Young Luwh Marriage")</f>
        <v>Better Real Aseli Young Luwh Marriage</v>
      </c>
    </row>
    <row r="705" ht="15.75" customHeight="1">
      <c r="A705" s="3" t="s">
        <v>5093</v>
      </c>
      <c r="B705" s="3" t="s">
        <v>5094</v>
      </c>
      <c r="C705" s="3" t="s">
        <v>5095</v>
      </c>
      <c r="D705" s="3" t="s">
        <v>5096</v>
      </c>
      <c r="E705" s="3" t="s">
        <v>5097</v>
      </c>
      <c r="F705" s="3" t="s">
        <v>5098</v>
      </c>
      <c r="G705" s="3" t="s">
        <v>5098</v>
      </c>
      <c r="H705" s="3" t="s">
        <v>5099</v>
      </c>
      <c r="I705" s="3" t="str">
        <f>IFERROR(__xludf.DUMMYFUNCTION("GOOGLETRANSLATE(H705,""id"",""en"")"),"Wife Marriage Young Leaves")</f>
        <v>Wife Marriage Young Leaves</v>
      </c>
    </row>
    <row r="706" ht="15.75" customHeight="1">
      <c r="A706" s="3" t="s">
        <v>5100</v>
      </c>
      <c r="B706" s="3" t="s">
        <v>5101</v>
      </c>
      <c r="C706" s="3" t="s">
        <v>5102</v>
      </c>
      <c r="D706" s="3" t="s">
        <v>5103</v>
      </c>
      <c r="E706" s="3" t="s">
        <v>5104</v>
      </c>
      <c r="F706" s="3" t="s">
        <v>5105</v>
      </c>
      <c r="G706" s="3" t="s">
        <v>5106</v>
      </c>
      <c r="H706" s="3" t="s">
        <v>5107</v>
      </c>
      <c r="I706" s="3" t="str">
        <f>IFERROR(__xludf.DUMMYFUNCTION("GOOGLETRANSLATE(H706,""id"",""en"")"),"Girlboss likes young marriage to sell home popes")</f>
        <v>Girlboss likes young marriage to sell home popes</v>
      </c>
    </row>
    <row r="707" ht="15.75" customHeight="1">
      <c r="A707" s="3" t="s">
        <v>5108</v>
      </c>
      <c r="B707" s="3" t="s">
        <v>5109</v>
      </c>
      <c r="C707" s="3" t="s">
        <v>5110</v>
      </c>
      <c r="D707" s="3" t="s">
        <v>5111</v>
      </c>
      <c r="E707" s="3" t="s">
        <v>5112</v>
      </c>
      <c r="F707" s="3" t="s">
        <v>5113</v>
      </c>
      <c r="G707" s="3" t="s">
        <v>5114</v>
      </c>
      <c r="H707" s="3" t="s">
        <v>5115</v>
      </c>
      <c r="I707" s="3" t="str">
        <f>IFERROR(__xludf.DUMMYFUNCTION("GOOGLETRANSLATE(H707,""id"",""en"")"),"young marriage business bankrupt to work just work halal in the morning work in the morning work rodi, humans are disabled by human eyes.")</f>
        <v>young marriage business bankrupt to work just work halal in the morning work in the morning work rodi, humans are disabled by human eyes.</v>
      </c>
    </row>
    <row r="708" ht="15.75" customHeight="1">
      <c r="A708" s="3" t="s">
        <v>5116</v>
      </c>
      <c r="B708" s="3" t="s">
        <v>5117</v>
      </c>
      <c r="C708" s="3" t="s">
        <v>5118</v>
      </c>
      <c r="D708" s="3" t="s">
        <v>5119</v>
      </c>
      <c r="E708" s="3" t="s">
        <v>5120</v>
      </c>
      <c r="F708" s="3" t="s">
        <v>5121</v>
      </c>
      <c r="G708" s="3" t="s">
        <v>5122</v>
      </c>
      <c r="H708" s="3" t="s">
        <v>5123</v>
      </c>
      <c r="I708" s="3" t="str">
        <f>IFERROR(__xludf.DUMMYFUNCTION("GOOGLETRANSLATE(H708,""id"",""en"")"),"Fortunately, invite young marriage to reject trying a lifeflow of position")</f>
        <v>Fortunately, invite young marriage to reject trying a lifeflow of position</v>
      </c>
    </row>
    <row r="709" ht="15.75" customHeight="1">
      <c r="A709" s="3" t="s">
        <v>5124</v>
      </c>
      <c r="B709" s="3" t="s">
        <v>5125</v>
      </c>
      <c r="C709" s="3" t="s">
        <v>5126</v>
      </c>
      <c r="D709" s="3" t="s">
        <v>5127</v>
      </c>
      <c r="E709" s="3" t="s">
        <v>5127</v>
      </c>
      <c r="F709" s="3" t="s">
        <v>5128</v>
      </c>
      <c r="G709" s="3" t="s">
        <v>5129</v>
      </c>
      <c r="H709" s="3" t="s">
        <v>5130</v>
      </c>
      <c r="I709" s="3" t="str">
        <f>IFERROR(__xludf.DUMMYFUNCTION("GOOGLETRANSLATE(H709,""id"",""en"")"),"Break up young chest")</f>
        <v>Break up young chest</v>
      </c>
    </row>
    <row r="710" ht="15.75" customHeight="1">
      <c r="A710" s="3" t="s">
        <v>5131</v>
      </c>
      <c r="B710" s="3" t="s">
        <v>5132</v>
      </c>
      <c r="C710" s="3" t="s">
        <v>5133</v>
      </c>
      <c r="D710" s="3" t="s">
        <v>5134</v>
      </c>
      <c r="E710" s="3" t="s">
        <v>5135</v>
      </c>
      <c r="F710" s="3" t="s">
        <v>5136</v>
      </c>
      <c r="G710" s="3" t="s">
        <v>5137</v>
      </c>
      <c r="H710" s="3" t="s">
        <v>5138</v>
      </c>
      <c r="I710" s="3" t="str">
        <f>IFERROR(__xludf.DUMMYFUNCTION("GOOGLETRANSLATE(H710,""id"",""en"")"),"SD Doctor Class Journalist Class Announcer Amp Mc Heart Doctor Announcer Amp Mc Lecture Young Marriage Guru please live calmly happily")</f>
        <v>SD Doctor Class Journalist Class Announcer Amp Mc Heart Doctor Announcer Amp Mc Lecture Young Marriage Guru please live calmly happily</v>
      </c>
    </row>
    <row r="711" ht="15.75" customHeight="1">
      <c r="A711" s="3" t="s">
        <v>5139</v>
      </c>
      <c r="B711" s="3" t="s">
        <v>5139</v>
      </c>
      <c r="C711" s="3" t="s">
        <v>5139</v>
      </c>
      <c r="D711" s="3" t="s">
        <v>5140</v>
      </c>
      <c r="E711" s="3" t="s">
        <v>5141</v>
      </c>
      <c r="F711" s="3" t="s">
        <v>5142</v>
      </c>
      <c r="G711" s="3" t="s">
        <v>5142</v>
      </c>
      <c r="H711" s="3" t="s">
        <v>5143</v>
      </c>
      <c r="I711" s="3" t="str">
        <f>IFERROR(__xludf.DUMMYFUNCTION("GOOGLETRANSLATE(H711,""id"",""en"")"),"Jaemin is young marriage")</f>
        <v>Jaemin is young marriage</v>
      </c>
    </row>
    <row r="712" ht="15.75" customHeight="1">
      <c r="A712" s="3" t="s">
        <v>5144</v>
      </c>
      <c r="B712" s="3" t="s">
        <v>5144</v>
      </c>
      <c r="C712" s="3" t="s">
        <v>5145</v>
      </c>
      <c r="D712" s="3" t="s">
        <v>5146</v>
      </c>
      <c r="E712" s="3" t="s">
        <v>5146</v>
      </c>
      <c r="F712" s="3" t="s">
        <v>5147</v>
      </c>
      <c r="G712" s="3" t="s">
        <v>5147</v>
      </c>
      <c r="H712" s="3" t="s">
        <v>5148</v>
      </c>
      <c r="I712" s="3" t="str">
        <f>IFERROR(__xludf.DUMMYFUNCTION("GOOGLETRANSLATE(H712,""id"",""en"")"),"wkwkwk mentally strong ya young marriage")</f>
        <v>wkwkwk mentally strong ya young marriage</v>
      </c>
    </row>
    <row r="713" ht="15.75" customHeight="1">
      <c r="A713" s="3" t="s">
        <v>5149</v>
      </c>
      <c r="B713" s="3" t="s">
        <v>5150</v>
      </c>
      <c r="C713" s="3" t="s">
        <v>5151</v>
      </c>
      <c r="D713" s="3" t="s">
        <v>5152</v>
      </c>
      <c r="E713" s="3" t="s">
        <v>5153</v>
      </c>
      <c r="F713" s="3" t="s">
        <v>5154</v>
      </c>
      <c r="G713" s="3" t="s">
        <v>5155</v>
      </c>
      <c r="H713" s="3" t="s">
        <v>5156</v>
      </c>
      <c r="I713" s="3" t="str">
        <f>IFERROR(__xludf.DUMMYFUNCTION("GOOGLETRANSLATE(H713,""id"",""en"")"),"happy to comment my chai explore pfc hahaha followers chai bomb tuh the perfect brain marriage young lol connecting")</f>
        <v>happy to comment my chai explore pfc hahaha followers chai bomb tuh the perfect brain marriage young lol connecting</v>
      </c>
    </row>
    <row r="714" ht="15.75" customHeight="1">
      <c r="A714" s="3" t="s">
        <v>5157</v>
      </c>
      <c r="B714" s="3" t="s">
        <v>5158</v>
      </c>
      <c r="C714" s="3" t="s">
        <v>5159</v>
      </c>
      <c r="D714" s="3" t="s">
        <v>5160</v>
      </c>
      <c r="E714" s="3" t="s">
        <v>5161</v>
      </c>
      <c r="F714" s="3" t="s">
        <v>5162</v>
      </c>
      <c r="G714" s="3" t="s">
        <v>5163</v>
      </c>
      <c r="H714" s="3" t="s">
        <v>5164</v>
      </c>
      <c r="I714" s="3" t="str">
        <f>IFERROR(__xludf.DUMMYFUNCTION("GOOGLETRANSLATE(H714,""id"",""en"")"),"jakarta nu if you get married young children gendis")</f>
        <v>jakarta nu if you get married young children gendis</v>
      </c>
    </row>
    <row r="715" ht="15.75" customHeight="1">
      <c r="A715" s="3" t="s">
        <v>5165</v>
      </c>
      <c r="B715" s="3" t="s">
        <v>5166</v>
      </c>
      <c r="C715" s="3" t="s">
        <v>5167</v>
      </c>
      <c r="D715" s="3" t="s">
        <v>5168</v>
      </c>
      <c r="E715" s="3" t="s">
        <v>5169</v>
      </c>
      <c r="F715" s="3" t="s">
        <v>5170</v>
      </c>
      <c r="G715" s="3" t="s">
        <v>5171</v>
      </c>
      <c r="H715" s="3" t="s">
        <v>5172</v>
      </c>
      <c r="I715" s="3" t="str">
        <f>IFERROR(__xludf.DUMMYFUNCTION("GOOGLETRANSLATE(H715,""id"",""en"")"),"make a comic character comic, lead a senior sarcasm, a friend's witch, if drunk is broken")</f>
        <v>make a comic character comic, lead a senior sarcasm, a friend's witch, if drunk is broken</v>
      </c>
    </row>
    <row r="716" ht="15.75" customHeight="1">
      <c r="A716" s="3" t="s">
        <v>5173</v>
      </c>
      <c r="B716" s="3" t="s">
        <v>5174</v>
      </c>
      <c r="C716" s="3" t="s">
        <v>5175</v>
      </c>
      <c r="D716" s="3" t="s">
        <v>5176</v>
      </c>
      <c r="E716" s="3" t="s">
        <v>5177</v>
      </c>
      <c r="F716" s="3" t="s">
        <v>5178</v>
      </c>
      <c r="G716" s="3" t="s">
        <v>5178</v>
      </c>
      <c r="H716" s="3" t="s">
        <v>5179</v>
      </c>
      <c r="I716" s="3" t="str">
        <f>IFERROR(__xludf.DUMMYFUNCTION("GOOGLETRANSLATE(H716,""id"",""en"")"),"Young marriage brother")</f>
        <v>Young marriage brother</v>
      </c>
    </row>
    <row r="717" ht="15.75" customHeight="1">
      <c r="A717" s="3" t="s">
        <v>5180</v>
      </c>
      <c r="B717" s="3" t="s">
        <v>5181</v>
      </c>
      <c r="C717" s="3" t="s">
        <v>5182</v>
      </c>
      <c r="D717" s="3" t="s">
        <v>5183</v>
      </c>
      <c r="E717" s="3" t="s">
        <v>5184</v>
      </c>
      <c r="F717" s="3" t="s">
        <v>5185</v>
      </c>
      <c r="G717" s="3" t="s">
        <v>5186</v>
      </c>
      <c r="H717" s="3" t="s">
        <v>5187</v>
      </c>
      <c r="I717" s="3" t="str">
        <f>IFERROR(__xludf.DUMMYFUNCTION("GOOGLETRANSLATE(H717,""id"",""en"")"),"said young marriage boyfriend except Omae")</f>
        <v>said young marriage boyfriend except Omae</v>
      </c>
    </row>
    <row r="718" ht="15.75" customHeight="1">
      <c r="A718" s="3" t="s">
        <v>5188</v>
      </c>
      <c r="B718" s="3" t="s">
        <v>5189</v>
      </c>
      <c r="C718" s="3" t="s">
        <v>5190</v>
      </c>
      <c r="D718" s="3" t="s">
        <v>5191</v>
      </c>
      <c r="E718" s="3" t="s">
        <v>5191</v>
      </c>
      <c r="F718" s="3" t="s">
        <v>5192</v>
      </c>
      <c r="G718" s="3" t="s">
        <v>5192</v>
      </c>
      <c r="H718" s="3" t="s">
        <v>5193</v>
      </c>
      <c r="I718" s="3" t="str">
        <f>IFERROR(__xludf.DUMMYFUNCTION("GOOGLETRANSLATE(H718,""id"",""en"")"),"if you get a young age")</f>
        <v>if you get a young age</v>
      </c>
    </row>
    <row r="719" ht="15.75" customHeight="1">
      <c r="A719" s="3" t="s">
        <v>5194</v>
      </c>
      <c r="B719" s="3" t="s">
        <v>5195</v>
      </c>
      <c r="C719" s="3" t="s">
        <v>5196</v>
      </c>
      <c r="D719" s="3" t="s">
        <v>5197</v>
      </c>
      <c r="E719" s="3" t="s">
        <v>5198</v>
      </c>
      <c r="F719" s="3" t="s">
        <v>5199</v>
      </c>
      <c r="G719" s="3" t="s">
        <v>5200</v>
      </c>
      <c r="H719" s="3" t="s">
        <v>5201</v>
      </c>
      <c r="I719" s="3" t="str">
        <f>IFERROR(__xludf.DUMMYFUNCTION("GOOGLETRANSLATE(H719,""id"",""en"")"),"Thank you for Hold on Love Image for Quarter Life Crisis wkwkwk ceilehhh old, young marriage through young Got This")</f>
        <v>Thank you for Hold on Love Image for Quarter Life Crisis wkwkwk ceilehhh old, young marriage through young Got This</v>
      </c>
    </row>
    <row r="720" ht="15.75" customHeight="1">
      <c r="A720" s="3" t="s">
        <v>5202</v>
      </c>
      <c r="B720" s="3" t="s">
        <v>5203</v>
      </c>
      <c r="C720" s="3" t="s">
        <v>5204</v>
      </c>
      <c r="D720" s="3" t="s">
        <v>5205</v>
      </c>
      <c r="E720" s="3" t="s">
        <v>5206</v>
      </c>
      <c r="F720" s="3" t="s">
        <v>5207</v>
      </c>
      <c r="G720" s="3" t="s">
        <v>5208</v>
      </c>
      <c r="H720" s="3" t="s">
        <v>5209</v>
      </c>
      <c r="I720" s="3" t="str">
        <f>IFERROR(__xludf.DUMMYFUNCTION("GOOGLETRANSLATE(H720,""id"",""en"")"),"fuck imagination IRT Intangan young marriage failed the face of the face of the ex -invited so I didn't work not working")</f>
        <v>fuck imagination IRT Intangan young marriage failed the face of the face of the ex -invited so I didn't work not working</v>
      </c>
    </row>
    <row r="721" ht="15.75" customHeight="1">
      <c r="A721" s="3" t="s">
        <v>5210</v>
      </c>
      <c r="B721" s="3" t="s">
        <v>5211</v>
      </c>
      <c r="C721" s="3" t="s">
        <v>5212</v>
      </c>
      <c r="D721" s="3" t="s">
        <v>5213</v>
      </c>
      <c r="E721" s="3" t="s">
        <v>5214</v>
      </c>
      <c r="F721" s="3" t="s">
        <v>5215</v>
      </c>
      <c r="G721" s="3" t="s">
        <v>5215</v>
      </c>
      <c r="H721" s="3" t="s">
        <v>5216</v>
      </c>
      <c r="I721" s="3" t="str">
        <f>IFERROR(__xludf.DUMMYFUNCTION("GOOGLETRANSLATE(H721,""id"",""en"")"),"Rian Ribanya young athletes are difficult if marriage fast")</f>
        <v>Rian Ribanya young athletes are difficult if marriage fast</v>
      </c>
    </row>
    <row r="722" ht="15.75" customHeight="1">
      <c r="A722" s="3" t="s">
        <v>5217</v>
      </c>
      <c r="B722" s="3" t="s">
        <v>5217</v>
      </c>
      <c r="C722" s="3" t="s">
        <v>5218</v>
      </c>
      <c r="D722" s="3" t="s">
        <v>5219</v>
      </c>
      <c r="E722" s="3" t="s">
        <v>5220</v>
      </c>
      <c r="F722" s="3" t="s">
        <v>5221</v>
      </c>
      <c r="G722" s="3" t="s">
        <v>5222</v>
      </c>
      <c r="H722" s="3" t="s">
        <v>5223</v>
      </c>
      <c r="I722" s="3" t="str">
        <f>IFERROR(__xludf.DUMMYFUNCTION("GOOGLETRANSLATE(H722,""id"",""en"")"),"dear dear young marriage boyfriend")</f>
        <v>dear dear young marriage boyfriend</v>
      </c>
    </row>
    <row r="723" ht="15.75" customHeight="1">
      <c r="A723" s="3" t="s">
        <v>5224</v>
      </c>
      <c r="B723" s="3" t="s">
        <v>5225</v>
      </c>
      <c r="C723" s="3" t="s">
        <v>5226</v>
      </c>
      <c r="D723" s="3" t="s">
        <v>5227</v>
      </c>
      <c r="E723" s="3" t="s">
        <v>5228</v>
      </c>
      <c r="F723" s="3" t="s">
        <v>5229</v>
      </c>
      <c r="G723" s="3" t="s">
        <v>5230</v>
      </c>
      <c r="H723" s="3" t="s">
        <v>5231</v>
      </c>
      <c r="I723" s="3" t="str">
        <f>IFERROR(__xludf.DUMMYFUNCTION("GOOGLETRANSLATE(H723,""id"",""en"")"),"Missing menfss See Still so the cute figure would have thought so the original brother again fell in love with young people thinking young Dohyun married hard to live, OLAH really brought him")</f>
        <v>Missing menfss See Still so the cute figure would have thought so the original brother again fell in love with young people thinking young Dohyun married hard to live, OLAH really brought him</v>
      </c>
    </row>
    <row r="724" ht="15.75" customHeight="1">
      <c r="A724" s="3" t="s">
        <v>5232</v>
      </c>
      <c r="B724" s="3" t="s">
        <v>5232</v>
      </c>
      <c r="C724" s="3" t="s">
        <v>5233</v>
      </c>
      <c r="D724" s="3" t="s">
        <v>5234</v>
      </c>
      <c r="E724" s="3" t="s">
        <v>5235</v>
      </c>
      <c r="F724" s="3" t="s">
        <v>5236</v>
      </c>
      <c r="G724" s="3" t="s">
        <v>5237</v>
      </c>
      <c r="H724" s="3" t="s">
        <v>5238</v>
      </c>
      <c r="I724" s="3" t="str">
        <f>IFERROR(__xludf.DUMMYFUNCTION("GOOGLETRANSLATE(H724,""id"",""en"")"),"My friend is decided to marry at Young Age aka young marriage, so really make a pair")</f>
        <v>My friend is decided to marry at Young Age aka young marriage, so really make a pair</v>
      </c>
    </row>
    <row r="725" ht="15.75" customHeight="1">
      <c r="A725" s="3" t="s">
        <v>5239</v>
      </c>
      <c r="B725" s="3" t="s">
        <v>5240</v>
      </c>
      <c r="C725" s="3" t="s">
        <v>5241</v>
      </c>
      <c r="D725" s="3" t="s">
        <v>5242</v>
      </c>
      <c r="E725" s="3" t="s">
        <v>5243</v>
      </c>
      <c r="F725" s="3" t="s">
        <v>5244</v>
      </c>
      <c r="G725" s="3" t="s">
        <v>5245</v>
      </c>
      <c r="H725" s="3" t="s">
        <v>5246</v>
      </c>
      <c r="I725" s="3" t="str">
        <f>IFERROR(__xludf.DUMMYFUNCTION("GOOGLETRANSLATE(H725,""id"",""en"")"),"like yes, if you get a young marriage, the puberty is late for a child")</f>
        <v>like yes, if you get a young marriage, the puberty is late for a child</v>
      </c>
    </row>
    <row r="726" ht="15.75" customHeight="1">
      <c r="A726" s="3" t="s">
        <v>5247</v>
      </c>
      <c r="B726" s="3" t="s">
        <v>5248</v>
      </c>
      <c r="C726" s="3" t="s">
        <v>5249</v>
      </c>
      <c r="D726" s="3" t="s">
        <v>5250</v>
      </c>
      <c r="E726" s="3" t="s">
        <v>5251</v>
      </c>
      <c r="F726" s="3" t="s">
        <v>5252</v>
      </c>
      <c r="G726" s="3" t="s">
        <v>5253</v>
      </c>
      <c r="H726" s="3" t="s">
        <v>5254</v>
      </c>
      <c r="I726" s="3" t="str">
        <f>IFERROR(__xludf.DUMMYFUNCTION("GOOGLETRANSLATE(H726,""id"",""en"")"),"Zina Marriage People Children Ust Aripin Hindar Zina Young Marriage")</f>
        <v>Zina Marriage People Children Ust Aripin Hindar Zina Young Marriage</v>
      </c>
    </row>
    <row r="727" ht="15.75" customHeight="1">
      <c r="A727" s="3" t="s">
        <v>5255</v>
      </c>
      <c r="B727" s="3" t="s">
        <v>5256</v>
      </c>
      <c r="C727" s="3" t="s">
        <v>5257</v>
      </c>
      <c r="D727" s="3" t="s">
        <v>5258</v>
      </c>
      <c r="E727" s="3" t="s">
        <v>5258</v>
      </c>
      <c r="F727" s="3" t="s">
        <v>169</v>
      </c>
      <c r="G727" s="3" t="s">
        <v>169</v>
      </c>
      <c r="H727" s="3" t="s">
        <v>170</v>
      </c>
      <c r="I727" s="3" t="str">
        <f>IFERROR(__xludf.DUMMYFUNCTION("GOOGLETRANSLATE(H727,""id"",""en"")"),"The Young Marriage")</f>
        <v>The Young Marriage</v>
      </c>
    </row>
    <row r="728" ht="15.75" customHeight="1">
      <c r="A728" s="3" t="s">
        <v>5259</v>
      </c>
      <c r="B728" s="3" t="s">
        <v>5260</v>
      </c>
      <c r="C728" s="3" t="s">
        <v>5261</v>
      </c>
      <c r="D728" s="3" t="s">
        <v>5262</v>
      </c>
      <c r="E728" s="3" t="s">
        <v>5263</v>
      </c>
      <c r="F728" s="3" t="s">
        <v>5264</v>
      </c>
      <c r="G728" s="3" t="s">
        <v>5265</v>
      </c>
      <c r="H728" s="3" t="s">
        <v>5266</v>
      </c>
      <c r="I728" s="3" t="str">
        <f>IFERROR(__xludf.DUMMYFUNCTION("GOOGLETRANSLATE(H728,""id"",""en"")"),"so the backbone of the young brother of the young marriage debt pays the money to work hard the living house")</f>
        <v>so the backbone of the young brother of the young marriage debt pays the money to work hard the living house</v>
      </c>
    </row>
    <row r="729" ht="15.75" customHeight="1">
      <c r="A729" s="3" t="s">
        <v>5267</v>
      </c>
      <c r="B729" s="3" t="s">
        <v>5267</v>
      </c>
      <c r="C729" s="3" t="s">
        <v>5268</v>
      </c>
      <c r="D729" s="3" t="s">
        <v>5269</v>
      </c>
      <c r="E729" s="3" t="s">
        <v>5269</v>
      </c>
      <c r="F729" s="3" t="s">
        <v>5270</v>
      </c>
      <c r="G729" s="3" t="s">
        <v>5270</v>
      </c>
      <c r="H729" s="3" t="s">
        <v>5271</v>
      </c>
      <c r="I729" s="3" t="str">
        <f>IFERROR(__xludf.DUMMYFUNCTION("GOOGLETRANSLATE(H729,""id"",""en"")"),"universe eren young marriage")</f>
        <v>universe eren young marriage</v>
      </c>
    </row>
    <row r="730" ht="15.75" customHeight="1">
      <c r="A730" s="3" t="s">
        <v>5272</v>
      </c>
      <c r="B730" s="3" t="s">
        <v>5273</v>
      </c>
      <c r="C730" s="3" t="s">
        <v>5274</v>
      </c>
      <c r="D730" s="3" t="s">
        <v>5275</v>
      </c>
      <c r="E730" s="3" t="s">
        <v>5276</v>
      </c>
      <c r="F730" s="3" t="s">
        <v>5277</v>
      </c>
      <c r="G730" s="3" t="s">
        <v>5278</v>
      </c>
      <c r="H730" s="3" t="s">
        <v>5279</v>
      </c>
      <c r="I730" s="3" t="str">
        <f>IFERROR(__xludf.DUMMYFUNCTION("GOOGLETRANSLATE(H730,""id"",""en"")"),"Stamp told to marry a young woman, a good female right, the right to vote is good")</f>
        <v>Stamp told to marry a young woman, a good female right, the right to vote is good</v>
      </c>
    </row>
    <row r="731" ht="15.75" customHeight="1">
      <c r="A731" s="3" t="s">
        <v>5280</v>
      </c>
      <c r="B731" s="3" t="s">
        <v>5281</v>
      </c>
      <c r="C731" s="3" t="s">
        <v>5282</v>
      </c>
      <c r="D731" s="3" t="s">
        <v>5283</v>
      </c>
      <c r="E731" s="3" t="s">
        <v>5284</v>
      </c>
      <c r="F731" s="3" t="s">
        <v>5285</v>
      </c>
      <c r="G731" s="3" t="s">
        <v>5286</v>
      </c>
      <c r="H731" s="3" t="s">
        <v>5287</v>
      </c>
      <c r="I731" s="3" t="str">
        <f>IFERROR(__xludf.DUMMYFUNCTION("GOOGLETRANSLATE(H731,""id"",""en"")"),"Long Story Short He Young Agam No Girlfriend Club Marriage Club bored Wife Possessive Spoiled Spoiled Young Lecturer Work Tofu After Divorce Wife")</f>
        <v>Long Story Short He Young Agam No Girlfriend Club Marriage Club bored Wife Possessive Spoiled Spoiled Young Lecturer Work Tofu After Divorce Wife</v>
      </c>
    </row>
    <row r="732" ht="15.75" customHeight="1">
      <c r="A732" s="3" t="s">
        <v>5288</v>
      </c>
      <c r="B732" s="3" t="s">
        <v>5288</v>
      </c>
      <c r="C732" s="3" t="s">
        <v>5289</v>
      </c>
      <c r="D732" s="3" t="s">
        <v>5290</v>
      </c>
      <c r="E732" s="3" t="s">
        <v>5290</v>
      </c>
      <c r="F732" s="3" t="s">
        <v>5291</v>
      </c>
      <c r="G732" s="3" t="s">
        <v>5291</v>
      </c>
      <c r="H732" s="3" t="s">
        <v>5292</v>
      </c>
      <c r="I732" s="3" t="str">
        <f>IFERROR(__xludf.DUMMYFUNCTION("GOOGLETRANSLATE(H732,""id"",""en"")"),"Yes, people are not aware of young marriage")</f>
        <v>Yes, people are not aware of young marriage</v>
      </c>
    </row>
    <row r="733" ht="15.75" customHeight="1">
      <c r="A733" s="3" t="s">
        <v>5293</v>
      </c>
      <c r="B733" s="3" t="s">
        <v>5294</v>
      </c>
      <c r="C733" s="3" t="s">
        <v>5295</v>
      </c>
      <c r="D733" s="3" t="s">
        <v>5296</v>
      </c>
      <c r="E733" s="3" t="s">
        <v>5297</v>
      </c>
      <c r="F733" s="3" t="s">
        <v>5298</v>
      </c>
      <c r="G733" s="3" t="s">
        <v>5298</v>
      </c>
      <c r="H733" s="3" t="s">
        <v>5299</v>
      </c>
      <c r="I733" s="3" t="str">
        <f>IFERROR(__xludf.DUMMYFUNCTION("GOOGLETRANSLATE(H733,""id"",""en"")"),"can't be God, I can't get a young married husband like this")</f>
        <v>can't be God, I can't get a young married husband like this</v>
      </c>
    </row>
    <row r="734" ht="15.75" customHeight="1">
      <c r="A734" s="3" t="s">
        <v>5300</v>
      </c>
      <c r="B734" s="3" t="s">
        <v>5301</v>
      </c>
      <c r="C734" s="3" t="s">
        <v>5302</v>
      </c>
      <c r="D734" s="3" t="s">
        <v>5303</v>
      </c>
      <c r="E734" s="3" t="s">
        <v>5304</v>
      </c>
      <c r="F734" s="3" t="s">
        <v>5305</v>
      </c>
      <c r="G734" s="3" t="s">
        <v>5306</v>
      </c>
      <c r="H734" s="3" t="s">
        <v>5307</v>
      </c>
      <c r="I734" s="3" t="str">
        <f>IFERROR(__xludf.DUMMYFUNCTION("GOOGLETRANSLATE(H734,""id"",""en"")"),"Istighfar is really seeing Alhamdulillah, he repent, thank God, his wife helps PS lecturer, the young lecturer thinks the young lecturer knows the man marriage people understand the religion")</f>
        <v>Istighfar is really seeing Alhamdulillah, he repent, thank God, his wife helps PS lecturer, the young lecturer thinks the young lecturer knows the man marriage people understand the religion</v>
      </c>
    </row>
    <row r="735" ht="15.75" customHeight="1">
      <c r="A735" s="3" t="s">
        <v>5308</v>
      </c>
      <c r="B735" s="3" t="s">
        <v>5309</v>
      </c>
      <c r="C735" s="3" t="s">
        <v>5310</v>
      </c>
      <c r="D735" s="3" t="s">
        <v>5311</v>
      </c>
      <c r="E735" s="3" t="s">
        <v>5312</v>
      </c>
      <c r="F735" s="3" t="s">
        <v>5313</v>
      </c>
      <c r="G735" s="3" t="s">
        <v>5314</v>
      </c>
      <c r="H735" s="3" t="s">
        <v>5315</v>
      </c>
      <c r="I735" s="3" t="str">
        <f>IFERROR(__xludf.DUMMYFUNCTION("GOOGLETRANSLATE(H735,""id"",""en"")"),"Loyal Fathers Young Playboy Mother Labrak Former Marriage Father Marriage Not the Issue of Men Outsiden")</f>
        <v>Loyal Fathers Young Playboy Mother Labrak Former Marriage Father Marriage Not the Issue of Men Outsiden</v>
      </c>
    </row>
    <row r="736" ht="15.75" customHeight="1">
      <c r="A736" s="3" t="s">
        <v>5316</v>
      </c>
      <c r="B736" s="3" t="s">
        <v>5317</v>
      </c>
      <c r="C736" s="3" t="s">
        <v>5318</v>
      </c>
      <c r="D736" s="3" t="s">
        <v>5319</v>
      </c>
      <c r="E736" s="3" t="s">
        <v>5320</v>
      </c>
      <c r="F736" s="3" t="s">
        <v>5321</v>
      </c>
      <c r="G736" s="3" t="s">
        <v>5322</v>
      </c>
      <c r="H736" s="3" t="s">
        <v>5323</v>
      </c>
      <c r="I736" s="3" t="str">
        <f>IFERROR(__xludf.DUMMYFUNCTION("GOOGLETRANSLATE(H736,""id"",""en"")"),"Yes, you say, you say that you are a young marriage, you don't care about the mouth of people, not paying for the lives of the Sandwich generation")</f>
        <v>Yes, you say, you say that you are a young marriage, you don't care about the mouth of people, not paying for the lives of the Sandwich generation</v>
      </c>
    </row>
    <row r="737" ht="15.75" customHeight="1">
      <c r="A737" s="3" t="s">
        <v>5324</v>
      </c>
      <c r="B737" s="3" t="s">
        <v>5325</v>
      </c>
      <c r="C737" s="3" t="s">
        <v>5326</v>
      </c>
      <c r="D737" s="3" t="s">
        <v>5327</v>
      </c>
      <c r="E737" s="3" t="s">
        <v>5328</v>
      </c>
      <c r="F737" s="3" t="s">
        <v>5329</v>
      </c>
      <c r="G737" s="3" t="s">
        <v>5330</v>
      </c>
      <c r="H737" s="3" t="s">
        <v>5331</v>
      </c>
      <c r="I737" s="3" t="str">
        <f>IFERROR(__xludf.DUMMYFUNCTION("GOOGLETRANSLATE(H737,""id"",""en"")"),"really young Indonesian pairs of marriage base, sister, a woman dropping out of school lazy to work on marriage so that the household is burdensome for parents")</f>
        <v>really young Indonesian pairs of marriage base, sister, a woman dropping out of school lazy to work on marriage so that the household is burdensome for parents</v>
      </c>
    </row>
    <row r="738" ht="15.75" customHeight="1">
      <c r="A738" s="3" t="s">
        <v>5332</v>
      </c>
      <c r="B738" s="3" t="s">
        <v>5332</v>
      </c>
      <c r="C738" s="3" t="s">
        <v>5333</v>
      </c>
      <c r="D738" s="3" t="s">
        <v>5334</v>
      </c>
      <c r="E738" s="3" t="s">
        <v>5335</v>
      </c>
      <c r="F738" s="3" t="s">
        <v>5335</v>
      </c>
      <c r="G738" s="3" t="s">
        <v>5336</v>
      </c>
      <c r="H738" s="3" t="s">
        <v>5337</v>
      </c>
      <c r="I738" s="3" t="str">
        <f>IFERROR(__xludf.DUMMYFUNCTION("GOOGLETRANSLATE(H738,""id"",""en"")"),"Fear of young marriage")</f>
        <v>Fear of young marriage</v>
      </c>
    </row>
    <row r="739" ht="15.75" customHeight="1">
      <c r="A739" s="3" t="s">
        <v>5338</v>
      </c>
      <c r="B739" s="3" t="s">
        <v>5338</v>
      </c>
      <c r="C739" s="3" t="s">
        <v>5339</v>
      </c>
      <c r="D739" s="3" t="s">
        <v>5340</v>
      </c>
      <c r="E739" s="3" t="s">
        <v>5178</v>
      </c>
      <c r="F739" s="3" t="s">
        <v>5178</v>
      </c>
      <c r="G739" s="3" t="s">
        <v>5178</v>
      </c>
      <c r="H739" s="3" t="s">
        <v>5179</v>
      </c>
      <c r="I739" s="3" t="str">
        <f>IFERROR(__xludf.DUMMYFUNCTION("GOOGLETRANSLATE(H739,""id"",""en"")"),"Young marriage brother")</f>
        <v>Young marriage brother</v>
      </c>
    </row>
    <row r="740" ht="15.75" customHeight="1">
      <c r="A740" s="3" t="s">
        <v>5341</v>
      </c>
      <c r="B740" s="3" t="s">
        <v>5342</v>
      </c>
      <c r="C740" s="3" t="s">
        <v>5343</v>
      </c>
      <c r="D740" s="3" t="s">
        <v>5344</v>
      </c>
      <c r="E740" s="3" t="s">
        <v>5345</v>
      </c>
      <c r="F740" s="3" t="s">
        <v>5346</v>
      </c>
      <c r="G740" s="3" t="s">
        <v>5347</v>
      </c>
      <c r="H740" s="3" t="s">
        <v>5348</v>
      </c>
      <c r="I740" s="3" t="str">
        <f>IFERROR(__xludf.DUMMYFUNCTION("GOOGLETRANSLATE(H740,""id"",""en"")"),"Sad marriage young somehow okay if the money is stable, please, please shake your child")</f>
        <v>Sad marriage young somehow okay if the money is stable, please, please shake your child</v>
      </c>
    </row>
    <row r="741" ht="15.75" customHeight="1">
      <c r="A741" s="3" t="s">
        <v>5349</v>
      </c>
      <c r="B741" s="3" t="s">
        <v>5350</v>
      </c>
      <c r="C741" s="3" t="s">
        <v>5351</v>
      </c>
      <c r="D741" s="3" t="s">
        <v>5352</v>
      </c>
      <c r="E741" s="3" t="s">
        <v>5353</v>
      </c>
      <c r="F741" s="3" t="s">
        <v>5354</v>
      </c>
      <c r="G741" s="3" t="s">
        <v>5355</v>
      </c>
      <c r="H741" s="3" t="s">
        <v>5356</v>
      </c>
      <c r="I741" s="3" t="str">
        <f>IFERROR(__xludf.DUMMYFUNCTION("GOOGLETRANSLATE(H741,""id"",""en"")"),"it's only natural that I don't know guys, where do you think it's happy to focus on the love of love, just a friend")</f>
        <v>it's only natural that I don't know guys, where do you think it's happy to focus on the love of love, just a friend</v>
      </c>
    </row>
    <row r="742" ht="15.75" customHeight="1">
      <c r="A742" s="3" t="s">
        <v>5357</v>
      </c>
      <c r="B742" s="3" t="s">
        <v>5358</v>
      </c>
      <c r="C742" s="3" t="s">
        <v>5359</v>
      </c>
      <c r="D742" s="3" t="s">
        <v>5360</v>
      </c>
      <c r="E742" s="3" t="s">
        <v>5361</v>
      </c>
      <c r="F742" s="3" t="s">
        <v>5362</v>
      </c>
      <c r="G742" s="3" t="s">
        <v>5363</v>
      </c>
      <c r="H742" s="3" t="s">
        <v>5364</v>
      </c>
      <c r="I742" s="3" t="str">
        <f>IFERROR(__xludf.DUMMYFUNCTION("GOOGLETRANSLATE(H742,""id"",""en"")"),"Old young marriages choose if poor invite people who are brains")</f>
        <v>Old young marriages choose if poor invite people who are brains</v>
      </c>
    </row>
    <row r="743" ht="15.75" customHeight="1">
      <c r="A743" s="3" t="s">
        <v>5365</v>
      </c>
      <c r="B743" s="3" t="s">
        <v>5366</v>
      </c>
      <c r="C743" s="3" t="s">
        <v>5367</v>
      </c>
      <c r="D743" s="3" t="s">
        <v>5368</v>
      </c>
      <c r="E743" s="3" t="s">
        <v>5369</v>
      </c>
      <c r="F743" s="3" t="s">
        <v>5370</v>
      </c>
      <c r="G743" s="3" t="s">
        <v>5371</v>
      </c>
      <c r="H743" s="3" t="s">
        <v>5372</v>
      </c>
      <c r="I743" s="3" t="str">
        <f>IFERROR(__xludf.DUMMYFUNCTION("GOOGLETRANSLATE(H743,""id"",""en"")"),"Ayangnahiu Lecturer Agam Slingkuh Youth Lecturer Syar Anggunly Marriage, assisted by his wife so lecturer to him regrets")</f>
        <v>Ayangnahiu Lecturer Agam Slingkuh Youth Lecturer Syar Anggunly Marriage, assisted by his wife so lecturer to him regrets</v>
      </c>
    </row>
    <row r="744" ht="15.75" customHeight="1">
      <c r="A744" s="3" t="s">
        <v>5373</v>
      </c>
      <c r="B744" s="3" t="s">
        <v>5374</v>
      </c>
      <c r="C744" s="3" t="s">
        <v>5375</v>
      </c>
      <c r="D744" s="3" t="s">
        <v>5376</v>
      </c>
      <c r="E744" s="3" t="s">
        <v>5377</v>
      </c>
      <c r="F744" s="3" t="s">
        <v>5378</v>
      </c>
      <c r="G744" s="3" t="s">
        <v>5379</v>
      </c>
      <c r="H744" s="3" t="s">
        <v>5380</v>
      </c>
      <c r="I744" s="3" t="str">
        <f>IFERROR(__xludf.DUMMYFUNCTION("GOOGLETRANSLATE(H744,""id"",""en"")"),"marriage girlfriend hopefully the name of the rank is as if it")</f>
        <v>marriage girlfriend hopefully the name of the rank is as if it</v>
      </c>
    </row>
    <row r="745" ht="15.75" customHeight="1">
      <c r="A745" s="3" t="s">
        <v>5381</v>
      </c>
      <c r="B745" s="3" t="s">
        <v>5382</v>
      </c>
      <c r="C745" s="3" t="s">
        <v>5383</v>
      </c>
      <c r="D745" s="3" t="s">
        <v>5384</v>
      </c>
      <c r="E745" s="3" t="s">
        <v>5385</v>
      </c>
      <c r="F745" s="3" t="s">
        <v>5386</v>
      </c>
      <c r="G745" s="3" t="s">
        <v>5387</v>
      </c>
      <c r="H745" s="3" t="s">
        <v>5388</v>
      </c>
      <c r="I745" s="3" t="str">
        <f>IFERROR(__xludf.DUMMYFUNCTION("GOOGLETRANSLATE(H745,""id"",""en"")"),"Understand the context not to see the criticism of young marriage urus for marriage, sister, the context is different, the context")</f>
        <v>Understand the context not to see the criticism of young marriage urus for marriage, sister, the context is different, the context</v>
      </c>
    </row>
    <row r="746" ht="15.75" customHeight="1">
      <c r="A746" s="3" t="s">
        <v>5389</v>
      </c>
      <c r="B746" s="3" t="s">
        <v>5389</v>
      </c>
      <c r="C746" s="3" t="s">
        <v>5390</v>
      </c>
      <c r="D746" s="3" t="s">
        <v>5391</v>
      </c>
      <c r="E746" s="3" t="s">
        <v>5392</v>
      </c>
      <c r="F746" s="3" t="s">
        <v>5393</v>
      </c>
      <c r="G746" s="3" t="s">
        <v>5394</v>
      </c>
      <c r="H746" s="3" t="s">
        <v>5395</v>
      </c>
      <c r="I746" s="3" t="str">
        <f>IFERROR(__xludf.DUMMYFUNCTION("GOOGLETRANSLATE(H746,""id"",""en"")"),"Stressful Young Enjoyment of Marriage")</f>
        <v>Stressful Young Enjoyment of Marriage</v>
      </c>
    </row>
    <row r="747" ht="15.75" customHeight="1">
      <c r="A747" s="3" t="s">
        <v>5396</v>
      </c>
      <c r="B747" s="3" t="s">
        <v>5396</v>
      </c>
      <c r="C747" s="3" t="s">
        <v>5397</v>
      </c>
      <c r="D747" s="3" t="s">
        <v>5398</v>
      </c>
      <c r="E747" s="3" t="s">
        <v>5399</v>
      </c>
      <c r="F747" s="3" t="s">
        <v>5400</v>
      </c>
      <c r="G747" s="3" t="s">
        <v>5401</v>
      </c>
      <c r="H747" s="3" t="s">
        <v>5402</v>
      </c>
      <c r="I747" s="3" t="str">
        <f>IFERROR(__xludf.DUMMYFUNCTION("GOOGLETRANSLATE(H747,""id"",""en"")"),"gatau he think we gon na romanticize it wkwkwk oh say the type of guy pious gamau girlfriend family strict immediately marriage wife can cheat young girls")</f>
        <v>gatau he think we gon na romanticize it wkwkwk oh say the type of guy pious gamau girlfriend family strict immediately marriage wife can cheat young girls</v>
      </c>
    </row>
    <row r="748" ht="15.75" customHeight="1">
      <c r="A748" s="3" t="s">
        <v>5403</v>
      </c>
      <c r="B748" s="3" t="s">
        <v>5403</v>
      </c>
      <c r="C748" s="3" t="s">
        <v>5404</v>
      </c>
      <c r="D748" s="3" t="s">
        <v>5405</v>
      </c>
      <c r="E748" s="3" t="s">
        <v>5406</v>
      </c>
      <c r="F748" s="3" t="s">
        <v>5407</v>
      </c>
      <c r="G748" s="3" t="s">
        <v>5407</v>
      </c>
      <c r="H748" s="3" t="s">
        <v>5408</v>
      </c>
      <c r="I748" s="3" t="str">
        <f>IFERROR(__xludf.DUMMYFUNCTION("GOOGLETRANSLATE(H748,""id"",""en"")"),"Yes, young marriage is at least aware of your penis, if you have a career")</f>
        <v>Yes, young marriage is at least aware of your penis, if you have a career</v>
      </c>
    </row>
    <row r="749" ht="15.75" customHeight="1">
      <c r="A749" s="3" t="s">
        <v>5409</v>
      </c>
      <c r="B749" s="3" t="s">
        <v>5410</v>
      </c>
      <c r="C749" s="3" t="s">
        <v>5411</v>
      </c>
      <c r="D749" s="3" t="s">
        <v>5412</v>
      </c>
      <c r="E749" s="3" t="s">
        <v>5413</v>
      </c>
      <c r="F749" s="3" t="s">
        <v>5414</v>
      </c>
      <c r="G749" s="3" t="s">
        <v>5415</v>
      </c>
      <c r="H749" s="3" t="s">
        <v>5416</v>
      </c>
      <c r="I749" s="3" t="str">
        <f>IFERROR(__xludf.DUMMYFUNCTION("GOOGLETRANSLATE(H749,""id"",""en"")"),"Young Marriage Friend Working country is quite good marriage to get ready")</f>
        <v>Young Marriage Friend Working country is quite good marriage to get ready</v>
      </c>
    </row>
    <row r="750" ht="15.75" customHeight="1">
      <c r="A750" s="3" t="s">
        <v>5417</v>
      </c>
      <c r="B750" s="3" t="s">
        <v>5418</v>
      </c>
      <c r="C750" s="3" t="s">
        <v>5419</v>
      </c>
      <c r="D750" s="3" t="s">
        <v>5420</v>
      </c>
      <c r="E750" s="3" t="s">
        <v>5421</v>
      </c>
      <c r="F750" s="3" t="s">
        <v>5422</v>
      </c>
      <c r="G750" s="3" t="s">
        <v>5423</v>
      </c>
      <c r="H750" s="3" t="s">
        <v>5424</v>
      </c>
      <c r="I750" s="3" t="str">
        <f>IFERROR(__xludf.DUMMYFUNCTION("GOOGLETRANSLATE(H750,""id"",""en"")"),"Young marriage is the responsibility of parents, it's better to use you")</f>
        <v>Young marriage is the responsibility of parents, it's better to use you</v>
      </c>
    </row>
    <row r="751" ht="15.75" customHeight="1">
      <c r="A751" s="3" t="s">
        <v>5425</v>
      </c>
      <c r="B751" s="3" t="s">
        <v>5426</v>
      </c>
      <c r="C751" s="3" t="s">
        <v>5427</v>
      </c>
      <c r="D751" s="3" t="s">
        <v>5428</v>
      </c>
      <c r="E751" s="3" t="s">
        <v>5429</v>
      </c>
      <c r="F751" s="3" t="s">
        <v>5430</v>
      </c>
      <c r="G751" s="3" t="s">
        <v>5431</v>
      </c>
      <c r="H751" s="3" t="s">
        <v>5432</v>
      </c>
      <c r="I751" s="3" t="str">
        <f>IFERROR(__xludf.DUMMYFUNCTION("GOOGLETRANSLATE(H751,""id"",""en"")"),"young marriage mental economy because there are adults afraid of entering the world of marriage")</f>
        <v>young marriage mental economy because there are adults afraid of entering the world of marriage</v>
      </c>
    </row>
    <row r="752" ht="15.75" customHeight="1">
      <c r="A752" s="3" t="s">
        <v>5433</v>
      </c>
      <c r="B752" s="3" t="s">
        <v>5433</v>
      </c>
      <c r="C752" s="3" t="s">
        <v>5434</v>
      </c>
      <c r="D752" s="3" t="s">
        <v>5435</v>
      </c>
      <c r="E752" s="3" t="s">
        <v>5436</v>
      </c>
      <c r="F752" s="3" t="s">
        <v>5437</v>
      </c>
      <c r="G752" s="3" t="s">
        <v>5437</v>
      </c>
      <c r="H752" s="3" t="s">
        <v>5438</v>
      </c>
      <c r="I752" s="3" t="str">
        <f>IFERROR(__xludf.DUMMYFUNCTION("GOOGLETRANSLATE(H752,""id"",""en"")"),"real fight for legal way mature young marriage huh")</f>
        <v>real fight for legal way mature young marriage huh</v>
      </c>
    </row>
    <row r="753" ht="15.75" customHeight="1">
      <c r="A753" s="3" t="s">
        <v>5439</v>
      </c>
      <c r="B753" s="3" t="s">
        <v>5440</v>
      </c>
      <c r="C753" s="3" t="s">
        <v>5441</v>
      </c>
      <c r="D753" s="3" t="s">
        <v>5442</v>
      </c>
      <c r="E753" s="3" t="s">
        <v>5443</v>
      </c>
      <c r="F753" s="3" t="s">
        <v>5444</v>
      </c>
      <c r="G753" s="3" t="s">
        <v>5444</v>
      </c>
      <c r="H753" s="3" t="s">
        <v>5445</v>
      </c>
      <c r="I753" s="3" t="str">
        <f>IFERROR(__xludf.DUMMYFUNCTION("GOOGLETRANSLATE(H753,""id"",""en"")"),"Young wedding people rather come on Eid jars")</f>
        <v>Young wedding people rather come on Eid jars</v>
      </c>
    </row>
    <row r="754" ht="15.75" customHeight="1">
      <c r="A754" s="3" t="s">
        <v>5446</v>
      </c>
      <c r="B754" s="3" t="s">
        <v>5447</v>
      </c>
      <c r="C754" s="3" t="s">
        <v>5448</v>
      </c>
      <c r="D754" s="3" t="s">
        <v>5449</v>
      </c>
      <c r="E754" s="3" t="s">
        <v>5450</v>
      </c>
      <c r="F754" s="3" t="s">
        <v>5451</v>
      </c>
      <c r="G754" s="3" t="s">
        <v>5452</v>
      </c>
      <c r="H754" s="3" t="s">
        <v>5453</v>
      </c>
      <c r="I754" s="3" t="str">
        <f>IFERROR(__xludf.DUMMYFUNCTION("GOOGLETRANSLATE(H754,""id"",""en"")"),"Thumb Ardhan Lajang Old if hungry, if you feel that young marriage, the economy is difficult to be hungry")</f>
        <v>Thumb Ardhan Lajang Old if hungry, if you feel that young marriage, the economy is difficult to be hungry</v>
      </c>
    </row>
    <row r="755" ht="15.75" customHeight="1">
      <c r="A755" s="3" t="s">
        <v>5454</v>
      </c>
      <c r="B755" s="3" t="s">
        <v>5454</v>
      </c>
      <c r="C755" s="3" t="s">
        <v>5455</v>
      </c>
      <c r="D755" s="3" t="s">
        <v>5456</v>
      </c>
      <c r="E755" s="3" t="s">
        <v>5457</v>
      </c>
      <c r="F755" s="3" t="s">
        <v>5458</v>
      </c>
      <c r="G755" s="3" t="s">
        <v>5459</v>
      </c>
      <c r="H755" s="3" t="s">
        <v>5460</v>
      </c>
      <c r="I755" s="3" t="str">
        <f>IFERROR(__xludf.DUMMYFUNCTION("GOOGLETRANSLATE(H755,""id"",""en"")"),"young economic marriage is difficult to borrow children's milk base money")</f>
        <v>young economic marriage is difficult to borrow children's milk base money</v>
      </c>
    </row>
    <row r="756" ht="15.75" customHeight="1">
      <c r="A756" s="3" t="s">
        <v>5461</v>
      </c>
      <c r="B756" s="3" t="s">
        <v>5462</v>
      </c>
      <c r="C756" s="3" t="s">
        <v>5463</v>
      </c>
      <c r="D756" s="3" t="s">
        <v>5464</v>
      </c>
      <c r="E756" s="3" t="s">
        <v>5465</v>
      </c>
      <c r="F756" s="3" t="s">
        <v>5466</v>
      </c>
      <c r="G756" s="3" t="s">
        <v>5467</v>
      </c>
      <c r="H756" s="3" t="s">
        <v>5468</v>
      </c>
      <c r="I756" s="3" t="str">
        <f>IFERROR(__xludf.DUMMYFUNCTION("GOOGLETRANSLATE(H756,""id"",""en"")"),"Young marriage campaigns like superior basreng kilo")</f>
        <v>Young marriage campaigns like superior basreng kilo</v>
      </c>
    </row>
    <row r="757" ht="15.75" customHeight="1">
      <c r="A757" s="3" t="s">
        <v>5469</v>
      </c>
      <c r="B757" s="3" t="s">
        <v>5470</v>
      </c>
      <c r="C757" s="3" t="s">
        <v>5470</v>
      </c>
      <c r="D757" s="3" t="s">
        <v>5471</v>
      </c>
      <c r="E757" s="3" t="s">
        <v>5472</v>
      </c>
      <c r="F757" s="3" t="s">
        <v>5473</v>
      </c>
      <c r="G757" s="3" t="s">
        <v>5474</v>
      </c>
      <c r="H757" s="3" t="s">
        <v>5475</v>
      </c>
      <c r="I757" s="3" t="str">
        <f>IFERROR(__xludf.DUMMYFUNCTION("GOOGLETRANSLATE(H757,""id"",""en"")"),"young marriage there the taste of the pressure yes the cost of expensive living pairs of girlfriends live together")</f>
        <v>young marriage there the taste of the pressure yes the cost of expensive living pairs of girlfriends live together</v>
      </c>
    </row>
    <row r="758" ht="15.75" customHeight="1">
      <c r="A758" s="3" t="s">
        <v>5476</v>
      </c>
      <c r="B758" s="3" t="s">
        <v>5477</v>
      </c>
      <c r="C758" s="3" t="s">
        <v>5478</v>
      </c>
      <c r="D758" s="3" t="s">
        <v>5479</v>
      </c>
      <c r="E758" s="3" t="s">
        <v>5480</v>
      </c>
      <c r="F758" s="3" t="s">
        <v>5481</v>
      </c>
      <c r="G758" s="3" t="s">
        <v>5482</v>
      </c>
      <c r="H758" s="3" t="s">
        <v>5483</v>
      </c>
      <c r="I758" s="3" t="str">
        <f>IFERROR(__xludf.DUMMYFUNCTION("GOOGLETRANSLATE(H758,""id"",""en"")"),"burden of adding burden sometimes surprised young people to compete with adult marriage to live")</f>
        <v>burden of adding burden sometimes surprised young people to compete with adult marriage to live</v>
      </c>
    </row>
    <row r="759" ht="15.75" customHeight="1">
      <c r="A759" s="3" t="s">
        <v>5484</v>
      </c>
      <c r="B759" s="3" t="s">
        <v>5485</v>
      </c>
      <c r="C759" s="3" t="s">
        <v>5486</v>
      </c>
      <c r="D759" s="3" t="s">
        <v>5487</v>
      </c>
      <c r="E759" s="3" t="s">
        <v>5488</v>
      </c>
      <c r="F759" s="3" t="s">
        <v>5489</v>
      </c>
      <c r="G759" s="3" t="s">
        <v>5490</v>
      </c>
      <c r="H759" s="3" t="s">
        <v>5491</v>
      </c>
      <c r="I759" s="3" t="str">
        <f>IFERROR(__xludf.DUMMYFUNCTION("GOOGLETRANSLATE(H759,""id"",""en"")"),"Not marriage young turn to know Mapan yes fuck")</f>
        <v>Not marriage young turn to know Mapan yes fuck</v>
      </c>
    </row>
    <row r="760" ht="15.75" customHeight="1">
      <c r="A760" s="3" t="s">
        <v>5492</v>
      </c>
      <c r="B760" s="3" t="s">
        <v>5493</v>
      </c>
      <c r="C760" s="3" t="s">
        <v>5494</v>
      </c>
      <c r="D760" s="3" t="s">
        <v>5495</v>
      </c>
      <c r="E760" s="3" t="s">
        <v>5496</v>
      </c>
      <c r="F760" s="3" t="s">
        <v>5497</v>
      </c>
      <c r="G760" s="3" t="s">
        <v>5498</v>
      </c>
      <c r="H760" s="3" t="s">
        <v>5499</v>
      </c>
      <c r="I760" s="3" t="str">
        <f>IFERROR(__xludf.DUMMYFUNCTION("GOOGLETRANSLATE(H760,""id"",""en"")"),"If Joonyoung is married quickly while young amps are satisfied playing yes Yiseul is born prematurely an incubator child for a moment bringing home Yiseul says satisfied playing so that the condition is good")</f>
        <v>If Joonyoung is married quickly while young amps are satisfied playing yes Yiseul is born prematurely an incubator child for a moment bringing home Yiseul says satisfied playing so that the condition is good</v>
      </c>
    </row>
    <row r="761" ht="15.75" customHeight="1">
      <c r="A761" s="3" t="s">
        <v>5500</v>
      </c>
      <c r="B761" s="3" t="s">
        <v>5501</v>
      </c>
      <c r="C761" s="3" t="s">
        <v>5502</v>
      </c>
      <c r="D761" s="3" t="s">
        <v>5503</v>
      </c>
      <c r="E761" s="3" t="s">
        <v>5504</v>
      </c>
      <c r="F761" s="3" t="s">
        <v>5505</v>
      </c>
      <c r="G761" s="3" t="s">
        <v>5505</v>
      </c>
      <c r="H761" s="3" t="s">
        <v>5506</v>
      </c>
      <c r="I761" s="3" t="str">
        <f>IFERROR(__xludf.DUMMYFUNCTION("GOOGLETRANSLATE(H761,""id"",""en"")"),"Skin use the Miracle serum Bawin Glowing Skin so that the young young people are married")</f>
        <v>Skin use the Miracle serum Bawin Glowing Skin so that the young young people are married</v>
      </c>
    </row>
    <row r="762" ht="15.75" customHeight="1">
      <c r="A762" s="3" t="s">
        <v>5507</v>
      </c>
      <c r="B762" s="3" t="s">
        <v>5508</v>
      </c>
      <c r="C762" s="3" t="s">
        <v>5509</v>
      </c>
      <c r="D762" s="3" t="s">
        <v>5510</v>
      </c>
      <c r="E762" s="3" t="s">
        <v>5511</v>
      </c>
      <c r="F762" s="3" t="s">
        <v>5512</v>
      </c>
      <c r="G762" s="3" t="s">
        <v>5513</v>
      </c>
      <c r="H762" s="3" t="s">
        <v>5514</v>
      </c>
      <c r="I762" s="3" t="str">
        <f>IFERROR(__xludf.DUMMYFUNCTION("GOOGLETRANSLATE(H762,""id"",""en"")"),"make a new breath of guest teenage parents pairs of husband and wife young marriage young pregnant girls marriage age. The cost of living in the responsibility of parents playing friends")</f>
        <v>make a new breath of guest teenage parents pairs of husband and wife young marriage young pregnant girls marriage age. The cost of living in the responsibility of parents playing friends</v>
      </c>
    </row>
    <row r="763" ht="15.75" customHeight="1">
      <c r="A763" s="3" t="s">
        <v>5515</v>
      </c>
      <c r="B763" s="3" t="s">
        <v>5515</v>
      </c>
      <c r="C763" s="3" t="s">
        <v>5516</v>
      </c>
      <c r="D763" s="3" t="s">
        <v>5517</v>
      </c>
      <c r="E763" s="3" t="s">
        <v>5518</v>
      </c>
      <c r="F763" s="3" t="s">
        <v>5519</v>
      </c>
      <c r="G763" s="3" t="s">
        <v>5520</v>
      </c>
      <c r="H763" s="3" t="s">
        <v>5521</v>
      </c>
      <c r="I763" s="3" t="str">
        <f>IFERROR(__xludf.DUMMYFUNCTION("GOOGLETRANSLATE(H763,""id"",""en"")"),"the shadow you married a husband cheating on a young girl's marriage, hihi")</f>
        <v>the shadow you married a husband cheating on a young girl's marriage, hihi</v>
      </c>
    </row>
    <row r="764" ht="15.75" customHeight="1">
      <c r="A764" s="3" t="s">
        <v>5522</v>
      </c>
      <c r="B764" s="3" t="s">
        <v>5523</v>
      </c>
      <c r="C764" s="3" t="s">
        <v>5524</v>
      </c>
      <c r="D764" s="3" t="s">
        <v>5525</v>
      </c>
      <c r="E764" s="3" t="s">
        <v>5526</v>
      </c>
      <c r="F764" s="3" t="s">
        <v>5527</v>
      </c>
      <c r="G764" s="3" t="s">
        <v>5528</v>
      </c>
      <c r="H764" s="3" t="s">
        <v>5529</v>
      </c>
      <c r="I764" s="3" t="str">
        <f>IFERROR(__xludf.DUMMYFUNCTION("GOOGLETRANSLATE(H764,""id"",""en"")"),"Younger cousin Marriage Young Work Husband Work Salary thinks of marriage life as a result the child pays a debt if marriage is at least looking for a fair salary work")</f>
        <v>Younger cousin Marriage Young Work Husband Work Salary thinks of marriage life as a result the child pays a debt if marriage is at least looking for a fair salary work</v>
      </c>
    </row>
    <row r="765" ht="15.75" customHeight="1">
      <c r="A765" s="3" t="s">
        <v>5530</v>
      </c>
      <c r="B765" s="3" t="s">
        <v>5531</v>
      </c>
      <c r="C765" s="3" t="s">
        <v>5532</v>
      </c>
      <c r="D765" s="3" t="s">
        <v>5533</v>
      </c>
      <c r="E765" s="3" t="s">
        <v>5534</v>
      </c>
      <c r="F765" s="3" t="s">
        <v>5535</v>
      </c>
      <c r="G765" s="3" t="s">
        <v>5536</v>
      </c>
      <c r="H765" s="3" t="s">
        <v>5537</v>
      </c>
      <c r="I765" s="3" t="str">
        <f>IFERROR(__xludf.DUMMYFUNCTION("GOOGLETRANSLATE(H765,""id"",""en"")"),"yes ha is thinking the young marriage of the family guy is responsible for the behavior of the female family boy yesterday, the girl, the girl, the acute girl, loans")</f>
        <v>yes ha is thinking the young marriage of the family guy is responsible for the behavior of the female family boy yesterday, the girl, the girl, the acute girl, loans</v>
      </c>
    </row>
    <row r="766" ht="15.75" customHeight="1">
      <c r="A766" s="3" t="s">
        <v>5538</v>
      </c>
      <c r="B766" s="3" t="s">
        <v>5539</v>
      </c>
      <c r="C766" s="3" t="s">
        <v>5540</v>
      </c>
      <c r="D766" s="3" t="s">
        <v>5541</v>
      </c>
      <c r="E766" s="3" t="s">
        <v>5542</v>
      </c>
      <c r="F766" s="3" t="s">
        <v>5543</v>
      </c>
      <c r="G766" s="3" t="s">
        <v>5544</v>
      </c>
      <c r="H766" s="3" t="s">
        <v>5545</v>
      </c>
      <c r="I766" s="3" t="str">
        <f>IFERROR(__xludf.DUMMYFUNCTION("GOOGLETRANSLATE(H766,""id"",""en"")"),"Read the thread of a jerk of a jerk of an affair with a young lecturer syar Saleh rather than a husband's wife Choosing a Girlfriend Cheating Talak Wife Marriage Cheating Lecturer Young Wife MD")</f>
        <v>Read the thread of a jerk of a jerk of an affair with a young lecturer syar Saleh rather than a husband's wife Choosing a Girlfriend Cheating Talak Wife Marriage Cheating Lecturer Young Wife MD</v>
      </c>
    </row>
    <row r="767" ht="15.75" customHeight="1">
      <c r="A767" s="3" t="s">
        <v>5546</v>
      </c>
      <c r="B767" s="3" t="s">
        <v>5547</v>
      </c>
      <c r="C767" s="3" t="s">
        <v>5548</v>
      </c>
      <c r="D767" s="3" t="s">
        <v>5549</v>
      </c>
      <c r="E767" s="3" t="s">
        <v>5549</v>
      </c>
      <c r="F767" s="3" t="s">
        <v>5550</v>
      </c>
      <c r="G767" s="3" t="s">
        <v>5551</v>
      </c>
      <c r="H767" s="3" t="s">
        <v>5552</v>
      </c>
      <c r="I767" s="3" t="str">
        <f>IFERROR(__xludf.DUMMYFUNCTION("GOOGLETRANSLATE(H767,""id"",""en"")"),"Hanging the perspective of marriage views views of people who live young people")</f>
        <v>Hanging the perspective of marriage views views of people who live young people</v>
      </c>
    </row>
    <row r="768" ht="15.75" customHeight="1">
      <c r="A768" s="3" t="s">
        <v>5553</v>
      </c>
      <c r="B768" s="3" t="s">
        <v>5554</v>
      </c>
      <c r="C768" s="3" t="s">
        <v>5555</v>
      </c>
      <c r="D768" s="3" t="s">
        <v>5556</v>
      </c>
      <c r="E768" s="3" t="s">
        <v>5557</v>
      </c>
      <c r="F768" s="3" t="s">
        <v>5558</v>
      </c>
      <c r="G768" s="3" t="s">
        <v>5559</v>
      </c>
      <c r="H768" s="3" t="s">
        <v>5560</v>
      </c>
      <c r="I768" s="3" t="str">
        <f>IFERROR(__xludf.DUMMYFUNCTION("GOOGLETRANSLATE(H768,""id"",""en"")"),"Btw think if you get a young child's marriage fast")</f>
        <v>Btw think if you get a young child's marriage fast</v>
      </c>
    </row>
    <row r="769" ht="15.75" customHeight="1">
      <c r="A769" s="3" t="s">
        <v>5561</v>
      </c>
      <c r="B769" s="3" t="s">
        <v>5562</v>
      </c>
      <c r="C769" s="3" t="s">
        <v>5563</v>
      </c>
      <c r="D769" s="3" t="s">
        <v>5564</v>
      </c>
      <c r="E769" s="3" t="s">
        <v>5565</v>
      </c>
      <c r="F769" s="3" t="s">
        <v>5566</v>
      </c>
      <c r="G769" s="3" t="s">
        <v>5567</v>
      </c>
      <c r="H769" s="3" t="s">
        <v>5568</v>
      </c>
      <c r="I769" s="3" t="str">
        <f>IFERROR(__xludf.DUMMYFUNCTION("GOOGLETRANSLATE(H769,""id"",""en"")"),"teach the couple to go yes he is a young artist marriage children")</f>
        <v>teach the couple to go yes he is a young artist marriage children</v>
      </c>
    </row>
    <row r="770" ht="15.75" customHeight="1">
      <c r="A770" s="3" t="s">
        <v>5569</v>
      </c>
      <c r="B770" s="3" t="s">
        <v>5570</v>
      </c>
      <c r="C770" s="3" t="s">
        <v>5571</v>
      </c>
      <c r="D770" s="3" t="s">
        <v>5572</v>
      </c>
      <c r="E770" s="3" t="s">
        <v>5573</v>
      </c>
      <c r="F770" s="3" t="s">
        <v>5574</v>
      </c>
      <c r="G770" s="3" t="s">
        <v>5575</v>
      </c>
      <c r="H770" s="3" t="s">
        <v>5576</v>
      </c>
      <c r="I770" s="3" t="str">
        <f>IFERROR(__xludf.DUMMYFUNCTION("GOOGLETRANSLATE(H770,""id"",""en"")"),"young marriage forced the responsibility of marriage Ms. See said that the young marriage was young, young marriages were also the age of inability to have a household")</f>
        <v>young marriage forced the responsibility of marriage Ms. See said that the young marriage was young, young marriages were also the age of inability to have a household</v>
      </c>
    </row>
    <row r="771" ht="15.75" customHeight="1">
      <c r="A771" s="3" t="s">
        <v>5577</v>
      </c>
      <c r="B771" s="3" t="s">
        <v>5578</v>
      </c>
      <c r="C771" s="3" t="s">
        <v>5579</v>
      </c>
      <c r="D771" s="3" t="s">
        <v>5580</v>
      </c>
      <c r="E771" s="3" t="s">
        <v>5581</v>
      </c>
      <c r="F771" s="3" t="s">
        <v>5582</v>
      </c>
      <c r="G771" s="3" t="s">
        <v>5583</v>
      </c>
      <c r="H771" s="3" t="s">
        <v>5584</v>
      </c>
      <c r="I771" s="3" t="str">
        <f>IFERROR(__xludf.DUMMYFUNCTION("GOOGLETRANSLATE(H771,""id"",""en"")"),"prospective wife sii niii marriage age marriage is indeed a partner of a good partner, a good child, ca's marriage young old child, a child, helps to make ice fruit bukber dirmh mbah wkwkwk")</f>
        <v>prospective wife sii niii marriage age marriage is indeed a partner of a good partner, a good child, ca's marriage young old child, a child, helps to make ice fruit bukber dirmh mbah wkwkwk</v>
      </c>
    </row>
    <row r="772" ht="15.75" customHeight="1">
      <c r="A772" s="3" t="s">
        <v>5585</v>
      </c>
      <c r="B772" s="3" t="s">
        <v>5586</v>
      </c>
      <c r="C772" s="3" t="s">
        <v>5587</v>
      </c>
      <c r="D772" s="3" t="s">
        <v>5588</v>
      </c>
      <c r="E772" s="3" t="s">
        <v>5589</v>
      </c>
      <c r="F772" s="3" t="s">
        <v>5590</v>
      </c>
      <c r="G772" s="3" t="s">
        <v>5591</v>
      </c>
      <c r="H772" s="3" t="s">
        <v>5592</v>
      </c>
      <c r="I772" s="3" t="str">
        <f>IFERROR(__xludf.DUMMYFUNCTION("GOOGLETRANSLATE(H772,""id"",""en"")"),"It's typical of the fickle, just marriage, how old is it, how old is it around if you get married, the age of young marriage is the value of young people if you die first")</f>
        <v>It's typical of the fickle, just marriage, how old is it, how old is it around if you get married, the age of young marriage is the value of young people if you die first</v>
      </c>
    </row>
    <row r="773" ht="15.75" customHeight="1">
      <c r="A773" s="3" t="s">
        <v>5593</v>
      </c>
      <c r="B773" s="3" t="s">
        <v>5594</v>
      </c>
      <c r="C773" s="3" t="s">
        <v>5595</v>
      </c>
      <c r="D773" s="3" t="s">
        <v>5596</v>
      </c>
      <c r="E773" s="3" t="s">
        <v>5597</v>
      </c>
      <c r="F773" s="3" t="s">
        <v>5598</v>
      </c>
      <c r="G773" s="3" t="s">
        <v>5599</v>
      </c>
      <c r="H773" s="3" t="s">
        <v>5600</v>
      </c>
      <c r="I773" s="3" t="str">
        <f>IFERROR(__xludf.DUMMYFUNCTION("GOOGLETRANSLATE(H773,""id"",""en"")"),"young marriage emotions stable male work playing pea")</f>
        <v>young marriage emotions stable male work playing pea</v>
      </c>
    </row>
    <row r="774" ht="15.75" customHeight="1">
      <c r="A774" s="3" t="s">
        <v>5601</v>
      </c>
      <c r="B774" s="3" t="s">
        <v>5602</v>
      </c>
      <c r="C774" s="3" t="s">
        <v>5603</v>
      </c>
      <c r="D774" s="3" t="s">
        <v>5604</v>
      </c>
      <c r="E774" s="3" t="s">
        <v>5605</v>
      </c>
      <c r="F774" s="3" t="s">
        <v>5606</v>
      </c>
      <c r="G774" s="3" t="s">
        <v>5607</v>
      </c>
      <c r="H774" s="3" t="s">
        <v>5608</v>
      </c>
      <c r="I774" s="3" t="str">
        <f>IFERROR(__xludf.DUMMYFUNCTION("GOOGLETRANSLATE(H774,""id"",""en"")"),"Young age thinks you are young, you like parents, really effect")</f>
        <v>Young age thinks you are young, you like parents, really effect</v>
      </c>
    </row>
    <row r="775" ht="15.75" customHeight="1">
      <c r="A775" s="3" t="s">
        <v>5609</v>
      </c>
      <c r="B775" s="3" t="s">
        <v>5610</v>
      </c>
      <c r="C775" s="3" t="s">
        <v>5611</v>
      </c>
      <c r="D775" s="3" t="s">
        <v>5612</v>
      </c>
      <c r="E775" s="3" t="s">
        <v>5613</v>
      </c>
      <c r="F775" s="3" t="s">
        <v>5614</v>
      </c>
      <c r="G775" s="3" t="s">
        <v>5614</v>
      </c>
      <c r="H775" s="3" t="s">
        <v>5615</v>
      </c>
      <c r="I775" s="3" t="str">
        <f>IFERROR(__xludf.DUMMYFUNCTION("GOOGLETRANSLATE(H775,""id"",""en"")"),"the young marriage, min wkwkwk")</f>
        <v>the young marriage, min wkwkwk</v>
      </c>
    </row>
    <row r="776" ht="15.75" customHeight="1">
      <c r="A776" s="3" t="s">
        <v>5616</v>
      </c>
      <c r="B776" s="3" t="s">
        <v>5617</v>
      </c>
      <c r="C776" s="3" t="s">
        <v>5618</v>
      </c>
      <c r="D776" s="3" t="s">
        <v>5619</v>
      </c>
      <c r="E776" s="3" t="s">
        <v>5620</v>
      </c>
      <c r="F776" s="3" t="s">
        <v>5621</v>
      </c>
      <c r="G776" s="3" t="s">
        <v>5622</v>
      </c>
      <c r="H776" s="3" t="s">
        <v>5623</v>
      </c>
      <c r="I776" s="3" t="str">
        <f>IFERROR(__xludf.DUMMYFUNCTION("GOOGLETRANSLATE(H776,""id"",""en"")"),"Poor old young marriage min drew")</f>
        <v>Poor old young marriage min drew</v>
      </c>
    </row>
    <row r="777" ht="15.75" customHeight="1">
      <c r="A777" s="3" t="s">
        <v>5624</v>
      </c>
      <c r="B777" s="3" t="s">
        <v>5625</v>
      </c>
      <c r="C777" s="3" t="s">
        <v>5626</v>
      </c>
      <c r="D777" s="3" t="s">
        <v>5627</v>
      </c>
      <c r="E777" s="3" t="s">
        <v>5628</v>
      </c>
      <c r="F777" s="3" t="s">
        <v>5629</v>
      </c>
      <c r="G777" s="3" t="s">
        <v>5629</v>
      </c>
      <c r="H777" s="3" t="s">
        <v>5630</v>
      </c>
      <c r="I777" s="3" t="str">
        <f>IFERROR(__xludf.DUMMYFUNCTION("GOOGLETRANSLATE(H777,""id"",""en"")"),"tuh marriage, aka really young")</f>
        <v>tuh marriage, aka really young</v>
      </c>
    </row>
    <row r="778" ht="15.75" customHeight="1">
      <c r="A778" s="3" t="s">
        <v>5631</v>
      </c>
      <c r="B778" s="3" t="s">
        <v>5632</v>
      </c>
      <c r="C778" s="3" t="s">
        <v>5633</v>
      </c>
      <c r="D778" s="3" t="s">
        <v>5634</v>
      </c>
      <c r="E778" s="3" t="s">
        <v>5635</v>
      </c>
      <c r="F778" s="3" t="s">
        <v>5636</v>
      </c>
      <c r="G778" s="3" t="s">
        <v>5636</v>
      </c>
      <c r="H778" s="3" t="s">
        <v>5637</v>
      </c>
      <c r="I778" s="3" t="str">
        <f>IFERROR(__xludf.DUMMYFUNCTION("GOOGLETRANSLATE(H778,""id"",""en"")"),"You say criticism doesn't think of young marriage people because they are young marriage conglomerates")</f>
        <v>You say criticism doesn't think of young marriage people because they are young marriage conglomerates</v>
      </c>
    </row>
    <row r="779" ht="15.75" customHeight="1">
      <c r="A779" s="3" t="s">
        <v>5638</v>
      </c>
      <c r="B779" s="3" t="s">
        <v>5639</v>
      </c>
      <c r="C779" s="3" t="s">
        <v>5640</v>
      </c>
      <c r="D779" s="3" t="s">
        <v>5641</v>
      </c>
      <c r="E779" s="3" t="s">
        <v>5642</v>
      </c>
      <c r="F779" s="3" t="s">
        <v>5643</v>
      </c>
      <c r="G779" s="3" t="s">
        <v>5643</v>
      </c>
      <c r="H779" s="3" t="s">
        <v>5644</v>
      </c>
      <c r="I779" s="3" t="str">
        <f>IFERROR(__xludf.DUMMYFUNCTION("GOOGLETRANSLATE(H779,""id"",""en"")"),"hijab amp young marriage to the point")</f>
        <v>hijab amp young marriage to the point</v>
      </c>
    </row>
    <row r="780" ht="15.75" customHeight="1">
      <c r="A780" s="3" t="s">
        <v>5645</v>
      </c>
      <c r="B780" s="3" t="s">
        <v>5646</v>
      </c>
      <c r="C780" s="3" t="s">
        <v>5647</v>
      </c>
      <c r="D780" s="3" t="s">
        <v>5648</v>
      </c>
      <c r="E780" s="3" t="s">
        <v>5649</v>
      </c>
      <c r="F780" s="3" t="s">
        <v>5650</v>
      </c>
      <c r="G780" s="3" t="s">
        <v>5651</v>
      </c>
      <c r="H780" s="3" t="s">
        <v>5652</v>
      </c>
      <c r="I780" s="3" t="str">
        <f>IFERROR(__xludf.DUMMYFUNCTION("GOOGLETRANSLATE(H780,""id"",""en"")"),"who says the story if the wife is stressful suddenly the household of a woman's career is very young if you marry forced marriage, sister")</f>
        <v>who says the story if the wife is stressful suddenly the household of a woman's career is very young if you marry forced marriage, sister</v>
      </c>
    </row>
    <row r="781" ht="15.75" customHeight="1">
      <c r="A781" s="3" t="s">
        <v>871</v>
      </c>
      <c r="B781" s="3" t="s">
        <v>872</v>
      </c>
      <c r="C781" s="3" t="s">
        <v>873</v>
      </c>
      <c r="D781" s="3" t="s">
        <v>874</v>
      </c>
      <c r="E781" s="3" t="s">
        <v>875</v>
      </c>
      <c r="F781" s="3" t="s">
        <v>876</v>
      </c>
      <c r="G781" s="3" t="s">
        <v>876</v>
      </c>
      <c r="H781" s="3" t="s">
        <v>877</v>
      </c>
      <c r="I781" s="3" t="str">
        <f>IFERROR(__xludf.DUMMYFUNCTION("GOOGLETRANSLATE(H781,""id"",""en"")"),"Young Marriage Comments Young Marriage")</f>
        <v>Young Marriage Comments Young Marriage</v>
      </c>
    </row>
    <row r="782" ht="15.75" customHeight="1">
      <c r="A782" s="3" t="s">
        <v>5653</v>
      </c>
      <c r="B782" s="3" t="s">
        <v>5654</v>
      </c>
      <c r="C782" s="3" t="s">
        <v>5655</v>
      </c>
      <c r="D782" s="3" t="s">
        <v>5656</v>
      </c>
      <c r="E782" s="3" t="s">
        <v>5657</v>
      </c>
      <c r="F782" s="3" t="s">
        <v>5658</v>
      </c>
      <c r="G782" s="3" t="s">
        <v>5659</v>
      </c>
      <c r="H782" s="3" t="s">
        <v>5660</v>
      </c>
      <c r="I782" s="3" t="str">
        <f>IFERROR(__xludf.DUMMYFUNCTION("GOOGLETRANSLATE(H782,""id"",""en"")"),"Missing menfess again so bapackable really suits the role of young marriage to care for children")</f>
        <v>Missing menfess again so bapackable really suits the role of young marriage to care for children</v>
      </c>
    </row>
    <row r="783" ht="15.75" customHeight="1">
      <c r="A783" s="3" t="s">
        <v>5661</v>
      </c>
      <c r="B783" s="3" t="s">
        <v>5662</v>
      </c>
      <c r="C783" s="3" t="s">
        <v>5663</v>
      </c>
      <c r="D783" s="3" t="s">
        <v>5664</v>
      </c>
      <c r="E783" s="3" t="s">
        <v>5665</v>
      </c>
      <c r="F783" s="3" t="s">
        <v>5666</v>
      </c>
      <c r="G783" s="3" t="s">
        <v>5667</v>
      </c>
      <c r="H783" s="3" t="s">
        <v>5668</v>
      </c>
      <c r="I783" s="3" t="str">
        <f>IFERROR(__xludf.DUMMYFUNCTION("GOOGLETRANSLATE(H783,""id"",""en"")"),"Gaess Gaess Most Married Young Lecturer Saleh Alas Ask Ms. Nisa")</f>
        <v>Gaess Gaess Most Married Young Lecturer Saleh Alas Ask Ms. Nisa</v>
      </c>
    </row>
    <row r="784" ht="15.75" customHeight="1">
      <c r="A784" s="3" t="s">
        <v>5669</v>
      </c>
      <c r="B784" s="3" t="s">
        <v>5670</v>
      </c>
      <c r="C784" s="3" t="s">
        <v>5671</v>
      </c>
      <c r="D784" s="3" t="s">
        <v>5672</v>
      </c>
      <c r="E784" s="3" t="s">
        <v>5673</v>
      </c>
      <c r="F784" s="3" t="s">
        <v>5674</v>
      </c>
      <c r="G784" s="3" t="s">
        <v>5674</v>
      </c>
      <c r="H784" s="3" t="s">
        <v>5675</v>
      </c>
      <c r="I784" s="3" t="str">
        <f>IFERROR(__xludf.DUMMYFUNCTION("GOOGLETRANSLATE(H784,""id"",""en"")"),"Swift young marriage is a successful successful")</f>
        <v>Swift young marriage is a successful successful</v>
      </c>
    </row>
    <row r="785" ht="15.75" customHeight="1">
      <c r="A785" s="3" t="s">
        <v>5676</v>
      </c>
      <c r="B785" s="3" t="s">
        <v>5677</v>
      </c>
      <c r="C785" s="3" t="s">
        <v>5678</v>
      </c>
      <c r="D785" s="3" t="s">
        <v>5679</v>
      </c>
      <c r="E785" s="3" t="s">
        <v>5680</v>
      </c>
      <c r="F785" s="3" t="s">
        <v>5681</v>
      </c>
      <c r="G785" s="3" t="s">
        <v>5682</v>
      </c>
      <c r="H785" s="3" t="s">
        <v>5683</v>
      </c>
      <c r="I785" s="3" t="str">
        <f>IFERROR(__xludf.DUMMYFUNCTION("GOOGLETRANSLATE(H785,""id"",""en"")"),"Also, young marriage, the standard age of Indonesian marriage, is a minimum young man, if you have the responsibility of the child's wife's life")</f>
        <v>Also, young marriage, the standard age of Indonesian marriage, is a minimum young man, if you have the responsibility of the child's wife's life</v>
      </c>
    </row>
    <row r="786" ht="15.75" customHeight="1">
      <c r="A786" s="3" t="s">
        <v>5684</v>
      </c>
      <c r="B786" s="3" t="s">
        <v>5685</v>
      </c>
      <c r="C786" s="3" t="s">
        <v>5686</v>
      </c>
      <c r="D786" s="3" t="s">
        <v>5687</v>
      </c>
      <c r="E786" s="3" t="s">
        <v>5688</v>
      </c>
      <c r="F786" s="3" t="s">
        <v>5689</v>
      </c>
      <c r="G786" s="3" t="s">
        <v>5690</v>
      </c>
      <c r="H786" s="3" t="s">
        <v>5691</v>
      </c>
      <c r="I786" s="3" t="str">
        <f>IFERROR(__xludf.DUMMYFUNCTION("GOOGLETRANSLATE(H786,""id"",""en"")"),"Saying is very proud of marriage young people invite people to get married quickly to borrow money to buy children's milk")</f>
        <v>Saying is very proud of marriage young people invite people to get married quickly to borrow money to buy children's milk</v>
      </c>
    </row>
    <row r="787" ht="15.75" customHeight="1">
      <c r="A787" s="3" t="s">
        <v>5692</v>
      </c>
      <c r="B787" s="3" t="s">
        <v>5693</v>
      </c>
      <c r="C787" s="3" t="s">
        <v>5694</v>
      </c>
      <c r="D787" s="3" t="s">
        <v>5695</v>
      </c>
      <c r="E787" s="3" t="s">
        <v>5696</v>
      </c>
      <c r="F787" s="3" t="s">
        <v>5697</v>
      </c>
      <c r="G787" s="3" t="s">
        <v>5698</v>
      </c>
      <c r="H787" s="3" t="s">
        <v>5699</v>
      </c>
      <c r="I787" s="3" t="str">
        <f>IFERROR(__xludf.DUMMYFUNCTION("GOOGLETRANSLATE(H787,""id"",""en"")"),"BTS The wide world is the ideal of chasing while young marriage is difficult to need money, it takes a blind family")</f>
        <v>BTS The wide world is the ideal of chasing while young marriage is difficult to need money, it takes a blind family</v>
      </c>
    </row>
    <row r="788" ht="15.75" customHeight="1">
      <c r="A788" s="3" t="s">
        <v>5700</v>
      </c>
      <c r="B788" s="3" t="s">
        <v>5701</v>
      </c>
      <c r="C788" s="3" t="s">
        <v>5702</v>
      </c>
      <c r="D788" s="3" t="s">
        <v>5703</v>
      </c>
      <c r="E788" s="3" t="s">
        <v>5704</v>
      </c>
      <c r="F788" s="3" t="s">
        <v>5705</v>
      </c>
      <c r="G788" s="3" t="s">
        <v>5706</v>
      </c>
      <c r="H788" s="3" t="s">
        <v>5707</v>
      </c>
      <c r="I788" s="3" t="str">
        <f>IFERROR(__xludf.DUMMYFUNCTION("GOOGLETRANSLATE(H788,""id"",""en"")"),"Think of young people who are young marriage, it's real around the young marriage, yes, the responsibility of the parent is the trouble of the SDKT, the business")</f>
        <v>Think of young people who are young marriage, it's real around the young marriage, yes, the responsibility of the parent is the trouble of the SDKT, the business</v>
      </c>
    </row>
    <row r="789" ht="15.75" customHeight="1">
      <c r="A789" s="3" t="s">
        <v>5708</v>
      </c>
      <c r="B789" s="3" t="s">
        <v>5709</v>
      </c>
      <c r="C789" s="3" t="s">
        <v>5710</v>
      </c>
      <c r="D789" s="3" t="s">
        <v>5711</v>
      </c>
      <c r="E789" s="3" t="s">
        <v>5712</v>
      </c>
      <c r="F789" s="3" t="s">
        <v>5713</v>
      </c>
      <c r="G789" s="3" t="s">
        <v>5714</v>
      </c>
      <c r="H789" s="3" t="s">
        <v>5715</v>
      </c>
      <c r="I789" s="3" t="str">
        <f>IFERROR(__xludf.DUMMYFUNCTION("GOOGLETRANSLATE(H789,""id"",""en"")"),"Tipah likes points to understand the limits of criticism not to think of young marriage people because they are often conglomerates if you are forced marriage to get married because they are pregnant first")</f>
        <v>Tipah likes points to understand the limits of criticism not to think of young marriage people because they are often conglomerates if you are forced marriage to get married because they are pregnant first</v>
      </c>
    </row>
    <row r="790" ht="15.75" customHeight="1">
      <c r="A790" s="3" t="s">
        <v>5716</v>
      </c>
      <c r="B790" s="3" t="s">
        <v>5717</v>
      </c>
      <c r="C790" s="3" t="s">
        <v>5718</v>
      </c>
      <c r="D790" s="3" t="s">
        <v>5719</v>
      </c>
      <c r="E790" s="3" t="s">
        <v>5720</v>
      </c>
      <c r="F790" s="3" t="s">
        <v>5721</v>
      </c>
      <c r="G790" s="3" t="s">
        <v>5722</v>
      </c>
      <c r="H790" s="3" t="s">
        <v>5723</v>
      </c>
      <c r="I790" s="3" t="str">
        <f>IFERROR(__xludf.DUMMYFUNCTION("GOOGLETRANSLATE(H790,""id"",""en"")"),"SIK for a moment confused, assuming that young marriage is also like the practice of young marriages, all")</f>
        <v>SIK for a moment confused, assuming that young marriage is also like the practice of young marriages, all</v>
      </c>
    </row>
    <row r="791" ht="15.75" customHeight="1">
      <c r="A791" s="3" t="s">
        <v>5724</v>
      </c>
      <c r="B791" s="3" t="s">
        <v>5725</v>
      </c>
      <c r="C791" s="3" t="s">
        <v>5726</v>
      </c>
      <c r="D791" s="3" t="s">
        <v>5727</v>
      </c>
      <c r="E791" s="3" t="s">
        <v>5728</v>
      </c>
      <c r="F791" s="3" t="s">
        <v>5729</v>
      </c>
      <c r="G791" s="3" t="s">
        <v>5730</v>
      </c>
      <c r="H791" s="3" t="s">
        <v>5731</v>
      </c>
      <c r="I791" s="3" t="str">
        <f>IFERROR(__xludf.DUMMYFUNCTION("GOOGLETRANSLATE(H791,""id"",""en"")"),"Believe God in Shaa Allah, the core of the business of young marriage prayers, thank God, thank God")</f>
        <v>Believe God in Shaa Allah, the core of the business of young marriage prayers, thank God, thank God</v>
      </c>
    </row>
    <row r="792" ht="15.75" customHeight="1">
      <c r="A792" s="3" t="s">
        <v>5732</v>
      </c>
      <c r="B792" s="3" t="s">
        <v>5733</v>
      </c>
      <c r="C792" s="3" t="s">
        <v>5734</v>
      </c>
      <c r="D792" s="3" t="s">
        <v>5735</v>
      </c>
      <c r="E792" s="3" t="s">
        <v>5736</v>
      </c>
      <c r="F792" s="3" t="s">
        <v>5737</v>
      </c>
      <c r="G792" s="3" t="s">
        <v>5738</v>
      </c>
      <c r="H792" s="3" t="s">
        <v>5739</v>
      </c>
      <c r="I792" s="3" t="str">
        <f>IFERROR(__xludf.DUMMYFUNCTION("GOOGLETRANSLATE(H792,""id"",""en"")"),"yes the gift of the Apostle Leading Damping Abu Bakr Aisyah gift is more ayom widowed Widow of War Age of War")</f>
        <v>yes the gift of the Apostle Leading Damping Abu Bakr Aisyah gift is more ayom widowed Widow of War Age of War</v>
      </c>
    </row>
    <row r="793" ht="15.75" customHeight="1">
      <c r="A793" s="3" t="s">
        <v>5740</v>
      </c>
      <c r="B793" s="3" t="s">
        <v>5741</v>
      </c>
      <c r="C793" s="3" t="s">
        <v>5742</v>
      </c>
      <c r="D793" s="3" t="s">
        <v>5743</v>
      </c>
      <c r="E793" s="3" t="s">
        <v>5744</v>
      </c>
      <c r="F793" s="3" t="s">
        <v>5745</v>
      </c>
      <c r="G793" s="3" t="s">
        <v>5746</v>
      </c>
      <c r="H793" s="3" t="s">
        <v>5747</v>
      </c>
      <c r="I793" s="3" t="str">
        <f>IFERROR(__xludf.DUMMYFUNCTION("GOOGLETRANSLATE(H793,""id"",""en"")"),"said he said young marriage young marriage, the age of marriage to weigh the material")</f>
        <v>said he said young marriage young marriage, the age of marriage to weigh the material</v>
      </c>
    </row>
    <row r="794" ht="15.75" customHeight="1">
      <c r="A794" s="3" t="s">
        <v>5748</v>
      </c>
      <c r="B794" s="3" t="s">
        <v>5749</v>
      </c>
      <c r="C794" s="3" t="s">
        <v>5750</v>
      </c>
      <c r="D794" s="3" t="s">
        <v>5751</v>
      </c>
      <c r="E794" s="3" t="s">
        <v>5752</v>
      </c>
      <c r="F794" s="3" t="s">
        <v>5753</v>
      </c>
      <c r="G794" s="3" t="s">
        <v>5754</v>
      </c>
      <c r="H794" s="3" t="s">
        <v>5755</v>
      </c>
      <c r="I794" s="3" t="str">
        <f>IFERROR(__xludf.DUMMYFUNCTION("GOOGLETRANSLATE(H794,""id"",""en"")"),"young marriage forced the responsibility of marriage miss")</f>
        <v>young marriage forced the responsibility of marriage miss</v>
      </c>
    </row>
    <row r="795" ht="15.75" customHeight="1">
      <c r="A795" s="3" t="s">
        <v>5756</v>
      </c>
      <c r="B795" s="3" t="s">
        <v>5757</v>
      </c>
      <c r="C795" s="3" t="s">
        <v>5758</v>
      </c>
      <c r="D795" s="3" t="s">
        <v>5759</v>
      </c>
      <c r="E795" s="3" t="s">
        <v>5760</v>
      </c>
      <c r="F795" s="3" t="s">
        <v>5761</v>
      </c>
      <c r="G795" s="3" t="s">
        <v>5762</v>
      </c>
      <c r="H795" s="3" t="s">
        <v>5763</v>
      </c>
      <c r="I795" s="3" t="str">
        <f>IFERROR(__xludf.DUMMYFUNCTION("GOOGLETRANSLATE(H795,""id"",""en"")"),"The context of the lecturer is smitten by the young lecturer in the intention of marriage cheating name")</f>
        <v>The context of the lecturer is smitten by the young lecturer in the intention of marriage cheating name</v>
      </c>
    </row>
    <row r="796" ht="15.75" customHeight="1">
      <c r="A796" s="3" t="s">
        <v>5764</v>
      </c>
      <c r="B796" s="3" t="s">
        <v>5765</v>
      </c>
      <c r="C796" s="3" t="s">
        <v>5766</v>
      </c>
      <c r="D796" s="3" t="s">
        <v>5767</v>
      </c>
      <c r="E796" s="3" t="s">
        <v>5768</v>
      </c>
      <c r="F796" s="3" t="s">
        <v>5769</v>
      </c>
      <c r="G796" s="3" t="s">
        <v>5770</v>
      </c>
      <c r="H796" s="3" t="s">
        <v>5771</v>
      </c>
      <c r="I796" s="3" t="str">
        <f>IFERROR(__xludf.DUMMYFUNCTION("GOOGLETRANSLATE(H796,""id"",""en"")"),"Poor Tiara is honest if Tiara is able to marry the widower of the child try the weight of the age of the young tiara really Tiara had a chance to meet people")</f>
        <v>Poor Tiara is honest if Tiara is able to marry the widower of the child try the weight of the age of the young tiara really Tiara had a chance to meet people</v>
      </c>
    </row>
    <row r="797" ht="15.75" customHeight="1">
      <c r="A797" s="3" t="s">
        <v>5772</v>
      </c>
      <c r="B797" s="3" t="s">
        <v>5773</v>
      </c>
      <c r="C797" s="3" t="s">
        <v>5774</v>
      </c>
      <c r="D797" s="3" t="s">
        <v>5775</v>
      </c>
      <c r="E797" s="3" t="s">
        <v>5776</v>
      </c>
      <c r="F797" s="3" t="s">
        <v>5777</v>
      </c>
      <c r="G797" s="3" t="s">
        <v>5778</v>
      </c>
      <c r="H797" s="3" t="s">
        <v>5779</v>
      </c>
      <c r="I797" s="3" t="str">
        <f>IFERROR(__xludf.DUMMYFUNCTION("GOOGLETRANSLATE(H797,""id"",""en"")"),"Nurh yes young marriage requirements full of great bro")</f>
        <v>Nurh yes young marriage requirements full of great bro</v>
      </c>
    </row>
    <row r="798" ht="15.75" customHeight="1">
      <c r="A798" s="3" t="s">
        <v>5780</v>
      </c>
      <c r="B798" s="3" t="s">
        <v>5781</v>
      </c>
      <c r="C798" s="3" t="s">
        <v>5782</v>
      </c>
      <c r="D798" s="3" t="s">
        <v>5783</v>
      </c>
      <c r="E798" s="3" t="s">
        <v>5784</v>
      </c>
      <c r="F798" s="3" t="s">
        <v>5785</v>
      </c>
      <c r="G798" s="3" t="s">
        <v>5786</v>
      </c>
      <c r="H798" s="3" t="s">
        <v>5787</v>
      </c>
      <c r="I798" s="3" t="str">
        <f>IFERROR(__xludf.DUMMYFUNCTION("GOOGLETRANSLATE(H798,""id"",""en"")"),"that not the point point of young marriage makes it difficult for people to be poor necking good if you are happy, poor money, congratulations")</f>
        <v>that not the point point of young marriage makes it difficult for people to be poor necking good if you are happy, poor money, congratulations</v>
      </c>
    </row>
    <row r="799" ht="15.75" customHeight="1">
      <c r="A799" s="3" t="s">
        <v>5788</v>
      </c>
      <c r="B799" s="3" t="s">
        <v>5788</v>
      </c>
      <c r="C799" s="3" t="s">
        <v>5789</v>
      </c>
      <c r="D799" s="3" t="s">
        <v>5790</v>
      </c>
      <c r="E799" s="3" t="s">
        <v>5791</v>
      </c>
      <c r="F799" s="3" t="s">
        <v>5792</v>
      </c>
      <c r="G799" s="3" t="s">
        <v>5792</v>
      </c>
      <c r="H799" s="3" t="s">
        <v>5793</v>
      </c>
      <c r="I799" s="3" t="str">
        <f>IFERROR(__xludf.DUMMYFUNCTION("GOOGLETRANSLATE(H799,""id"",""en"")"),"I really like watching a neighbor of young marriage to watch it")</f>
        <v>I really like watching a neighbor of young marriage to watch it</v>
      </c>
    </row>
    <row r="800" ht="15.75" customHeight="1">
      <c r="A800" s="3" t="s">
        <v>5794</v>
      </c>
      <c r="B800" s="3" t="s">
        <v>5795</v>
      </c>
      <c r="C800" s="3" t="s">
        <v>5796</v>
      </c>
      <c r="D800" s="3" t="s">
        <v>5797</v>
      </c>
      <c r="E800" s="3" t="s">
        <v>5798</v>
      </c>
      <c r="F800" s="3" t="s">
        <v>5799</v>
      </c>
      <c r="G800" s="3" t="s">
        <v>5800</v>
      </c>
      <c r="H800" s="3" t="s">
        <v>5801</v>
      </c>
      <c r="I800" s="3" t="str">
        <f>IFERROR(__xludf.DUMMYFUNCTION("GOOGLETRANSLATE(H800,""id"",""en"")"),"Jeng Hinata really young is married, yes, I'm Bangkot Matchmaking Naruto, Naruto, Naruto is handsome")</f>
        <v>Jeng Hinata really young is married, yes, I'm Bangkot Matchmaking Naruto, Naruto, Naruto is handsome</v>
      </c>
    </row>
    <row r="801" ht="15.75" customHeight="1">
      <c r="A801" s="3" t="s">
        <v>5802</v>
      </c>
      <c r="B801" s="3" t="s">
        <v>5803</v>
      </c>
      <c r="C801" s="3" t="s">
        <v>5803</v>
      </c>
      <c r="D801" s="3" t="s">
        <v>5804</v>
      </c>
      <c r="E801" s="3" t="s">
        <v>5805</v>
      </c>
      <c r="F801" s="3" t="s">
        <v>5806</v>
      </c>
      <c r="G801" s="3" t="s">
        <v>5806</v>
      </c>
      <c r="H801" s="3" t="s">
        <v>5807</v>
      </c>
      <c r="I801" s="3" t="str">
        <f>IFERROR(__xludf.DUMMYFUNCTION("GOOGLETRANSLATE(H801,""id"",""en"")"),"Young marriage is gatau")</f>
        <v>Young marriage is gatau</v>
      </c>
    </row>
    <row r="802" ht="15.75" customHeight="1">
      <c r="A802" s="3" t="s">
        <v>5808</v>
      </c>
      <c r="B802" s="3" t="s">
        <v>5809</v>
      </c>
      <c r="C802" s="3" t="s">
        <v>5810</v>
      </c>
      <c r="D802" s="3" t="s">
        <v>5811</v>
      </c>
      <c r="E802" s="3" t="s">
        <v>5812</v>
      </c>
      <c r="F802" s="3" t="s">
        <v>5813</v>
      </c>
      <c r="G802" s="3" t="s">
        <v>5814</v>
      </c>
      <c r="H802" s="3" t="s">
        <v>5815</v>
      </c>
      <c r="I802" s="3" t="str">
        <f>IFERROR(__xludf.DUMMYFUNCTION("GOOGLETRANSLATE(H802,""id"",""en"")"),"Young marriage people in the future only look at the marriage of the child of a fuss, the fuck of divorce is zero, at least marriage, work business so it is difficult to live apologize to say, see")</f>
        <v>Young marriage people in the future only look at the marriage of the child of a fuss, the fuck of divorce is zero, at least marriage, work business so it is difficult to live apologize to say, see</v>
      </c>
    </row>
    <row r="803" ht="15.75" customHeight="1">
      <c r="A803" s="3" t="s">
        <v>5816</v>
      </c>
      <c r="B803" s="3" t="s">
        <v>5817</v>
      </c>
      <c r="C803" s="3" t="s">
        <v>5818</v>
      </c>
      <c r="D803" s="3" t="s">
        <v>5819</v>
      </c>
      <c r="E803" s="3" t="s">
        <v>5820</v>
      </c>
      <c r="F803" s="3" t="s">
        <v>5821</v>
      </c>
      <c r="G803" s="3" t="s">
        <v>5822</v>
      </c>
      <c r="H803" s="3" t="s">
        <v>5823</v>
      </c>
      <c r="I803" s="3" t="str">
        <f>IFERROR(__xludf.DUMMYFUNCTION("GOOGLETRANSLATE(H803,""id"",""en"")"),"lives in the village so that the sense of marriage is the village of the village, the young marriage, the achievement is")</f>
        <v>lives in the village so that the sense of marriage is the village of the village, the young marriage, the achievement is</v>
      </c>
    </row>
    <row r="804" ht="15.75" customHeight="1">
      <c r="A804" s="3" t="s">
        <v>5824</v>
      </c>
      <c r="B804" s="3" t="s">
        <v>5825</v>
      </c>
      <c r="C804" s="3" t="s">
        <v>5826</v>
      </c>
      <c r="D804" s="3" t="s">
        <v>5827</v>
      </c>
      <c r="E804" s="3" t="s">
        <v>5828</v>
      </c>
      <c r="F804" s="3" t="s">
        <v>5829</v>
      </c>
      <c r="G804" s="3" t="s">
        <v>5830</v>
      </c>
      <c r="H804" s="3" t="s">
        <v>5831</v>
      </c>
      <c r="I804" s="3" t="str">
        <f>IFERROR(__xludf.DUMMYFUNCTION("GOOGLETRANSLATE(H804,""id"",""en"")"),"ah, happy young marriage, poor money from marriage hard work nder, wrong, a young marriage, the market for immoral marriages, plus parents leaves nyan alhmdllah rizki safe")</f>
        <v>ah, happy young marriage, poor money from marriage hard work nder, wrong, a young marriage, the market for immoral marriages, plus parents leaves nyan alhmdllah rizki safe</v>
      </c>
    </row>
    <row r="805" ht="15.75" customHeight="1">
      <c r="A805" s="3" t="s">
        <v>5832</v>
      </c>
      <c r="B805" s="3" t="s">
        <v>5833</v>
      </c>
      <c r="C805" s="3" t="s">
        <v>5834</v>
      </c>
      <c r="D805" s="3" t="s">
        <v>5835</v>
      </c>
      <c r="E805" s="3" t="s">
        <v>5836</v>
      </c>
      <c r="F805" s="3" t="s">
        <v>5837</v>
      </c>
      <c r="G805" s="3" t="s">
        <v>5838</v>
      </c>
      <c r="H805" s="3" t="s">
        <v>5839</v>
      </c>
      <c r="I805" s="3" t="str">
        <f>IFERROR(__xludf.DUMMYFUNCTION("GOOGLETRANSLATE(H805,""id"",""en"")"),"Just give me a week off wearing sleeping position single friends are unemployed. Enjoy life for a walk if you are full")</f>
        <v>Just give me a week off wearing sleeping position single friends are unemployed. Enjoy life for a walk if you are full</v>
      </c>
    </row>
    <row r="806" ht="15.75" customHeight="1">
      <c r="A806" s="3" t="s">
        <v>5840</v>
      </c>
      <c r="B806" s="3" t="s">
        <v>5841</v>
      </c>
      <c r="C806" s="3" t="s">
        <v>5842</v>
      </c>
      <c r="D806" s="3" t="s">
        <v>5843</v>
      </c>
      <c r="E806" s="3" t="s">
        <v>5844</v>
      </c>
      <c r="F806" s="3" t="s">
        <v>5845</v>
      </c>
      <c r="G806" s="3" t="s">
        <v>5846</v>
      </c>
      <c r="H806" s="3" t="s">
        <v>5847</v>
      </c>
      <c r="I806" s="3" t="str">
        <f>IFERROR(__xludf.DUMMYFUNCTION("GOOGLETRANSLATE(H806,""id"",""en"")"),"brother marriage consent October if I'm not mistaken the February reception when her wife is pregnant young dated February")</f>
        <v>brother marriage consent October if I'm not mistaken the February reception when her wife is pregnant young dated February</v>
      </c>
    </row>
    <row r="807" ht="15.75" customHeight="1">
      <c r="A807" s="3" t="s">
        <v>5848</v>
      </c>
      <c r="B807" s="3" t="s">
        <v>5849</v>
      </c>
      <c r="C807" s="3" t="s">
        <v>5850</v>
      </c>
      <c r="D807" s="3" t="s">
        <v>5851</v>
      </c>
      <c r="E807" s="3" t="s">
        <v>5852</v>
      </c>
      <c r="F807" s="3" t="s">
        <v>5853</v>
      </c>
      <c r="G807" s="3" t="s">
        <v>5854</v>
      </c>
      <c r="H807" s="3" t="s">
        <v>5855</v>
      </c>
      <c r="I807" s="3" t="str">
        <f>IFERROR(__xludf.DUMMYFUNCTION("GOOGLETRANSLATE(H807,""id"",""en"")"),"Talking if marriage sustenance is just because there is a lot of divorce for the young marriage economy")</f>
        <v>Talking if marriage sustenance is just because there is a lot of divorce for the young marriage economy</v>
      </c>
    </row>
    <row r="808" ht="15.75" customHeight="1">
      <c r="A808" s="3" t="s">
        <v>5856</v>
      </c>
      <c r="B808" s="3" t="s">
        <v>5857</v>
      </c>
      <c r="C808" s="3" t="s">
        <v>5858</v>
      </c>
      <c r="D808" s="3" t="s">
        <v>5859</v>
      </c>
      <c r="E808" s="3" t="s">
        <v>5860</v>
      </c>
      <c r="F808" s="3" t="s">
        <v>5861</v>
      </c>
      <c r="G808" s="3" t="s">
        <v>5862</v>
      </c>
      <c r="H808" s="3" t="s">
        <v>5863</v>
      </c>
      <c r="I808" s="3" t="str">
        <f>IFERROR(__xludf.DUMMYFUNCTION("GOOGLETRANSLATE(H808,""id"",""en"")"),"Jonathan sister, if the midwife for God forbid, afraid that medical medicine, the midwife, says hard judges for pregnant people, you are pregnant with marriage.")</f>
        <v>Jonathan sister, if the midwife for God forbid, afraid that medical medicine, the midwife, says hard judges for pregnant people, you are pregnant with marriage.</v>
      </c>
    </row>
    <row r="809" ht="15.75" customHeight="1">
      <c r="A809" s="3" t="s">
        <v>5864</v>
      </c>
      <c r="B809" s="3" t="s">
        <v>5864</v>
      </c>
      <c r="C809" s="3" t="s">
        <v>5865</v>
      </c>
      <c r="D809" s="3" t="s">
        <v>5866</v>
      </c>
      <c r="E809" s="3" t="s">
        <v>5867</v>
      </c>
      <c r="F809" s="3" t="s">
        <v>5868</v>
      </c>
      <c r="G809" s="3" t="s">
        <v>5869</v>
      </c>
      <c r="H809" s="3" t="s">
        <v>5870</v>
      </c>
      <c r="I809" s="3" t="str">
        <f>IFERROR(__xludf.DUMMYFUNCTION("GOOGLETRANSLATE(H809,""id"",""en"")"),"stop young marriage")</f>
        <v>stop young marriage</v>
      </c>
    </row>
    <row r="810" ht="15.75" customHeight="1">
      <c r="A810" s="3" t="s">
        <v>5871</v>
      </c>
      <c r="B810" s="3" t="s">
        <v>5872</v>
      </c>
      <c r="C810" s="3" t="s">
        <v>5873</v>
      </c>
      <c r="D810" s="3" t="s">
        <v>5874</v>
      </c>
      <c r="E810" s="3" t="s">
        <v>5875</v>
      </c>
      <c r="F810" s="3" t="s">
        <v>5876</v>
      </c>
      <c r="G810" s="3" t="s">
        <v>5877</v>
      </c>
      <c r="H810" s="3" t="s">
        <v>5878</v>
      </c>
      <c r="I810" s="3" t="str">
        <f>IFERROR(__xludf.DUMMYFUNCTION("GOOGLETRANSLATE(H810,""id"",""en"")"),"stupid hard to marry young young old age old age family problems Situ teach thinking yes it's hard to see good business people")</f>
        <v>stupid hard to marry young young old age old age family problems Situ teach thinking yes it's hard to see good business people</v>
      </c>
    </row>
    <row r="811" ht="15.75" customHeight="1">
      <c r="A811" s="3" t="s">
        <v>5879</v>
      </c>
      <c r="B811" s="3" t="s">
        <v>5879</v>
      </c>
      <c r="C811" s="3" t="s">
        <v>5880</v>
      </c>
      <c r="D811" s="3" t="s">
        <v>5881</v>
      </c>
      <c r="E811" s="3" t="s">
        <v>5882</v>
      </c>
      <c r="F811" s="3" t="s">
        <v>5883</v>
      </c>
      <c r="G811" s="3" t="s">
        <v>5884</v>
      </c>
      <c r="H811" s="3" t="s">
        <v>5885</v>
      </c>
      <c r="I811" s="3" t="str">
        <f>IFERROR(__xludf.DUMMYFUNCTION("GOOGLETRANSLATE(H811,""id"",""en"")"),"Sorry, sorry for her husband if Nisa is sick, Nisa marriage, the young girl is hated")</f>
        <v>Sorry, sorry for her husband if Nisa is sick, Nisa marriage, the young girl is hated</v>
      </c>
    </row>
    <row r="812" ht="15.75" customHeight="1">
      <c r="A812" s="3" t="s">
        <v>5886</v>
      </c>
      <c r="B812" s="3" t="s">
        <v>5887</v>
      </c>
      <c r="C812" s="3" t="s">
        <v>5888</v>
      </c>
      <c r="D812" s="3" t="s">
        <v>5889</v>
      </c>
      <c r="E812" s="3" t="s">
        <v>5890</v>
      </c>
      <c r="F812" s="3" t="s">
        <v>5891</v>
      </c>
      <c r="G812" s="3" t="s">
        <v>5892</v>
      </c>
      <c r="H812" s="3" t="s">
        <v>5893</v>
      </c>
      <c r="I812" s="3" t="str">
        <f>IFERROR(__xludf.DUMMYFUNCTION("GOOGLETRANSLATE(H812,""id"",""en"")"),"No No No Reject Polygamy Akutu Mending Cut Dead Marriage Fair Religion To set divorce from the polygamy era to add a young wife wkwkkw help grandmother widow")</f>
        <v>No No No Reject Polygamy Akutu Mending Cut Dead Marriage Fair Religion To set divorce from the polygamy era to add a young wife wkwkkw help grandmother widow</v>
      </c>
    </row>
    <row r="813" ht="15.75" customHeight="1">
      <c r="A813" s="3" t="s">
        <v>5894</v>
      </c>
      <c r="B813" s="3" t="s">
        <v>5895</v>
      </c>
      <c r="C813" s="3" t="s">
        <v>5895</v>
      </c>
      <c r="D813" s="3" t="s">
        <v>5896</v>
      </c>
      <c r="E813" s="3" t="s">
        <v>5897</v>
      </c>
      <c r="F813" s="3" t="s">
        <v>5898</v>
      </c>
      <c r="G813" s="3" t="s">
        <v>5899</v>
      </c>
      <c r="H813" s="3" t="s">
        <v>5900</v>
      </c>
      <c r="I813" s="3" t="str">
        <f>IFERROR(__xludf.DUMMYFUNCTION("GOOGLETRANSLATE(H813,""id"",""en"")"),"hours discuss the issue of young marriage koko night discussed")</f>
        <v>hours discuss the issue of young marriage koko night discussed</v>
      </c>
    </row>
    <row r="814" ht="15.75" customHeight="1">
      <c r="A814" s="3" t="s">
        <v>5901</v>
      </c>
      <c r="B814" s="3" t="s">
        <v>5901</v>
      </c>
      <c r="C814" s="3" t="s">
        <v>5902</v>
      </c>
      <c r="D814" s="3" t="s">
        <v>5903</v>
      </c>
      <c r="E814" s="3" t="s">
        <v>5904</v>
      </c>
      <c r="F814" s="3" t="s">
        <v>5905</v>
      </c>
      <c r="G814" s="3" t="s">
        <v>5906</v>
      </c>
      <c r="H814" s="3" t="s">
        <v>5907</v>
      </c>
      <c r="I814" s="3" t="str">
        <f>IFERROR(__xludf.DUMMYFUNCTION("GOOGLETRANSLATE(H814,""id"",""en"")"),"the man thinks the child is fast divorced by the young lecturer marriage")</f>
        <v>the man thinks the child is fast divorced by the young lecturer marriage</v>
      </c>
    </row>
    <row r="815" ht="15.75" customHeight="1">
      <c r="A815" s="3" t="s">
        <v>5908</v>
      </c>
      <c r="B815" s="3" t="s">
        <v>5909</v>
      </c>
      <c r="C815" s="3" t="s">
        <v>5910</v>
      </c>
      <c r="D815" s="3" t="s">
        <v>5911</v>
      </c>
      <c r="E815" s="3" t="s">
        <v>5912</v>
      </c>
      <c r="F815" s="3" t="s">
        <v>5913</v>
      </c>
      <c r="G815" s="3" t="s">
        <v>5914</v>
      </c>
      <c r="H815" s="3" t="s">
        <v>5915</v>
      </c>
      <c r="I815" s="3" t="str">
        <f>IFERROR(__xludf.DUMMYFUNCTION("GOOGLETRANSLATE(H815,""id"",""en"")"),"the age of marriage nang girls, a guy, a guy, a sense of marriage, a guy, an economy, says zero, youth")</f>
        <v>the age of marriage nang girls, a guy, a guy, a sense of marriage, a guy, an economy, says zero, youth</v>
      </c>
    </row>
    <row r="816" ht="15.75" customHeight="1">
      <c r="A816" s="3" t="s">
        <v>5916</v>
      </c>
      <c r="B816" s="3" t="s">
        <v>5916</v>
      </c>
      <c r="C816" s="3" t="s">
        <v>5917</v>
      </c>
      <c r="D816" s="3" t="s">
        <v>5918</v>
      </c>
      <c r="E816" s="3" t="s">
        <v>5919</v>
      </c>
      <c r="F816" s="3" t="s">
        <v>5920</v>
      </c>
      <c r="G816" s="3" t="s">
        <v>5921</v>
      </c>
      <c r="H816" s="3" t="s">
        <v>5922</v>
      </c>
      <c r="I816" s="3" t="str">
        <f>IFERROR(__xludf.DUMMYFUNCTION("GOOGLETRANSLATE(H816,""id"",""en"")"),"Happy Happy Pictures of Young Marriage Brother Happy")</f>
        <v>Happy Happy Pictures of Young Marriage Brother Happy</v>
      </c>
    </row>
    <row r="817" ht="15.75" customHeight="1">
      <c r="A817" s="3" t="s">
        <v>5923</v>
      </c>
      <c r="B817" s="3" t="s">
        <v>5924</v>
      </c>
      <c r="C817" s="3" t="s">
        <v>5925</v>
      </c>
      <c r="D817" s="3" t="s">
        <v>5926</v>
      </c>
      <c r="E817" s="3" t="s">
        <v>5927</v>
      </c>
      <c r="F817" s="3" t="s">
        <v>5928</v>
      </c>
      <c r="G817" s="3" t="s">
        <v>5929</v>
      </c>
      <c r="H817" s="3" t="s">
        <v>5930</v>
      </c>
      <c r="I817" s="3" t="str">
        <f>IFERROR(__xludf.DUMMYFUNCTION("GOOGLETRANSLATE(H817,""id"",""en"")"),"Read the thread to make a male umpat gratitude for a girl to shoot in school so the lecturer is sick with a girlfriend near the adultery.")</f>
        <v>Read the thread to make a male umpat gratitude for a girl to shoot in school so the lecturer is sick with a girlfriend near the adultery.</v>
      </c>
    </row>
    <row r="818" ht="15.75" customHeight="1">
      <c r="A818" s="3" t="s">
        <v>5931</v>
      </c>
      <c r="B818" s="3" t="s">
        <v>5932</v>
      </c>
      <c r="C818" s="3" t="s">
        <v>5933</v>
      </c>
      <c r="D818" s="3" t="s">
        <v>5934</v>
      </c>
      <c r="E818" s="3" t="s">
        <v>5935</v>
      </c>
      <c r="F818" s="3" t="s">
        <v>5936</v>
      </c>
      <c r="G818" s="3" t="s">
        <v>5936</v>
      </c>
      <c r="H818" s="3" t="s">
        <v>5937</v>
      </c>
      <c r="I818" s="3" t="str">
        <f>IFERROR(__xludf.DUMMYFUNCTION("GOOGLETRANSLATE(H818,""id"",""en"")"),"Poor single not marriage young pregnant first")</f>
        <v>Poor single not marriage young pregnant first</v>
      </c>
    </row>
    <row r="819" ht="15.75" customHeight="1">
      <c r="A819" s="3" t="s">
        <v>5938</v>
      </c>
      <c r="B819" s="3" t="s">
        <v>5939</v>
      </c>
      <c r="C819" s="3" t="s">
        <v>5940</v>
      </c>
      <c r="D819" s="3" t="s">
        <v>5941</v>
      </c>
      <c r="E819" s="3" t="s">
        <v>5942</v>
      </c>
      <c r="F819" s="3" t="s">
        <v>5943</v>
      </c>
      <c r="G819" s="3" t="s">
        <v>5944</v>
      </c>
      <c r="H819" s="3" t="s">
        <v>5945</v>
      </c>
      <c r="I819" s="3" t="str">
        <f>IFERROR(__xludf.DUMMYFUNCTION("GOOGLETRANSLATE(H819,""id"",""en"")"),"He is more sorry for the name of his wife because of the wrong heart to love nder wlpn the weight test he lives aunt his wife is recommended for marriage out because of the young")</f>
        <v>He is more sorry for the name of his wife because of the wrong heart to love nder wlpn the weight test he lives aunt his wife is recommended for marriage out because of the young</v>
      </c>
    </row>
    <row r="820" ht="15.75" customHeight="1">
      <c r="A820" s="3" t="s">
        <v>5946</v>
      </c>
      <c r="B820" s="3" t="s">
        <v>5947</v>
      </c>
      <c r="C820" s="3" t="s">
        <v>5948</v>
      </c>
      <c r="D820" s="3" t="s">
        <v>5949</v>
      </c>
      <c r="E820" s="3" t="s">
        <v>5950</v>
      </c>
      <c r="F820" s="3" t="s">
        <v>5951</v>
      </c>
      <c r="G820" s="3" t="s">
        <v>5952</v>
      </c>
      <c r="H820" s="3" t="s">
        <v>5953</v>
      </c>
      <c r="I820" s="3" t="str">
        <f>IFERROR(__xludf.DUMMYFUNCTION("GOOGLETRANSLATE(H820,""id"",""en"")"),"sometimes likes to be confused, people are told to tell young marriage to break up young intention to hold halal peasant sleep ready for mental economy difficult to marry")</f>
        <v>sometimes likes to be confused, people are told to tell young marriage to break up young intention to hold halal peasant sleep ready for mental economy difficult to marry</v>
      </c>
    </row>
    <row r="821" ht="15.75" customHeight="1">
      <c r="A821" s="3" t="s">
        <v>5954</v>
      </c>
      <c r="B821" s="3" t="s">
        <v>5955</v>
      </c>
      <c r="C821" s="3" t="s">
        <v>5956</v>
      </c>
      <c r="D821" s="3" t="s">
        <v>5957</v>
      </c>
      <c r="E821" s="3" t="s">
        <v>5958</v>
      </c>
      <c r="F821" s="3" t="s">
        <v>5959</v>
      </c>
      <c r="G821" s="3" t="s">
        <v>5960</v>
      </c>
      <c r="H821" s="3" t="s">
        <v>5961</v>
      </c>
      <c r="I821" s="3" t="str">
        <f>IFERROR(__xludf.DUMMYFUNCTION("GOOGLETRANSLATE(H821,""id"",""en"")"),"Young Mother Marriage Mother likes sometimes Sending Eating Work Not Eating Judicial Not Talking Divorce")</f>
        <v>Young Mother Marriage Mother likes sometimes Sending Eating Work Not Eating Judicial Not Talking Divorce</v>
      </c>
    </row>
    <row r="822" ht="15.75" customHeight="1">
      <c r="A822" s="3" t="s">
        <v>5962</v>
      </c>
      <c r="B822" s="3" t="s">
        <v>5963</v>
      </c>
      <c r="C822" s="3" t="s">
        <v>5964</v>
      </c>
      <c r="D822" s="3" t="s">
        <v>5965</v>
      </c>
      <c r="E822" s="3" t="s">
        <v>5966</v>
      </c>
      <c r="F822" s="3" t="s">
        <v>5967</v>
      </c>
      <c r="G822" s="3" t="s">
        <v>5968</v>
      </c>
      <c r="H822" s="3" t="s">
        <v>5969</v>
      </c>
      <c r="I822" s="3" t="str">
        <f>IFERROR(__xludf.DUMMYFUNCTION("GOOGLETRANSLATE(H822,""id"",""en"")"),"Yes, the family relaxed dramatically aware of the stopping stopping young if you mentally take care of it")</f>
        <v>Yes, the family relaxed dramatically aware of the stopping stopping young if you mentally take care of it</v>
      </c>
    </row>
    <row r="823" ht="15.75" customHeight="1">
      <c r="A823" s="3" t="s">
        <v>5970</v>
      </c>
      <c r="B823" s="3" t="s">
        <v>5971</v>
      </c>
      <c r="C823" s="3" t="s">
        <v>5972</v>
      </c>
      <c r="D823" s="3" t="s">
        <v>5973</v>
      </c>
      <c r="E823" s="3" t="s">
        <v>5974</v>
      </c>
      <c r="F823" s="3" t="s">
        <v>5975</v>
      </c>
      <c r="G823" s="3" t="s">
        <v>5976</v>
      </c>
      <c r="H823" s="3" t="s">
        <v>5977</v>
      </c>
      <c r="I823" s="3" t="str">
        <f>IFERROR(__xludf.DUMMYFUNCTION("GOOGLETRANSLATE(H823,""id"",""en"")"),"Parents tell the nyrewahus Parents talking not young, see ayuk marriage to carrying grandchildren to make nang kirkiran marriage to marry the candidate or not")</f>
        <v>Parents tell the nyrewahus Parents talking not young, see ayuk marriage to carrying grandchildren to make nang kirkiran marriage to marry the candidate or not</v>
      </c>
    </row>
    <row r="824" ht="15.75" customHeight="1">
      <c r="A824" s="3" t="s">
        <v>5978</v>
      </c>
      <c r="B824" s="3" t="s">
        <v>5978</v>
      </c>
      <c r="C824" s="3" t="s">
        <v>5979</v>
      </c>
      <c r="D824" s="3" t="s">
        <v>5980</v>
      </c>
      <c r="E824" s="3" t="s">
        <v>5981</v>
      </c>
      <c r="F824" s="3" t="s">
        <v>5982</v>
      </c>
      <c r="G824" s="3" t="s">
        <v>5983</v>
      </c>
      <c r="H824" s="3" t="s">
        <v>5984</v>
      </c>
      <c r="I824" s="3" t="str">
        <f>IFERROR(__xludf.DUMMYFUNCTION("GOOGLETRANSLATE(H824,""id"",""en"")"),"It's very complicated, Mother, so I imagine if Py a boy can be a young child")</f>
        <v>It's very complicated, Mother, so I imagine if Py a boy can be a young child</v>
      </c>
    </row>
    <row r="825" ht="15.75" customHeight="1">
      <c r="A825" s="3" t="s">
        <v>5985</v>
      </c>
      <c r="B825" s="3" t="s">
        <v>5986</v>
      </c>
      <c r="C825" s="3" t="s">
        <v>5987</v>
      </c>
      <c r="D825" s="3" t="s">
        <v>5988</v>
      </c>
      <c r="E825" s="3" t="s">
        <v>5989</v>
      </c>
      <c r="F825" s="3" t="s">
        <v>5990</v>
      </c>
      <c r="G825" s="3" t="s">
        <v>5991</v>
      </c>
      <c r="H825" s="3" t="s">
        <v>5992</v>
      </c>
      <c r="I825" s="3" t="str">
        <f>IFERROR(__xludf.DUMMYFUNCTION("GOOGLETRANSLATE(H825,""id"",""en"")"),"Sin is no backing the young afterlife boyfriend really loss to sell to try to directly taaruf marriage")</f>
        <v>Sin is no backing the young afterlife boyfriend really loss to sell to try to directly taaruf marriage</v>
      </c>
    </row>
    <row r="826" ht="15.75" customHeight="1">
      <c r="A826" s="3" t="s">
        <v>5993</v>
      </c>
      <c r="B826" s="3" t="s">
        <v>5994</v>
      </c>
      <c r="C826" s="3" t="s">
        <v>5995</v>
      </c>
      <c r="D826" s="3" t="s">
        <v>5996</v>
      </c>
      <c r="E826" s="3" t="s">
        <v>5997</v>
      </c>
      <c r="F826" s="3" t="s">
        <v>5998</v>
      </c>
      <c r="G826" s="3" t="s">
        <v>5998</v>
      </c>
      <c r="H826" s="3" t="s">
        <v>5999</v>
      </c>
      <c r="I826" s="3" t="str">
        <f>IFERROR(__xludf.DUMMYFUNCTION("GOOGLETRANSLATE(H826,""id"",""en"")"),"Alhamdulillah, the young marriage is finished")</f>
        <v>Alhamdulillah, the young marriage is finished</v>
      </c>
    </row>
    <row r="827" ht="15.75" customHeight="1">
      <c r="A827" s="3" t="s">
        <v>6000</v>
      </c>
      <c r="B827" s="3" t="s">
        <v>6001</v>
      </c>
      <c r="C827" s="3" t="s">
        <v>6002</v>
      </c>
      <c r="D827" s="3" t="s">
        <v>6003</v>
      </c>
      <c r="E827" s="3" t="s">
        <v>6004</v>
      </c>
      <c r="F827" s="3" t="s">
        <v>6005</v>
      </c>
      <c r="G827" s="3" t="s">
        <v>6006</v>
      </c>
      <c r="H827" s="3" t="s">
        <v>6007</v>
      </c>
      <c r="I827" s="3" t="str">
        <f>IFERROR(__xludf.DUMMYFUNCTION("GOOGLETRANSLATE(H827,""id"",""en"")"),"you know the marriage guy for divorce, a child, it's better to retreat young, a brilliant career, a guy, a man, is not afraid of being a sister")</f>
        <v>you know the marriage guy for divorce, a child, it's better to retreat young, a brilliant career, a guy, a man, is not afraid of being a sister</v>
      </c>
    </row>
    <row r="828" ht="15.75" customHeight="1">
      <c r="A828" s="3" t="s">
        <v>6008</v>
      </c>
      <c r="B828" s="3" t="s">
        <v>6008</v>
      </c>
      <c r="C828" s="3" t="s">
        <v>6009</v>
      </c>
      <c r="D828" s="3" t="s">
        <v>6010</v>
      </c>
      <c r="E828" s="3" t="s">
        <v>6011</v>
      </c>
      <c r="F828" s="3" t="s">
        <v>6012</v>
      </c>
      <c r="G828" s="3" t="s">
        <v>6013</v>
      </c>
      <c r="H828" s="3" t="s">
        <v>6014</v>
      </c>
      <c r="I828" s="3" t="str">
        <f>IFERROR(__xludf.DUMMYFUNCTION("GOOGLETRANSLATE(H828,""id"",""en"")"),"the story of knowing the marriage of young marriage, the wife of a pregnant body twin born")</f>
        <v>the story of knowing the marriage of young marriage, the wife of a pregnant body twin born</v>
      </c>
    </row>
    <row r="829" ht="15.75" customHeight="1">
      <c r="A829" s="3" t="s">
        <v>6015</v>
      </c>
      <c r="B829" s="3" t="s">
        <v>6016</v>
      </c>
      <c r="C829" s="3" t="s">
        <v>6017</v>
      </c>
      <c r="D829" s="3" t="s">
        <v>6018</v>
      </c>
      <c r="E829" s="3" t="s">
        <v>6019</v>
      </c>
      <c r="F829" s="3" t="s">
        <v>6020</v>
      </c>
      <c r="G829" s="3" t="s">
        <v>6021</v>
      </c>
      <c r="H829" s="3" t="s">
        <v>6022</v>
      </c>
      <c r="I829" s="3" t="str">
        <f>IFERROR(__xludf.DUMMYFUNCTION("GOOGLETRANSLATE(H829,""id"",""en"")"),"Marriage of a beautiful young lecturer and cheating work at the work of a widower of free promise to know the exact promise of the cheating craftsman")</f>
        <v>Marriage of a beautiful young lecturer and cheating work at the work of a widower of free promise to know the exact promise of the cheating craftsman</v>
      </c>
    </row>
    <row r="830" ht="15.75" customHeight="1">
      <c r="A830" s="3" t="s">
        <v>6023</v>
      </c>
      <c r="B830" s="3" t="s">
        <v>6024</v>
      </c>
      <c r="C830" s="3" t="s">
        <v>6025</v>
      </c>
      <c r="D830" s="3" t="s">
        <v>6026</v>
      </c>
      <c r="E830" s="3" t="s">
        <v>6027</v>
      </c>
      <c r="F830" s="3" t="s">
        <v>6028</v>
      </c>
      <c r="G830" s="3" t="s">
        <v>6029</v>
      </c>
      <c r="H830" s="3" t="s">
        <v>6030</v>
      </c>
      <c r="I830" s="3" t="str">
        <f>IFERROR(__xludf.DUMMYFUNCTION("GOOGLETRANSLATE(H830,""id"",""en"")"),"Hoax Stories Look for Naufal St MT Naufal State Lecturer Name The name Ihsan Naufal Muafiry Holds ST MT PhD Young Photos of People Not Marriage Children Age")</f>
        <v>Hoax Stories Look for Naufal St MT Naufal State Lecturer Name The name Ihsan Naufal Muafiry Holds ST MT PhD Young Photos of People Not Marriage Children Age</v>
      </c>
    </row>
    <row r="831" ht="15.75" customHeight="1">
      <c r="A831" s="3" t="s">
        <v>6031</v>
      </c>
      <c r="B831" s="3" t="s">
        <v>6031</v>
      </c>
      <c r="C831" s="3" t="s">
        <v>6032</v>
      </c>
      <c r="D831" s="3" t="s">
        <v>6033</v>
      </c>
      <c r="E831" s="3" t="s">
        <v>6034</v>
      </c>
      <c r="F831" s="3" t="s">
        <v>6035</v>
      </c>
      <c r="G831" s="3" t="s">
        <v>6036</v>
      </c>
      <c r="H831" s="3" t="s">
        <v>6037</v>
      </c>
      <c r="I831" s="3" t="str">
        <f>IFERROR(__xludf.DUMMYFUNCTION("GOOGLETRANSLATE(H831,""id"",""en"")"),"nderr oath really grateful not to tell young marriage like to enter the armpit")</f>
        <v>nderr oath really grateful not to tell young marriage like to enter the armpit</v>
      </c>
    </row>
    <row r="832" ht="15.75" customHeight="1">
      <c r="A832" s="3" t="s">
        <v>6038</v>
      </c>
      <c r="B832" s="3" t="s">
        <v>6038</v>
      </c>
      <c r="C832" s="3" t="s">
        <v>6039</v>
      </c>
      <c r="D832" s="3" t="s">
        <v>6040</v>
      </c>
      <c r="E832" s="3" t="s">
        <v>6041</v>
      </c>
      <c r="F832" s="3" t="s">
        <v>6042</v>
      </c>
      <c r="G832" s="3" t="s">
        <v>6043</v>
      </c>
      <c r="H832" s="3" t="s">
        <v>6044</v>
      </c>
      <c r="I832" s="3" t="str">
        <f>IFERROR(__xludf.DUMMYFUNCTION("GOOGLETRANSLATE(H832,""id"",""en"")"),"Friends of Marriage Houses and Moving Houses Realize Young Really Lone")</f>
        <v>Friends of Marriage Houses and Moving Houses Realize Young Really Lone</v>
      </c>
    </row>
    <row r="833" ht="15.75" customHeight="1">
      <c r="A833" s="3" t="s">
        <v>6045</v>
      </c>
      <c r="B833" s="3" t="s">
        <v>6046</v>
      </c>
      <c r="C833" s="3" t="s">
        <v>6047</v>
      </c>
      <c r="D833" s="3" t="s">
        <v>6048</v>
      </c>
      <c r="E833" s="3" t="s">
        <v>6049</v>
      </c>
      <c r="F833" s="3" t="s">
        <v>6050</v>
      </c>
      <c r="G833" s="3" t="s">
        <v>6051</v>
      </c>
      <c r="H833" s="3" t="s">
        <v>6052</v>
      </c>
      <c r="I833" s="3" t="str">
        <f>IFERROR(__xludf.DUMMYFUNCTION("GOOGLETRANSLATE(H833,""id"",""en"")"),"Neighbors Meeting the Gathering of Marriage Mosque Children Rantau Young Children Departs Farmers Sick Mother Feels Good")</f>
        <v>Neighbors Meeting the Gathering of Marriage Mosque Children Rantau Young Children Departs Farmers Sick Mother Feels Good</v>
      </c>
    </row>
    <row r="834" ht="15.75" customHeight="1">
      <c r="A834" s="3" t="s">
        <v>6053</v>
      </c>
      <c r="B834" s="3" t="s">
        <v>6054</v>
      </c>
      <c r="C834" s="3" t="s">
        <v>6055</v>
      </c>
      <c r="D834" s="3" t="s">
        <v>6056</v>
      </c>
      <c r="E834" s="3" t="s">
        <v>6057</v>
      </c>
      <c r="F834" s="3" t="s">
        <v>6058</v>
      </c>
      <c r="G834" s="3" t="s">
        <v>6059</v>
      </c>
      <c r="H834" s="3" t="s">
        <v>6060</v>
      </c>
      <c r="I834" s="3" t="str">
        <f>IFERROR(__xludf.DUMMYFUNCTION("GOOGLETRANSLATE(H834,""id"",""en"")"),"if you don't cheat, playing gaple nder, young times likes playing billiards with friends, bring marriage when you take care of the sick child, you are still playing billiards gaple buying numbers, yes, old odd jobs, shame")</f>
        <v>if you don't cheat, playing gaple nder, young times likes playing billiards with friends, bring marriage when you take care of the sick child, you are still playing billiards gaple buying numbers, yes, old odd jobs, shame</v>
      </c>
    </row>
    <row r="835" ht="15.75" customHeight="1">
      <c r="A835" s="3" t="s">
        <v>6061</v>
      </c>
      <c r="B835" s="3" t="s">
        <v>6062</v>
      </c>
      <c r="C835" s="3" t="s">
        <v>6063</v>
      </c>
      <c r="D835" s="3" t="s">
        <v>6064</v>
      </c>
      <c r="E835" s="3" t="s">
        <v>6065</v>
      </c>
      <c r="F835" s="3" t="s">
        <v>6066</v>
      </c>
      <c r="G835" s="3" t="s">
        <v>6067</v>
      </c>
      <c r="H835" s="3" t="s">
        <v>6068</v>
      </c>
      <c r="I835" s="3" t="str">
        <f>IFERROR(__xludf.DUMMYFUNCTION("GOOGLETRANSLATE(H835,""id"",""en"")"),"Don't talk about young marriage so that the mosque is afraid of marriage to get married quickly, don't get married.")</f>
        <v>Don't talk about young marriage so that the mosque is afraid of marriage to get married quickly, don't get married.</v>
      </c>
    </row>
    <row r="836" ht="15.75" customHeight="1">
      <c r="A836" s="3" t="s">
        <v>6069</v>
      </c>
      <c r="B836" s="3" t="s">
        <v>6069</v>
      </c>
      <c r="C836" s="3" t="s">
        <v>6070</v>
      </c>
      <c r="D836" s="3" t="s">
        <v>6071</v>
      </c>
      <c r="E836" s="3" t="s">
        <v>6072</v>
      </c>
      <c r="F836" s="3" t="s">
        <v>6073</v>
      </c>
      <c r="G836" s="3" t="s">
        <v>6074</v>
      </c>
      <c r="H836" s="3" t="s">
        <v>6075</v>
      </c>
      <c r="I836" s="3" t="str">
        <f>IFERROR(__xludf.DUMMYFUNCTION("GOOGLETRANSLATE(H836,""id"",""en"")"),"Get married quickly, young young people easily guard people's soul mates")</f>
        <v>Get married quickly, young young people easily guard people's soul mates</v>
      </c>
    </row>
    <row r="837" ht="15.75" customHeight="1">
      <c r="A837" s="3" t="s">
        <v>6076</v>
      </c>
      <c r="B837" s="3" t="s">
        <v>6077</v>
      </c>
      <c r="C837" s="3" t="s">
        <v>6078</v>
      </c>
      <c r="D837" s="3" t="s">
        <v>6079</v>
      </c>
      <c r="E837" s="3" t="s">
        <v>6080</v>
      </c>
      <c r="F837" s="3" t="s">
        <v>6081</v>
      </c>
      <c r="G837" s="3" t="s">
        <v>6082</v>
      </c>
      <c r="H837" s="3" t="s">
        <v>6083</v>
      </c>
      <c r="I837" s="3" t="str">
        <f>IFERROR(__xludf.DUMMYFUNCTION("GOOGLETRANSLATE(H837,""id"",""en"")"),"Old young marriage Choose daling tuning sometimes biang marriage soul mate bismillah sustenance of the husband's abundant family")</f>
        <v>Old young marriage Choose daling tuning sometimes biang marriage soul mate bismillah sustenance of the husband's abundant family</v>
      </c>
    </row>
    <row r="838" ht="15.75" customHeight="1">
      <c r="A838" s="3" t="s">
        <v>6084</v>
      </c>
      <c r="B838" s="3" t="s">
        <v>6084</v>
      </c>
      <c r="C838" s="3" t="s">
        <v>6085</v>
      </c>
      <c r="D838" s="3" t="s">
        <v>6086</v>
      </c>
      <c r="E838" s="3" t="s">
        <v>6087</v>
      </c>
      <c r="F838" s="3" t="s">
        <v>6088</v>
      </c>
      <c r="G838" s="3" t="s">
        <v>6089</v>
      </c>
      <c r="H838" s="3" t="s">
        <v>6090</v>
      </c>
      <c r="I838" s="3" t="str">
        <f>IFERROR(__xludf.DUMMYFUNCTION("GOOGLETRANSLATE(H838,""id"",""en"")"),"like the husband broke up to marry the late wife of marriage, the husband of the husband, the wife, the wife is really possessive")</f>
        <v>like the husband broke up to marry the late wife of marriage, the husband of the husband, the wife, the wife is really possessive</v>
      </c>
    </row>
    <row r="839" ht="15.75" customHeight="1">
      <c r="A839" s="3" t="s">
        <v>6091</v>
      </c>
      <c r="B839" s="3" t="s">
        <v>6092</v>
      </c>
      <c r="C839" s="3" t="s">
        <v>6093</v>
      </c>
      <c r="D839" s="3" t="s">
        <v>6094</v>
      </c>
      <c r="E839" s="3" t="s">
        <v>6095</v>
      </c>
      <c r="F839" s="3" t="s">
        <v>6096</v>
      </c>
      <c r="G839" s="3" t="s">
        <v>6097</v>
      </c>
      <c r="H839" s="3" t="s">
        <v>6098</v>
      </c>
      <c r="I839" s="3" t="str">
        <f>IFERROR(__xludf.DUMMYFUNCTION("GOOGLETRANSLATE(H839,""id"",""en"")"),"Young Marriage Old Marriage Marriage Handover or the risk of young marriage responsibility is not marriage because waiting for the economy to be established when talking about young marriages, ultimately not established economy")</f>
        <v>Young Marriage Old Marriage Marriage Handover or the risk of young marriage responsibility is not marriage because waiting for the economy to be established when talking about young marriages, ultimately not established economy</v>
      </c>
    </row>
    <row r="840" ht="15.75" customHeight="1">
      <c r="A840" s="3" t="s">
        <v>6099</v>
      </c>
      <c r="B840" s="3" t="s">
        <v>6100</v>
      </c>
      <c r="C840" s="3" t="s">
        <v>6101</v>
      </c>
      <c r="D840" s="3" t="s">
        <v>6102</v>
      </c>
      <c r="E840" s="3" t="s">
        <v>6103</v>
      </c>
      <c r="F840" s="3" t="s">
        <v>6104</v>
      </c>
      <c r="G840" s="3" t="s">
        <v>6105</v>
      </c>
      <c r="H840" s="3" t="s">
        <v>6106</v>
      </c>
      <c r="I840" s="3" t="str">
        <f>IFERROR(__xludf.DUMMYFUNCTION("GOOGLETRANSLATE(H840,""id"",""en"")"),"the news of the beautiful young lecturer Saleh Syar Anggun Kah makes a promise of marriage track record Biological evidence Easy to Take God")</f>
        <v>the news of the beautiful young lecturer Saleh Syar Anggun Kah makes a promise of marriage track record Biological evidence Easy to Take God</v>
      </c>
    </row>
    <row r="841" ht="15.75" customHeight="1">
      <c r="A841" s="3" t="s">
        <v>6107</v>
      </c>
      <c r="B841" s="3" t="s">
        <v>6108</v>
      </c>
      <c r="C841" s="3" t="s">
        <v>6109</v>
      </c>
      <c r="D841" s="3" t="s">
        <v>6110</v>
      </c>
      <c r="E841" s="3" t="s">
        <v>6111</v>
      </c>
      <c r="F841" s="3" t="s">
        <v>6112</v>
      </c>
      <c r="G841" s="3" t="s">
        <v>6113</v>
      </c>
      <c r="H841" s="3" t="s">
        <v>6114</v>
      </c>
      <c r="I841" s="3" t="str">
        <f>IFERROR(__xludf.DUMMYFUNCTION("GOOGLETRANSLATE(H841,""id"",""en"")"),"People are busy thinking young marriages are busy thinking of young people")</f>
        <v>People are busy thinking young marriages are busy thinking of young people</v>
      </c>
    </row>
    <row r="842" ht="15.75" customHeight="1">
      <c r="A842" s="3" t="s">
        <v>6115</v>
      </c>
      <c r="B842" s="3" t="s">
        <v>6116</v>
      </c>
      <c r="C842" s="3" t="s">
        <v>6117</v>
      </c>
      <c r="D842" s="3" t="s">
        <v>6118</v>
      </c>
      <c r="E842" s="3" t="s">
        <v>6119</v>
      </c>
      <c r="F842" s="3" t="s">
        <v>6120</v>
      </c>
      <c r="G842" s="3" t="s">
        <v>6121</v>
      </c>
      <c r="H842" s="3" t="s">
        <v>6122</v>
      </c>
      <c r="I842" s="3" t="str">
        <f>IFERROR(__xludf.DUMMYFUNCTION("GOOGLETRANSLATE(H842,""id"",""en"")"),"The opponent's young marriage is because the wife's life salary is not destroyed")</f>
        <v>The opponent's young marriage is because the wife's life salary is not destroyed</v>
      </c>
    </row>
    <row r="843" ht="15.75" customHeight="1">
      <c r="A843" s="3" t="s">
        <v>6123</v>
      </c>
      <c r="B843" s="3" t="s">
        <v>6124</v>
      </c>
      <c r="C843" s="3" t="s">
        <v>6125</v>
      </c>
      <c r="D843" s="3" t="s">
        <v>6126</v>
      </c>
      <c r="E843" s="3" t="s">
        <v>6127</v>
      </c>
      <c r="F843" s="3" t="s">
        <v>6128</v>
      </c>
      <c r="G843" s="3" t="s">
        <v>6129</v>
      </c>
      <c r="H843" s="3" t="s">
        <v>6130</v>
      </c>
      <c r="I843" s="3" t="str">
        <f>IFERROR(__xludf.DUMMYFUNCTION("GOOGLETRANSLATE(H843,""id"",""en"")"),"Posted Just Young Drunk Asmara Merampatt the plan of marriage, the recommendation yesterday go italy, it's crazy, it must be luxurious")</f>
        <v>Posted Just Young Drunk Asmara Merampatt the plan of marriage, the recommendation yesterday go italy, it's crazy, it must be luxurious</v>
      </c>
    </row>
    <row r="844" ht="15.75" customHeight="1">
      <c r="A844" s="3" t="s">
        <v>6131</v>
      </c>
      <c r="B844" s="3" t="s">
        <v>6132</v>
      </c>
      <c r="C844" s="3" t="s">
        <v>6133</v>
      </c>
      <c r="D844" s="3" t="s">
        <v>6134</v>
      </c>
      <c r="E844" s="3" t="s">
        <v>6135</v>
      </c>
      <c r="F844" s="3" t="s">
        <v>6136</v>
      </c>
      <c r="G844" s="3" t="s">
        <v>6136</v>
      </c>
      <c r="H844" s="3" t="s">
        <v>6137</v>
      </c>
      <c r="I844" s="3" t="str">
        <f>IFERROR(__xludf.DUMMYFUNCTION("GOOGLETRANSLATE(H844,""id"",""en"")"),"Lamalama marriage, a beautiful young lecturer, bro")</f>
        <v>Lamalama marriage, a beautiful young lecturer, bro</v>
      </c>
    </row>
    <row r="845" ht="15.75" customHeight="1">
      <c r="A845" s="3" t="s">
        <v>6138</v>
      </c>
      <c r="B845" s="3" t="s">
        <v>6139</v>
      </c>
      <c r="C845" s="3" t="s">
        <v>6140</v>
      </c>
      <c r="D845" s="3" t="s">
        <v>6141</v>
      </c>
      <c r="E845" s="3" t="s">
        <v>6142</v>
      </c>
      <c r="F845" s="3" t="s">
        <v>6143</v>
      </c>
      <c r="G845" s="3" t="s">
        <v>6143</v>
      </c>
      <c r="H845" s="3" t="s">
        <v>6144</v>
      </c>
      <c r="I845" s="3" t="str">
        <f>IFERROR(__xludf.DUMMYFUNCTION("GOOGLETRANSLATE(H845,""id"",""en"")"),"Original Mah The Characteristics of Young Marriage People")</f>
        <v>Original Mah The Characteristics of Young Marriage People</v>
      </c>
    </row>
    <row r="846" ht="15.75" customHeight="1">
      <c r="A846" s="3" t="s">
        <v>6145</v>
      </c>
      <c r="B846" s="3" t="s">
        <v>170</v>
      </c>
      <c r="C846" s="3" t="s">
        <v>170</v>
      </c>
      <c r="D846" s="3" t="s">
        <v>169</v>
      </c>
      <c r="E846" s="3" t="s">
        <v>169</v>
      </c>
      <c r="F846" s="3" t="s">
        <v>169</v>
      </c>
      <c r="G846" s="3" t="s">
        <v>169</v>
      </c>
      <c r="H846" s="3" t="s">
        <v>170</v>
      </c>
      <c r="I846" s="3" t="str">
        <f>IFERROR(__xludf.DUMMYFUNCTION("GOOGLETRANSLATE(H846,""id"",""en"")"),"The Young Marriage")</f>
        <v>The Young Marriage</v>
      </c>
    </row>
    <row r="847" ht="15.75" customHeight="1">
      <c r="A847" s="3" t="s">
        <v>6146</v>
      </c>
      <c r="B847" s="3" t="s">
        <v>6147</v>
      </c>
      <c r="C847" s="3" t="s">
        <v>6148</v>
      </c>
      <c r="D847" s="3" t="s">
        <v>6149</v>
      </c>
      <c r="E847" s="3" t="s">
        <v>6150</v>
      </c>
      <c r="F847" s="3" t="s">
        <v>6151</v>
      </c>
      <c r="G847" s="3" t="s">
        <v>6152</v>
      </c>
      <c r="H847" s="3" t="s">
        <v>6153</v>
      </c>
      <c r="I847" s="3" t="str">
        <f>IFERROR(__xludf.DUMMYFUNCTION("GOOGLETRANSLATE(H847,""id"",""en"")"),"Right the promise of marriage, hopefully the liability of the young lecturer cheating Allah knows both his late wife to call first")</f>
        <v>Right the promise of marriage, hopefully the liability of the young lecturer cheating Allah knows both his late wife to call first</v>
      </c>
    </row>
    <row r="848" ht="15.75" customHeight="1">
      <c r="A848" s="3" t="s">
        <v>6154</v>
      </c>
      <c r="B848" s="3" t="s">
        <v>6155</v>
      </c>
      <c r="C848" s="3" t="s">
        <v>6156</v>
      </c>
      <c r="D848" s="3" t="s">
        <v>6157</v>
      </c>
      <c r="E848" s="3" t="s">
        <v>6158</v>
      </c>
      <c r="F848" s="3" t="s">
        <v>6159</v>
      </c>
      <c r="G848" s="3" t="s">
        <v>6160</v>
      </c>
      <c r="H848" s="3" t="s">
        <v>6161</v>
      </c>
      <c r="I848" s="3" t="str">
        <f>IFERROR(__xludf.DUMMYFUNCTION("GOOGLETRANSLATE(H848,""id"",""en"")"),"yes go to marriage to defecate nt the middle of the judge to defecate young")</f>
        <v>yes go to marriage to defecate nt the middle of the judge to defecate young</v>
      </c>
    </row>
    <row r="849" ht="15.75" customHeight="1">
      <c r="A849" s="3" t="s">
        <v>6162</v>
      </c>
      <c r="B849" s="3" t="s">
        <v>6163</v>
      </c>
      <c r="C849" s="3" t="s">
        <v>6164</v>
      </c>
      <c r="D849" s="3" t="s">
        <v>6165</v>
      </c>
      <c r="E849" s="3" t="s">
        <v>6166</v>
      </c>
      <c r="F849" s="3" t="s">
        <v>6167</v>
      </c>
      <c r="G849" s="3" t="s">
        <v>6168</v>
      </c>
      <c r="H849" s="3" t="s">
        <v>6169</v>
      </c>
      <c r="I849" s="3" t="str">
        <f>IFERROR(__xludf.DUMMYFUNCTION("GOOGLETRANSLATE(H849,""id"",""en"")"),"News of many young people pregnant outside of marriage thinks where is the turn so that the name of Allah is not told to be human which is a boyfriend except a sad marriage")</f>
        <v>News of many young people pregnant outside of marriage thinks where is the turn so that the name of Allah is not told to be human which is a boyfriend except a sad marriage</v>
      </c>
    </row>
    <row r="850" ht="15.75" customHeight="1">
      <c r="A850" s="3" t="s">
        <v>6170</v>
      </c>
      <c r="B850" s="3" t="s">
        <v>6171</v>
      </c>
      <c r="C850" s="3" t="s">
        <v>6172</v>
      </c>
      <c r="D850" s="3" t="s">
        <v>6173</v>
      </c>
      <c r="E850" s="3" t="s">
        <v>6174</v>
      </c>
      <c r="F850" s="3" t="s">
        <v>6175</v>
      </c>
      <c r="G850" s="3" t="s">
        <v>6176</v>
      </c>
      <c r="H850" s="3" t="s">
        <v>6177</v>
      </c>
      <c r="I850" s="3" t="str">
        <f>IFERROR(__xludf.DUMMYFUNCTION("GOOGLETRANSLATE(H850,""id"",""en"")"),"Young Marriage Marriage Marriage is obliged to change the condition of Hanging Human Conditions Gabyed by a young marriage judge Difficult to live marriage and difficult for people to vote for the way of life")</f>
        <v>Young Marriage Marriage Marriage is obliged to change the condition of Hanging Human Conditions Gabyed by a young marriage judge Difficult to live marriage and difficult for people to vote for the way of life</v>
      </c>
    </row>
    <row r="851" ht="15.75" customHeight="1">
      <c r="A851" s="3" t="s">
        <v>6178</v>
      </c>
      <c r="B851" s="3" t="s">
        <v>6179</v>
      </c>
      <c r="C851" s="3" t="s">
        <v>6180</v>
      </c>
      <c r="D851" s="3" t="s">
        <v>6181</v>
      </c>
      <c r="E851" s="3" t="s">
        <v>6182</v>
      </c>
      <c r="F851" s="3" t="s">
        <v>6183</v>
      </c>
      <c r="G851" s="3" t="s">
        <v>6184</v>
      </c>
      <c r="H851" s="3" t="s">
        <v>6185</v>
      </c>
      <c r="I851" s="3" t="str">
        <f>IFERROR(__xludf.DUMMYFUNCTION("GOOGLETRANSLATE(H851,""id"",""en"")"),"really evil, you know dzalim seeing directly hard work enough to need a wife and wife if you don't get married young, you don't get married")</f>
        <v>really evil, you know dzalim seeing directly hard work enough to need a wife and wife if you don't get married young, you don't get married</v>
      </c>
    </row>
    <row r="852" ht="15.75" customHeight="1">
      <c r="A852" s="3" t="s">
        <v>6186</v>
      </c>
      <c r="B852" s="3" t="s">
        <v>6187</v>
      </c>
      <c r="C852" s="3" t="s">
        <v>6188</v>
      </c>
      <c r="D852" s="3" t="s">
        <v>6189</v>
      </c>
      <c r="E852" s="3" t="s">
        <v>6189</v>
      </c>
      <c r="F852" s="3" t="s">
        <v>6190</v>
      </c>
      <c r="G852" s="3" t="s">
        <v>6191</v>
      </c>
      <c r="H852" s="3" t="s">
        <v>6192</v>
      </c>
      <c r="I852" s="3" t="str">
        <f>IFERROR(__xludf.DUMMYFUNCTION("GOOGLETRANSLATE(H852,""id"",""en"")"),"marriage plan for young syar lecturers")</f>
        <v>marriage plan for young syar lecturers</v>
      </c>
    </row>
    <row r="853" ht="15.75" customHeight="1">
      <c r="A853" s="3" t="s">
        <v>6193</v>
      </c>
      <c r="B853" s="3" t="s">
        <v>6193</v>
      </c>
      <c r="C853" s="3" t="s">
        <v>6194</v>
      </c>
      <c r="D853" s="3" t="s">
        <v>6195</v>
      </c>
      <c r="E853" s="3" t="s">
        <v>6196</v>
      </c>
      <c r="F853" s="3" t="s">
        <v>6197</v>
      </c>
      <c r="G853" s="3" t="s">
        <v>6198</v>
      </c>
      <c r="H853" s="3" t="s">
        <v>6199</v>
      </c>
      <c r="I853" s="3" t="str">
        <f>IFERROR(__xludf.DUMMYFUNCTION("GOOGLETRANSLATE(H853,""id"",""en"")"),"Naufal tastes dead eating regret of marriage life young lecturers wear beautiful eyes")</f>
        <v>Naufal tastes dead eating regret of marriage life young lecturers wear beautiful eyes</v>
      </c>
    </row>
    <row r="854" ht="15.75" customHeight="1">
      <c r="A854" s="3" t="s">
        <v>6200</v>
      </c>
      <c r="B854" s="3" t="s">
        <v>6201</v>
      </c>
      <c r="C854" s="3" t="s">
        <v>6202</v>
      </c>
      <c r="D854" s="3" t="s">
        <v>6203</v>
      </c>
      <c r="E854" s="3" t="s">
        <v>6204</v>
      </c>
      <c r="F854" s="3" t="s">
        <v>6205</v>
      </c>
      <c r="G854" s="3" t="s">
        <v>6206</v>
      </c>
      <c r="H854" s="3" t="s">
        <v>6207</v>
      </c>
      <c r="I854" s="3" t="str">
        <f>IFERROR(__xludf.DUMMYFUNCTION("GOOGLETRANSLATE(H854,""id"",""en"")"),"You don't don't have money, it's not like money, I'm not reading, don't read, just write the cheating, the girl, the girl doesn't know the young jerk, I don't know, I don't know, I don't know")</f>
        <v>You don't don't have money, it's not like money, I'm not reading, don't read, just write the cheating, the girl, the girl doesn't know the young jerk, I don't know, I don't know, I don't know</v>
      </c>
    </row>
    <row r="855" ht="15.75" customHeight="1">
      <c r="A855" s="3" t="s">
        <v>6208</v>
      </c>
      <c r="B855" s="3" t="s">
        <v>6209</v>
      </c>
      <c r="C855" s="3" t="s">
        <v>6210</v>
      </c>
      <c r="D855" s="3" t="s">
        <v>6211</v>
      </c>
      <c r="E855" s="3" t="s">
        <v>6212</v>
      </c>
      <c r="F855" s="3" t="s">
        <v>6213</v>
      </c>
      <c r="G855" s="3" t="s">
        <v>6213</v>
      </c>
      <c r="H855" s="3" t="s">
        <v>6214</v>
      </c>
      <c r="I855" s="3" t="str">
        <f>IFERROR(__xludf.DUMMYFUNCTION("GOOGLETRANSLATE(H855,""id"",""en"")"),"I swear just to know the gossip of young people just hear King Nasar Marriage")</f>
        <v>I swear just to know the gossip of young people just hear King Nasar Marriage</v>
      </c>
    </row>
    <row r="856" ht="15.75" customHeight="1">
      <c r="A856" s="3" t="s">
        <v>6215</v>
      </c>
      <c r="B856" s="3" t="s">
        <v>6216</v>
      </c>
      <c r="C856" s="3" t="s">
        <v>6217</v>
      </c>
      <c r="D856" s="3" t="s">
        <v>6218</v>
      </c>
      <c r="E856" s="3" t="s">
        <v>6218</v>
      </c>
      <c r="F856" s="3" t="s">
        <v>6219</v>
      </c>
      <c r="G856" s="3" t="s">
        <v>6220</v>
      </c>
      <c r="H856" s="3" t="s">
        <v>6221</v>
      </c>
      <c r="I856" s="3" t="str">
        <f>IFERROR(__xludf.DUMMYFUNCTION("GOOGLETRANSLATE(H856,""id"",""en"")"),"Sex marriage responsibility pairs of young marriages hindar adultery divorce")</f>
        <v>Sex marriage responsibility pairs of young marriages hindar adultery divorce</v>
      </c>
    </row>
    <row r="857" ht="15.75" customHeight="1">
      <c r="A857" s="3" t="s">
        <v>6222</v>
      </c>
      <c r="B857" s="3" t="s">
        <v>6222</v>
      </c>
      <c r="C857" s="3" t="s">
        <v>6223</v>
      </c>
      <c r="D857" s="3" t="s">
        <v>6224</v>
      </c>
      <c r="E857" s="3" t="s">
        <v>6225</v>
      </c>
      <c r="F857" s="3" t="s">
        <v>6226</v>
      </c>
      <c r="G857" s="3" t="s">
        <v>6227</v>
      </c>
      <c r="H857" s="3" t="s">
        <v>6228</v>
      </c>
      <c r="I857" s="3" t="str">
        <f>IFERROR(__xludf.DUMMYFUNCTION("GOOGLETRANSLATE(H857,""id"",""en"")"),"the young lecturer Saleh Saleh mah faith is strong near the husband of an arrogant lecturer marriage, his wife is cheating on a widower")</f>
        <v>the young lecturer Saleh Saleh mah faith is strong near the husband of an arrogant lecturer marriage, his wife is cheating on a widower</v>
      </c>
    </row>
    <row r="858" ht="15.75" customHeight="1">
      <c r="A858" s="3" t="s">
        <v>6229</v>
      </c>
      <c r="B858" s="3" t="s">
        <v>6230</v>
      </c>
      <c r="C858" s="3" t="s">
        <v>6231</v>
      </c>
      <c r="D858" s="3" t="s">
        <v>6232</v>
      </c>
      <c r="E858" s="3" t="s">
        <v>6233</v>
      </c>
      <c r="F858" s="3" t="s">
        <v>6234</v>
      </c>
      <c r="G858" s="3" t="s">
        <v>6234</v>
      </c>
      <c r="H858" s="3" t="s">
        <v>6235</v>
      </c>
      <c r="I858" s="3" t="str">
        <f>IFERROR(__xludf.DUMMYFUNCTION("GOOGLETRANSLATE(H858,""id"",""en"")"),"Marriage of young lecturers")</f>
        <v>Marriage of young lecturers</v>
      </c>
    </row>
    <row r="859" ht="15.75" customHeight="1">
      <c r="A859" s="3" t="s">
        <v>6236</v>
      </c>
      <c r="B859" s="3" t="s">
        <v>6237</v>
      </c>
      <c r="C859" s="3" t="s">
        <v>6238</v>
      </c>
      <c r="D859" s="3" t="s">
        <v>6239</v>
      </c>
      <c r="E859" s="3" t="s">
        <v>6240</v>
      </c>
      <c r="F859" s="3" t="s">
        <v>6241</v>
      </c>
      <c r="G859" s="3" t="s">
        <v>6242</v>
      </c>
      <c r="H859" s="3" t="s">
        <v>6243</v>
      </c>
      <c r="I859" s="3" t="str">
        <f>IFERROR(__xludf.DUMMYFUNCTION("GOOGLETRANSLATE(H859,""id"",""en"")"),"Hijab Young Lecturer So Cheating Don't Know if the marriage is not a guy, Mrs. Hijab if he likes someone's husband")</f>
        <v>Hijab Young Lecturer So Cheating Don't Know if the marriage is not a guy, Mrs. Hijab if he likes someone's husband</v>
      </c>
    </row>
    <row r="860" ht="15.75" customHeight="1">
      <c r="A860" s="3" t="s">
        <v>6244</v>
      </c>
      <c r="B860" s="3" t="s">
        <v>6245</v>
      </c>
      <c r="C860" s="3" t="s">
        <v>6246</v>
      </c>
      <c r="D860" s="3" t="s">
        <v>6247</v>
      </c>
      <c r="E860" s="3" t="s">
        <v>6248</v>
      </c>
      <c r="F860" s="3" t="s">
        <v>6249</v>
      </c>
      <c r="G860" s="3" t="s">
        <v>6250</v>
      </c>
      <c r="H860" s="3" t="s">
        <v>6251</v>
      </c>
      <c r="I860" s="3" t="str">
        <f>IFERROR(__xludf.DUMMYFUNCTION("GOOGLETRANSLATE(H860,""id"",""en"")"),"The young marriage amps are very poor burden the old single is poor, diligently borrowing money likes to forget to forget the poor debt of young marriage so the burden of poor brain is used")</f>
        <v>The young marriage amps are very poor burden the old single is poor, diligently borrowing money likes to forget to forget the poor debt of young marriage so the burden of poor brain is used</v>
      </c>
    </row>
    <row r="861" ht="15.75" customHeight="1">
      <c r="A861" s="3" t="s">
        <v>6252</v>
      </c>
      <c r="B861" s="3" t="s">
        <v>6253</v>
      </c>
      <c r="C861" s="3" t="s">
        <v>6254</v>
      </c>
      <c r="D861" s="3" t="s">
        <v>6255</v>
      </c>
      <c r="E861" s="3" t="s">
        <v>6256</v>
      </c>
      <c r="F861" s="3" t="s">
        <v>6257</v>
      </c>
      <c r="G861" s="3" t="s">
        <v>6258</v>
      </c>
      <c r="H861" s="3" t="s">
        <v>6259</v>
      </c>
      <c r="I861" s="3" t="str">
        <f>IFERROR(__xludf.DUMMYFUNCTION("GOOGLETRANSLATE(H861,""id"",""en"")"),"if the village flower is indeed a young marriage uncle")</f>
        <v>if the village flower is indeed a young marriage uncle</v>
      </c>
    </row>
    <row r="862" ht="15.75" customHeight="1">
      <c r="A862" s="3" t="s">
        <v>6260</v>
      </c>
      <c r="B862" s="3" t="s">
        <v>6261</v>
      </c>
      <c r="C862" s="3" t="s">
        <v>6262</v>
      </c>
      <c r="D862" s="3" t="s">
        <v>6263</v>
      </c>
      <c r="E862" s="3" t="s">
        <v>6264</v>
      </c>
      <c r="F862" s="3" t="s">
        <v>6265</v>
      </c>
      <c r="G862" s="3" t="s">
        <v>6266</v>
      </c>
      <c r="H862" s="3" t="s">
        <v>6267</v>
      </c>
      <c r="I862" s="3" t="str">
        <f>IFERROR(__xludf.DUMMYFUNCTION("GOOGLETRANSLATE(H862,""id"",""en"")"),"ckckck a jerk guy is not the brain story fictional story of real life more more and more gobs hopefully repenting to be happy to get married free")</f>
        <v>ckckck a jerk guy is not the brain story fictional story of real life more more and more gobs hopefully repenting to be happy to get married free</v>
      </c>
    </row>
    <row r="863" ht="15.75" customHeight="1">
      <c r="A863" s="3" t="s">
        <v>6268</v>
      </c>
      <c r="B863" s="3" t="s">
        <v>6269</v>
      </c>
      <c r="C863" s="3" t="s">
        <v>6270</v>
      </c>
      <c r="D863" s="3" t="s">
        <v>6271</v>
      </c>
      <c r="E863" s="3" t="s">
        <v>6272</v>
      </c>
      <c r="F863" s="3" t="s">
        <v>6273</v>
      </c>
      <c r="G863" s="3" t="s">
        <v>6274</v>
      </c>
      <c r="H863" s="3" t="s">
        <v>6275</v>
      </c>
      <c r="I863" s="3" t="str">
        <f>IFERROR(__xludf.DUMMYFUNCTION("GOOGLETRANSLATE(H863,""id"",""en"")"),"the story of young love marriage likes first the girl marriage yes cool calm the girl suddenly possessive perspective of the guy the guy cheating divorced the guy knows that the critical girl divorced the girl lives")</f>
        <v>the story of young love marriage likes first the girl marriage yes cool calm the girl suddenly possessive perspective of the guy the guy cheating divorced the guy knows that the critical girl divorced the girl lives</v>
      </c>
    </row>
    <row r="864" ht="15.75" customHeight="1">
      <c r="A864" s="3" t="s">
        <v>6276</v>
      </c>
      <c r="B864" s="3" t="s">
        <v>6277</v>
      </c>
      <c r="C864" s="3" t="s">
        <v>6278</v>
      </c>
      <c r="D864" s="3" t="s">
        <v>6279</v>
      </c>
      <c r="E864" s="3" t="s">
        <v>6280</v>
      </c>
      <c r="F864" s="3" t="s">
        <v>6281</v>
      </c>
      <c r="G864" s="3" t="s">
        <v>6282</v>
      </c>
      <c r="H864" s="3" t="s">
        <v>6283</v>
      </c>
      <c r="I864" s="3" t="str">
        <f>IFERROR(__xludf.DUMMYFUNCTION("GOOGLETRANSLATE(H864,""id"",""en"")"),"Very tired of seeing btw you really young thinking of marriage dulupuasin work looking for money regret if the old girl enters casually looking for the duid thinking is very good life.")</f>
        <v>Very tired of seeing btw you really young thinking of marriage dulupuasin work looking for money regret if the old girl enters casually looking for the duid thinking is very good life.</v>
      </c>
    </row>
    <row r="865" ht="15.75" customHeight="1">
      <c r="A865" s="3" t="s">
        <v>6284</v>
      </c>
      <c r="B865" s="3" t="s">
        <v>6285</v>
      </c>
      <c r="C865" s="3" t="s">
        <v>6286</v>
      </c>
      <c r="D865" s="3" t="s">
        <v>6287</v>
      </c>
      <c r="E865" s="3" t="s">
        <v>6288</v>
      </c>
      <c r="F865" s="3" t="s">
        <v>6289</v>
      </c>
      <c r="G865" s="3" t="s">
        <v>6290</v>
      </c>
      <c r="H865" s="3" t="s">
        <v>6291</v>
      </c>
      <c r="I865" s="3" t="str">
        <f>IFERROR(__xludf.DUMMYFUNCTION("GOOGLETRANSLATE(H865,""id"",""en"")"),"Thecoffee of the late lives, I don't know")</f>
        <v>Thecoffee of the late lives, I don't know</v>
      </c>
    </row>
    <row r="866" ht="15.75" customHeight="1">
      <c r="A866" s="3" t="s">
        <v>6292</v>
      </c>
      <c r="B866" s="3" t="s">
        <v>6293</v>
      </c>
      <c r="C866" s="3" t="s">
        <v>6294</v>
      </c>
      <c r="D866" s="3" t="s">
        <v>6295</v>
      </c>
      <c r="E866" s="3" t="s">
        <v>6296</v>
      </c>
      <c r="F866" s="3" t="s">
        <v>6297</v>
      </c>
      <c r="G866" s="3" t="s">
        <v>6298</v>
      </c>
      <c r="H866" s="3" t="s">
        <v>6299</v>
      </c>
      <c r="I866" s="3" t="str">
        <f>IFERROR(__xludf.DUMMYFUNCTION("GOOGLETRANSLATE(H866,""id"",""en"")"),"Yes, just marriage, etc. but really care that delicious life is the result of the work of the work of the young favors here and there really really fun you know")</f>
        <v>Yes, just marriage, etc. but really care that delicious life is the result of the work of the work of the young favors here and there really really fun you know</v>
      </c>
    </row>
    <row r="867" ht="15.75" customHeight="1">
      <c r="A867" s="3" t="s">
        <v>6300</v>
      </c>
      <c r="B867" s="3" t="s">
        <v>6301</v>
      </c>
      <c r="C867" s="3" t="s">
        <v>6302</v>
      </c>
      <c r="D867" s="3" t="s">
        <v>6303</v>
      </c>
      <c r="E867" s="3" t="s">
        <v>6304</v>
      </c>
      <c r="F867" s="3" t="s">
        <v>6305</v>
      </c>
      <c r="G867" s="3" t="s">
        <v>6305</v>
      </c>
      <c r="H867" s="3" t="s">
        <v>6306</v>
      </c>
      <c r="I867" s="3" t="str">
        <f>IFERROR(__xludf.DUMMYFUNCTION("GOOGLETRANSLATE(H867,""id"",""en"")"),"young woman praying mosque house invites marriage")</f>
        <v>young woman praying mosque house invites marriage</v>
      </c>
    </row>
    <row r="868" ht="15.75" customHeight="1">
      <c r="A868" s="3" t="s">
        <v>6307</v>
      </c>
      <c r="B868" s="3" t="s">
        <v>6308</v>
      </c>
      <c r="C868" s="3" t="s">
        <v>6309</v>
      </c>
      <c r="D868" s="3" t="s">
        <v>6310</v>
      </c>
      <c r="E868" s="3" t="s">
        <v>6311</v>
      </c>
      <c r="F868" s="3" t="s">
        <v>6312</v>
      </c>
      <c r="G868" s="3" t="s">
        <v>6313</v>
      </c>
      <c r="H868" s="3" t="s">
        <v>6314</v>
      </c>
      <c r="I868" s="3" t="str">
        <f>IFERROR(__xludf.DUMMYFUNCTION("GOOGLETRANSLATE(H868,""id"",""en"")"),"the item if it's the ideal of a young marriage")</f>
        <v>the item if it's the ideal of a young marriage</v>
      </c>
    </row>
    <row r="869" ht="15.75" customHeight="1">
      <c r="A869" s="3" t="s">
        <v>6315</v>
      </c>
      <c r="B869" s="3" t="s">
        <v>6316</v>
      </c>
      <c r="C869" s="3" t="s">
        <v>6317</v>
      </c>
      <c r="D869" s="3" t="s">
        <v>6318</v>
      </c>
      <c r="E869" s="3" t="s">
        <v>6319</v>
      </c>
      <c r="F869" s="3" t="s">
        <v>6320</v>
      </c>
      <c r="G869" s="3" t="s">
        <v>6321</v>
      </c>
      <c r="H869" s="3" t="s">
        <v>6322</v>
      </c>
      <c r="I869" s="3" t="str">
        <f>IFERROR(__xludf.DUMMYFUNCTION("GOOGLETRANSLATE(H869,""id"",""en"")"),"young Korean women's marriage to withdraw age marriage")</f>
        <v>young Korean women's marriage to withdraw age marriage</v>
      </c>
    </row>
    <row r="870" ht="15.75" customHeight="1">
      <c r="A870" s="3" t="s">
        <v>6323</v>
      </c>
      <c r="B870" s="3" t="s">
        <v>6323</v>
      </c>
      <c r="C870" s="3" t="s">
        <v>6324</v>
      </c>
      <c r="D870" s="3" t="s">
        <v>6325</v>
      </c>
      <c r="E870" s="3" t="s">
        <v>6326</v>
      </c>
      <c r="F870" s="3" t="s">
        <v>6327</v>
      </c>
      <c r="G870" s="3" t="s">
        <v>6327</v>
      </c>
      <c r="H870" s="3" t="s">
        <v>6328</v>
      </c>
      <c r="I870" s="3" t="str">
        <f>IFERROR(__xludf.DUMMYFUNCTION("GOOGLETRANSLATE(H870,""id"",""en"")"),"his wife is sick with marriage divorce young lecturer")</f>
        <v>his wife is sick with marriage divorce young lecturer</v>
      </c>
    </row>
    <row r="871" ht="15.75" customHeight="1">
      <c r="A871" s="3" t="s">
        <v>6329</v>
      </c>
      <c r="B871" s="3" t="s">
        <v>6330</v>
      </c>
      <c r="C871" s="3" t="s">
        <v>6331</v>
      </c>
      <c r="D871" s="3" t="s">
        <v>6332</v>
      </c>
      <c r="E871" s="3" t="s">
        <v>6333</v>
      </c>
      <c r="F871" s="3" t="s">
        <v>6334</v>
      </c>
      <c r="G871" s="3" t="s">
        <v>6334</v>
      </c>
      <c r="H871" s="3" t="s">
        <v>6335</v>
      </c>
      <c r="I871" s="3" t="str">
        <f>IFERROR(__xludf.DUMMYFUNCTION("GOOGLETRANSLATE(H871,""id"",""en"")"),"young marriage age is stable just relaxing emotions and live life the full")</f>
        <v>young marriage age is stable just relaxing emotions and live life the full</v>
      </c>
    </row>
    <row r="872" ht="15.75" customHeight="1">
      <c r="A872" s="3" t="s">
        <v>6336</v>
      </c>
      <c r="B872" s="3" t="s">
        <v>6337</v>
      </c>
      <c r="C872" s="3" t="s">
        <v>4508</v>
      </c>
      <c r="D872" s="3" t="s">
        <v>4509</v>
      </c>
      <c r="E872" s="3" t="s">
        <v>4510</v>
      </c>
      <c r="F872" s="3" t="s">
        <v>4511</v>
      </c>
      <c r="G872" s="3" t="s">
        <v>4512</v>
      </c>
      <c r="H872" s="3" t="s">
        <v>4513</v>
      </c>
      <c r="I872" s="3" t="str">
        <f>IFERROR(__xludf.DUMMYFUNCTION("GOOGLETRANSLATE(H872,""id"",""en"")"),"busy thinking young zan just prepare you to die young")</f>
        <v>busy thinking young zan just prepare you to die young</v>
      </c>
    </row>
    <row r="873" ht="15.75" customHeight="1">
      <c r="A873" s="3" t="s">
        <v>6338</v>
      </c>
      <c r="B873" s="3" t="s">
        <v>6339</v>
      </c>
      <c r="C873" s="3" t="s">
        <v>6340</v>
      </c>
      <c r="D873" s="3" t="s">
        <v>6341</v>
      </c>
      <c r="E873" s="3" t="s">
        <v>6341</v>
      </c>
      <c r="F873" s="3" t="s">
        <v>6342</v>
      </c>
      <c r="G873" s="3" t="s">
        <v>6343</v>
      </c>
      <c r="H873" s="3" t="s">
        <v>6344</v>
      </c>
      <c r="I873" s="3" t="str">
        <f>IFERROR(__xludf.DUMMYFUNCTION("GOOGLETRANSLATE(H873,""id"",""en"")"),"Install the young marriage Alas avoiding Zina Divorce")</f>
        <v>Install the young marriage Alas avoiding Zina Divorce</v>
      </c>
    </row>
    <row r="874" ht="15.75" customHeight="1">
      <c r="A874" s="3" t="s">
        <v>6345</v>
      </c>
      <c r="B874" s="3" t="s">
        <v>6346</v>
      </c>
      <c r="C874" s="3" t="s">
        <v>6347</v>
      </c>
      <c r="D874" s="3" t="s">
        <v>6348</v>
      </c>
      <c r="E874" s="3" t="s">
        <v>6349</v>
      </c>
      <c r="F874" s="3" t="s">
        <v>6350</v>
      </c>
      <c r="G874" s="3" t="s">
        <v>6351</v>
      </c>
      <c r="H874" s="3" t="s">
        <v>6352</v>
      </c>
      <c r="I874" s="3" t="str">
        <f>IFERROR(__xludf.DUMMYFUNCTION("GOOGLETRANSLATE(H874,""id"",""en"")"),"cheating young lecturer sholehah know the marriage is ouch confuse")</f>
        <v>cheating young lecturer sholehah know the marriage is ouch confuse</v>
      </c>
    </row>
    <row r="875" ht="15.75" customHeight="1">
      <c r="A875" s="3" t="s">
        <v>6353</v>
      </c>
      <c r="B875" s="3" t="s">
        <v>6354</v>
      </c>
      <c r="C875" s="3" t="s">
        <v>6355</v>
      </c>
      <c r="D875" s="3" t="s">
        <v>6356</v>
      </c>
      <c r="E875" s="3" t="s">
        <v>6357</v>
      </c>
      <c r="F875" s="3" t="s">
        <v>6358</v>
      </c>
      <c r="G875" s="3" t="s">
        <v>6359</v>
      </c>
      <c r="H875" s="3" t="s">
        <v>6360</v>
      </c>
      <c r="I875" s="3" t="str">
        <f>IFERROR(__xludf.DUMMYFUNCTION("GOOGLETRANSLATE(H875,""id"",""en"")"),"Yes, about marriage, youth focus, focus a career, saying that marriage yesterday Ziva was confused, shocked Ziva was talking")</f>
        <v>Yes, about marriage, youth focus, focus a career, saying that marriage yesterday Ziva was confused, shocked Ziva was talking</v>
      </c>
    </row>
    <row r="876" ht="15.75" customHeight="1">
      <c r="A876" s="3" t="s">
        <v>6361</v>
      </c>
      <c r="B876" s="3" t="s">
        <v>6362</v>
      </c>
      <c r="C876" s="3" t="s">
        <v>6363</v>
      </c>
      <c r="D876" s="3" t="s">
        <v>6364</v>
      </c>
      <c r="E876" s="3" t="s">
        <v>6365</v>
      </c>
      <c r="F876" s="3" t="s">
        <v>6366</v>
      </c>
      <c r="G876" s="3" t="s">
        <v>6367</v>
      </c>
      <c r="H876" s="3" t="s">
        <v>6368</v>
      </c>
      <c r="I876" s="3" t="str">
        <f>IFERROR(__xludf.DUMMYFUNCTION("GOOGLETRANSLATE(H876,""id"",""en"")"),"Marriage, a beautiful young lecturer canceled my affair with the wrong word word not mine sick")</f>
        <v>Marriage, a beautiful young lecturer canceled my affair with the wrong word word not mine sick</v>
      </c>
    </row>
    <row r="877" ht="15.75" customHeight="1">
      <c r="A877" s="3" t="s">
        <v>6369</v>
      </c>
      <c r="B877" s="3" t="s">
        <v>6370</v>
      </c>
      <c r="C877" s="3" t="s">
        <v>6371</v>
      </c>
      <c r="D877" s="3" t="s">
        <v>6372</v>
      </c>
      <c r="E877" s="3" t="s">
        <v>6373</v>
      </c>
      <c r="F877" s="3" t="s">
        <v>6374</v>
      </c>
      <c r="G877" s="3" t="s">
        <v>6375</v>
      </c>
      <c r="H877" s="3" t="s">
        <v>6376</v>
      </c>
      <c r="I877" s="3" t="str">
        <f>IFERROR(__xludf.DUMMYFUNCTION("GOOGLETRANSLATE(H877,""id"",""en"")"),"ASI REST OF THE REST OF YOUNG NIKAH FATHER'S RANTAU PARENTS FATHER If you are full of full breastfeeding sister, younger siblings are smarter")</f>
        <v>ASI REST OF THE REST OF YOUNG NIKAH FATHER'S RANTAU PARENTS FATHER If you are full of full breastfeeding sister, younger siblings are smarter</v>
      </c>
    </row>
    <row r="878" ht="15.75" customHeight="1">
      <c r="A878" s="3" t="s">
        <v>6377</v>
      </c>
      <c r="B878" s="3" t="s">
        <v>6378</v>
      </c>
      <c r="C878" s="3" t="s">
        <v>6379</v>
      </c>
      <c r="D878" s="3" t="s">
        <v>6380</v>
      </c>
      <c r="E878" s="3" t="s">
        <v>6381</v>
      </c>
      <c r="F878" s="3" t="s">
        <v>6382</v>
      </c>
      <c r="G878" s="3" t="s">
        <v>6383</v>
      </c>
      <c r="H878" s="3" t="s">
        <v>6384</v>
      </c>
      <c r="I878" s="3" t="str">
        <f>IFERROR(__xludf.DUMMYFUNCTION("GOOGLETRANSLATE(H878,""id"",""en"")"),"Rich Tweet makes you love the age of children forced young marriage to watch Netflix Angkah Delicious")</f>
        <v>Rich Tweet makes you love the age of children forced young marriage to watch Netflix Angkah Delicious</v>
      </c>
    </row>
    <row r="879" ht="15.75" customHeight="1">
      <c r="A879" s="3" t="s">
        <v>6385</v>
      </c>
      <c r="B879" s="3" t="s">
        <v>6386</v>
      </c>
      <c r="C879" s="3" t="s">
        <v>6387</v>
      </c>
      <c r="D879" s="3" t="s">
        <v>6388</v>
      </c>
      <c r="E879" s="3" t="s">
        <v>6389</v>
      </c>
      <c r="F879" s="3" t="s">
        <v>6390</v>
      </c>
      <c r="G879" s="3" t="s">
        <v>6391</v>
      </c>
      <c r="H879" s="3" t="s">
        <v>6392</v>
      </c>
      <c r="I879" s="3" t="str">
        <f>IFERROR(__xludf.DUMMYFUNCTION("GOOGLETRANSLATE(H879,""id"",""en"")"),"Confused Senior Puber Men look for young leaves of marriage to marriage, the wife's wife is cheating")</f>
        <v>Confused Senior Puber Men look for young leaves of marriage to marriage, the wife's wife is cheating</v>
      </c>
    </row>
    <row r="880" ht="15.75" customHeight="1">
      <c r="A880" s="3" t="s">
        <v>6393</v>
      </c>
      <c r="B880" s="3" t="s">
        <v>6394</v>
      </c>
      <c r="C880" s="3" t="s">
        <v>6395</v>
      </c>
      <c r="D880" s="3" t="s">
        <v>6396</v>
      </c>
      <c r="E880" s="3" t="s">
        <v>6397</v>
      </c>
      <c r="F880" s="3" t="s">
        <v>6398</v>
      </c>
      <c r="G880" s="3" t="s">
        <v>6399</v>
      </c>
      <c r="H880" s="3" t="s">
        <v>6400</v>
      </c>
      <c r="I880" s="3" t="str">
        <f>IFERROR(__xludf.DUMMYFUNCTION("GOOGLETRANSLATE(H880,""id"",""en"")"),"sad story if you get married, you can't travel where is young set sat set")</f>
        <v>sad story if you get married, you can't travel where is young set sat set</v>
      </c>
    </row>
    <row r="881" ht="15.75" customHeight="1">
      <c r="A881" s="3" t="s">
        <v>6401</v>
      </c>
      <c r="B881" s="3" t="s">
        <v>6402</v>
      </c>
      <c r="C881" s="3" t="s">
        <v>6403</v>
      </c>
      <c r="D881" s="3" t="s">
        <v>6404</v>
      </c>
      <c r="E881" s="3" t="s">
        <v>6405</v>
      </c>
      <c r="F881" s="3" t="s">
        <v>6406</v>
      </c>
      <c r="G881" s="3" t="s">
        <v>6407</v>
      </c>
      <c r="H881" s="3" t="s">
        <v>6408</v>
      </c>
      <c r="I881" s="3" t="str">
        <f>IFERROR(__xludf.DUMMYFUNCTION("GOOGLETRANSLATE(H881,""id"",""en"")"),"Young Marriage Marriage Simple Marriage Limits Husbands welding sometimes ojol since birth husband Receive State Work Sometimes the fortune of children Rezeki or no effort")</f>
        <v>Young Marriage Marriage Simple Marriage Limits Husbands welding sometimes ojol since birth husband Receive State Work Sometimes the fortune of children Rezeki or no effort</v>
      </c>
    </row>
    <row r="882" ht="15.75" customHeight="1">
      <c r="A882" s="3" t="s">
        <v>6409</v>
      </c>
      <c r="B882" s="3" t="s">
        <v>6410</v>
      </c>
      <c r="C882" s="3" t="s">
        <v>6411</v>
      </c>
      <c r="D882" s="3" t="s">
        <v>6412</v>
      </c>
      <c r="E882" s="3" t="s">
        <v>6413</v>
      </c>
      <c r="F882" s="3" t="s">
        <v>6414</v>
      </c>
      <c r="G882" s="3" t="s">
        <v>6415</v>
      </c>
      <c r="H882" s="3" t="s">
        <v>6416</v>
      </c>
      <c r="I882" s="3" t="str">
        <f>IFERROR(__xludf.DUMMYFUNCTION("GOOGLETRANSLATE(H882,""id"",""en"")"),"handover of young marriages of old marriages rich in poor there is set")</f>
        <v>handover of young marriages of old marriages rich in poor there is set</v>
      </c>
    </row>
    <row r="883" ht="15.75" customHeight="1">
      <c r="A883" s="3" t="s">
        <v>6417</v>
      </c>
      <c r="B883" s="3" t="s">
        <v>6418</v>
      </c>
      <c r="C883" s="3" t="s">
        <v>6419</v>
      </c>
      <c r="D883" s="3" t="s">
        <v>6420</v>
      </c>
      <c r="E883" s="3" t="s">
        <v>6421</v>
      </c>
      <c r="F883" s="3" t="s">
        <v>6422</v>
      </c>
      <c r="G883" s="3" t="s">
        <v>6423</v>
      </c>
      <c r="H883" s="3" t="s">
        <v>6424</v>
      </c>
      <c r="I883" s="3" t="str">
        <f>IFERROR(__xludf.DUMMYFUNCTION("GOOGLETRANSLATE(H883,""id"",""en"")"),"Hanging Personal Charity Worship Is a cousin of Marriage Young People Lazy Work Work Paying Needs to Life Home Interesting the brother -in -law, so lack of salary paying debt, yes, hanging personally")</f>
        <v>Hanging Personal Charity Worship Is a cousin of Marriage Young People Lazy Work Work Paying Needs to Life Home Interesting the brother -in -law, so lack of salary paying debt, yes, hanging personally</v>
      </c>
    </row>
    <row r="884" ht="15.75" customHeight="1">
      <c r="A884" s="3" t="s">
        <v>6425</v>
      </c>
      <c r="B884" s="3" t="s">
        <v>6426</v>
      </c>
      <c r="C884" s="3" t="s">
        <v>6427</v>
      </c>
      <c r="D884" s="3" t="s">
        <v>6428</v>
      </c>
      <c r="E884" s="3" t="s">
        <v>6429</v>
      </c>
      <c r="F884" s="3" t="s">
        <v>6430</v>
      </c>
      <c r="G884" s="3" t="s">
        <v>6431</v>
      </c>
      <c r="H884" s="3" t="s">
        <v>6432</v>
      </c>
      <c r="I884" s="3" t="str">
        <f>IFERROR(__xludf.DUMMYFUNCTION("GOOGLETRANSLATE(H884,""id"",""en"")"),"The core of the judge chose the economy down, it was reasonable to survive the young marriage, the old marriage, please the requirements for the full marriage, the risk of the responsibility")</f>
        <v>The core of the judge chose the economy down, it was reasonable to survive the young marriage, the old marriage, please the requirements for the full marriage, the risk of the responsibility</v>
      </c>
    </row>
    <row r="885" ht="15.75" customHeight="1">
      <c r="A885" s="3" t="s">
        <v>6433</v>
      </c>
      <c r="B885" s="3" t="s">
        <v>6434</v>
      </c>
      <c r="C885" s="3" t="s">
        <v>6435</v>
      </c>
      <c r="D885" s="3" t="s">
        <v>6436</v>
      </c>
      <c r="E885" s="3" t="s">
        <v>6437</v>
      </c>
      <c r="F885" s="3" t="s">
        <v>6438</v>
      </c>
      <c r="G885" s="3" t="s">
        <v>6439</v>
      </c>
      <c r="H885" s="3" t="s">
        <v>6440</v>
      </c>
      <c r="I885" s="3" t="str">
        <f>IFERROR(__xludf.DUMMYFUNCTION("GOOGLETRANSLATE(H885,""id"",""en"")"),"Wait for the Marriage of Young Lecturers")</f>
        <v>Wait for the Marriage of Young Lecturers</v>
      </c>
    </row>
    <row r="886" ht="15.75" customHeight="1">
      <c r="A886" s="3" t="s">
        <v>6441</v>
      </c>
      <c r="B886" s="3" t="s">
        <v>6441</v>
      </c>
      <c r="C886" s="3" t="s">
        <v>6442</v>
      </c>
      <c r="D886" s="3" t="s">
        <v>6443</v>
      </c>
      <c r="E886" s="3" t="s">
        <v>6444</v>
      </c>
      <c r="F886" s="3" t="s">
        <v>6445</v>
      </c>
      <c r="G886" s="3" t="s">
        <v>6446</v>
      </c>
      <c r="H886" s="3" t="s">
        <v>6447</v>
      </c>
      <c r="I886" s="3" t="str">
        <f>IFERROR(__xludf.DUMMYFUNCTION("GOOGLETRANSLATE(H886,""id"",""en"")"),"annoyed man change his wife sick if he is sick with divorce marriage the young lecturer")</f>
        <v>annoyed man change his wife sick if he is sick with divorce marriage the young lecturer</v>
      </c>
    </row>
    <row r="887" ht="15.75" customHeight="1">
      <c r="A887" s="3" t="s">
        <v>6448</v>
      </c>
      <c r="B887" s="3" t="s">
        <v>6449</v>
      </c>
      <c r="C887" s="3" t="s">
        <v>6450</v>
      </c>
      <c r="D887" s="3" t="s">
        <v>6451</v>
      </c>
      <c r="E887" s="3" t="s">
        <v>6452</v>
      </c>
      <c r="F887" s="3" t="s">
        <v>6453</v>
      </c>
      <c r="G887" s="3" t="s">
        <v>6454</v>
      </c>
      <c r="H887" s="3" t="s">
        <v>6455</v>
      </c>
      <c r="I887" s="3" t="str">
        <f>IFERROR(__xludf.DUMMYFUNCTION("GOOGLETRANSLATE(H887,""id"",""en"")"),"If you tell you to buy milk, you have a million younger siblings")</f>
        <v>If you tell you to buy milk, you have a million younger siblings</v>
      </c>
    </row>
    <row r="888" ht="15.75" customHeight="1">
      <c r="A888" s="3" t="s">
        <v>6456</v>
      </c>
      <c r="B888" s="3" t="s">
        <v>6457</v>
      </c>
      <c r="C888" s="3" t="s">
        <v>6458</v>
      </c>
      <c r="D888" s="3" t="s">
        <v>6459</v>
      </c>
      <c r="E888" s="3" t="s">
        <v>6460</v>
      </c>
      <c r="F888" s="3" t="s">
        <v>6461</v>
      </c>
      <c r="G888" s="3" t="s">
        <v>6462</v>
      </c>
      <c r="H888" s="3" t="s">
        <v>6463</v>
      </c>
      <c r="I888" s="3" t="str">
        <f>IFERROR(__xludf.DUMMYFUNCTION("GOOGLETRANSLATE(H888,""id"",""en"")"),"Havertzy also to think of young marriage")</f>
        <v>Havertzy also to think of young marriage</v>
      </c>
    </row>
    <row r="889" ht="15.75" customHeight="1">
      <c r="A889" s="3" t="s">
        <v>6464</v>
      </c>
      <c r="B889" s="3" t="s">
        <v>6465</v>
      </c>
      <c r="C889" s="3" t="s">
        <v>6466</v>
      </c>
      <c r="D889" s="3" t="s">
        <v>6467</v>
      </c>
      <c r="E889" s="3" t="s">
        <v>6468</v>
      </c>
      <c r="F889" s="3" t="s">
        <v>6469</v>
      </c>
      <c r="G889" s="3" t="s">
        <v>6469</v>
      </c>
      <c r="H889" s="3" t="s">
        <v>6470</v>
      </c>
      <c r="I889" s="3" t="str">
        <f>IFERROR(__xludf.DUMMYFUNCTION("GOOGLETRANSLATE(H889,""id"",""en"")"),"the age of the guy is a guy who is somewhat young marriage")</f>
        <v>the age of the guy is a guy who is somewhat young marriage</v>
      </c>
    </row>
    <row r="890" ht="15.75" customHeight="1">
      <c r="A890" s="3" t="s">
        <v>6471</v>
      </c>
      <c r="B890" s="3" t="s">
        <v>6472</v>
      </c>
      <c r="C890" s="3" t="s">
        <v>6473</v>
      </c>
      <c r="D890" s="3" t="s">
        <v>6474</v>
      </c>
      <c r="E890" s="3" t="s">
        <v>6475</v>
      </c>
      <c r="F890" s="3" t="s">
        <v>6476</v>
      </c>
      <c r="G890" s="3" t="s">
        <v>6477</v>
      </c>
      <c r="H890" s="3" t="s">
        <v>6478</v>
      </c>
      <c r="I890" s="3" t="str">
        <f>IFERROR(__xludf.DUMMYFUNCTION("GOOGLETRANSLATE(H890,""id"",""en"")"),"The young marriages are looking for the wrong marriage")</f>
        <v>The young marriages are looking for the wrong marriage</v>
      </c>
    </row>
    <row r="891" ht="15.75" customHeight="1">
      <c r="A891" s="3" t="s">
        <v>6479</v>
      </c>
      <c r="B891" s="3" t="s">
        <v>6480</v>
      </c>
      <c r="C891" s="3" t="s">
        <v>6481</v>
      </c>
      <c r="D891" s="3" t="s">
        <v>6482</v>
      </c>
      <c r="E891" s="3" t="s">
        <v>6483</v>
      </c>
      <c r="F891" s="3" t="s">
        <v>6484</v>
      </c>
      <c r="G891" s="3" t="s">
        <v>6484</v>
      </c>
      <c r="H891" s="3" t="s">
        <v>6485</v>
      </c>
      <c r="I891" s="3" t="str">
        <f>IFERROR(__xludf.DUMMYFUNCTION("GOOGLETRANSLATE(H891,""id"",""en"")"),"Really, the mother, especially the young marriage, is not a good love you, sister")</f>
        <v>Really, the mother, especially the young marriage, is not a good love you, sister</v>
      </c>
    </row>
    <row r="892" ht="15.75" customHeight="1">
      <c r="A892" s="3" t="s">
        <v>6486</v>
      </c>
      <c r="B892" s="3" t="s">
        <v>6487</v>
      </c>
      <c r="C892" s="3" t="s">
        <v>6488</v>
      </c>
      <c r="D892" s="3" t="s">
        <v>6489</v>
      </c>
      <c r="E892" s="3" t="s">
        <v>6490</v>
      </c>
      <c r="F892" s="3" t="s">
        <v>6491</v>
      </c>
      <c r="G892" s="3" t="s">
        <v>6492</v>
      </c>
      <c r="H892" s="3" t="s">
        <v>6493</v>
      </c>
      <c r="I892" s="3" t="str">
        <f>IFERROR(__xludf.DUMMYFUNCTION("GOOGLETRANSLATE(H892,""id"",""en"")"),"born young fuck near the age of marriage take it easy the way to live in a rush of marriage to marriage, the remaining life of the responsibility")</f>
        <v>born young fuck near the age of marriage take it easy the way to live in a rush of marriage to marriage, the remaining life of the responsibility</v>
      </c>
    </row>
    <row r="893" ht="15.75" customHeight="1">
      <c r="A893" s="3" t="s">
        <v>6494</v>
      </c>
      <c r="B893" s="3" t="s">
        <v>6495</v>
      </c>
      <c r="C893" s="3" t="s">
        <v>6496</v>
      </c>
      <c r="D893" s="3" t="s">
        <v>6497</v>
      </c>
      <c r="E893" s="3" t="s">
        <v>6498</v>
      </c>
      <c r="F893" s="3" t="s">
        <v>3627</v>
      </c>
      <c r="G893" s="3" t="s">
        <v>3627</v>
      </c>
      <c r="H893" s="3" t="s">
        <v>3628</v>
      </c>
      <c r="I893" s="3" t="str">
        <f>IFERROR(__xludf.DUMMYFUNCTION("GOOGLETRANSLATE(H893,""id"",""en"")"),"Young marriage")</f>
        <v>Young marriage</v>
      </c>
    </row>
    <row r="894" ht="15.75" customHeight="1">
      <c r="A894" s="3" t="s">
        <v>6499</v>
      </c>
      <c r="B894" s="3" t="s">
        <v>6500</v>
      </c>
      <c r="C894" s="3" t="s">
        <v>6501</v>
      </c>
      <c r="D894" s="3" t="s">
        <v>6502</v>
      </c>
      <c r="E894" s="3" t="s">
        <v>6503</v>
      </c>
      <c r="F894" s="3" t="s">
        <v>6504</v>
      </c>
      <c r="G894" s="3" t="s">
        <v>6505</v>
      </c>
      <c r="H894" s="3" t="s">
        <v>6506</v>
      </c>
      <c r="I894" s="3" t="str">
        <f>IFERROR(__xludf.DUMMYFUNCTION("GOOGLETRANSLATE(H894,""id"",""en"")"),"finished the young marriage camp of one stronghold")</f>
        <v>finished the young marriage camp of one stronghold</v>
      </c>
    </row>
    <row r="895" ht="15.75" customHeight="1">
      <c r="A895" s="3" t="s">
        <v>6507</v>
      </c>
      <c r="B895" s="3" t="s">
        <v>6508</v>
      </c>
      <c r="C895" s="3" t="s">
        <v>6509</v>
      </c>
      <c r="D895" s="3" t="s">
        <v>6510</v>
      </c>
      <c r="E895" s="3" t="s">
        <v>6511</v>
      </c>
      <c r="F895" s="3" t="s">
        <v>6512</v>
      </c>
      <c r="G895" s="3" t="s">
        <v>6513</v>
      </c>
      <c r="H895" s="3" t="s">
        <v>6514</v>
      </c>
      <c r="I895" s="3" t="str">
        <f>IFERROR(__xludf.DUMMYFUNCTION("GOOGLETRANSLATE(H895,""id"",""en"")"),"Old Marriage Young Marriage Marriage Young Marriage Sila Old Marriage Sila Handling of Marriage Interest Parents Brother Eat Thank you comments")</f>
        <v>Old Marriage Young Marriage Marriage Young Marriage Sila Old Marriage Sila Handling of Marriage Interest Parents Brother Eat Thank you comments</v>
      </c>
    </row>
    <row r="896" ht="15.75" customHeight="1">
      <c r="A896" s="3" t="s">
        <v>6515</v>
      </c>
      <c r="B896" s="3" t="s">
        <v>6515</v>
      </c>
      <c r="C896" s="3" t="s">
        <v>6515</v>
      </c>
      <c r="D896" s="3" t="s">
        <v>6516</v>
      </c>
      <c r="E896" s="3" t="s">
        <v>6517</v>
      </c>
      <c r="F896" s="3" t="s">
        <v>6518</v>
      </c>
      <c r="G896" s="3" t="s">
        <v>6519</v>
      </c>
      <c r="H896" s="3" t="s">
        <v>6520</v>
      </c>
      <c r="I896" s="3" t="str">
        <f>IFERROR(__xludf.DUMMYFUNCTION("GOOGLETRANSLATE(H896,""id"",""en"")"),"Watching neighbors of the ideals of installing young marriages")</f>
        <v>Watching neighbors of the ideals of installing young marriages</v>
      </c>
    </row>
    <row r="897" ht="15.75" customHeight="1">
      <c r="A897" s="3" t="s">
        <v>6521</v>
      </c>
      <c r="B897" s="3" t="s">
        <v>6522</v>
      </c>
      <c r="C897" s="3" t="s">
        <v>6523</v>
      </c>
      <c r="D897" s="3" t="s">
        <v>6524</v>
      </c>
      <c r="E897" s="3" t="s">
        <v>6524</v>
      </c>
      <c r="F897" s="3" t="s">
        <v>6524</v>
      </c>
      <c r="G897" s="3" t="s">
        <v>6525</v>
      </c>
      <c r="H897" s="3" t="s">
        <v>6526</v>
      </c>
      <c r="I897" s="3" t="str">
        <f>IFERROR(__xludf.DUMMYFUNCTION("GOOGLETRANSLATE(H897,""id"",""en"")"),"young marriage")</f>
        <v>young marriage</v>
      </c>
    </row>
    <row r="898" ht="15.75" customHeight="1">
      <c r="A898" s="3" t="s">
        <v>6527</v>
      </c>
      <c r="B898" s="3" t="s">
        <v>6528</v>
      </c>
      <c r="C898" s="3" t="s">
        <v>6529</v>
      </c>
      <c r="D898" s="3" t="s">
        <v>6530</v>
      </c>
      <c r="E898" s="3" t="s">
        <v>6530</v>
      </c>
      <c r="F898" s="3" t="s">
        <v>169</v>
      </c>
      <c r="G898" s="3" t="s">
        <v>169</v>
      </c>
      <c r="H898" s="3" t="s">
        <v>170</v>
      </c>
      <c r="I898" s="3" t="str">
        <f>IFERROR(__xludf.DUMMYFUNCTION("GOOGLETRANSLATE(H898,""id"",""en"")"),"The Young Marriage")</f>
        <v>The Young Marriage</v>
      </c>
    </row>
    <row r="899" ht="15.75" customHeight="1">
      <c r="A899" s="3" t="s">
        <v>6531</v>
      </c>
      <c r="B899" s="3" t="s">
        <v>6531</v>
      </c>
      <c r="C899" s="3" t="s">
        <v>6532</v>
      </c>
      <c r="D899" s="3" t="s">
        <v>6533</v>
      </c>
      <c r="E899" s="3" t="s">
        <v>6534</v>
      </c>
      <c r="F899" s="3" t="s">
        <v>6535</v>
      </c>
      <c r="G899" s="3" t="s">
        <v>6536</v>
      </c>
      <c r="H899" s="3" t="s">
        <v>6537</v>
      </c>
      <c r="I899" s="3" t="str">
        <f>IFERROR(__xludf.DUMMYFUNCTION("GOOGLETRANSLATE(H899,""id"",""en"")"),"Young age still years old playing tired young favors mentally for marriage. Also stable, just want to get married, you just relax the citizens")</f>
        <v>Young age still years old playing tired young favors mentally for marriage. Also stable, just want to get married, you just relax the citizens</v>
      </c>
    </row>
    <row r="900" ht="15.75" customHeight="1">
      <c r="A900" s="3" t="s">
        <v>6538</v>
      </c>
      <c r="B900" s="3" t="s">
        <v>6539</v>
      </c>
      <c r="C900" s="3" t="s">
        <v>6540</v>
      </c>
      <c r="D900" s="3" t="s">
        <v>6541</v>
      </c>
      <c r="E900" s="3" t="s">
        <v>6542</v>
      </c>
      <c r="F900" s="3" t="s">
        <v>6543</v>
      </c>
      <c r="G900" s="3" t="s">
        <v>6544</v>
      </c>
      <c r="H900" s="3" t="s">
        <v>6545</v>
      </c>
      <c r="I900" s="3" t="str">
        <f>IFERROR(__xludf.DUMMYFUNCTION("GOOGLETRANSLATE(H900,""id"",""en"")"),"man must be a hard -time marriage of marriage, mandatory wife, let's marry me, so women must be the scope of morality")</f>
        <v>man must be a hard -time marriage of marriage, mandatory wife, let's marry me, so women must be the scope of morality</v>
      </c>
    </row>
    <row r="901" ht="15.75" customHeight="1">
      <c r="A901" s="3" t="s">
        <v>6546</v>
      </c>
      <c r="B901" s="3" t="s">
        <v>6546</v>
      </c>
      <c r="C901" s="3" t="s">
        <v>6547</v>
      </c>
      <c r="D901" s="3" t="s">
        <v>6548</v>
      </c>
      <c r="E901" s="3" t="s">
        <v>6549</v>
      </c>
      <c r="F901" s="3" t="s">
        <v>6550</v>
      </c>
      <c r="G901" s="3" t="s">
        <v>6551</v>
      </c>
      <c r="H901" s="3" t="s">
        <v>6552</v>
      </c>
      <c r="I901" s="3" t="str">
        <f>IFERROR(__xludf.DUMMYFUNCTION("GOOGLETRANSLATE(H901,""id"",""en"")"),"Hempas young marriage better to be appreciated")</f>
        <v>Hempas young marriage better to be appreciated</v>
      </c>
    </row>
    <row r="902" ht="15.75" customHeight="1">
      <c r="A902" s="3" t="s">
        <v>6553</v>
      </c>
      <c r="B902" s="3" t="s">
        <v>6554</v>
      </c>
      <c r="C902" s="3" t="s">
        <v>6555</v>
      </c>
      <c r="D902" s="3" t="s">
        <v>6556</v>
      </c>
      <c r="E902" s="3" t="s">
        <v>6557</v>
      </c>
      <c r="F902" s="3" t="s">
        <v>6558</v>
      </c>
      <c r="G902" s="3" t="s">
        <v>6559</v>
      </c>
      <c r="H902" s="3" t="s">
        <v>6560</v>
      </c>
      <c r="I902" s="3" t="str">
        <f>IFERROR(__xludf.DUMMYFUNCTION("GOOGLETRANSLATE(H902,""id"",""en"")"),"Yes, counting teenagers, teenagers aged and think young marriage really graduated from the age of the children, you made sense")</f>
        <v>Yes, counting teenagers, teenagers aged and think young marriage really graduated from the age of the children, you made sense</v>
      </c>
    </row>
    <row r="903" ht="15.75" customHeight="1">
      <c r="A903" s="3" t="s">
        <v>6561</v>
      </c>
      <c r="B903" s="3" t="s">
        <v>6562</v>
      </c>
      <c r="C903" s="3" t="s">
        <v>6563</v>
      </c>
      <c r="D903" s="3" t="s">
        <v>6564</v>
      </c>
      <c r="E903" s="3" t="s">
        <v>6565</v>
      </c>
      <c r="F903" s="3" t="s">
        <v>6566</v>
      </c>
      <c r="G903" s="3" t="s">
        <v>6567</v>
      </c>
      <c r="H903" s="3" t="s">
        <v>6568</v>
      </c>
      <c r="I903" s="3" t="str">
        <f>IFERROR(__xludf.DUMMYFUNCTION("GOOGLETRANSLATE(H903,""id"",""en"")"),"Young Marriage Responds to Monatapalapapantura Nation Brothers and sisters Minimal Civic Turbo Baru Wih Successfully Guarantee Kenang Tonggo wkwkwkwkwkw")</f>
        <v>Young Marriage Responds to Monatapalapapantura Nation Brothers and sisters Minimal Civic Turbo Baru Wih Successfully Guarantee Kenang Tonggo wkwkwkwkwkw</v>
      </c>
    </row>
    <row r="904" ht="15.75" customHeight="1">
      <c r="A904" s="3" t="s">
        <v>6569</v>
      </c>
      <c r="B904" s="3" t="s">
        <v>6570</v>
      </c>
      <c r="C904" s="3" t="s">
        <v>6571</v>
      </c>
      <c r="D904" s="3" t="s">
        <v>6572</v>
      </c>
      <c r="E904" s="3" t="s">
        <v>6573</v>
      </c>
      <c r="F904" s="3" t="s">
        <v>6574</v>
      </c>
      <c r="G904" s="3" t="s">
        <v>6575</v>
      </c>
      <c r="H904" s="3" t="s">
        <v>6576</v>
      </c>
      <c r="I904" s="3" t="str">
        <f>IFERROR(__xludf.DUMMYFUNCTION("GOOGLETRANSLATE(H904,""id"",""en"")"),"At least lajang poor difficult to invite children to invite children, yes, you know the child of sustenance, think or babies if the fortune is picking up young marriage, like the evil, the facts")</f>
        <v>At least lajang poor difficult to invite children to invite children, yes, you know the child of sustenance, think or babies if the fortune is picking up young marriage, like the evil, the facts</v>
      </c>
    </row>
    <row r="905" ht="15.75" customHeight="1">
      <c r="A905" s="3" t="s">
        <v>6577</v>
      </c>
      <c r="B905" s="3" t="s">
        <v>6578</v>
      </c>
      <c r="C905" s="3" t="s">
        <v>6579</v>
      </c>
      <c r="D905" s="3" t="s">
        <v>6580</v>
      </c>
      <c r="E905" s="3" t="s">
        <v>6581</v>
      </c>
      <c r="F905" s="3" t="s">
        <v>6582</v>
      </c>
      <c r="G905" s="3" t="s">
        <v>6583</v>
      </c>
      <c r="H905" s="3" t="s">
        <v>6584</v>
      </c>
      <c r="I905" s="3" t="str">
        <f>IFERROR(__xludf.DUMMYFUNCTION("GOOGLETRANSLATE(H905,""id"",""en"")"),"the taste of the vibes is like the young shihab marriage young yatuhan")</f>
        <v>the taste of the vibes is like the young shihab marriage young yatuhan</v>
      </c>
    </row>
    <row r="906" ht="15.75" customHeight="1">
      <c r="A906" s="3" t="s">
        <v>6585</v>
      </c>
      <c r="B906" s="3" t="s">
        <v>6586</v>
      </c>
      <c r="C906" s="3" t="s">
        <v>6587</v>
      </c>
      <c r="D906" s="3" t="s">
        <v>6588</v>
      </c>
      <c r="E906" s="3" t="s">
        <v>6589</v>
      </c>
      <c r="F906" s="3" t="s">
        <v>6590</v>
      </c>
      <c r="G906" s="3" t="s">
        <v>6591</v>
      </c>
      <c r="H906" s="3" t="s">
        <v>6592</v>
      </c>
      <c r="I906" s="3" t="str">
        <f>IFERROR(__xludf.DUMMYFUNCTION("GOOGLETRANSLATE(H906,""id"",""en"")"),"The cost of the playgroup is a mental stable money, reckless young marriage after marriage, rezeki, after marriage, the debt marriage")</f>
        <v>The cost of the playgroup is a mental stable money, reckless young marriage after marriage, rezeki, after marriage, the debt marriage</v>
      </c>
    </row>
    <row r="907" ht="15.75" customHeight="1">
      <c r="A907" s="3" t="s">
        <v>6593</v>
      </c>
      <c r="B907" s="3" t="s">
        <v>6594</v>
      </c>
      <c r="C907" s="3" t="s">
        <v>6595</v>
      </c>
      <c r="D907" s="3" t="s">
        <v>6596</v>
      </c>
      <c r="E907" s="3" t="s">
        <v>6597</v>
      </c>
      <c r="F907" s="3" t="s">
        <v>6598</v>
      </c>
      <c r="G907" s="3" t="s">
        <v>6599</v>
      </c>
      <c r="H907" s="3" t="s">
        <v>6600</v>
      </c>
      <c r="I907" s="3" t="str">
        <f>IFERROR(__xludf.DUMMYFUNCTION("GOOGLETRANSLATE(H907,""id"",""en"")"),"Girl friends invite young men's marriage to know the guy is lazy")</f>
        <v>Girl friends invite young men's marriage to know the guy is lazy</v>
      </c>
    </row>
    <row r="908" ht="15.75" customHeight="1">
      <c r="A908" s="3" t="s">
        <v>6601</v>
      </c>
      <c r="B908" s="3" t="s">
        <v>6602</v>
      </c>
      <c r="C908" s="3" t="s">
        <v>6603</v>
      </c>
      <c r="D908" s="3" t="s">
        <v>6604</v>
      </c>
      <c r="E908" s="3" t="s">
        <v>6605</v>
      </c>
      <c r="F908" s="3" t="s">
        <v>6606</v>
      </c>
      <c r="G908" s="3" t="s">
        <v>6606</v>
      </c>
      <c r="H908" s="3" t="s">
        <v>6607</v>
      </c>
      <c r="I908" s="3" t="str">
        <f>IFERROR(__xludf.DUMMYFUNCTION("GOOGLETRANSLATE(H908,""id"",""en"")"),"young marriage tips for marriage, age of young marriage")</f>
        <v>young marriage tips for marriage, age of young marriage</v>
      </c>
    </row>
    <row r="909" ht="15.75" customHeight="1">
      <c r="A909" s="3" t="s">
        <v>6608</v>
      </c>
      <c r="B909" s="3" t="s">
        <v>6608</v>
      </c>
      <c r="C909" s="3" t="s">
        <v>6609</v>
      </c>
      <c r="D909" s="3" t="s">
        <v>6610</v>
      </c>
      <c r="E909" s="3" t="s">
        <v>6611</v>
      </c>
      <c r="F909" s="3" t="s">
        <v>6612</v>
      </c>
      <c r="G909" s="3" t="s">
        <v>6612</v>
      </c>
      <c r="H909" s="3" t="s">
        <v>6613</v>
      </c>
      <c r="I909" s="3" t="str">
        <f>IFERROR(__xludf.DUMMYFUNCTION("GOOGLETRANSLATE(H909,""id"",""en"")"),"young young marriage is tinged in")</f>
        <v>young young marriage is tinged in</v>
      </c>
    </row>
    <row r="910" ht="15.75" customHeight="1">
      <c r="A910" s="3" t="s">
        <v>6614</v>
      </c>
      <c r="B910" s="3" t="s">
        <v>6615</v>
      </c>
      <c r="C910" s="3" t="s">
        <v>6616</v>
      </c>
      <c r="D910" s="3" t="s">
        <v>6617</v>
      </c>
      <c r="E910" s="3" t="s">
        <v>6618</v>
      </c>
      <c r="F910" s="3" t="s">
        <v>6619</v>
      </c>
      <c r="G910" s="3" t="s">
        <v>6620</v>
      </c>
      <c r="H910" s="3" t="s">
        <v>6621</v>
      </c>
      <c r="I910" s="3" t="str">
        <f>IFERROR(__xludf.DUMMYFUNCTION("GOOGLETRANSLATE(H910,""id"",""en"")"),"Sri invites the community to monitor the young marriage of young marriage to marry children")</f>
        <v>Sri invites the community to monitor the young marriage of young marriage to marry children</v>
      </c>
    </row>
    <row r="911" ht="15.75" customHeight="1">
      <c r="A911" s="3" t="s">
        <v>6622</v>
      </c>
      <c r="B911" s="3" t="s">
        <v>6623</v>
      </c>
      <c r="C911" s="3" t="s">
        <v>6624</v>
      </c>
      <c r="D911" s="3" t="s">
        <v>6625</v>
      </c>
      <c r="E911" s="3" t="s">
        <v>6626</v>
      </c>
      <c r="F911" s="3" t="s">
        <v>6627</v>
      </c>
      <c r="G911" s="3" t="s">
        <v>6628</v>
      </c>
      <c r="H911" s="3" t="s">
        <v>6629</v>
      </c>
      <c r="I911" s="3" t="str">
        <f>IFERROR(__xludf.DUMMYFUNCTION("GOOGLETRANSLATE(H911,""id"",""en"")"),"many try to see young people of marriage age, love capital has intention from saying sincere")</f>
        <v>many try to see young people of marriage age, love capital has intention from saying sincere</v>
      </c>
    </row>
    <row r="912" ht="15.75" customHeight="1">
      <c r="A912" s="3" t="s">
        <v>6630</v>
      </c>
      <c r="B912" s="3" t="s">
        <v>6631</v>
      </c>
      <c r="C912" s="3" t="s">
        <v>6632</v>
      </c>
      <c r="D912" s="3" t="s">
        <v>6633</v>
      </c>
      <c r="E912" s="3" t="s">
        <v>6634</v>
      </c>
      <c r="F912" s="3" t="s">
        <v>6635</v>
      </c>
      <c r="G912" s="3" t="s">
        <v>6636</v>
      </c>
      <c r="H912" s="3" t="s">
        <v>6637</v>
      </c>
      <c r="I912" s="3" t="str">
        <f>IFERROR(__xludf.DUMMYFUNCTION("GOOGLETRANSLATE(H912,""id"",""en"")"),"Tipah Reality of the Country of Young Children's Capital Marriage Just Rezeki Setting Knowledge Intellectual Faith Minus")</f>
        <v>Tipah Reality of the Country of Young Children's Capital Marriage Just Rezeki Setting Knowledge Intellectual Faith Minus</v>
      </c>
    </row>
    <row r="913" ht="15.75" customHeight="1">
      <c r="A913" s="3" t="s">
        <v>6638</v>
      </c>
      <c r="B913" s="3" t="s">
        <v>6639</v>
      </c>
      <c r="C913" s="3" t="s">
        <v>6640</v>
      </c>
      <c r="D913" s="3" t="s">
        <v>6641</v>
      </c>
      <c r="E913" s="3" t="s">
        <v>6642</v>
      </c>
      <c r="F913" s="3" t="s">
        <v>6643</v>
      </c>
      <c r="G913" s="3" t="s">
        <v>6644</v>
      </c>
      <c r="H913" s="3" t="s">
        <v>6645</v>
      </c>
      <c r="I913" s="3" t="str">
        <f>IFERROR(__xludf.DUMMYFUNCTION("GOOGLETRANSLATE(H913,""id"",""en"")"),"wkwkwk young marriage is late, the ardhan is not poor, invite people to take a real example of marriage according to the local cultural timeline, the marriage is difficult because the burden of parents is added")</f>
        <v>wkwkwk young marriage is late, the ardhan is not poor, invite people to take a real example of marriage according to the local cultural timeline, the marriage is difficult because the burden of parents is added</v>
      </c>
    </row>
    <row r="914" ht="15.75" customHeight="1">
      <c r="A914" s="3" t="s">
        <v>6646</v>
      </c>
      <c r="B914" s="3" t="s">
        <v>6647</v>
      </c>
      <c r="C914" s="3" t="s">
        <v>6648</v>
      </c>
      <c r="D914" s="3" t="s">
        <v>6649</v>
      </c>
      <c r="E914" s="3" t="s">
        <v>6650</v>
      </c>
      <c r="F914" s="3" t="s">
        <v>6651</v>
      </c>
      <c r="G914" s="3" t="s">
        <v>6652</v>
      </c>
      <c r="H914" s="3" t="s">
        <v>6653</v>
      </c>
      <c r="I914" s="3" t="str">
        <f>IFERROR(__xludf.DUMMYFUNCTION("GOOGLETRANSLATE(H914,""id"",""en"")"),"Young Marriage Eats Overlapping Children Borrowing Milk Loan MEDIATE DIFFICULT PEOPLE")</f>
        <v>Young Marriage Eats Overlapping Children Borrowing Milk Loan MEDIATE DIFFICULT PEOPLE</v>
      </c>
    </row>
    <row r="915" ht="15.75" customHeight="1">
      <c r="A915" s="3" t="s">
        <v>6654</v>
      </c>
      <c r="B915" s="3" t="s">
        <v>6655</v>
      </c>
      <c r="C915" s="3" t="s">
        <v>6656</v>
      </c>
      <c r="D915" s="3" t="s">
        <v>6657</v>
      </c>
      <c r="E915" s="3" t="s">
        <v>6658</v>
      </c>
      <c r="F915" s="3" t="s">
        <v>6659</v>
      </c>
      <c r="G915" s="3" t="s">
        <v>6660</v>
      </c>
      <c r="H915" s="3" t="s">
        <v>6661</v>
      </c>
      <c r="I915" s="3" t="str">
        <f>IFERROR(__xludf.DUMMYFUNCTION("GOOGLETRANSLATE(H915,""id"",""en"")"),"the phase of sending it is reasonable just living happy to live here and there with friends Feel free young age of marriage, don't rush")</f>
        <v>the phase of sending it is reasonable just living happy to live here and there with friends Feel free young age of marriage, don't rush</v>
      </c>
    </row>
    <row r="916" ht="15.75" customHeight="1">
      <c r="A916" s="3" t="s">
        <v>6662</v>
      </c>
      <c r="B916" s="3" t="s">
        <v>6663</v>
      </c>
      <c r="C916" s="3" t="s">
        <v>6664</v>
      </c>
      <c r="D916" s="3" t="s">
        <v>6665</v>
      </c>
      <c r="E916" s="3" t="s">
        <v>6666</v>
      </c>
      <c r="F916" s="3" t="s">
        <v>6667</v>
      </c>
      <c r="G916" s="3" t="s">
        <v>6668</v>
      </c>
      <c r="H916" s="3" t="s">
        <v>6669</v>
      </c>
      <c r="I916" s="3" t="str">
        <f>IFERROR(__xludf.DUMMYFUNCTION("GOOGLETRANSLATE(H916,""id"",""en"")"),"you know if the victim's brainwashing is worried")</f>
        <v>you know if the victim's brainwashing is worried</v>
      </c>
    </row>
    <row r="917" ht="15.75" customHeight="1">
      <c r="A917" s="3" t="s">
        <v>6670</v>
      </c>
      <c r="B917" s="3" t="s">
        <v>6671</v>
      </c>
      <c r="C917" s="3" t="s">
        <v>6672</v>
      </c>
      <c r="D917" s="3" t="s">
        <v>6673</v>
      </c>
      <c r="E917" s="3" t="s">
        <v>6674</v>
      </c>
      <c r="F917" s="3" t="s">
        <v>6675</v>
      </c>
      <c r="G917" s="3" t="s">
        <v>6676</v>
      </c>
      <c r="H917" s="3" t="s">
        <v>6677</v>
      </c>
      <c r="I917" s="3" t="str">
        <f>IFERROR(__xludf.DUMMYFUNCTION("GOOGLETRANSLATE(H917,""id"",""en"")"),"Young age Nder thinks if close to marriage age exploration age looking for nature if romantic connecting is forced to join the standard people just relaxing")</f>
        <v>Young age Nder thinks if close to marriage age exploration age looking for nature if romantic connecting is forced to join the standard people just relaxing</v>
      </c>
    </row>
    <row r="918" ht="15.75" customHeight="1">
      <c r="A918" s="3" t="s">
        <v>6678</v>
      </c>
      <c r="B918" s="3" t="s">
        <v>6679</v>
      </c>
      <c r="C918" s="3" t="s">
        <v>6680</v>
      </c>
      <c r="D918" s="3" t="s">
        <v>6681</v>
      </c>
      <c r="E918" s="3" t="s">
        <v>6682</v>
      </c>
      <c r="F918" s="3" t="s">
        <v>6683</v>
      </c>
      <c r="G918" s="3" t="s">
        <v>6684</v>
      </c>
      <c r="H918" s="3" t="s">
        <v>6685</v>
      </c>
      <c r="I918" s="3" t="str">
        <f>IFERROR(__xludf.DUMMYFUNCTION("GOOGLETRANSLATE(H918,""id"",""en"")"),"imaginary single trust issue worried tubi face where poko is sad young marriage so confused girlfriends just a young marriage fuck")</f>
        <v>imaginary single trust issue worried tubi face where poko is sad young marriage so confused girlfriends just a young marriage fuck</v>
      </c>
    </row>
    <row r="919" ht="15.75" customHeight="1">
      <c r="A919" s="3" t="s">
        <v>6686</v>
      </c>
      <c r="B919" s="3" t="s">
        <v>6687</v>
      </c>
      <c r="C919" s="3" t="s">
        <v>6688</v>
      </c>
      <c r="D919" s="3" t="s">
        <v>6689</v>
      </c>
      <c r="E919" s="3" t="s">
        <v>6690</v>
      </c>
      <c r="F919" s="3" t="s">
        <v>6691</v>
      </c>
      <c r="G919" s="3" t="s">
        <v>6692</v>
      </c>
      <c r="H919" s="3" t="s">
        <v>6693</v>
      </c>
      <c r="I919" s="3" t="str">
        <f>IFERROR(__xludf.DUMMYFUNCTION("GOOGLETRANSLATE(H919,""id"",""en"")"),"Meet two wkwkwk Eating Talking Moving Tmpt Mixue Confused which hahaha Mixue Speak Discussing Young Marriage Fuck Wkwkwk")</f>
        <v>Meet two wkwkwk Eating Talking Moving Tmpt Mixue Confused which hahaha Mixue Speak Discussing Young Marriage Fuck Wkwkwk</v>
      </c>
    </row>
    <row r="920" ht="15.75" customHeight="1">
      <c r="A920" s="3" t="s">
        <v>6694</v>
      </c>
      <c r="B920" s="3" t="s">
        <v>6695</v>
      </c>
      <c r="C920" s="3" t="s">
        <v>6696</v>
      </c>
      <c r="D920" s="3" t="s">
        <v>6697</v>
      </c>
      <c r="E920" s="3" t="s">
        <v>6698</v>
      </c>
      <c r="F920" s="3" t="s">
        <v>6699</v>
      </c>
      <c r="G920" s="3" t="s">
        <v>6700</v>
      </c>
      <c r="H920" s="3" t="s">
        <v>6701</v>
      </c>
      <c r="I920" s="3" t="str">
        <f>IFERROR(__xludf.DUMMYFUNCTION("GOOGLETRANSLATE(H920,""id"",""en"")"),"Old young marriage if you choose the wrong install")</f>
        <v>Old young marriage if you choose the wrong install</v>
      </c>
    </row>
    <row r="921" ht="15.75" customHeight="1">
      <c r="A921" s="3" t="s">
        <v>6702</v>
      </c>
      <c r="B921" s="3" t="s">
        <v>6703</v>
      </c>
      <c r="C921" s="3" t="s">
        <v>6704</v>
      </c>
      <c r="D921" s="3" t="s">
        <v>6705</v>
      </c>
      <c r="E921" s="3" t="s">
        <v>6705</v>
      </c>
      <c r="F921" s="3" t="s">
        <v>6705</v>
      </c>
      <c r="G921" s="3" t="s">
        <v>6705</v>
      </c>
      <c r="H921" s="3" t="s">
        <v>6704</v>
      </c>
      <c r="I921" s="3" t="str">
        <f>IFERROR(__xludf.DUMMYFUNCTION("GOOGLETRANSLATE(H921,""id"",""en"")"),"Even though thezekis has already regulated the disagreement")</f>
        <v>Even though thezekis has already regulated the disagreement</v>
      </c>
    </row>
    <row r="922" ht="15.75" customHeight="1">
      <c r="A922" s="3" t="s">
        <v>6706</v>
      </c>
      <c r="B922" s="3" t="s">
        <v>6707</v>
      </c>
      <c r="C922" s="3" t="s">
        <v>6708</v>
      </c>
      <c r="D922" s="3" t="s">
        <v>6709</v>
      </c>
      <c r="E922" s="3" t="s">
        <v>6710</v>
      </c>
      <c r="F922" s="3" t="s">
        <v>6711</v>
      </c>
      <c r="G922" s="3" t="s">
        <v>6712</v>
      </c>
      <c r="H922" s="3" t="s">
        <v>6713</v>
      </c>
      <c r="I922" s="3" t="str">
        <f>IFERROR(__xludf.DUMMYFUNCTION("GOOGLETRANSLATE(H922,""id"",""en"")"),"Friends of the Rich Marriage Young Enjoys if one of the marriages")</f>
        <v>Friends of the Rich Marriage Young Enjoys if one of the marriages</v>
      </c>
    </row>
    <row r="923" ht="15.75" customHeight="1">
      <c r="A923" s="3" t="s">
        <v>6714</v>
      </c>
      <c r="B923" s="3" t="s">
        <v>6715</v>
      </c>
      <c r="C923" s="3" t="s">
        <v>6716</v>
      </c>
      <c r="D923" s="3" t="s">
        <v>6717</v>
      </c>
      <c r="E923" s="3" t="s">
        <v>6718</v>
      </c>
      <c r="F923" s="3" t="s">
        <v>6719</v>
      </c>
      <c r="G923" s="3" t="s">
        <v>6720</v>
      </c>
      <c r="H923" s="3" t="s">
        <v>6721</v>
      </c>
      <c r="I923" s="3" t="str">
        <f>IFERROR(__xludf.DUMMYFUNCTION("GOOGLETRANSLATE(H923,""id"",""en"")"),"All fine until Crush marriage marriage to marry young cousin marriage is really bad money")</f>
        <v>All fine until Crush marriage marriage to marry young cousin marriage is really bad money</v>
      </c>
    </row>
    <row r="924" ht="15.75" customHeight="1">
      <c r="A924" s="3" t="s">
        <v>6722</v>
      </c>
      <c r="B924" s="3" t="s">
        <v>6723</v>
      </c>
      <c r="C924" s="3" t="s">
        <v>6724</v>
      </c>
      <c r="D924" s="3" t="s">
        <v>6725</v>
      </c>
      <c r="E924" s="3" t="s">
        <v>6725</v>
      </c>
      <c r="F924" s="3" t="s">
        <v>6725</v>
      </c>
      <c r="G924" s="3" t="s">
        <v>6726</v>
      </c>
      <c r="H924" s="3" t="s">
        <v>6727</v>
      </c>
      <c r="I924" s="3" t="str">
        <f>IFERROR(__xludf.DUMMYFUNCTION("GOOGLETRANSLATE(H924,""id"",""en"")"),"Spill is difficult brother so as not to be a young marriage competition")</f>
        <v>Spill is difficult brother so as not to be a young marriage competition</v>
      </c>
    </row>
    <row r="925" ht="15.75" customHeight="1">
      <c r="A925" s="3" t="s">
        <v>6728</v>
      </c>
      <c r="B925" s="3" t="s">
        <v>6728</v>
      </c>
      <c r="C925" s="3" t="s">
        <v>6729</v>
      </c>
      <c r="D925" s="3" t="s">
        <v>6730</v>
      </c>
      <c r="E925" s="3" t="s">
        <v>6731</v>
      </c>
      <c r="F925" s="3" t="s">
        <v>6732</v>
      </c>
      <c r="G925" s="3" t="s">
        <v>6733</v>
      </c>
      <c r="H925" s="3" t="s">
        <v>6734</v>
      </c>
      <c r="I925" s="3" t="str">
        <f>IFERROR(__xludf.DUMMYFUNCTION("GOOGLETRANSLATE(H925,""id"",""en"")"),"Marriage Rezeki Buru marriage so that you are a young marriage, the marriage is mature, choose a person who is gosah over glorify young marriage ends of the happy ends")</f>
        <v>Marriage Rezeki Buru marriage so that you are a young marriage, the marriage is mature, choose a person who is gosah over glorify young marriage ends of the happy ends</v>
      </c>
    </row>
    <row r="926" ht="15.75" customHeight="1">
      <c r="A926" s="3" t="s">
        <v>6735</v>
      </c>
      <c r="B926" s="3" t="s">
        <v>6736</v>
      </c>
      <c r="C926" s="3" t="s">
        <v>6737</v>
      </c>
      <c r="D926" s="3" t="s">
        <v>6738</v>
      </c>
      <c r="E926" s="3" t="s">
        <v>6739</v>
      </c>
      <c r="F926" s="3" t="s">
        <v>6740</v>
      </c>
      <c r="G926" s="3" t="s">
        <v>6741</v>
      </c>
      <c r="H926" s="3" t="s">
        <v>6742</v>
      </c>
      <c r="I926" s="3" t="str">
        <f>IFERROR(__xludf.DUMMYFUNCTION("GOOGLETRANSLATE(H926,""id"",""en"")"),"Young marriage people are just a person who marries sex first wassalam, it's good to get pregnant, thank God, the price of baby milk is expensive, milk")</f>
        <v>Young marriage people are just a person who marries sex first wassalam, it's good to get pregnant, thank God, the price of baby milk is expensive, milk</v>
      </c>
    </row>
    <row r="927" ht="15.75" customHeight="1">
      <c r="A927" s="3" t="s">
        <v>6743</v>
      </c>
      <c r="B927" s="3" t="s">
        <v>6744</v>
      </c>
      <c r="C927" s="3" t="s">
        <v>6745</v>
      </c>
      <c r="D927" s="3" t="s">
        <v>6746</v>
      </c>
      <c r="E927" s="3" t="s">
        <v>6747</v>
      </c>
      <c r="F927" s="3" t="s">
        <v>6748</v>
      </c>
      <c r="G927" s="3" t="s">
        <v>6749</v>
      </c>
      <c r="H927" s="3" t="s">
        <v>6750</v>
      </c>
      <c r="I927" s="3" t="str">
        <f>IFERROR(__xludf.DUMMYFUNCTION("GOOGLETRANSLATE(H927,""id"",""en"")"),"young marriage responsibility for the risk of money")</f>
        <v>young marriage responsibility for the risk of money</v>
      </c>
    </row>
    <row r="928" ht="15.75" customHeight="1">
      <c r="A928" s="3" t="s">
        <v>6751</v>
      </c>
      <c r="B928" s="3" t="s">
        <v>6752</v>
      </c>
      <c r="C928" s="3" t="s">
        <v>6753</v>
      </c>
      <c r="D928" s="3" t="s">
        <v>6754</v>
      </c>
      <c r="E928" s="3" t="s">
        <v>6755</v>
      </c>
      <c r="F928" s="3" t="s">
        <v>169</v>
      </c>
      <c r="G928" s="3" t="s">
        <v>169</v>
      </c>
      <c r="H928" s="3" t="s">
        <v>170</v>
      </c>
      <c r="I928" s="3" t="str">
        <f>IFERROR(__xludf.DUMMYFUNCTION("GOOGLETRANSLATE(H928,""id"",""en"")"),"The Young Marriage")</f>
        <v>The Young Marriage</v>
      </c>
    </row>
    <row r="929" ht="15.75" customHeight="1">
      <c r="A929" s="3" t="s">
        <v>6756</v>
      </c>
      <c r="B929" s="3" t="s">
        <v>6757</v>
      </c>
      <c r="C929" s="3" t="s">
        <v>6758</v>
      </c>
      <c r="D929" s="3" t="s">
        <v>6759</v>
      </c>
      <c r="E929" s="3" t="s">
        <v>6760</v>
      </c>
      <c r="F929" s="3" t="s">
        <v>6761</v>
      </c>
      <c r="G929" s="3" t="s">
        <v>6762</v>
      </c>
      <c r="H929" s="3" t="s">
        <v>6763</v>
      </c>
      <c r="I929" s="3" t="str">
        <f>IFERROR(__xludf.DUMMYFUNCTION("GOOGLETRANSLATE(H929,""id"",""en"")"),"havertzy siblings, siblings, siblings family forbid young marriage to work, just know that your family thinks if you get married")</f>
        <v>havertzy siblings, siblings, siblings family forbid young marriage to work, just know that your family thinks if you get married</v>
      </c>
    </row>
    <row r="930" ht="15.75" customHeight="1">
      <c r="A930" s="3" t="s">
        <v>6764</v>
      </c>
      <c r="B930" s="3" t="s">
        <v>6765</v>
      </c>
      <c r="C930" s="3" t="s">
        <v>6766</v>
      </c>
      <c r="D930" s="3" t="s">
        <v>6767</v>
      </c>
      <c r="E930" s="3" t="s">
        <v>6768</v>
      </c>
      <c r="F930" s="3" t="s">
        <v>6769</v>
      </c>
      <c r="G930" s="3" t="s">
        <v>6769</v>
      </c>
      <c r="H930" s="3" t="s">
        <v>6770</v>
      </c>
      <c r="I930" s="3" t="str">
        <f>IFERROR(__xludf.DUMMYFUNCTION("GOOGLETRANSLATE(H930,""id"",""en"")"),"It's not wrong to marry young if the intention of the business is wrong if you are young if you are young and marriage, just surrender")</f>
        <v>It's not wrong to marry young if the intention of the business is wrong if you are young if you are young and marriage, just surrender</v>
      </c>
    </row>
    <row r="931" ht="15.75" customHeight="1">
      <c r="A931" s="3" t="s">
        <v>6771</v>
      </c>
      <c r="B931" s="3" t="s">
        <v>6772</v>
      </c>
      <c r="C931" s="3" t="s">
        <v>6773</v>
      </c>
      <c r="D931" s="3" t="s">
        <v>6774</v>
      </c>
      <c r="E931" s="3" t="s">
        <v>6775</v>
      </c>
      <c r="F931" s="3" t="s">
        <v>6776</v>
      </c>
      <c r="G931" s="3" t="s">
        <v>6777</v>
      </c>
      <c r="H931" s="3" t="s">
        <v>6778</v>
      </c>
      <c r="I931" s="3" t="str">
        <f>IFERROR(__xludf.DUMMYFUNCTION("GOOGLETRANSLATE(H931,""id"",""en"")"),"Poor Points Ikhtiar Many young people marriage young halal sex only efforts to find fortune family no torture children divorced")</f>
        <v>Poor Points Ikhtiar Many young people marriage young halal sex only efforts to find fortune family no torture children divorced</v>
      </c>
    </row>
    <row r="932" ht="15.75" customHeight="1">
      <c r="A932" s="3" t="s">
        <v>6779</v>
      </c>
      <c r="B932" s="3" t="s">
        <v>6780</v>
      </c>
      <c r="C932" s="3" t="s">
        <v>6781</v>
      </c>
      <c r="D932" s="3" t="s">
        <v>6782</v>
      </c>
      <c r="E932" s="3" t="s">
        <v>6783</v>
      </c>
      <c r="F932" s="3" t="s">
        <v>6784</v>
      </c>
      <c r="G932" s="3" t="s">
        <v>6785</v>
      </c>
      <c r="H932" s="3" t="s">
        <v>6786</v>
      </c>
      <c r="I932" s="3" t="str">
        <f>IFERROR(__xludf.DUMMYFUNCTION("GOOGLETRANSLATE(H932,""id"",""en"")"),"Young Marriage Monggo Lajang Sila Not Appeal With People Take Breaking up with Weighing")</f>
        <v>Young Marriage Monggo Lajang Sila Not Appeal With People Take Breaking up with Weighing</v>
      </c>
    </row>
    <row r="933" ht="15.75" customHeight="1">
      <c r="A933" s="3" t="s">
        <v>6787</v>
      </c>
      <c r="B933" s="3" t="s">
        <v>6788</v>
      </c>
      <c r="C933" s="3" t="s">
        <v>6789</v>
      </c>
      <c r="D933" s="3" t="s">
        <v>6790</v>
      </c>
      <c r="E933" s="3" t="s">
        <v>6791</v>
      </c>
      <c r="F933" s="3" t="s">
        <v>6792</v>
      </c>
      <c r="G933" s="3" t="s">
        <v>6793</v>
      </c>
      <c r="H933" s="3" t="s">
        <v>6794</v>
      </c>
      <c r="I933" s="3" t="str">
        <f>IFERROR(__xludf.DUMMYFUNCTION("GOOGLETRANSLATE(H933,""id"",""en"")"),"Favors of Marriage Children Gathering")</f>
        <v>Favors of Marriage Children Gathering</v>
      </c>
    </row>
    <row r="934" ht="15.75" customHeight="1">
      <c r="A934" s="3" t="s">
        <v>6795</v>
      </c>
      <c r="B934" s="3" t="s">
        <v>6796</v>
      </c>
      <c r="C934" s="3" t="s">
        <v>6797</v>
      </c>
      <c r="D934" s="3" t="s">
        <v>6798</v>
      </c>
      <c r="E934" s="3" t="s">
        <v>6799</v>
      </c>
      <c r="F934" s="3" t="s">
        <v>6800</v>
      </c>
      <c r="G934" s="3" t="s">
        <v>6801</v>
      </c>
      <c r="H934" s="3" t="s">
        <v>6802</v>
      </c>
      <c r="I934" s="3" t="str">
        <f>IFERROR(__xludf.DUMMYFUNCTION("GOOGLETRANSLATE(H934,""id"",""en"")"),"People Reply menfess know the name Jagajaga yes ASI content if young marriage just understand the money or money or you need a prediction urge")</f>
        <v>People Reply menfess know the name Jagajaga yes ASI content if young marriage just understand the money or money or you need a prediction urge</v>
      </c>
    </row>
    <row r="935" ht="15.75" customHeight="1">
      <c r="A935" s="3" t="s">
        <v>6803</v>
      </c>
      <c r="B935" s="3" t="s">
        <v>6804</v>
      </c>
      <c r="C935" s="3" t="s">
        <v>6805</v>
      </c>
      <c r="D935" s="3" t="s">
        <v>6806</v>
      </c>
      <c r="E935" s="3" t="s">
        <v>6807</v>
      </c>
      <c r="F935" s="3" t="s">
        <v>6808</v>
      </c>
      <c r="G935" s="3" t="s">
        <v>6808</v>
      </c>
      <c r="H935" s="3" t="s">
        <v>6809</v>
      </c>
      <c r="I935" s="3" t="str">
        <f>IFERROR(__xludf.DUMMYFUNCTION("GOOGLETRANSLATE(H935,""id"",""en"")"),"Beautiful young marriage Hoax marriage makes it stressful stress stress yes")</f>
        <v>Beautiful young marriage Hoax marriage makes it stressful stress stress yes</v>
      </c>
    </row>
    <row r="936" ht="15.75" customHeight="1">
      <c r="A936" s="3" t="s">
        <v>6810</v>
      </c>
      <c r="B936" s="3" t="s">
        <v>6811</v>
      </c>
      <c r="C936" s="3" t="s">
        <v>6812</v>
      </c>
      <c r="D936" s="3" t="s">
        <v>6813</v>
      </c>
      <c r="E936" s="3" t="s">
        <v>6814</v>
      </c>
      <c r="F936" s="3" t="s">
        <v>6815</v>
      </c>
      <c r="G936" s="3" t="s">
        <v>6815</v>
      </c>
      <c r="H936" s="3" t="s">
        <v>6816</v>
      </c>
      <c r="I936" s="3" t="str">
        <f>IFERROR(__xludf.DUMMYFUNCTION("GOOGLETRANSLATE(H936,""id"",""en"")"),"Rich young marriage hehe")</f>
        <v>Rich young marriage hehe</v>
      </c>
    </row>
    <row r="937" ht="15.75" customHeight="1">
      <c r="A937" s="3" t="s">
        <v>6817</v>
      </c>
      <c r="B937" s="3" t="s">
        <v>6817</v>
      </c>
      <c r="C937" s="3" t="s">
        <v>6818</v>
      </c>
      <c r="D937" s="3" t="s">
        <v>6819</v>
      </c>
      <c r="E937" s="3" t="s">
        <v>6820</v>
      </c>
      <c r="F937" s="3" t="s">
        <v>6821</v>
      </c>
      <c r="G937" s="3" t="s">
        <v>6822</v>
      </c>
      <c r="H937" s="3" t="s">
        <v>6823</v>
      </c>
      <c r="I937" s="3" t="str">
        <f>IFERROR(__xludf.DUMMYFUNCTION("GOOGLETRANSLATE(H937,""id"",""en"")"),"Marriage See Formula Core Formula Good Milk Expensive Baby Comments Understanding the point of the point is young marriage, you have to think about it")</f>
        <v>Marriage See Formula Core Formula Good Milk Expensive Baby Comments Understanding the point of the point is young marriage, you have to think about it</v>
      </c>
    </row>
    <row r="938" ht="15.75" customHeight="1">
      <c r="A938" s="3" t="s">
        <v>6824</v>
      </c>
      <c r="B938" s="3" t="s">
        <v>6825</v>
      </c>
      <c r="C938" s="3" t="s">
        <v>6826</v>
      </c>
      <c r="D938" s="3" t="s">
        <v>6827</v>
      </c>
      <c r="E938" s="3" t="s">
        <v>6828</v>
      </c>
      <c r="F938" s="3" t="s">
        <v>6829</v>
      </c>
      <c r="G938" s="3" t="s">
        <v>6830</v>
      </c>
      <c r="H938" s="3" t="s">
        <v>6831</v>
      </c>
      <c r="I938" s="3" t="str">
        <f>IFERROR(__xludf.DUMMYFUNCTION("GOOGLETRANSLATE(H938,""id"",""en"")"),"Just a Poor Young Marriage Almighty while the responsibility is hard to be happy to be a marriage to marriage, the condition is difficult to walk.")</f>
        <v>Just a Poor Young Marriage Almighty while the responsibility is hard to be happy to be a marriage to marriage, the condition is difficult to walk.</v>
      </c>
    </row>
    <row r="939" ht="15.75" customHeight="1">
      <c r="A939" s="3" t="s">
        <v>6832</v>
      </c>
      <c r="B939" s="3" t="s">
        <v>6833</v>
      </c>
      <c r="C939" s="3" t="s">
        <v>6834</v>
      </c>
      <c r="D939" s="3" t="s">
        <v>6835</v>
      </c>
      <c r="E939" s="3" t="s">
        <v>6836</v>
      </c>
      <c r="F939" s="3" t="s">
        <v>6837</v>
      </c>
      <c r="G939" s="3" t="s">
        <v>6838</v>
      </c>
      <c r="H939" s="3" t="s">
        <v>6839</v>
      </c>
      <c r="I939" s="3" t="str">
        <f>IFERROR(__xludf.DUMMYFUNCTION("GOOGLETRANSLATE(H939,""id"",""en"")"),"after the readers you young marriage if you install Baskara")</f>
        <v>after the readers you young marriage if you install Baskara</v>
      </c>
    </row>
    <row r="940" ht="15.75" customHeight="1">
      <c r="A940" s="3" t="s">
        <v>6840</v>
      </c>
      <c r="B940" s="3" t="s">
        <v>6841</v>
      </c>
      <c r="C940" s="3" t="s">
        <v>6842</v>
      </c>
      <c r="D940" s="3" t="s">
        <v>6843</v>
      </c>
      <c r="E940" s="3" t="s">
        <v>6844</v>
      </c>
      <c r="F940" s="3" t="s">
        <v>6845</v>
      </c>
      <c r="G940" s="3" t="s">
        <v>6845</v>
      </c>
      <c r="H940" s="3" t="s">
        <v>6846</v>
      </c>
      <c r="I940" s="3" t="str">
        <f>IFERROR(__xludf.DUMMYFUNCTION("GOOGLETRANSLATE(H940,""id"",""en"")"),"Cmn young marriage young child")</f>
        <v>Cmn young marriage young child</v>
      </c>
    </row>
    <row r="941" ht="15.75" customHeight="1">
      <c r="A941" s="3" t="s">
        <v>6847</v>
      </c>
      <c r="B941" s="3" t="s">
        <v>6847</v>
      </c>
      <c r="C941" s="3" t="s">
        <v>6848</v>
      </c>
      <c r="D941" s="3" t="s">
        <v>6849</v>
      </c>
      <c r="E941" s="3" t="s">
        <v>6850</v>
      </c>
      <c r="F941" s="3" t="s">
        <v>6851</v>
      </c>
      <c r="G941" s="3" t="s">
        <v>6852</v>
      </c>
      <c r="H941" s="3" t="s">
        <v>6853</v>
      </c>
      <c r="I941" s="3" t="str">
        <f>IFERROR(__xludf.DUMMYFUNCTION("GOOGLETRANSLATE(H941,""id"",""en"")"),"like to see young teenagers who like to think about marriage age just age children at least wkwkwkwk fun know young teenagers tell old stories try to pit hormones")</f>
        <v>like to see young teenagers who like to think about marriage age just age children at least wkwkwkwk fun know young teenagers tell old stories try to pit hormones</v>
      </c>
    </row>
    <row r="942" ht="15.75" customHeight="1">
      <c r="A942" s="3" t="s">
        <v>6854</v>
      </c>
      <c r="B942" s="3" t="s">
        <v>6855</v>
      </c>
      <c r="C942" s="3" t="s">
        <v>6856</v>
      </c>
      <c r="D942" s="3" t="s">
        <v>6857</v>
      </c>
      <c r="E942" s="3" t="s">
        <v>6858</v>
      </c>
      <c r="F942" s="3" t="s">
        <v>6859</v>
      </c>
      <c r="G942" s="3" t="s">
        <v>6860</v>
      </c>
      <c r="H942" s="3" t="s">
        <v>6861</v>
      </c>
      <c r="I942" s="3" t="str">
        <f>IFERROR(__xludf.DUMMYFUNCTION("GOOGLETRANSLATE(H942,""id"",""en"")"),"young marriage base so that children if they need fast students' fees for strong marriage hard work")</f>
        <v>young marriage base so that children if they need fast students' fees for strong marriage hard work</v>
      </c>
    </row>
    <row r="943" ht="15.75" customHeight="1">
      <c r="A943" s="3" t="s">
        <v>6862</v>
      </c>
      <c r="B943" s="3" t="s">
        <v>6863</v>
      </c>
      <c r="C943" s="3" t="s">
        <v>6864</v>
      </c>
      <c r="D943" s="3" t="s">
        <v>6865</v>
      </c>
      <c r="E943" s="3" t="s">
        <v>6866</v>
      </c>
      <c r="F943" s="3" t="s">
        <v>6867</v>
      </c>
      <c r="G943" s="3" t="s">
        <v>6868</v>
      </c>
      <c r="H943" s="3" t="s">
        <v>6869</v>
      </c>
      <c r="I943" s="3" t="str">
        <f>IFERROR(__xludf.DUMMYFUNCTION("GOOGLETRANSLATE(H943,""id"",""en"")"),"if happy strange, it is natural that you are happy to focus on working exploration of young romance, just a good friend, don't think about marriage if you think it's relaxed")</f>
        <v>if happy strange, it is natural that you are happy to focus on working exploration of young romance, just a good friend, don't think about marriage if you think it's relaxed</v>
      </c>
    </row>
    <row r="944" ht="15.75" customHeight="1">
      <c r="A944" s="3" t="s">
        <v>6870</v>
      </c>
      <c r="B944" s="3" t="s">
        <v>6870</v>
      </c>
      <c r="C944" s="3" t="s">
        <v>6871</v>
      </c>
      <c r="D944" s="3" t="s">
        <v>6872</v>
      </c>
      <c r="E944" s="3" t="s">
        <v>6873</v>
      </c>
      <c r="F944" s="3" t="s">
        <v>6874</v>
      </c>
      <c r="G944" s="3" t="s">
        <v>6875</v>
      </c>
      <c r="H944" s="3" t="s">
        <v>6876</v>
      </c>
      <c r="I944" s="3" t="str">
        <f>IFERROR(__xludf.DUMMYFUNCTION("GOOGLETRANSLATE(H944,""id"",""en"")"),"like the story of marriage hafidz quran likes to say siblings if you hate a cousin of marriage young age.")</f>
        <v>like the story of marriage hafidz quran likes to say siblings if you hate a cousin of marriage young age.</v>
      </c>
    </row>
    <row r="945" ht="15.75" customHeight="1">
      <c r="A945" s="3" t="s">
        <v>6877</v>
      </c>
      <c r="B945" s="3" t="s">
        <v>6878</v>
      </c>
      <c r="C945" s="3" t="s">
        <v>6879</v>
      </c>
      <c r="D945" s="3" t="s">
        <v>6880</v>
      </c>
      <c r="E945" s="3" t="s">
        <v>6881</v>
      </c>
      <c r="F945" s="3" t="s">
        <v>6882</v>
      </c>
      <c r="G945" s="3" t="s">
        <v>6883</v>
      </c>
      <c r="H945" s="3" t="s">
        <v>6884</v>
      </c>
      <c r="I945" s="3" t="str">
        <f>IFERROR(__xludf.DUMMYFUNCTION("GOOGLETRANSLATE(H945,""id"",""en"")"),"old marriage mudatapi ready for marriage age quickly join marriage")</f>
        <v>old marriage mudatapi ready for marriage age quickly join marriage</v>
      </c>
    </row>
    <row r="946" ht="15.75" customHeight="1">
      <c r="A946" s="3" t="s">
        <v>6885</v>
      </c>
      <c r="B946" s="3" t="s">
        <v>6886</v>
      </c>
      <c r="C946" s="3" t="s">
        <v>6887</v>
      </c>
      <c r="D946" s="3" t="s">
        <v>6888</v>
      </c>
      <c r="E946" s="3" t="s">
        <v>6889</v>
      </c>
      <c r="F946" s="3" t="s">
        <v>6890</v>
      </c>
      <c r="G946" s="3" t="s">
        <v>6891</v>
      </c>
      <c r="H946" s="3" t="s">
        <v>6892</v>
      </c>
      <c r="I946" s="3" t="str">
        <f>IFERROR(__xludf.DUMMYFUNCTION("GOOGLETRANSLATE(H946,""id"",""en"")"),"young age marriage to observation environment yes marriage focus on work and have fun")</f>
        <v>young age marriage to observation environment yes marriage focus on work and have fun</v>
      </c>
    </row>
    <row r="947" ht="15.75" customHeight="1">
      <c r="A947" s="3" t="s">
        <v>6893</v>
      </c>
      <c r="B947" s="3" t="s">
        <v>6894</v>
      </c>
      <c r="C947" s="3" t="s">
        <v>6895</v>
      </c>
      <c r="D947" s="3" t="s">
        <v>6896</v>
      </c>
      <c r="E947" s="3" t="s">
        <v>6896</v>
      </c>
      <c r="F947" s="3" t="s">
        <v>6897</v>
      </c>
      <c r="G947" s="3" t="s">
        <v>6898</v>
      </c>
      <c r="H947" s="3" t="s">
        <v>6899</v>
      </c>
      <c r="I947" s="3" t="str">
        <f>IFERROR(__xludf.DUMMYFUNCTION("GOOGLETRANSLATE(H947,""id"",""en"")"),"Young Marriage Friend Divorced The result of the background of the wealthy family of Agam, divorce, the economic pregnancy is first")</f>
        <v>Young Marriage Friend Divorced The result of the background of the wealthy family of Agam, divorce, the economic pregnancy is first</v>
      </c>
    </row>
    <row r="948" ht="15.75" customHeight="1">
      <c r="A948" s="3" t="s">
        <v>6900</v>
      </c>
      <c r="B948" s="3" t="s">
        <v>6901</v>
      </c>
      <c r="C948" s="3" t="s">
        <v>6902</v>
      </c>
      <c r="D948" s="3" t="s">
        <v>6903</v>
      </c>
      <c r="E948" s="3" t="s">
        <v>6904</v>
      </c>
      <c r="F948" s="3" t="s">
        <v>6905</v>
      </c>
      <c r="G948" s="3" t="s">
        <v>6906</v>
      </c>
      <c r="H948" s="3" t="s">
        <v>6907</v>
      </c>
      <c r="I948" s="3" t="str">
        <f>IFERROR(__xludf.DUMMYFUNCTION("GOOGLETRANSLATE(H948,""id"",""en"")"),"Beneeerr is good if you're aware of the economy okay, choose a forced single young marriage, born a distinctive diaper of the Milk Immunization of Annual Children")</f>
        <v>Beneeerr is good if you're aware of the economy okay, choose a forced single young marriage, born a distinctive diaper of the Milk Immunization of Annual Children</v>
      </c>
    </row>
    <row r="949" ht="15.75" customHeight="1">
      <c r="A949" s="3" t="s">
        <v>6908</v>
      </c>
      <c r="B949" s="3" t="s">
        <v>6909</v>
      </c>
      <c r="C949" s="3" t="s">
        <v>6910</v>
      </c>
      <c r="D949" s="3" t="s">
        <v>6911</v>
      </c>
      <c r="E949" s="3" t="s">
        <v>6911</v>
      </c>
      <c r="F949" s="3" t="s">
        <v>6912</v>
      </c>
      <c r="G949" s="3" t="s">
        <v>6913</v>
      </c>
      <c r="H949" s="3" t="s">
        <v>6914</v>
      </c>
      <c r="I949" s="3" t="str">
        <f>IFERROR(__xludf.DUMMYFUNCTION("GOOGLETRANSLATE(H949,""id"",""en"")"),"Victims of Indonesian Young Marriage Campaign Girlfriend")</f>
        <v>Victims of Indonesian Young Marriage Campaign Girlfriend</v>
      </c>
    </row>
    <row r="950" ht="15.75" customHeight="1">
      <c r="A950" s="3" t="s">
        <v>6915</v>
      </c>
      <c r="B950" s="3" t="s">
        <v>6916</v>
      </c>
      <c r="C950" s="3" t="s">
        <v>6917</v>
      </c>
      <c r="D950" s="3" t="s">
        <v>6918</v>
      </c>
      <c r="E950" s="3" t="s">
        <v>6918</v>
      </c>
      <c r="F950" s="3" t="s">
        <v>6918</v>
      </c>
      <c r="G950" s="3" t="s">
        <v>6918</v>
      </c>
      <c r="H950" s="3" t="s">
        <v>6917</v>
      </c>
      <c r="I950" s="3" t="str">
        <f>IFERROR(__xludf.DUMMYFUNCTION("GOOGLETRANSLATE(H950,""id"",""en"")"),"young marriage case")</f>
        <v>young marriage case</v>
      </c>
    </row>
    <row r="951" ht="15.75" customHeight="1">
      <c r="A951" s="3" t="s">
        <v>6919</v>
      </c>
      <c r="B951" s="3" t="s">
        <v>6920</v>
      </c>
      <c r="C951" s="3" t="s">
        <v>6921</v>
      </c>
      <c r="D951" s="3" t="s">
        <v>6922</v>
      </c>
      <c r="E951" s="3" t="s">
        <v>6923</v>
      </c>
      <c r="F951" s="3" t="s">
        <v>6924</v>
      </c>
      <c r="G951" s="3" t="s">
        <v>6925</v>
      </c>
      <c r="H951" s="3" t="s">
        <v>6926</v>
      </c>
      <c r="I951" s="3" t="str">
        <f>IFERROR(__xludf.DUMMYFUNCTION("GOOGLETRANSLATE(H951,""id"",""en"")"),"Hear the poor circumference of poor life, it is difficult to marry a child needs a full child.")</f>
        <v>Hear the poor circumference of poor life, it is difficult to marry a child needs a full child.</v>
      </c>
    </row>
    <row r="952" ht="15.75" customHeight="1">
      <c r="A952" s="3" t="s">
        <v>6927</v>
      </c>
      <c r="B952" s="3" t="s">
        <v>6928</v>
      </c>
      <c r="C952" s="3" t="s">
        <v>6929</v>
      </c>
      <c r="D952" s="3" t="s">
        <v>6930</v>
      </c>
      <c r="E952" s="3" t="s">
        <v>6931</v>
      </c>
      <c r="F952" s="3" t="s">
        <v>6932</v>
      </c>
      <c r="G952" s="3" t="s">
        <v>6933</v>
      </c>
      <c r="H952" s="3" t="s">
        <v>6934</v>
      </c>
      <c r="I952" s="3" t="str">
        <f>IFERROR(__xludf.DUMMYFUNCTION("GOOGLETRANSLATE(H952,""id"",""en"")"),"young I am a generation of soul mate to be watched by the soul mate of love, it's better to focus on Mapanin so that it is old to live, difficult to get married in a happy marriage")</f>
        <v>young I am a generation of soul mate to be watched by the soul mate of love, it's better to focus on Mapanin so that it is old to live, difficult to get married in a happy marriage</v>
      </c>
    </row>
    <row r="953" ht="15.75" customHeight="1">
      <c r="A953" s="3" t="s">
        <v>6935</v>
      </c>
      <c r="B953" s="3" t="s">
        <v>6936</v>
      </c>
      <c r="C953" s="3" t="s">
        <v>6937</v>
      </c>
      <c r="D953" s="3" t="s">
        <v>6938</v>
      </c>
      <c r="E953" s="3" t="s">
        <v>6938</v>
      </c>
      <c r="F953" s="3" t="s">
        <v>6939</v>
      </c>
      <c r="G953" s="3" t="s">
        <v>6939</v>
      </c>
      <c r="H953" s="3" t="s">
        <v>6940</v>
      </c>
      <c r="I953" s="3" t="str">
        <f>IFERROR(__xludf.DUMMYFUNCTION("GOOGLETRANSLATE(H953,""id"",""en"")"),"Cie marriage young")</f>
        <v>Cie marriage young</v>
      </c>
    </row>
    <row r="954" ht="15.75" customHeight="1">
      <c r="A954" s="3" t="s">
        <v>6941</v>
      </c>
      <c r="B954" s="3" t="s">
        <v>6941</v>
      </c>
      <c r="C954" s="3" t="s">
        <v>6941</v>
      </c>
      <c r="D954" s="3" t="s">
        <v>6942</v>
      </c>
      <c r="E954" s="3" t="s">
        <v>6942</v>
      </c>
      <c r="F954" s="3" t="s">
        <v>6942</v>
      </c>
      <c r="G954" s="3" t="s">
        <v>6942</v>
      </c>
      <c r="H954" s="3" t="s">
        <v>6941</v>
      </c>
      <c r="I954" s="3" t="str">
        <f>IFERROR(__xludf.DUMMYFUNCTION("GOOGLETRANSLATE(H954,""id"",""en"")"),"Bismillah young marriage")</f>
        <v>Bismillah young marriage</v>
      </c>
    </row>
    <row r="955" ht="15.75" customHeight="1">
      <c r="A955" s="3" t="s">
        <v>6943</v>
      </c>
      <c r="B955" s="3" t="s">
        <v>6944</v>
      </c>
      <c r="C955" s="3" t="s">
        <v>6945</v>
      </c>
      <c r="D955" s="3" t="s">
        <v>6946</v>
      </c>
      <c r="E955" s="3" t="s">
        <v>6947</v>
      </c>
      <c r="F955" s="3" t="s">
        <v>6948</v>
      </c>
      <c r="G955" s="3" t="s">
        <v>6949</v>
      </c>
      <c r="H955" s="3" t="s">
        <v>6950</v>
      </c>
      <c r="I955" s="3" t="str">
        <f>IFERROR(__xludf.DUMMYFUNCTION("GOOGLETRANSLATE(H955,""id"",""en"")"),"wkwkwk if you choose marriage yes sarcastic young marriage is difficult to economy, just young marriage, the capital of parents choose young marriage.")</f>
        <v>wkwkwk if you choose marriage yes sarcastic young marriage is difficult to economy, just young marriage, the capital of parents choose young marriage.</v>
      </c>
    </row>
    <row r="956" ht="15.75" customHeight="1">
      <c r="A956" s="3" t="s">
        <v>6951</v>
      </c>
      <c r="B956" s="3" t="s">
        <v>6952</v>
      </c>
      <c r="C956" s="3" t="s">
        <v>6953</v>
      </c>
      <c r="D956" s="3" t="s">
        <v>6954</v>
      </c>
      <c r="E956" s="3" t="s">
        <v>6955</v>
      </c>
      <c r="F956" s="3" t="s">
        <v>6956</v>
      </c>
      <c r="G956" s="3" t="s">
        <v>6957</v>
      </c>
      <c r="H956" s="3" t="s">
        <v>6958</v>
      </c>
      <c r="I956" s="3" t="str">
        <f>IFERROR(__xludf.DUMMYFUNCTION("GOOGLETRANSLATE(H956,""id"",""en"")"),"Young Marriage Hindar Boyfriend Adultery Moga Rezeki Worship Intentions")</f>
        <v>Young Marriage Hindar Boyfriend Adultery Moga Rezeki Worship Intentions</v>
      </c>
    </row>
    <row r="957" ht="15.75" customHeight="1">
      <c r="A957" s="3" t="s">
        <v>6959</v>
      </c>
      <c r="B957" s="3" t="s">
        <v>6960</v>
      </c>
      <c r="C957" s="3" t="s">
        <v>6961</v>
      </c>
      <c r="D957" s="3" t="s">
        <v>6962</v>
      </c>
      <c r="E957" s="3" t="s">
        <v>6963</v>
      </c>
      <c r="F957" s="3" t="s">
        <v>6964</v>
      </c>
      <c r="G957" s="3" t="s">
        <v>6965</v>
      </c>
      <c r="H957" s="3" t="s">
        <v>6966</v>
      </c>
      <c r="I957" s="3" t="str">
        <f>IFERROR(__xludf.DUMMYFUNCTION("GOOGLETRANSLATE(H957,""id"",""en"")"),"yes yes, young marriage, hopefully it won't be able to borrow money")</f>
        <v>yes yes, young marriage, hopefully it won't be able to borrow money</v>
      </c>
    </row>
    <row r="958" ht="15.75" customHeight="1">
      <c r="A958" s="3" t="s">
        <v>6967</v>
      </c>
      <c r="B958" s="3" t="s">
        <v>6968</v>
      </c>
      <c r="C958" s="3" t="s">
        <v>6969</v>
      </c>
      <c r="D958" s="3" t="s">
        <v>6970</v>
      </c>
      <c r="E958" s="3" t="s">
        <v>6970</v>
      </c>
      <c r="F958" s="3" t="s">
        <v>6971</v>
      </c>
      <c r="G958" s="3" t="s">
        <v>6972</v>
      </c>
      <c r="H958" s="3" t="s">
        <v>6973</v>
      </c>
      <c r="I958" s="3" t="str">
        <f>IFERROR(__xludf.DUMMYFUNCTION("GOOGLETRANSLATE(H958,""id"",""en"")"),"You fall in love with a young woman to be young, young marriage")</f>
        <v>You fall in love with a young woman to be young, young marriage</v>
      </c>
    </row>
    <row r="959" ht="15.75" customHeight="1">
      <c r="A959" s="3" t="s">
        <v>6974</v>
      </c>
      <c r="B959" s="3" t="s">
        <v>6975</v>
      </c>
      <c r="C959" s="3" t="s">
        <v>6976</v>
      </c>
      <c r="D959" s="3" t="s">
        <v>6977</v>
      </c>
      <c r="E959" s="3" t="s">
        <v>6978</v>
      </c>
      <c r="F959" s="3" t="s">
        <v>6979</v>
      </c>
      <c r="G959" s="3" t="s">
        <v>6980</v>
      </c>
      <c r="H959" s="3" t="s">
        <v>6981</v>
      </c>
      <c r="I959" s="3" t="str">
        <f>IFERROR(__xludf.DUMMYFUNCTION("GOOGLETRANSLATE(H959,""id"",""en"")"),"if the problematic is the synonym of people with a broken marriage young people talking to the old old single status of the way to think")</f>
        <v>if the problematic is the synonym of people with a broken marriage young people talking to the old old single status of the way to think</v>
      </c>
    </row>
    <row r="960" ht="15.75" customHeight="1">
      <c r="A960" s="3" t="s">
        <v>6982</v>
      </c>
      <c r="B960" s="3" t="s">
        <v>6983</v>
      </c>
      <c r="C960" s="3" t="s">
        <v>6984</v>
      </c>
      <c r="D960" s="3" t="s">
        <v>6985</v>
      </c>
      <c r="E960" s="3" t="s">
        <v>6986</v>
      </c>
      <c r="F960" s="3" t="s">
        <v>6987</v>
      </c>
      <c r="G960" s="3" t="s">
        <v>6988</v>
      </c>
      <c r="H960" s="3" t="s">
        <v>6989</v>
      </c>
      <c r="I960" s="3" t="str">
        <f>IFERROR(__xludf.DUMMYFUNCTION("GOOGLETRANSLATE(H960,""id"",""en"")"),"Yes, you're just a young marriage, the campaign is Hina, the young child is a young marriage, if I'm a simple, knowing my wife bought branded bags of people's low -cost taxes")</f>
        <v>Yes, you're just a young marriage, the campaign is Hina, the young child is a young marriage, if I'm a simple, knowing my wife bought branded bags of people's low -cost taxes</v>
      </c>
    </row>
    <row r="961" ht="15.75" customHeight="1">
      <c r="A961" s="3" t="s">
        <v>6990</v>
      </c>
      <c r="B961" s="3" t="s">
        <v>6991</v>
      </c>
      <c r="C961" s="3" t="s">
        <v>6992</v>
      </c>
      <c r="D961" s="3" t="s">
        <v>6993</v>
      </c>
      <c r="E961" s="3" t="s">
        <v>6994</v>
      </c>
      <c r="F961" s="3" t="s">
        <v>6995</v>
      </c>
      <c r="G961" s="3" t="s">
        <v>6996</v>
      </c>
      <c r="H961" s="3" t="s">
        <v>6997</v>
      </c>
      <c r="I961" s="3" t="str">
        <f>IFERROR(__xludf.DUMMYFUNCTION("GOOGLETRANSLATE(H961,""id"",""en"")"),"I am so wrong, people break up young, young, thank God, it's really different from buying a girl, buying a btw hanging a ny")</f>
        <v>I am so wrong, people break up young, young, thank God, it's really different from buying a girl, buying a btw hanging a ny</v>
      </c>
    </row>
    <row r="962" ht="15.75" customHeight="1">
      <c r="A962" s="3" t="s">
        <v>6998</v>
      </c>
      <c r="B962" s="3" t="s">
        <v>6999</v>
      </c>
      <c r="C962" s="3" t="s">
        <v>7000</v>
      </c>
      <c r="D962" s="3" t="s">
        <v>7001</v>
      </c>
      <c r="E962" s="3" t="s">
        <v>7002</v>
      </c>
      <c r="F962" s="3" t="s">
        <v>7003</v>
      </c>
      <c r="G962" s="3" t="s">
        <v>7004</v>
      </c>
      <c r="H962" s="3" t="s">
        <v>7005</v>
      </c>
      <c r="I962" s="3" t="str">
        <f>IFERROR(__xludf.DUMMYFUNCTION("GOOGLETRANSLATE(H962,""id"",""en"")"),"Young Marriage Old Marriage Money If Poor young marriage parameters are laughed at by the jabat children")</f>
        <v>Young Marriage Old Marriage Money If Poor young marriage parameters are laughed at by the jabat children</v>
      </c>
    </row>
    <row r="963" ht="15.75" customHeight="1">
      <c r="A963" s="3" t="s">
        <v>7006</v>
      </c>
      <c r="B963" s="3" t="s">
        <v>7007</v>
      </c>
      <c r="C963" s="3" t="s">
        <v>7008</v>
      </c>
      <c r="D963" s="3" t="s">
        <v>7009</v>
      </c>
      <c r="E963" s="3" t="s">
        <v>7010</v>
      </c>
      <c r="F963" s="3" t="s">
        <v>7011</v>
      </c>
      <c r="G963" s="3" t="s">
        <v>7012</v>
      </c>
      <c r="H963" s="3" t="s">
        <v>7013</v>
      </c>
      <c r="I963" s="3" t="str">
        <f>IFERROR(__xludf.DUMMYFUNCTION("GOOGLETRANSLATE(H963,""id"",""en"")"),"young marriage invites difficult children")</f>
        <v>young marriage invites difficult children</v>
      </c>
    </row>
    <row r="964" ht="15.75" customHeight="1">
      <c r="A964" s="3" t="s">
        <v>7014</v>
      </c>
      <c r="B964" s="3" t="s">
        <v>7015</v>
      </c>
      <c r="C964" s="3" t="s">
        <v>7016</v>
      </c>
      <c r="D964" s="3" t="s">
        <v>7017</v>
      </c>
      <c r="E964" s="3" t="s">
        <v>7018</v>
      </c>
      <c r="F964" s="3" t="s">
        <v>7019</v>
      </c>
      <c r="G964" s="3" t="s">
        <v>7019</v>
      </c>
      <c r="H964" s="3" t="s">
        <v>7020</v>
      </c>
      <c r="I964" s="3" t="str">
        <f>IFERROR(__xludf.DUMMYFUNCTION("GOOGLETRANSLATE(H964,""id"",""en"")"),"Come on, Esemi Tok, young marriage is easy to go, cute")</f>
        <v>Come on, Esemi Tok, young marriage is easy to go, cute</v>
      </c>
    </row>
    <row r="965" ht="15.75" customHeight="1">
      <c r="A965" s="3" t="s">
        <v>7021</v>
      </c>
      <c r="B965" s="3" t="s">
        <v>7021</v>
      </c>
      <c r="C965" s="3" t="s">
        <v>7022</v>
      </c>
      <c r="D965" s="3" t="s">
        <v>7023</v>
      </c>
      <c r="E965" s="3" t="s">
        <v>7024</v>
      </c>
      <c r="F965" s="3" t="s">
        <v>7025</v>
      </c>
      <c r="G965" s="3" t="s">
        <v>7026</v>
      </c>
      <c r="H965" s="3" t="s">
        <v>7027</v>
      </c>
      <c r="I965" s="3" t="str">
        <f>IFERROR(__xludf.DUMMYFUNCTION("GOOGLETRANSLATE(H965,""id"",""en"")"),"Twitter people fuck mate mate hanging so people better me time real human if you don't get married, the age of marriage guys is relatively young, huh?")</f>
        <v>Twitter people fuck mate mate hanging so people better me time real human if you don't get married, the age of marriage guys is relatively young, huh?</v>
      </c>
    </row>
    <row r="966" ht="15.75" customHeight="1">
      <c r="A966" s="3" t="s">
        <v>7028</v>
      </c>
      <c r="B966" s="3" t="s">
        <v>7029</v>
      </c>
      <c r="C966" s="3" t="s">
        <v>7030</v>
      </c>
      <c r="D966" s="3" t="s">
        <v>7031</v>
      </c>
      <c r="E966" s="3" t="s">
        <v>7032</v>
      </c>
      <c r="F966" s="3" t="s">
        <v>7033</v>
      </c>
      <c r="G966" s="3" t="s">
        <v>7034</v>
      </c>
      <c r="H966" s="3" t="s">
        <v>7035</v>
      </c>
      <c r="I966" s="3" t="str">
        <f>IFERROR(__xludf.DUMMYFUNCTION("GOOGLETRANSLATE(H966,""id"",""en"")"),"Just delicious young age to marry a sick parent's sick child happy child marriage, just flat so the limit of playing work is difficult to enjoy it.")</f>
        <v>Just delicious young age to marry a sick parent's sick child happy child marriage, just flat so the limit of playing work is difficult to enjoy it.</v>
      </c>
    </row>
    <row r="967" ht="15.75" customHeight="1">
      <c r="A967" s="3" t="s">
        <v>7036</v>
      </c>
      <c r="B967" s="3" t="s">
        <v>7037</v>
      </c>
      <c r="C967" s="3" t="s">
        <v>7038</v>
      </c>
      <c r="D967" s="3" t="s">
        <v>7039</v>
      </c>
      <c r="E967" s="3" t="s">
        <v>7040</v>
      </c>
      <c r="F967" s="3" t="s">
        <v>7041</v>
      </c>
      <c r="G967" s="3" t="s">
        <v>7042</v>
      </c>
      <c r="H967" s="3" t="s">
        <v>7043</v>
      </c>
      <c r="I967" s="3" t="str">
        <f>IFERROR(__xludf.DUMMYFUNCTION("GOOGLETRANSLATE(H967,""id"",""en"")"),"Favors The Youth Cool Working Money Lakar Like to Marriage Regret")</f>
        <v>Favors The Youth Cool Working Money Lakar Like to Marriage Regret</v>
      </c>
    </row>
    <row r="968" ht="15.75" customHeight="1">
      <c r="A968" s="3" t="s">
        <v>7044</v>
      </c>
      <c r="B968" s="3" t="s">
        <v>7045</v>
      </c>
      <c r="C968" s="3" t="s">
        <v>7046</v>
      </c>
      <c r="D968" s="3" t="s">
        <v>7047</v>
      </c>
      <c r="E968" s="3" t="s">
        <v>7048</v>
      </c>
      <c r="F968" s="3" t="s">
        <v>7049</v>
      </c>
      <c r="G968" s="3" t="s">
        <v>7050</v>
      </c>
      <c r="H968" s="3" t="s">
        <v>7051</v>
      </c>
      <c r="I968" s="3" t="str">
        <f>IFERROR(__xludf.DUMMYFUNCTION("GOOGLETRANSLATE(H968,""id"",""en"")"),"Naturally, no issue just return the root of the urgency of marriage marriage, just a child, it's better to be young")</f>
        <v>Naturally, no issue just return the root of the urgency of marriage marriage, just a child, it's better to be young</v>
      </c>
    </row>
    <row r="969" ht="15.75" customHeight="1">
      <c r="A969" s="3" t="s">
        <v>7052</v>
      </c>
      <c r="B969" s="3" t="s">
        <v>7053</v>
      </c>
      <c r="C969" s="3" t="s">
        <v>7054</v>
      </c>
      <c r="D969" s="3" t="s">
        <v>7055</v>
      </c>
      <c r="E969" s="3" t="s">
        <v>7056</v>
      </c>
      <c r="F969" s="3" t="s">
        <v>7057</v>
      </c>
      <c r="G969" s="3" t="s">
        <v>7058</v>
      </c>
      <c r="H969" s="3" t="s">
        <v>7059</v>
      </c>
      <c r="I969" s="3" t="str">
        <f>IFERROR(__xludf.DUMMYFUNCTION("GOOGLETRANSLATE(H969,""id"",""en"")"),"Yes, see the enfamil brand brand milk brand children enfamil sgm explore children measure the price of supermarkets package measuring me nakutin people who are young marriages if they work push rank")</f>
        <v>Yes, see the enfamil brand brand milk brand children enfamil sgm explore children measure the price of supermarkets package measuring me nakutin people who are young marriages if they work push rank</v>
      </c>
    </row>
    <row r="970" ht="15.75" customHeight="1">
      <c r="A970" s="3" t="s">
        <v>7060</v>
      </c>
      <c r="B970" s="3" t="s">
        <v>7061</v>
      </c>
      <c r="C970" s="3" t="s">
        <v>7062</v>
      </c>
      <c r="D970" s="3" t="s">
        <v>7063</v>
      </c>
      <c r="E970" s="3" t="s">
        <v>7063</v>
      </c>
      <c r="F970" s="3" t="s">
        <v>7064</v>
      </c>
      <c r="G970" s="3" t="s">
        <v>7065</v>
      </c>
      <c r="H970" s="3" t="s">
        <v>7066</v>
      </c>
      <c r="I970" s="3" t="str">
        <f>IFERROR(__xludf.DUMMYFUNCTION("GOOGLETRANSLATE(H970,""id"",""en"")"),"marriage to consider young beautiful sexy like beb")</f>
        <v>marriage to consider young beautiful sexy like beb</v>
      </c>
    </row>
    <row r="971" ht="15.75" customHeight="1">
      <c r="A971" s="3" t="s">
        <v>7067</v>
      </c>
      <c r="B971" s="3" t="s">
        <v>7068</v>
      </c>
      <c r="C971" s="3" t="s">
        <v>7069</v>
      </c>
      <c r="D971" s="3" t="s">
        <v>7070</v>
      </c>
      <c r="E971" s="3" t="s">
        <v>7071</v>
      </c>
      <c r="F971" s="3" t="s">
        <v>7072</v>
      </c>
      <c r="G971" s="3" t="s">
        <v>7073</v>
      </c>
      <c r="H971" s="3" t="s">
        <v>7074</v>
      </c>
      <c r="I971" s="3" t="str">
        <f>IFERROR(__xludf.DUMMYFUNCTION("GOOGLETRANSLATE(H971,""id"",""en"")"),"I really call me a body shape, the body hurts, the original young marriage, the intention of the way to recover, is happy to stress, happy, call me, I immediately plummeted the mood")</f>
        <v>I really call me a body shape, the body hurts, the original young marriage, the intention of the way to recover, is happy to stress, happy, call me, I immediately plummeted the mood</v>
      </c>
    </row>
    <row r="972" ht="15.75" customHeight="1">
      <c r="A972" s="3" t="s">
        <v>7075</v>
      </c>
      <c r="B972" s="3" t="s">
        <v>7075</v>
      </c>
      <c r="C972" s="3" t="s">
        <v>7076</v>
      </c>
      <c r="D972" s="3" t="s">
        <v>7077</v>
      </c>
      <c r="E972" s="3" t="s">
        <v>7078</v>
      </c>
      <c r="F972" s="3" t="s">
        <v>7079</v>
      </c>
      <c r="G972" s="3" t="s">
        <v>7079</v>
      </c>
      <c r="H972" s="3" t="s">
        <v>7080</v>
      </c>
      <c r="I972" s="3" t="str">
        <f>IFERROR(__xludf.DUMMYFUNCTION("GOOGLETRANSLATE(H972,""id"",""en"")"),"young prey marriage")</f>
        <v>young prey marriage</v>
      </c>
    </row>
    <row r="973" ht="15.75" customHeight="1">
      <c r="A973" s="3" t="s">
        <v>7081</v>
      </c>
      <c r="B973" s="3" t="s">
        <v>7082</v>
      </c>
      <c r="C973" s="3" t="s">
        <v>7083</v>
      </c>
      <c r="D973" s="3" t="s">
        <v>7084</v>
      </c>
      <c r="E973" s="3" t="s">
        <v>7085</v>
      </c>
      <c r="F973" s="3" t="s">
        <v>7086</v>
      </c>
      <c r="G973" s="3" t="s">
        <v>7086</v>
      </c>
      <c r="H973" s="3" t="s">
        <v>7087</v>
      </c>
      <c r="I973" s="3" t="str">
        <f>IFERROR(__xludf.DUMMYFUNCTION("GOOGLETRANSLATE(H973,""id"",""en"")"),"young marriage child free")</f>
        <v>young marriage child free</v>
      </c>
    </row>
    <row r="974" ht="15.75" customHeight="1">
      <c r="A974" s="3" t="s">
        <v>7088</v>
      </c>
      <c r="B974" s="3" t="s">
        <v>7089</v>
      </c>
      <c r="C974" s="3" t="s">
        <v>7090</v>
      </c>
      <c r="D974" s="3" t="s">
        <v>7091</v>
      </c>
      <c r="E974" s="3" t="s">
        <v>7092</v>
      </c>
      <c r="F974" s="3" t="s">
        <v>7093</v>
      </c>
      <c r="G974" s="3" t="s">
        <v>7094</v>
      </c>
      <c r="H974" s="3" t="s">
        <v>7095</v>
      </c>
      <c r="I974" s="3" t="str">
        <f>IFERROR(__xludf.DUMMYFUNCTION("GOOGLETRANSLATE(H974,""id"",""en"")"),"marriage mudanikah underage yaampunnn hadeh")</f>
        <v>marriage mudanikah underage yaampunnn hadeh</v>
      </c>
    </row>
    <row r="975" ht="15.75" customHeight="1">
      <c r="A975" s="3" t="s">
        <v>7096</v>
      </c>
      <c r="B975" s="3" t="s">
        <v>7097</v>
      </c>
      <c r="C975" s="3" t="s">
        <v>7098</v>
      </c>
      <c r="D975" s="3" t="s">
        <v>7099</v>
      </c>
      <c r="E975" s="3" t="s">
        <v>7100</v>
      </c>
      <c r="F975" s="3" t="s">
        <v>7101</v>
      </c>
      <c r="G975" s="3" t="s">
        <v>7102</v>
      </c>
      <c r="H975" s="3" t="s">
        <v>7103</v>
      </c>
      <c r="I975" s="3" t="str">
        <f>IFERROR(__xludf.DUMMYFUNCTION("GOOGLETRANSLATE(H975,""id"",""en"")"),"Choose a different young marriage person, yes, the comments of people love you have a marriage target name of marriage, can't lead the capital of love for fortune.")</f>
        <v>Choose a different young marriage person, yes, the comments of people love you have a marriage target name of marriage, can't lead the capital of love for fortune.</v>
      </c>
    </row>
    <row r="976" ht="15.75" customHeight="1">
      <c r="A976" s="3" t="s">
        <v>7104</v>
      </c>
      <c r="B976" s="3" t="s">
        <v>7105</v>
      </c>
      <c r="C976" s="3" t="s">
        <v>7106</v>
      </c>
      <c r="D976" s="3" t="s">
        <v>7107</v>
      </c>
      <c r="E976" s="3" t="s">
        <v>7108</v>
      </c>
      <c r="F976" s="3" t="s">
        <v>7109</v>
      </c>
      <c r="G976" s="3" t="s">
        <v>7110</v>
      </c>
      <c r="H976" s="3" t="s">
        <v>7111</v>
      </c>
      <c r="I976" s="3" t="str">
        <f>IFERROR(__xludf.DUMMYFUNCTION("GOOGLETRANSLATE(H976,""id"",""en"")"),"Relationship Marriage Young Age Children like to play women.")</f>
        <v>Relationship Marriage Young Age Children like to play women.</v>
      </c>
    </row>
    <row r="977" ht="15.75" customHeight="1">
      <c r="A977" s="3" t="s">
        <v>7112</v>
      </c>
      <c r="B977" s="3" t="s">
        <v>7113</v>
      </c>
      <c r="C977" s="3" t="s">
        <v>7114</v>
      </c>
      <c r="D977" s="3" t="s">
        <v>7115</v>
      </c>
      <c r="E977" s="3" t="s">
        <v>7116</v>
      </c>
      <c r="F977" s="3" t="s">
        <v>7117</v>
      </c>
      <c r="G977" s="3" t="s">
        <v>7118</v>
      </c>
      <c r="H977" s="3" t="s">
        <v>7119</v>
      </c>
      <c r="I977" s="3" t="str">
        <f>IFERROR(__xludf.DUMMYFUNCTION("GOOGLETRANSLATE(H977,""id"",""en"")"),"Hanging young marriage people to chase a career for a career for force forced to force marriages forced the results to make it happy")</f>
        <v>Hanging young marriage people to chase a career for a career for force forced to force marriages forced the results to make it happy</v>
      </c>
    </row>
    <row r="978" ht="15.75" customHeight="1">
      <c r="A978" s="3" t="s">
        <v>7120</v>
      </c>
      <c r="B978" s="3" t="s">
        <v>7120</v>
      </c>
      <c r="C978" s="3" t="s">
        <v>7121</v>
      </c>
      <c r="D978" s="3" t="s">
        <v>7122</v>
      </c>
      <c r="E978" s="3" t="s">
        <v>7122</v>
      </c>
      <c r="F978" s="3" t="s">
        <v>7123</v>
      </c>
      <c r="G978" s="3" t="s">
        <v>7124</v>
      </c>
      <c r="H978" s="3" t="s">
        <v>7125</v>
      </c>
      <c r="I978" s="3" t="str">
        <f>IFERROR(__xludf.DUMMYFUNCTION("GOOGLETRANSLATE(H978,""id"",""en"")"),"Young Marriage Alas Hindar Adultery then Dead Young Youth")</f>
        <v>Young Marriage Alas Hindar Adultery then Dead Young Youth</v>
      </c>
    </row>
    <row r="979" ht="15.75" customHeight="1">
      <c r="A979" s="3" t="s">
        <v>7126</v>
      </c>
      <c r="B979" s="3" t="s">
        <v>7127</v>
      </c>
      <c r="C979" s="3" t="s">
        <v>7128</v>
      </c>
      <c r="D979" s="3" t="s">
        <v>7129</v>
      </c>
      <c r="E979" s="3" t="s">
        <v>7130</v>
      </c>
      <c r="F979" s="3" t="s">
        <v>7131</v>
      </c>
      <c r="G979" s="3" t="s">
        <v>7132</v>
      </c>
      <c r="H979" s="3" t="s">
        <v>7133</v>
      </c>
      <c r="I979" s="3" t="str">
        <f>IFERROR(__xludf.DUMMYFUNCTION("GOOGLETRANSLATE(H979,""id"",""en"")"),"Young sister Mondarmandir played a nervous marriage")</f>
        <v>Young sister Mondarmandir played a nervous marriage</v>
      </c>
    </row>
    <row r="980" ht="15.75" customHeight="1">
      <c r="A980" s="3" t="s">
        <v>7134</v>
      </c>
      <c r="B980" s="3" t="s">
        <v>7135</v>
      </c>
      <c r="C980" s="3" t="s">
        <v>7136</v>
      </c>
      <c r="D980" s="3" t="s">
        <v>7137</v>
      </c>
      <c r="E980" s="3" t="s">
        <v>7138</v>
      </c>
      <c r="F980" s="3" t="s">
        <v>7139</v>
      </c>
      <c r="G980" s="3" t="s">
        <v>7139</v>
      </c>
      <c r="H980" s="3" t="s">
        <v>7140</v>
      </c>
      <c r="I980" s="3" t="str">
        <f>IFERROR(__xludf.DUMMYFUNCTION("GOOGLETRANSLATE(H980,""id"",""en"")"),"Young Marriage IUD Discard Key")</f>
        <v>Young Marriage IUD Discard Key</v>
      </c>
    </row>
    <row r="981" ht="15.75" customHeight="1">
      <c r="A981" s="3" t="s">
        <v>7141</v>
      </c>
      <c r="B981" s="3" t="s">
        <v>7142</v>
      </c>
      <c r="C981" s="3" t="s">
        <v>7143</v>
      </c>
      <c r="D981" s="3" t="s">
        <v>7144</v>
      </c>
      <c r="E981" s="3" t="s">
        <v>7145</v>
      </c>
      <c r="F981" s="3" t="s">
        <v>7146</v>
      </c>
      <c r="G981" s="3" t="s">
        <v>7147</v>
      </c>
      <c r="H981" s="3" t="s">
        <v>7148</v>
      </c>
      <c r="I981" s="3" t="str">
        <f>IFERROR(__xludf.DUMMYFUNCTION("GOOGLETRANSLATE(H981,""id"",""en"")"),"young marriage plan for children, please teach the main milk sufor must replace breast milk shock see the price of milk directly think the baby drinks sufor except indications of healthy guard")</f>
        <v>young marriage plan for children, please teach the main milk sufor must replace breast milk shock see the price of milk directly think the baby drinks sufor except indications of healthy guard</v>
      </c>
    </row>
    <row r="982" ht="15.75" customHeight="1">
      <c r="A982" s="3" t="s">
        <v>7149</v>
      </c>
      <c r="B982" s="3" t="s">
        <v>7150</v>
      </c>
      <c r="C982" s="3" t="s">
        <v>7151</v>
      </c>
      <c r="D982" s="3" t="s">
        <v>7152</v>
      </c>
      <c r="E982" s="3" t="s">
        <v>7153</v>
      </c>
      <c r="F982" s="3" t="s">
        <v>7154</v>
      </c>
      <c r="G982" s="3" t="s">
        <v>7155</v>
      </c>
      <c r="H982" s="3" t="s">
        <v>7156</v>
      </c>
      <c r="I982" s="3" t="str">
        <f>IFERROR(__xludf.DUMMYFUNCTION("GOOGLETRANSLATE(H982,""id"",""en"")"),"The base of the young marriage is the price of a marriage sufor delay the child thinks it's mature mentally amp money")</f>
        <v>The base of the young marriage is the price of a marriage sufor delay the child thinks it's mature mentally amp money</v>
      </c>
    </row>
    <row r="983" ht="15.75" customHeight="1">
      <c r="A983" s="3" t="s">
        <v>7157</v>
      </c>
      <c r="B983" s="3" t="s">
        <v>7158</v>
      </c>
      <c r="C983" s="3" t="s">
        <v>7159</v>
      </c>
      <c r="D983" s="3" t="s">
        <v>7160</v>
      </c>
      <c r="E983" s="3" t="s">
        <v>7161</v>
      </c>
      <c r="F983" s="3" t="s">
        <v>7162</v>
      </c>
      <c r="G983" s="3" t="s">
        <v>7163</v>
      </c>
      <c r="H983" s="3" t="s">
        <v>7164</v>
      </c>
      <c r="I983" s="3" t="str">
        <f>IFERROR(__xludf.DUMMYFUNCTION("GOOGLETRANSLATE(H983,""id"",""en"")"),"graduated young marriage envy.")</f>
        <v>graduated young marriage envy.</v>
      </c>
    </row>
    <row r="984" ht="15.75" customHeight="1">
      <c r="A984" s="3" t="s">
        <v>7165</v>
      </c>
      <c r="B984" s="3" t="s">
        <v>7166</v>
      </c>
      <c r="C984" s="3" t="s">
        <v>7167</v>
      </c>
      <c r="D984" s="3" t="s">
        <v>7168</v>
      </c>
      <c r="E984" s="3" t="s">
        <v>7169</v>
      </c>
      <c r="F984" s="3" t="s">
        <v>7170</v>
      </c>
      <c r="G984" s="3" t="s">
        <v>7170</v>
      </c>
      <c r="H984" s="3" t="s">
        <v>7171</v>
      </c>
      <c r="I984" s="3" t="str">
        <f>IFERROR(__xludf.DUMMYFUNCTION("GOOGLETRANSLATE(H984,""id"",""en"")"),"the young marriage person fuck")</f>
        <v>the young marriage person fuck</v>
      </c>
    </row>
    <row r="985" ht="15.75" customHeight="1">
      <c r="A985" s="3" t="s">
        <v>7172</v>
      </c>
      <c r="B985" s="3" t="s">
        <v>7173</v>
      </c>
      <c r="C985" s="3" t="s">
        <v>7174</v>
      </c>
      <c r="D985" s="3" t="s">
        <v>7175</v>
      </c>
      <c r="E985" s="3" t="s">
        <v>7176</v>
      </c>
      <c r="F985" s="3" t="s">
        <v>7177</v>
      </c>
      <c r="G985" s="3" t="s">
        <v>7178</v>
      </c>
      <c r="H985" s="3" t="s">
        <v>7179</v>
      </c>
      <c r="I985" s="3" t="str">
        <f>IFERROR(__xludf.DUMMYFUNCTION("GOOGLETRANSLATE(H985,""id"",""en"")"),"Think of young people who are young work like people who are indicated by western oriented")</f>
        <v>Think of young people who are young work like people who are indicated by western oriented</v>
      </c>
    </row>
    <row r="986" ht="15.75" customHeight="1">
      <c r="A986" s="3" t="s">
        <v>7180</v>
      </c>
      <c r="B986" s="3" t="s">
        <v>7181</v>
      </c>
      <c r="C986" s="3" t="s">
        <v>7182</v>
      </c>
      <c r="D986" s="3" t="s">
        <v>7183</v>
      </c>
      <c r="E986" s="3" t="s">
        <v>7184</v>
      </c>
      <c r="F986" s="3" t="s">
        <v>7185</v>
      </c>
      <c r="G986" s="3" t="s">
        <v>7186</v>
      </c>
      <c r="H986" s="3" t="s">
        <v>7187</v>
      </c>
      <c r="I986" s="3" t="str">
        <f>IFERROR(__xludf.DUMMYFUNCTION("GOOGLETRANSLATE(H986,""id"",""en"")"),"young marriage if you are well established, so soon the pricey ndderr is the price of the quality")</f>
        <v>young marriage if you are well established, so soon the pricey ndderr is the price of the quality</v>
      </c>
    </row>
    <row r="987" ht="15.75" customHeight="1">
      <c r="A987" s="3" t="s">
        <v>7188</v>
      </c>
      <c r="B987" s="3" t="s">
        <v>7189</v>
      </c>
      <c r="C987" s="3" t="s">
        <v>7190</v>
      </c>
      <c r="D987" s="3" t="s">
        <v>7191</v>
      </c>
      <c r="E987" s="3" t="s">
        <v>7192</v>
      </c>
      <c r="F987" s="3" t="s">
        <v>7193</v>
      </c>
      <c r="G987" s="3" t="s">
        <v>7194</v>
      </c>
      <c r="H987" s="3" t="s">
        <v>7195</v>
      </c>
      <c r="I987" s="3" t="str">
        <f>IFERROR(__xludf.DUMMYFUNCTION("GOOGLETRANSLATE(H987,""id"",""en"")"),"Use cheap SGM products exclusive breastfeeding smoothly, using Sufordan better young marriage thinks adults are adults, the adult children are healthy")</f>
        <v>Use cheap SGM products exclusive breastfeeding smoothly, using Sufordan better young marriage thinks adults are adults, the adult children are healthy</v>
      </c>
    </row>
    <row r="988" ht="15.75" customHeight="1">
      <c r="A988" s="3" t="s">
        <v>7196</v>
      </c>
      <c r="B988" s="3" t="s">
        <v>7197</v>
      </c>
      <c r="C988" s="3" t="s">
        <v>7198</v>
      </c>
      <c r="D988" s="3" t="s">
        <v>7199</v>
      </c>
      <c r="E988" s="3" t="s">
        <v>7200</v>
      </c>
      <c r="F988" s="3" t="s">
        <v>7201</v>
      </c>
      <c r="G988" s="3" t="s">
        <v>7202</v>
      </c>
      <c r="H988" s="3" t="s">
        <v>7203</v>
      </c>
      <c r="I988" s="3" t="str">
        <f>IFERROR(__xludf.DUMMYFUNCTION("GOOGLETRANSLATE(H988,""id"",""en"")"),"calm down the spirit of the era of the earthquake of the young marriage to write the box door of the box")</f>
        <v>calm down the spirit of the era of the earthquake of the young marriage to write the box door of the box</v>
      </c>
    </row>
    <row r="989" ht="15.75" customHeight="1">
      <c r="A989" s="3" t="s">
        <v>7204</v>
      </c>
      <c r="B989" s="3" t="s">
        <v>7205</v>
      </c>
      <c r="C989" s="3" t="s">
        <v>7206</v>
      </c>
      <c r="D989" s="3" t="s">
        <v>7207</v>
      </c>
      <c r="E989" s="3" t="s">
        <v>7207</v>
      </c>
      <c r="F989" s="3" t="s">
        <v>7208</v>
      </c>
      <c r="G989" s="3" t="s">
        <v>7209</v>
      </c>
      <c r="H989" s="3" t="s">
        <v>7210</v>
      </c>
      <c r="I989" s="3" t="str">
        <f>IFERROR(__xludf.DUMMYFUNCTION("GOOGLETRANSLATE(H989,""id"",""en"")"),"Young Marriage Wrong Marriage Old Marriage Wrong")</f>
        <v>Young Marriage Wrong Marriage Old Marriage Wrong</v>
      </c>
    </row>
    <row r="990" ht="15.75" customHeight="1">
      <c r="A990" s="3" t="s">
        <v>7211</v>
      </c>
      <c r="B990" s="3" t="s">
        <v>7211</v>
      </c>
      <c r="C990" s="3" t="s">
        <v>7211</v>
      </c>
      <c r="D990" s="3" t="s">
        <v>7212</v>
      </c>
      <c r="E990" s="3" t="s">
        <v>7212</v>
      </c>
      <c r="F990" s="3" t="s">
        <v>7213</v>
      </c>
      <c r="G990" s="3" t="s">
        <v>7213</v>
      </c>
      <c r="H990" s="3" t="s">
        <v>7214</v>
      </c>
      <c r="I990" s="3" t="str">
        <f>IFERROR(__xludf.DUMMYFUNCTION("GOOGLETRANSLATE(H990,""id"",""en"")"),"Life work to get young marriage")</f>
        <v>Life work to get young marriage</v>
      </c>
    </row>
    <row r="991" ht="15.75" customHeight="1">
      <c r="A991" s="3" t="s">
        <v>7215</v>
      </c>
      <c r="B991" s="3" t="s">
        <v>7216</v>
      </c>
      <c r="C991" s="3" t="s">
        <v>7217</v>
      </c>
      <c r="D991" s="3" t="s">
        <v>7218</v>
      </c>
      <c r="E991" s="3" t="s">
        <v>7219</v>
      </c>
      <c r="F991" s="3" t="s">
        <v>7220</v>
      </c>
      <c r="G991" s="3" t="s">
        <v>7221</v>
      </c>
      <c r="H991" s="3" t="s">
        <v>7222</v>
      </c>
      <c r="I991" s="3" t="str">
        <f>IFERROR(__xludf.DUMMYFUNCTION("GOOGLETRANSLATE(H991,""id"",""en"")"),"so that regrets etc. better looking for young favors of marriage requires money thinking of money etc. pursue age")</f>
        <v>so that regrets etc. better looking for young favors of marriage requires money thinking of money etc. pursue age</v>
      </c>
    </row>
    <row r="992" ht="15.75" customHeight="1">
      <c r="A992" s="3" t="s">
        <v>7223</v>
      </c>
      <c r="B992" s="3" t="s">
        <v>7224</v>
      </c>
      <c r="C992" s="3" t="s">
        <v>7225</v>
      </c>
      <c r="D992" s="3" t="s">
        <v>7226</v>
      </c>
      <c r="E992" s="3" t="s">
        <v>7227</v>
      </c>
      <c r="F992" s="3" t="s">
        <v>7228</v>
      </c>
      <c r="G992" s="3" t="s">
        <v>7228</v>
      </c>
      <c r="H992" s="3" t="s">
        <v>7229</v>
      </c>
      <c r="I992" s="3" t="str">
        <f>IFERROR(__xludf.DUMMYFUNCTION("GOOGLETRANSLATE(H992,""id"",""en"")"),"yes expensive people enfamil tuh sgm cheap support young marriage")</f>
        <v>yes expensive people enfamil tuh sgm cheap support young marriage</v>
      </c>
    </row>
    <row r="993" ht="15.75" customHeight="1">
      <c r="A993" s="3" t="s">
        <v>7230</v>
      </c>
      <c r="B993" s="3" t="s">
        <v>7231</v>
      </c>
      <c r="C993" s="3" t="s">
        <v>7231</v>
      </c>
      <c r="D993" s="3" t="s">
        <v>7232</v>
      </c>
      <c r="E993" s="3" t="s">
        <v>7233</v>
      </c>
      <c r="F993" s="3" t="s">
        <v>7234</v>
      </c>
      <c r="G993" s="3" t="s">
        <v>7234</v>
      </c>
      <c r="H993" s="3" t="s">
        <v>7235</v>
      </c>
      <c r="I993" s="3" t="str">
        <f>IFERROR(__xludf.DUMMYFUNCTION("GOOGLETRANSLATE(H993,""id"",""en"")"),"good young marriage si")</f>
        <v>good young marriage si</v>
      </c>
    </row>
    <row r="994" ht="15.75" customHeight="1">
      <c r="A994" s="3" t="s">
        <v>7236</v>
      </c>
      <c r="B994" s="3" t="s">
        <v>7237</v>
      </c>
      <c r="C994" s="3" t="s">
        <v>7238</v>
      </c>
      <c r="D994" s="3" t="s">
        <v>7239</v>
      </c>
      <c r="E994" s="3" t="s">
        <v>7240</v>
      </c>
      <c r="F994" s="3" t="s">
        <v>7241</v>
      </c>
      <c r="G994" s="3" t="s">
        <v>7242</v>
      </c>
      <c r="H994" s="3" t="s">
        <v>7243</v>
      </c>
      <c r="I994" s="3" t="str">
        <f>IFERROR(__xludf.DUMMYFUNCTION("GOOGLETRANSLATE(H994,""id"",""en"")"),"yaiya highlight the brand brand expensive brand prices of adult milk anyway to young marriages")</f>
        <v>yaiya highlight the brand brand expensive brand prices of adult milk anyway to young marriages</v>
      </c>
    </row>
    <row r="995" ht="15.75" customHeight="1">
      <c r="A995" s="3" t="s">
        <v>7244</v>
      </c>
      <c r="B995" s="3" t="s">
        <v>7245</v>
      </c>
      <c r="C995" s="3" t="s">
        <v>7246</v>
      </c>
      <c r="D995" s="3" t="s">
        <v>7247</v>
      </c>
      <c r="E995" s="3" t="s">
        <v>7248</v>
      </c>
      <c r="F995" s="3" t="s">
        <v>7249</v>
      </c>
      <c r="G995" s="3" t="s">
        <v>7250</v>
      </c>
      <c r="H995" s="3" t="s">
        <v>7251</v>
      </c>
      <c r="I995" s="3" t="str">
        <f>IFERROR(__xludf.DUMMYFUNCTION("GOOGLETRANSLATE(H995,""id"",""en"")"),"Right to Young Marriage")</f>
        <v>Right to Young Marriage</v>
      </c>
    </row>
    <row r="996" ht="15.75" customHeight="1">
      <c r="A996" s="3" t="s">
        <v>7252</v>
      </c>
      <c r="B996" s="3" t="s">
        <v>7253</v>
      </c>
      <c r="C996" s="3" t="s">
        <v>7254</v>
      </c>
      <c r="D996" s="3" t="s">
        <v>7255</v>
      </c>
      <c r="E996" s="3" t="s">
        <v>7256</v>
      </c>
      <c r="F996" s="3" t="s">
        <v>7257</v>
      </c>
      <c r="G996" s="3" t="s">
        <v>7258</v>
      </c>
      <c r="H996" s="3" t="s">
        <v>7259</v>
      </c>
      <c r="I996" s="3" t="str">
        <f>IFERROR(__xludf.DUMMYFUNCTION("GOOGLETRANSLATE(H996,""id"",""en"")"),"Young Marriage The cost of marriage to the responsibility of parents think about it")</f>
        <v>Young Marriage The cost of marriage to the responsibility of parents think about it</v>
      </c>
    </row>
    <row r="997" ht="15.75" customHeight="1">
      <c r="A997" s="3" t="s">
        <v>7260</v>
      </c>
      <c r="B997" s="3" t="s">
        <v>7261</v>
      </c>
      <c r="C997" s="3" t="s">
        <v>7262</v>
      </c>
      <c r="D997" s="3" t="s">
        <v>7263</v>
      </c>
      <c r="E997" s="3" t="s">
        <v>7264</v>
      </c>
      <c r="F997" s="3" t="s">
        <v>7265</v>
      </c>
      <c r="G997" s="3" t="s">
        <v>7266</v>
      </c>
      <c r="H997" s="3" t="s">
        <v>7267</v>
      </c>
      <c r="I997" s="3" t="str">
        <f>IFERROR(__xludf.DUMMYFUNCTION("GOOGLETRANSLATE(H997,""id"",""en"")"),"young nderr graduated yesterday just relaxing the age of marriage so the generation of sandwich please get married quickly if it's really thin")</f>
        <v>young nderr graduated yesterday just relaxing the age of marriage so the generation of sandwich please get married quickly if it's really thin</v>
      </c>
    </row>
    <row r="998" ht="15.75" customHeight="1">
      <c r="A998" s="3" t="s">
        <v>7268</v>
      </c>
      <c r="B998" s="3" t="s">
        <v>7269</v>
      </c>
      <c r="C998" s="3" t="s">
        <v>7270</v>
      </c>
      <c r="D998" s="3" t="s">
        <v>7271</v>
      </c>
      <c r="E998" s="3" t="s">
        <v>7272</v>
      </c>
      <c r="F998" s="3" t="s">
        <v>7273</v>
      </c>
      <c r="G998" s="3" t="s">
        <v>7274</v>
      </c>
      <c r="H998" s="3" t="s">
        <v>7275</v>
      </c>
      <c r="I998" s="3" t="str">
        <f>IFERROR(__xludf.DUMMYFUNCTION("GOOGLETRANSLATE(H998,""id"",""en"")"),"Nder is very natural, a guy thinks I'm afraid to be late for marriage to marry age if you work, just focus on work")</f>
        <v>Nder is very natural, a guy thinks I'm afraid to be late for marriage to marry age if you work, just focus on work</v>
      </c>
    </row>
    <row r="999" ht="15.75" customHeight="1">
      <c r="A999" s="3" t="s">
        <v>7276</v>
      </c>
      <c r="B999" s="3" t="s">
        <v>7277</v>
      </c>
      <c r="C999" s="3" t="s">
        <v>7278</v>
      </c>
      <c r="D999" s="3" t="s">
        <v>7279</v>
      </c>
      <c r="E999" s="3" t="s">
        <v>7280</v>
      </c>
      <c r="F999" s="3" t="s">
        <v>7281</v>
      </c>
      <c r="G999" s="3" t="s">
        <v>7282</v>
      </c>
      <c r="H999" s="3" t="s">
        <v>7283</v>
      </c>
      <c r="I999" s="3" t="str">
        <f>IFERROR(__xludf.DUMMYFUNCTION("GOOGLETRANSLATE(H999,""id"",""en"")"),"Lala is difficult, brother because the village of marriage young children say it is difficult to adjust the parent type of patient child, the child is surprised to be angry in normal limits if the child is wrong typical of parents, yes")</f>
        <v>Lala is difficult, brother because the village of marriage young children say it is difficult to adjust the parent type of patient child, the child is surprised to be angry in normal limits if the child is wrong typical of parents, yes</v>
      </c>
    </row>
    <row r="1000" ht="15.75" customHeight="1">
      <c r="A1000" s="3" t="s">
        <v>7284</v>
      </c>
      <c r="B1000" s="3" t="s">
        <v>7285</v>
      </c>
      <c r="C1000" s="3" t="s">
        <v>7286</v>
      </c>
      <c r="D1000" s="3" t="s">
        <v>7287</v>
      </c>
      <c r="E1000" s="3" t="s">
        <v>7288</v>
      </c>
      <c r="F1000" s="3" t="s">
        <v>7289</v>
      </c>
      <c r="G1000" s="3" t="s">
        <v>7289</v>
      </c>
      <c r="H1000" s="3" t="s">
        <v>7290</v>
      </c>
      <c r="I1000" s="3" t="str">
        <f>IFERROR(__xludf.DUMMYFUNCTION("GOOGLETRANSLATE(H1000,""id"",""en"")"),"Please be advised young people really like to discuss marriage")</f>
        <v>Please be advised young people really like to discuss marriage</v>
      </c>
    </row>
    <row r="1001" ht="15.75" customHeight="1">
      <c r="A1001" s="3" t="s">
        <v>7291</v>
      </c>
      <c r="B1001" s="3" t="s">
        <v>7291</v>
      </c>
      <c r="C1001" s="3" t="s">
        <v>7292</v>
      </c>
      <c r="D1001" s="3" t="s">
        <v>7293</v>
      </c>
      <c r="E1001" s="3" t="s">
        <v>7293</v>
      </c>
      <c r="F1001" s="3" t="s">
        <v>7294</v>
      </c>
      <c r="G1001" s="3" t="s">
        <v>7294</v>
      </c>
      <c r="H1001" s="3" t="s">
        <v>7295</v>
      </c>
      <c r="I1001" s="3" t="str">
        <f>IFERROR(__xludf.DUMMYFUNCTION("GOOGLETRANSLATE(H1001,""id"",""en"")"),"good young marriage is pregnant first")</f>
        <v>good young marriage is pregnant first</v>
      </c>
    </row>
    <row r="1002" ht="15.75" customHeight="1">
      <c r="A1002" s="3" t="s">
        <v>7296</v>
      </c>
      <c r="B1002" s="3" t="s">
        <v>7297</v>
      </c>
      <c r="C1002" s="3" t="s">
        <v>7298</v>
      </c>
      <c r="D1002" s="3" t="s">
        <v>7299</v>
      </c>
      <c r="E1002" s="3" t="s">
        <v>7300</v>
      </c>
      <c r="F1002" s="3" t="s">
        <v>7301</v>
      </c>
      <c r="G1002" s="3" t="s">
        <v>7302</v>
      </c>
      <c r="H1002" s="3" t="s">
        <v>7303</v>
      </c>
      <c r="I1002" s="3" t="str">
        <f>IFERROR(__xludf.DUMMYFUNCTION("GOOGLETRANSLATE(H1002,""id"",""en"")"),"Talk to the gambling of neighboring parents' rich parents' rich parents' business to break up young, the cost")</f>
        <v>Talk to the gambling of neighboring parents' rich parents' rich parents' business to break up young, the cost</v>
      </c>
    </row>
    <row r="1003" ht="15.75" customHeight="1">
      <c r="A1003" s="3" t="s">
        <v>7304</v>
      </c>
      <c r="B1003" s="3" t="s">
        <v>7305</v>
      </c>
      <c r="C1003" s="3" t="s">
        <v>7306</v>
      </c>
      <c r="D1003" s="3" t="s">
        <v>7307</v>
      </c>
      <c r="E1003" s="3" t="s">
        <v>7308</v>
      </c>
      <c r="F1003" s="3" t="s">
        <v>7309</v>
      </c>
      <c r="G1003" s="3" t="s">
        <v>7310</v>
      </c>
      <c r="H1003" s="3" t="s">
        <v>7311</v>
      </c>
      <c r="I1003" s="3" t="str">
        <f>IFERROR(__xludf.DUMMYFUNCTION("GOOGLETRANSLATE(H1003,""id"",""en"")"),"Baby's milk is expensive. Adults's milk appeal to eating physically and mentally takes the risk of young marriage")</f>
        <v>Baby's milk is expensive. Adults's milk appeal to eating physically and mentally takes the risk of young marriage</v>
      </c>
    </row>
    <row r="1004" ht="15.75" customHeight="1">
      <c r="A1004" s="3" t="s">
        <v>7312</v>
      </c>
      <c r="B1004" s="3" t="s">
        <v>7313</v>
      </c>
      <c r="C1004" s="3" t="s">
        <v>7314</v>
      </c>
      <c r="D1004" s="3" t="s">
        <v>7315</v>
      </c>
      <c r="E1004" s="3" t="s">
        <v>7316</v>
      </c>
      <c r="F1004" s="3" t="s">
        <v>7317</v>
      </c>
      <c r="G1004" s="3" t="s">
        <v>7317</v>
      </c>
      <c r="H1004" s="3" t="s">
        <v>7318</v>
      </c>
      <c r="I1004" s="3" t="str">
        <f>IFERROR(__xludf.DUMMYFUNCTION("GOOGLETRANSLATE(H1004,""id"",""en"")"),"the context is just young marriage")</f>
        <v>the context is just young marriage</v>
      </c>
    </row>
    <row r="1005" ht="15.75" customHeight="1">
      <c r="A1005" s="3" t="s">
        <v>7319</v>
      </c>
      <c r="B1005" s="3" t="s">
        <v>7320</v>
      </c>
      <c r="C1005" s="3" t="s">
        <v>7321</v>
      </c>
      <c r="D1005" s="3" t="s">
        <v>7322</v>
      </c>
      <c r="E1005" s="3" t="s">
        <v>7323</v>
      </c>
      <c r="F1005" s="3" t="s">
        <v>7324</v>
      </c>
      <c r="G1005" s="3" t="s">
        <v>7325</v>
      </c>
      <c r="H1005" s="3" t="s">
        <v>7326</v>
      </c>
      <c r="I1005" s="3" t="str">
        <f>IFERROR(__xludf.DUMMYFUNCTION("GOOGLETRANSLATE(H1005,""id"",""en"")"),"yes fuck dear tiara really young career is the alshad fortunately marriage O Allah")</f>
        <v>yes fuck dear tiara really young career is the alshad fortunately marriage O Allah</v>
      </c>
    </row>
    <row r="1006" ht="15.75" customHeight="1">
      <c r="A1006" s="3" t="s">
        <v>7327</v>
      </c>
      <c r="B1006" s="3" t="s">
        <v>7328</v>
      </c>
      <c r="C1006" s="3" t="s">
        <v>7329</v>
      </c>
      <c r="D1006" s="3" t="s">
        <v>7330</v>
      </c>
      <c r="E1006" s="3" t="s">
        <v>7331</v>
      </c>
      <c r="F1006" s="3" t="s">
        <v>7332</v>
      </c>
      <c r="G1006" s="3" t="s">
        <v>7333</v>
      </c>
      <c r="H1006" s="3" t="s">
        <v>7334</v>
      </c>
      <c r="I1006" s="3" t="str">
        <f>IFERROR(__xludf.DUMMYFUNCTION("GOOGLETRANSLATE(H1006,""id"",""en"")"),"really young marriage age of human age after husband amp child gamau haha ​​hihi happy wkwkwkwk yes the child of life has a whole")</f>
        <v>really young marriage age of human age after husband amp child gamau haha ​​hihi happy wkwkwkwk yes the child of life has a whole</v>
      </c>
    </row>
    <row r="1007" ht="15.75" customHeight="1">
      <c r="A1007" s="3" t="s">
        <v>7335</v>
      </c>
      <c r="B1007" s="3" t="s">
        <v>7336</v>
      </c>
      <c r="C1007" s="3" t="s">
        <v>7337</v>
      </c>
      <c r="D1007" s="3" t="s">
        <v>7338</v>
      </c>
      <c r="E1007" s="3" t="s">
        <v>7339</v>
      </c>
      <c r="F1007" s="3" t="s">
        <v>7340</v>
      </c>
      <c r="G1007" s="3" t="s">
        <v>7341</v>
      </c>
      <c r="H1007" s="3" t="s">
        <v>7342</v>
      </c>
      <c r="I1007" s="3" t="str">
        <f>IFERROR(__xludf.DUMMYFUNCTION("GOOGLETRANSLATE(H1007,""id"",""en"")"),"young marriage min yoongi")</f>
        <v>young marriage min yoongi</v>
      </c>
    </row>
    <row r="1008" ht="15.75" customHeight="1">
      <c r="A1008" s="3" t="s">
        <v>7343</v>
      </c>
      <c r="B1008" s="3" t="s">
        <v>7344</v>
      </c>
      <c r="C1008" s="3" t="s">
        <v>7345</v>
      </c>
      <c r="D1008" s="3" t="s">
        <v>7346</v>
      </c>
      <c r="E1008" s="3" t="s">
        <v>7347</v>
      </c>
      <c r="F1008" s="3" t="s">
        <v>7348</v>
      </c>
      <c r="G1008" s="3" t="s">
        <v>7349</v>
      </c>
      <c r="H1008" s="3" t="s">
        <v>7350</v>
      </c>
      <c r="I1008" s="3" t="str">
        <f>IFERROR(__xludf.DUMMYFUNCTION("GOOGLETRANSLATE(H1008,""id"",""en"")"),"sometimes likes to be confused young marriage with the house of a hungry parent, sorry to understand the thought of marriage to worship")</f>
        <v>sometimes likes to be confused young marriage with the house of a hungry parent, sorry to understand the thought of marriage to worship</v>
      </c>
    </row>
    <row r="1009" ht="15.75" customHeight="1">
      <c r="A1009" s="3" t="s">
        <v>7351</v>
      </c>
      <c r="B1009" s="3" t="s">
        <v>7352</v>
      </c>
      <c r="C1009" s="3" t="s">
        <v>7345</v>
      </c>
      <c r="D1009" s="3" t="s">
        <v>7346</v>
      </c>
      <c r="E1009" s="3" t="s">
        <v>7347</v>
      </c>
      <c r="F1009" s="3" t="s">
        <v>7348</v>
      </c>
      <c r="G1009" s="3" t="s">
        <v>7349</v>
      </c>
      <c r="H1009" s="3" t="s">
        <v>7350</v>
      </c>
      <c r="I1009" s="3" t="str">
        <f>IFERROR(__xludf.DUMMYFUNCTION("GOOGLETRANSLATE(H1009,""id"",""en"")"),"sometimes likes to be confused young marriage with the house of a hungry parent, sorry to understand the thought of marriage to worship")</f>
        <v>sometimes likes to be confused young marriage with the house of a hungry parent, sorry to understand the thought of marriage to worship</v>
      </c>
    </row>
    <row r="1010" ht="15.75" customHeight="1">
      <c r="A1010" s="3" t="s">
        <v>7353</v>
      </c>
      <c r="B1010" s="3" t="s">
        <v>7354</v>
      </c>
      <c r="C1010" s="3" t="s">
        <v>7355</v>
      </c>
      <c r="D1010" s="3" t="s">
        <v>7356</v>
      </c>
      <c r="E1010" s="3" t="s">
        <v>7357</v>
      </c>
      <c r="F1010" s="3" t="s">
        <v>7358</v>
      </c>
      <c r="G1010" s="3" t="s">
        <v>7359</v>
      </c>
      <c r="H1010" s="3" t="s">
        <v>7360</v>
      </c>
      <c r="I1010" s="3" t="str">
        <f>IFERROR(__xludf.DUMMYFUNCTION("GOOGLETRANSLATE(H1010,""id"",""en"")"),"It's really young, thinking, I thought looking for pairs, I thought, I thought about marriage to the road")</f>
        <v>It's really young, thinking, I thought looking for pairs, I thought, I thought about marriage to the road</v>
      </c>
    </row>
    <row r="1011" ht="15.75" customHeight="1">
      <c r="A1011" s="3" t="s">
        <v>7361</v>
      </c>
      <c r="B1011" s="3" t="s">
        <v>7362</v>
      </c>
      <c r="C1011" s="3" t="s">
        <v>7363</v>
      </c>
      <c r="D1011" s="3" t="s">
        <v>7364</v>
      </c>
      <c r="E1011" s="3" t="s">
        <v>7365</v>
      </c>
      <c r="F1011" s="3" t="s">
        <v>7366</v>
      </c>
      <c r="G1011" s="3" t="s">
        <v>7367</v>
      </c>
      <c r="H1011" s="3" t="s">
        <v>7368</v>
      </c>
      <c r="I1011" s="3" t="str">
        <f>IFERROR(__xludf.DUMMYFUNCTION("GOOGLETRANSLATE(H1011,""id"",""en"")"),"You're convinced that young thinking is really scared")</f>
        <v>You're convinced that young thinking is really scared</v>
      </c>
    </row>
    <row r="1012" ht="15.75" customHeight="1">
      <c r="A1012" s="3" t="s">
        <v>7369</v>
      </c>
      <c r="B1012" s="3" t="s">
        <v>7369</v>
      </c>
      <c r="C1012" s="3" t="s">
        <v>7370</v>
      </c>
      <c r="D1012" s="3" t="s">
        <v>7371</v>
      </c>
      <c r="E1012" s="3" t="s">
        <v>7372</v>
      </c>
      <c r="F1012" s="3" t="s">
        <v>7373</v>
      </c>
      <c r="G1012" s="3" t="s">
        <v>7374</v>
      </c>
      <c r="H1012" s="3" t="s">
        <v>7375</v>
      </c>
      <c r="I1012" s="3" t="str">
        <f>IFERROR(__xludf.DUMMYFUNCTION("GOOGLETRANSLATE(H1012,""id"",""en"")"),"Sometimes I like amazed, you want to marry young age, like you're afraid of thinking")</f>
        <v>Sometimes I like amazed, you want to marry young age, like you're afraid of thinking</v>
      </c>
    </row>
    <row r="1013" ht="15.75" customHeight="1">
      <c r="A1013" s="3" t="s">
        <v>7376</v>
      </c>
      <c r="B1013" s="3" t="s">
        <v>7376</v>
      </c>
      <c r="C1013" s="3" t="s">
        <v>7377</v>
      </c>
      <c r="D1013" s="3" t="s">
        <v>7378</v>
      </c>
      <c r="E1013" s="3" t="s">
        <v>7379</v>
      </c>
      <c r="F1013" s="3" t="s">
        <v>7380</v>
      </c>
      <c r="G1013" s="3" t="s">
        <v>7381</v>
      </c>
      <c r="H1013" s="3" t="s">
        <v>7382</v>
      </c>
      <c r="I1013" s="3" t="str">
        <f>IFERROR(__xludf.DUMMYFUNCTION("GOOGLETRANSLATE(H1013,""id"",""en"")"),"Motivation of young marriage brother, let's go")</f>
        <v>Motivation of young marriage brother, let's go</v>
      </c>
    </row>
    <row r="1014" ht="15.75" customHeight="1">
      <c r="A1014" s="3" t="s">
        <v>7383</v>
      </c>
      <c r="B1014" s="3" t="s">
        <v>7384</v>
      </c>
      <c r="C1014" s="3" t="s">
        <v>7385</v>
      </c>
      <c r="D1014" s="3" t="s">
        <v>7386</v>
      </c>
      <c r="E1014" s="3" t="s">
        <v>7387</v>
      </c>
      <c r="F1014" s="3" t="s">
        <v>7388</v>
      </c>
      <c r="G1014" s="3" t="s">
        <v>7388</v>
      </c>
      <c r="H1014" s="3" t="s">
        <v>7389</v>
      </c>
      <c r="I1014" s="3" t="str">
        <f>IFERROR(__xludf.DUMMYFUNCTION("GOOGLETRANSLATE(H1014,""id"",""en"")"),"Eat young marriage")</f>
        <v>Eat young marriage</v>
      </c>
    </row>
    <row r="1015" ht="15.75" customHeight="1">
      <c r="A1015" s="3" t="s">
        <v>7390</v>
      </c>
      <c r="B1015" s="3" t="s">
        <v>7390</v>
      </c>
      <c r="C1015" s="3" t="s">
        <v>7391</v>
      </c>
      <c r="D1015" s="3" t="s">
        <v>7392</v>
      </c>
      <c r="E1015" s="3" t="s">
        <v>7393</v>
      </c>
      <c r="F1015" s="3" t="s">
        <v>7394</v>
      </c>
      <c r="G1015" s="3" t="s">
        <v>7395</v>
      </c>
      <c r="H1015" s="3" t="s">
        <v>7396</v>
      </c>
      <c r="I1015" s="3" t="str">
        <f>IFERROR(__xludf.DUMMYFUNCTION("GOOGLETRANSLATE(H1015,""id"",""en"")"),"I wonder a young man's friend just borrowed a marriage money")</f>
        <v>I wonder a young man's friend just borrowed a marriage money</v>
      </c>
    </row>
    <row r="1016" ht="15.75" customHeight="1">
      <c r="A1016" s="3" t="s">
        <v>7397</v>
      </c>
      <c r="B1016" s="3" t="s">
        <v>7398</v>
      </c>
      <c r="C1016" s="3" t="s">
        <v>7399</v>
      </c>
      <c r="D1016" s="3" t="s">
        <v>7400</v>
      </c>
      <c r="E1016" s="3" t="s">
        <v>7401</v>
      </c>
      <c r="F1016" s="3" t="s">
        <v>7402</v>
      </c>
      <c r="G1016" s="3" t="s">
        <v>7403</v>
      </c>
      <c r="H1016" s="3" t="s">
        <v>7404</v>
      </c>
      <c r="I1016" s="3" t="str">
        <f>IFERROR(__xludf.DUMMYFUNCTION("GOOGLETRANSLATE(H1016,""id"",""en"")"),"Young, let's go through the banjar, just run away so that the young man is just puput")</f>
        <v>Young, let's go through the banjar, just run away so that the young man is just puput</v>
      </c>
    </row>
    <row r="1017" ht="15.75" customHeight="1">
      <c r="A1017" s="3" t="s">
        <v>7405</v>
      </c>
      <c r="B1017" s="3" t="s">
        <v>7406</v>
      </c>
      <c r="C1017" s="3" t="s">
        <v>7407</v>
      </c>
      <c r="D1017" s="3" t="s">
        <v>7408</v>
      </c>
      <c r="E1017" s="3" t="s">
        <v>7409</v>
      </c>
      <c r="F1017" s="3" t="s">
        <v>7410</v>
      </c>
      <c r="G1017" s="3" t="s">
        <v>7411</v>
      </c>
      <c r="H1017" s="3" t="s">
        <v>7412</v>
      </c>
      <c r="I1017" s="3" t="str">
        <f>IFERROR(__xludf.DUMMYFUNCTION("GOOGLETRANSLATE(H1017,""id"",""en"")"),"the market is not surprised that the majority of you just stuck to graduating elementary school young marriage not marriage, a lot of vulgar jokes, low -cost jokes")</f>
        <v>the market is not surprised that the majority of you just stuck to graduating elementary school young marriage not marriage, a lot of vulgar jokes, low -cost jokes</v>
      </c>
    </row>
    <row r="1018" ht="15.75" customHeight="1">
      <c r="A1018" s="3" t="s">
        <v>7413</v>
      </c>
      <c r="B1018" s="3" t="s">
        <v>7414</v>
      </c>
      <c r="C1018" s="3" t="s">
        <v>7415</v>
      </c>
      <c r="D1018" s="3" t="s">
        <v>7416</v>
      </c>
      <c r="E1018" s="3" t="s">
        <v>7417</v>
      </c>
      <c r="F1018" s="3" t="s">
        <v>7418</v>
      </c>
      <c r="G1018" s="3" t="s">
        <v>7419</v>
      </c>
      <c r="H1018" s="3" t="s">
        <v>7420</v>
      </c>
      <c r="I1018" s="3" t="str">
        <f>IFERROR(__xludf.DUMMYFUNCTION("GOOGLETRANSLATE(H1018,""id"",""en"")"),"nder youure just favors young, don't think about marriage, the mean, says near marriage age no, no reason is very natural")</f>
        <v>nder youure just favors young, don't think about marriage, the mean, says near marriage age no, no reason is very natural</v>
      </c>
    </row>
    <row r="1019" ht="15.75" customHeight="1">
      <c r="A1019" s="3" t="s">
        <v>7421</v>
      </c>
      <c r="B1019" s="3" t="s">
        <v>7422</v>
      </c>
      <c r="C1019" s="3" t="s">
        <v>7423</v>
      </c>
      <c r="D1019" s="3" t="s">
        <v>7424</v>
      </c>
      <c r="E1019" s="3" t="s">
        <v>7425</v>
      </c>
      <c r="F1019" s="3" t="s">
        <v>7426</v>
      </c>
      <c r="G1019" s="3" t="s">
        <v>7427</v>
      </c>
      <c r="H1019" s="3" t="s">
        <v>7428</v>
      </c>
      <c r="I1019" s="3" t="str">
        <f>IFERROR(__xludf.DUMMYFUNCTION("GOOGLETRANSLATE(H1019,""id"",""en"")"),"adding age, instead of advice, get married quickly, tell you to be satisfied with young")</f>
        <v>adding age, instead of advice, get married quickly, tell you to be satisfied with young</v>
      </c>
    </row>
    <row r="1020" ht="15.75" customHeight="1">
      <c r="A1020" s="3" t="s">
        <v>7429</v>
      </c>
      <c r="B1020" s="3" t="s">
        <v>7430</v>
      </c>
      <c r="C1020" s="3" t="s">
        <v>7431</v>
      </c>
      <c r="D1020" s="3" t="s">
        <v>7432</v>
      </c>
      <c r="E1020" s="3" t="s">
        <v>7433</v>
      </c>
      <c r="F1020" s="3" t="s">
        <v>7434</v>
      </c>
      <c r="G1020" s="3" t="s">
        <v>7435</v>
      </c>
      <c r="H1020" s="3" t="s">
        <v>7436</v>
      </c>
      <c r="I1020" s="3" t="str">
        <f>IFERROR(__xludf.DUMMYFUNCTION("GOOGLETRANSLATE(H1020,""id"",""en"")"),"Easy Marriage Solutions for Young Death Problems Solutions Human problems sometimes like the burden of present or dead solutions wkwkwk")</f>
        <v>Easy Marriage Solutions for Young Death Problems Solutions Human problems sometimes like the burden of present or dead solutions wkwkwk</v>
      </c>
    </row>
    <row r="1021" ht="15.75" customHeight="1">
      <c r="A1021" s="3" t="s">
        <v>7437</v>
      </c>
      <c r="B1021" s="3" t="s">
        <v>7438</v>
      </c>
      <c r="C1021" s="3" t="s">
        <v>7439</v>
      </c>
      <c r="D1021" s="3" t="s">
        <v>7440</v>
      </c>
      <c r="E1021" s="3" t="s">
        <v>7440</v>
      </c>
      <c r="F1021" s="3" t="s">
        <v>7441</v>
      </c>
      <c r="G1021" s="3" t="s">
        <v>7441</v>
      </c>
      <c r="H1021" s="3" t="s">
        <v>7442</v>
      </c>
      <c r="I1021" s="3" t="str">
        <f>IFERROR(__xludf.DUMMYFUNCTION("GOOGLETRANSLATE(H1021,""id"",""en"")"),"Young Marriage Yes Marriage Young Solutions Jeno Marriage, God willing, Solution")</f>
        <v>Young Marriage Yes Marriage Young Solutions Jeno Marriage, God willing, Solution</v>
      </c>
    </row>
    <row r="1022" ht="15.75" customHeight="1">
      <c r="A1022" s="3" t="s">
        <v>7443</v>
      </c>
      <c r="B1022" s="3" t="s">
        <v>7443</v>
      </c>
      <c r="C1022" s="3" t="s">
        <v>7444</v>
      </c>
      <c r="D1022" s="3" t="s">
        <v>7445</v>
      </c>
      <c r="E1022" s="3" t="s">
        <v>7446</v>
      </c>
      <c r="F1022" s="3" t="s">
        <v>7447</v>
      </c>
      <c r="G1022" s="3" t="s">
        <v>7448</v>
      </c>
      <c r="H1022" s="3" t="s">
        <v>7449</v>
      </c>
      <c r="I1022" s="3" t="str">
        <f>IFERROR(__xludf.DUMMYFUNCTION("GOOGLETRANSLATE(H1022,""id"",""en"")"),"See Tiktok Misya Amp Piyo Marriage Young People so that the child will be the figure of the father's husband")</f>
        <v>See Tiktok Misya Amp Piyo Marriage Young People so that the child will be the figure of the father's husband</v>
      </c>
    </row>
    <row r="1023" ht="15.75" customHeight="1">
      <c r="A1023" s="3" t="s">
        <v>7450</v>
      </c>
      <c r="B1023" s="3" t="s">
        <v>7451</v>
      </c>
      <c r="C1023" s="3" t="s">
        <v>7452</v>
      </c>
      <c r="D1023" s="3" t="s">
        <v>7453</v>
      </c>
      <c r="E1023" s="3" t="s">
        <v>7454</v>
      </c>
      <c r="F1023" s="3" t="s">
        <v>7455</v>
      </c>
      <c r="G1023" s="3" t="s">
        <v>7456</v>
      </c>
      <c r="H1023" s="3" t="s">
        <v>7457</v>
      </c>
      <c r="I1023" s="3" t="str">
        <f>IFERROR(__xludf.DUMMYFUNCTION("GOOGLETRANSLATE(H1023,""id"",""en"")"),"there is no one with Jaemin, the taste of music eating burgers using a sauce, O Allah Jaemin, mate, it's better to get married tomorrow tomorrow, just marry a young na jaemin")</f>
        <v>there is no one with Jaemin, the taste of music eating burgers using a sauce, O Allah Jaemin, mate, it's better to get married tomorrow tomorrow, just marry a young na jaemin</v>
      </c>
    </row>
    <row r="1024" ht="15.75" customHeight="1">
      <c r="A1024" s="3" t="s">
        <v>7458</v>
      </c>
      <c r="B1024" s="3" t="s">
        <v>7459</v>
      </c>
      <c r="C1024" s="3" t="s">
        <v>7460</v>
      </c>
      <c r="D1024" s="3" t="s">
        <v>7461</v>
      </c>
      <c r="E1024" s="3" t="s">
        <v>7462</v>
      </c>
      <c r="F1024" s="3" t="s">
        <v>7463</v>
      </c>
      <c r="G1024" s="3" t="s">
        <v>7463</v>
      </c>
      <c r="H1024" s="3" t="s">
        <v>7464</v>
      </c>
      <c r="I1024" s="3" t="str">
        <f>IFERROR(__xludf.DUMMYFUNCTION("GOOGLETRANSLATE(H1024,""id"",""en"")"),"Young Marriage Just marriage like gratitude, thank God, his wife's breast milk smoothly, the wife of the work of breast milk is allergic to soya milk milk using neocate milk")</f>
        <v>Young Marriage Just marriage like gratitude, thank God, his wife's breast milk smoothly, the wife of the work of breast milk is allergic to soya milk milk using neocate milk</v>
      </c>
    </row>
    <row r="1025" ht="15.75" customHeight="1">
      <c r="A1025" s="3" t="s">
        <v>7465</v>
      </c>
      <c r="B1025" s="3" t="s">
        <v>7466</v>
      </c>
      <c r="C1025" s="3" t="s">
        <v>7467</v>
      </c>
      <c r="D1025" s="3" t="s">
        <v>7468</v>
      </c>
      <c r="E1025" s="3" t="s">
        <v>7469</v>
      </c>
      <c r="F1025" s="3" t="s">
        <v>169</v>
      </c>
      <c r="G1025" s="3" t="s">
        <v>169</v>
      </c>
      <c r="H1025" s="3" t="s">
        <v>170</v>
      </c>
      <c r="I1025" s="3" t="str">
        <f>IFERROR(__xludf.DUMMYFUNCTION("GOOGLETRANSLATE(H1025,""id"",""en"")"),"The Young Marriage")</f>
        <v>The Young Marriage</v>
      </c>
    </row>
    <row r="1026" ht="15.75" customHeight="1">
      <c r="A1026" s="3" t="s">
        <v>7470</v>
      </c>
      <c r="B1026" s="3" t="s">
        <v>7471</v>
      </c>
      <c r="C1026" s="3" t="s">
        <v>7472</v>
      </c>
      <c r="D1026" s="3" t="s">
        <v>7473</v>
      </c>
      <c r="E1026" s="3" t="s">
        <v>7474</v>
      </c>
      <c r="F1026" s="3" t="s">
        <v>7475</v>
      </c>
      <c r="G1026" s="3" t="s">
        <v>7475</v>
      </c>
      <c r="H1026" s="3" t="s">
        <v>7476</v>
      </c>
      <c r="I1026" s="3" t="str">
        <f>IFERROR(__xludf.DUMMYFUNCTION("GOOGLETRANSLATE(H1026,""id"",""en"")"),"Young Brother Gamau Married")</f>
        <v>Young Brother Gamau Married</v>
      </c>
    </row>
    <row r="1027" ht="15.75" customHeight="1">
      <c r="A1027" s="3" t="s">
        <v>7477</v>
      </c>
      <c r="B1027" s="3" t="s">
        <v>7478</v>
      </c>
      <c r="C1027" s="3" t="s">
        <v>7479</v>
      </c>
      <c r="D1027" s="3" t="s">
        <v>7480</v>
      </c>
      <c r="E1027" s="3" t="s">
        <v>7481</v>
      </c>
      <c r="F1027" s="3" t="s">
        <v>7482</v>
      </c>
      <c r="G1027" s="3" t="s">
        <v>7483</v>
      </c>
      <c r="H1027" s="3" t="s">
        <v>7484</v>
      </c>
      <c r="I1027" s="3" t="str">
        <f>IFERROR(__xludf.DUMMYFUNCTION("GOOGLETRANSLATE(H1027,""id"",""en"")"),"naturally enjoy life dizzy thinking, install a lot of natural relations of work, playing happy amp parents, really good, just good luck, hehehe a lot")</f>
        <v>naturally enjoy life dizzy thinking, install a lot of natural relations of work, playing happy amp parents, really good, just good luck, hehehe a lot</v>
      </c>
    </row>
    <row r="1028" ht="15.75" customHeight="1">
      <c r="A1028" s="3" t="s">
        <v>7485</v>
      </c>
      <c r="B1028" s="3" t="s">
        <v>7486</v>
      </c>
      <c r="C1028" s="3" t="s">
        <v>7487</v>
      </c>
      <c r="D1028" s="3" t="s">
        <v>7488</v>
      </c>
      <c r="E1028" s="3" t="s">
        <v>7489</v>
      </c>
      <c r="F1028" s="3" t="s">
        <v>7490</v>
      </c>
      <c r="G1028" s="3" t="s">
        <v>7490</v>
      </c>
      <c r="H1028" s="3" t="s">
        <v>7491</v>
      </c>
      <c r="I1028" s="3" t="str">
        <f>IFERROR(__xludf.DUMMYFUNCTION("GOOGLETRANSLATE(H1028,""id"",""en"")"),"Marriage is very young, the face is released")</f>
        <v>Marriage is very young, the face is released</v>
      </c>
    </row>
    <row r="1029" ht="15.75" customHeight="1">
      <c r="A1029" s="3" t="s">
        <v>7492</v>
      </c>
      <c r="B1029" s="3" t="s">
        <v>7493</v>
      </c>
      <c r="C1029" s="3" t="s">
        <v>7494</v>
      </c>
      <c r="D1029" s="3" t="s">
        <v>7495</v>
      </c>
      <c r="E1029" s="3" t="s">
        <v>7496</v>
      </c>
      <c r="F1029" s="3" t="s">
        <v>7497</v>
      </c>
      <c r="G1029" s="3" t="s">
        <v>7498</v>
      </c>
      <c r="H1029" s="3" t="s">
        <v>7499</v>
      </c>
      <c r="I1029" s="3" t="str">
        <f>IFERROR(__xludf.DUMMYFUNCTION("GOOGLETRANSLATE(H1029,""id"",""en"")"),"Age Young Welcome to Marriage Trust Issue Husband even afraid if according to effort in")</f>
        <v>Age Young Welcome to Marriage Trust Issue Husband even afraid if according to effort in</v>
      </c>
    </row>
    <row r="1030" ht="15.75" customHeight="1">
      <c r="A1030" s="3" t="s">
        <v>7500</v>
      </c>
      <c r="B1030" s="3" t="s">
        <v>7501</v>
      </c>
      <c r="C1030" s="3" t="s">
        <v>7502</v>
      </c>
      <c r="D1030" s="3" t="s">
        <v>7503</v>
      </c>
      <c r="E1030" s="3" t="s">
        <v>7503</v>
      </c>
      <c r="F1030" s="3" t="s">
        <v>7504</v>
      </c>
      <c r="G1030" s="3" t="s">
        <v>7504</v>
      </c>
      <c r="H1030" s="3" t="s">
        <v>7505</v>
      </c>
      <c r="I1030" s="3" t="str">
        <f>IFERROR(__xludf.DUMMYFUNCTION("GOOGLETRANSLATE(H1030,""id"",""en"")"),"at least if you get married young spec johnnnysuh")</f>
        <v>at least if you get married young spec johnnnysuh</v>
      </c>
    </row>
    <row r="1031" ht="15.75" customHeight="1">
      <c r="A1031" s="3" t="s">
        <v>7506</v>
      </c>
      <c r="B1031" s="3" t="s">
        <v>7507</v>
      </c>
      <c r="C1031" s="3" t="s">
        <v>7508</v>
      </c>
      <c r="D1031" s="3" t="s">
        <v>7509</v>
      </c>
      <c r="E1031" s="3" t="s">
        <v>7510</v>
      </c>
      <c r="F1031" s="3" t="s">
        <v>7511</v>
      </c>
      <c r="G1031" s="3" t="s">
        <v>7511</v>
      </c>
      <c r="H1031" s="3" t="s">
        <v>7512</v>
      </c>
      <c r="I1031" s="3" t="str">
        <f>IFERROR(__xludf.DUMMYFUNCTION("GOOGLETRANSLATE(H1031,""id"",""en"")"),"Marriage Marriage to Eat Young Marriage")</f>
        <v>Marriage Marriage to Eat Young Marriage</v>
      </c>
    </row>
    <row r="1032" ht="15.75" customHeight="1">
      <c r="A1032" s="3" t="s">
        <v>7513</v>
      </c>
      <c r="B1032" s="3" t="s">
        <v>7514</v>
      </c>
      <c r="C1032" s="3" t="s">
        <v>7515</v>
      </c>
      <c r="D1032" s="3" t="s">
        <v>7516</v>
      </c>
      <c r="E1032" s="3" t="s">
        <v>7517</v>
      </c>
      <c r="F1032" s="3" t="s">
        <v>7517</v>
      </c>
      <c r="G1032" s="3" t="s">
        <v>7517</v>
      </c>
      <c r="H1032" s="3" t="s">
        <v>7518</v>
      </c>
      <c r="I1032" s="3" t="str">
        <f>IFERROR(__xludf.DUMMYFUNCTION("GOOGLETRANSLATE(H1032,""id"",""en"")"),"Young Marriage Stupid Young Marriage")</f>
        <v>Young Marriage Stupid Young Marriage</v>
      </c>
    </row>
    <row r="1033" ht="15.75" customHeight="1">
      <c r="A1033" s="3" t="s">
        <v>7519</v>
      </c>
      <c r="B1033" s="3" t="s">
        <v>7520</v>
      </c>
      <c r="C1033" s="3" t="s">
        <v>7521</v>
      </c>
      <c r="D1033" s="3" t="s">
        <v>7522</v>
      </c>
      <c r="E1033" s="3" t="s">
        <v>7523</v>
      </c>
      <c r="F1033" s="3" t="s">
        <v>7524</v>
      </c>
      <c r="G1033" s="3" t="s">
        <v>7525</v>
      </c>
      <c r="H1033" s="3" t="s">
        <v>7526</v>
      </c>
      <c r="I1033" s="3" t="str">
        <f>IFERROR(__xludf.DUMMYFUNCTION("GOOGLETRANSLATE(H1033,""id"",""en"")"),"If you tell young marriage to be quiet, you need a baby to be expensive as cheap as the cheapest child")</f>
        <v>If you tell young marriage to be quiet, you need a baby to be expensive as cheap as the cheapest child</v>
      </c>
    </row>
    <row r="1034" ht="15.75" customHeight="1">
      <c r="A1034" s="3" t="s">
        <v>7527</v>
      </c>
      <c r="B1034" s="3" t="s">
        <v>7528</v>
      </c>
      <c r="C1034" s="3" t="s">
        <v>7529</v>
      </c>
      <c r="D1034" s="3" t="s">
        <v>7530</v>
      </c>
      <c r="E1034" s="3" t="s">
        <v>7530</v>
      </c>
      <c r="F1034" s="3" t="s">
        <v>7531</v>
      </c>
      <c r="G1034" s="3" t="s">
        <v>7531</v>
      </c>
      <c r="H1034" s="3" t="s">
        <v>7532</v>
      </c>
      <c r="I1034" s="3" t="str">
        <f>IFERROR(__xludf.DUMMYFUNCTION("GOOGLETRANSLATE(H1034,""id"",""en"")"),"Big No Youth Marriage Except people hehe")</f>
        <v>Big No Youth Marriage Except people hehe</v>
      </c>
    </row>
    <row r="1035" ht="15.75" customHeight="1">
      <c r="A1035" s="3" t="s">
        <v>7533</v>
      </c>
      <c r="B1035" s="3" t="s">
        <v>7534</v>
      </c>
      <c r="C1035" s="3" t="s">
        <v>7535</v>
      </c>
      <c r="D1035" s="3" t="s">
        <v>7536</v>
      </c>
      <c r="E1035" s="3" t="s">
        <v>7537</v>
      </c>
      <c r="F1035" s="3" t="s">
        <v>7538</v>
      </c>
      <c r="G1035" s="3" t="s">
        <v>7538</v>
      </c>
      <c r="H1035" s="3" t="s">
        <v>7539</v>
      </c>
      <c r="I1035" s="3" t="str">
        <f>IFERROR(__xludf.DUMMYFUNCTION("GOOGLETRANSLATE(H1035,""id"",""en"")"),"please author marriage young")</f>
        <v>please author marriage young</v>
      </c>
    </row>
    <row r="1036" ht="15.75" customHeight="1">
      <c r="A1036" s="3" t="s">
        <v>7540</v>
      </c>
      <c r="B1036" s="3" t="s">
        <v>7541</v>
      </c>
      <c r="C1036" s="3" t="s">
        <v>7542</v>
      </c>
      <c r="D1036" s="3" t="s">
        <v>7543</v>
      </c>
      <c r="E1036" s="3" t="s">
        <v>7544</v>
      </c>
      <c r="F1036" s="3" t="s">
        <v>7545</v>
      </c>
      <c r="G1036" s="3" t="s">
        <v>7546</v>
      </c>
      <c r="H1036" s="3" t="s">
        <v>7547</v>
      </c>
      <c r="I1036" s="3" t="str">
        <f>IFERROR(__xludf.DUMMYFUNCTION("GOOGLETRANSLATE(H1036,""id"",""en"")"),"young marriage old marriage gratitude")</f>
        <v>young marriage old marriage gratitude</v>
      </c>
    </row>
    <row r="1037" ht="15.75" customHeight="1">
      <c r="A1037" s="3" t="s">
        <v>7548</v>
      </c>
      <c r="B1037" s="3" t="s">
        <v>7548</v>
      </c>
      <c r="C1037" s="3" t="s">
        <v>7549</v>
      </c>
      <c r="D1037" s="3" t="s">
        <v>7550</v>
      </c>
      <c r="E1037" s="3" t="s">
        <v>7551</v>
      </c>
      <c r="F1037" s="3" t="s">
        <v>7552</v>
      </c>
      <c r="G1037" s="3" t="s">
        <v>7552</v>
      </c>
      <c r="H1037" s="3" t="s">
        <v>7553</v>
      </c>
      <c r="I1037" s="3" t="str">
        <f>IFERROR(__xludf.DUMMYFUNCTION("GOOGLETRANSLATE(H1037,""id"",""en"")"),"The thinking is not a child like a young marriage")</f>
        <v>The thinking is not a child like a young marriage</v>
      </c>
    </row>
    <row r="1038" ht="15.75" customHeight="1">
      <c r="A1038" s="3" t="s">
        <v>7554</v>
      </c>
      <c r="B1038" s="3" t="s">
        <v>7555</v>
      </c>
      <c r="C1038" s="3" t="s">
        <v>7556</v>
      </c>
      <c r="D1038" s="3" t="s">
        <v>7557</v>
      </c>
      <c r="E1038" s="3" t="s">
        <v>7558</v>
      </c>
      <c r="F1038" s="3" t="s">
        <v>7559</v>
      </c>
      <c r="G1038" s="3" t="s">
        <v>7560</v>
      </c>
      <c r="H1038" s="3" t="s">
        <v>7561</v>
      </c>
      <c r="I1038" s="3" t="str">
        <f>IFERROR(__xludf.DUMMYFUNCTION("GOOGLETRANSLATE(H1038,""id"",""en"")"),"Risk of Hiding Sex Clubbids The boisterous scandal of Alshad Ahmad Risk of Hiding in the Sex of Marriage Young people know the wrong one")</f>
        <v>Risk of Hiding Sex Clubbids The boisterous scandal of Alshad Ahmad Risk of Hiding in the Sex of Marriage Young people know the wrong one</v>
      </c>
    </row>
    <row r="1039" ht="15.75" customHeight="1">
      <c r="A1039" s="3" t="s">
        <v>7562</v>
      </c>
      <c r="B1039" s="3" t="s">
        <v>7563</v>
      </c>
      <c r="C1039" s="3" t="s">
        <v>7564</v>
      </c>
      <c r="D1039" s="3" t="s">
        <v>7565</v>
      </c>
      <c r="E1039" s="3" t="s">
        <v>7566</v>
      </c>
      <c r="F1039" s="3" t="s">
        <v>7567</v>
      </c>
      <c r="G1039" s="3" t="s">
        <v>7568</v>
      </c>
      <c r="H1039" s="3" t="s">
        <v>7569</v>
      </c>
      <c r="I1039" s="3" t="str">
        <f>IFERROR(__xludf.DUMMYFUNCTION("GOOGLETRANSLATE(H1039,""id"",""en"")"),"Wow, just lazy, just look for cuan to hear the story of a young marriage, the young marriage is easy to catch the guy, just enjoy the widow of a widow girl if the region")</f>
        <v>Wow, just lazy, just look for cuan to hear the story of a young marriage, the young marriage is easy to catch the guy, just enjoy the widow of a widow girl if the region</v>
      </c>
    </row>
    <row r="1040" ht="15.75" customHeight="1">
      <c r="A1040" s="3" t="s">
        <v>7570</v>
      </c>
      <c r="B1040" s="3" t="s">
        <v>7571</v>
      </c>
      <c r="C1040" s="3" t="s">
        <v>7572</v>
      </c>
      <c r="D1040" s="3" t="s">
        <v>7573</v>
      </c>
      <c r="E1040" s="3" t="s">
        <v>7574</v>
      </c>
      <c r="F1040" s="3" t="s">
        <v>7575</v>
      </c>
      <c r="G1040" s="3" t="s">
        <v>7576</v>
      </c>
      <c r="H1040" s="3" t="s">
        <v>7577</v>
      </c>
      <c r="I1040" s="3" t="str">
        <f>IFERROR(__xludf.DUMMYFUNCTION("GOOGLETRANSLATE(H1040,""id"",""en"")"),"normal older sister old girl marriage normal yes that is the victim intentions if the old marriage of the prima young reproductive organs, the game of life is free")</f>
        <v>normal older sister old girl marriage normal yes that is the victim intentions if the old marriage of the prima young reproductive organs, the game of life is free</v>
      </c>
    </row>
    <row r="1041" ht="15.75" customHeight="1">
      <c r="A1041" s="3" t="s">
        <v>7578</v>
      </c>
      <c r="B1041" s="3" t="s">
        <v>7579</v>
      </c>
      <c r="C1041" s="3" t="s">
        <v>7580</v>
      </c>
      <c r="D1041" s="3" t="s">
        <v>7581</v>
      </c>
      <c r="E1041" s="3" t="s">
        <v>7582</v>
      </c>
      <c r="F1041" s="3" t="s">
        <v>7583</v>
      </c>
      <c r="G1041" s="3" t="s">
        <v>7583</v>
      </c>
      <c r="H1041" s="3" t="s">
        <v>7584</v>
      </c>
      <c r="I1041" s="3" t="str">
        <f>IFERROR(__xludf.DUMMYFUNCTION("GOOGLETRANSLATE(H1041,""id"",""en"")"),"The standard is a pity to die young, yeah, marriage")</f>
        <v>The standard is a pity to die young, yeah, marriage</v>
      </c>
    </row>
    <row r="1042" ht="15.75" customHeight="1">
      <c r="A1042" s="3" t="s">
        <v>7585</v>
      </c>
      <c r="B1042" s="3" t="s">
        <v>7586</v>
      </c>
      <c r="C1042" s="3" t="s">
        <v>7587</v>
      </c>
      <c r="D1042" s="3" t="s">
        <v>7588</v>
      </c>
      <c r="E1042" s="3" t="s">
        <v>7589</v>
      </c>
      <c r="F1042" s="3" t="s">
        <v>7590</v>
      </c>
      <c r="G1042" s="3" t="s">
        <v>7590</v>
      </c>
      <c r="H1042" s="3" t="s">
        <v>7591</v>
      </c>
      <c r="I1042" s="3" t="str">
        <f>IFERROR(__xludf.DUMMYFUNCTION("GOOGLETRANSLATE(H1042,""id"",""en"")"),"I know the look of the look of the young man to marry the responsibility of the children")</f>
        <v>I know the look of the look of the young man to marry the responsibility of the children</v>
      </c>
    </row>
    <row r="1043" ht="15.75" customHeight="1">
      <c r="A1043" s="3" t="s">
        <v>7592</v>
      </c>
      <c r="B1043" s="3" t="s">
        <v>7593</v>
      </c>
      <c r="C1043" s="3" t="s">
        <v>7594</v>
      </c>
      <c r="D1043" s="3" t="s">
        <v>7595</v>
      </c>
      <c r="E1043" s="3" t="s">
        <v>7596</v>
      </c>
      <c r="F1043" s="3" t="s">
        <v>7597</v>
      </c>
      <c r="G1043" s="3" t="s">
        <v>7598</v>
      </c>
      <c r="H1043" s="3" t="s">
        <v>7599</v>
      </c>
      <c r="I1043" s="3" t="str">
        <f>IFERROR(__xludf.DUMMYFUNCTION("GOOGLETRANSLATE(H1043,""id"",""en"")"),"the young favors words if marriage is delicious")</f>
        <v>the young favors words if marriage is delicious</v>
      </c>
    </row>
    <row r="1044" ht="15.75" customHeight="1">
      <c r="A1044" s="3" t="s">
        <v>7600</v>
      </c>
      <c r="B1044" s="3" t="s">
        <v>7601</v>
      </c>
      <c r="C1044" s="3" t="s">
        <v>7602</v>
      </c>
      <c r="D1044" s="3" t="s">
        <v>7603</v>
      </c>
      <c r="E1044" s="3" t="s">
        <v>7604</v>
      </c>
      <c r="F1044" s="3" t="s">
        <v>7605</v>
      </c>
      <c r="G1044" s="3" t="s">
        <v>7606</v>
      </c>
      <c r="H1044" s="3" t="s">
        <v>7607</v>
      </c>
      <c r="I1044" s="3" t="str">
        <f>IFERROR(__xludf.DUMMYFUNCTION("GOOGLETRANSLATE(H1044,""id"",""en"")"),"sometimes if you think about it really regret marriage young if you remember the funny kids, the funny kids are funny")</f>
        <v>sometimes if you think about it really regret marriage young if you remember the funny kids, the funny kids are funny</v>
      </c>
    </row>
    <row r="1045" ht="15.75" customHeight="1">
      <c r="A1045" s="3" t="s">
        <v>7608</v>
      </c>
      <c r="B1045" s="3" t="s">
        <v>7609</v>
      </c>
      <c r="C1045" s="3" t="s">
        <v>7610</v>
      </c>
      <c r="D1045" s="3" t="s">
        <v>7611</v>
      </c>
      <c r="E1045" s="3" t="s">
        <v>7612</v>
      </c>
      <c r="F1045" s="3" t="s">
        <v>7613</v>
      </c>
      <c r="G1045" s="3" t="s">
        <v>7614</v>
      </c>
      <c r="H1045" s="3" t="s">
        <v>7615</v>
      </c>
      <c r="I1045" s="3" t="str">
        <f>IFERROR(__xludf.DUMMYFUNCTION("GOOGLETRANSLATE(H1045,""id"",""en"")"),"I feel like it's near Annoying, it's really time if you have a young man's marriage, this is really lazy to marry young")</f>
        <v>I feel like it's near Annoying, it's really time if you have a young man's marriage, this is really lazy to marry young</v>
      </c>
    </row>
    <row r="1046" ht="15.75" customHeight="1">
      <c r="A1046" s="3" t="s">
        <v>7616</v>
      </c>
      <c r="B1046" s="3" t="s">
        <v>7617</v>
      </c>
      <c r="C1046" s="3" t="s">
        <v>7618</v>
      </c>
      <c r="D1046" s="3" t="s">
        <v>7619</v>
      </c>
      <c r="E1046" s="3" t="s">
        <v>7620</v>
      </c>
      <c r="F1046" s="3" t="s">
        <v>7621</v>
      </c>
      <c r="G1046" s="3" t="s">
        <v>7622</v>
      </c>
      <c r="H1046" s="3" t="s">
        <v>7623</v>
      </c>
      <c r="I1046" s="3" t="str">
        <f>IFERROR(__xludf.DUMMYFUNCTION("GOOGLETRANSLATE(H1046,""id"",""en"")"),"Pediasure Enfamil is really expensive, really love the brother Pediasure, replace it, you use a big dancow.")</f>
        <v>Pediasure Enfamil is really expensive, really love the brother Pediasure, replace it, you use a big dancow.</v>
      </c>
    </row>
    <row r="1047" ht="15.75" customHeight="1">
      <c r="A1047" s="3" t="s">
        <v>7624</v>
      </c>
      <c r="B1047" s="3" t="s">
        <v>7625</v>
      </c>
      <c r="C1047" s="3" t="s">
        <v>7626</v>
      </c>
      <c r="D1047" s="3" t="s">
        <v>7627</v>
      </c>
      <c r="E1047" s="3" t="s">
        <v>7627</v>
      </c>
      <c r="F1047" s="3" t="s">
        <v>7628</v>
      </c>
      <c r="G1047" s="3" t="s">
        <v>7629</v>
      </c>
      <c r="H1047" s="3" t="s">
        <v>7630</v>
      </c>
      <c r="I1047" s="3" t="str">
        <f>IFERROR(__xludf.DUMMYFUNCTION("GOOGLETRANSLATE(H1047,""id"",""en"")"),"Falling in love with a woman who is ready to die young young marriage")</f>
        <v>Falling in love with a woman who is ready to die young young marriage</v>
      </c>
    </row>
    <row r="1048" ht="15.75" customHeight="1">
      <c r="A1048" s="3" t="s">
        <v>7631</v>
      </c>
      <c r="B1048" s="3" t="s">
        <v>7632</v>
      </c>
      <c r="C1048" s="3" t="s">
        <v>7633</v>
      </c>
      <c r="D1048" s="3" t="s">
        <v>7634</v>
      </c>
      <c r="E1048" s="3" t="s">
        <v>7635</v>
      </c>
      <c r="F1048" s="3" t="s">
        <v>7636</v>
      </c>
      <c r="G1048" s="3" t="s">
        <v>7636</v>
      </c>
      <c r="H1048" s="3" t="s">
        <v>7637</v>
      </c>
      <c r="I1048" s="3" t="str">
        <f>IFERROR(__xludf.DUMMYFUNCTION("GOOGLETRANSLATE(H1048,""id"",""en"")"),"Young marriage mamam")</f>
        <v>Young marriage mamam</v>
      </c>
    </row>
    <row r="1049" ht="15.75" customHeight="1">
      <c r="A1049" s="3" t="s">
        <v>7638</v>
      </c>
      <c r="B1049" s="3" t="s">
        <v>7638</v>
      </c>
      <c r="C1049" s="3" t="s">
        <v>7638</v>
      </c>
      <c r="D1049" s="3" t="s">
        <v>7639</v>
      </c>
      <c r="E1049" s="3" t="s">
        <v>7639</v>
      </c>
      <c r="F1049" s="3" t="s">
        <v>7640</v>
      </c>
      <c r="G1049" s="3" t="s">
        <v>7640</v>
      </c>
      <c r="H1049" s="3" t="s">
        <v>7641</v>
      </c>
      <c r="I1049" s="3" t="str">
        <f>IFERROR(__xludf.DUMMYFUNCTION("GOOGLETRANSLATE(H1049,""id"",""en"")"),"Forgive the young marriage")</f>
        <v>Forgive the young marriage</v>
      </c>
    </row>
    <row r="1050" ht="15.75" customHeight="1">
      <c r="A1050" s="3" t="s">
        <v>7642</v>
      </c>
      <c r="B1050" s="3" t="s">
        <v>7643</v>
      </c>
      <c r="C1050" s="3" t="s">
        <v>7644</v>
      </c>
      <c r="D1050" s="3" t="s">
        <v>7645</v>
      </c>
      <c r="E1050" s="3" t="s">
        <v>7646</v>
      </c>
      <c r="F1050" s="3" t="s">
        <v>7647</v>
      </c>
      <c r="G1050" s="3" t="s">
        <v>7647</v>
      </c>
      <c r="H1050" s="3" t="s">
        <v>7648</v>
      </c>
      <c r="I1050" s="3" t="str">
        <f>IFERROR(__xludf.DUMMYFUNCTION("GOOGLETRANSLATE(H1050,""id"",""en"")"),"Young Marriage See Milk Prices")</f>
        <v>Young Marriage See Milk Prices</v>
      </c>
    </row>
    <row r="1051" ht="15.75" customHeight="1">
      <c r="A1051" s="3" t="s">
        <v>7649</v>
      </c>
      <c r="B1051" s="3" t="s">
        <v>7650</v>
      </c>
      <c r="C1051" s="3" t="s">
        <v>7651</v>
      </c>
      <c r="D1051" s="3" t="s">
        <v>7652</v>
      </c>
      <c r="E1051" s="3" t="s">
        <v>7653</v>
      </c>
      <c r="F1051" s="3" t="s">
        <v>7654</v>
      </c>
      <c r="G1051" s="3" t="s">
        <v>7654</v>
      </c>
      <c r="H1051" s="3" t="s">
        <v>7655</v>
      </c>
      <c r="I1051" s="3" t="str">
        <f>IFERROR(__xludf.DUMMYFUNCTION("GOOGLETRANSLATE(H1051,""id"",""en"")"),"btw supporting young marriage itching just menfess really too much wkwkwk")</f>
        <v>btw supporting young marriage itching just menfess really too much wkwkwk</v>
      </c>
    </row>
    <row r="1052" ht="15.75" customHeight="1">
      <c r="A1052" s="3" t="s">
        <v>7656</v>
      </c>
      <c r="B1052" s="3" t="s">
        <v>7657</v>
      </c>
      <c r="C1052" s="3" t="s">
        <v>7658</v>
      </c>
      <c r="D1052" s="3" t="s">
        <v>7659</v>
      </c>
      <c r="E1052" s="3" t="s">
        <v>7660</v>
      </c>
      <c r="F1052" s="3" t="s">
        <v>7661</v>
      </c>
      <c r="G1052" s="3" t="s">
        <v>7662</v>
      </c>
      <c r="H1052" s="3" t="s">
        <v>7663</v>
      </c>
      <c r="I1052" s="3" t="str">
        <f>IFERROR(__xludf.DUMMYFUNCTION("GOOGLETRANSLATE(H1052,""id"",""en"")"),"Sum, just the public love, just fuck the girlfriend, how about the marriage, I just hope that the good way")</f>
        <v>Sum, just the public love, just fuck the girlfriend, how about the marriage, I just hope that the good way</v>
      </c>
    </row>
    <row r="1053" ht="15.75" customHeight="1">
      <c r="A1053" s="3" t="s">
        <v>7664</v>
      </c>
      <c r="B1053" s="3" t="s">
        <v>7665</v>
      </c>
      <c r="C1053" s="3" t="s">
        <v>7666</v>
      </c>
      <c r="D1053" s="3" t="s">
        <v>7667</v>
      </c>
      <c r="E1053" s="3" t="s">
        <v>7667</v>
      </c>
      <c r="F1053" s="3" t="s">
        <v>7668</v>
      </c>
      <c r="G1053" s="3" t="s">
        <v>7668</v>
      </c>
      <c r="H1053" s="3" t="s">
        <v>7669</v>
      </c>
      <c r="I1053" s="3" t="str">
        <f>IFERROR(__xludf.DUMMYFUNCTION("GOOGLETRANSLATE(H1053,""id"",""en"")"),"Come on young marriage")</f>
        <v>Come on young marriage</v>
      </c>
    </row>
    <row r="1054" ht="15.75" customHeight="1">
      <c r="A1054" s="3" t="s">
        <v>7670</v>
      </c>
      <c r="B1054" s="3" t="s">
        <v>7671</v>
      </c>
      <c r="C1054" s="3" t="s">
        <v>7672</v>
      </c>
      <c r="D1054" s="3" t="s">
        <v>7673</v>
      </c>
      <c r="E1054" s="3" t="s">
        <v>7674</v>
      </c>
      <c r="F1054" s="3" t="s">
        <v>7675</v>
      </c>
      <c r="G1054" s="3" t="s">
        <v>7675</v>
      </c>
      <c r="H1054" s="3" t="s">
        <v>7676</v>
      </c>
      <c r="I1054" s="3" t="str">
        <f>IFERROR(__xludf.DUMMYFUNCTION("GOOGLETRANSLATE(H1054,""id"",""en"")"),"an example of a successful young marriage to beat brother")</f>
        <v>an example of a successful young marriage to beat brother</v>
      </c>
    </row>
    <row r="1055" ht="15.75" customHeight="1">
      <c r="A1055" s="3" t="s">
        <v>7677</v>
      </c>
      <c r="B1055" s="3" t="s">
        <v>7678</v>
      </c>
      <c r="C1055" s="3" t="s">
        <v>7679</v>
      </c>
      <c r="D1055" s="3" t="s">
        <v>7680</v>
      </c>
      <c r="E1055" s="3" t="s">
        <v>7681</v>
      </c>
      <c r="F1055" s="3" t="s">
        <v>7682</v>
      </c>
      <c r="G1055" s="3" t="s">
        <v>7682</v>
      </c>
      <c r="H1055" s="3" t="s">
        <v>7683</v>
      </c>
      <c r="I1055" s="3" t="str">
        <f>IFERROR(__xludf.DUMMYFUNCTION("GOOGLETRANSLATE(H1055,""id"",""en"")"),"young marriage says young marriage if money")</f>
        <v>young marriage says young marriage if money</v>
      </c>
    </row>
    <row r="1056" ht="15.75" customHeight="1">
      <c r="A1056" s="3" t="s">
        <v>7684</v>
      </c>
      <c r="B1056" s="3" t="s">
        <v>7685</v>
      </c>
      <c r="C1056" s="3" t="s">
        <v>7686</v>
      </c>
      <c r="D1056" s="3" t="s">
        <v>7687</v>
      </c>
      <c r="E1056" s="3" t="s">
        <v>7688</v>
      </c>
      <c r="F1056" s="3" t="s">
        <v>7689</v>
      </c>
      <c r="G1056" s="3" t="s">
        <v>7690</v>
      </c>
      <c r="H1056" s="3" t="s">
        <v>7691</v>
      </c>
      <c r="I1056" s="3" t="str">
        <f>IFERROR(__xludf.DUMMYFUNCTION("GOOGLETRANSLATE(H1056,""id"",""en"")"),"Ines can't think of killing the life so that the life is wrong time line so I don't want to marry, choose to force sleep young artists forgot the name")</f>
        <v>Ines can't think of killing the life so that the life is wrong time line so I don't want to marry, choose to force sleep young artists forgot the name</v>
      </c>
    </row>
    <row r="1057" ht="15.75" customHeight="1">
      <c r="A1057" s="3" t="s">
        <v>7692</v>
      </c>
      <c r="B1057" s="3" t="s">
        <v>7692</v>
      </c>
      <c r="C1057" s="3" t="s">
        <v>7693</v>
      </c>
      <c r="D1057" s="3" t="s">
        <v>7694</v>
      </c>
      <c r="E1057" s="3" t="s">
        <v>7695</v>
      </c>
      <c r="F1057" s="3" t="s">
        <v>7696</v>
      </c>
      <c r="G1057" s="3" t="s">
        <v>7697</v>
      </c>
      <c r="H1057" s="3" t="s">
        <v>7698</v>
      </c>
      <c r="I1057" s="3" t="str">
        <f>IFERROR(__xludf.DUMMYFUNCTION("GOOGLETRANSLATE(H1057,""id"",""en"")"),"the rest of the life of killing the law of the god of life ies cassel lives happily lives dear young life crown")</f>
        <v>the rest of the life of killing the law of the god of life ies cassel lives happily lives dear young life crown</v>
      </c>
    </row>
    <row r="1058" ht="15.75" customHeight="1">
      <c r="A1058" s="3" t="s">
        <v>7699</v>
      </c>
      <c r="B1058" s="3" t="s">
        <v>7700</v>
      </c>
      <c r="C1058" s="3" t="s">
        <v>7701</v>
      </c>
      <c r="D1058" s="3" t="s">
        <v>7702</v>
      </c>
      <c r="E1058" s="3" t="s">
        <v>7703</v>
      </c>
      <c r="F1058" s="3" t="s">
        <v>7704</v>
      </c>
      <c r="G1058" s="3" t="s">
        <v>7704</v>
      </c>
      <c r="H1058" s="3" t="s">
        <v>7705</v>
      </c>
      <c r="I1058" s="3" t="str">
        <f>IFERROR(__xludf.DUMMYFUNCTION("GOOGLETRANSLATE(H1058,""id"",""en"")"),"young marriage if money")</f>
        <v>young marriage if money</v>
      </c>
    </row>
    <row r="1059" ht="15.75" customHeight="1">
      <c r="A1059" s="3" t="s">
        <v>7706</v>
      </c>
      <c r="B1059" s="3" t="s">
        <v>7707</v>
      </c>
      <c r="C1059" s="3" t="s">
        <v>7708</v>
      </c>
      <c r="D1059" s="3" t="s">
        <v>7709</v>
      </c>
      <c r="E1059" s="3" t="s">
        <v>7710</v>
      </c>
      <c r="F1059" s="3" t="s">
        <v>7711</v>
      </c>
      <c r="G1059" s="3" t="s">
        <v>7712</v>
      </c>
      <c r="H1059" s="3" t="s">
        <v>7713</v>
      </c>
      <c r="I1059" s="3" t="str">
        <f>IFERROR(__xludf.DUMMYFUNCTION("GOOGLETRANSLATE(H1059,""id"",""en"")"),"wkwkwk Young Marriage Plan Capital Love Just Shows Stature")</f>
        <v>wkwkwk Young Marriage Plan Capital Love Just Shows Stature</v>
      </c>
    </row>
    <row r="1060" ht="15.75" customHeight="1">
      <c r="A1060" s="3" t="s">
        <v>7714</v>
      </c>
      <c r="B1060" s="3" t="s">
        <v>7715</v>
      </c>
      <c r="C1060" s="3" t="s">
        <v>7716</v>
      </c>
      <c r="D1060" s="3" t="s">
        <v>7717</v>
      </c>
      <c r="E1060" s="3" t="s">
        <v>7718</v>
      </c>
      <c r="F1060" s="3" t="s">
        <v>7719</v>
      </c>
      <c r="G1060" s="3" t="s">
        <v>7719</v>
      </c>
      <c r="H1060" s="3" t="s">
        <v>7720</v>
      </c>
      <c r="I1060" s="3" t="str">
        <f>IFERROR(__xludf.DUMMYFUNCTION("GOOGLETRANSLATE(H1060,""id"",""en"")"),"Young widower marriage")</f>
        <v>Young widower marriage</v>
      </c>
    </row>
    <row r="1061" ht="15.75" customHeight="1">
      <c r="A1061" s="3" t="s">
        <v>7721</v>
      </c>
      <c r="B1061" s="3" t="s">
        <v>7722</v>
      </c>
      <c r="C1061" s="3" t="s">
        <v>7723</v>
      </c>
      <c r="D1061" s="3" t="s">
        <v>7724</v>
      </c>
      <c r="E1061" s="3" t="s">
        <v>7725</v>
      </c>
      <c r="F1061" s="3" t="s">
        <v>7726</v>
      </c>
      <c r="G1061" s="3" t="s">
        <v>7727</v>
      </c>
      <c r="H1061" s="3" t="s">
        <v>7728</v>
      </c>
      <c r="I1061" s="3" t="str">
        <f>IFERROR(__xludf.DUMMYFUNCTION("GOOGLETRANSLATE(H1061,""id"",""en"")"),"Breedd up with young marriage marriage age immediately blablabla teach bored plot twist pict picture")</f>
        <v>Breedd up with young marriage marriage age immediately blablabla teach bored plot twist pict picture</v>
      </c>
    </row>
    <row r="1062" ht="15.75" customHeight="1">
      <c r="A1062" s="3" t="s">
        <v>7729</v>
      </c>
      <c r="B1062" s="3" t="s">
        <v>7730</v>
      </c>
      <c r="C1062" s="3" t="s">
        <v>7731</v>
      </c>
      <c r="D1062" s="3" t="s">
        <v>7732</v>
      </c>
      <c r="E1062" s="3" t="s">
        <v>7733</v>
      </c>
      <c r="F1062" s="3" t="s">
        <v>7734</v>
      </c>
      <c r="G1062" s="3" t="s">
        <v>7735</v>
      </c>
      <c r="H1062" s="3" t="s">
        <v>7736</v>
      </c>
      <c r="I1062" s="3" t="str">
        <f>IFERROR(__xludf.DUMMYFUNCTION("GOOGLETRANSLATE(H1062,""id"",""en"")"),"It takes biological marriage to fasting Senenkamis Fasting marriage, just a young marriage of adultery.")</f>
        <v>It takes biological marriage to fasting Senenkamis Fasting marriage, just a young marriage of adultery.</v>
      </c>
    </row>
    <row r="1063" ht="15.75" customHeight="1">
      <c r="A1063" s="3" t="s">
        <v>7737</v>
      </c>
      <c r="B1063" s="3" t="s">
        <v>7738</v>
      </c>
      <c r="C1063" s="3" t="s">
        <v>7739</v>
      </c>
      <c r="D1063" s="3" t="s">
        <v>7740</v>
      </c>
      <c r="E1063" s="3" t="s">
        <v>7741</v>
      </c>
      <c r="F1063" s="3" t="s">
        <v>7742</v>
      </c>
      <c r="G1063" s="3" t="s">
        <v>7742</v>
      </c>
      <c r="H1063" s="3" t="s">
        <v>7743</v>
      </c>
      <c r="I1063" s="3" t="str">
        <f>IFERROR(__xludf.DUMMYFUNCTION("GOOGLETRANSLATE(H1063,""id"",""en"")"),"Very funny young marriage berrcandaaa yes")</f>
        <v>Very funny young marriage berrcandaaa yes</v>
      </c>
    </row>
    <row r="1064" ht="15.75" customHeight="1">
      <c r="A1064" s="3" t="s">
        <v>7744</v>
      </c>
      <c r="B1064" s="3" t="s">
        <v>7745</v>
      </c>
      <c r="C1064" s="3" t="s">
        <v>7746</v>
      </c>
      <c r="D1064" s="3" t="s">
        <v>7747</v>
      </c>
      <c r="E1064" s="3" t="s">
        <v>7748</v>
      </c>
      <c r="F1064" s="3" t="s">
        <v>7749</v>
      </c>
      <c r="G1064" s="3" t="s">
        <v>7750</v>
      </c>
      <c r="H1064" s="3" t="s">
        <v>7751</v>
      </c>
      <c r="I1064" s="3" t="str">
        <f>IFERROR(__xludf.DUMMYFUNCTION("GOOGLETRANSLATE(H1064,""id"",""en"")"),"GAMU PHASE See Instagram Contents When the Work of Marriage People Children of Girlfriends Successful Young Age")</f>
        <v>GAMU PHASE See Instagram Contents When the Work of Marriage People Children of Girlfriends Successful Young Age</v>
      </c>
    </row>
    <row r="1065" ht="15.75" customHeight="1">
      <c r="A1065" s="3" t="s">
        <v>7752</v>
      </c>
      <c r="B1065" s="3" t="s">
        <v>7753</v>
      </c>
      <c r="C1065" s="3" t="s">
        <v>7754</v>
      </c>
      <c r="D1065" s="3" t="s">
        <v>7755</v>
      </c>
      <c r="E1065" s="3" t="s">
        <v>7756</v>
      </c>
      <c r="F1065" s="3" t="s">
        <v>7757</v>
      </c>
      <c r="G1065" s="3" t="s">
        <v>7758</v>
      </c>
      <c r="H1065" s="3" t="s">
        <v>7759</v>
      </c>
      <c r="I1065" s="3" t="str">
        <f>IFERROR(__xludf.DUMMYFUNCTION("GOOGLETRANSLATE(H1065,""id"",""en"")"),"Normalization of the name of the sx marriage yes arrogant times say it is a pig forbidden drunk sx funny so you don't accept smart abortion, youth, the nation is")</f>
        <v>Normalization of the name of the sx marriage yes arrogant times say it is a pig forbidden drunk sx funny so you don't accept smart abortion, youth, the nation is</v>
      </c>
    </row>
    <row r="1066" ht="15.75" customHeight="1">
      <c r="A1066" s="3" t="s">
        <v>7760</v>
      </c>
      <c r="B1066" s="3" t="s">
        <v>7760</v>
      </c>
      <c r="C1066" s="3" t="s">
        <v>7760</v>
      </c>
      <c r="D1066" s="3" t="s">
        <v>7761</v>
      </c>
      <c r="E1066" s="3" t="s">
        <v>7762</v>
      </c>
      <c r="F1066" s="3" t="s">
        <v>7763</v>
      </c>
      <c r="G1066" s="3" t="s">
        <v>7763</v>
      </c>
      <c r="H1066" s="3" t="s">
        <v>7764</v>
      </c>
      <c r="I1066" s="3" t="str">
        <f>IFERROR(__xludf.DUMMYFUNCTION("GOOGLETRANSLATE(H1066,""id"",""en"")"),"if the marriage is young, yes")</f>
        <v>if the marriage is young, yes</v>
      </c>
    </row>
    <row r="1067" ht="15.75" customHeight="1">
      <c r="A1067" s="3" t="s">
        <v>7765</v>
      </c>
      <c r="B1067" s="3" t="s">
        <v>7766</v>
      </c>
      <c r="C1067" s="3" t="s">
        <v>7767</v>
      </c>
      <c r="D1067" s="3" t="s">
        <v>7768</v>
      </c>
      <c r="E1067" s="3" t="s">
        <v>7769</v>
      </c>
      <c r="F1067" s="3" t="s">
        <v>7770</v>
      </c>
      <c r="G1067" s="3" t="s">
        <v>7770</v>
      </c>
      <c r="H1067" s="3" t="s">
        <v>7771</v>
      </c>
      <c r="I1067" s="3" t="str">
        <f>IFERROR(__xludf.DUMMYFUNCTION("GOOGLETRANSLATE(H1067,""id"",""en"")"),"ilfeel young marriage people like Soehar")</f>
        <v>ilfeel young marriage people like Soehar</v>
      </c>
    </row>
    <row r="1068" ht="15.75" customHeight="1">
      <c r="A1068" s="3" t="s">
        <v>7772</v>
      </c>
      <c r="B1068" s="3" t="s">
        <v>7773</v>
      </c>
      <c r="C1068" s="3" t="s">
        <v>7774</v>
      </c>
      <c r="D1068" s="3" t="s">
        <v>7775</v>
      </c>
      <c r="E1068" s="3" t="s">
        <v>7776</v>
      </c>
      <c r="F1068" s="3" t="s">
        <v>7777</v>
      </c>
      <c r="G1068" s="3" t="s">
        <v>7778</v>
      </c>
      <c r="H1068" s="3" t="s">
        <v>7779</v>
      </c>
      <c r="I1068" s="3" t="str">
        <f>IFERROR(__xludf.DUMMYFUNCTION("GOOGLETRANSLATE(H1068,""id"",""en"")"),"Young Marriage Anyway, wait for the brain to mature at least age")</f>
        <v>Young Marriage Anyway, wait for the brain to mature at least age</v>
      </c>
    </row>
    <row r="1069" ht="15.75" customHeight="1">
      <c r="A1069" s="3" t="s">
        <v>7780</v>
      </c>
      <c r="B1069" s="3" t="s">
        <v>7780</v>
      </c>
      <c r="C1069" s="3" t="s">
        <v>7781</v>
      </c>
      <c r="D1069" s="3" t="s">
        <v>7782</v>
      </c>
      <c r="E1069" s="3" t="s">
        <v>7783</v>
      </c>
      <c r="F1069" s="3" t="s">
        <v>7784</v>
      </c>
      <c r="G1069" s="3" t="s">
        <v>7784</v>
      </c>
      <c r="H1069" s="3" t="s">
        <v>7785</v>
      </c>
      <c r="I1069" s="3" t="str">
        <f>IFERROR(__xludf.DUMMYFUNCTION("GOOGLETRANSLATE(H1069,""id"",""en"")"),"Marriage to Reseun Papah Young Uncle Taeil")</f>
        <v>Marriage to Reseun Papah Young Uncle Taeil</v>
      </c>
    </row>
    <row r="1070" ht="15.75" customHeight="1">
      <c r="A1070" s="3" t="s">
        <v>7786</v>
      </c>
      <c r="B1070" s="3" t="s">
        <v>7786</v>
      </c>
      <c r="C1070" s="3" t="s">
        <v>7787</v>
      </c>
      <c r="D1070" s="3" t="s">
        <v>7788</v>
      </c>
      <c r="E1070" s="3" t="s">
        <v>7789</v>
      </c>
      <c r="F1070" s="3" t="s">
        <v>7790</v>
      </c>
      <c r="G1070" s="3" t="s">
        <v>7791</v>
      </c>
      <c r="H1070" s="3" t="s">
        <v>7792</v>
      </c>
      <c r="I1070" s="3" t="str">
        <f>IFERROR(__xludf.DUMMYFUNCTION("GOOGLETRANSLATE(H1070,""id"",""en"")"),"Rezeki efforts to really understand the support of young marriage sustenance suddenly like a soap opera hehe")</f>
        <v>Rezeki efforts to really understand the support of young marriage sustenance suddenly like a soap opera hehe</v>
      </c>
    </row>
    <row r="1071" ht="15.75" customHeight="1">
      <c r="A1071" s="3" t="s">
        <v>7793</v>
      </c>
      <c r="B1071" s="3" t="s">
        <v>7794</v>
      </c>
      <c r="C1071" s="3" t="s">
        <v>7795</v>
      </c>
      <c r="D1071" s="3" t="s">
        <v>7796</v>
      </c>
      <c r="E1071" s="3" t="s">
        <v>7797</v>
      </c>
      <c r="F1071" s="3" t="s">
        <v>7798</v>
      </c>
      <c r="G1071" s="3" t="s">
        <v>7799</v>
      </c>
      <c r="H1071" s="3" t="s">
        <v>7800</v>
      </c>
      <c r="I1071" s="3" t="str">
        <f>IFERROR(__xludf.DUMMYFUNCTION("GOOGLETRANSLATE(H1071,""id"",""en"")"),"if guesan is satisfied in young girls girl marriage children see young job complaints")</f>
        <v>if guesan is satisfied in young girls girl marriage children see young job complaints</v>
      </c>
    </row>
    <row r="1072" ht="15.75" customHeight="1">
      <c r="A1072" s="3" t="s">
        <v>7801</v>
      </c>
      <c r="B1072" s="3" t="s">
        <v>7802</v>
      </c>
      <c r="C1072" s="3" t="s">
        <v>7803</v>
      </c>
      <c r="D1072" s="3" t="s">
        <v>7804</v>
      </c>
      <c r="E1072" s="3" t="s">
        <v>7805</v>
      </c>
      <c r="F1072" s="3" t="s">
        <v>7806</v>
      </c>
      <c r="G1072" s="3" t="s">
        <v>7807</v>
      </c>
      <c r="H1072" s="3" t="s">
        <v>7808</v>
      </c>
      <c r="I1072" s="3" t="str">
        <f>IFERROR(__xludf.DUMMYFUNCTION("GOOGLETRANSLATE(H1072,""id"",""en"")"),"Inspiration for young marriage to the age of the fragrance divorce is complete")</f>
        <v>Inspiration for young marriage to the age of the fragrance divorce is complete</v>
      </c>
    </row>
    <row r="1073" ht="15.75" customHeight="1">
      <c r="A1073" s="3" t="s">
        <v>7809</v>
      </c>
      <c r="B1073" s="3" t="s">
        <v>7810</v>
      </c>
      <c r="C1073" s="3" t="s">
        <v>7811</v>
      </c>
      <c r="D1073" s="3" t="s">
        <v>7812</v>
      </c>
      <c r="E1073" s="3" t="s">
        <v>7813</v>
      </c>
      <c r="F1073" s="3" t="s">
        <v>7814</v>
      </c>
      <c r="G1073" s="3" t="s">
        <v>7815</v>
      </c>
      <c r="H1073" s="3" t="s">
        <v>7816</v>
      </c>
      <c r="I1073" s="3" t="str">
        <f>IFERROR(__xludf.DUMMYFUNCTION("GOOGLETRANSLATE(H1073,""id"",""en"")"),"young boyfriend better don't upload good guy beginning of everything etc. know the az is people talking perfect man gift from God GOD, just divorce your boyfriend")</f>
        <v>young boyfriend better don't upload good guy beginning of everything etc. know the az is people talking perfect man gift from God GOD, just divorce your boyfriend</v>
      </c>
    </row>
    <row r="1074" ht="15.75" customHeight="1">
      <c r="A1074" s="3" t="s">
        <v>7817</v>
      </c>
      <c r="B1074" s="3" t="s">
        <v>7818</v>
      </c>
      <c r="C1074" s="3" t="s">
        <v>7819</v>
      </c>
      <c r="D1074" s="3" t="s">
        <v>7820</v>
      </c>
      <c r="E1074" s="3" t="s">
        <v>7821</v>
      </c>
      <c r="F1074" s="3" t="s">
        <v>7822</v>
      </c>
      <c r="G1074" s="3" t="s">
        <v>7823</v>
      </c>
      <c r="H1074" s="3" t="s">
        <v>7824</v>
      </c>
      <c r="I1074" s="3" t="str">
        <f>IFERROR(__xludf.DUMMYFUNCTION("GOOGLETRANSLATE(H1074,""id"",""en"")"),"SLUE EVERYT TAU FULL DOWNLOAD APPLICATION YES YES FIND YOUNG MARKETS Come on, let's love")</f>
        <v>SLUE EVERYT TAU FULL DOWNLOAD APPLICATION YES YES FIND YOUNG MARKETS Come on, let's love</v>
      </c>
    </row>
    <row r="1075" ht="15.75" customHeight="1">
      <c r="A1075" s="3" t="s">
        <v>7825</v>
      </c>
      <c r="B1075" s="3" t="s">
        <v>7826</v>
      </c>
      <c r="C1075" s="3" t="s">
        <v>7827</v>
      </c>
      <c r="D1075" s="3" t="s">
        <v>7828</v>
      </c>
      <c r="E1075" s="3" t="s">
        <v>7829</v>
      </c>
      <c r="F1075" s="3" t="s">
        <v>7830</v>
      </c>
      <c r="G1075" s="3" t="s">
        <v>7831</v>
      </c>
      <c r="H1075" s="3" t="s">
        <v>7832</v>
      </c>
      <c r="I1075" s="3" t="str">
        <f>IFERROR(__xludf.DUMMYFUNCTION("GOOGLETRANSLATE(H1075,""id"",""en"")"),"Hello, just try promoting the story of the story, Alhamdulillah, the young marriage, let's complete the application")</f>
        <v>Hello, just try promoting the story of the story, Alhamdulillah, the young marriage, let's complete the application</v>
      </c>
    </row>
    <row r="1076" ht="15.75" customHeight="1">
      <c r="A1076" s="3" t="s">
        <v>7833</v>
      </c>
      <c r="B1076" s="3" t="s">
        <v>7834</v>
      </c>
      <c r="C1076" s="3" t="s">
        <v>7835</v>
      </c>
      <c r="D1076" s="3" t="s">
        <v>7836</v>
      </c>
      <c r="E1076" s="3" t="s">
        <v>7837</v>
      </c>
      <c r="F1076" s="3" t="s">
        <v>7838</v>
      </c>
      <c r="G1076" s="3" t="s">
        <v>7839</v>
      </c>
      <c r="H1076" s="3" t="s">
        <v>7840</v>
      </c>
      <c r="I1076" s="3" t="str">
        <f>IFERROR(__xludf.DUMMYFUNCTION("GOOGLETRANSLATE(H1076,""id"",""en"")"),"Yes, the era of mama is the age of divorce. Divorce.")</f>
        <v>Yes, the era of mama is the age of divorce. Divorce.</v>
      </c>
    </row>
    <row r="1077" ht="15.75" customHeight="1">
      <c r="A1077" s="3" t="s">
        <v>7841</v>
      </c>
      <c r="B1077" s="3" t="s">
        <v>7842</v>
      </c>
      <c r="C1077" s="3" t="s">
        <v>7843</v>
      </c>
      <c r="D1077" s="3" t="s">
        <v>7844</v>
      </c>
      <c r="E1077" s="3" t="s">
        <v>7845</v>
      </c>
      <c r="F1077" s="3" t="s">
        <v>7846</v>
      </c>
      <c r="G1077" s="3" t="s">
        <v>7847</v>
      </c>
      <c r="H1077" s="3" t="s">
        <v>7848</v>
      </c>
      <c r="I1077" s="3" t="str">
        <f>IFERROR(__xludf.DUMMYFUNCTION("GOOGLETRANSLATE(H1077,""id"",""en"")"),"Humans Test Patience Points Story Story Come on, the title of the young marriage. Come on, come on")</f>
        <v>Humans Test Patience Points Story Story Come on, the title of the young marriage. Come on, come on</v>
      </c>
    </row>
    <row r="1078" ht="15.75" customHeight="1">
      <c r="A1078" s="3" t="s">
        <v>7849</v>
      </c>
      <c r="B1078" s="3" t="s">
        <v>7850</v>
      </c>
      <c r="C1078" s="3" t="s">
        <v>7851</v>
      </c>
      <c r="D1078" s="3" t="s">
        <v>7852</v>
      </c>
      <c r="E1078" s="3" t="s">
        <v>7853</v>
      </c>
      <c r="F1078" s="3" t="s">
        <v>7854</v>
      </c>
      <c r="G1078" s="3" t="s">
        <v>7855</v>
      </c>
      <c r="H1078" s="3" t="s">
        <v>7856</v>
      </c>
      <c r="I1078" s="3" t="str">
        <f>IFERROR(__xludf.DUMMYFUNCTION("GOOGLETRANSLATE(H1078,""id"",""en"")"),"not talking outside the context of the context of Alvin Faiz Pioneer Marriage Young divorce cheating not stupid fingers.")</f>
        <v>not talking outside the context of the context of Alvin Faiz Pioneer Marriage Young divorce cheating not stupid fingers.</v>
      </c>
    </row>
    <row r="1079" ht="15.75" customHeight="1">
      <c r="A1079" s="3" t="s">
        <v>7857</v>
      </c>
      <c r="B1079" s="3" t="s">
        <v>7858</v>
      </c>
      <c r="C1079" s="3" t="s">
        <v>7859</v>
      </c>
      <c r="D1079" s="3" t="s">
        <v>7860</v>
      </c>
      <c r="E1079" s="3" t="s">
        <v>7860</v>
      </c>
      <c r="F1079" s="3" t="s">
        <v>7861</v>
      </c>
      <c r="G1079" s="3" t="s">
        <v>7861</v>
      </c>
      <c r="H1079" s="3" t="s">
        <v>7862</v>
      </c>
      <c r="I1079" s="3" t="str">
        <f>IFERROR(__xludf.DUMMYFUNCTION("GOOGLETRANSLATE(H1079,""id"",""en"")"),"Circle Influencer Young Marriage Like Shinchan")</f>
        <v>Circle Influencer Young Marriage Like Shinchan</v>
      </c>
    </row>
    <row r="1080" ht="15.75" customHeight="1">
      <c r="A1080" s="3" t="s">
        <v>7863</v>
      </c>
      <c r="B1080" s="3" t="s">
        <v>7864</v>
      </c>
      <c r="C1080" s="3" t="s">
        <v>7865</v>
      </c>
      <c r="D1080" s="3" t="s">
        <v>7866</v>
      </c>
      <c r="E1080" s="3" t="s">
        <v>7867</v>
      </c>
      <c r="F1080" s="3" t="s">
        <v>7868</v>
      </c>
      <c r="G1080" s="3" t="s">
        <v>7868</v>
      </c>
      <c r="H1080" s="3" t="s">
        <v>7869</v>
      </c>
      <c r="I1080" s="3" t="str">
        <f>IFERROR(__xludf.DUMMYFUNCTION("GOOGLETRANSLATE(H1080,""id"",""en"")"),"Jaehyun marriage young children")</f>
        <v>Jaehyun marriage young children</v>
      </c>
    </row>
    <row r="1081" ht="15.75" customHeight="1">
      <c r="A1081" s="3" t="s">
        <v>7870</v>
      </c>
      <c r="B1081" s="3" t="s">
        <v>7871</v>
      </c>
      <c r="C1081" s="3" t="s">
        <v>7872</v>
      </c>
      <c r="D1081" s="3" t="s">
        <v>7873</v>
      </c>
      <c r="E1081" s="3" t="s">
        <v>7873</v>
      </c>
      <c r="F1081" s="3" t="s">
        <v>7874</v>
      </c>
      <c r="G1081" s="3" t="s">
        <v>7875</v>
      </c>
      <c r="H1081" s="3" t="s">
        <v>7876</v>
      </c>
      <c r="I1081" s="3" t="str">
        <f>IFERROR(__xludf.DUMMYFUNCTION("GOOGLETRANSLATE(H1081,""id"",""en"")"),"the story of the elderly marriage of young leaves Emen Hidayat I money can be paradise in the world")</f>
        <v>the story of the elderly marriage of young leaves Emen Hidayat I money can be paradise in the world</v>
      </c>
    </row>
    <row r="1082" ht="15.75" customHeight="1">
      <c r="A1082" s="3" t="s">
        <v>7877</v>
      </c>
      <c r="B1082" s="3" t="s">
        <v>7878</v>
      </c>
      <c r="C1082" s="3" t="s">
        <v>7879</v>
      </c>
      <c r="D1082" s="3" t="s">
        <v>7880</v>
      </c>
      <c r="E1082" s="3" t="s">
        <v>7881</v>
      </c>
      <c r="F1082" s="3" t="s">
        <v>7882</v>
      </c>
      <c r="G1082" s="3" t="s">
        <v>7883</v>
      </c>
      <c r="H1082" s="3" t="s">
        <v>7884</v>
      </c>
      <c r="I1082" s="3" t="str">
        <f>IFERROR(__xludf.DUMMYFUNCTION("GOOGLETRANSLATE(H1082,""id"",""en"")"),"Install young marriage marriage, the problem of wrong marriage young turn rich like a boyfriend")</f>
        <v>Install young marriage marriage, the problem of wrong marriage young turn rich like a boyfriend</v>
      </c>
    </row>
    <row r="1083" ht="15.75" customHeight="1">
      <c r="A1083" s="3" t="s">
        <v>7885</v>
      </c>
      <c r="B1083" s="3" t="s">
        <v>7886</v>
      </c>
      <c r="C1083" s="3" t="s">
        <v>7887</v>
      </c>
      <c r="D1083" s="3" t="s">
        <v>7888</v>
      </c>
      <c r="E1083" s="3" t="s">
        <v>7889</v>
      </c>
      <c r="F1083" s="3" t="s">
        <v>7890</v>
      </c>
      <c r="G1083" s="3" t="s">
        <v>7891</v>
      </c>
      <c r="H1083" s="3" t="s">
        <v>7892</v>
      </c>
      <c r="I1083" s="3" t="str">
        <f>IFERROR(__xludf.DUMMYFUNCTION("GOOGLETRANSLATE(H1083,""id"",""en"")"),"Fasting Sorry Mother Children Outdoor Marriage Present Young Mother Happy Marriage Delicious Two First Born Born Sorry")</f>
        <v>Fasting Sorry Mother Children Outdoor Marriage Present Young Mother Happy Marriage Delicious Two First Born Born Sorry</v>
      </c>
    </row>
    <row r="1084" ht="15.75" customHeight="1">
      <c r="A1084" s="3" t="s">
        <v>7893</v>
      </c>
      <c r="B1084" s="3" t="s">
        <v>7894</v>
      </c>
      <c r="C1084" s="3" t="s">
        <v>7895</v>
      </c>
      <c r="D1084" s="3" t="s">
        <v>7896</v>
      </c>
      <c r="E1084" s="3" t="s">
        <v>7897</v>
      </c>
      <c r="F1084" s="3" t="s">
        <v>7898</v>
      </c>
      <c r="G1084" s="3" t="s">
        <v>7899</v>
      </c>
      <c r="H1084" s="3" t="s">
        <v>7900</v>
      </c>
      <c r="I1084" s="3" t="str">
        <f>IFERROR(__xludf.DUMMYFUNCTION("GOOGLETRANSLATE(H1084,""id"",""en"")"),"girls so that adultery is just any young marriage better to enter Jakarta to live actively")</f>
        <v>girls so that adultery is just any young marriage better to enter Jakarta to live actively</v>
      </c>
    </row>
    <row r="1085" ht="15.75" customHeight="1">
      <c r="A1085" s="3" t="s">
        <v>7901</v>
      </c>
      <c r="B1085" s="3" t="s">
        <v>7902</v>
      </c>
      <c r="C1085" s="3" t="s">
        <v>7903</v>
      </c>
      <c r="D1085" s="3" t="s">
        <v>7904</v>
      </c>
      <c r="E1085" s="3" t="s">
        <v>7905</v>
      </c>
      <c r="F1085" s="3" t="s">
        <v>7906</v>
      </c>
      <c r="G1085" s="3" t="s">
        <v>7907</v>
      </c>
      <c r="H1085" s="3" t="s">
        <v>7908</v>
      </c>
      <c r="I1085" s="3" t="str">
        <f>IFERROR(__xludf.DUMMYFUNCTION("GOOGLETRANSLATE(H1085,""id"",""en"")"),"Tag capable of replying to you knowing young marriage Logic Logic Rezeki Evidence not money looking for borrowing money")</f>
        <v>Tag capable of replying to you knowing young marriage Logic Logic Rezeki Evidence not money looking for borrowing money</v>
      </c>
    </row>
    <row r="1086" ht="15.75" customHeight="1">
      <c r="A1086" s="3" t="s">
        <v>7909</v>
      </c>
      <c r="B1086" s="3" t="s">
        <v>7910</v>
      </c>
      <c r="C1086" s="3" t="s">
        <v>7911</v>
      </c>
      <c r="D1086" s="3" t="s">
        <v>7912</v>
      </c>
      <c r="E1086" s="3" t="s">
        <v>7913</v>
      </c>
      <c r="F1086" s="3" t="s">
        <v>7914</v>
      </c>
      <c r="G1086" s="3" t="s">
        <v>7915</v>
      </c>
      <c r="H1086" s="3" t="s">
        <v>7916</v>
      </c>
      <c r="I1086" s="3" t="str">
        <f>IFERROR(__xludf.DUMMYFUNCTION("GOOGLETRANSLATE(H1086,""id"",""en"")"),"Nu Marriage Young Brother Playing Ps Jeung Futsal Mun Employer Recipe when married")</f>
        <v>Nu Marriage Young Brother Playing Ps Jeung Futsal Mun Employer Recipe when married</v>
      </c>
    </row>
    <row r="1087" ht="15.75" customHeight="1">
      <c r="A1087" s="3" t="s">
        <v>7917</v>
      </c>
      <c r="B1087" s="3" t="s">
        <v>7918</v>
      </c>
      <c r="C1087" s="3" t="s">
        <v>7919</v>
      </c>
      <c r="D1087" s="3" t="s">
        <v>7920</v>
      </c>
      <c r="E1087" s="3" t="s">
        <v>7921</v>
      </c>
      <c r="F1087" s="3" t="s">
        <v>7922</v>
      </c>
      <c r="G1087" s="3" t="s">
        <v>7923</v>
      </c>
      <c r="H1087" s="3" t="s">
        <v>7924</v>
      </c>
      <c r="I1087" s="3" t="str">
        <f>IFERROR(__xludf.DUMMYFUNCTION("GOOGLETRANSLATE(H1087,""id"",""en"")"),"Check out a different young people who are young marriage halal sex girlfriends sex pregnant sex.")</f>
        <v>Check out a different young people who are young marriage halal sex girlfriends sex pregnant sex.</v>
      </c>
    </row>
    <row r="1088" ht="15.75" customHeight="1">
      <c r="A1088" s="3" t="s">
        <v>7925</v>
      </c>
      <c r="B1088" s="3" t="s">
        <v>7925</v>
      </c>
      <c r="C1088" s="3" t="s">
        <v>7926</v>
      </c>
      <c r="D1088" s="3" t="s">
        <v>7927</v>
      </c>
      <c r="E1088" s="3" t="s">
        <v>7927</v>
      </c>
      <c r="F1088" s="3" t="s">
        <v>7928</v>
      </c>
      <c r="G1088" s="3" t="s">
        <v>7929</v>
      </c>
      <c r="H1088" s="3" t="s">
        <v>7930</v>
      </c>
      <c r="I1088" s="3" t="str">
        <f>IFERROR(__xludf.DUMMYFUNCTION("GOOGLETRANSLATE(H1088,""id"",""en"")"),"Young Marriage People Hindar Zina Forgotten Poor Industry")</f>
        <v>Young Marriage People Hindar Zina Forgotten Poor Industry</v>
      </c>
    </row>
    <row r="1089" ht="15.75" customHeight="1">
      <c r="A1089" s="3" t="s">
        <v>7931</v>
      </c>
      <c r="B1089" s="3" t="s">
        <v>7932</v>
      </c>
      <c r="C1089" s="3" t="s">
        <v>7933</v>
      </c>
      <c r="D1089" s="3" t="s">
        <v>7934</v>
      </c>
      <c r="E1089" s="3" t="s">
        <v>7935</v>
      </c>
      <c r="F1089" s="3" t="s">
        <v>7936</v>
      </c>
      <c r="G1089" s="3" t="s">
        <v>7937</v>
      </c>
      <c r="H1089" s="3" t="s">
        <v>7938</v>
      </c>
      <c r="I1089" s="3" t="str">
        <f>IFERROR(__xludf.DUMMYFUNCTION("GOOGLETRANSLATE(H1089,""id"",""en"")"),"Avoiding Adultery Mah Marriage Death Young Young Hindar Zina Yes, Sophisticated Age is inquiry")</f>
        <v>Avoiding Adultery Mah Marriage Death Young Young Hindar Zina Yes, Sophisticated Age is inquiry</v>
      </c>
    </row>
    <row r="1090" ht="15.75" customHeight="1">
      <c r="A1090" s="3" t="s">
        <v>7939</v>
      </c>
      <c r="B1090" s="3" t="s">
        <v>7939</v>
      </c>
      <c r="C1090" s="3" t="s">
        <v>7940</v>
      </c>
      <c r="D1090" s="3" t="s">
        <v>7941</v>
      </c>
      <c r="E1090" s="3" t="s">
        <v>7942</v>
      </c>
      <c r="F1090" s="3" t="s">
        <v>7943</v>
      </c>
      <c r="G1090" s="3" t="s">
        <v>7944</v>
      </c>
      <c r="H1090" s="3" t="s">
        <v>7945</v>
      </c>
      <c r="I1090" s="3" t="str">
        <f>IFERROR(__xludf.DUMMYFUNCTION("GOOGLETRANSLATE(H1090,""id"",""en"")"),"Marriage Young Guarantee Easy to Stop Comparative Life People Process late people who are late people happy people fortunate shady people like despicable")</f>
        <v>Marriage Young Guarantee Easy to Stop Comparative Life People Process late people who are late people happy people fortunate shady people like despicable</v>
      </c>
    </row>
    <row r="1091" ht="15.75" customHeight="1">
      <c r="A1091" s="3" t="s">
        <v>7946</v>
      </c>
      <c r="B1091" s="3" t="s">
        <v>7946</v>
      </c>
      <c r="C1091" s="3" t="s">
        <v>7947</v>
      </c>
      <c r="D1091" s="3" t="s">
        <v>7948</v>
      </c>
      <c r="E1091" s="3" t="s">
        <v>7949</v>
      </c>
      <c r="F1091" s="3" t="s">
        <v>7950</v>
      </c>
      <c r="G1091" s="3" t="s">
        <v>7951</v>
      </c>
      <c r="H1091" s="3" t="s">
        <v>7952</v>
      </c>
      <c r="I1091" s="3" t="str">
        <f>IFERROR(__xludf.DUMMYFUNCTION("GOOGLETRANSLATE(H1091,""id"",""en"")"),"what to eat young dogma of marriage hindar adultery does to fuck")</f>
        <v>what to eat young dogma of marriage hindar adultery does to fuck</v>
      </c>
    </row>
    <row r="1092" ht="15.75" customHeight="1">
      <c r="A1092" s="3" t="s">
        <v>7953</v>
      </c>
      <c r="B1092" s="3" t="s">
        <v>7954</v>
      </c>
      <c r="C1092" s="3" t="s">
        <v>7955</v>
      </c>
      <c r="D1092" s="3" t="s">
        <v>7956</v>
      </c>
      <c r="E1092" s="3" t="s">
        <v>7957</v>
      </c>
      <c r="F1092" s="3" t="s">
        <v>7958</v>
      </c>
      <c r="G1092" s="3" t="s">
        <v>7959</v>
      </c>
      <c r="H1092" s="3" t="s">
        <v>7960</v>
      </c>
      <c r="I1092" s="3" t="str">
        <f>IFERROR(__xludf.DUMMYFUNCTION("GOOGLETRANSLATE(H1092,""id"",""en"")"),"Amp Loving Drama Book for Young Children's Love Anne entered neighboring neighbors, a marriage age.")</f>
        <v>Amp Loving Drama Book for Young Children's Love Anne entered neighboring neighbors, a marriage age.</v>
      </c>
    </row>
    <row r="1093" ht="15.75" customHeight="1">
      <c r="A1093" s="3" t="s">
        <v>7961</v>
      </c>
      <c r="B1093" s="3" t="s">
        <v>7962</v>
      </c>
      <c r="C1093" s="3" t="s">
        <v>7963</v>
      </c>
      <c r="D1093" s="3" t="s">
        <v>7964</v>
      </c>
      <c r="E1093" s="3" t="s">
        <v>7965</v>
      </c>
      <c r="F1093" s="3" t="s">
        <v>7966</v>
      </c>
      <c r="G1093" s="3" t="s">
        <v>7967</v>
      </c>
      <c r="H1093" s="3" t="s">
        <v>7968</v>
      </c>
      <c r="I1093" s="3" t="str">
        <f>IFERROR(__xludf.DUMMYFUNCTION("GOOGLETRANSLATE(H1093,""id"",""en"")"),"Believe Friends of Youth Marriage Old Story Story The dark side is so fast marriage small talk so that friends are fate")</f>
        <v>Believe Friends of Youth Marriage Old Story Story The dark side is so fast marriage small talk so that friends are fate</v>
      </c>
    </row>
    <row r="1094" ht="15.75" customHeight="1">
      <c r="A1094" s="3" t="s">
        <v>7969</v>
      </c>
      <c r="B1094" s="3" t="s">
        <v>7970</v>
      </c>
      <c r="C1094" s="3" t="s">
        <v>7971</v>
      </c>
      <c r="D1094" s="3" t="s">
        <v>7972</v>
      </c>
      <c r="E1094" s="3" t="s">
        <v>7973</v>
      </c>
      <c r="F1094" s="3" t="s">
        <v>7974</v>
      </c>
      <c r="G1094" s="3" t="s">
        <v>7974</v>
      </c>
      <c r="H1094" s="3" t="s">
        <v>7975</v>
      </c>
      <c r="I1094" s="3" t="str">
        <f>IFERROR(__xludf.DUMMYFUNCTION("GOOGLETRANSLATE(H1094,""id"",""en"")"),"The Tiara Hruax is grateful to marry a male marriage to be married to the imitation of dlulgian tiara young focus of the career of tiaraa")</f>
        <v>The Tiara Hruax is grateful to marry a male marriage to be married to the imitation of dlulgian tiara young focus of the career of tiaraa</v>
      </c>
    </row>
    <row r="1095" ht="15.75" customHeight="1">
      <c r="A1095" s="3" t="s">
        <v>7976</v>
      </c>
      <c r="B1095" s="3" t="s">
        <v>7977</v>
      </c>
      <c r="C1095" s="3" t="s">
        <v>7978</v>
      </c>
      <c r="D1095" s="3" t="s">
        <v>7979</v>
      </c>
      <c r="E1095" s="3" t="s">
        <v>7980</v>
      </c>
      <c r="F1095" s="3" t="s">
        <v>7981</v>
      </c>
      <c r="G1095" s="3" t="s">
        <v>7982</v>
      </c>
      <c r="H1095" s="3" t="s">
        <v>7983</v>
      </c>
      <c r="I1095" s="3" t="str">
        <f>IFERROR(__xludf.DUMMYFUNCTION("GOOGLETRANSLATE(H1095,""id"",""en"")"),"Hanging young marriage people if it is established, it's hard to get a family of successful marriages")</f>
        <v>Hanging young marriage people if it is established, it's hard to get a family of successful marriages</v>
      </c>
    </row>
    <row r="1096" ht="15.75" customHeight="1">
      <c r="A1096" s="3" t="s">
        <v>7984</v>
      </c>
      <c r="B1096" s="3" t="s">
        <v>7985</v>
      </c>
      <c r="C1096" s="3" t="s">
        <v>7986</v>
      </c>
      <c r="D1096" s="3" t="s">
        <v>7987</v>
      </c>
      <c r="E1096" s="3" t="s">
        <v>7987</v>
      </c>
      <c r="F1096" s="3" t="s">
        <v>7988</v>
      </c>
      <c r="G1096" s="3" t="s">
        <v>7989</v>
      </c>
      <c r="H1096" s="3" t="s">
        <v>7990</v>
      </c>
      <c r="I1096" s="3" t="str">
        <f>IFERROR(__xludf.DUMMYFUNCTION("GOOGLETRANSLATE(H1096,""id"",""en"")"),"the nature of the young people marriage people help")</f>
        <v>the nature of the young people marriage people help</v>
      </c>
    </row>
    <row r="1097" ht="15.75" customHeight="1">
      <c r="A1097" s="3" t="s">
        <v>7991</v>
      </c>
      <c r="B1097" s="3" t="s">
        <v>7991</v>
      </c>
      <c r="C1097" s="3" t="s">
        <v>7992</v>
      </c>
      <c r="D1097" s="3" t="s">
        <v>7993</v>
      </c>
      <c r="E1097" s="3" t="s">
        <v>7994</v>
      </c>
      <c r="F1097" s="3" t="s">
        <v>7995</v>
      </c>
      <c r="G1097" s="3" t="s">
        <v>7995</v>
      </c>
      <c r="H1097" s="3" t="s">
        <v>7996</v>
      </c>
      <c r="I1097" s="3" t="str">
        <f>IFERROR(__xludf.DUMMYFUNCTION("GOOGLETRANSLATE(H1097,""id"",""en"")"),"Fuck young marriage young date")</f>
        <v>Fuck young marriage young date</v>
      </c>
    </row>
    <row r="1098" ht="15.75" customHeight="1">
      <c r="A1098" s="3" t="s">
        <v>7997</v>
      </c>
      <c r="B1098" s="3" t="s">
        <v>7998</v>
      </c>
      <c r="C1098" s="3" t="s">
        <v>7999</v>
      </c>
      <c r="D1098" s="3" t="s">
        <v>8000</v>
      </c>
      <c r="E1098" s="3" t="s">
        <v>8000</v>
      </c>
      <c r="F1098" s="3" t="s">
        <v>8001</v>
      </c>
      <c r="G1098" s="3" t="s">
        <v>8001</v>
      </c>
      <c r="H1098" s="3" t="s">
        <v>8002</v>
      </c>
      <c r="I1098" s="3" t="str">
        <f>IFERROR(__xludf.DUMMYFUNCTION("GOOGLETRANSLATE(H1098,""id"",""en"")"),"Sundanese people fiq young marriage")</f>
        <v>Sundanese people fiq young marriage</v>
      </c>
    </row>
    <row r="1099" ht="15.75" customHeight="1">
      <c r="A1099" s="3" t="s">
        <v>8003</v>
      </c>
      <c r="B1099" s="3" t="s">
        <v>8004</v>
      </c>
      <c r="C1099" s="3" t="s">
        <v>8005</v>
      </c>
      <c r="D1099" s="3" t="s">
        <v>8006</v>
      </c>
      <c r="E1099" s="3" t="s">
        <v>8007</v>
      </c>
      <c r="F1099" s="3" t="s">
        <v>8008</v>
      </c>
      <c r="G1099" s="3" t="s">
        <v>8009</v>
      </c>
      <c r="H1099" s="3" t="s">
        <v>8010</v>
      </c>
      <c r="I1099" s="3" t="str">
        <f>IFERROR(__xludf.DUMMYFUNCTION("GOOGLETRANSLATE(H1099,""id"",""en"")"),"the culture of shock lecture unpad young marriage young gaperlu is taught anyway risk")</f>
        <v>the culture of shock lecture unpad young marriage young gaperlu is taught anyway risk</v>
      </c>
    </row>
    <row r="1100" ht="15.75" customHeight="1">
      <c r="A1100" s="3" t="s">
        <v>8011</v>
      </c>
      <c r="B1100" s="3" t="s">
        <v>8012</v>
      </c>
      <c r="C1100" s="3" t="s">
        <v>8013</v>
      </c>
      <c r="D1100" s="3" t="s">
        <v>8014</v>
      </c>
      <c r="E1100" s="3" t="s">
        <v>8015</v>
      </c>
      <c r="F1100" s="3" t="s">
        <v>8016</v>
      </c>
      <c r="G1100" s="3" t="s">
        <v>8017</v>
      </c>
      <c r="H1100" s="3" t="s">
        <v>8018</v>
      </c>
      <c r="I1100" s="3" t="str">
        <f>IFERROR(__xludf.DUMMYFUNCTION("GOOGLETRANSLATE(H1100,""id"",""en"")"),"If you get married, just marriage, hand over the promotion of the frills")</f>
        <v>If you get married, just marriage, hand over the promotion of the frills</v>
      </c>
    </row>
    <row r="1101" ht="15.75" customHeight="1">
      <c r="A1101" s="3" t="s">
        <v>8019</v>
      </c>
      <c r="B1101" s="3" t="s">
        <v>8020</v>
      </c>
      <c r="C1101" s="3" t="s">
        <v>8021</v>
      </c>
      <c r="D1101" s="3" t="s">
        <v>8022</v>
      </c>
      <c r="E1101" s="3" t="s">
        <v>8023</v>
      </c>
      <c r="F1101" s="3" t="s">
        <v>8024</v>
      </c>
      <c r="G1101" s="3" t="s">
        <v>8025</v>
      </c>
      <c r="H1101" s="3" t="s">
        <v>8026</v>
      </c>
      <c r="I1101" s="3" t="str">
        <f>IFERROR(__xludf.DUMMYFUNCTION("GOOGLETRANSLATE(H1101,""id"",""en"")"),"looking for a husband rich young handsome single hard, yes, there is a lot of marriage huh")</f>
        <v>looking for a husband rich young handsome single hard, yes, there is a lot of marriage huh</v>
      </c>
    </row>
    <row r="1102" ht="15.75" customHeight="1">
      <c r="A1102" s="3" t="s">
        <v>8027</v>
      </c>
      <c r="B1102" s="3" t="s">
        <v>8028</v>
      </c>
      <c r="C1102" s="3" t="s">
        <v>8029</v>
      </c>
      <c r="D1102" s="3" t="s">
        <v>8030</v>
      </c>
      <c r="E1102" s="3" t="s">
        <v>8030</v>
      </c>
      <c r="F1102" s="3" t="s">
        <v>8031</v>
      </c>
      <c r="G1102" s="3" t="s">
        <v>8031</v>
      </c>
      <c r="H1102" s="3" t="s">
        <v>8032</v>
      </c>
      <c r="I1102" s="3" t="str">
        <f>IFERROR(__xludf.DUMMYFUNCTION("GOOGLETRANSLATE(H1102,""id"",""en"")"),"Eat young marriage")</f>
        <v>Eat young marriage</v>
      </c>
    </row>
    <row r="1103" ht="15.75" customHeight="1">
      <c r="A1103" s="3" t="s">
        <v>8033</v>
      </c>
      <c r="B1103" s="3" t="s">
        <v>8034</v>
      </c>
      <c r="C1103" s="3" t="s">
        <v>8035</v>
      </c>
      <c r="D1103" s="3" t="s">
        <v>8036</v>
      </c>
      <c r="E1103" s="3" t="s">
        <v>8037</v>
      </c>
      <c r="F1103" s="3" t="s">
        <v>8038</v>
      </c>
      <c r="G1103" s="3" t="s">
        <v>8038</v>
      </c>
      <c r="H1103" s="3" t="s">
        <v>8039</v>
      </c>
      <c r="I1103" s="3" t="str">
        <f>IFERROR(__xludf.DUMMYFUNCTION("GOOGLETRANSLATE(H1103,""id"",""en"")"),"exciting young marriage")</f>
        <v>exciting young marriage</v>
      </c>
    </row>
    <row r="1104" ht="15.75" customHeight="1">
      <c r="A1104" s="3" t="s">
        <v>8040</v>
      </c>
      <c r="B1104" s="3" t="s">
        <v>8041</v>
      </c>
      <c r="C1104" s="3" t="s">
        <v>8042</v>
      </c>
      <c r="D1104" s="3" t="s">
        <v>8043</v>
      </c>
      <c r="E1104" s="3" t="s">
        <v>8044</v>
      </c>
      <c r="F1104" s="3" t="s">
        <v>8045</v>
      </c>
      <c r="G1104" s="3" t="s">
        <v>8045</v>
      </c>
      <c r="H1104" s="3" t="s">
        <v>8046</v>
      </c>
      <c r="I1104" s="3" t="str">
        <f>IFERROR(__xludf.DUMMYFUNCTION("GOOGLETRANSLATE(H1104,""id"",""en"")"),"TL Carcel Died Young War Gak Ines Carcel Playboy Not Married TL Ines")</f>
        <v>TL Carcel Died Young War Gak Ines Carcel Playboy Not Married TL Ines</v>
      </c>
    </row>
    <row r="1105" ht="15.75" customHeight="1">
      <c r="A1105" s="3" t="s">
        <v>8047</v>
      </c>
      <c r="B1105" s="3" t="s">
        <v>8048</v>
      </c>
      <c r="C1105" s="3" t="s">
        <v>8049</v>
      </c>
      <c r="D1105" s="3" t="s">
        <v>8050</v>
      </c>
      <c r="E1105" s="3" t="s">
        <v>8051</v>
      </c>
      <c r="F1105" s="3" t="s">
        <v>8052</v>
      </c>
      <c r="G1105" s="3" t="s">
        <v>8053</v>
      </c>
      <c r="H1105" s="3" t="s">
        <v>8054</v>
      </c>
      <c r="I1105" s="3" t="str">
        <f>IFERROR(__xludf.DUMMYFUNCTION("GOOGLETRANSLATE(H1105,""id"",""en"")"),"One of the young marriages of the old single, the problem of mouths")</f>
        <v>One of the young marriages of the old single, the problem of mouths</v>
      </c>
    </row>
    <row r="1106" ht="15.75" customHeight="1">
      <c r="A1106" s="3" t="s">
        <v>8055</v>
      </c>
      <c r="B1106" s="3" t="s">
        <v>8056</v>
      </c>
      <c r="C1106" s="3" t="s">
        <v>8057</v>
      </c>
      <c r="D1106" s="3" t="s">
        <v>8058</v>
      </c>
      <c r="E1106" s="3" t="s">
        <v>8059</v>
      </c>
      <c r="F1106" s="3" t="s">
        <v>8060</v>
      </c>
      <c r="G1106" s="3" t="s">
        <v>8061</v>
      </c>
      <c r="H1106" s="3" t="s">
        <v>8062</v>
      </c>
      <c r="I1106" s="3" t="str">
        <f>IFERROR(__xludf.DUMMYFUNCTION("GOOGLETRANSLATE(H1106,""id"",""en"")"),"boyfriend is just relaxed young really complicated")</f>
        <v>boyfriend is just relaxed young really complicated</v>
      </c>
    </row>
    <row r="1107" ht="15.75" customHeight="1">
      <c r="A1107" s="3" t="s">
        <v>8063</v>
      </c>
      <c r="B1107" s="3" t="s">
        <v>8064</v>
      </c>
      <c r="C1107" s="3" t="s">
        <v>8065</v>
      </c>
      <c r="D1107" s="3" t="s">
        <v>8066</v>
      </c>
      <c r="E1107" s="3" t="s">
        <v>8067</v>
      </c>
      <c r="F1107" s="3" t="s">
        <v>8068</v>
      </c>
      <c r="G1107" s="3" t="s">
        <v>8069</v>
      </c>
      <c r="H1107" s="3" t="s">
        <v>8070</v>
      </c>
      <c r="I1107" s="3" t="str">
        <f>IFERROR(__xludf.DUMMYFUNCTION("GOOGLETRANSLATE(H1107,""id"",""en"")"),"if you get back marriage money, the word youth marriage is fortune")</f>
        <v>if you get back marriage money, the word youth marriage is fortune</v>
      </c>
    </row>
    <row r="1108" ht="15.75" customHeight="1">
      <c r="A1108" s="3" t="s">
        <v>8071</v>
      </c>
      <c r="B1108" s="3" t="s">
        <v>8072</v>
      </c>
      <c r="C1108" s="3" t="s">
        <v>8073</v>
      </c>
      <c r="D1108" s="3" t="s">
        <v>8074</v>
      </c>
      <c r="E1108" s="3" t="s">
        <v>8075</v>
      </c>
      <c r="F1108" s="3" t="s">
        <v>8076</v>
      </c>
      <c r="G1108" s="3" t="s">
        <v>8077</v>
      </c>
      <c r="H1108" s="3" t="s">
        <v>8078</v>
      </c>
      <c r="I1108" s="3" t="str">
        <f>IFERROR(__xludf.DUMMYFUNCTION("GOOGLETRANSLATE(H1108,""id"",""en"")"),"marriage if the money is single single marriage so that it holds if the student is born a generation and then the nation suggests that he will be a good favorable.")</f>
        <v>marriage if the money is single single marriage so that it holds if the student is born a generation and then the nation suggests that he will be a good favorable.</v>
      </c>
    </row>
    <row r="1109" ht="15.75" customHeight="1">
      <c r="A1109" s="3" t="s">
        <v>8079</v>
      </c>
      <c r="B1109" s="3" t="s">
        <v>8080</v>
      </c>
      <c r="C1109" s="3" t="s">
        <v>8081</v>
      </c>
      <c r="D1109" s="3" t="s">
        <v>8082</v>
      </c>
      <c r="E1109" s="3" t="s">
        <v>8083</v>
      </c>
      <c r="F1109" s="3" t="s">
        <v>8084</v>
      </c>
      <c r="G1109" s="3" t="s">
        <v>8085</v>
      </c>
      <c r="H1109" s="3" t="s">
        <v>8086</v>
      </c>
      <c r="I1109" s="3" t="str">
        <f>IFERROR(__xludf.DUMMYFUNCTION("GOOGLETRANSLATE(H1109,""id"",""en"")"),"Young Marriage Old Marriage, Young Single Old Single Not Material Nyinyir Nyinyir, I really like tolerance.")</f>
        <v>Young Marriage Old Marriage, Young Single Old Single Not Material Nyinyir Nyinyir, I really like tolerance.</v>
      </c>
    </row>
    <row r="1110" ht="15.75" customHeight="1">
      <c r="A1110" s="3" t="s">
        <v>8087</v>
      </c>
      <c r="B1110" s="3" t="s">
        <v>8088</v>
      </c>
      <c r="C1110" s="3" t="s">
        <v>8089</v>
      </c>
      <c r="D1110" s="3" t="s">
        <v>8090</v>
      </c>
      <c r="E1110" s="3" t="s">
        <v>8091</v>
      </c>
      <c r="F1110" s="3" t="s">
        <v>8092</v>
      </c>
      <c r="G1110" s="3" t="s">
        <v>8092</v>
      </c>
      <c r="H1110" s="3" t="s">
        <v>8093</v>
      </c>
      <c r="I1110" s="3" t="str">
        <f>IFERROR(__xludf.DUMMYFUNCTION("GOOGLETRANSLATE(H1110,""id"",""en"")"),"young marriage miserable happy poor rich yes different according to business prayer")</f>
        <v>young marriage miserable happy poor rich yes different according to business prayer</v>
      </c>
    </row>
    <row r="1111" ht="15.75" customHeight="1">
      <c r="A1111" s="3" t="s">
        <v>8094</v>
      </c>
      <c r="B1111" s="3" t="s">
        <v>8095</v>
      </c>
      <c r="C1111" s="3" t="s">
        <v>8096</v>
      </c>
      <c r="D1111" s="3" t="s">
        <v>8097</v>
      </c>
      <c r="E1111" s="3" t="s">
        <v>8098</v>
      </c>
      <c r="F1111" s="3" t="s">
        <v>8099</v>
      </c>
      <c r="G1111" s="3" t="s">
        <v>8100</v>
      </c>
      <c r="H1111" s="3" t="s">
        <v>8101</v>
      </c>
      <c r="I1111" s="3" t="str">
        <f>IFERROR(__xludf.DUMMYFUNCTION("GOOGLETRANSLATE(H1111,""id"",""en"")"),"Young marriage if you can take care of the economy is difficult, let's just take care of the choice of choosing a poor old single, about the young marriage of poor, more weight, the child's child's child's bread")</f>
        <v>Young marriage if you can take care of the economy is difficult, let's just take care of the choice of choosing a poor old single, about the young marriage of poor, more weight, the child's child's child's bread</v>
      </c>
    </row>
    <row r="1112" ht="15.75" customHeight="1">
      <c r="A1112" s="3" t="s">
        <v>8102</v>
      </c>
      <c r="B1112" s="3" t="s">
        <v>8103</v>
      </c>
      <c r="C1112" s="3" t="s">
        <v>8104</v>
      </c>
      <c r="D1112" s="3" t="s">
        <v>8105</v>
      </c>
      <c r="E1112" s="3" t="s">
        <v>8106</v>
      </c>
      <c r="F1112" s="3" t="s">
        <v>8107</v>
      </c>
      <c r="G1112" s="3" t="s">
        <v>8108</v>
      </c>
      <c r="H1112" s="3" t="s">
        <v>8109</v>
      </c>
      <c r="I1112" s="3" t="str">
        <f>IFERROR(__xludf.DUMMYFUNCTION("GOOGLETRANSLATE(H1112,""id"",""en"")"),"live peacefully if you don't tease the price of a broken up of young people if you bother themselves")</f>
        <v>live peacefully if you don't tease the price of a broken up of young people if you bother themselves</v>
      </c>
    </row>
    <row r="1113" ht="15.75" customHeight="1">
      <c r="A1113" s="3" t="s">
        <v>8110</v>
      </c>
      <c r="B1113" s="3" t="s">
        <v>8111</v>
      </c>
      <c r="C1113" s="3" t="s">
        <v>8112</v>
      </c>
      <c r="D1113" s="3" t="s">
        <v>8113</v>
      </c>
      <c r="E1113" s="3" t="s">
        <v>8114</v>
      </c>
      <c r="F1113" s="3" t="s">
        <v>8115</v>
      </c>
      <c r="G1113" s="3" t="s">
        <v>8116</v>
      </c>
      <c r="H1113" s="3" t="s">
        <v>8117</v>
      </c>
      <c r="I1113" s="3" t="str">
        <f>IFERROR(__xludf.DUMMYFUNCTION("GOOGLETRANSLATE(H1113,""id"",""en"")"),"Think ugly Alvin Faiz just drag the law of my friend knowing Larissa said Alvin should just stop, sorry")</f>
        <v>Think ugly Alvin Faiz just drag the law of my friend knowing Larissa said Alvin should just stop, sorry</v>
      </c>
    </row>
    <row r="1114" ht="15.75" customHeight="1">
      <c r="A1114" s="3" t="s">
        <v>8118</v>
      </c>
      <c r="B1114" s="3" t="s">
        <v>8119</v>
      </c>
      <c r="C1114" s="3" t="s">
        <v>8120</v>
      </c>
      <c r="D1114" s="3" t="s">
        <v>8121</v>
      </c>
      <c r="E1114" s="3" t="s">
        <v>8122</v>
      </c>
      <c r="F1114" s="3" t="s">
        <v>8123</v>
      </c>
      <c r="G1114" s="3" t="s">
        <v>8124</v>
      </c>
      <c r="H1114" s="3" t="s">
        <v>8125</v>
      </c>
      <c r="I1114" s="3" t="str">
        <f>IFERROR(__xludf.DUMMYFUNCTION("GOOGLETRANSLATE(H1114,""id"",""en"")"),"Poor old single suffer from different if youth marriage economy is difficult to suffer a family plus if a child")</f>
        <v>Poor old single suffer from different if youth marriage economy is difficult to suffer a family plus if a child</v>
      </c>
    </row>
    <row r="1115" ht="15.75" customHeight="1">
      <c r="A1115" s="3" t="s">
        <v>8126</v>
      </c>
      <c r="B1115" s="3" t="s">
        <v>8127</v>
      </c>
      <c r="C1115" s="3" t="s">
        <v>8128</v>
      </c>
      <c r="D1115" s="3" t="s">
        <v>8129</v>
      </c>
      <c r="E1115" s="3" t="s">
        <v>8130</v>
      </c>
      <c r="F1115" s="3" t="s">
        <v>8131</v>
      </c>
      <c r="G1115" s="3" t="s">
        <v>8132</v>
      </c>
      <c r="H1115" s="3" t="s">
        <v>8133</v>
      </c>
      <c r="I1115" s="3" t="str">
        <f>IFERROR(__xludf.DUMMYFUNCTION("GOOGLETRANSLATE(H1115,""id"",""en"")"),"Yes, you are going to your sentence if you get a young marriage, live a good life, it's better to get married, if you don't have a young marriage, a good life will live better, looking for your money to be established in")</f>
        <v>Yes, you are going to your sentence if you get a young marriage, live a good life, it's better to get married, if you don't have a young marriage, a good life will live better, looking for your money to be established in</v>
      </c>
    </row>
    <row r="1116" ht="15.75" customHeight="1">
      <c r="A1116" s="3" t="s">
        <v>8134</v>
      </c>
      <c r="B1116" s="3" t="s">
        <v>8135</v>
      </c>
      <c r="C1116" s="3" t="s">
        <v>8136</v>
      </c>
      <c r="D1116" s="3" t="s">
        <v>8137</v>
      </c>
      <c r="E1116" s="3" t="s">
        <v>8138</v>
      </c>
      <c r="F1116" s="3" t="s">
        <v>8139</v>
      </c>
      <c r="G1116" s="3" t="s">
        <v>8140</v>
      </c>
      <c r="H1116" s="3" t="s">
        <v>8141</v>
      </c>
      <c r="I1116" s="3" t="str">
        <f>IFERROR(__xludf.DUMMYFUNCTION("GOOGLETRANSLATE(H1116,""id"",""en"")"),"The phenomenon of young marriage amp jamud many regions yes the status of the widow of the child oath really feels sorry for my friend.")</f>
        <v>The phenomenon of young marriage amp jamud many regions yes the status of the widow of the child oath really feels sorry for my friend.</v>
      </c>
    </row>
    <row r="1117" ht="15.75" customHeight="1">
      <c r="A1117" s="3" t="s">
        <v>8142</v>
      </c>
      <c r="B1117" s="3" t="s">
        <v>8143</v>
      </c>
      <c r="C1117" s="3" t="s">
        <v>8144</v>
      </c>
      <c r="D1117" s="3" t="s">
        <v>8145</v>
      </c>
      <c r="E1117" s="3" t="s">
        <v>8146</v>
      </c>
      <c r="F1117" s="3" t="s">
        <v>8147</v>
      </c>
      <c r="G1117" s="3" t="s">
        <v>8148</v>
      </c>
      <c r="H1117" s="3" t="s">
        <v>8149</v>
      </c>
      <c r="I1117" s="3" t="str">
        <f>IFERROR(__xludf.DUMMYFUNCTION("GOOGLETRANSLATE(H1117,""id"",""en"")"),"besit alah not durable the rt of the problem of a boy cheating the tip of the divorce for the child so the young marriage victims is influencer up young marriage ustaz")</f>
        <v>besit alah not durable the rt of the problem of a boy cheating the tip of the divorce for the child so the young marriage victims is influencer up young marriage ustaz</v>
      </c>
    </row>
    <row r="1118" ht="15.75" customHeight="1">
      <c r="A1118" s="3" t="s">
        <v>8150</v>
      </c>
      <c r="B1118" s="3" t="s">
        <v>8151</v>
      </c>
      <c r="C1118" s="3" t="s">
        <v>8152</v>
      </c>
      <c r="D1118" s="3" t="s">
        <v>8153</v>
      </c>
      <c r="E1118" s="3" t="s">
        <v>8154</v>
      </c>
      <c r="F1118" s="3" t="s">
        <v>8155</v>
      </c>
      <c r="G1118" s="3" t="s">
        <v>8156</v>
      </c>
      <c r="H1118" s="3" t="s">
        <v>8157</v>
      </c>
      <c r="I1118" s="3" t="str">
        <f>IFERROR(__xludf.DUMMYFUNCTION("GOOGLETRANSLATE(H1118,""id"",""en"")"),"real old poor if the context likes young people who are young marriages")</f>
        <v>real old poor if the context likes young people who are young marriages</v>
      </c>
    </row>
    <row r="1119" ht="15.75" customHeight="1">
      <c r="A1119" s="3" t="s">
        <v>8158</v>
      </c>
      <c r="B1119" s="3" t="s">
        <v>8158</v>
      </c>
      <c r="C1119" s="3" t="s">
        <v>8159</v>
      </c>
      <c r="D1119" s="3" t="s">
        <v>8160</v>
      </c>
      <c r="E1119" s="3" t="s">
        <v>8161</v>
      </c>
      <c r="F1119" s="3" t="s">
        <v>8162</v>
      </c>
      <c r="G1119" s="3" t="s">
        <v>8163</v>
      </c>
      <c r="H1119" s="3" t="s">
        <v>8164</v>
      </c>
      <c r="I1119" s="3" t="str">
        <f>IFERROR(__xludf.DUMMYFUNCTION("GOOGLETRANSLATE(H1119,""id"",""en"")"),"Better Old single suffer from being ditelen if you get a young marriage suffering if the family is hit by the sap")</f>
        <v>Better Old single suffer from being ditelen if you get a young marriage suffering if the family is hit by the sap</v>
      </c>
    </row>
    <row r="1120" ht="15.75" customHeight="1">
      <c r="A1120" s="3" t="s">
        <v>8165</v>
      </c>
      <c r="B1120" s="3" t="s">
        <v>8165</v>
      </c>
      <c r="C1120" s="3" t="s">
        <v>8166</v>
      </c>
      <c r="D1120" s="3" t="s">
        <v>8167</v>
      </c>
      <c r="E1120" s="3" t="s">
        <v>8167</v>
      </c>
      <c r="F1120" s="3" t="s">
        <v>8168</v>
      </c>
      <c r="G1120" s="3" t="s">
        <v>8168</v>
      </c>
      <c r="H1120" s="3" t="s">
        <v>8169</v>
      </c>
      <c r="I1120" s="3" t="str">
        <f>IFERROR(__xludf.DUMMYFUNCTION("GOOGLETRANSLATE(H1120,""id"",""en"")"),"Marriage Young Parents Rich Solved Problem")</f>
        <v>Marriage Young Parents Rich Solved Problem</v>
      </c>
    </row>
    <row r="1121" ht="15.75" customHeight="1">
      <c r="A1121" s="3" t="s">
        <v>8170</v>
      </c>
      <c r="B1121" s="3" t="s">
        <v>8171</v>
      </c>
      <c r="C1121" s="3" t="s">
        <v>8172</v>
      </c>
      <c r="D1121" s="3" t="s">
        <v>8173</v>
      </c>
      <c r="E1121" s="3" t="s">
        <v>8174</v>
      </c>
      <c r="F1121" s="3" t="s">
        <v>8175</v>
      </c>
      <c r="G1121" s="3" t="s">
        <v>8176</v>
      </c>
      <c r="H1121" s="3" t="s">
        <v>8177</v>
      </c>
      <c r="I1121" s="3" t="str">
        <f>IFERROR(__xludf.DUMMYFUNCTION("GOOGLETRANSLATE(H1121,""id"",""en"")"),"You know, Indonesian people are young, halal marriage, halal, turn to the Korean artist.")</f>
        <v>You know, Indonesian people are young, halal marriage, halal, turn to the Korean artist.</v>
      </c>
    </row>
    <row r="1122" ht="15.75" customHeight="1">
      <c r="A1122" s="3" t="s">
        <v>8178</v>
      </c>
      <c r="B1122" s="3" t="s">
        <v>8179</v>
      </c>
      <c r="C1122" s="3" t="s">
        <v>8180</v>
      </c>
      <c r="D1122" s="3" t="s">
        <v>8181</v>
      </c>
      <c r="E1122" s="3" t="s">
        <v>8182</v>
      </c>
      <c r="F1122" s="3" t="s">
        <v>8183</v>
      </c>
      <c r="G1122" s="3" t="s">
        <v>8184</v>
      </c>
      <c r="H1122" s="3" t="s">
        <v>8185</v>
      </c>
      <c r="I1122" s="3" t="str">
        <f>IFERROR(__xludf.DUMMYFUNCTION("GOOGLETRANSLATE(H1122,""id"",""en"")"),"Helonjor House Accept the Tomb of Young Marriage BTW BAHAH YOUNG HAPPY HAPPY")</f>
        <v>Helonjor House Accept the Tomb of Young Marriage BTW BAHAH YOUNG HAPPY HAPPY</v>
      </c>
    </row>
    <row r="1123" ht="15.75" customHeight="1">
      <c r="A1123" s="3" t="s">
        <v>8186</v>
      </c>
      <c r="B1123" s="3" t="s">
        <v>8187</v>
      </c>
      <c r="C1123" s="3" t="s">
        <v>8188</v>
      </c>
      <c r="D1123" s="3" t="s">
        <v>8189</v>
      </c>
      <c r="E1123" s="3" t="s">
        <v>8190</v>
      </c>
      <c r="F1123" s="3" t="s">
        <v>8191</v>
      </c>
      <c r="G1123" s="3" t="s">
        <v>8192</v>
      </c>
      <c r="H1123" s="3" t="s">
        <v>8193</v>
      </c>
      <c r="I1123" s="3" t="str">
        <f>IFERROR(__xludf.DUMMYFUNCTION("GOOGLETRANSLATE(H1123,""id"",""en"")"),"Many young marriages are lured by halal halal siblings divorced, changing young people, rich people are serious")</f>
        <v>Many young marriages are lured by halal halal siblings divorced, changing young people, rich people are serious</v>
      </c>
    </row>
    <row r="1124" ht="15.75" customHeight="1">
      <c r="A1124" s="3" t="s">
        <v>8194</v>
      </c>
      <c r="B1124" s="3" t="s">
        <v>8195</v>
      </c>
      <c r="C1124" s="3" t="s">
        <v>8196</v>
      </c>
      <c r="D1124" s="3" t="s">
        <v>8197</v>
      </c>
      <c r="E1124" s="3" t="s">
        <v>8198</v>
      </c>
      <c r="F1124" s="3" t="s">
        <v>8199</v>
      </c>
      <c r="G1124" s="3" t="s">
        <v>8200</v>
      </c>
      <c r="H1124" s="3" t="s">
        <v>8201</v>
      </c>
      <c r="I1124" s="3" t="str">
        <f>IFERROR(__xludf.DUMMYFUNCTION("GOOGLETRANSLATE(H1124,""id"",""en"")"),"Person looking for heaven via the young marriage route wkwkwk was used by use")</f>
        <v>Person looking for heaven via the young marriage route wkwkwk was used by use</v>
      </c>
    </row>
    <row r="1125" ht="15.75" customHeight="1">
      <c r="A1125" s="3" t="s">
        <v>8202</v>
      </c>
      <c r="B1125" s="3" t="s">
        <v>8203</v>
      </c>
      <c r="C1125" s="3" t="s">
        <v>8204</v>
      </c>
      <c r="D1125" s="3" t="s">
        <v>8205</v>
      </c>
      <c r="E1125" s="3" t="s">
        <v>8206</v>
      </c>
      <c r="F1125" s="3" t="s">
        <v>8207</v>
      </c>
      <c r="G1125" s="3" t="s">
        <v>8208</v>
      </c>
      <c r="H1125" s="3" t="s">
        <v>8209</v>
      </c>
      <c r="I1125" s="3" t="str">
        <f>IFERROR(__xludf.DUMMYFUNCTION("GOOGLETRANSLATE(H1125,""id"",""en"")"),"Da'wah Young Marriage Thinking Young People of the Age of the Free Sex of Brother Love Young Marriage Solutions Also Marriage Solutions to the Problem Add Ego")</f>
        <v>Da'wah Young Marriage Thinking Young People of the Age of the Free Sex of Brother Love Young Marriage Solutions Also Marriage Solutions to the Problem Add Ego</v>
      </c>
    </row>
    <row r="1126" ht="15.75" customHeight="1">
      <c r="A1126" s="3" t="s">
        <v>8210</v>
      </c>
      <c r="B1126" s="3" t="s">
        <v>8211</v>
      </c>
      <c r="C1126" s="3" t="s">
        <v>8212</v>
      </c>
      <c r="D1126" s="3" t="s">
        <v>8213</v>
      </c>
      <c r="E1126" s="3" t="s">
        <v>8214</v>
      </c>
      <c r="F1126" s="3" t="s">
        <v>8215</v>
      </c>
      <c r="G1126" s="3" t="s">
        <v>8216</v>
      </c>
      <c r="H1126" s="3" t="s">
        <v>8217</v>
      </c>
      <c r="I1126" s="3" t="str">
        <f>IFERROR(__xludf.DUMMYFUNCTION("GOOGLETRANSLATE(H1126,""id"",""en"")"),"not attacking young young man of adultery")</f>
        <v>not attacking young young man of adultery</v>
      </c>
    </row>
    <row r="1127" ht="15.75" customHeight="1">
      <c r="A1127" s="3" t="s">
        <v>8218</v>
      </c>
      <c r="B1127" s="3" t="s">
        <v>8219</v>
      </c>
      <c r="C1127" s="3" t="s">
        <v>8220</v>
      </c>
      <c r="D1127" s="3" t="s">
        <v>8221</v>
      </c>
      <c r="E1127" s="3" t="s">
        <v>8222</v>
      </c>
      <c r="F1127" s="3" t="s">
        <v>8223</v>
      </c>
      <c r="G1127" s="3" t="s">
        <v>8223</v>
      </c>
      <c r="H1127" s="3" t="s">
        <v>8224</v>
      </c>
      <c r="I1127" s="3" t="str">
        <f>IFERROR(__xludf.DUMMYFUNCTION("GOOGLETRANSLATE(H1127,""id"",""en"")"),"young young marriage child og proud")</f>
        <v>young young marriage child og proud</v>
      </c>
    </row>
    <row r="1128" ht="15.75" customHeight="1">
      <c r="A1128" s="3" t="s">
        <v>8225</v>
      </c>
      <c r="B1128" s="3" t="s">
        <v>8226</v>
      </c>
      <c r="C1128" s="3" t="s">
        <v>8227</v>
      </c>
      <c r="D1128" s="3" t="s">
        <v>8228</v>
      </c>
      <c r="E1128" s="3" t="s">
        <v>8229</v>
      </c>
      <c r="F1128" s="3" t="s">
        <v>8230</v>
      </c>
      <c r="G1128" s="3" t="s">
        <v>8231</v>
      </c>
      <c r="H1128" s="3" t="s">
        <v>8232</v>
      </c>
      <c r="I1128" s="3" t="str">
        <f>IFERROR(__xludf.DUMMYFUNCTION("GOOGLETRANSLATE(H1128,""id"",""en"")"),"Old Age Marriage Just teased you are surprised that young marriages are smooth after marriage life is difficult around the child divorced, the economic factor is hard")</f>
        <v>Old Age Marriage Just teased you are surprised that young marriages are smooth after marriage life is difficult around the child divorced, the economic factor is hard</v>
      </c>
    </row>
    <row r="1129" ht="15.75" customHeight="1">
      <c r="A1129" s="3" t="s">
        <v>8233</v>
      </c>
      <c r="B1129" s="3" t="s">
        <v>8234</v>
      </c>
      <c r="C1129" s="3" t="s">
        <v>8235</v>
      </c>
      <c r="D1129" s="3" t="s">
        <v>8236</v>
      </c>
      <c r="E1129" s="3" t="s">
        <v>8237</v>
      </c>
      <c r="F1129" s="3" t="s">
        <v>8238</v>
      </c>
      <c r="G1129" s="3" t="s">
        <v>8239</v>
      </c>
      <c r="H1129" s="3" t="s">
        <v>8240</v>
      </c>
      <c r="I1129" s="3" t="str">
        <f>IFERROR(__xludf.DUMMYFUNCTION("GOOGLETRANSLATE(H1129,""id"",""en"")"),"After marriage, the young child is directly mental economy, obey the young ego of young marriage, a young family of a harmonious young age totally omongkosong is not marriage young immediately lives well except down the conglomerate")</f>
        <v>After marriage, the young child is directly mental economy, obey the young ego of young marriage, a young family of a harmonious young age totally omongkosong is not marriage young immediately lives well except down the conglomerate</v>
      </c>
    </row>
    <row r="1130" ht="15.75" customHeight="1">
      <c r="A1130" s="3" t="s">
        <v>8241</v>
      </c>
      <c r="B1130" s="3" t="s">
        <v>8242</v>
      </c>
      <c r="C1130" s="3" t="s">
        <v>8243</v>
      </c>
      <c r="D1130" s="3" t="s">
        <v>8244</v>
      </c>
      <c r="E1130" s="3" t="s">
        <v>8245</v>
      </c>
      <c r="F1130" s="3" t="s">
        <v>8246</v>
      </c>
      <c r="G1130" s="3" t="s">
        <v>8247</v>
      </c>
      <c r="H1130" s="3" t="s">
        <v>8248</v>
      </c>
      <c r="I1130" s="3" t="str">
        <f>IFERROR(__xludf.DUMMYFUNCTION("GOOGLETRANSLATE(H1130,""id"",""en"")"),"Ms. Ms. Miss really like to tell young artists to get married")</f>
        <v>Ms. Ms. Miss really like to tell young artists to get married</v>
      </c>
    </row>
    <row r="1131" ht="15.75" customHeight="1">
      <c r="A1131" s="3" t="s">
        <v>8249</v>
      </c>
      <c r="B1131" s="3" t="s">
        <v>8250</v>
      </c>
      <c r="C1131" s="3" t="s">
        <v>8251</v>
      </c>
      <c r="D1131" s="3" t="s">
        <v>8252</v>
      </c>
      <c r="E1131" s="3" t="s">
        <v>8253</v>
      </c>
      <c r="F1131" s="3" t="s">
        <v>8254</v>
      </c>
      <c r="G1131" s="3" t="s">
        <v>8255</v>
      </c>
      <c r="H1131" s="3" t="s">
        <v>8256</v>
      </c>
      <c r="I1131" s="3" t="str">
        <f>IFERROR(__xludf.DUMMYFUNCTION("GOOGLETRANSLATE(H1131,""id"",""en"")"),"The environment of my friend chooses a young marriage some after marriage.")</f>
        <v>The environment of my friend chooses a young marriage some after marriage.</v>
      </c>
    </row>
    <row r="1132" ht="15.75" customHeight="1">
      <c r="A1132" s="3" t="s">
        <v>8257</v>
      </c>
      <c r="B1132" s="3" t="s">
        <v>8258</v>
      </c>
      <c r="C1132" s="3" t="s">
        <v>8259</v>
      </c>
      <c r="D1132" s="3" t="s">
        <v>8260</v>
      </c>
      <c r="E1132" s="3" t="s">
        <v>8261</v>
      </c>
      <c r="F1132" s="3" t="s">
        <v>8262</v>
      </c>
      <c r="G1132" s="3" t="s">
        <v>8263</v>
      </c>
      <c r="H1132" s="3" t="s">
        <v>8264</v>
      </c>
      <c r="I1132" s="3" t="str">
        <f>IFERROR(__xludf.DUMMYFUNCTION("GOOGLETRANSLATE(H1132,""id"",""en"")"),"young marriage take care of your heart to see marriage looking for running")</f>
        <v>young marriage take care of your heart to see marriage looking for running</v>
      </c>
    </row>
    <row r="1133" ht="15.75" customHeight="1">
      <c r="A1133" s="3" t="s">
        <v>8265</v>
      </c>
      <c r="B1133" s="3" t="s">
        <v>8266</v>
      </c>
      <c r="C1133" s="3" t="s">
        <v>8267</v>
      </c>
      <c r="D1133" s="3" t="s">
        <v>8268</v>
      </c>
      <c r="E1133" s="3" t="s">
        <v>8269</v>
      </c>
      <c r="F1133" s="3" t="s">
        <v>8270</v>
      </c>
      <c r="G1133" s="3" t="s">
        <v>8270</v>
      </c>
      <c r="H1133" s="3" t="s">
        <v>8271</v>
      </c>
      <c r="I1133" s="3" t="str">
        <f>IFERROR(__xludf.DUMMYFUNCTION("GOOGLETRANSLATE(H1133,""id"",""en"")"),"Young brother marriage")</f>
        <v>Young brother marriage</v>
      </c>
    </row>
    <row r="1134" ht="15.75" customHeight="1">
      <c r="A1134" s="3" t="s">
        <v>8272</v>
      </c>
      <c r="B1134" s="3" t="s">
        <v>8273</v>
      </c>
      <c r="C1134" s="3" t="s">
        <v>8274</v>
      </c>
      <c r="D1134" s="3" t="s">
        <v>8275</v>
      </c>
      <c r="E1134" s="3" t="s">
        <v>8276</v>
      </c>
      <c r="F1134" s="3" t="s">
        <v>8277</v>
      </c>
      <c r="G1134" s="3" t="s">
        <v>8278</v>
      </c>
      <c r="H1134" s="3" t="s">
        <v>8279</v>
      </c>
      <c r="I1134" s="3" t="str">
        <f>IFERROR(__xludf.DUMMYFUNCTION("GOOGLETRANSLATE(H1134,""id"",""en"")"),"yes the rezeki concept of munaroohh forgot Allah did not change the fate of the servant not to change if the capital of young marriage is hard work")</f>
        <v>yes the rezeki concept of munaroohh forgot Allah did not change the fate of the servant not to change if the capital of young marriage is hard work</v>
      </c>
    </row>
    <row r="1135" ht="15.75" customHeight="1">
      <c r="A1135" s="3" t="s">
        <v>8280</v>
      </c>
      <c r="B1135" s="3" t="s">
        <v>8280</v>
      </c>
      <c r="C1135" s="3" t="s">
        <v>8281</v>
      </c>
      <c r="D1135" s="3" t="s">
        <v>8282</v>
      </c>
      <c r="E1135" s="3" t="s">
        <v>8283</v>
      </c>
      <c r="F1135" s="3" t="s">
        <v>8284</v>
      </c>
      <c r="G1135" s="3" t="s">
        <v>8284</v>
      </c>
      <c r="H1135" s="3" t="s">
        <v>8285</v>
      </c>
      <c r="I1135" s="3" t="str">
        <f>IFERROR(__xludf.DUMMYFUNCTION("GOOGLETRANSLATE(H1135,""id"",""en"")"),"young marriage is good don't worry about sustenance")</f>
        <v>young marriage is good don't worry about sustenance</v>
      </c>
    </row>
    <row r="1136" ht="15.75" customHeight="1">
      <c r="A1136" s="3" t="s">
        <v>8286</v>
      </c>
      <c r="B1136" s="3" t="s">
        <v>8286</v>
      </c>
      <c r="C1136" s="3" t="s">
        <v>8287</v>
      </c>
      <c r="D1136" s="3" t="s">
        <v>8288</v>
      </c>
      <c r="E1136" s="3" t="s">
        <v>8289</v>
      </c>
      <c r="F1136" s="3" t="s">
        <v>8290</v>
      </c>
      <c r="G1136" s="3" t="s">
        <v>8291</v>
      </c>
      <c r="H1136" s="3" t="s">
        <v>8292</v>
      </c>
      <c r="I1136" s="3" t="str">
        <f>IFERROR(__xludf.DUMMYFUNCTION("GOOGLETRANSLATE(H1136,""id"",""en"")"),"Cipeng is young, just think about marriage just a burden")</f>
        <v>Cipeng is young, just think about marriage just a burden</v>
      </c>
    </row>
    <row r="1137" ht="15.75" customHeight="1">
      <c r="A1137" s="3" t="s">
        <v>8293</v>
      </c>
      <c r="B1137" s="3" t="s">
        <v>8294</v>
      </c>
      <c r="C1137" s="3" t="s">
        <v>8295</v>
      </c>
      <c r="D1137" s="3" t="s">
        <v>8296</v>
      </c>
      <c r="E1137" s="3" t="s">
        <v>8297</v>
      </c>
      <c r="F1137" s="3" t="s">
        <v>8298</v>
      </c>
      <c r="G1137" s="3" t="s">
        <v>8299</v>
      </c>
      <c r="H1137" s="3" t="s">
        <v>8300</v>
      </c>
      <c r="I1137" s="3" t="str">
        <f>IFERROR(__xludf.DUMMYFUNCTION("GOOGLETRANSLATE(H1137,""id"",""en"")"),"Young religious family girlfriend knows Twitter directly invite basically marriage are an easy target, I can't help just know, don't know, don't be innocent so people")</f>
        <v>Young religious family girlfriend knows Twitter directly invite basically marriage are an easy target, I can't help just know, don't know, don't be innocent so people</v>
      </c>
    </row>
    <row r="1138" ht="15.75" customHeight="1">
      <c r="A1138" s="3" t="s">
        <v>8301</v>
      </c>
      <c r="B1138" s="3" t="s">
        <v>8302</v>
      </c>
      <c r="C1138" s="3" t="s">
        <v>8303</v>
      </c>
      <c r="D1138" s="3" t="s">
        <v>8304</v>
      </c>
      <c r="E1138" s="3" t="s">
        <v>8305</v>
      </c>
      <c r="F1138" s="3" t="s">
        <v>8306</v>
      </c>
      <c r="G1138" s="3" t="s">
        <v>8307</v>
      </c>
      <c r="H1138" s="3" t="s">
        <v>8308</v>
      </c>
      <c r="I1138" s="3" t="str">
        <f>IFERROR(__xludf.DUMMYFUNCTION("GOOGLETRANSLATE(H1138,""id"",""en"")"),"Core young marriage young man, a friend of marriage, marriage in a girlfriend marriage, a child is difficult to hang out in two")</f>
        <v>Core young marriage young man, a friend of marriage, marriage in a girlfriend marriage, a child is difficult to hang out in two</v>
      </c>
    </row>
    <row r="1139" ht="15.75" customHeight="1">
      <c r="A1139" s="3" t="s">
        <v>8309</v>
      </c>
      <c r="B1139" s="3" t="s">
        <v>8309</v>
      </c>
      <c r="C1139" s="3" t="s">
        <v>8310</v>
      </c>
      <c r="D1139" s="3" t="s">
        <v>8311</v>
      </c>
      <c r="E1139" s="3" t="s">
        <v>8312</v>
      </c>
      <c r="F1139" s="3" t="s">
        <v>8313</v>
      </c>
      <c r="G1139" s="3" t="s">
        <v>8314</v>
      </c>
      <c r="H1139" s="3" t="s">
        <v>8315</v>
      </c>
      <c r="I1139" s="3" t="str">
        <f>IFERROR(__xludf.DUMMYFUNCTION("GOOGLETRANSLATE(H1139,""id"",""en"")"),"Sitania yes, the begging is directly responsible for marriage capital, sorry for the work of young eMIS mental")</f>
        <v>Sitania yes, the begging is directly responsible for marriage capital, sorry for the work of young eMIS mental</v>
      </c>
    </row>
    <row r="1140" ht="15.75" customHeight="1">
      <c r="A1140" s="3" t="s">
        <v>8316</v>
      </c>
      <c r="B1140" s="3" t="s">
        <v>8316</v>
      </c>
      <c r="C1140" s="3" t="s">
        <v>8317</v>
      </c>
      <c r="D1140" s="3" t="s">
        <v>8318</v>
      </c>
      <c r="E1140" s="3" t="s">
        <v>8319</v>
      </c>
      <c r="F1140" s="3" t="s">
        <v>8320</v>
      </c>
      <c r="G1140" s="3" t="s">
        <v>8321</v>
      </c>
      <c r="H1140" s="3" t="s">
        <v>8322</v>
      </c>
      <c r="I1140" s="3" t="str">
        <f>IFERROR(__xludf.DUMMYFUNCTION("GOOGLETRANSLATE(H1140,""id"",""en"")"),"Sitania Work Woi Begging If Money Yes Marriage Hadeuh Children give me food to be a healthy body of a healthy body begging")</f>
        <v>Sitania Work Woi Begging If Money Yes Marriage Hadeuh Children give me food to be a healthy body of a healthy body begging</v>
      </c>
    </row>
    <row r="1141" ht="15.75" customHeight="1">
      <c r="A1141" s="3" t="s">
        <v>8323</v>
      </c>
      <c r="B1141" s="3" t="s">
        <v>8324</v>
      </c>
      <c r="C1141" s="3" t="s">
        <v>8325</v>
      </c>
      <c r="D1141" s="3" t="s">
        <v>8326</v>
      </c>
      <c r="E1141" s="3" t="s">
        <v>8327</v>
      </c>
      <c r="F1141" s="3" t="s">
        <v>8328</v>
      </c>
      <c r="G1141" s="3" t="s">
        <v>8329</v>
      </c>
      <c r="H1141" s="3" t="s">
        <v>8330</v>
      </c>
      <c r="I1141" s="3" t="str">
        <f>IFERROR(__xludf.DUMMYFUNCTION("GOOGLETRANSLATE(H1141,""id"",""en"")"),"Oot is so annoyed, friends, friends, say that girls go to college, you better get married, after the thesis trial session")</f>
        <v>Oot is so annoyed, friends, friends, say that girls go to college, you better get married, after the thesis trial session</v>
      </c>
    </row>
    <row r="1142" ht="15.75" customHeight="1">
      <c r="A1142" s="3" t="s">
        <v>8331</v>
      </c>
      <c r="B1142" s="3" t="s">
        <v>8332</v>
      </c>
      <c r="C1142" s="3" t="s">
        <v>8333</v>
      </c>
      <c r="D1142" s="3" t="s">
        <v>8334</v>
      </c>
      <c r="E1142" s="3" t="s">
        <v>8335</v>
      </c>
      <c r="F1142" s="3" t="s">
        <v>8336</v>
      </c>
      <c r="G1142" s="3" t="s">
        <v>8337</v>
      </c>
      <c r="H1142" s="3" t="s">
        <v>8338</v>
      </c>
      <c r="I1142" s="3" t="str">
        <f>IFERROR(__xludf.DUMMYFUNCTION("GOOGLETRANSLATE(H1142,""id"",""en"")"),"One of the young marriage marriage mature age is ready for money alert core aspects pay attention to take the wrong choice")</f>
        <v>One of the young marriage marriage mature age is ready for money alert core aspects pay attention to take the wrong choice</v>
      </c>
    </row>
    <row r="1143" ht="15.75" customHeight="1">
      <c r="A1143" s="3" t="s">
        <v>8339</v>
      </c>
      <c r="B1143" s="3" t="s">
        <v>8340</v>
      </c>
      <c r="C1143" s="3" t="s">
        <v>8341</v>
      </c>
      <c r="D1143" s="3" t="s">
        <v>8342</v>
      </c>
      <c r="E1143" s="3" t="s">
        <v>8342</v>
      </c>
      <c r="F1143" s="3" t="s">
        <v>8342</v>
      </c>
      <c r="G1143" s="3" t="s">
        <v>8342</v>
      </c>
      <c r="H1143" s="3" t="s">
        <v>8341</v>
      </c>
      <c r="I1143" s="3" t="str">
        <f>IFERROR(__xludf.DUMMYFUNCTION("GOOGLETRANSLATE(H1143,""id"",""en"")"),"Young Young Marriage Young")</f>
        <v>Young Young Marriage Young</v>
      </c>
    </row>
    <row r="1144" ht="15.75" customHeight="1">
      <c r="A1144" s="3" t="s">
        <v>8343</v>
      </c>
      <c r="B1144" s="3" t="s">
        <v>8344</v>
      </c>
      <c r="C1144" s="3" t="s">
        <v>8032</v>
      </c>
      <c r="D1144" s="3" t="s">
        <v>8031</v>
      </c>
      <c r="E1144" s="3" t="s">
        <v>8031</v>
      </c>
      <c r="F1144" s="3" t="s">
        <v>8031</v>
      </c>
      <c r="G1144" s="3" t="s">
        <v>8031</v>
      </c>
      <c r="H1144" s="3" t="s">
        <v>8032</v>
      </c>
      <c r="I1144" s="3" t="str">
        <f>IFERROR(__xludf.DUMMYFUNCTION("GOOGLETRANSLATE(H1144,""id"",""en"")"),"Eat young marriage")</f>
        <v>Eat young marriage</v>
      </c>
    </row>
    <row r="1145" ht="15.75" customHeight="1">
      <c r="A1145" s="3" t="s">
        <v>8345</v>
      </c>
      <c r="B1145" s="3" t="s">
        <v>8346</v>
      </c>
      <c r="C1145" s="3" t="s">
        <v>8347</v>
      </c>
      <c r="D1145" s="3" t="s">
        <v>8348</v>
      </c>
      <c r="E1145" s="3" t="s">
        <v>8349</v>
      </c>
      <c r="F1145" s="3" t="s">
        <v>8350</v>
      </c>
      <c r="G1145" s="3" t="s">
        <v>8351</v>
      </c>
      <c r="H1145" s="3" t="s">
        <v>8352</v>
      </c>
      <c r="I1145" s="3" t="str">
        <f>IFERROR(__xludf.DUMMYFUNCTION("GOOGLETRANSLATE(H1145,""id"",""en"")"),"Yesterday an apprentice for young pairs of youth, gosh, for divorce marriage")</f>
        <v>Yesterday an apprentice for young pairs of youth, gosh, for divorce marriage</v>
      </c>
    </row>
    <row r="1146" ht="15.75" customHeight="1">
      <c r="A1146" s="3" t="s">
        <v>8353</v>
      </c>
      <c r="B1146" s="3" t="s">
        <v>8354</v>
      </c>
      <c r="C1146" s="3" t="s">
        <v>8355</v>
      </c>
      <c r="D1146" s="3" t="s">
        <v>8356</v>
      </c>
      <c r="E1146" s="3" t="s">
        <v>8357</v>
      </c>
      <c r="F1146" s="3" t="s">
        <v>8358</v>
      </c>
      <c r="G1146" s="3" t="s">
        <v>8359</v>
      </c>
      <c r="H1146" s="3" t="s">
        <v>8360</v>
      </c>
      <c r="I1146" s="3" t="str">
        <f>IFERROR(__xludf.DUMMYFUNCTION("GOOGLETRANSLATE(H1146,""id"",""en"")"),"Single ages like to be surprised that young people get married quickly.")</f>
        <v>Single ages like to be surprised that young people get married quickly.</v>
      </c>
    </row>
    <row r="1147" ht="15.75" customHeight="1">
      <c r="A1147" s="3" t="s">
        <v>8361</v>
      </c>
      <c r="B1147" s="3" t="s">
        <v>8362</v>
      </c>
      <c r="C1147" s="3" t="s">
        <v>8363</v>
      </c>
      <c r="D1147" s="3" t="s">
        <v>8364</v>
      </c>
      <c r="E1147" s="3" t="s">
        <v>8365</v>
      </c>
      <c r="F1147" s="3" t="s">
        <v>8366</v>
      </c>
      <c r="G1147" s="3" t="s">
        <v>8367</v>
      </c>
      <c r="H1147" s="3" t="s">
        <v>8368</v>
      </c>
      <c r="I1147" s="3" t="str">
        <f>IFERROR(__xludf.DUMMYFUNCTION("GOOGLETRANSLATE(H1147,""id"",""en"")"),"well, just marriage life is difficult to gossip the life of people marriage young marriage, the fortune is just a blessing of God, love the fortune of the wife and children")</f>
        <v>well, just marriage life is difficult to gossip the life of people marriage young marriage, the fortune is just a blessing of God, love the fortune of the wife and children</v>
      </c>
    </row>
    <row r="1148" ht="15.75" customHeight="1">
      <c r="A1148" s="3" t="s">
        <v>8369</v>
      </c>
      <c r="B1148" s="3" t="s">
        <v>8370</v>
      </c>
      <c r="C1148" s="3" t="s">
        <v>8371</v>
      </c>
      <c r="D1148" s="3" t="s">
        <v>8372</v>
      </c>
      <c r="E1148" s="3" t="s">
        <v>8373</v>
      </c>
      <c r="F1148" s="3" t="s">
        <v>8374</v>
      </c>
      <c r="G1148" s="3" t="s">
        <v>8375</v>
      </c>
      <c r="H1148" s="3" t="s">
        <v>8376</v>
      </c>
      <c r="I1148" s="3" t="str">
        <f>IFERROR(__xludf.DUMMYFUNCTION("GOOGLETRANSLATE(H1148,""id"",""en"")"),"Impi's Impi Playing Dating Two Dressing Young People Int Mesra Age Girlfriends are ashamed to get married")</f>
        <v>Impi's Impi Playing Dating Two Dressing Young People Int Mesra Age Girlfriends are ashamed to get married</v>
      </c>
    </row>
    <row r="1149" ht="15.75" customHeight="1">
      <c r="A1149" s="3" t="s">
        <v>8377</v>
      </c>
      <c r="B1149" s="3" t="s">
        <v>8378</v>
      </c>
      <c r="C1149" s="3" t="s">
        <v>8379</v>
      </c>
      <c r="D1149" s="3" t="s">
        <v>8380</v>
      </c>
      <c r="E1149" s="3" t="s">
        <v>8381</v>
      </c>
      <c r="F1149" s="3" t="s">
        <v>8382</v>
      </c>
      <c r="G1149" s="3" t="s">
        <v>8383</v>
      </c>
      <c r="H1149" s="3" t="s">
        <v>8384</v>
      </c>
      <c r="I1149" s="3" t="str">
        <f>IFERROR(__xludf.DUMMYFUNCTION("GOOGLETRANSLATE(H1149,""id"",""en"")"),"Hindar Adultery Young Marriage Young Dead")</f>
        <v>Hindar Adultery Young Marriage Young Dead</v>
      </c>
    </row>
    <row r="1150" ht="15.75" customHeight="1">
      <c r="A1150" s="3" t="s">
        <v>8385</v>
      </c>
      <c r="B1150" s="3" t="s">
        <v>8386</v>
      </c>
      <c r="C1150" s="3" t="s">
        <v>8387</v>
      </c>
      <c r="D1150" s="3" t="s">
        <v>8388</v>
      </c>
      <c r="E1150" s="3" t="s">
        <v>8389</v>
      </c>
      <c r="F1150" s="3" t="s">
        <v>8390</v>
      </c>
      <c r="G1150" s="3" t="s">
        <v>8391</v>
      </c>
      <c r="H1150" s="3" t="s">
        <v>8392</v>
      </c>
      <c r="I1150" s="3" t="str">
        <f>IFERROR(__xludf.DUMMYFUNCTION("GOOGLETRANSLATE(H1150,""id"",""en"")"),"Poor Titi is very young, I don't feel sorry for the victim to be born for adultery, Parents' Poor Nissa Zina marriage for God")</f>
        <v>Poor Titi is very young, I don't feel sorry for the victim to be born for adultery, Parents' Poor Nissa Zina marriage for God</v>
      </c>
    </row>
    <row r="1151" ht="15.75" customHeight="1">
      <c r="A1151" s="3" t="s">
        <v>8393</v>
      </c>
      <c r="B1151" s="3" t="s">
        <v>8394</v>
      </c>
      <c r="C1151" s="3" t="s">
        <v>8395</v>
      </c>
      <c r="D1151" s="3" t="s">
        <v>8396</v>
      </c>
      <c r="E1151" s="3" t="s">
        <v>8397</v>
      </c>
      <c r="F1151" s="3" t="s">
        <v>8398</v>
      </c>
      <c r="G1151" s="3" t="s">
        <v>8399</v>
      </c>
      <c r="H1151" s="3" t="s">
        <v>8400</v>
      </c>
      <c r="I1151" s="3" t="str">
        <f>IFERROR(__xludf.DUMMYFUNCTION("GOOGLETRANSLATE(H1151,""id"",""en"")"),"One of Marriages Fast Marriage Young knows the responsibility arises if the baby is difficult to surprise the culture of marriage guarantees marriage to marry happy physically and mentally the adoption of children if")</f>
        <v>One of Marriages Fast Marriage Young knows the responsibility arises if the baby is difficult to surprise the culture of marriage guarantees marriage to marry happy physically and mentally the adoption of children if</v>
      </c>
    </row>
    <row r="1152" ht="15.75" customHeight="1">
      <c r="A1152" s="3" t="s">
        <v>8401</v>
      </c>
      <c r="B1152" s="3" t="s">
        <v>8402</v>
      </c>
      <c r="C1152" s="3" t="s">
        <v>8403</v>
      </c>
      <c r="D1152" s="3" t="s">
        <v>8404</v>
      </c>
      <c r="E1152" s="3" t="s">
        <v>8405</v>
      </c>
      <c r="F1152" s="3" t="s">
        <v>8406</v>
      </c>
      <c r="G1152" s="3" t="s">
        <v>8407</v>
      </c>
      <c r="H1152" s="3" t="s">
        <v>8408</v>
      </c>
      <c r="I1152" s="3" t="str">
        <f>IFERROR(__xludf.DUMMYFUNCTION("GOOGLETRANSLATE(H1152,""id"",""en"")"),"Think Modification of Young Marriage Hindar Sin Forgotten Crosscheck Forgotten to understand the meaning of marriage forgot the potential of the results of forgetting the poor")</f>
        <v>Think Modification of Young Marriage Hindar Sin Forgotten Crosscheck Forgotten to understand the meaning of marriage forgot the potential of the results of forgetting the poor</v>
      </c>
    </row>
    <row r="1153" ht="15.75" customHeight="1">
      <c r="A1153" s="3" t="s">
        <v>8409</v>
      </c>
      <c r="B1153" s="3" t="s">
        <v>8410</v>
      </c>
      <c r="C1153" s="3" t="s">
        <v>8411</v>
      </c>
      <c r="D1153" s="3" t="s">
        <v>8412</v>
      </c>
      <c r="E1153" s="3" t="s">
        <v>8413</v>
      </c>
      <c r="F1153" s="3" t="s">
        <v>8414</v>
      </c>
      <c r="G1153" s="3" t="s">
        <v>8415</v>
      </c>
      <c r="H1153" s="3" t="s">
        <v>8416</v>
      </c>
      <c r="I1153" s="3" t="str">
        <f>IFERROR(__xludf.DUMMYFUNCTION("GOOGLETRANSLATE(H1153,""id"",""en"")"),"the name is dominant young generation of marriage motivation is easily broken")</f>
        <v>the name is dominant young generation of marriage motivation is easily broken</v>
      </c>
    </row>
    <row r="1154" ht="15.75" customHeight="1">
      <c r="A1154" s="3" t="s">
        <v>8417</v>
      </c>
      <c r="B1154" s="3" t="s">
        <v>8417</v>
      </c>
      <c r="C1154" s="3" t="s">
        <v>8418</v>
      </c>
      <c r="D1154" s="3" t="s">
        <v>8419</v>
      </c>
      <c r="E1154" s="3" t="s">
        <v>8420</v>
      </c>
      <c r="F1154" s="3" t="s">
        <v>8421</v>
      </c>
      <c r="G1154" s="3" t="s">
        <v>8421</v>
      </c>
      <c r="H1154" s="3" t="s">
        <v>8422</v>
      </c>
      <c r="I1154" s="3" t="str">
        <f>IFERROR(__xludf.DUMMYFUNCTION("GOOGLETRANSLATE(H1154,""id"",""en"")"),"young marriage if the money gapny just say friends understand tcuih")</f>
        <v>young marriage if the money gapny just say friends understand tcuih</v>
      </c>
    </row>
    <row r="1155" ht="15.75" customHeight="1">
      <c r="A1155" s="3" t="s">
        <v>8423</v>
      </c>
      <c r="B1155" s="3" t="s">
        <v>8424</v>
      </c>
      <c r="C1155" s="3" t="s">
        <v>8425</v>
      </c>
      <c r="D1155" s="3" t="s">
        <v>8426</v>
      </c>
      <c r="E1155" s="3" t="s">
        <v>8427</v>
      </c>
      <c r="F1155" s="3" t="s">
        <v>8428</v>
      </c>
      <c r="G1155" s="3" t="s">
        <v>8429</v>
      </c>
      <c r="H1155" s="3" t="s">
        <v>8430</v>
      </c>
      <c r="I1155" s="3" t="str">
        <f>IFERROR(__xludf.DUMMYFUNCTION("GOOGLETRANSLATE(H1155,""id"",""en"")"),"Selectively Choose a Put House of Home Stories Complaints etc. Gapinter ngsh asa guy emotional emotional adult control thinking young marriage marriage")</f>
        <v>Selectively Choose a Put House of Home Stories Complaints etc. Gapinter ngsh asa guy emotional emotional adult control thinking young marriage marriage</v>
      </c>
    </row>
    <row r="1156" ht="15.75" customHeight="1">
      <c r="A1156" s="3" t="s">
        <v>8431</v>
      </c>
      <c r="B1156" s="3" t="s">
        <v>8432</v>
      </c>
      <c r="C1156" s="3" t="s">
        <v>8433</v>
      </c>
      <c r="D1156" s="3" t="s">
        <v>8434</v>
      </c>
      <c r="E1156" s="3" t="s">
        <v>8435</v>
      </c>
      <c r="F1156" s="3" t="s">
        <v>8436</v>
      </c>
      <c r="G1156" s="3" t="s">
        <v>8437</v>
      </c>
      <c r="H1156" s="3" t="s">
        <v>8438</v>
      </c>
      <c r="I1156" s="3" t="str">
        <f>IFERROR(__xludf.DUMMYFUNCTION("GOOGLETRANSLATE(H1156,""id"",""en"")"),"Young Marriage Hijrah Foster Upload Social Media Caption Masyaallah Tabarakallahrepeat Family Agam All -rounded Ideal Examples of Anti Riba Gep Rich Pawn")</f>
        <v>Young Marriage Hijrah Foster Upload Social Media Caption Masyaallah Tabarakallahrepeat Family Agam All -rounded Ideal Examples of Anti Riba Gep Rich Pawn</v>
      </c>
    </row>
    <row r="1157" ht="15.75" customHeight="1">
      <c r="A1157" s="3" t="s">
        <v>8439</v>
      </c>
      <c r="B1157" s="3" t="s">
        <v>8440</v>
      </c>
      <c r="C1157" s="3" t="s">
        <v>8441</v>
      </c>
      <c r="D1157" s="3" t="s">
        <v>8442</v>
      </c>
      <c r="E1157" s="3" t="s">
        <v>8443</v>
      </c>
      <c r="F1157" s="3" t="s">
        <v>8444</v>
      </c>
      <c r="G1157" s="3" t="s">
        <v>8445</v>
      </c>
      <c r="H1157" s="3" t="s">
        <v>8446</v>
      </c>
      <c r="I1157" s="3" t="str">
        <f>IFERROR(__xludf.DUMMYFUNCTION("GOOGLETRANSLATE(H1157,""id"",""en"")"),"Shah work easily young marriage is very difficult to fuck")</f>
        <v>Shah work easily young marriage is very difficult to fuck</v>
      </c>
    </row>
    <row r="1158" ht="15.75" customHeight="1">
      <c r="A1158" s="3" t="s">
        <v>8447</v>
      </c>
      <c r="B1158" s="3" t="s">
        <v>8448</v>
      </c>
      <c r="C1158" s="3" t="s">
        <v>8449</v>
      </c>
      <c r="D1158" s="3" t="s">
        <v>8450</v>
      </c>
      <c r="E1158" s="3" t="s">
        <v>8451</v>
      </c>
      <c r="F1158" s="3" t="s">
        <v>8452</v>
      </c>
      <c r="G1158" s="3" t="s">
        <v>8453</v>
      </c>
      <c r="H1158" s="3" t="s">
        <v>8454</v>
      </c>
      <c r="I1158" s="3" t="str">
        <f>IFERROR(__xludf.DUMMYFUNCTION("GOOGLETRANSLATE(H1158,""id"",""en"")"),"young marriage dead kids looking for money or what they are surprised")</f>
        <v>young marriage dead kids looking for money or what they are surprised</v>
      </c>
    </row>
    <row r="1159" ht="15.75" customHeight="1">
      <c r="A1159" s="3" t="s">
        <v>8455</v>
      </c>
      <c r="B1159" s="3" t="s">
        <v>8456</v>
      </c>
      <c r="C1159" s="3" t="s">
        <v>8457</v>
      </c>
      <c r="D1159" s="3" t="s">
        <v>8458</v>
      </c>
      <c r="E1159" s="3" t="s">
        <v>8459</v>
      </c>
      <c r="F1159" s="3" t="s">
        <v>8460</v>
      </c>
      <c r="G1159" s="3" t="s">
        <v>8460</v>
      </c>
      <c r="H1159" s="3" t="s">
        <v>8461</v>
      </c>
      <c r="I1159" s="3" t="str">
        <f>IFERROR(__xludf.DUMMYFUNCTION("GOOGLETRANSLATE(H1159,""id"",""en"")"),"Yes, no young people get married, younger siblings graduated from marriage, the age of the children of Yassalam")</f>
        <v>Yes, no young people get married, younger siblings graduated from marriage, the age of the children of Yassalam</v>
      </c>
    </row>
    <row r="1160" ht="15.75" customHeight="1">
      <c r="A1160" s="3" t="s">
        <v>8462</v>
      </c>
      <c r="B1160" s="3" t="s">
        <v>8463</v>
      </c>
      <c r="C1160" s="3" t="s">
        <v>8464</v>
      </c>
      <c r="D1160" s="3" t="s">
        <v>8465</v>
      </c>
      <c r="E1160" s="3" t="s">
        <v>8466</v>
      </c>
      <c r="F1160" s="3" t="s">
        <v>8467</v>
      </c>
      <c r="G1160" s="3" t="s">
        <v>8468</v>
      </c>
      <c r="H1160" s="3" t="s">
        <v>8469</v>
      </c>
      <c r="I1160" s="3" t="str">
        <f>IFERROR(__xludf.DUMMYFUNCTION("GOOGLETRANSLATE(H1160,""id"",""en"")"),"can't stand marriage branding arrogant branding single ngenes present marriage friends ehh marriage not to join a celebrity religiously many young marriages")</f>
        <v>can't stand marriage branding arrogant branding single ngenes present marriage friends ehh marriage not to join a celebrity religiously many young marriages</v>
      </c>
    </row>
    <row r="1161" ht="15.75" customHeight="1">
      <c r="A1161" s="3" t="s">
        <v>8470</v>
      </c>
      <c r="B1161" s="3" t="s">
        <v>8470</v>
      </c>
      <c r="C1161" s="3" t="s">
        <v>8471</v>
      </c>
      <c r="D1161" s="3" t="s">
        <v>8472</v>
      </c>
      <c r="E1161" s="3" t="s">
        <v>8473</v>
      </c>
      <c r="F1161" s="3" t="s">
        <v>8474</v>
      </c>
      <c r="G1161" s="3" t="s">
        <v>8474</v>
      </c>
      <c r="H1161" s="3" t="s">
        <v>8475</v>
      </c>
      <c r="I1161" s="3" t="str">
        <f>IFERROR(__xludf.DUMMYFUNCTION("GOOGLETRANSLATE(H1161,""id"",""en"")"),"Marriage is so fast young")</f>
        <v>Marriage is so fast young</v>
      </c>
    </row>
    <row r="1162" ht="15.75" customHeight="1">
      <c r="A1162" s="3" t="s">
        <v>8476</v>
      </c>
      <c r="B1162" s="3" t="s">
        <v>8477</v>
      </c>
      <c r="C1162" s="3" t="s">
        <v>8478</v>
      </c>
      <c r="D1162" s="3" t="s">
        <v>8479</v>
      </c>
      <c r="E1162" s="3" t="s">
        <v>8480</v>
      </c>
      <c r="F1162" s="3" t="s">
        <v>8481</v>
      </c>
      <c r="G1162" s="3" t="s">
        <v>8482</v>
      </c>
      <c r="H1162" s="3" t="s">
        <v>8483</v>
      </c>
      <c r="I1162" s="3" t="str">
        <f>IFERROR(__xludf.DUMMYFUNCTION("GOOGLETRANSLATE(H1162,""id"",""en"")"),"Double young marriage, hm, it's good to marry young if youth youth teenagers invite talking stories, etc. worthy")</f>
        <v>Double young marriage, hm, it's good to marry young if youth youth teenagers invite talking stories, etc. worthy</v>
      </c>
    </row>
    <row r="1163" ht="15.75" customHeight="1">
      <c r="A1163" s="3" t="s">
        <v>8484</v>
      </c>
      <c r="B1163" s="3" t="s">
        <v>8485</v>
      </c>
      <c r="C1163" s="3" t="s">
        <v>8486</v>
      </c>
      <c r="D1163" s="3" t="s">
        <v>8487</v>
      </c>
      <c r="E1163" s="3" t="s">
        <v>8488</v>
      </c>
      <c r="F1163" s="3" t="s">
        <v>8489</v>
      </c>
      <c r="G1163" s="3" t="s">
        <v>8490</v>
      </c>
      <c r="H1163" s="3" t="s">
        <v>8491</v>
      </c>
      <c r="I1163" s="3" t="str">
        <f>IFERROR(__xludf.DUMMYFUNCTION("GOOGLETRANSLATE(H1163,""id"",""en"")"),"Hold Young Operators in the Era of Gempur Marriage Young")</f>
        <v>Hold Young Operators in the Era of Gempur Marriage Young</v>
      </c>
    </row>
    <row r="1164" ht="15.75" customHeight="1">
      <c r="A1164" s="3" t="s">
        <v>8492</v>
      </c>
      <c r="B1164" s="3" t="s">
        <v>8493</v>
      </c>
      <c r="C1164" s="3" t="s">
        <v>8494</v>
      </c>
      <c r="D1164" s="3" t="s">
        <v>8495</v>
      </c>
      <c r="E1164" s="3" t="s">
        <v>8496</v>
      </c>
      <c r="F1164" s="3" t="s">
        <v>8497</v>
      </c>
      <c r="G1164" s="3" t="s">
        <v>8498</v>
      </c>
      <c r="H1164" s="3" t="s">
        <v>8499</v>
      </c>
      <c r="I1164" s="3" t="str">
        <f>IFERROR(__xludf.DUMMYFUNCTION("GOOGLETRANSLATE(H1164,""id"",""en"")"),"For couples, you know, marriage, the solution is stupid, don't think the young marriage team thinks the economy of the stupid stupid family")</f>
        <v>For couples, you know, marriage, the solution is stupid, don't think the young marriage team thinks the economy of the stupid stupid family</v>
      </c>
    </row>
    <row r="1165" ht="15.75" customHeight="1">
      <c r="A1165" s="3" t="s">
        <v>8500</v>
      </c>
      <c r="B1165" s="3" t="s">
        <v>8500</v>
      </c>
      <c r="C1165" s="3" t="s">
        <v>8501</v>
      </c>
      <c r="D1165" s="3" t="s">
        <v>8502</v>
      </c>
      <c r="E1165" s="3" t="s">
        <v>8503</v>
      </c>
      <c r="F1165" s="3" t="s">
        <v>8504</v>
      </c>
      <c r="G1165" s="3" t="s">
        <v>8505</v>
      </c>
      <c r="H1165" s="3" t="s">
        <v>8506</v>
      </c>
      <c r="I1165" s="3" t="str">
        <f>IFERROR(__xludf.DUMMYFUNCTION("GOOGLETRANSLATE(H1165,""id"",""en"")"),"Very good young brother, young children, cheap labor sources if you get married young children, it's hard to find employees")</f>
        <v>Very good young brother, young children, cheap labor sources if you get married young children, it's hard to find employees</v>
      </c>
    </row>
    <row r="1166" ht="15.75" customHeight="1">
      <c r="A1166" s="3" t="s">
        <v>8507</v>
      </c>
      <c r="B1166" s="3" t="s">
        <v>8508</v>
      </c>
      <c r="C1166" s="3" t="s">
        <v>8509</v>
      </c>
      <c r="D1166" s="3" t="s">
        <v>8510</v>
      </c>
      <c r="E1166" s="3" t="s">
        <v>8511</v>
      </c>
      <c r="F1166" s="3" t="s">
        <v>8512</v>
      </c>
      <c r="G1166" s="3" t="s">
        <v>8513</v>
      </c>
      <c r="H1166" s="3" t="s">
        <v>8514</v>
      </c>
      <c r="I1166" s="3" t="str">
        <f>IFERROR(__xludf.DUMMYFUNCTION("GOOGLETRANSLATE(H1166,""id"",""en"")"),"delicious while happy young marriage to be happy ways")</f>
        <v>delicious while happy young marriage to be happy ways</v>
      </c>
    </row>
    <row r="1167" ht="15.75" customHeight="1">
      <c r="A1167" s="3" t="s">
        <v>8515</v>
      </c>
      <c r="B1167" s="3" t="s">
        <v>8515</v>
      </c>
      <c r="C1167" s="3" t="s">
        <v>8516</v>
      </c>
      <c r="D1167" s="3" t="s">
        <v>8517</v>
      </c>
      <c r="E1167" s="3" t="s">
        <v>8518</v>
      </c>
      <c r="F1167" s="3" t="s">
        <v>8519</v>
      </c>
      <c r="G1167" s="3" t="s">
        <v>8520</v>
      </c>
      <c r="H1167" s="3" t="s">
        <v>8521</v>
      </c>
      <c r="I1167" s="3" t="str">
        <f>IFERROR(__xludf.DUMMYFUNCTION("GOOGLETRANSLATE(H1167,""id"",""en"")"),"my old friend see a friend of marriage to be better than a young marriage like a marriage as a result the husband is a loan of hard work, a love friend of love advice advice")</f>
        <v>my old friend see a friend of marriage to be better than a young marriage like a marriage as a result the husband is a loan of hard work, a love friend of love advice advice</v>
      </c>
    </row>
    <row r="1168" ht="15.75" customHeight="1">
      <c r="A1168" s="3" t="s">
        <v>8522</v>
      </c>
      <c r="B1168" s="3" t="s">
        <v>8523</v>
      </c>
      <c r="C1168" s="3" t="s">
        <v>8524</v>
      </c>
      <c r="D1168" s="3" t="s">
        <v>8525</v>
      </c>
      <c r="E1168" s="3" t="s">
        <v>8526</v>
      </c>
      <c r="F1168" s="3" t="s">
        <v>8527</v>
      </c>
      <c r="G1168" s="3" t="s">
        <v>8528</v>
      </c>
      <c r="H1168" s="3" t="s">
        <v>8529</v>
      </c>
      <c r="I1168" s="3" t="str">
        <f>IFERROR(__xludf.DUMMYFUNCTION("GOOGLETRANSLATE(H1168,""id"",""en"")"),"Marriage Rezeki is with the endeavor of the neighboring youth marriage, which is the hedonist single, the young marriage is the solution")</f>
        <v>Marriage Rezeki is with the endeavor of the neighboring youth marriage, which is the hedonist single, the young marriage is the solution</v>
      </c>
    </row>
    <row r="1169" ht="15.75" customHeight="1">
      <c r="A1169" s="3" t="s">
        <v>8530</v>
      </c>
      <c r="B1169" s="3" t="s">
        <v>8531</v>
      </c>
      <c r="C1169" s="3" t="s">
        <v>8532</v>
      </c>
      <c r="D1169" s="3" t="s">
        <v>8533</v>
      </c>
      <c r="E1169" s="3" t="s">
        <v>8534</v>
      </c>
      <c r="F1169" s="3" t="s">
        <v>8535</v>
      </c>
      <c r="G1169" s="3" t="s">
        <v>8536</v>
      </c>
      <c r="H1169" s="3" t="s">
        <v>8537</v>
      </c>
      <c r="I1169" s="3" t="str">
        <f>IFERROR(__xludf.DUMMYFUNCTION("GOOGLETRANSLATE(H1169,""id"",""en"")"),"Young sister -in -law doesn't call him a young man, a young guy, a child, a child, a child, just calls him a sister")</f>
        <v>Young sister -in -law doesn't call him a young man, a young guy, a child, a child, a child, just calls him a sister</v>
      </c>
    </row>
    <row r="1170" ht="15.75" customHeight="1">
      <c r="A1170" s="3" t="s">
        <v>8538</v>
      </c>
      <c r="B1170" s="3" t="s">
        <v>8539</v>
      </c>
      <c r="C1170" s="3" t="s">
        <v>8540</v>
      </c>
      <c r="D1170" s="3" t="s">
        <v>8541</v>
      </c>
      <c r="E1170" s="3" t="s">
        <v>8542</v>
      </c>
      <c r="F1170" s="3" t="s">
        <v>8543</v>
      </c>
      <c r="G1170" s="3" t="s">
        <v>8544</v>
      </c>
      <c r="H1170" s="3" t="s">
        <v>8545</v>
      </c>
      <c r="I1170" s="3" t="str">
        <f>IFERROR(__xludf.DUMMYFUNCTION("GOOGLETRANSLATE(H1170,""id"",""en"")"),"Grandma grandparents of young marriage young soul mate, child Langgeng, simple death")</f>
        <v>Grandma grandparents of young marriage young soul mate, child Langgeng, simple death</v>
      </c>
    </row>
    <row r="1171" ht="15.75" customHeight="1">
      <c r="A1171" s="3" t="s">
        <v>8546</v>
      </c>
      <c r="B1171" s="3" t="s">
        <v>8547</v>
      </c>
      <c r="C1171" s="3" t="s">
        <v>8548</v>
      </c>
      <c r="D1171" s="3" t="s">
        <v>8549</v>
      </c>
      <c r="E1171" s="3" t="s">
        <v>8550</v>
      </c>
      <c r="F1171" s="3" t="s">
        <v>8551</v>
      </c>
      <c r="G1171" s="3" t="s">
        <v>8552</v>
      </c>
      <c r="H1171" s="3" t="s">
        <v>8553</v>
      </c>
      <c r="I1171" s="3" t="str">
        <f>IFERROR(__xludf.DUMMYFUNCTION("GOOGLETRANSLATE(H1171,""id"",""en"")"),"tomb of young marriage delicious eating healthy purple sweet potato nutrition")</f>
        <v>tomb of young marriage delicious eating healthy purple sweet potato nutrition</v>
      </c>
    </row>
    <row r="1172" ht="15.75" customHeight="1">
      <c r="A1172" s="3" t="s">
        <v>8554</v>
      </c>
      <c r="B1172" s="3" t="s">
        <v>8555</v>
      </c>
      <c r="C1172" s="3" t="s">
        <v>8556</v>
      </c>
      <c r="D1172" s="3" t="s">
        <v>8557</v>
      </c>
      <c r="E1172" s="3" t="s">
        <v>8558</v>
      </c>
      <c r="F1172" s="3" t="s">
        <v>8559</v>
      </c>
      <c r="G1172" s="3" t="s">
        <v>8560</v>
      </c>
      <c r="H1172" s="3" t="s">
        <v>8561</v>
      </c>
      <c r="I1172" s="3" t="str">
        <f>IFERROR(__xludf.DUMMYFUNCTION("GOOGLETRANSLATE(H1172,""id"",""en"")"),"Eat young marriage hahaha dead loudly")</f>
        <v>Eat young marriage hahaha dead loudly</v>
      </c>
    </row>
    <row r="1173" ht="15.75" customHeight="1">
      <c r="A1173" s="3" t="s">
        <v>8562</v>
      </c>
      <c r="B1173" s="3" t="s">
        <v>8563</v>
      </c>
      <c r="C1173" s="3" t="s">
        <v>8564</v>
      </c>
      <c r="D1173" s="3" t="s">
        <v>8565</v>
      </c>
      <c r="E1173" s="3" t="s">
        <v>8566</v>
      </c>
      <c r="F1173" s="3" t="s">
        <v>8567</v>
      </c>
      <c r="G1173" s="3" t="s">
        <v>8568</v>
      </c>
      <c r="H1173" s="3" t="s">
        <v>8569</v>
      </c>
      <c r="I1173" s="3" t="str">
        <f>IFERROR(__xludf.DUMMYFUNCTION("GOOGLETRANSLATE(H1173,""id"",""en"")"),"young marriage kids fuck stupid soan young marriage young Fuck career fuck pairs of eating penis eating sperm fuck eating tuh marriage young poor just doubtful penis")</f>
        <v>young marriage kids fuck stupid soan young marriage young Fuck career fuck pairs of eating penis eating sperm fuck eating tuh marriage young poor just doubtful penis</v>
      </c>
    </row>
    <row r="1174" ht="15.75" customHeight="1">
      <c r="A1174" s="3" t="s">
        <v>8570</v>
      </c>
      <c r="B1174" s="3" t="s">
        <v>8571</v>
      </c>
      <c r="C1174" s="3" t="s">
        <v>8572</v>
      </c>
      <c r="D1174" s="3" t="s">
        <v>8573</v>
      </c>
      <c r="E1174" s="3" t="s">
        <v>8574</v>
      </c>
      <c r="F1174" s="3" t="s">
        <v>8575</v>
      </c>
      <c r="G1174" s="3" t="s">
        <v>8576</v>
      </c>
      <c r="H1174" s="3" t="s">
        <v>8577</v>
      </c>
      <c r="I1174" s="3" t="str">
        <f>IFERROR(__xludf.DUMMYFUNCTION("GOOGLETRANSLATE(H1174,""id"",""en"")"),"young marriage divorce hm")</f>
        <v>young marriage divorce hm</v>
      </c>
    </row>
    <row r="1175" ht="15.75" customHeight="1">
      <c r="A1175" s="3" t="s">
        <v>8578</v>
      </c>
      <c r="B1175" s="3" t="s">
        <v>8579</v>
      </c>
      <c r="C1175" s="3" t="s">
        <v>8580</v>
      </c>
      <c r="D1175" s="3" t="s">
        <v>8581</v>
      </c>
      <c r="E1175" s="3" t="s">
        <v>8582</v>
      </c>
      <c r="F1175" s="3" t="s">
        <v>8583</v>
      </c>
      <c r="G1175" s="3" t="s">
        <v>8584</v>
      </c>
      <c r="H1175" s="3" t="s">
        <v>8585</v>
      </c>
      <c r="I1175" s="3" t="str">
        <f>IFERROR(__xludf.DUMMYFUNCTION("GOOGLETRANSLATE(H1175,""id"",""en"")"),"mockery young marriage young marriage just laughing he thinks like the household")</f>
        <v>mockery young marriage young marriage just laughing he thinks like the household</v>
      </c>
    </row>
    <row r="1176" ht="15.75" customHeight="1">
      <c r="A1176" s="3" t="s">
        <v>8586</v>
      </c>
      <c r="B1176" s="3" t="s">
        <v>8587</v>
      </c>
      <c r="C1176" s="3" t="s">
        <v>8588</v>
      </c>
      <c r="D1176" s="3" t="s">
        <v>8589</v>
      </c>
      <c r="E1176" s="3" t="s">
        <v>8590</v>
      </c>
      <c r="F1176" s="3" t="s">
        <v>8591</v>
      </c>
      <c r="G1176" s="3" t="s">
        <v>8592</v>
      </c>
      <c r="H1176" s="3" t="s">
        <v>8593</v>
      </c>
      <c r="I1176" s="3" t="str">
        <f>IFERROR(__xludf.DUMMYFUNCTION("GOOGLETRANSLATE(H1176,""id"",""en"")"),"Suddenly a borrowing money to talk to the Family of WTF Dude Arrogant Youth Marriage")</f>
        <v>Suddenly a borrowing money to talk to the Family of WTF Dude Arrogant Youth Marriage</v>
      </c>
    </row>
    <row r="1177" ht="15.75" customHeight="1">
      <c r="A1177" s="3" t="s">
        <v>8594</v>
      </c>
      <c r="B1177" s="3" t="s">
        <v>8595</v>
      </c>
      <c r="C1177" s="3" t="s">
        <v>8596</v>
      </c>
      <c r="D1177" s="3" t="s">
        <v>8597</v>
      </c>
      <c r="E1177" s="3" t="s">
        <v>8597</v>
      </c>
      <c r="F1177" s="3" t="s">
        <v>8598</v>
      </c>
      <c r="G1177" s="3" t="s">
        <v>8598</v>
      </c>
      <c r="H1177" s="3" t="s">
        <v>8599</v>
      </c>
      <c r="I1177" s="3" t="str">
        <f>IFERROR(__xludf.DUMMYFUNCTION("GOOGLETRANSLATE(H1177,""id"",""en"")"),"Just reply to eating young marriage, young fortune to eat tuh fake love, fast marriage, marriage shows off, please eat")</f>
        <v>Just reply to eating young marriage, young fortune to eat tuh fake love, fast marriage, marriage shows off, please eat</v>
      </c>
    </row>
    <row r="1178" ht="15.75" customHeight="1">
      <c r="A1178" s="3" t="s">
        <v>8600</v>
      </c>
      <c r="B1178" s="3" t="s">
        <v>8600</v>
      </c>
      <c r="C1178" s="3" t="s">
        <v>8601</v>
      </c>
      <c r="D1178" s="3" t="s">
        <v>8602</v>
      </c>
      <c r="E1178" s="3" t="s">
        <v>8603</v>
      </c>
      <c r="F1178" s="3" t="s">
        <v>8604</v>
      </c>
      <c r="G1178" s="3" t="s">
        <v>8605</v>
      </c>
      <c r="H1178" s="3" t="s">
        <v>8606</v>
      </c>
      <c r="I1178" s="3" t="str">
        <f>IFERROR(__xludf.DUMMYFUNCTION("GOOGLETRANSLATE(H1178,""id"",""en"")"),"The tradition of the young marriage era was born in a fortune child")</f>
        <v>The tradition of the young marriage era was born in a fortune child</v>
      </c>
    </row>
    <row r="1179" ht="15.75" customHeight="1">
      <c r="A1179" s="3" t="s">
        <v>8607</v>
      </c>
      <c r="B1179" s="3" t="s">
        <v>8608</v>
      </c>
      <c r="C1179" s="3" t="s">
        <v>8609</v>
      </c>
      <c r="D1179" s="3" t="s">
        <v>8610</v>
      </c>
      <c r="E1179" s="3" t="s">
        <v>8611</v>
      </c>
      <c r="F1179" s="3" t="s">
        <v>8612</v>
      </c>
      <c r="G1179" s="3" t="s">
        <v>8613</v>
      </c>
      <c r="H1179" s="3" t="s">
        <v>8614</v>
      </c>
      <c r="I1179" s="3" t="str">
        <f>IFERROR(__xludf.DUMMYFUNCTION("GOOGLETRANSLATE(H1179,""id"",""en"")"),"Marriage Examples of Household Inspiration Inspiration Not Marriage Marriage Worship of Life Life Core Old Marriage Young Age Marriage Fast Marriage")</f>
        <v>Marriage Examples of Household Inspiration Inspiration Not Marriage Marriage Worship of Life Life Core Old Marriage Young Age Marriage Fast Marriage</v>
      </c>
    </row>
    <row r="1180" ht="15.75" customHeight="1">
      <c r="A1180" s="3" t="s">
        <v>8615</v>
      </c>
      <c r="B1180" s="3" t="s">
        <v>8616</v>
      </c>
      <c r="C1180" s="3" t="s">
        <v>8617</v>
      </c>
      <c r="D1180" s="3" t="s">
        <v>8618</v>
      </c>
      <c r="E1180" s="3" t="s">
        <v>8619</v>
      </c>
      <c r="F1180" s="3" t="s">
        <v>8620</v>
      </c>
      <c r="G1180" s="3" t="s">
        <v>8621</v>
      </c>
      <c r="H1180" s="3" t="s">
        <v>8622</v>
      </c>
      <c r="I1180" s="3" t="str">
        <f>IFERROR(__xludf.DUMMYFUNCTION("GOOGLETRANSLATE(H1180,""id"",""en"")"),"the area of ​​the influencer book for young marriage to graduate")</f>
        <v>the area of ​​the influencer book for young marriage to graduate</v>
      </c>
    </row>
    <row r="1181" ht="15.75" customHeight="1">
      <c r="A1181" s="3" t="s">
        <v>8623</v>
      </c>
      <c r="B1181" s="3" t="s">
        <v>8624</v>
      </c>
      <c r="C1181" s="3" t="s">
        <v>8625</v>
      </c>
      <c r="D1181" s="3" t="s">
        <v>8626</v>
      </c>
      <c r="E1181" s="3" t="s">
        <v>8627</v>
      </c>
      <c r="F1181" s="3" t="s">
        <v>8628</v>
      </c>
      <c r="G1181" s="3" t="s">
        <v>8629</v>
      </c>
      <c r="H1181" s="3" t="s">
        <v>8630</v>
      </c>
      <c r="I1181" s="3" t="str">
        <f>IFERROR(__xludf.DUMMYFUNCTION("GOOGLETRANSLATE(H1181,""id"",""en"")"),"Young Marriage Rezeki Chasing Husband Hobbies Hobbies")</f>
        <v>Young Marriage Rezeki Chasing Husband Hobbies Hobbies</v>
      </c>
    </row>
    <row r="1182" ht="15.75" customHeight="1">
      <c r="A1182" s="3" t="s">
        <v>8631</v>
      </c>
      <c r="B1182" s="3" t="s">
        <v>8632</v>
      </c>
      <c r="C1182" s="3" t="s">
        <v>8633</v>
      </c>
      <c r="D1182" s="3" t="s">
        <v>8634</v>
      </c>
      <c r="E1182" s="3" t="s">
        <v>8635</v>
      </c>
      <c r="F1182" s="3" t="s">
        <v>8636</v>
      </c>
      <c r="G1182" s="3" t="s">
        <v>8637</v>
      </c>
      <c r="H1182" s="3" t="s">
        <v>8638</v>
      </c>
      <c r="I1182" s="3" t="str">
        <f>IFERROR(__xludf.DUMMYFUNCTION("GOOGLETRANSLATE(H1182,""id"",""en"")"),"side of bee upampdown live people close to a child conflict accepting the marriage of the tantrum tantrum, the young wife of the young wife, the hypnotic teacher, the piano teacher, the bee is not listened to")</f>
        <v>side of bee upampdown live people close to a child conflict accepting the marriage of the tantrum tantrum, the young wife of the young wife, the hypnotic teacher, the piano teacher, the bee is not listened to</v>
      </c>
    </row>
    <row r="1183" ht="15.75" customHeight="1">
      <c r="A1183" s="3" t="s">
        <v>8639</v>
      </c>
      <c r="B1183" s="3" t="s">
        <v>8640</v>
      </c>
      <c r="C1183" s="3" t="s">
        <v>8641</v>
      </c>
      <c r="D1183" s="3" t="s">
        <v>8642</v>
      </c>
      <c r="E1183" s="3" t="s">
        <v>8643</v>
      </c>
      <c r="F1183" s="3" t="s">
        <v>8644</v>
      </c>
      <c r="G1183" s="3" t="s">
        <v>8645</v>
      </c>
      <c r="H1183" s="3" t="s">
        <v>8646</v>
      </c>
      <c r="I1183" s="3" t="str">
        <f>IFERROR(__xludf.DUMMYFUNCTION("GOOGLETRANSLATE(H1183,""id"",""en"")"),"Bring a peaceful school boy complex in the mother, you immediately marry the young ing.")</f>
        <v>Bring a peaceful school boy complex in the mother, you immediately marry the young ing.</v>
      </c>
    </row>
    <row r="1184" ht="15.75" customHeight="1">
      <c r="A1184" s="3" t="s">
        <v>8647</v>
      </c>
      <c r="B1184" s="3" t="s">
        <v>8648</v>
      </c>
      <c r="C1184" s="3" t="s">
        <v>8649</v>
      </c>
      <c r="D1184" s="3" t="s">
        <v>8650</v>
      </c>
      <c r="E1184" s="3" t="s">
        <v>8651</v>
      </c>
      <c r="F1184" s="3" t="s">
        <v>8652</v>
      </c>
      <c r="G1184" s="3" t="s">
        <v>8653</v>
      </c>
      <c r="H1184" s="3" t="s">
        <v>8654</v>
      </c>
      <c r="I1184" s="3" t="str">
        <f>IFERROR(__xludf.DUMMYFUNCTION("GOOGLETRANSLATE(H1184,""id"",""en"")"),"re -send young marriage")</f>
        <v>re -send young marriage</v>
      </c>
    </row>
    <row r="1185" ht="15.75" customHeight="1">
      <c r="A1185" s="3" t="s">
        <v>8655</v>
      </c>
      <c r="B1185" s="3" t="s">
        <v>8656</v>
      </c>
      <c r="C1185" s="3" t="s">
        <v>8657</v>
      </c>
      <c r="D1185" s="3" t="s">
        <v>8658</v>
      </c>
      <c r="E1185" s="3" t="s">
        <v>8659</v>
      </c>
      <c r="F1185" s="3" t="s">
        <v>8660</v>
      </c>
      <c r="G1185" s="3" t="s">
        <v>8661</v>
      </c>
      <c r="H1185" s="3" t="s">
        <v>8662</v>
      </c>
      <c r="I1185" s="3" t="str">
        <f>IFERROR(__xludf.DUMMYFUNCTION("GOOGLETRANSLATE(H1185,""id"",""en"")"),"One of the young marriages of adultery in front of the roof of the status of the promotional gather")</f>
        <v>One of the young marriages of adultery in front of the roof of the status of the promotional gather</v>
      </c>
    </row>
    <row r="1186" ht="15.75" customHeight="1">
      <c r="A1186" s="3" t="s">
        <v>8663</v>
      </c>
      <c r="B1186" s="3" t="s">
        <v>8664</v>
      </c>
      <c r="C1186" s="3" t="s">
        <v>8665</v>
      </c>
      <c r="D1186" s="3" t="s">
        <v>8666</v>
      </c>
      <c r="E1186" s="3" t="s">
        <v>8666</v>
      </c>
      <c r="F1186" s="3" t="s">
        <v>8666</v>
      </c>
      <c r="G1186" s="3" t="s">
        <v>8666</v>
      </c>
      <c r="H1186" s="3" t="s">
        <v>8665</v>
      </c>
      <c r="I1186" s="3" t="str">
        <f>IFERROR(__xludf.DUMMYFUNCTION("GOOGLETRANSLATE(H1186,""id"",""en"")"),"halah young marriage tires")</f>
        <v>halah young marriage tires</v>
      </c>
    </row>
    <row r="1187" ht="15.75" customHeight="1">
      <c r="A1187" s="3" t="s">
        <v>8667</v>
      </c>
      <c r="B1187" s="3" t="s">
        <v>8668</v>
      </c>
      <c r="C1187" s="3" t="s">
        <v>8669</v>
      </c>
      <c r="D1187" s="3" t="s">
        <v>8670</v>
      </c>
      <c r="E1187" s="3" t="s">
        <v>8671</v>
      </c>
      <c r="F1187" s="3" t="s">
        <v>8672</v>
      </c>
      <c r="G1187" s="3" t="s">
        <v>8673</v>
      </c>
      <c r="H1187" s="3" t="s">
        <v>8674</v>
      </c>
      <c r="I1187" s="3" t="str">
        <f>IFERROR(__xludf.DUMMYFUNCTION("GOOGLETRANSLATE(H1187,""id"",""en"")"),"Alas Friends of Gamau Marriage Young Elder Fast, yes, marriage so you live")</f>
        <v>Alas Friends of Gamau Marriage Young Elder Fast, yes, marriage so you live</v>
      </c>
    </row>
    <row r="1188" ht="15.75" customHeight="1">
      <c r="A1188" s="3" t="s">
        <v>8675</v>
      </c>
      <c r="B1188" s="3" t="s">
        <v>8676</v>
      </c>
      <c r="C1188" s="3" t="s">
        <v>8677</v>
      </c>
      <c r="D1188" s="3" t="s">
        <v>8678</v>
      </c>
      <c r="E1188" s="3" t="s">
        <v>8679</v>
      </c>
      <c r="F1188" s="3" t="s">
        <v>8680</v>
      </c>
      <c r="G1188" s="3" t="s">
        <v>8681</v>
      </c>
      <c r="H1188" s="3" t="s">
        <v>8682</v>
      </c>
      <c r="I1188" s="3" t="str">
        <f>IFERROR(__xludf.DUMMYFUNCTION("GOOGLETRANSLATE(H1188,""id"",""en"")"),"Marriage of an old young competition because of the mother every time I teach parenting science learning because the victim is a child")</f>
        <v>Marriage of an old young competition because of the mother every time I teach parenting science learning because the victim is a child</v>
      </c>
    </row>
    <row r="1189" ht="15.75" customHeight="1">
      <c r="A1189" s="3" t="s">
        <v>8683</v>
      </c>
      <c r="B1189" s="3" t="s">
        <v>8684</v>
      </c>
      <c r="C1189" s="3" t="s">
        <v>8685</v>
      </c>
      <c r="D1189" s="3" t="s">
        <v>8686</v>
      </c>
      <c r="E1189" s="3" t="s">
        <v>8687</v>
      </c>
      <c r="F1189" s="3" t="s">
        <v>8688</v>
      </c>
      <c r="G1189" s="3" t="s">
        <v>8689</v>
      </c>
      <c r="H1189" s="3" t="s">
        <v>8690</v>
      </c>
      <c r="I1189" s="3" t="str">
        <f>IFERROR(__xludf.DUMMYFUNCTION("GOOGLETRANSLATE(H1189,""id"",""en"")"),"The bebi is really hurt because just marriage is reasonable, just an Akpol child looking for the seeds of the weight of the family of the former Dompleng National Police Chief, the name of her husband if Fahrul chose Rica where young")</f>
        <v>The bebi is really hurt because just marriage is reasonable, just an Akpol child looking for the seeds of the weight of the family of the former Dompleng National Police Chief, the name of her husband if Fahrul chose Rica where young</v>
      </c>
    </row>
    <row r="1190" ht="15.75" customHeight="1">
      <c r="A1190" s="3" t="s">
        <v>8691</v>
      </c>
      <c r="B1190" s="3" t="s">
        <v>8692</v>
      </c>
      <c r="C1190" s="3" t="s">
        <v>8693</v>
      </c>
      <c r="D1190" s="3" t="s">
        <v>8694</v>
      </c>
      <c r="E1190" s="3" t="s">
        <v>8695</v>
      </c>
      <c r="F1190" s="3" t="s">
        <v>8696</v>
      </c>
      <c r="G1190" s="3" t="s">
        <v>8696</v>
      </c>
      <c r="H1190" s="3" t="s">
        <v>8697</v>
      </c>
      <c r="I1190" s="3" t="str">
        <f>IFERROR(__xludf.DUMMYFUNCTION("GOOGLETRANSLATE(H1190,""id"",""en"")"),"SITANIA WKWKWK KUA, if the capital is not hard to work young")</f>
        <v>SITANIA WKWKWK KUA, if the capital is not hard to work young</v>
      </c>
    </row>
    <row r="1191" ht="15.75" customHeight="1">
      <c r="A1191" s="3" t="s">
        <v>8698</v>
      </c>
      <c r="B1191" s="3" t="s">
        <v>8699</v>
      </c>
      <c r="C1191" s="3" t="s">
        <v>8700</v>
      </c>
      <c r="D1191" s="3" t="s">
        <v>8701</v>
      </c>
      <c r="E1191" s="3" t="s">
        <v>8702</v>
      </c>
      <c r="F1191" s="3" t="s">
        <v>8703</v>
      </c>
      <c r="G1191" s="3" t="s">
        <v>8704</v>
      </c>
      <c r="H1191" s="3" t="s">
        <v>8705</v>
      </c>
      <c r="I1191" s="3" t="str">
        <f>IFERROR(__xludf.DUMMYFUNCTION("GOOGLETRANSLATE(H1191,""id"",""en"")"),"Also pregnant outside your plan after marriage, the taste of young pairs is just two grateful kb, sterile")</f>
        <v>Also pregnant outside your plan after marriage, the taste of young pairs is just two grateful kb, sterile</v>
      </c>
    </row>
    <row r="1192" ht="15.75" customHeight="1">
      <c r="A1192" s="3" t="s">
        <v>8706</v>
      </c>
      <c r="B1192" s="3" t="s">
        <v>8707</v>
      </c>
      <c r="C1192" s="3" t="s">
        <v>8708</v>
      </c>
      <c r="D1192" s="3" t="s">
        <v>8709</v>
      </c>
      <c r="E1192" s="3" t="s">
        <v>8710</v>
      </c>
      <c r="F1192" s="3" t="s">
        <v>8711</v>
      </c>
      <c r="G1192" s="3" t="s">
        <v>8712</v>
      </c>
      <c r="H1192" s="3" t="s">
        <v>8713</v>
      </c>
      <c r="I1192" s="3" t="str">
        <f>IFERROR(__xludf.DUMMYFUNCTION("GOOGLETRANSLATE(H1192,""id"",""en"")"),"young marriage good good playing girlfriends, most of the sin to judge well according to life about the fortune of the underline")</f>
        <v>young marriage good good playing girlfriends, most of the sin to judge well according to life about the fortune of the underline</v>
      </c>
    </row>
    <row r="1193" ht="15.75" customHeight="1">
      <c r="A1193" s="3" t="s">
        <v>8714</v>
      </c>
      <c r="B1193" s="3" t="s">
        <v>8715</v>
      </c>
      <c r="C1193" s="3" t="s">
        <v>8716</v>
      </c>
      <c r="D1193" s="3" t="s">
        <v>8717</v>
      </c>
      <c r="E1193" s="3" t="s">
        <v>8718</v>
      </c>
      <c r="F1193" s="3" t="s">
        <v>8719</v>
      </c>
      <c r="G1193" s="3" t="s">
        <v>8720</v>
      </c>
      <c r="H1193" s="3" t="s">
        <v>8721</v>
      </c>
      <c r="I1193" s="3" t="str">
        <f>IFERROR(__xludf.DUMMYFUNCTION("GOOGLETRANSLATE(H1193,""id"",""en"")"),"Wrong Marriage Young Mental Money Comfortable Saying Comfortable Mapan Comfortable Money Different Tubes Just Comfortable Targets of Comfortable Car Homes")</f>
        <v>Wrong Marriage Young Mental Money Comfortable Saying Comfortable Mapan Comfortable Money Different Tubes Just Comfortable Targets of Comfortable Car Homes</v>
      </c>
    </row>
    <row r="1194" ht="15.75" customHeight="1">
      <c r="A1194" s="3" t="s">
        <v>8722</v>
      </c>
      <c r="B1194" s="3" t="s">
        <v>8723</v>
      </c>
      <c r="C1194" s="3" t="s">
        <v>8724</v>
      </c>
      <c r="D1194" s="3" t="s">
        <v>8725</v>
      </c>
      <c r="E1194" s="3" t="s">
        <v>8726</v>
      </c>
      <c r="F1194" s="3" t="s">
        <v>8727</v>
      </c>
      <c r="G1194" s="3" t="s">
        <v>8728</v>
      </c>
      <c r="H1194" s="3" t="s">
        <v>8729</v>
      </c>
      <c r="I1194" s="3" t="str">
        <f>IFERROR(__xludf.DUMMYFUNCTION("GOOGLETRANSLATE(H1194,""id"",""en"")"),"parents are not inheritance")</f>
        <v>parents are not inheritance</v>
      </c>
    </row>
    <row r="1195" ht="15.75" customHeight="1">
      <c r="A1195" s="3" t="s">
        <v>8730</v>
      </c>
      <c r="B1195" s="3" t="s">
        <v>8731</v>
      </c>
      <c r="C1195" s="3" t="s">
        <v>8732</v>
      </c>
      <c r="D1195" s="3" t="s">
        <v>8733</v>
      </c>
      <c r="E1195" s="3" t="s">
        <v>8734</v>
      </c>
      <c r="F1195" s="3" t="s">
        <v>8735</v>
      </c>
      <c r="G1195" s="3" t="s">
        <v>8735</v>
      </c>
      <c r="H1195" s="3" t="s">
        <v>8736</v>
      </c>
      <c r="I1195" s="3" t="str">
        <f>IFERROR(__xludf.DUMMYFUNCTION("GOOGLETRANSLATE(H1195,""id"",""en"")"),"Children are stupid, smooth salary of a young debt of young marriage friends")</f>
        <v>Children are stupid, smooth salary of a young debt of young marriage friends</v>
      </c>
    </row>
    <row r="1196" ht="15.75" customHeight="1">
      <c r="A1196" s="3" t="s">
        <v>8737</v>
      </c>
      <c r="B1196" s="3" t="s">
        <v>8738</v>
      </c>
      <c r="C1196" s="3" t="s">
        <v>8739</v>
      </c>
      <c r="D1196" s="3" t="s">
        <v>8740</v>
      </c>
      <c r="E1196" s="3" t="s">
        <v>8741</v>
      </c>
      <c r="F1196" s="3" t="s">
        <v>8742</v>
      </c>
      <c r="G1196" s="3" t="s">
        <v>8743</v>
      </c>
      <c r="H1196" s="3" t="s">
        <v>8744</v>
      </c>
      <c r="I1196" s="3" t="str">
        <f>IFERROR(__xludf.DUMMYFUNCTION("GOOGLETRANSLATE(H1196,""id"",""en"")"),"ha ha ha ha rezeki eyes broken asu dead eating young marriage to percoyo young marriage dizzy fuck")</f>
        <v>ha ha ha ha rezeki eyes broken asu dead eating young marriage to percoyo young marriage dizzy fuck</v>
      </c>
    </row>
    <row r="1197" ht="15.75" customHeight="1">
      <c r="A1197" s="3" t="s">
        <v>8745</v>
      </c>
      <c r="B1197" s="3" t="s">
        <v>8746</v>
      </c>
      <c r="C1197" s="3" t="s">
        <v>7385</v>
      </c>
      <c r="D1197" s="3" t="s">
        <v>7386</v>
      </c>
      <c r="E1197" s="3" t="s">
        <v>7387</v>
      </c>
      <c r="F1197" s="3" t="s">
        <v>7388</v>
      </c>
      <c r="G1197" s="3" t="s">
        <v>7388</v>
      </c>
      <c r="H1197" s="3" t="s">
        <v>7389</v>
      </c>
      <c r="I1197" s="3" t="str">
        <f>IFERROR(__xludf.DUMMYFUNCTION("GOOGLETRANSLATE(H1197,""id"",""en"")"),"Eat young marriage")</f>
        <v>Eat young marriage</v>
      </c>
    </row>
    <row r="1198" ht="15.75" customHeight="1">
      <c r="A1198" s="3" t="s">
        <v>8747</v>
      </c>
      <c r="B1198" s="3" t="s">
        <v>8747</v>
      </c>
      <c r="C1198" s="3" t="s">
        <v>170</v>
      </c>
      <c r="D1198" s="3" t="s">
        <v>169</v>
      </c>
      <c r="E1198" s="3" t="s">
        <v>169</v>
      </c>
      <c r="F1198" s="3" t="s">
        <v>169</v>
      </c>
      <c r="G1198" s="3" t="s">
        <v>169</v>
      </c>
      <c r="H1198" s="3" t="s">
        <v>170</v>
      </c>
      <c r="I1198" s="3" t="str">
        <f>IFERROR(__xludf.DUMMYFUNCTION("GOOGLETRANSLATE(H1198,""id"",""en"")"),"The Young Marriage")</f>
        <v>The Young Marriage</v>
      </c>
    </row>
    <row r="1199" ht="15.75" customHeight="1">
      <c r="A1199" s="3" t="s">
        <v>8748</v>
      </c>
      <c r="B1199" s="3" t="s">
        <v>8749</v>
      </c>
      <c r="C1199" s="3" t="s">
        <v>8750</v>
      </c>
      <c r="D1199" s="3" t="s">
        <v>8751</v>
      </c>
      <c r="E1199" s="3" t="s">
        <v>8752</v>
      </c>
      <c r="F1199" s="3" t="s">
        <v>8753</v>
      </c>
      <c r="G1199" s="3" t="s">
        <v>8754</v>
      </c>
      <c r="H1199" s="3" t="s">
        <v>8755</v>
      </c>
      <c r="I1199" s="3" t="str">
        <f>IFERROR(__xludf.DUMMYFUNCTION("GOOGLETRANSLATE(H1199,""id"",""en"")"),"Young Marriage Suggestions Young Marriage People Thinking Young Marriage Appeals Successfully Functioned")</f>
        <v>Young Marriage Suggestions Young Marriage People Thinking Young Marriage Appeals Successfully Functioned</v>
      </c>
    </row>
    <row r="1200" ht="15.75" customHeight="1">
      <c r="A1200" s="3" t="s">
        <v>8756</v>
      </c>
      <c r="B1200" s="3" t="s">
        <v>8757</v>
      </c>
      <c r="C1200" s="3" t="s">
        <v>8758</v>
      </c>
      <c r="D1200" s="3" t="s">
        <v>8759</v>
      </c>
      <c r="E1200" s="3" t="s">
        <v>8760</v>
      </c>
      <c r="F1200" s="3" t="s">
        <v>8761</v>
      </c>
      <c r="G1200" s="3" t="s">
        <v>8762</v>
      </c>
      <c r="H1200" s="3" t="s">
        <v>8763</v>
      </c>
      <c r="I1200" s="3" t="str">
        <f>IFERROR(__xludf.DUMMYFUNCTION("GOOGLETRANSLATE(H1200,""id"",""en"")"),"Young marriage people are told to get married quickly ngeckin marriage to look for borrowing money in -laws, just a peaceful marriage mah cingcong")</f>
        <v>Young marriage people are told to get married quickly ngeckin marriage to look for borrowing money in -laws, just a peaceful marriage mah cingcong</v>
      </c>
    </row>
    <row r="1201" ht="15.75" customHeight="1">
      <c r="A1201" s="3" t="s">
        <v>8764</v>
      </c>
      <c r="B1201" s="3" t="s">
        <v>8765</v>
      </c>
      <c r="C1201" s="3" t="s">
        <v>8766</v>
      </c>
      <c r="D1201" s="3" t="s">
        <v>8767</v>
      </c>
      <c r="E1201" s="3" t="s">
        <v>8768</v>
      </c>
      <c r="F1201" s="3" t="s">
        <v>8769</v>
      </c>
      <c r="G1201" s="3" t="s">
        <v>8770</v>
      </c>
      <c r="H1201" s="3" t="s">
        <v>8771</v>
      </c>
      <c r="I1201" s="3" t="str">
        <f>IFERROR(__xludf.DUMMYFUNCTION("GOOGLETRANSLATE(H1201,""id"",""en"")"),"yes house cramps since discussing Ustaz Salaf Discussing Psychology of Young Marriage Birul Walidain really respect it opens a donation if the disaster opens a donation if Palestine")</f>
        <v>yes house cramps since discussing Ustaz Salaf Discussing Psychology of Young Marriage Birul Walidain really respect it opens a donation if the disaster opens a donation if Palestine</v>
      </c>
    </row>
    <row r="1202" ht="15.75" customHeight="1">
      <c r="A1202" s="3" t="s">
        <v>8772</v>
      </c>
      <c r="B1202" s="3" t="s">
        <v>8772</v>
      </c>
      <c r="C1202" s="3" t="s">
        <v>8773</v>
      </c>
      <c r="D1202" s="3" t="s">
        <v>8774</v>
      </c>
      <c r="E1202" s="3" t="s">
        <v>8775</v>
      </c>
      <c r="F1202" s="3" t="s">
        <v>8776</v>
      </c>
      <c r="G1202" s="3" t="s">
        <v>8776</v>
      </c>
      <c r="H1202" s="3" t="s">
        <v>8777</v>
      </c>
      <c r="I1202" s="3" t="str">
        <f>IFERROR(__xludf.DUMMYFUNCTION("GOOGLETRANSLATE(H1202,""id"",""en"")"),"O Allah, yes, young people who get married, oath, salute, it's cool")</f>
        <v>O Allah, yes, young people who get married, oath, salute, it's cool</v>
      </c>
    </row>
    <row r="1203" ht="15.75" customHeight="1">
      <c r="A1203" s="3" t="s">
        <v>8778</v>
      </c>
      <c r="B1203" s="3" t="s">
        <v>8778</v>
      </c>
      <c r="C1203" s="3" t="s">
        <v>8779</v>
      </c>
      <c r="D1203" s="3" t="s">
        <v>8780</v>
      </c>
      <c r="E1203" s="3" t="s">
        <v>8781</v>
      </c>
      <c r="F1203" s="3" t="s">
        <v>8782</v>
      </c>
      <c r="G1203" s="3" t="s">
        <v>8783</v>
      </c>
      <c r="H1203" s="3" t="s">
        <v>8784</v>
      </c>
      <c r="I1203" s="3" t="str">
        <f>IFERROR(__xludf.DUMMYFUNCTION("GOOGLETRANSLATE(H1203,""id"",""en"")"),"SMT Marriage Young Hehehe Chirping Children")</f>
        <v>SMT Marriage Young Hehehe Chirping Children</v>
      </c>
    </row>
    <row r="1204" ht="15.75" customHeight="1">
      <c r="A1204" s="3" t="s">
        <v>8785</v>
      </c>
      <c r="B1204" s="3" t="s">
        <v>8785</v>
      </c>
      <c r="C1204" s="3" t="s">
        <v>8786</v>
      </c>
      <c r="D1204" s="3" t="s">
        <v>8787</v>
      </c>
      <c r="E1204" s="3" t="s">
        <v>8788</v>
      </c>
      <c r="F1204" s="3" t="s">
        <v>8789</v>
      </c>
      <c r="G1204" s="3" t="s">
        <v>8790</v>
      </c>
      <c r="H1204" s="3" t="s">
        <v>8791</v>
      </c>
      <c r="I1204" s="3" t="str">
        <f>IFERROR(__xludf.DUMMYFUNCTION("GOOGLETRANSLATE(H1204,""id"",""en"")"),"sorry gangs understand the environment focus on the study yes either devotees of young marriage parents studying nista religion")</f>
        <v>sorry gangs understand the environment focus on the study yes either devotees of young marriage parents studying nista religion</v>
      </c>
    </row>
    <row r="1205" ht="15.75" customHeight="1">
      <c r="A1205" s="3" t="s">
        <v>8792</v>
      </c>
      <c r="B1205" s="3" t="s">
        <v>8793</v>
      </c>
      <c r="C1205" s="3" t="s">
        <v>8793</v>
      </c>
      <c r="D1205" s="3" t="s">
        <v>8794</v>
      </c>
      <c r="E1205" s="3" t="s">
        <v>8795</v>
      </c>
      <c r="F1205" s="3" t="s">
        <v>8796</v>
      </c>
      <c r="G1205" s="3" t="s">
        <v>8796</v>
      </c>
      <c r="H1205" s="3" t="s">
        <v>8797</v>
      </c>
      <c r="I1205" s="3" t="str">
        <f>IFERROR(__xludf.DUMMYFUNCTION("GOOGLETRANSLATE(H1205,""id"",""en"")"),"mamam is young marriage")</f>
        <v>mamam is young marriage</v>
      </c>
    </row>
    <row r="1206" ht="15.75" customHeight="1">
      <c r="A1206" s="3" t="s">
        <v>8798</v>
      </c>
      <c r="B1206" s="3" t="s">
        <v>8799</v>
      </c>
      <c r="C1206" s="3" t="s">
        <v>8800</v>
      </c>
      <c r="D1206" s="3" t="s">
        <v>8801</v>
      </c>
      <c r="E1206" s="3" t="s">
        <v>8802</v>
      </c>
      <c r="F1206" s="3" t="s">
        <v>8803</v>
      </c>
      <c r="G1206" s="3" t="s">
        <v>8804</v>
      </c>
      <c r="H1206" s="3" t="s">
        <v>8805</v>
      </c>
      <c r="I1206" s="3" t="str">
        <f>IFERROR(__xludf.DUMMYFUNCTION("GOOGLETRANSLATE(H1206,""id"",""en"")"),"Privilege people dare to marry young people guarantee the family of privilege business")</f>
        <v>Privilege people dare to marry young people guarantee the family of privilege business</v>
      </c>
    </row>
    <row r="1207" ht="15.75" customHeight="1">
      <c r="A1207" s="3" t="s">
        <v>8806</v>
      </c>
      <c r="B1207" s="3" t="s">
        <v>8807</v>
      </c>
      <c r="C1207" s="3" t="s">
        <v>8808</v>
      </c>
      <c r="D1207" s="3" t="s">
        <v>8809</v>
      </c>
      <c r="E1207" s="3" t="s">
        <v>8810</v>
      </c>
      <c r="F1207" s="3" t="s">
        <v>8811</v>
      </c>
      <c r="G1207" s="3" t="s">
        <v>8812</v>
      </c>
      <c r="H1207" s="3" t="s">
        <v>8813</v>
      </c>
      <c r="I1207" s="3" t="str">
        <f>IFERROR(__xludf.DUMMYFUNCTION("GOOGLETRANSLATE(H1207,""id"",""en"")"),"The young marriage invites people to live the principle of marriage to marry, we need to be mentally ready for marriage material from sleeping together")</f>
        <v>The young marriage invites people to live the principle of marriage to marry, we need to be mentally ready for marriage material from sleeping together</v>
      </c>
    </row>
    <row r="1208" ht="15.75" customHeight="1">
      <c r="A1208" s="3" t="s">
        <v>8814</v>
      </c>
      <c r="B1208" s="3" t="s">
        <v>8815</v>
      </c>
      <c r="C1208" s="3" t="s">
        <v>8816</v>
      </c>
      <c r="D1208" s="3" t="s">
        <v>8817</v>
      </c>
      <c r="E1208" s="3" t="s">
        <v>8818</v>
      </c>
      <c r="F1208" s="3" t="s">
        <v>8819</v>
      </c>
      <c r="G1208" s="3" t="s">
        <v>8820</v>
      </c>
      <c r="H1208" s="3" t="s">
        <v>8821</v>
      </c>
      <c r="I1208" s="3" t="str">
        <f>IFERROR(__xludf.DUMMYFUNCTION("GOOGLETRANSLATE(H1208,""id"",""en"")"),"Most of the time using the ageism card thinking young marriage is not complained of tired not forgetting not to understand excel things don't like to eat now or don't you not pay for children Astagfirullah")</f>
        <v>Most of the time using the ageism card thinking young marriage is not complained of tired not forgetting not to understand excel things don't like to eat now or don't you not pay for children Astagfirullah</v>
      </c>
    </row>
    <row r="1209" ht="15.75" customHeight="1">
      <c r="A1209" s="3" t="s">
        <v>8822</v>
      </c>
      <c r="B1209" s="3" t="s">
        <v>8823</v>
      </c>
      <c r="C1209" s="3" t="s">
        <v>8824</v>
      </c>
      <c r="D1209" s="3" t="s">
        <v>8825</v>
      </c>
      <c r="E1209" s="3" t="s">
        <v>8826</v>
      </c>
      <c r="F1209" s="3" t="s">
        <v>8827</v>
      </c>
      <c r="G1209" s="3" t="s">
        <v>8828</v>
      </c>
      <c r="H1209" s="3" t="s">
        <v>8829</v>
      </c>
      <c r="I1209" s="3" t="str">
        <f>IFERROR(__xludf.DUMMYFUNCTION("GOOGLETRANSLATE(H1209,""id"",""en"")"),"Marriage Young Rezeki Stupid Rezeki Yes Search")</f>
        <v>Marriage Young Rezeki Stupid Rezeki Yes Search</v>
      </c>
    </row>
    <row r="1210" ht="15.75" customHeight="1">
      <c r="A1210" s="3" t="s">
        <v>8830</v>
      </c>
      <c r="B1210" s="3" t="s">
        <v>8831</v>
      </c>
      <c r="C1210" s="3" t="s">
        <v>8832</v>
      </c>
      <c r="D1210" s="3" t="s">
        <v>8833</v>
      </c>
      <c r="E1210" s="3" t="s">
        <v>8834</v>
      </c>
      <c r="F1210" s="3" t="s">
        <v>8835</v>
      </c>
      <c r="G1210" s="3" t="s">
        <v>8836</v>
      </c>
      <c r="H1210" s="3" t="s">
        <v>8837</v>
      </c>
      <c r="I1210" s="3" t="str">
        <f>IFERROR(__xludf.DUMMYFUNCTION("GOOGLETRANSLATE(H1210,""id"",""en"")"),"Ibu sister invited to get married yesterday, let's like the young")</f>
        <v>Ibu sister invited to get married yesterday, let's like the young</v>
      </c>
    </row>
    <row r="1211" ht="15.75" customHeight="1">
      <c r="A1211" s="3" t="s">
        <v>8838</v>
      </c>
      <c r="B1211" s="3" t="s">
        <v>8839</v>
      </c>
      <c r="C1211" s="3" t="s">
        <v>8840</v>
      </c>
      <c r="D1211" s="3" t="s">
        <v>8841</v>
      </c>
      <c r="E1211" s="3" t="s">
        <v>8842</v>
      </c>
      <c r="F1211" s="3" t="s">
        <v>8843</v>
      </c>
      <c r="G1211" s="3" t="s">
        <v>8844</v>
      </c>
      <c r="H1211" s="3" t="s">
        <v>8845</v>
      </c>
      <c r="I1211" s="3" t="str">
        <f>IFERROR(__xludf.DUMMYFUNCTION("GOOGLETRANSLATE(H1211,""id"",""en"")"),"Tell the woman to marry the world of marriage, a child, youth is young")</f>
        <v>Tell the woman to marry the world of marriage, a child, youth is young</v>
      </c>
    </row>
    <row r="1212" ht="15.75" customHeight="1">
      <c r="A1212" s="3" t="s">
        <v>8846</v>
      </c>
      <c r="B1212" s="3" t="s">
        <v>8847</v>
      </c>
      <c r="C1212" s="3" t="s">
        <v>8848</v>
      </c>
      <c r="D1212" s="3" t="s">
        <v>8849</v>
      </c>
      <c r="E1212" s="3" t="s">
        <v>8850</v>
      </c>
      <c r="F1212" s="3" t="s">
        <v>8851</v>
      </c>
      <c r="G1212" s="3" t="s">
        <v>8852</v>
      </c>
      <c r="H1212" s="3" t="s">
        <v>8853</v>
      </c>
      <c r="I1212" s="3" t="str">
        <f>IFERROR(__xludf.DUMMYFUNCTION("GOOGLETRANSLATE(H1212,""id"",""en"")"),"Good young marriage boyfriend sin Sin loss girl boyfriend looking for her husband wine work minimal")</f>
        <v>Good young marriage boyfriend sin Sin loss girl boyfriend looking for her husband wine work minimal</v>
      </c>
    </row>
    <row r="1213" ht="15.75" customHeight="1">
      <c r="A1213" s="3" t="s">
        <v>8854</v>
      </c>
      <c r="B1213" s="3" t="s">
        <v>8855</v>
      </c>
      <c r="C1213" s="3" t="s">
        <v>8856</v>
      </c>
      <c r="D1213" s="3" t="s">
        <v>8857</v>
      </c>
      <c r="E1213" s="3" t="s">
        <v>8858</v>
      </c>
      <c r="F1213" s="3" t="s">
        <v>8859</v>
      </c>
      <c r="G1213" s="3" t="s">
        <v>8860</v>
      </c>
      <c r="H1213" s="3" t="s">
        <v>8861</v>
      </c>
      <c r="I1213" s="3" t="str">
        <f>IFERROR(__xludf.DUMMYFUNCTION("GOOGLETRANSLATE(H1213,""id"",""en"")"),"Meeting young cigarettes marriage work hmmm hmmm willing brothers people to come and go ji anyway love you healthy people")</f>
        <v>Meeting young cigarettes marriage work hmmm hmmm willing brothers people to come and go ji anyway love you healthy people</v>
      </c>
    </row>
    <row r="1214" ht="15.75" customHeight="1">
      <c r="A1214" s="3" t="s">
        <v>8862</v>
      </c>
      <c r="B1214" s="3" t="s">
        <v>8863</v>
      </c>
      <c r="C1214" s="3" t="s">
        <v>8864</v>
      </c>
      <c r="D1214" s="3" t="s">
        <v>8865</v>
      </c>
      <c r="E1214" s="3" t="s">
        <v>8866</v>
      </c>
      <c r="F1214" s="3" t="s">
        <v>8867</v>
      </c>
      <c r="G1214" s="3" t="s">
        <v>8868</v>
      </c>
      <c r="H1214" s="3" t="s">
        <v>8869</v>
      </c>
      <c r="I1214" s="3" t="str">
        <f>IFERROR(__xludf.DUMMYFUNCTION("GOOGLETRANSLATE(H1214,""id"",""en"")"),"behind the sarcastic marriage not marriage young mending single path satisfied yes like borrowing money money likes to be satisfied with my husband, don't be satire")</f>
        <v>behind the sarcastic marriage not marriage young mending single path satisfied yes like borrowing money money likes to be satisfied with my husband, don't be satire</v>
      </c>
    </row>
    <row r="1215" ht="15.75" customHeight="1">
      <c r="A1215" s="3" t="s">
        <v>8870</v>
      </c>
      <c r="B1215" s="3" t="s">
        <v>8871</v>
      </c>
      <c r="C1215" s="3" t="s">
        <v>8872</v>
      </c>
      <c r="D1215" s="3" t="s">
        <v>8873</v>
      </c>
      <c r="E1215" s="3" t="s">
        <v>8874</v>
      </c>
      <c r="F1215" s="3" t="s">
        <v>8875</v>
      </c>
      <c r="G1215" s="3" t="s">
        <v>8876</v>
      </c>
      <c r="H1215" s="3" t="s">
        <v>8877</v>
      </c>
      <c r="I1215" s="3" t="str">
        <f>IFERROR(__xludf.DUMMYFUNCTION("GOOGLETRANSLATE(H1215,""id"",""en"")"),"while marriage children Suggestions Discussion Family divorce titles young widows")</f>
        <v>while marriage children Suggestions Discussion Family divorce titles young widows</v>
      </c>
    </row>
    <row r="1216" ht="15.75" customHeight="1">
      <c r="A1216" s="3" t="s">
        <v>8878</v>
      </c>
      <c r="B1216" s="3" t="s">
        <v>8878</v>
      </c>
      <c r="C1216" s="3" t="s">
        <v>8879</v>
      </c>
      <c r="D1216" s="3" t="s">
        <v>8880</v>
      </c>
      <c r="E1216" s="3" t="s">
        <v>8881</v>
      </c>
      <c r="F1216" s="3" t="s">
        <v>8882</v>
      </c>
      <c r="G1216" s="3" t="s">
        <v>8883</v>
      </c>
      <c r="H1216" s="3" t="s">
        <v>8884</v>
      </c>
      <c r="I1216" s="3" t="str">
        <f>IFERROR(__xludf.DUMMYFUNCTION("GOOGLETRANSLATE(H1216,""id"",""en"")"),"Eat young marriage to borrow money xixixi")</f>
        <v>Eat young marriage to borrow money xixixi</v>
      </c>
    </row>
    <row r="1217" ht="15.75" customHeight="1">
      <c r="A1217" s="3" t="s">
        <v>8885</v>
      </c>
      <c r="B1217" s="3" t="s">
        <v>8885</v>
      </c>
      <c r="C1217" s="3" t="s">
        <v>8885</v>
      </c>
      <c r="D1217" s="3" t="s">
        <v>8886</v>
      </c>
      <c r="E1217" s="3" t="s">
        <v>8886</v>
      </c>
      <c r="F1217" s="3" t="s">
        <v>8886</v>
      </c>
      <c r="G1217" s="3" t="s">
        <v>8886</v>
      </c>
      <c r="H1217" s="3" t="s">
        <v>8885</v>
      </c>
      <c r="I1217" s="3" t="str">
        <f>IFERROR(__xludf.DUMMYFUNCTION("GOOGLETRANSLATE(H1217,""id"",""en"")"),"Life of young marriage")</f>
        <v>Life of young marriage</v>
      </c>
    </row>
    <row r="1218" ht="15.75" customHeight="1">
      <c r="A1218" s="3" t="s">
        <v>8887</v>
      </c>
      <c r="B1218" s="3" t="s">
        <v>8888</v>
      </c>
      <c r="C1218" s="3" t="s">
        <v>8889</v>
      </c>
      <c r="D1218" s="3" t="s">
        <v>8890</v>
      </c>
      <c r="E1218" s="3" t="s">
        <v>8891</v>
      </c>
      <c r="F1218" s="3" t="s">
        <v>8892</v>
      </c>
      <c r="G1218" s="3" t="s">
        <v>8893</v>
      </c>
      <c r="H1218" s="3" t="s">
        <v>8894</v>
      </c>
      <c r="I1218" s="3" t="str">
        <f>IFERROR(__xludf.DUMMYFUNCTION("GOOGLETRANSLATE(H1218,""id"",""en"")"),"young chasing career trying the wider world not infrequently vacant work hard to receive marriage core anxiety sad et al if it turns")</f>
        <v>young chasing career trying the wider world not infrequently vacant work hard to receive marriage core anxiety sad et al if it turns</v>
      </c>
    </row>
    <row r="1219" ht="15.75" customHeight="1">
      <c r="A1219" s="3" t="s">
        <v>8895</v>
      </c>
      <c r="B1219" s="3" t="s">
        <v>8896</v>
      </c>
      <c r="C1219" s="3" t="s">
        <v>8897</v>
      </c>
      <c r="D1219" s="3" t="s">
        <v>8898</v>
      </c>
      <c r="E1219" s="3" t="s">
        <v>8899</v>
      </c>
      <c r="F1219" s="3" t="s">
        <v>8900</v>
      </c>
      <c r="G1219" s="3" t="s">
        <v>8901</v>
      </c>
      <c r="H1219" s="3" t="s">
        <v>8902</v>
      </c>
      <c r="I1219" s="3" t="str">
        <f>IFERROR(__xludf.DUMMYFUNCTION("GOOGLETRANSLATE(H1219,""id"",""en"")"),"Marriage to normalize young marriage scary if marriage balances the science of marriage to pre -wedding class, etc. so that the scary is shocked")</f>
        <v>Marriage to normalize young marriage scary if marriage balances the science of marriage to pre -wedding class, etc. so that the scary is shocked</v>
      </c>
    </row>
    <row r="1220" ht="15.75" customHeight="1">
      <c r="A1220" s="3" t="s">
        <v>8903</v>
      </c>
      <c r="B1220" s="3" t="s">
        <v>8903</v>
      </c>
      <c r="C1220" s="3" t="s">
        <v>8904</v>
      </c>
      <c r="D1220" s="3" t="s">
        <v>8905</v>
      </c>
      <c r="E1220" s="3" t="s">
        <v>8905</v>
      </c>
      <c r="F1220" s="3" t="s">
        <v>8906</v>
      </c>
      <c r="G1220" s="3" t="s">
        <v>8907</v>
      </c>
      <c r="H1220" s="3" t="s">
        <v>8908</v>
      </c>
      <c r="I1220" s="3" t="str">
        <f>IFERROR(__xludf.DUMMYFUNCTION("GOOGLETRANSLATE(H1220,""id"",""en"")"),"think young marriage huh")</f>
        <v>think young marriage huh</v>
      </c>
    </row>
    <row r="1221" ht="15.75" customHeight="1">
      <c r="A1221" s="3" t="s">
        <v>8909</v>
      </c>
      <c r="B1221" s="3" t="s">
        <v>8910</v>
      </c>
      <c r="C1221" s="3" t="s">
        <v>8911</v>
      </c>
      <c r="D1221" s="3" t="s">
        <v>8912</v>
      </c>
      <c r="E1221" s="3" t="s">
        <v>8913</v>
      </c>
      <c r="F1221" s="3" t="s">
        <v>8914</v>
      </c>
      <c r="G1221" s="3" t="s">
        <v>8915</v>
      </c>
      <c r="H1221" s="3" t="s">
        <v>8916</v>
      </c>
      <c r="I1221" s="3" t="str">
        <f>IFERROR(__xludf.DUMMYFUNCTION("GOOGLETRANSLATE(H1221,""id"",""en"")"),"if dizzy, bring young marriage")</f>
        <v>if dizzy, bring young marriage</v>
      </c>
    </row>
    <row r="1222" ht="15.75" customHeight="1">
      <c r="A1222" s="3" t="s">
        <v>8917</v>
      </c>
      <c r="B1222" s="3" t="s">
        <v>8918</v>
      </c>
      <c r="C1222" s="3" t="s">
        <v>8919</v>
      </c>
      <c r="D1222" s="3" t="s">
        <v>8920</v>
      </c>
      <c r="E1222" s="3" t="s">
        <v>8921</v>
      </c>
      <c r="F1222" s="3" t="s">
        <v>8922</v>
      </c>
      <c r="G1222" s="3" t="s">
        <v>8922</v>
      </c>
      <c r="H1222" s="3" t="s">
        <v>8923</v>
      </c>
      <c r="I1222" s="3" t="str">
        <f>IFERROR(__xludf.DUMMYFUNCTION("GOOGLETRANSLATE(H1222,""id"",""en"")"),"YOUNG MARRIA")</f>
        <v>YOUNG MARRIA</v>
      </c>
    </row>
    <row r="1223" ht="15.75" customHeight="1">
      <c r="A1223" s="3" t="s">
        <v>8924</v>
      </c>
      <c r="B1223" s="3" t="s">
        <v>8925</v>
      </c>
      <c r="C1223" s="3" t="s">
        <v>8926</v>
      </c>
      <c r="D1223" s="3" t="s">
        <v>8927</v>
      </c>
      <c r="E1223" s="3" t="s">
        <v>8928</v>
      </c>
      <c r="F1223" s="3" t="s">
        <v>8929</v>
      </c>
      <c r="G1223" s="3" t="s">
        <v>8929</v>
      </c>
      <c r="H1223" s="3" t="s">
        <v>8930</v>
      </c>
      <c r="I1223" s="3" t="str">
        <f>IFERROR(__xludf.DUMMYFUNCTION("GOOGLETRANSLATE(H1223,""id"",""en"")"),"Minimum young marriage note")</f>
        <v>Minimum young marriage note</v>
      </c>
    </row>
    <row r="1224" ht="15.75" customHeight="1">
      <c r="A1224" s="3" t="s">
        <v>8931</v>
      </c>
      <c r="B1224" s="3" t="s">
        <v>8932</v>
      </c>
      <c r="C1224" s="3" t="s">
        <v>8933</v>
      </c>
      <c r="D1224" s="3" t="s">
        <v>8934</v>
      </c>
      <c r="E1224" s="3" t="s">
        <v>8935</v>
      </c>
      <c r="F1224" s="3" t="s">
        <v>8936</v>
      </c>
      <c r="G1224" s="3" t="s">
        <v>8937</v>
      </c>
      <c r="H1224" s="3" t="s">
        <v>8938</v>
      </c>
      <c r="I1224" s="3" t="str">
        <f>IFERROR(__xludf.DUMMYFUNCTION("GOOGLETRANSLATE(H1224,""id"",""en"")"),"I really go to saying brother because you are a teenage child motivation young marriage thinking in front of the generation of the nation, the flower is rapid if the marriage marriage marriage marriage is easy to get responsibility")</f>
        <v>I really go to saying brother because you are a teenage child motivation young marriage thinking in front of the generation of the nation, the flower is rapid if the marriage marriage marriage marriage is easy to get responsibility</v>
      </c>
    </row>
    <row r="1225" ht="15.75" customHeight="1">
      <c r="A1225" s="3" t="s">
        <v>8939</v>
      </c>
      <c r="B1225" s="3" t="s">
        <v>8940</v>
      </c>
      <c r="C1225" s="3" t="s">
        <v>8941</v>
      </c>
      <c r="D1225" s="3" t="s">
        <v>8942</v>
      </c>
      <c r="E1225" s="3" t="s">
        <v>8943</v>
      </c>
      <c r="F1225" s="3" t="s">
        <v>8944</v>
      </c>
      <c r="G1225" s="3" t="s">
        <v>8945</v>
      </c>
      <c r="H1225" s="3" t="s">
        <v>8946</v>
      </c>
      <c r="I1225" s="3" t="str">
        <f>IFERROR(__xludf.DUMMYFUNCTION("GOOGLETRANSLATE(H1225,""id"",""en"")"),"ariskaf is really very annoyed, so annoying, the enemy is good, the young marriage.")</f>
        <v>ariskaf is really very annoyed, so annoying, the enemy is good, the young marriage.</v>
      </c>
    </row>
    <row r="1226" ht="15.75" customHeight="1">
      <c r="A1226" s="3" t="s">
        <v>8947</v>
      </c>
      <c r="B1226" s="3" t="s">
        <v>8947</v>
      </c>
      <c r="C1226" s="3" t="s">
        <v>8948</v>
      </c>
      <c r="D1226" s="3" t="s">
        <v>8949</v>
      </c>
      <c r="E1226" s="3" t="s">
        <v>8950</v>
      </c>
      <c r="F1226" s="3" t="s">
        <v>8951</v>
      </c>
      <c r="G1226" s="3" t="s">
        <v>8952</v>
      </c>
      <c r="H1226" s="3" t="s">
        <v>8953</v>
      </c>
      <c r="I1226" s="3" t="str">
        <f>IFERROR(__xludf.DUMMYFUNCTION("GOOGLETRANSLATE(H1226,""id"",""en"")"),"anti -girlfriend echoed young marriage to brother")</f>
        <v>anti -girlfriend echoed young marriage to brother</v>
      </c>
    </row>
    <row r="1227" ht="15.75" customHeight="1">
      <c r="A1227" s="3" t="s">
        <v>8954</v>
      </c>
      <c r="B1227" s="3" t="s">
        <v>8954</v>
      </c>
      <c r="C1227" s="3" t="s">
        <v>8032</v>
      </c>
      <c r="D1227" s="3" t="s">
        <v>8031</v>
      </c>
      <c r="E1227" s="3" t="s">
        <v>8031</v>
      </c>
      <c r="F1227" s="3" t="s">
        <v>8031</v>
      </c>
      <c r="G1227" s="3" t="s">
        <v>8031</v>
      </c>
      <c r="H1227" s="3" t="s">
        <v>8032</v>
      </c>
      <c r="I1227" s="3" t="str">
        <f>IFERROR(__xludf.DUMMYFUNCTION("GOOGLETRANSLATE(H1227,""id"",""en"")"),"Eat young marriage")</f>
        <v>Eat young marriage</v>
      </c>
    </row>
    <row r="1228" ht="15.75" customHeight="1">
      <c r="A1228" s="3" t="s">
        <v>8955</v>
      </c>
      <c r="B1228" s="3" t="s">
        <v>8955</v>
      </c>
      <c r="C1228" s="3" t="s">
        <v>8956</v>
      </c>
      <c r="D1228" s="3" t="s">
        <v>8957</v>
      </c>
      <c r="E1228" s="3" t="s">
        <v>8958</v>
      </c>
      <c r="F1228" s="3" t="s">
        <v>8959</v>
      </c>
      <c r="G1228" s="3" t="s">
        <v>8959</v>
      </c>
      <c r="H1228" s="3" t="s">
        <v>8960</v>
      </c>
      <c r="I1228" s="3" t="str">
        <f>IFERROR(__xludf.DUMMYFUNCTION("GOOGLETRANSLATE(H1228,""id"",""en"")"),"let's marry young fortune mah halah")</f>
        <v>let's marry young fortune mah halah</v>
      </c>
    </row>
    <row r="1229" ht="15.75" customHeight="1">
      <c r="A1229" s="3" t="s">
        <v>8961</v>
      </c>
      <c r="B1229" s="3" t="s">
        <v>8962</v>
      </c>
      <c r="C1229" s="3" t="s">
        <v>8963</v>
      </c>
      <c r="D1229" s="3" t="s">
        <v>8964</v>
      </c>
      <c r="E1229" s="3" t="s">
        <v>8965</v>
      </c>
      <c r="F1229" s="3" t="s">
        <v>8966</v>
      </c>
      <c r="G1229" s="3" t="s">
        <v>8967</v>
      </c>
      <c r="H1229" s="3" t="s">
        <v>8968</v>
      </c>
      <c r="I1229" s="3" t="str">
        <f>IFERROR(__xludf.DUMMYFUNCTION("GOOGLETRANSLATE(H1229,""id"",""en"")"),"Think of marriage, tai the results if not divorced, the neighbor said the neighbor Fuck Tai rushed to marry a good favorable if you don't get married, it's good")</f>
        <v>Think of marriage, tai the results if not divorced, the neighbor said the neighbor Fuck Tai rushed to marry a good favorable if you don't get married, it's good</v>
      </c>
    </row>
    <row r="1230" ht="15.75" customHeight="1">
      <c r="A1230" s="3" t="s">
        <v>8969</v>
      </c>
      <c r="B1230" s="3" t="s">
        <v>8970</v>
      </c>
      <c r="C1230" s="3" t="s">
        <v>8971</v>
      </c>
      <c r="D1230" s="3" t="s">
        <v>8972</v>
      </c>
      <c r="E1230" s="3" t="s">
        <v>8973</v>
      </c>
      <c r="F1230" s="3" t="s">
        <v>8974</v>
      </c>
      <c r="G1230" s="3" t="s">
        <v>8975</v>
      </c>
      <c r="H1230" s="3" t="s">
        <v>8976</v>
      </c>
      <c r="I1230" s="3" t="str">
        <f>IFERROR(__xludf.DUMMYFUNCTION("GOOGLETRANSLATE(H1230,""id"",""en"")"),"Honestly, I am a driver to marry a marriage deliberately say the old age of the driver is just the response, try to meet the young sister, invite the lol to marriage")</f>
        <v>Honestly, I am a driver to marry a marriage deliberately say the old age of the driver is just the response, try to meet the young sister, invite the lol to marriage</v>
      </c>
    </row>
    <row r="1231" ht="15.75" customHeight="1">
      <c r="A1231" s="3" t="s">
        <v>8977</v>
      </c>
      <c r="B1231" s="3" t="s">
        <v>8977</v>
      </c>
      <c r="C1231" s="3" t="s">
        <v>8978</v>
      </c>
      <c r="D1231" s="3" t="s">
        <v>8979</v>
      </c>
      <c r="E1231" s="3" t="s">
        <v>8980</v>
      </c>
      <c r="F1231" s="3" t="s">
        <v>8981</v>
      </c>
      <c r="G1231" s="3" t="s">
        <v>8981</v>
      </c>
      <c r="H1231" s="3" t="s">
        <v>8982</v>
      </c>
      <c r="I1231" s="3" t="str">
        <f>IFERROR(__xludf.DUMMYFUNCTION("GOOGLETRANSLATE(H1231,""id"",""en"")"),"Blue Divorced Marriage Poor Bian Young Age")</f>
        <v>Blue Divorced Marriage Poor Bian Young Age</v>
      </c>
    </row>
    <row r="1232" ht="15.75" customHeight="1">
      <c r="A1232" s="3" t="s">
        <v>8983</v>
      </c>
      <c r="B1232" s="3" t="s">
        <v>8983</v>
      </c>
      <c r="C1232" s="3" t="s">
        <v>8984</v>
      </c>
      <c r="D1232" s="3" t="s">
        <v>8985</v>
      </c>
      <c r="E1232" s="3" t="s">
        <v>8986</v>
      </c>
      <c r="F1232" s="3" t="s">
        <v>8987</v>
      </c>
      <c r="G1232" s="3" t="s">
        <v>8987</v>
      </c>
      <c r="H1232" s="3" t="s">
        <v>8988</v>
      </c>
      <c r="I1232" s="3" t="str">
        <f>IFERROR(__xludf.DUMMYFUNCTION("GOOGLETRANSLATE(H1232,""id"",""en"")"),"the phone is not married young, the money is fuck")</f>
        <v>the phone is not married young, the money is fuck</v>
      </c>
    </row>
    <row r="1233" ht="15.75" customHeight="1">
      <c r="A1233" s="3" t="s">
        <v>8989</v>
      </c>
      <c r="B1233" s="3" t="s">
        <v>8990</v>
      </c>
      <c r="C1233" s="3" t="s">
        <v>8991</v>
      </c>
      <c r="D1233" s="3" t="s">
        <v>8992</v>
      </c>
      <c r="E1233" s="3" t="s">
        <v>8993</v>
      </c>
      <c r="F1233" s="3" t="s">
        <v>8994</v>
      </c>
      <c r="G1233" s="3" t="s">
        <v>8995</v>
      </c>
      <c r="H1233" s="3" t="s">
        <v>8996</v>
      </c>
      <c r="I1233" s="3" t="str">
        <f>IFERROR(__xludf.DUMMYFUNCTION("GOOGLETRANSLATE(H1233,""id"",""en"")"),"Lazy bet if told to tell young marriage to mean the way to choose good intentions when forced people are okay")</f>
        <v>Lazy bet if told to tell young marriage to mean the way to choose good intentions when forced people are okay</v>
      </c>
    </row>
    <row r="1234" ht="15.75" customHeight="1">
      <c r="A1234" s="3" t="s">
        <v>8997</v>
      </c>
      <c r="B1234" s="3" t="s">
        <v>8998</v>
      </c>
      <c r="C1234" s="3" t="s">
        <v>8998</v>
      </c>
      <c r="D1234" s="3" t="s">
        <v>8999</v>
      </c>
      <c r="E1234" s="3" t="s">
        <v>8999</v>
      </c>
      <c r="F1234" s="3" t="s">
        <v>8999</v>
      </c>
      <c r="G1234" s="3" t="s">
        <v>9000</v>
      </c>
      <c r="H1234" s="3" t="s">
        <v>9001</v>
      </c>
      <c r="I1234" s="3" t="str">
        <f>IFERROR(__xludf.DUMMYFUNCTION("GOOGLETRANSLATE(H1234,""id"",""en"")"),"Beautiful young marriage")</f>
        <v>Beautiful young marriage</v>
      </c>
    </row>
    <row r="1235" ht="15.75" customHeight="1">
      <c r="A1235" s="3" t="s">
        <v>9002</v>
      </c>
      <c r="B1235" s="3" t="s">
        <v>9003</v>
      </c>
      <c r="C1235" s="3" t="s">
        <v>9003</v>
      </c>
      <c r="D1235" s="3" t="s">
        <v>9004</v>
      </c>
      <c r="E1235" s="3" t="s">
        <v>9005</v>
      </c>
      <c r="F1235" s="3" t="s">
        <v>9006</v>
      </c>
      <c r="G1235" s="3" t="s">
        <v>9007</v>
      </c>
      <c r="H1235" s="3" t="s">
        <v>9008</v>
      </c>
      <c r="I1235" s="3" t="str">
        <f>IFERROR(__xludf.DUMMYFUNCTION("GOOGLETRANSLATE(H1235,""id"",""en"")"),"Marriage Young Age People Feeling Sad")</f>
        <v>Marriage Young Age People Feeling Sad</v>
      </c>
    </row>
    <row r="1236" ht="15.75" customHeight="1">
      <c r="A1236" s="3" t="s">
        <v>9009</v>
      </c>
      <c r="B1236" s="3" t="s">
        <v>9010</v>
      </c>
      <c r="C1236" s="3" t="s">
        <v>9011</v>
      </c>
      <c r="D1236" s="3" t="s">
        <v>9012</v>
      </c>
      <c r="E1236" s="3" t="s">
        <v>9013</v>
      </c>
      <c r="F1236" s="3" t="s">
        <v>9014</v>
      </c>
      <c r="G1236" s="3" t="s">
        <v>9014</v>
      </c>
      <c r="H1236" s="3" t="s">
        <v>9015</v>
      </c>
      <c r="I1236" s="3" t="str">
        <f>IFERROR(__xludf.DUMMYFUNCTION("GOOGLETRANSLATE(H1236,""id"",""en"")"),"Eat the young marriage really bacoted, just marriage, just marriage")</f>
        <v>Eat the young marriage really bacoted, just marriage, just marriage</v>
      </c>
    </row>
    <row r="1237" ht="15.75" customHeight="1">
      <c r="A1237" s="3" t="s">
        <v>9016</v>
      </c>
      <c r="B1237" s="3" t="s">
        <v>8032</v>
      </c>
      <c r="C1237" s="3" t="s">
        <v>8032</v>
      </c>
      <c r="D1237" s="3" t="s">
        <v>8031</v>
      </c>
      <c r="E1237" s="3" t="s">
        <v>8031</v>
      </c>
      <c r="F1237" s="3" t="s">
        <v>8031</v>
      </c>
      <c r="G1237" s="3" t="s">
        <v>8031</v>
      </c>
      <c r="H1237" s="3" t="s">
        <v>8032</v>
      </c>
      <c r="I1237" s="3" t="str">
        <f>IFERROR(__xludf.DUMMYFUNCTION("GOOGLETRANSLATE(H1237,""id"",""en"")"),"Eat young marriage")</f>
        <v>Eat young marriage</v>
      </c>
    </row>
    <row r="1238" ht="15.75" customHeight="1">
      <c r="A1238" s="3" t="s">
        <v>9017</v>
      </c>
      <c r="B1238" s="3" t="s">
        <v>9017</v>
      </c>
      <c r="C1238" s="3" t="s">
        <v>9018</v>
      </c>
      <c r="D1238" s="3" t="s">
        <v>9019</v>
      </c>
      <c r="E1238" s="3" t="s">
        <v>9020</v>
      </c>
      <c r="F1238" s="3" t="s">
        <v>9021</v>
      </c>
      <c r="G1238" s="3" t="s">
        <v>9021</v>
      </c>
      <c r="H1238" s="3" t="s">
        <v>9022</v>
      </c>
      <c r="I1238" s="3" t="str">
        <f>IFERROR(__xludf.DUMMYFUNCTION("GOOGLETRANSLATE(H1238,""id"",""en"")"),"mamam tah young marriage")</f>
        <v>mamam tah young marriage</v>
      </c>
    </row>
    <row r="1239" ht="15.75" customHeight="1">
      <c r="A1239" s="3" t="s">
        <v>9023</v>
      </c>
      <c r="B1239" s="3" t="s">
        <v>9024</v>
      </c>
      <c r="C1239" s="3" t="s">
        <v>9025</v>
      </c>
      <c r="D1239" s="3" t="s">
        <v>9026</v>
      </c>
      <c r="E1239" s="3" t="s">
        <v>9026</v>
      </c>
      <c r="F1239" s="3" t="s">
        <v>9026</v>
      </c>
      <c r="G1239" s="3" t="s">
        <v>9026</v>
      </c>
      <c r="H1239" s="3" t="s">
        <v>9025</v>
      </c>
      <c r="I1239" s="3" t="str">
        <f>IFERROR(__xludf.DUMMYFUNCTION("GOOGLETRANSLATE(H1239,""id"",""en"")"),"good young marriage")</f>
        <v>good young marriage</v>
      </c>
    </row>
    <row r="1240" ht="15.75" customHeight="1">
      <c r="A1240" s="3" t="s">
        <v>9027</v>
      </c>
      <c r="B1240" s="3" t="s">
        <v>9027</v>
      </c>
      <c r="C1240" s="3" t="s">
        <v>8032</v>
      </c>
      <c r="D1240" s="3" t="s">
        <v>8031</v>
      </c>
      <c r="E1240" s="3" t="s">
        <v>8031</v>
      </c>
      <c r="F1240" s="3" t="s">
        <v>8031</v>
      </c>
      <c r="G1240" s="3" t="s">
        <v>8031</v>
      </c>
      <c r="H1240" s="3" t="s">
        <v>8032</v>
      </c>
      <c r="I1240" s="3" t="str">
        <f>IFERROR(__xludf.DUMMYFUNCTION("GOOGLETRANSLATE(H1240,""id"",""en"")"),"Eat young marriage")</f>
        <v>Eat young marriage</v>
      </c>
    </row>
    <row r="1241" ht="15.75" customHeight="1">
      <c r="A1241" s="3" t="s">
        <v>9028</v>
      </c>
      <c r="B1241" s="3" t="s">
        <v>9028</v>
      </c>
      <c r="C1241" s="3" t="s">
        <v>9029</v>
      </c>
      <c r="D1241" s="3" t="s">
        <v>9030</v>
      </c>
      <c r="E1241" s="3" t="s">
        <v>9031</v>
      </c>
      <c r="F1241" s="3" t="s">
        <v>9031</v>
      </c>
      <c r="G1241" s="3" t="s">
        <v>9031</v>
      </c>
      <c r="H1241" s="3" t="s">
        <v>9032</v>
      </c>
      <c r="I1241" s="3" t="str">
        <f>IFERROR(__xludf.DUMMYFUNCTION("GOOGLETRANSLATE(H1241,""id"",""en"")"),"disgusted young marriage")</f>
        <v>disgusted young marriage</v>
      </c>
    </row>
    <row r="1242" ht="15.75" customHeight="1">
      <c r="A1242" s="3" t="s">
        <v>9033</v>
      </c>
      <c r="B1242" s="3" t="s">
        <v>9034</v>
      </c>
      <c r="C1242" s="3" t="s">
        <v>9035</v>
      </c>
      <c r="D1242" s="3" t="s">
        <v>9036</v>
      </c>
      <c r="E1242" s="3" t="s">
        <v>9037</v>
      </c>
      <c r="F1242" s="3" t="s">
        <v>9038</v>
      </c>
      <c r="G1242" s="3" t="s">
        <v>9039</v>
      </c>
      <c r="H1242" s="3" t="s">
        <v>9040</v>
      </c>
      <c r="I1242" s="3" t="str">
        <f>IFERROR(__xludf.DUMMYFUNCTION("GOOGLETRANSLATE(H1242,""id"",""en"")"),"A marriage, it's full, you need to get married, a young friend of marriage to marry Naudzubillah, busy looking for a sad borrowing money")</f>
        <v>A marriage, it's full, you need to get married, a young friend of marriage to marry Naudzubillah, busy looking for a sad borrowing money</v>
      </c>
    </row>
    <row r="1243" ht="15.75" customHeight="1">
      <c r="A1243" s="3" t="s">
        <v>9041</v>
      </c>
      <c r="B1243" s="3" t="s">
        <v>9041</v>
      </c>
      <c r="C1243" s="3" t="s">
        <v>9042</v>
      </c>
      <c r="D1243" s="3" t="s">
        <v>9043</v>
      </c>
      <c r="E1243" s="3" t="s">
        <v>9044</v>
      </c>
      <c r="F1243" s="3" t="s">
        <v>9045</v>
      </c>
      <c r="G1243" s="3" t="s">
        <v>9046</v>
      </c>
      <c r="H1243" s="3" t="s">
        <v>9047</v>
      </c>
      <c r="I1243" s="3" t="str">
        <f>IFERROR(__xludf.DUMMYFUNCTION("GOOGLETRANSLATE(H1243,""id"",""en"")"),"young marriage is good if you understand knowledge, please")</f>
        <v>young marriage is good if you understand knowledge, please</v>
      </c>
    </row>
    <row r="1244" ht="15.75" customHeight="1">
      <c r="A1244" s="3" t="s">
        <v>9048</v>
      </c>
      <c r="B1244" s="3" t="s">
        <v>9049</v>
      </c>
      <c r="C1244" s="3" t="s">
        <v>9050</v>
      </c>
      <c r="D1244" s="3" t="s">
        <v>9051</v>
      </c>
      <c r="E1244" s="3" t="s">
        <v>9052</v>
      </c>
      <c r="F1244" s="3" t="s">
        <v>9053</v>
      </c>
      <c r="G1244" s="3" t="s">
        <v>9054</v>
      </c>
      <c r="H1244" s="3" t="s">
        <v>9055</v>
      </c>
      <c r="I1244" s="3" t="str">
        <f>IFERROR(__xludf.DUMMYFUNCTION("GOOGLETRANSLATE(H1244,""id"",""en"")"),"one of the motivation people inspiring yes dare to get married young story fun fact, divorced, it's not wrong")</f>
        <v>one of the motivation people inspiring yes dare to get married young story fun fact, divorced, it's not wrong</v>
      </c>
    </row>
    <row r="1245" ht="15.75" customHeight="1">
      <c r="A1245" s="3" t="s">
        <v>9056</v>
      </c>
      <c r="B1245" s="3" t="s">
        <v>9057</v>
      </c>
      <c r="C1245" s="3" t="s">
        <v>9058</v>
      </c>
      <c r="D1245" s="3" t="s">
        <v>9059</v>
      </c>
      <c r="E1245" s="3" t="s">
        <v>9060</v>
      </c>
      <c r="F1245" s="3" t="s">
        <v>9061</v>
      </c>
      <c r="G1245" s="3" t="s">
        <v>9062</v>
      </c>
      <c r="H1245" s="3" t="s">
        <v>9063</v>
      </c>
      <c r="I1245" s="3" t="str">
        <f>IFERROR(__xludf.DUMMYFUNCTION("GOOGLETRANSLATE(H1245,""id"",""en"")"),"Please be surprised to be shocked first there is a young pregnant patient for a young age of marriage class.")</f>
        <v>Please be surprised to be shocked first there is a young pregnant patient for a young age of marriage class.</v>
      </c>
    </row>
    <row r="1246" ht="15.75" customHeight="1">
      <c r="A1246" s="3" t="s">
        <v>9064</v>
      </c>
      <c r="B1246" s="3" t="s">
        <v>9064</v>
      </c>
      <c r="C1246" s="3" t="s">
        <v>9065</v>
      </c>
      <c r="D1246" s="3" t="s">
        <v>9066</v>
      </c>
      <c r="E1246" s="3" t="s">
        <v>9067</v>
      </c>
      <c r="F1246" s="3" t="s">
        <v>9068</v>
      </c>
      <c r="G1246" s="3" t="s">
        <v>9069</v>
      </c>
      <c r="H1246" s="3" t="s">
        <v>9070</v>
      </c>
      <c r="I1246" s="3" t="str">
        <f>IFERROR(__xludf.DUMMYFUNCTION("GOOGLETRANSLATE(H1246,""id"",""en"")"),"really wkwkwk I marry young children plus my husband is busy working with catcalling near the stranger Irl said brother marriage children for a moment my husband picked up")</f>
        <v>really wkwkwk I marry young children plus my husband is busy working with catcalling near the stranger Irl said brother marriage children for a moment my husband picked up</v>
      </c>
    </row>
    <row r="1247" ht="15.75" customHeight="1">
      <c r="A1247" s="3" t="s">
        <v>9071</v>
      </c>
      <c r="B1247" s="3" t="s">
        <v>9072</v>
      </c>
      <c r="C1247" s="3" t="s">
        <v>9072</v>
      </c>
      <c r="D1247" s="3" t="s">
        <v>9073</v>
      </c>
      <c r="E1247" s="3" t="s">
        <v>9074</v>
      </c>
      <c r="F1247" s="3" t="s">
        <v>9075</v>
      </c>
      <c r="G1247" s="3" t="s">
        <v>9076</v>
      </c>
      <c r="H1247" s="3" t="s">
        <v>9077</v>
      </c>
      <c r="I1247" s="3" t="str">
        <f>IFERROR(__xludf.DUMMYFUNCTION("GOOGLETRANSLATE(H1247,""id"",""en"")"),"Understanding young marriage to talk about school anywhere")</f>
        <v>Understanding young marriage to talk about school anywhere</v>
      </c>
    </row>
    <row r="1248" ht="15.75" customHeight="1">
      <c r="A1248" s="3" t="s">
        <v>9078</v>
      </c>
      <c r="B1248" s="3" t="s">
        <v>9079</v>
      </c>
      <c r="C1248" s="3" t="s">
        <v>9080</v>
      </c>
      <c r="D1248" s="3" t="s">
        <v>9081</v>
      </c>
      <c r="E1248" s="3" t="s">
        <v>9082</v>
      </c>
      <c r="F1248" s="3" t="s">
        <v>9083</v>
      </c>
      <c r="G1248" s="3" t="s">
        <v>9084</v>
      </c>
      <c r="H1248" s="3" t="s">
        <v>9085</v>
      </c>
      <c r="I1248" s="3" t="str">
        <f>IFERROR(__xludf.DUMMYFUNCTION("GOOGLETRANSLATE(H1248,""id"",""en"")"),"Gamau Marriage Young Matchmaking Si")</f>
        <v>Gamau Marriage Young Matchmaking Si</v>
      </c>
    </row>
    <row r="1249" ht="15.75" customHeight="1">
      <c r="A1249" s="3" t="s">
        <v>9086</v>
      </c>
      <c r="B1249" s="3" t="s">
        <v>9087</v>
      </c>
      <c r="C1249" s="3" t="s">
        <v>9088</v>
      </c>
      <c r="D1249" s="3" t="s">
        <v>9089</v>
      </c>
      <c r="E1249" s="3" t="s">
        <v>9090</v>
      </c>
      <c r="F1249" s="3" t="s">
        <v>9091</v>
      </c>
      <c r="G1249" s="3" t="s">
        <v>9092</v>
      </c>
      <c r="H1249" s="3" t="s">
        <v>9093</v>
      </c>
      <c r="I1249" s="3" t="str">
        <f>IFERROR(__xludf.DUMMYFUNCTION("GOOGLETRANSLATE(H1249,""id"",""en"")"),"Young marriage is okay if financially reliable sustenance does not work basic fortune funny")</f>
        <v>Young marriage is okay if financially reliable sustenance does not work basic fortune funny</v>
      </c>
    </row>
    <row r="1250" ht="15.75" customHeight="1">
      <c r="A1250" s="3" t="s">
        <v>9094</v>
      </c>
      <c r="B1250" s="3" t="s">
        <v>9095</v>
      </c>
      <c r="C1250" s="3" t="s">
        <v>9096</v>
      </c>
      <c r="D1250" s="3" t="s">
        <v>9097</v>
      </c>
      <c r="E1250" s="3" t="s">
        <v>9098</v>
      </c>
      <c r="F1250" s="3" t="s">
        <v>9099</v>
      </c>
      <c r="G1250" s="3" t="s">
        <v>9100</v>
      </c>
      <c r="H1250" s="3" t="s">
        <v>9101</v>
      </c>
      <c r="I1250" s="3" t="str">
        <f>IFERROR(__xludf.DUMMYFUNCTION("GOOGLETRANSLATE(H1250,""id"",""en"")"),"Love Sasuke from the Uzumaki Clan, Rich Shadow is a strong child no Sasuke aware of changing Sakura, Sakura's love for a young child")</f>
        <v>Love Sasuke from the Uzumaki Clan, Rich Shadow is a strong child no Sasuke aware of changing Sakura, Sakura's love for a young child</v>
      </c>
    </row>
    <row r="1251" ht="15.75" customHeight="1">
      <c r="A1251" s="3" t="s">
        <v>9102</v>
      </c>
      <c r="B1251" s="3" t="s">
        <v>9103</v>
      </c>
      <c r="C1251" s="3" t="s">
        <v>9104</v>
      </c>
      <c r="D1251" s="3" t="s">
        <v>9105</v>
      </c>
      <c r="E1251" s="3" t="s">
        <v>9106</v>
      </c>
      <c r="F1251" s="3" t="s">
        <v>9107</v>
      </c>
      <c r="G1251" s="3" t="s">
        <v>9108</v>
      </c>
      <c r="H1251" s="3" t="s">
        <v>9109</v>
      </c>
      <c r="I1251" s="3" t="str">
        <f>IFERROR(__xludf.DUMMYFUNCTION("GOOGLETRANSLATE(H1251,""id"",""en"")"),"teach take if a young married friend is better to care")</f>
        <v>teach take if a young married friend is better to care</v>
      </c>
    </row>
    <row r="1252" ht="15.75" customHeight="1">
      <c r="A1252" s="3" t="s">
        <v>9110</v>
      </c>
      <c r="B1252" s="3" t="s">
        <v>9111</v>
      </c>
      <c r="C1252" s="3" t="s">
        <v>9112</v>
      </c>
      <c r="D1252" s="3" t="s">
        <v>9113</v>
      </c>
      <c r="E1252" s="3" t="s">
        <v>9113</v>
      </c>
      <c r="F1252" s="3" t="s">
        <v>9114</v>
      </c>
      <c r="G1252" s="3" t="s">
        <v>9115</v>
      </c>
      <c r="H1252" s="3" t="s">
        <v>9116</v>
      </c>
      <c r="I1252" s="3" t="str">
        <f>IFERROR(__xludf.DUMMYFUNCTION("GOOGLETRANSLATE(H1252,""id"",""en"")"),"Zina mending young marriage young women to be happy")</f>
        <v>Zina mending young marriage young women to be happy</v>
      </c>
    </row>
    <row r="1253" ht="15.75" customHeight="1">
      <c r="A1253" s="3" t="s">
        <v>9117</v>
      </c>
      <c r="B1253" s="3" t="s">
        <v>9118</v>
      </c>
      <c r="C1253" s="3" t="s">
        <v>9119</v>
      </c>
      <c r="D1253" s="3" t="s">
        <v>9120</v>
      </c>
      <c r="E1253" s="3" t="s">
        <v>9121</v>
      </c>
      <c r="F1253" s="3" t="s">
        <v>9122</v>
      </c>
      <c r="G1253" s="3" t="s">
        <v>9123</v>
      </c>
      <c r="H1253" s="3" t="s">
        <v>9124</v>
      </c>
      <c r="I1253" s="3" t="str">
        <f>IFERROR(__xludf.DUMMYFUNCTION("GOOGLETRANSLATE(H1253,""id"",""en"")"),"Marriage Women Marriage Age Marriage Needs Ready Mental Physical Money Try to see the young marriage full of marriage divorce from the husband")</f>
        <v>Marriage Women Marriage Age Marriage Needs Ready Mental Physical Money Try to see the young marriage full of marriage divorce from the husband</v>
      </c>
    </row>
    <row r="1254" ht="15.75" customHeight="1">
      <c r="A1254" s="3" t="s">
        <v>9125</v>
      </c>
      <c r="B1254" s="3" t="s">
        <v>9126</v>
      </c>
      <c r="C1254" s="3" t="s">
        <v>8032</v>
      </c>
      <c r="D1254" s="3" t="s">
        <v>8031</v>
      </c>
      <c r="E1254" s="3" t="s">
        <v>8031</v>
      </c>
      <c r="F1254" s="3" t="s">
        <v>8031</v>
      </c>
      <c r="G1254" s="3" t="s">
        <v>8031</v>
      </c>
      <c r="H1254" s="3" t="s">
        <v>8032</v>
      </c>
      <c r="I1254" s="3" t="str">
        <f>IFERROR(__xludf.DUMMYFUNCTION("GOOGLETRANSLATE(H1254,""id"",""en"")"),"Eat young marriage")</f>
        <v>Eat young marriage</v>
      </c>
    </row>
    <row r="1255" ht="15.75" customHeight="1">
      <c r="A1255" s="3" t="s">
        <v>9127</v>
      </c>
      <c r="B1255" s="3" t="s">
        <v>9128</v>
      </c>
      <c r="C1255" s="3" t="s">
        <v>9129</v>
      </c>
      <c r="D1255" s="3" t="s">
        <v>9130</v>
      </c>
      <c r="E1255" s="3" t="s">
        <v>9131</v>
      </c>
      <c r="F1255" s="3" t="s">
        <v>9132</v>
      </c>
      <c r="G1255" s="3" t="s">
        <v>9133</v>
      </c>
      <c r="H1255" s="3" t="s">
        <v>9134</v>
      </c>
      <c r="I1255" s="3" t="str">
        <f>IFERROR(__xludf.DUMMYFUNCTION("GOOGLETRANSLATE(H1255,""id"",""en"")"),"likes young marriage content people lying zini marriage better young marriage no hindar hindar adultery young people productive career teaching")</f>
        <v>likes young marriage content people lying zini marriage better young marriage no hindar hindar adultery young people productive career teaching</v>
      </c>
    </row>
    <row r="1256" ht="15.75" customHeight="1">
      <c r="A1256" s="3" t="s">
        <v>9135</v>
      </c>
      <c r="B1256" s="3" t="s">
        <v>9136</v>
      </c>
      <c r="C1256" s="3" t="s">
        <v>9137</v>
      </c>
      <c r="D1256" s="3" t="s">
        <v>9138</v>
      </c>
      <c r="E1256" s="3" t="s">
        <v>9139</v>
      </c>
      <c r="F1256" s="3" t="s">
        <v>9140</v>
      </c>
      <c r="G1256" s="3" t="s">
        <v>9141</v>
      </c>
      <c r="H1256" s="3" t="s">
        <v>9142</v>
      </c>
      <c r="I1256" s="3" t="str">
        <f>IFERROR(__xludf.DUMMYFUNCTION("GOOGLETRANSLATE(H1256,""id"",""en"")"),"Just talking about a woman when you get married, the marriage of the younger siblings is married, you will get married")</f>
        <v>Just talking about a woman when you get married, the marriage of the younger siblings is married, you will get married</v>
      </c>
    </row>
    <row r="1257" ht="15.75" customHeight="1">
      <c r="A1257" s="3" t="s">
        <v>9143</v>
      </c>
      <c r="B1257" s="3" t="s">
        <v>9144</v>
      </c>
      <c r="C1257" s="3" t="s">
        <v>9145</v>
      </c>
      <c r="D1257" s="3" t="s">
        <v>9146</v>
      </c>
      <c r="E1257" s="3" t="s">
        <v>9147</v>
      </c>
      <c r="F1257" s="3" t="s">
        <v>9148</v>
      </c>
      <c r="G1257" s="3" t="s">
        <v>9149</v>
      </c>
      <c r="H1257" s="3" t="s">
        <v>9150</v>
      </c>
      <c r="I1257" s="3" t="str">
        <f>IFERROR(__xludf.DUMMYFUNCTION("GOOGLETRANSLATE(H1257,""id"",""en"")"),"After Rian Old, I hope the salary is not cut so that the marriage capital is sorry for young")</f>
        <v>After Rian Old, I hope the salary is not cut so that the marriage capital is sorry for young</v>
      </c>
    </row>
    <row r="1258" ht="15.75" customHeight="1">
      <c r="A1258" s="3" t="s">
        <v>9151</v>
      </c>
      <c r="B1258" s="3" t="s">
        <v>9152</v>
      </c>
      <c r="C1258" s="3" t="s">
        <v>9153</v>
      </c>
      <c r="D1258" s="3" t="s">
        <v>9154</v>
      </c>
      <c r="E1258" s="3" t="s">
        <v>9155</v>
      </c>
      <c r="F1258" s="3" t="s">
        <v>9156</v>
      </c>
      <c r="G1258" s="3" t="s">
        <v>9156</v>
      </c>
      <c r="H1258" s="3" t="s">
        <v>9157</v>
      </c>
      <c r="I1258" s="3" t="str">
        <f>IFERROR(__xludf.DUMMYFUNCTION("GOOGLETRANSLATE(H1258,""id"",""en"")"),"Young Marriage Friends And Arrogant Migrating Marriage Not Divorced")</f>
        <v>Young Marriage Friends And Arrogant Migrating Marriage Not Divorced</v>
      </c>
    </row>
    <row r="1259" ht="15.75" customHeight="1">
      <c r="A1259" s="3" t="s">
        <v>9158</v>
      </c>
      <c r="B1259" s="3" t="s">
        <v>9158</v>
      </c>
      <c r="C1259" s="3" t="s">
        <v>9159</v>
      </c>
      <c r="D1259" s="3" t="s">
        <v>9160</v>
      </c>
      <c r="E1259" s="3" t="s">
        <v>9161</v>
      </c>
      <c r="F1259" s="3" t="s">
        <v>9162</v>
      </c>
      <c r="G1259" s="3" t="s">
        <v>9162</v>
      </c>
      <c r="H1259" s="3" t="s">
        <v>9163</v>
      </c>
      <c r="I1259" s="3" t="str">
        <f>IFERROR(__xludf.DUMMYFUNCTION("GOOGLETRANSLATE(H1259,""id"",""en"")"),"good marriage young")</f>
        <v>good marriage young</v>
      </c>
    </row>
    <row r="1260" ht="15.75" customHeight="1">
      <c r="A1260" s="3" t="s">
        <v>9164</v>
      </c>
      <c r="B1260" s="3" t="s">
        <v>9165</v>
      </c>
      <c r="C1260" s="3" t="s">
        <v>9166</v>
      </c>
      <c r="D1260" s="3" t="s">
        <v>9167</v>
      </c>
      <c r="E1260" s="3" t="s">
        <v>9168</v>
      </c>
      <c r="F1260" s="3" t="s">
        <v>9169</v>
      </c>
      <c r="G1260" s="3" t="s">
        <v>9170</v>
      </c>
      <c r="H1260" s="3" t="s">
        <v>9171</v>
      </c>
      <c r="I1260" s="3" t="str">
        <f>IFERROR(__xludf.DUMMYFUNCTION("GOOGLETRANSLATE(H1260,""id"",""en"")"),"an example for ciwik marrying prospects, male work hard benutung jackfruit it is worth it if marrying children don't have a hard family to be ashamed")</f>
        <v>an example for ciwik marrying prospects, male work hard benutung jackfruit it is worth it if marrying children don't have a hard family to be ashamed</v>
      </c>
    </row>
    <row r="1261" ht="15.75" customHeight="1">
      <c r="A1261" s="3" t="s">
        <v>9172</v>
      </c>
      <c r="B1261" s="3" t="s">
        <v>9172</v>
      </c>
      <c r="C1261" s="3" t="s">
        <v>9173</v>
      </c>
      <c r="D1261" s="3" t="s">
        <v>9174</v>
      </c>
      <c r="E1261" s="3" t="s">
        <v>9175</v>
      </c>
      <c r="F1261" s="3" t="s">
        <v>9176</v>
      </c>
      <c r="G1261" s="3" t="s">
        <v>9177</v>
      </c>
      <c r="H1261" s="3" t="s">
        <v>9178</v>
      </c>
      <c r="I1261" s="3" t="str">
        <f>IFERROR(__xludf.DUMMYFUNCTION("GOOGLETRANSLATE(H1261,""id"",""en"")"),"laughing fuck the fortune of the young marriage to borrow money")</f>
        <v>laughing fuck the fortune of the young marriage to borrow money</v>
      </c>
    </row>
    <row r="1262" ht="15.75" customHeight="1">
      <c r="A1262" s="3" t="s">
        <v>9179</v>
      </c>
      <c r="B1262" s="3" t="s">
        <v>9179</v>
      </c>
      <c r="C1262" s="3" t="s">
        <v>9180</v>
      </c>
      <c r="D1262" s="3" t="s">
        <v>9181</v>
      </c>
      <c r="E1262" s="3" t="s">
        <v>9182</v>
      </c>
      <c r="F1262" s="3" t="s">
        <v>9183</v>
      </c>
      <c r="G1262" s="3" t="s">
        <v>9184</v>
      </c>
      <c r="H1262" s="3" t="s">
        <v>9185</v>
      </c>
      <c r="I1262" s="3" t="str">
        <f>IFERROR(__xludf.DUMMYFUNCTION("GOOGLETRANSLATE(H1262,""id"",""en"")"),"yaa the ending guess young marriage marriage thomas lh husband gentle loyal money is quite mes yes just stay cheated on work")</f>
        <v>yaa the ending guess young marriage marriage thomas lh husband gentle loyal money is quite mes yes just stay cheated on work</v>
      </c>
    </row>
    <row r="1263" ht="15.75" customHeight="1">
      <c r="A1263" s="3" t="s">
        <v>9186</v>
      </c>
      <c r="B1263" s="3" t="s">
        <v>9187</v>
      </c>
      <c r="C1263" s="3" t="s">
        <v>9188</v>
      </c>
      <c r="D1263" s="3" t="s">
        <v>9189</v>
      </c>
      <c r="E1263" s="3" t="s">
        <v>9190</v>
      </c>
      <c r="F1263" s="3" t="s">
        <v>9191</v>
      </c>
      <c r="G1263" s="3" t="s">
        <v>9192</v>
      </c>
      <c r="H1263" s="3" t="s">
        <v>9193</v>
      </c>
      <c r="I1263" s="3" t="str">
        <f>IFERROR(__xludf.DUMMYFUNCTION("GOOGLETRANSLATE(H1263,""id"",""en"")"),"Thinking of Marriage, See Young Marriage Cousin Husband is afraid of young marriage")</f>
        <v>Thinking of Marriage, See Young Marriage Cousin Husband is afraid of young marriage</v>
      </c>
    </row>
    <row r="1264" ht="15.75" customHeight="1">
      <c r="A1264" s="3" t="s">
        <v>9194</v>
      </c>
      <c r="B1264" s="3" t="s">
        <v>9195</v>
      </c>
      <c r="C1264" s="3" t="s">
        <v>9196</v>
      </c>
      <c r="D1264" s="3" t="s">
        <v>9197</v>
      </c>
      <c r="E1264" s="3" t="s">
        <v>9198</v>
      </c>
      <c r="F1264" s="3" t="s">
        <v>9199</v>
      </c>
      <c r="G1264" s="3" t="s">
        <v>9199</v>
      </c>
      <c r="H1264" s="3" t="s">
        <v>9200</v>
      </c>
      <c r="I1264" s="3" t="str">
        <f>IFERROR(__xludf.DUMMYFUNCTION("GOOGLETRANSLATE(H1264,""id"",""en"")"),"after the young jedug jedug marriage kaiser huh")</f>
        <v>after the young jedug jedug marriage kaiser huh</v>
      </c>
    </row>
    <row r="1265" ht="15.75" customHeight="1">
      <c r="A1265" s="3" t="s">
        <v>9027</v>
      </c>
      <c r="B1265" s="3" t="s">
        <v>9027</v>
      </c>
      <c r="C1265" s="3" t="s">
        <v>8032</v>
      </c>
      <c r="D1265" s="3" t="s">
        <v>8031</v>
      </c>
      <c r="E1265" s="3" t="s">
        <v>8031</v>
      </c>
      <c r="F1265" s="3" t="s">
        <v>8031</v>
      </c>
      <c r="G1265" s="3" t="s">
        <v>8031</v>
      </c>
      <c r="H1265" s="3" t="s">
        <v>8032</v>
      </c>
      <c r="I1265" s="3" t="str">
        <f>IFERROR(__xludf.DUMMYFUNCTION("GOOGLETRANSLATE(H1265,""id"",""en"")"),"Eat young marriage")</f>
        <v>Eat young marriage</v>
      </c>
    </row>
    <row r="1266" ht="15.75" customHeight="1">
      <c r="A1266" s="3" t="s">
        <v>9201</v>
      </c>
      <c r="B1266" s="3" t="s">
        <v>9202</v>
      </c>
      <c r="C1266" s="3" t="s">
        <v>9203</v>
      </c>
      <c r="D1266" s="3" t="s">
        <v>9204</v>
      </c>
      <c r="E1266" s="3" t="s">
        <v>9205</v>
      </c>
      <c r="F1266" s="3" t="s">
        <v>9206</v>
      </c>
      <c r="G1266" s="3" t="s">
        <v>9207</v>
      </c>
      <c r="H1266" s="3" t="s">
        <v>9208</v>
      </c>
      <c r="I1266" s="3" t="str">
        <f>IFERROR(__xludf.DUMMYFUNCTION("GOOGLETRANSLATE(H1266,""id"",""en"")"),"One of the young marriages he chose the wrong husband")</f>
        <v>One of the young marriages he chose the wrong husband</v>
      </c>
    </row>
    <row r="1267" ht="15.75" customHeight="1">
      <c r="A1267" s="3" t="s">
        <v>9209</v>
      </c>
      <c r="B1267" s="3" t="s">
        <v>9210</v>
      </c>
      <c r="C1267" s="3" t="s">
        <v>9211</v>
      </c>
      <c r="D1267" s="3" t="s">
        <v>9212</v>
      </c>
      <c r="E1267" s="3" t="s">
        <v>9213</v>
      </c>
      <c r="F1267" s="3" t="s">
        <v>9214</v>
      </c>
      <c r="G1267" s="3" t="s">
        <v>9215</v>
      </c>
      <c r="H1267" s="3" t="s">
        <v>9216</v>
      </c>
      <c r="I1267" s="3" t="str">
        <f>IFERROR(__xludf.DUMMYFUNCTION("GOOGLETRANSLATE(H1267,""id"",""en"")"),"young marriage delicious fortune set")</f>
        <v>young marriage delicious fortune set</v>
      </c>
    </row>
    <row r="1268" ht="15.75" customHeight="1">
      <c r="A1268" s="3" t="s">
        <v>9217</v>
      </c>
      <c r="B1268" s="3" t="s">
        <v>9218</v>
      </c>
      <c r="C1268" s="3" t="s">
        <v>9218</v>
      </c>
      <c r="D1268" s="3" t="s">
        <v>9219</v>
      </c>
      <c r="E1268" s="3" t="s">
        <v>7387</v>
      </c>
      <c r="F1268" s="3" t="s">
        <v>7388</v>
      </c>
      <c r="G1268" s="3" t="s">
        <v>7388</v>
      </c>
      <c r="H1268" s="3" t="s">
        <v>7389</v>
      </c>
      <c r="I1268" s="3" t="str">
        <f>IFERROR(__xludf.DUMMYFUNCTION("GOOGLETRANSLATE(H1268,""id"",""en"")"),"Eat young marriage")</f>
        <v>Eat young marriage</v>
      </c>
    </row>
    <row r="1269" ht="15.75" customHeight="1">
      <c r="A1269" s="3" t="s">
        <v>9220</v>
      </c>
      <c r="B1269" s="3" t="s">
        <v>9221</v>
      </c>
      <c r="C1269" s="3" t="s">
        <v>9222</v>
      </c>
      <c r="D1269" s="3" t="s">
        <v>9223</v>
      </c>
      <c r="E1269" s="3" t="s">
        <v>9223</v>
      </c>
      <c r="F1269" s="3" t="s">
        <v>9224</v>
      </c>
      <c r="G1269" s="3" t="s">
        <v>9224</v>
      </c>
      <c r="H1269" s="3" t="s">
        <v>9225</v>
      </c>
      <c r="I1269" s="3" t="str">
        <f>IFERROR(__xludf.DUMMYFUNCTION("GOOGLETRANSLATE(H1269,""id"",""en"")"),"I'm not mistaken, aunt's young marriage is wrong not working")</f>
        <v>I'm not mistaken, aunt's young marriage is wrong not working</v>
      </c>
    </row>
    <row r="1270" ht="15.75" customHeight="1">
      <c r="A1270" s="3" t="s">
        <v>9226</v>
      </c>
      <c r="B1270" s="3" t="s">
        <v>9227</v>
      </c>
      <c r="C1270" s="3" t="s">
        <v>9228</v>
      </c>
      <c r="D1270" s="3" t="s">
        <v>9229</v>
      </c>
      <c r="E1270" s="3" t="s">
        <v>9229</v>
      </c>
      <c r="F1270" s="3" t="s">
        <v>9230</v>
      </c>
      <c r="G1270" s="3" t="s">
        <v>9231</v>
      </c>
      <c r="H1270" s="3" t="s">
        <v>9232</v>
      </c>
      <c r="I1270" s="3" t="str">
        <f>IFERROR(__xludf.DUMMYFUNCTION("GOOGLETRANSLATE(H1270,""id"",""en"")"),"Young Marriage Anti Kb Mountain Debt Dizzy People Turns Turning Fierce Main Main")</f>
        <v>Young Marriage Anti Kb Mountain Debt Dizzy People Turns Turning Fierce Main Main</v>
      </c>
    </row>
    <row r="1271" ht="15.75" customHeight="1">
      <c r="A1271" s="3" t="s">
        <v>9233</v>
      </c>
      <c r="B1271" s="3" t="s">
        <v>9234</v>
      </c>
      <c r="C1271" s="3" t="s">
        <v>9235</v>
      </c>
      <c r="D1271" s="3" t="s">
        <v>9236</v>
      </c>
      <c r="E1271" s="3" t="s">
        <v>9237</v>
      </c>
      <c r="F1271" s="3" t="s">
        <v>9238</v>
      </c>
      <c r="G1271" s="3" t="s">
        <v>9239</v>
      </c>
      <c r="H1271" s="3" t="s">
        <v>9240</v>
      </c>
      <c r="I1271" s="3" t="str">
        <f>IFERROR(__xludf.DUMMYFUNCTION("GOOGLETRANSLATE(H1271,""id"",""en"")"),"avoided by Indonesian students defending arguments lbh young marriage economy difficulty old single poor faced Facebook post")</f>
        <v>avoided by Indonesian students defending arguments lbh young marriage economy difficulty old single poor faced Facebook post</v>
      </c>
    </row>
    <row r="1272" ht="15.75" customHeight="1">
      <c r="A1272" s="3" t="s">
        <v>9241</v>
      </c>
      <c r="B1272" s="3" t="s">
        <v>9242</v>
      </c>
      <c r="C1272" s="3" t="s">
        <v>9243</v>
      </c>
      <c r="D1272" s="3" t="s">
        <v>9244</v>
      </c>
      <c r="E1272" s="3" t="s">
        <v>9245</v>
      </c>
      <c r="F1272" s="3" t="s">
        <v>9246</v>
      </c>
      <c r="G1272" s="3" t="s">
        <v>9247</v>
      </c>
      <c r="H1272" s="3" t="s">
        <v>9248</v>
      </c>
      <c r="I1272" s="3" t="str">
        <f>IFERROR(__xludf.DUMMYFUNCTION("GOOGLETRANSLATE(H1272,""id"",""en"")"),"yes ustaz religious knowledge forbids young marriage to love if marriage is the mental money of foster science fiqh marriage or healthy reproduction focus on women")</f>
        <v>yes ustaz religious knowledge forbids young marriage to love if marriage is the mental money of foster science fiqh marriage or healthy reproduction focus on women</v>
      </c>
    </row>
    <row r="1273" ht="15.75" customHeight="1">
      <c r="A1273" s="3" t="s">
        <v>9249</v>
      </c>
      <c r="B1273" s="3" t="s">
        <v>9249</v>
      </c>
      <c r="C1273" s="3" t="s">
        <v>9250</v>
      </c>
      <c r="D1273" s="3" t="s">
        <v>9251</v>
      </c>
      <c r="E1273" s="3" t="s">
        <v>9252</v>
      </c>
      <c r="F1273" s="3" t="s">
        <v>9253</v>
      </c>
      <c r="G1273" s="3" t="s">
        <v>9254</v>
      </c>
      <c r="H1273" s="3" t="s">
        <v>9255</v>
      </c>
      <c r="I1273" s="3" t="str">
        <f>IFERROR(__xludf.DUMMYFUNCTION("GOOGLETRANSLATE(H1273,""id"",""en"")"),"If you reply, just borrow, just wait for the fortune yesterday, if you get married, it runs out of block number")</f>
        <v>If you reply, just borrow, just wait for the fortune yesterday, if you get married, it runs out of block number</v>
      </c>
    </row>
    <row r="1274" ht="15.75" customHeight="1">
      <c r="A1274" s="3" t="s">
        <v>9256</v>
      </c>
      <c r="B1274" s="3" t="s">
        <v>9256</v>
      </c>
      <c r="C1274" s="3" t="s">
        <v>9257</v>
      </c>
      <c r="D1274" s="3" t="s">
        <v>9258</v>
      </c>
      <c r="E1274" s="3" t="s">
        <v>9258</v>
      </c>
      <c r="F1274" s="3" t="s">
        <v>9259</v>
      </c>
      <c r="G1274" s="3" t="s">
        <v>9260</v>
      </c>
      <c r="H1274" s="3" t="s">
        <v>9261</v>
      </c>
      <c r="I1274" s="3" t="str">
        <f>IFERROR(__xludf.DUMMYFUNCTION("GOOGLETRANSLATE(H1274,""id"",""en"")"),"Marriage Young Guarantee Order")</f>
        <v>Marriage Young Guarantee Order</v>
      </c>
    </row>
    <row r="1275" ht="15.75" customHeight="1">
      <c r="A1275" s="3" t="s">
        <v>9262</v>
      </c>
      <c r="B1275" s="3" t="s">
        <v>9263</v>
      </c>
      <c r="C1275" s="3" t="s">
        <v>9264</v>
      </c>
      <c r="D1275" s="3" t="s">
        <v>9265</v>
      </c>
      <c r="E1275" s="3" t="s">
        <v>9266</v>
      </c>
      <c r="F1275" s="3" t="s">
        <v>9267</v>
      </c>
      <c r="G1275" s="3" t="s">
        <v>9268</v>
      </c>
      <c r="H1275" s="3" t="s">
        <v>9269</v>
      </c>
      <c r="I1275" s="3" t="str">
        <f>IFERROR(__xludf.DUMMYFUNCTION("GOOGLETRANSLATE(H1275,""id"",""en"")"),"Young Marriage Hindar for Sin Forgotten Poor Gocek")</f>
        <v>Young Marriage Hindar for Sin Forgotten Poor Gocek</v>
      </c>
    </row>
    <row r="1276" ht="15.75" customHeight="1">
      <c r="A1276" s="3" t="s">
        <v>9270</v>
      </c>
      <c r="B1276" s="3" t="s">
        <v>9271</v>
      </c>
      <c r="C1276" s="3" t="s">
        <v>9272</v>
      </c>
      <c r="D1276" s="3" t="s">
        <v>9273</v>
      </c>
      <c r="E1276" s="3" t="s">
        <v>9274</v>
      </c>
      <c r="F1276" s="3" t="s">
        <v>9275</v>
      </c>
      <c r="G1276" s="3" t="s">
        <v>9276</v>
      </c>
      <c r="H1276" s="3" t="s">
        <v>9277</v>
      </c>
      <c r="I1276" s="3" t="str">
        <f>IFERROR(__xludf.DUMMYFUNCTION("GOOGLETRANSLATE(H1276,""id"",""en"")"),"People are told to marry young friends up to marriage age good work falling love support the age of the lower pantar type of marriage.")</f>
        <v>People are told to marry young friends up to marriage age good work falling love support the age of the lower pantar type of marriage.</v>
      </c>
    </row>
    <row r="1277" ht="15.75" customHeight="1">
      <c r="A1277" s="3" t="s">
        <v>9278</v>
      </c>
      <c r="B1277" s="3" t="s">
        <v>9278</v>
      </c>
      <c r="C1277" s="3" t="s">
        <v>9279</v>
      </c>
      <c r="D1277" s="3" t="s">
        <v>9280</v>
      </c>
      <c r="E1277" s="3" t="s">
        <v>9281</v>
      </c>
      <c r="F1277" s="3" t="s">
        <v>9282</v>
      </c>
      <c r="G1277" s="3" t="s">
        <v>9283</v>
      </c>
      <c r="H1277" s="3" t="s">
        <v>9284</v>
      </c>
      <c r="I1277" s="3" t="str">
        <f>IFERROR(__xludf.DUMMYFUNCTION("GOOGLETRANSLATE(H1277,""id"",""en"")"),"ayara young marriage, old marriage, just marriage if you are afraid of adultery, if you get married, don't be a child, sorry for the baby news, the baby is dead.")</f>
        <v>ayara young marriage, old marriage, just marriage if you are afraid of adultery, if you get married, don't be a child, sorry for the baby news, the baby is dead.</v>
      </c>
    </row>
    <row r="1278" ht="15.75" customHeight="1">
      <c r="A1278" s="3" t="s">
        <v>9285</v>
      </c>
      <c r="B1278" s="3" t="s">
        <v>9286</v>
      </c>
      <c r="C1278" s="3" t="s">
        <v>9287</v>
      </c>
      <c r="D1278" s="3" t="s">
        <v>9288</v>
      </c>
      <c r="E1278" s="3" t="s">
        <v>9288</v>
      </c>
      <c r="F1278" s="3" t="s">
        <v>9289</v>
      </c>
      <c r="G1278" s="3" t="s">
        <v>9289</v>
      </c>
      <c r="H1278" s="3" t="s">
        <v>9290</v>
      </c>
      <c r="I1278" s="3" t="str">
        <f>IFERROR(__xludf.DUMMYFUNCTION("GOOGLETRANSLATE(H1278,""id"",""en"")"),"not mistaken young marriage individuals are responsible")</f>
        <v>not mistaken young marriage individuals are responsible</v>
      </c>
    </row>
    <row r="1279" ht="15.75" customHeight="1">
      <c r="A1279" s="3" t="s">
        <v>9291</v>
      </c>
      <c r="B1279" s="3" t="s">
        <v>9292</v>
      </c>
      <c r="C1279" s="3" t="s">
        <v>9293</v>
      </c>
      <c r="D1279" s="3" t="s">
        <v>9294</v>
      </c>
      <c r="E1279" s="3" t="s">
        <v>9295</v>
      </c>
      <c r="F1279" s="3" t="s">
        <v>9296</v>
      </c>
      <c r="G1279" s="3" t="s">
        <v>9296</v>
      </c>
      <c r="H1279" s="3" t="s">
        <v>9297</v>
      </c>
      <c r="I1279" s="3" t="str">
        <f>IFERROR(__xludf.DUMMYFUNCTION("GOOGLETRANSLATE(H1279,""id"",""en"")"),"Izuleo young marriages of different religions")</f>
        <v>Izuleo young marriages of different religions</v>
      </c>
    </row>
    <row r="1280" ht="15.75" customHeight="1">
      <c r="A1280" s="3" t="s">
        <v>9298</v>
      </c>
      <c r="B1280" s="3" t="s">
        <v>9299</v>
      </c>
      <c r="C1280" s="3" t="s">
        <v>9300</v>
      </c>
      <c r="D1280" s="3" t="s">
        <v>9301</v>
      </c>
      <c r="E1280" s="3" t="s">
        <v>9302</v>
      </c>
      <c r="F1280" s="3" t="s">
        <v>9303</v>
      </c>
      <c r="G1280" s="3" t="s">
        <v>9304</v>
      </c>
      <c r="H1280" s="3" t="s">
        <v>9305</v>
      </c>
      <c r="I1280" s="3" t="str">
        <f>IFERROR(__xludf.DUMMYFUNCTION("GOOGLETRANSLATE(H1280,""id"",""en"")"),"if da'wah, just preaching the basis of the hooks of worship of alms praying zakat sincere patient campaign of young marriage")</f>
        <v>if da'wah, just preaching the basis of the hooks of worship of alms praying zakat sincere patient campaign of young marriage</v>
      </c>
    </row>
    <row r="1281" ht="15.75" customHeight="1">
      <c r="A1281" s="3" t="s">
        <v>9306</v>
      </c>
      <c r="B1281" s="3" t="s">
        <v>9307</v>
      </c>
      <c r="C1281" s="3" t="s">
        <v>9308</v>
      </c>
      <c r="D1281" s="3" t="s">
        <v>9309</v>
      </c>
      <c r="E1281" s="3" t="s">
        <v>9310</v>
      </c>
      <c r="F1281" s="3" t="s">
        <v>9311</v>
      </c>
      <c r="G1281" s="3" t="s">
        <v>9311</v>
      </c>
      <c r="H1281" s="3" t="s">
        <v>9312</v>
      </c>
      <c r="I1281" s="3" t="str">
        <f>IFERROR(__xludf.DUMMYFUNCTION("GOOGLETRANSLATE(H1281,""id"",""en"")"),"eat young marriage wkwkwk")</f>
        <v>eat young marriage wkwkwk</v>
      </c>
    </row>
    <row r="1282" ht="15.75" customHeight="1">
      <c r="A1282" s="3" t="s">
        <v>9313</v>
      </c>
      <c r="B1282" s="3" t="s">
        <v>9313</v>
      </c>
      <c r="C1282" s="3" t="s">
        <v>9314</v>
      </c>
      <c r="D1282" s="3" t="s">
        <v>9315</v>
      </c>
      <c r="E1282" s="3" t="s">
        <v>9316</v>
      </c>
      <c r="F1282" s="3" t="s">
        <v>9316</v>
      </c>
      <c r="G1282" s="3" t="s">
        <v>9316</v>
      </c>
      <c r="H1282" s="3" t="s">
        <v>9317</v>
      </c>
      <c r="I1282" s="3" t="str">
        <f>IFERROR(__xludf.DUMMYFUNCTION("GOOGLETRANSLATE(H1282,""id"",""en"")"),"Young Marriage Rezeki")</f>
        <v>Young Marriage Rezeki</v>
      </c>
    </row>
    <row r="1283" ht="15.75" customHeight="1">
      <c r="A1283" s="3" t="s">
        <v>9318</v>
      </c>
      <c r="B1283" s="3" t="s">
        <v>9318</v>
      </c>
      <c r="C1283" s="3" t="s">
        <v>9319</v>
      </c>
      <c r="D1283" s="3" t="s">
        <v>9320</v>
      </c>
      <c r="E1283" s="3" t="s">
        <v>9321</v>
      </c>
      <c r="F1283" s="3" t="s">
        <v>9322</v>
      </c>
      <c r="G1283" s="3" t="s">
        <v>9323</v>
      </c>
      <c r="H1283" s="3" t="s">
        <v>9324</v>
      </c>
      <c r="I1283" s="3" t="str">
        <f>IFERROR(__xludf.DUMMYFUNCTION("GOOGLETRANSLATE(H1283,""id"",""en"")"),"Really know young marriage children like debt wkwkwkwk mamam tah tah sustenance work looking for pickup")</f>
        <v>Really know young marriage children like debt wkwkwkwk mamam tah tah sustenance work looking for pickup</v>
      </c>
    </row>
    <row r="1284" ht="15.75" customHeight="1">
      <c r="A1284" s="3" t="s">
        <v>9325</v>
      </c>
      <c r="B1284" s="3" t="s">
        <v>9326</v>
      </c>
      <c r="C1284" s="3" t="s">
        <v>9327</v>
      </c>
      <c r="D1284" s="3" t="s">
        <v>9328</v>
      </c>
      <c r="E1284" s="3" t="s">
        <v>9329</v>
      </c>
      <c r="F1284" s="3" t="s">
        <v>9330</v>
      </c>
      <c r="G1284" s="3" t="s">
        <v>9331</v>
      </c>
      <c r="H1284" s="3" t="s">
        <v>9332</v>
      </c>
      <c r="I1284" s="3" t="str">
        <f>IFERROR(__xludf.DUMMYFUNCTION("GOOGLETRANSLATE(H1284,""id"",""en"")"),"as a video of people easy to see the context of the Gatau positive friend of the status of a sex judge before marriage because of marriage, a girl alias young")</f>
        <v>as a video of people easy to see the context of the Gatau positive friend of the status of a sex judge before marriage because of marriage, a girl alias young</v>
      </c>
    </row>
    <row r="1285" ht="15.75" customHeight="1">
      <c r="A1285" s="3" t="s">
        <v>9333</v>
      </c>
      <c r="B1285" s="3" t="s">
        <v>9334</v>
      </c>
      <c r="C1285" s="3" t="s">
        <v>9335</v>
      </c>
      <c r="D1285" s="3" t="s">
        <v>9336</v>
      </c>
      <c r="E1285" s="3" t="s">
        <v>9337</v>
      </c>
      <c r="F1285" s="3" t="s">
        <v>9338</v>
      </c>
      <c r="G1285" s="3" t="s">
        <v>9339</v>
      </c>
      <c r="H1285" s="3" t="s">
        <v>9340</v>
      </c>
      <c r="I1285" s="3" t="str">
        <f>IFERROR(__xludf.DUMMYFUNCTION("GOOGLETRANSLATE(H1285,""id"",""en"")"),"just want to get married young")</f>
        <v>just want to get married young</v>
      </c>
    </row>
    <row r="1286" ht="15.75" customHeight="1">
      <c r="A1286" s="3" t="s">
        <v>9341</v>
      </c>
      <c r="B1286" s="3" t="s">
        <v>9342</v>
      </c>
      <c r="C1286" s="3" t="s">
        <v>9343</v>
      </c>
      <c r="D1286" s="3" t="s">
        <v>9344</v>
      </c>
      <c r="E1286" s="3" t="s">
        <v>9345</v>
      </c>
      <c r="F1286" s="3" t="s">
        <v>9346</v>
      </c>
      <c r="G1286" s="3" t="s">
        <v>9347</v>
      </c>
      <c r="H1286" s="3" t="s">
        <v>9348</v>
      </c>
      <c r="I1286" s="3" t="str">
        <f>IFERROR(__xludf.DUMMYFUNCTION("GOOGLETRANSLATE(H1286,""id"",""en"")"),"just reply you say better marriage young sustenance joins the loan of money requires a family of bad stories of husband concepts of mb marriage bad husband husband")</f>
        <v>just reply you say better marriage young sustenance joins the loan of money requires a family of bad stories of husband concepts of mb marriage bad husband husband</v>
      </c>
    </row>
    <row r="1287" ht="15.75" customHeight="1">
      <c r="A1287" s="3" t="s">
        <v>9349</v>
      </c>
      <c r="B1287" s="3" t="s">
        <v>9350</v>
      </c>
      <c r="C1287" s="3" t="s">
        <v>9351</v>
      </c>
      <c r="D1287" s="3" t="s">
        <v>9352</v>
      </c>
      <c r="E1287" s="3" t="s">
        <v>9353</v>
      </c>
      <c r="F1287" s="3" t="s">
        <v>9354</v>
      </c>
      <c r="G1287" s="3" t="s">
        <v>9355</v>
      </c>
      <c r="H1287" s="3" t="s">
        <v>9356</v>
      </c>
      <c r="I1287" s="3" t="str">
        <f>IFERROR(__xludf.DUMMYFUNCTION("GOOGLETRANSLATE(H1287,""id"",""en"")"),"not arrogant nying nyukan young marriage chapter girlfriend etc. Thank God Sing Singar")</f>
        <v>not arrogant nying nyukan young marriage chapter girlfriend etc. Thank God Sing Singar</v>
      </c>
    </row>
    <row r="1288" ht="15.75" customHeight="1">
      <c r="A1288" s="3" t="s">
        <v>9357</v>
      </c>
      <c r="B1288" s="3" t="s">
        <v>9358</v>
      </c>
      <c r="C1288" s="3" t="s">
        <v>9359</v>
      </c>
      <c r="D1288" s="3" t="s">
        <v>9360</v>
      </c>
      <c r="E1288" s="3" t="s">
        <v>9361</v>
      </c>
      <c r="F1288" s="3" t="s">
        <v>9362</v>
      </c>
      <c r="G1288" s="3" t="s">
        <v>9363</v>
      </c>
      <c r="H1288" s="3" t="s">
        <v>9364</v>
      </c>
      <c r="I1288" s="3" t="str">
        <f>IFERROR(__xludf.DUMMYFUNCTION("GOOGLETRANSLATE(H1288,""id"",""en"")"),"her business is thick, the face of the child's face for drinking milk is right, the young marriage is a young friend, try to see the sad perspective of the heart")</f>
        <v>her business is thick, the face of the child's face for drinking milk is right, the young marriage is a young friend, try to see the sad perspective of the heart</v>
      </c>
    </row>
    <row r="1289" ht="15.75" customHeight="1">
      <c r="A1289" s="3" t="s">
        <v>9365</v>
      </c>
      <c r="B1289" s="3" t="s">
        <v>9366</v>
      </c>
      <c r="C1289" s="3" t="s">
        <v>9367</v>
      </c>
      <c r="D1289" s="3" t="s">
        <v>9368</v>
      </c>
      <c r="E1289" s="3" t="s">
        <v>9369</v>
      </c>
      <c r="F1289" s="3" t="s">
        <v>9370</v>
      </c>
      <c r="G1289" s="3" t="s">
        <v>9371</v>
      </c>
      <c r="H1289" s="3" t="s">
        <v>9372</v>
      </c>
      <c r="I1289" s="3" t="str">
        <f>IFERROR(__xludf.DUMMYFUNCTION("GOOGLETRANSLATE(H1289,""id"",""en"")"),"If you get married, you are ready for the front plan, okay?")</f>
        <v>If you get married, you are ready for the front plan, okay?</v>
      </c>
    </row>
    <row r="1290" ht="15.75" customHeight="1">
      <c r="A1290" s="3" t="s">
        <v>9373</v>
      </c>
      <c r="B1290" s="3" t="s">
        <v>9374</v>
      </c>
      <c r="C1290" s="3" t="s">
        <v>9375</v>
      </c>
      <c r="D1290" s="3" t="s">
        <v>9376</v>
      </c>
      <c r="E1290" s="3" t="s">
        <v>9376</v>
      </c>
      <c r="F1290" s="3" t="s">
        <v>9377</v>
      </c>
      <c r="G1290" s="3" t="s">
        <v>9377</v>
      </c>
      <c r="H1290" s="3" t="s">
        <v>9378</v>
      </c>
      <c r="I1290" s="3" t="str">
        <f>IFERROR(__xludf.DUMMYFUNCTION("GOOGLETRANSLATE(H1290,""id"",""en"")"),"the definition of young marriage is the age of marriage to enter the definition of young marriage")</f>
        <v>the definition of young marriage is the age of marriage to enter the definition of young marriage</v>
      </c>
    </row>
    <row r="1291" ht="15.75" customHeight="1">
      <c r="A1291" s="3" t="s">
        <v>9379</v>
      </c>
      <c r="B1291" s="3" t="s">
        <v>9380</v>
      </c>
      <c r="C1291" s="3" t="s">
        <v>9381</v>
      </c>
      <c r="D1291" s="3" t="s">
        <v>9382</v>
      </c>
      <c r="E1291" s="3" t="s">
        <v>9382</v>
      </c>
      <c r="F1291" s="3" t="s">
        <v>9383</v>
      </c>
      <c r="G1291" s="3" t="s">
        <v>9383</v>
      </c>
      <c r="H1291" s="3" t="s">
        <v>9384</v>
      </c>
      <c r="I1291" s="3" t="str">
        <f>IFERROR(__xludf.DUMMYFUNCTION("GOOGLETRANSLATE(H1291,""id"",""en"")"),"young marriage easy to print photos")</f>
        <v>young marriage easy to print photos</v>
      </c>
    </row>
    <row r="1292" ht="15.75" customHeight="1">
      <c r="A1292" s="3" t="s">
        <v>9385</v>
      </c>
      <c r="B1292" s="3" t="s">
        <v>9386</v>
      </c>
      <c r="C1292" s="3" t="s">
        <v>9387</v>
      </c>
      <c r="D1292" s="3" t="s">
        <v>9388</v>
      </c>
      <c r="E1292" s="3" t="s">
        <v>9389</v>
      </c>
      <c r="F1292" s="3" t="s">
        <v>9390</v>
      </c>
      <c r="G1292" s="3" t="s">
        <v>9391</v>
      </c>
      <c r="H1292" s="3" t="s">
        <v>9392</v>
      </c>
      <c r="I1292" s="3" t="str">
        <f>IFERROR(__xludf.DUMMYFUNCTION("GOOGLETRANSLATE(H1292,""id"",""en"")"),"young marriage young marriage tai if a guy jeon jungkook")</f>
        <v>young marriage young marriage tai if a guy jeon jungkook</v>
      </c>
    </row>
    <row r="1293" ht="15.75" customHeight="1">
      <c r="A1293" s="3" t="s">
        <v>9393</v>
      </c>
      <c r="B1293" s="3" t="s">
        <v>9394</v>
      </c>
      <c r="C1293" s="3" t="s">
        <v>9395</v>
      </c>
      <c r="D1293" s="3" t="s">
        <v>9396</v>
      </c>
      <c r="E1293" s="3" t="s">
        <v>9397</v>
      </c>
      <c r="F1293" s="3" t="s">
        <v>9398</v>
      </c>
      <c r="G1293" s="3" t="s">
        <v>9398</v>
      </c>
      <c r="H1293" s="3" t="s">
        <v>9399</v>
      </c>
      <c r="I1293" s="3" t="str">
        <f>IFERROR(__xludf.DUMMYFUNCTION("GOOGLETRANSLATE(H1293,""id"",""en"")"),"Find References to Marriage People Lbh Young")</f>
        <v>Find References to Marriage People Lbh Young</v>
      </c>
    </row>
    <row r="1294" ht="15.75" customHeight="1">
      <c r="A1294" s="3" t="s">
        <v>9400</v>
      </c>
      <c r="B1294" s="3" t="s">
        <v>9401</v>
      </c>
      <c r="C1294" s="3" t="s">
        <v>9402</v>
      </c>
      <c r="D1294" s="3" t="s">
        <v>9403</v>
      </c>
      <c r="E1294" s="3" t="s">
        <v>9404</v>
      </c>
      <c r="F1294" s="3" t="s">
        <v>9405</v>
      </c>
      <c r="G1294" s="3" t="s">
        <v>9406</v>
      </c>
      <c r="H1294" s="3" t="s">
        <v>9407</v>
      </c>
      <c r="I1294" s="3" t="str">
        <f>IFERROR(__xludf.DUMMYFUNCTION("GOOGLETRANSLATE(H1294,""id"",""en"")"),"fortune so that the financial marriage business is stable")</f>
        <v>fortune so that the financial marriage business is stable</v>
      </c>
    </row>
    <row r="1295" ht="15.75" customHeight="1">
      <c r="A1295" s="3" t="s">
        <v>9408</v>
      </c>
      <c r="B1295" s="3" t="s">
        <v>9409</v>
      </c>
      <c r="C1295" s="3" t="s">
        <v>9410</v>
      </c>
      <c r="D1295" s="3" t="s">
        <v>9411</v>
      </c>
      <c r="E1295" s="3" t="s">
        <v>9412</v>
      </c>
      <c r="F1295" s="3" t="s">
        <v>9413</v>
      </c>
      <c r="G1295" s="3" t="s">
        <v>9414</v>
      </c>
      <c r="H1295" s="3" t="s">
        <v>9415</v>
      </c>
      <c r="I1295" s="3" t="str">
        <f>IFERROR(__xludf.DUMMYFUNCTION("GOOGLETRANSLATE(H1295,""id"",""en"")"),"People Normalize Girlfriends Marriage Mudanikah Boyfriend The act of someone likes to recite if the basic marriage is in what commitment to cyconusia")</f>
        <v>People Normalize Girlfriends Marriage Mudanikah Boyfriend The act of someone likes to recite if the basic marriage is in what commitment to cyconusia</v>
      </c>
    </row>
    <row r="1296" ht="15.75" customHeight="1">
      <c r="A1296" s="3" t="s">
        <v>9416</v>
      </c>
      <c r="B1296" s="3" t="s">
        <v>9417</v>
      </c>
      <c r="C1296" s="3" t="s">
        <v>9418</v>
      </c>
      <c r="D1296" s="3" t="s">
        <v>9419</v>
      </c>
      <c r="E1296" s="3" t="s">
        <v>9420</v>
      </c>
      <c r="F1296" s="3" t="s">
        <v>9421</v>
      </c>
      <c r="G1296" s="3" t="s">
        <v>9422</v>
      </c>
      <c r="H1296" s="3" t="s">
        <v>9423</v>
      </c>
      <c r="I1296" s="3" t="str">
        <f>IFERROR(__xludf.DUMMYFUNCTION("GOOGLETRANSLATE(H1296,""id"",""en"")"),"the echo of the young marriage campaign does not suit the economy of the Indonesian people salary is only age")</f>
        <v>the echo of the young marriage campaign does not suit the economy of the Indonesian people salary is only age</v>
      </c>
    </row>
    <row r="1297" ht="15.75" customHeight="1">
      <c r="A1297" s="3" t="s">
        <v>9424</v>
      </c>
      <c r="B1297" s="3" t="s">
        <v>9425</v>
      </c>
      <c r="C1297" s="3" t="s">
        <v>9426</v>
      </c>
      <c r="D1297" s="3" t="s">
        <v>9427</v>
      </c>
      <c r="E1297" s="3" t="s">
        <v>9427</v>
      </c>
      <c r="F1297" s="3" t="s">
        <v>9428</v>
      </c>
      <c r="G1297" s="3" t="s">
        <v>9428</v>
      </c>
      <c r="H1297" s="3" t="s">
        <v>9429</v>
      </c>
      <c r="I1297" s="3" t="str">
        <f>IFERROR(__xludf.DUMMYFUNCTION("GOOGLETRANSLATE(H1297,""id"",""en"")"),"yes damaged young people of sexual nation stuff marriage")</f>
        <v>yes damaged young people of sexual nation stuff marriage</v>
      </c>
    </row>
    <row r="1298" ht="15.75" customHeight="1">
      <c r="A1298" s="3" t="s">
        <v>9430</v>
      </c>
      <c r="B1298" s="3" t="s">
        <v>9027</v>
      </c>
      <c r="C1298" s="3" t="s">
        <v>8032</v>
      </c>
      <c r="D1298" s="3" t="s">
        <v>8031</v>
      </c>
      <c r="E1298" s="3" t="s">
        <v>8031</v>
      </c>
      <c r="F1298" s="3" t="s">
        <v>8031</v>
      </c>
      <c r="G1298" s="3" t="s">
        <v>8031</v>
      </c>
      <c r="H1298" s="3" t="s">
        <v>8032</v>
      </c>
      <c r="I1298" s="3" t="str">
        <f>IFERROR(__xludf.DUMMYFUNCTION("GOOGLETRANSLATE(H1298,""id"",""en"")"),"Eat young marriage")</f>
        <v>Eat young marriage</v>
      </c>
    </row>
    <row r="1299" ht="15.75" customHeight="1">
      <c r="A1299" s="3" t="s">
        <v>9431</v>
      </c>
      <c r="B1299" s="3" t="s">
        <v>9431</v>
      </c>
      <c r="C1299" s="3" t="s">
        <v>9432</v>
      </c>
      <c r="D1299" s="3" t="s">
        <v>9433</v>
      </c>
      <c r="E1299" s="3" t="s">
        <v>9434</v>
      </c>
      <c r="F1299" s="3" t="s">
        <v>9435</v>
      </c>
      <c r="G1299" s="3" t="s">
        <v>9436</v>
      </c>
      <c r="H1299" s="3" t="s">
        <v>9437</v>
      </c>
      <c r="I1299" s="3" t="str">
        <f>IFERROR(__xludf.DUMMYFUNCTION("GOOGLETRANSLATE(H1299,""id"",""en"")"),"sustenance is looking for you know the work of young marriage business")</f>
        <v>sustenance is looking for you know the work of young marriage business</v>
      </c>
    </row>
    <row r="1300" ht="15.75" customHeight="1">
      <c r="A1300" s="3" t="s">
        <v>9438</v>
      </c>
      <c r="B1300" s="3" t="s">
        <v>9439</v>
      </c>
      <c r="C1300" s="3" t="s">
        <v>9440</v>
      </c>
      <c r="D1300" s="3" t="s">
        <v>9441</v>
      </c>
      <c r="E1300" s="3" t="s">
        <v>9442</v>
      </c>
      <c r="F1300" s="3" t="s">
        <v>9443</v>
      </c>
      <c r="G1300" s="3" t="s">
        <v>9444</v>
      </c>
      <c r="H1300" s="3" t="s">
        <v>9445</v>
      </c>
      <c r="I1300" s="3" t="str">
        <f>IFERROR(__xludf.DUMMYFUNCTION("GOOGLETRANSLATE(H1300,""id"",""en"")"),"if a young marriage child says Alhamdullilahsamawa, a child of money, daughter -in -law, is divorced because the mental is ready, what is the household.")</f>
        <v>if a young marriage child says Alhamdullilahsamawa, a child of money, daughter -in -law, is divorced because the mental is ready, what is the household.</v>
      </c>
    </row>
    <row r="1301" ht="15.75" customHeight="1">
      <c r="A1301" s="3" t="s">
        <v>9446</v>
      </c>
      <c r="B1301" s="3" t="s">
        <v>9447</v>
      </c>
      <c r="C1301" s="3" t="s">
        <v>9448</v>
      </c>
      <c r="D1301" s="3" t="s">
        <v>9449</v>
      </c>
      <c r="E1301" s="3" t="s">
        <v>9450</v>
      </c>
      <c r="F1301" s="3" t="s">
        <v>9451</v>
      </c>
      <c r="G1301" s="3" t="s">
        <v>9452</v>
      </c>
      <c r="H1301" s="3" t="s">
        <v>9453</v>
      </c>
      <c r="I1301" s="3" t="str">
        <f>IFERROR(__xludf.DUMMYFUNCTION("GOOGLETRANSLATE(H1301,""id"",""en"")"),"This is a friend of the young marriage, well, if you get a young marriage, you will understand the money -conscious money, the household is safe for independent money")</f>
        <v>This is a friend of the young marriage, well, if you get a young marriage, you will understand the money -conscious money, the household is safe for independent money</v>
      </c>
    </row>
    <row r="1302" ht="15.75" customHeight="1">
      <c r="A1302" s="3" t="s">
        <v>9454</v>
      </c>
      <c r="B1302" s="3" t="s">
        <v>9454</v>
      </c>
      <c r="C1302" s="3" t="s">
        <v>9455</v>
      </c>
      <c r="D1302" s="3" t="s">
        <v>9456</v>
      </c>
      <c r="E1302" s="3" t="s">
        <v>9457</v>
      </c>
      <c r="F1302" s="3" t="s">
        <v>9458</v>
      </c>
      <c r="G1302" s="3" t="s">
        <v>9458</v>
      </c>
      <c r="H1302" s="3" t="s">
        <v>9459</v>
      </c>
      <c r="I1302" s="3" t="str">
        <f>IFERROR(__xludf.DUMMYFUNCTION("GOOGLETRANSLATE(H1302,""id"",""en"")"),"young times just marriage")</f>
        <v>young times just marriage</v>
      </c>
    </row>
    <row r="1303" ht="15.75" customHeight="1">
      <c r="A1303" s="3" t="s">
        <v>9460</v>
      </c>
      <c r="B1303" s="3" t="s">
        <v>9461</v>
      </c>
      <c r="C1303" s="3" t="s">
        <v>9462</v>
      </c>
      <c r="D1303" s="3" t="s">
        <v>9463</v>
      </c>
      <c r="E1303" s="3" t="s">
        <v>9464</v>
      </c>
      <c r="F1303" s="3" t="s">
        <v>9465</v>
      </c>
      <c r="G1303" s="3" t="s">
        <v>9465</v>
      </c>
      <c r="H1303" s="3" t="s">
        <v>9466</v>
      </c>
      <c r="I1303" s="3" t="str">
        <f>IFERROR(__xludf.DUMMYFUNCTION("GOOGLETRANSLATE(H1303,""id"",""en"")"),"Promote a sinful person, try to teach young marriage. Sin fuck")</f>
        <v>Promote a sinful person, try to teach young marriage. Sin fuck</v>
      </c>
    </row>
    <row r="1304" ht="15.75" customHeight="1">
      <c r="A1304" s="3" t="s">
        <v>9467</v>
      </c>
      <c r="B1304" s="3" t="s">
        <v>9467</v>
      </c>
      <c r="C1304" s="3" t="s">
        <v>9468</v>
      </c>
      <c r="D1304" s="3" t="s">
        <v>9469</v>
      </c>
      <c r="E1304" s="3" t="s">
        <v>9470</v>
      </c>
      <c r="F1304" s="3" t="s">
        <v>9471</v>
      </c>
      <c r="G1304" s="3" t="s">
        <v>9472</v>
      </c>
      <c r="H1304" s="3" t="s">
        <v>9473</v>
      </c>
      <c r="I1304" s="3" t="str">
        <f>IFERROR(__xludf.DUMMYFUNCTION("GOOGLETRANSLATE(H1304,""id"",""en"")"),"positive marriage young delicious girl hangout husband wkwkwk")</f>
        <v>positive marriage young delicious girl hangout husband wkwkwk</v>
      </c>
    </row>
    <row r="1305" ht="15.75" customHeight="1">
      <c r="A1305" s="3" t="s">
        <v>9474</v>
      </c>
      <c r="B1305" s="3" t="s">
        <v>9474</v>
      </c>
      <c r="C1305" s="3" t="s">
        <v>9475</v>
      </c>
      <c r="D1305" s="3" t="s">
        <v>9476</v>
      </c>
      <c r="E1305" s="3" t="s">
        <v>9477</v>
      </c>
      <c r="F1305" s="3" t="s">
        <v>9478</v>
      </c>
      <c r="G1305" s="3" t="s">
        <v>9479</v>
      </c>
      <c r="H1305" s="3" t="s">
        <v>9480</v>
      </c>
      <c r="I1305" s="3" t="str">
        <f>IFERROR(__xludf.DUMMYFUNCTION("GOOGLETRANSLATE(H1305,""id"",""en"")"),"teasing young marriages, it is difficult for the economy to be difficult")</f>
        <v>teasing young marriages, it is difficult for the economy to be difficult</v>
      </c>
    </row>
    <row r="1306" ht="15.75" customHeight="1">
      <c r="A1306" s="3" t="s">
        <v>9481</v>
      </c>
      <c r="B1306" s="3" t="s">
        <v>9482</v>
      </c>
      <c r="C1306" s="3" t="s">
        <v>9483</v>
      </c>
      <c r="D1306" s="3" t="s">
        <v>9484</v>
      </c>
      <c r="E1306" s="3" t="s">
        <v>9484</v>
      </c>
      <c r="F1306" s="3" t="s">
        <v>9485</v>
      </c>
      <c r="G1306" s="3" t="s">
        <v>9485</v>
      </c>
      <c r="H1306" s="3" t="s">
        <v>9486</v>
      </c>
      <c r="I1306" s="3" t="str">
        <f>IFERROR(__xludf.DUMMYFUNCTION("GOOGLETRANSLATE(H1306,""id"",""en"")"),"The young marriage")</f>
        <v>The young marriage</v>
      </c>
    </row>
    <row r="1307" ht="15.75" customHeight="1">
      <c r="A1307" s="3" t="s">
        <v>9487</v>
      </c>
      <c r="B1307" s="3" t="s">
        <v>9487</v>
      </c>
      <c r="C1307" s="3" t="s">
        <v>9487</v>
      </c>
      <c r="D1307" s="3" t="s">
        <v>9488</v>
      </c>
      <c r="E1307" s="3" t="s">
        <v>9489</v>
      </c>
      <c r="F1307" s="3" t="s">
        <v>9490</v>
      </c>
      <c r="G1307" s="3" t="s">
        <v>9490</v>
      </c>
      <c r="H1307" s="3" t="s">
        <v>9491</v>
      </c>
      <c r="I1307" s="3" t="str">
        <f>IFERROR(__xludf.DUMMYFUNCTION("GOOGLETRANSLATE(H1307,""id"",""en"")"),"eating young marriage wkwkwkwk")</f>
        <v>eating young marriage wkwkwkwk</v>
      </c>
    </row>
    <row r="1308" ht="15.75" customHeight="1">
      <c r="A1308" s="3" t="s">
        <v>9492</v>
      </c>
      <c r="B1308" s="3" t="s">
        <v>9493</v>
      </c>
      <c r="C1308" s="3" t="s">
        <v>9494</v>
      </c>
      <c r="D1308" s="3" t="s">
        <v>9495</v>
      </c>
      <c r="E1308" s="3" t="s">
        <v>9495</v>
      </c>
      <c r="F1308" s="3" t="s">
        <v>9495</v>
      </c>
      <c r="G1308" s="3" t="s">
        <v>9495</v>
      </c>
      <c r="H1308" s="3" t="s">
        <v>9494</v>
      </c>
      <c r="I1308" s="3" t="str">
        <f>IFERROR(__xludf.DUMMYFUNCTION("GOOGLETRANSLATE(H1308,""id"",""en"")"),"young marriage drama")</f>
        <v>young marriage drama</v>
      </c>
    </row>
    <row r="1309" ht="15.75" customHeight="1">
      <c r="A1309" s="3" t="s">
        <v>9496</v>
      </c>
      <c r="B1309" s="3" t="s">
        <v>9497</v>
      </c>
      <c r="C1309" s="3" t="s">
        <v>9498</v>
      </c>
      <c r="D1309" s="3" t="s">
        <v>9499</v>
      </c>
      <c r="E1309" s="3" t="s">
        <v>9500</v>
      </c>
      <c r="F1309" s="3" t="s">
        <v>9501</v>
      </c>
      <c r="G1309" s="3" t="s">
        <v>9502</v>
      </c>
      <c r="H1309" s="3" t="s">
        <v>9503</v>
      </c>
      <c r="I1309" s="3" t="str">
        <f>IFERROR(__xludf.DUMMYFUNCTION("GOOGLETRANSLATE(H1309,""id"",""en"")"),"TL KBAND Open a Scroll Account Jaejin's video is really young, I don't think about marriage if you are young, Hakyeon is due to a different generation of debut")</f>
        <v>TL KBAND Open a Scroll Account Jaejin's video is really young, I don't think about marriage if you are young, Hakyeon is due to a different generation of debut</v>
      </c>
    </row>
    <row r="1310" ht="15.75" customHeight="1">
      <c r="A1310" s="3" t="s">
        <v>9504</v>
      </c>
      <c r="B1310" s="3" t="s">
        <v>9505</v>
      </c>
      <c r="C1310" s="3" t="s">
        <v>9506</v>
      </c>
      <c r="D1310" s="3" t="s">
        <v>9507</v>
      </c>
      <c r="E1310" s="3" t="s">
        <v>9508</v>
      </c>
      <c r="F1310" s="3" t="s">
        <v>9509</v>
      </c>
      <c r="G1310" s="3" t="s">
        <v>9510</v>
      </c>
      <c r="H1310" s="3" t="s">
        <v>9511</v>
      </c>
      <c r="I1310" s="3" t="str">
        <f>IFERROR(__xludf.DUMMYFUNCTION("GOOGLETRANSLATE(H1310,""id"",""en"")"),"Young Breaking Marriage Young Brother Sorry if you ask politely to delete if you know")</f>
        <v>Young Breaking Marriage Young Brother Sorry if you ask politely to delete if you know</v>
      </c>
    </row>
    <row r="1311" ht="15.75" customHeight="1">
      <c r="A1311" s="3" t="s">
        <v>9512</v>
      </c>
      <c r="B1311" s="3" t="s">
        <v>9513</v>
      </c>
      <c r="C1311" s="3" t="s">
        <v>9514</v>
      </c>
      <c r="D1311" s="3" t="s">
        <v>9515</v>
      </c>
      <c r="E1311" s="3" t="s">
        <v>9516</v>
      </c>
      <c r="F1311" s="3" t="s">
        <v>9517</v>
      </c>
      <c r="G1311" s="3" t="s">
        <v>9517</v>
      </c>
      <c r="H1311" s="3" t="s">
        <v>9518</v>
      </c>
      <c r="I1311" s="3" t="str">
        <f>IFERROR(__xludf.DUMMYFUNCTION("GOOGLETRANSLATE(H1311,""id"",""en"")"),"as a result of spreading young marriage hoaxes")</f>
        <v>as a result of spreading young marriage hoaxes</v>
      </c>
    </row>
    <row r="1312" ht="15.75" customHeight="1">
      <c r="A1312" s="3" t="s">
        <v>9519</v>
      </c>
      <c r="B1312" s="3" t="s">
        <v>9520</v>
      </c>
      <c r="C1312" s="3" t="s">
        <v>9521</v>
      </c>
      <c r="D1312" s="3" t="s">
        <v>9522</v>
      </c>
      <c r="E1312" s="3" t="s">
        <v>9523</v>
      </c>
      <c r="F1312" s="3" t="s">
        <v>9524</v>
      </c>
      <c r="G1312" s="3" t="s">
        <v>9525</v>
      </c>
      <c r="H1312" s="3" t="s">
        <v>9526</v>
      </c>
      <c r="I1312" s="3" t="str">
        <f>IFERROR(__xludf.DUMMYFUNCTION("GOOGLETRANSLATE(H1312,""id"",""en"")"),"the young marriage if you get married")</f>
        <v>the young marriage if you get married</v>
      </c>
    </row>
    <row r="1313" ht="15.75" customHeight="1">
      <c r="A1313" s="3" t="s">
        <v>9527</v>
      </c>
      <c r="B1313" s="3" t="s">
        <v>9528</v>
      </c>
      <c r="C1313" s="3" t="s">
        <v>9529</v>
      </c>
      <c r="D1313" s="3" t="s">
        <v>9530</v>
      </c>
      <c r="E1313" s="3" t="s">
        <v>9531</v>
      </c>
      <c r="F1313" s="3" t="s">
        <v>9532</v>
      </c>
      <c r="G1313" s="3" t="s">
        <v>9532</v>
      </c>
      <c r="H1313" s="3" t="s">
        <v>9533</v>
      </c>
      <c r="I1313" s="3" t="str">
        <f>IFERROR(__xludf.DUMMYFUNCTION("GOOGLETRANSLATE(H1313,""id"",""en"")"),"old marriage age if you die young")</f>
        <v>old marriage age if you die young</v>
      </c>
    </row>
    <row r="1314" ht="15.75" customHeight="1">
      <c r="A1314" s="3" t="s">
        <v>9534</v>
      </c>
      <c r="B1314" s="3" t="s">
        <v>9535</v>
      </c>
      <c r="C1314" s="3" t="s">
        <v>9536</v>
      </c>
      <c r="D1314" s="3" t="s">
        <v>9537</v>
      </c>
      <c r="E1314" s="3" t="s">
        <v>9538</v>
      </c>
      <c r="F1314" s="3" t="s">
        <v>9539</v>
      </c>
      <c r="G1314" s="3" t="s">
        <v>9540</v>
      </c>
      <c r="H1314" s="3" t="s">
        <v>9541</v>
      </c>
      <c r="I1314" s="3" t="str">
        <f>IFERROR(__xludf.DUMMYFUNCTION("GOOGLETRANSLATE(H1314,""id"",""en"")"),"Rezeki Lower Line Ready Mental Material Front Front Difficult Marriage Young Many unstable Different material with mental Logic just need money")</f>
        <v>Rezeki Lower Line Ready Mental Material Front Front Difficult Marriage Young Many unstable Different material with mental Logic just need money</v>
      </c>
    </row>
    <row r="1315" ht="15.75" customHeight="1">
      <c r="A1315" s="3" t="s">
        <v>9542</v>
      </c>
      <c r="B1315" s="3" t="s">
        <v>9542</v>
      </c>
      <c r="C1315" s="3" t="s">
        <v>9542</v>
      </c>
      <c r="D1315" s="3" t="s">
        <v>9543</v>
      </c>
      <c r="E1315" s="3" t="s">
        <v>9543</v>
      </c>
      <c r="F1315" s="3" t="s">
        <v>9544</v>
      </c>
      <c r="G1315" s="3" t="s">
        <v>9545</v>
      </c>
      <c r="H1315" s="3" t="s">
        <v>9546</v>
      </c>
      <c r="I1315" s="3" t="str">
        <f>IFERROR(__xludf.DUMMYFUNCTION("GOOGLETRANSLATE(H1315,""id"",""en"")"),"anyway, young marriage to install si")</f>
        <v>anyway, young marriage to install si</v>
      </c>
    </row>
    <row r="1316" ht="15.75" customHeight="1">
      <c r="A1316" s="3" t="s">
        <v>9547</v>
      </c>
      <c r="B1316" s="3" t="s">
        <v>9548</v>
      </c>
      <c r="C1316" s="3" t="s">
        <v>9549</v>
      </c>
      <c r="D1316" s="3" t="s">
        <v>9550</v>
      </c>
      <c r="E1316" s="3" t="s">
        <v>9550</v>
      </c>
      <c r="F1316" s="3" t="s">
        <v>9550</v>
      </c>
      <c r="G1316" s="3" t="s">
        <v>9550</v>
      </c>
      <c r="H1316" s="3" t="s">
        <v>9549</v>
      </c>
      <c r="I1316" s="3" t="str">
        <f>IFERROR(__xludf.DUMMYFUNCTION("GOOGLETRANSLATE(H1316,""id"",""en"")"),"yhaaaa eat young marriage")</f>
        <v>yhaaaa eat young marriage</v>
      </c>
    </row>
    <row r="1317" ht="15.75" customHeight="1">
      <c r="A1317" s="3" t="s">
        <v>9551</v>
      </c>
      <c r="B1317" s="3" t="s">
        <v>9552</v>
      </c>
      <c r="C1317" s="3" t="s">
        <v>9553</v>
      </c>
      <c r="D1317" s="3" t="s">
        <v>9554</v>
      </c>
      <c r="E1317" s="3" t="s">
        <v>9555</v>
      </c>
      <c r="F1317" s="3" t="s">
        <v>9556</v>
      </c>
      <c r="G1317" s="3" t="s">
        <v>9557</v>
      </c>
      <c r="H1317" s="3" t="s">
        <v>9558</v>
      </c>
      <c r="I1317" s="3" t="str">
        <f>IFERROR(__xludf.DUMMYFUNCTION("GOOGLETRANSLATE(H1317,""id"",""en"")"),"Eat lazy to marry young fear of anything according to expectations of loud news and lazy soul mate")</f>
        <v>Eat lazy to marry young fear of anything according to expectations of loud news and lazy soul mate</v>
      </c>
    </row>
    <row r="1318" ht="15.75" customHeight="1">
      <c r="A1318" s="3" t="s">
        <v>9559</v>
      </c>
      <c r="B1318" s="3" t="s">
        <v>9559</v>
      </c>
      <c r="C1318" s="3" t="s">
        <v>9560</v>
      </c>
      <c r="D1318" s="3" t="s">
        <v>9561</v>
      </c>
      <c r="E1318" s="3" t="s">
        <v>9562</v>
      </c>
      <c r="F1318" s="3" t="s">
        <v>9563</v>
      </c>
      <c r="G1318" s="3" t="s">
        <v>9564</v>
      </c>
      <c r="H1318" s="3" t="s">
        <v>9565</v>
      </c>
      <c r="I1318" s="3" t="str">
        <f>IFERROR(__xludf.DUMMYFUNCTION("GOOGLETRANSLATE(H1318,""id"",""en"")"),"talking really young marriage")</f>
        <v>talking really young marriage</v>
      </c>
    </row>
    <row r="1319" ht="15.75" customHeight="1">
      <c r="A1319" s="3" t="s">
        <v>9566</v>
      </c>
      <c r="B1319" s="3" t="s">
        <v>9567</v>
      </c>
      <c r="C1319" s="3" t="s">
        <v>9567</v>
      </c>
      <c r="D1319" s="3" t="s">
        <v>9568</v>
      </c>
      <c r="E1319" s="3" t="s">
        <v>9569</v>
      </c>
      <c r="F1319" s="3" t="s">
        <v>9570</v>
      </c>
      <c r="G1319" s="3" t="s">
        <v>9570</v>
      </c>
      <c r="H1319" s="3" t="s">
        <v>9571</v>
      </c>
      <c r="I1319" s="3" t="str">
        <f>IFERROR(__xludf.DUMMYFUNCTION("GOOGLETRANSLATE(H1319,""id"",""en"")"),"eating young marriage anjingggg")</f>
        <v>eating young marriage anjingggg</v>
      </c>
    </row>
    <row r="1320" ht="15.75" customHeight="1">
      <c r="A1320" s="3" t="s">
        <v>9572</v>
      </c>
      <c r="B1320" s="3" t="s">
        <v>9573</v>
      </c>
      <c r="C1320" s="3" t="s">
        <v>9574</v>
      </c>
      <c r="D1320" s="3" t="s">
        <v>9575</v>
      </c>
      <c r="E1320" s="3" t="s">
        <v>9576</v>
      </c>
      <c r="F1320" s="3" t="s">
        <v>9577</v>
      </c>
      <c r="G1320" s="3" t="s">
        <v>9578</v>
      </c>
      <c r="H1320" s="3" t="s">
        <v>9579</v>
      </c>
      <c r="I1320" s="3" t="str">
        <f>IFERROR(__xludf.DUMMYFUNCTION("GOOGLETRANSLATE(H1320,""id"",""en"")"),"Scary people if you think the normalization of people says young marriage is scary")</f>
        <v>Scary people if you think the normalization of people says young marriage is scary</v>
      </c>
    </row>
    <row r="1321" ht="15.75" customHeight="1">
      <c r="A1321" s="3" t="s">
        <v>9580</v>
      </c>
      <c r="B1321" s="3" t="s">
        <v>9581</v>
      </c>
      <c r="C1321" s="3" t="s">
        <v>9582</v>
      </c>
      <c r="D1321" s="3" t="s">
        <v>9583</v>
      </c>
      <c r="E1321" s="3" t="s">
        <v>9584</v>
      </c>
      <c r="F1321" s="3" t="s">
        <v>9585</v>
      </c>
      <c r="G1321" s="3" t="s">
        <v>9586</v>
      </c>
      <c r="H1321" s="3" t="s">
        <v>9587</v>
      </c>
      <c r="I1321" s="3" t="str">
        <f>IFERROR(__xludf.DUMMYFUNCTION("GOOGLETRANSLATE(H1321,""id"",""en"")"),"YES YOUNG NIGHT BOOK BOOD BJ HABIBIE YOUNG MARRIAGE MAKING ELDERS BOOKS TO MEAN FICTIVE STORIES")</f>
        <v>YES YOUNG NIGHT BOOK BOOD BJ HABIBIE YOUNG MARRIAGE MAKING ELDERS BOOKS TO MEAN FICTIVE STORIES</v>
      </c>
    </row>
    <row r="1322" ht="15.75" customHeight="1">
      <c r="A1322" s="3" t="s">
        <v>9588</v>
      </c>
      <c r="B1322" s="3" t="s">
        <v>9589</v>
      </c>
      <c r="C1322" s="3" t="s">
        <v>9590</v>
      </c>
      <c r="D1322" s="3" t="s">
        <v>9591</v>
      </c>
      <c r="E1322" s="3" t="s">
        <v>9592</v>
      </c>
      <c r="F1322" s="3" t="s">
        <v>9593</v>
      </c>
      <c r="G1322" s="3" t="s">
        <v>9593</v>
      </c>
      <c r="H1322" s="3" t="s">
        <v>9594</v>
      </c>
      <c r="I1322" s="3" t="str">
        <f>IFERROR(__xludf.DUMMYFUNCTION("GOOGLETRANSLATE(H1322,""id"",""en"")"),"hehe GaseMua Young Marriage Hamdulillah Rich Raya Life Rezeki really Enjoy the hearts of happy debt, I hope the pleasure of living happily")</f>
        <v>hehe GaseMua Young Marriage Hamdulillah Rich Raya Life Rezeki really Enjoy the hearts of happy debt, I hope the pleasure of living happily</v>
      </c>
    </row>
    <row r="1323" ht="15.75" customHeight="1">
      <c r="A1323" s="3" t="s">
        <v>9595</v>
      </c>
      <c r="B1323" s="3" t="s">
        <v>9595</v>
      </c>
      <c r="C1323" s="3" t="s">
        <v>9596</v>
      </c>
      <c r="D1323" s="3" t="s">
        <v>9597</v>
      </c>
      <c r="E1323" s="3" t="s">
        <v>9598</v>
      </c>
      <c r="F1323" s="3" t="s">
        <v>9599</v>
      </c>
      <c r="G1323" s="3" t="s">
        <v>9599</v>
      </c>
      <c r="H1323" s="3" t="s">
        <v>9600</v>
      </c>
      <c r="I1323" s="3" t="str">
        <f>IFERROR(__xludf.DUMMYFUNCTION("GOOGLETRANSLATE(H1323,""id"",""en"")"),"arrogant young marriage says just halal halal")</f>
        <v>arrogant young marriage says just halal halal</v>
      </c>
    </row>
    <row r="1324" ht="15.75" customHeight="1">
      <c r="A1324" s="3" t="s">
        <v>9601</v>
      </c>
      <c r="B1324" s="3" t="s">
        <v>9602</v>
      </c>
      <c r="C1324" s="3" t="s">
        <v>9603</v>
      </c>
      <c r="D1324" s="3" t="s">
        <v>9604</v>
      </c>
      <c r="E1324" s="3" t="s">
        <v>9605</v>
      </c>
      <c r="F1324" s="3" t="s">
        <v>9606</v>
      </c>
      <c r="G1324" s="3" t="s">
        <v>9607</v>
      </c>
      <c r="H1324" s="3" t="s">
        <v>9608</v>
      </c>
      <c r="I1324" s="3" t="str">
        <f>IFERROR(__xludf.DUMMYFUNCTION("GOOGLETRANSLATE(H1324,""id"",""en"")"),"the delicious album OST is long day, try to hear that the young drama is playing the ending, the ending lecture is married")</f>
        <v>the delicious album OST is long day, try to hear that the young drama is playing the ending, the ending lecture is married</v>
      </c>
    </row>
    <row r="1325" ht="15.75" customHeight="1">
      <c r="A1325" s="3" t="s">
        <v>9609</v>
      </c>
      <c r="B1325" s="3" t="s">
        <v>9610</v>
      </c>
      <c r="C1325" s="3" t="s">
        <v>9611</v>
      </c>
      <c r="D1325" s="3" t="s">
        <v>9612</v>
      </c>
      <c r="E1325" s="3" t="s">
        <v>9613</v>
      </c>
      <c r="F1325" s="3" t="s">
        <v>9614</v>
      </c>
      <c r="G1325" s="3" t="s">
        <v>9615</v>
      </c>
      <c r="H1325" s="3" t="s">
        <v>9616</v>
      </c>
      <c r="I1325" s="3" t="str">
        <f>IFERROR(__xludf.DUMMYFUNCTION("GOOGLETRANSLATE(H1325,""id"",""en"")"),"His content is safe, young marriage")</f>
        <v>His content is safe, young marriage</v>
      </c>
    </row>
    <row r="1326" ht="15.75" customHeight="1">
      <c r="A1326" s="3" t="s">
        <v>9617</v>
      </c>
      <c r="B1326" s="3" t="s">
        <v>9618</v>
      </c>
      <c r="C1326" s="3" t="s">
        <v>9619</v>
      </c>
      <c r="D1326" s="3" t="s">
        <v>9620</v>
      </c>
      <c r="E1326" s="3" t="s">
        <v>9621</v>
      </c>
      <c r="F1326" s="3" t="s">
        <v>9622</v>
      </c>
      <c r="G1326" s="3" t="s">
        <v>9623</v>
      </c>
      <c r="H1326" s="3" t="s">
        <v>9624</v>
      </c>
      <c r="I1326" s="3" t="str">
        <f>IFERROR(__xludf.DUMMYFUNCTION("GOOGLETRANSLATE(H1326,""id"",""en"")"),"Young married woman my friend's friend marriage to the age of a child, so the child is a beautiful way, her best friend forgot to be a mandatory wife yaps")</f>
        <v>Young married woman my friend's friend marriage to the age of a child, so the child is a beautiful way, her best friend forgot to be a mandatory wife yaps</v>
      </c>
    </row>
    <row r="1327" ht="15.75" customHeight="1">
      <c r="A1327" s="3" t="s">
        <v>9625</v>
      </c>
      <c r="B1327" s="3" t="s">
        <v>9625</v>
      </c>
      <c r="C1327" s="3" t="s">
        <v>3624</v>
      </c>
      <c r="D1327" s="3" t="s">
        <v>3625</v>
      </c>
      <c r="E1327" s="3" t="s">
        <v>3626</v>
      </c>
      <c r="F1327" s="3" t="s">
        <v>3627</v>
      </c>
      <c r="G1327" s="3" t="s">
        <v>3627</v>
      </c>
      <c r="H1327" s="3" t="s">
        <v>3628</v>
      </c>
      <c r="I1327" s="3" t="str">
        <f>IFERROR(__xludf.DUMMYFUNCTION("GOOGLETRANSLATE(H1327,""id"",""en"")"),"Young marriage")</f>
        <v>Young marriage</v>
      </c>
    </row>
    <row r="1328" ht="15.75" customHeight="1">
      <c r="A1328" s="3" t="s">
        <v>9626</v>
      </c>
      <c r="B1328" s="3" t="s">
        <v>9626</v>
      </c>
      <c r="C1328" s="3" t="s">
        <v>9627</v>
      </c>
      <c r="D1328" s="3" t="s">
        <v>9628</v>
      </c>
      <c r="E1328" s="3" t="s">
        <v>9629</v>
      </c>
      <c r="F1328" s="3" t="s">
        <v>9630</v>
      </c>
      <c r="G1328" s="3" t="s">
        <v>9631</v>
      </c>
      <c r="H1328" s="3" t="s">
        <v>9632</v>
      </c>
      <c r="I1328" s="3" t="str">
        <f>IFERROR(__xludf.DUMMYFUNCTION("GOOGLETRANSLATE(H1328,""id"",""en"")"),"people like mate so young marriage")</f>
        <v>people like mate so young marriage</v>
      </c>
    </row>
    <row r="1329" ht="15.75" customHeight="1">
      <c r="A1329" s="3" t="s">
        <v>9633</v>
      </c>
      <c r="B1329" s="3" t="s">
        <v>9634</v>
      </c>
      <c r="C1329" s="3" t="s">
        <v>9635</v>
      </c>
      <c r="D1329" s="3" t="s">
        <v>9636</v>
      </c>
      <c r="E1329" s="3" t="s">
        <v>9637</v>
      </c>
      <c r="F1329" s="3" t="s">
        <v>9638</v>
      </c>
      <c r="G1329" s="3" t="s">
        <v>9639</v>
      </c>
      <c r="H1329" s="3" t="s">
        <v>9640</v>
      </c>
      <c r="I1329" s="3" t="str">
        <f>IFERROR(__xludf.DUMMYFUNCTION("GOOGLETRANSLATE(H1329,""id"",""en"")"),"Marriage Young Rezeki Open the Marriage of God Almighty Marriage to Marriage Add Beranda Rezeki Add Hard Working Prayer Prayer Postage Foot")</f>
        <v>Marriage Young Rezeki Open the Marriage of God Almighty Marriage to Marriage Add Beranda Rezeki Add Hard Working Prayer Prayer Postage Foot</v>
      </c>
    </row>
    <row r="1330" ht="15.75" customHeight="1">
      <c r="A1330" s="3" t="s">
        <v>9641</v>
      </c>
      <c r="B1330" s="3" t="s">
        <v>9641</v>
      </c>
      <c r="C1330" s="3" t="s">
        <v>9642</v>
      </c>
      <c r="D1330" s="3" t="s">
        <v>9643</v>
      </c>
      <c r="E1330" s="3" t="s">
        <v>9644</v>
      </c>
      <c r="F1330" s="3" t="s">
        <v>9645</v>
      </c>
      <c r="G1330" s="3" t="s">
        <v>9646</v>
      </c>
      <c r="H1330" s="3" t="s">
        <v>9647</v>
      </c>
      <c r="I1330" s="3" t="str">
        <f>IFERROR(__xludf.DUMMYFUNCTION("GOOGLETRANSLATE(H1330,""id"",""en"")"),"Auntie is rich like exactly young marriage friends aunt auntie does not marry young")</f>
        <v>Auntie is rich like exactly young marriage friends aunt auntie does not marry young</v>
      </c>
    </row>
    <row r="1331" ht="15.75" customHeight="1">
      <c r="A1331" s="3" t="s">
        <v>9648</v>
      </c>
      <c r="B1331" s="3" t="s">
        <v>9649</v>
      </c>
      <c r="C1331" s="3" t="s">
        <v>9649</v>
      </c>
      <c r="D1331" s="3" t="s">
        <v>9650</v>
      </c>
      <c r="E1331" s="3" t="s">
        <v>9651</v>
      </c>
      <c r="F1331" s="3" t="s">
        <v>9652</v>
      </c>
      <c r="G1331" s="3" t="s">
        <v>9653</v>
      </c>
      <c r="H1331" s="3" t="s">
        <v>9654</v>
      </c>
      <c r="I1331" s="3" t="str">
        <f>IFERROR(__xludf.DUMMYFUNCTION("GOOGLETRANSLATE(H1331,""id"",""en"")"),"Mam Marriage Young Money okay wkwkwkwk")</f>
        <v>Mam Marriage Young Money okay wkwkwkwk</v>
      </c>
    </row>
    <row r="1332" ht="15.75" customHeight="1">
      <c r="A1332" s="3" t="s">
        <v>9655</v>
      </c>
      <c r="B1332" s="3" t="s">
        <v>9655</v>
      </c>
      <c r="C1332" s="3" t="s">
        <v>9656</v>
      </c>
      <c r="D1332" s="3" t="s">
        <v>9657</v>
      </c>
      <c r="E1332" s="3" t="s">
        <v>9658</v>
      </c>
      <c r="F1332" s="3" t="s">
        <v>9659</v>
      </c>
      <c r="G1332" s="3" t="s">
        <v>9659</v>
      </c>
      <c r="H1332" s="3" t="s">
        <v>9660</v>
      </c>
      <c r="I1332" s="3" t="str">
        <f>IFERROR(__xludf.DUMMYFUNCTION("GOOGLETRANSLATE(H1332,""id"",""en"")"),"young marriage people annoying yes tell him to let people be satisfied with young marriages quickly")</f>
        <v>young marriage people annoying yes tell him to let people be satisfied with young marriages quickly</v>
      </c>
    </row>
    <row r="1333" ht="15.75" customHeight="1">
      <c r="A1333" s="3" t="s">
        <v>9661</v>
      </c>
      <c r="B1333" s="3" t="s">
        <v>9662</v>
      </c>
      <c r="C1333" s="3" t="s">
        <v>9218</v>
      </c>
      <c r="D1333" s="3" t="s">
        <v>9219</v>
      </c>
      <c r="E1333" s="3" t="s">
        <v>7387</v>
      </c>
      <c r="F1333" s="3" t="s">
        <v>7388</v>
      </c>
      <c r="G1333" s="3" t="s">
        <v>7388</v>
      </c>
      <c r="H1333" s="3" t="s">
        <v>7389</v>
      </c>
      <c r="I1333" s="3" t="str">
        <f>IFERROR(__xludf.DUMMYFUNCTION("GOOGLETRANSLATE(H1333,""id"",""en"")"),"Eat young marriage")</f>
        <v>Eat young marriage</v>
      </c>
    </row>
    <row r="1334" ht="15.75" customHeight="1">
      <c r="A1334" s="3" t="s">
        <v>9663</v>
      </c>
      <c r="B1334" s="3" t="s">
        <v>9664</v>
      </c>
      <c r="C1334" s="3" t="s">
        <v>9665</v>
      </c>
      <c r="D1334" s="3" t="s">
        <v>9666</v>
      </c>
      <c r="E1334" s="3" t="s">
        <v>9667</v>
      </c>
      <c r="F1334" s="3" t="s">
        <v>9668</v>
      </c>
      <c r="G1334" s="3" t="s">
        <v>9669</v>
      </c>
      <c r="H1334" s="3" t="s">
        <v>9670</v>
      </c>
      <c r="I1334" s="3" t="str">
        <f>IFERROR(__xludf.DUMMYFUNCTION("GOOGLETRANSLATE(H1334,""id"",""en"")"),"people tell young marriage to feel suffering")</f>
        <v>people tell young marriage to feel suffering</v>
      </c>
    </row>
    <row r="1335" ht="15.75" customHeight="1">
      <c r="A1335" s="3" t="s">
        <v>9671</v>
      </c>
      <c r="B1335" s="3" t="s">
        <v>9672</v>
      </c>
      <c r="C1335" s="3" t="s">
        <v>9673</v>
      </c>
      <c r="D1335" s="3" t="s">
        <v>9674</v>
      </c>
      <c r="E1335" s="3" t="s">
        <v>9675</v>
      </c>
      <c r="F1335" s="3" t="s">
        <v>9676</v>
      </c>
      <c r="G1335" s="3" t="s">
        <v>9676</v>
      </c>
      <c r="H1335" s="3" t="s">
        <v>9677</v>
      </c>
      <c r="I1335" s="3" t="str">
        <f>IFERROR(__xludf.DUMMYFUNCTION("GOOGLETRANSLATE(H1335,""id"",""en"")"),"young marriage hungry home")</f>
        <v>young marriage hungry home</v>
      </c>
    </row>
    <row r="1336" ht="15.75" customHeight="1">
      <c r="A1336" s="3" t="s">
        <v>9678</v>
      </c>
      <c r="B1336" s="3" t="s">
        <v>9679</v>
      </c>
      <c r="C1336" s="3" t="s">
        <v>9680</v>
      </c>
      <c r="D1336" s="3" t="s">
        <v>9681</v>
      </c>
      <c r="E1336" s="3" t="s">
        <v>9682</v>
      </c>
      <c r="F1336" s="3" t="s">
        <v>9683</v>
      </c>
      <c r="G1336" s="3" t="s">
        <v>9684</v>
      </c>
      <c r="H1336" s="3" t="s">
        <v>9685</v>
      </c>
      <c r="I1336" s="3" t="str">
        <f>IFERROR(__xludf.DUMMYFUNCTION("GOOGLETRANSLATE(H1336,""id"",""en"")"),"if educated young marriage category, yes, an example of a young marriage.")</f>
        <v>if educated young marriage category, yes, an example of a young marriage.</v>
      </c>
    </row>
    <row r="1337" ht="15.75" customHeight="1">
      <c r="A1337" s="3" t="s">
        <v>9686</v>
      </c>
      <c r="B1337" s="3" t="s">
        <v>9687</v>
      </c>
      <c r="C1337" s="3" t="s">
        <v>9688</v>
      </c>
      <c r="D1337" s="3" t="s">
        <v>9689</v>
      </c>
      <c r="E1337" s="3" t="s">
        <v>9690</v>
      </c>
      <c r="F1337" s="3" t="s">
        <v>9691</v>
      </c>
      <c r="G1337" s="3" t="s">
        <v>9692</v>
      </c>
      <c r="H1337" s="3" t="s">
        <v>9693</v>
      </c>
      <c r="I1337" s="3" t="str">
        <f>IFERROR(__xludf.DUMMYFUNCTION("GOOGLETRANSLATE(H1337,""id"",""en"")"),"sometimes like to be surprised young marriage is ready to get married in front, think really pity if a child")</f>
        <v>sometimes like to be surprised young marriage is ready to get married in front, think really pity if a child</v>
      </c>
    </row>
    <row r="1338" ht="15.75" customHeight="1">
      <c r="A1338" s="3" t="s">
        <v>9694</v>
      </c>
      <c r="B1338" s="3" t="s">
        <v>9695</v>
      </c>
      <c r="C1338" s="3" t="s">
        <v>9696</v>
      </c>
      <c r="D1338" s="3" t="s">
        <v>9697</v>
      </c>
      <c r="E1338" s="3" t="s">
        <v>9698</v>
      </c>
      <c r="F1338" s="3" t="s">
        <v>9699</v>
      </c>
      <c r="G1338" s="3" t="s">
        <v>9699</v>
      </c>
      <c r="H1338" s="3" t="s">
        <v>9700</v>
      </c>
      <c r="I1338" s="3" t="str">
        <f>IFERROR(__xludf.DUMMYFUNCTION("GOOGLETRANSLATE(H1338,""id"",""en"")"),"normally marriage young scary siblings are great great like sister rarely")</f>
        <v>normally marriage young scary siblings are great great like sister rarely</v>
      </c>
    </row>
    <row r="1339" ht="15.75" customHeight="1">
      <c r="A1339" s="3" t="s">
        <v>9701</v>
      </c>
      <c r="B1339" s="3" t="s">
        <v>9702</v>
      </c>
      <c r="C1339" s="3" t="s">
        <v>9702</v>
      </c>
      <c r="D1339" s="3" t="s">
        <v>9703</v>
      </c>
      <c r="E1339" s="3" t="s">
        <v>9704</v>
      </c>
      <c r="F1339" s="3" t="s">
        <v>169</v>
      </c>
      <c r="G1339" s="3" t="s">
        <v>169</v>
      </c>
      <c r="H1339" s="3" t="s">
        <v>170</v>
      </c>
      <c r="I1339" s="3" t="str">
        <f>IFERROR(__xludf.DUMMYFUNCTION("GOOGLETRANSLATE(H1339,""id"",""en"")"),"The Young Marriage")</f>
        <v>The Young Marriage</v>
      </c>
    </row>
    <row r="1340" ht="15.75" customHeight="1">
      <c r="A1340" s="3" t="s">
        <v>9705</v>
      </c>
      <c r="B1340" s="3" t="s">
        <v>9706</v>
      </c>
      <c r="C1340" s="3" t="s">
        <v>9707</v>
      </c>
      <c r="D1340" s="3" t="s">
        <v>9708</v>
      </c>
      <c r="E1340" s="3" t="s">
        <v>9709</v>
      </c>
      <c r="F1340" s="3" t="s">
        <v>9710</v>
      </c>
      <c r="G1340" s="3" t="s">
        <v>9711</v>
      </c>
      <c r="H1340" s="3" t="s">
        <v>9712</v>
      </c>
      <c r="I1340" s="3" t="str">
        <f>IFERROR(__xludf.DUMMYFUNCTION("GOOGLETRANSLATE(H1340,""id"",""en"")"),"open the path of fortune yes automatically open the husband and wife if you get married, it's hard")</f>
        <v>open the path of fortune yes automatically open the husband and wife if you get married, it's hard</v>
      </c>
    </row>
    <row r="1341" ht="15.75" customHeight="1">
      <c r="A1341" s="3" t="s">
        <v>9713</v>
      </c>
      <c r="B1341" s="3" t="s">
        <v>9714</v>
      </c>
      <c r="C1341" s="3" t="s">
        <v>9715</v>
      </c>
      <c r="D1341" s="3" t="s">
        <v>9716</v>
      </c>
      <c r="E1341" s="3" t="s">
        <v>9717</v>
      </c>
      <c r="F1341" s="3" t="s">
        <v>9718</v>
      </c>
      <c r="G1341" s="3" t="s">
        <v>9719</v>
      </c>
      <c r="H1341" s="3" t="s">
        <v>9720</v>
      </c>
      <c r="I1341" s="3" t="str">
        <f>IFERROR(__xludf.DUMMYFUNCTION("GOOGLETRANSLATE(H1341,""id"",""en"")"),"what about marriage young boys seriously marriage parents don't reject people of religion, the marriage side so that the sin of marriage is not married")</f>
        <v>what about marriage young boys seriously marriage parents don't reject people of religion, the marriage side so that the sin of marriage is not married</v>
      </c>
    </row>
    <row r="1342" ht="15.75" customHeight="1">
      <c r="A1342" s="3" t="s">
        <v>9721</v>
      </c>
      <c r="B1342" s="3" t="s">
        <v>9721</v>
      </c>
      <c r="C1342" s="3" t="s">
        <v>9722</v>
      </c>
      <c r="D1342" s="3" t="s">
        <v>9723</v>
      </c>
      <c r="E1342" s="3" t="s">
        <v>9724</v>
      </c>
      <c r="F1342" s="3" t="s">
        <v>9724</v>
      </c>
      <c r="G1342" s="3" t="s">
        <v>9724</v>
      </c>
      <c r="H1342" s="3" t="s">
        <v>9725</v>
      </c>
      <c r="I1342" s="3" t="str">
        <f>IFERROR(__xludf.DUMMYFUNCTION("GOOGLETRANSLATE(H1342,""id"",""en"")"),"the negative side of young marriage")</f>
        <v>the negative side of young marriage</v>
      </c>
    </row>
    <row r="1343" ht="15.75" customHeight="1">
      <c r="A1343" s="3" t="s">
        <v>9726</v>
      </c>
      <c r="B1343" s="3" t="s">
        <v>9727</v>
      </c>
      <c r="C1343" s="3" t="s">
        <v>9728</v>
      </c>
      <c r="D1343" s="3" t="s">
        <v>9729</v>
      </c>
      <c r="E1343" s="3" t="s">
        <v>9730</v>
      </c>
      <c r="F1343" s="3" t="s">
        <v>9731</v>
      </c>
      <c r="G1343" s="3" t="s">
        <v>9731</v>
      </c>
      <c r="H1343" s="3" t="s">
        <v>9732</v>
      </c>
      <c r="I1343" s="3" t="str">
        <f>IFERROR(__xludf.DUMMYFUNCTION("GOOGLETRANSLATE(H1343,""id"",""en"")"),"I mean to get married")</f>
        <v>I mean to get married</v>
      </c>
    </row>
    <row r="1344" ht="15.75" customHeight="1">
      <c r="A1344" s="3" t="s">
        <v>9733</v>
      </c>
      <c r="B1344" s="3" t="s">
        <v>9734</v>
      </c>
      <c r="C1344" s="3" t="s">
        <v>9735</v>
      </c>
      <c r="D1344" s="3" t="s">
        <v>9736</v>
      </c>
      <c r="E1344" s="3" t="s">
        <v>9736</v>
      </c>
      <c r="F1344" s="3" t="s">
        <v>9316</v>
      </c>
      <c r="G1344" s="3" t="s">
        <v>9316</v>
      </c>
      <c r="H1344" s="3" t="s">
        <v>9317</v>
      </c>
      <c r="I1344" s="3" t="str">
        <f>IFERROR(__xludf.DUMMYFUNCTION("GOOGLETRANSLATE(H1344,""id"",""en"")"),"Young Marriage Rezeki")</f>
        <v>Young Marriage Rezeki</v>
      </c>
    </row>
    <row r="1345" ht="15.75" customHeight="1">
      <c r="A1345" s="3" t="s">
        <v>9737</v>
      </c>
      <c r="B1345" s="3" t="s">
        <v>9737</v>
      </c>
      <c r="C1345" s="3" t="s">
        <v>9738</v>
      </c>
      <c r="D1345" s="3" t="s">
        <v>9739</v>
      </c>
      <c r="E1345" s="3" t="s">
        <v>9740</v>
      </c>
      <c r="F1345" s="3" t="s">
        <v>9741</v>
      </c>
      <c r="G1345" s="3" t="s">
        <v>9742</v>
      </c>
      <c r="H1345" s="3" t="s">
        <v>9743</v>
      </c>
      <c r="I1345" s="3" t="str">
        <f>IFERROR(__xludf.DUMMYFUNCTION("GOOGLETRANSLATE(H1345,""id"",""en"")"),"Young Marriage Hehe Talking Brave Young Marriage Commitment Sad Marriage Outside Personal Capable Commitment The tip of the young marriage will be scary")</f>
        <v>Young Marriage Hehe Talking Brave Young Marriage Commitment Sad Marriage Outside Personal Capable Commitment The tip of the young marriage will be scary</v>
      </c>
    </row>
    <row r="1346" ht="15.75" customHeight="1">
      <c r="A1346" s="3" t="s">
        <v>9744</v>
      </c>
      <c r="B1346" s="3" t="s">
        <v>9744</v>
      </c>
      <c r="C1346" s="3" t="s">
        <v>9745</v>
      </c>
      <c r="D1346" s="3" t="s">
        <v>9746</v>
      </c>
      <c r="E1346" s="3" t="s">
        <v>9747</v>
      </c>
      <c r="F1346" s="3" t="s">
        <v>9748</v>
      </c>
      <c r="G1346" s="3" t="s">
        <v>9748</v>
      </c>
      <c r="H1346" s="3" t="s">
        <v>9749</v>
      </c>
      <c r="I1346" s="3" t="str">
        <f>IFERROR(__xludf.DUMMYFUNCTION("GOOGLETRANSLATE(H1346,""id"",""en"")"),"Young Marriage Pling Taqi Maliq Salmafina")</f>
        <v>Young Marriage Pling Taqi Maliq Salmafina</v>
      </c>
    </row>
    <row r="1347" ht="15.75" customHeight="1">
      <c r="A1347" s="3" t="s">
        <v>9750</v>
      </c>
      <c r="B1347" s="3" t="s">
        <v>9751</v>
      </c>
      <c r="C1347" s="3" t="s">
        <v>9752</v>
      </c>
      <c r="D1347" s="3" t="s">
        <v>9753</v>
      </c>
      <c r="E1347" s="3" t="s">
        <v>9754</v>
      </c>
      <c r="F1347" s="3" t="s">
        <v>9755</v>
      </c>
      <c r="G1347" s="3" t="s">
        <v>9756</v>
      </c>
      <c r="H1347" s="3" t="s">
        <v>9757</v>
      </c>
      <c r="I1347" s="3" t="str">
        <f>IFERROR(__xludf.DUMMYFUNCTION("GOOGLETRANSLATE(H1347,""id"",""en"")"),"Ariskaf Ustadzah Halimah is not unfair young marriage not advice young marriage if not male")</f>
        <v>Ariskaf Ustadzah Halimah is not unfair young marriage not advice young marriage if not male</v>
      </c>
    </row>
    <row r="1348" ht="15.75" customHeight="1">
      <c r="A1348" s="3" t="s">
        <v>9758</v>
      </c>
      <c r="B1348" s="3" t="s">
        <v>9759</v>
      </c>
      <c r="C1348" s="3" t="s">
        <v>9760</v>
      </c>
      <c r="D1348" s="3" t="s">
        <v>9761</v>
      </c>
      <c r="E1348" s="3" t="s">
        <v>9762</v>
      </c>
      <c r="F1348" s="3" t="s">
        <v>9763</v>
      </c>
      <c r="G1348" s="3" t="s">
        <v>9764</v>
      </c>
      <c r="H1348" s="3" t="s">
        <v>9765</v>
      </c>
      <c r="I1348" s="3" t="str">
        <f>IFERROR(__xludf.DUMMYFUNCTION("GOOGLETRANSLATE(H1348,""id"",""en"")"),"Marriage Young Girls Girls")</f>
        <v>Marriage Young Girls Girls</v>
      </c>
    </row>
    <row r="1349" ht="15.75" customHeight="1">
      <c r="A1349" s="3" t="s">
        <v>9766</v>
      </c>
      <c r="B1349" s="3" t="s">
        <v>9767</v>
      </c>
      <c r="C1349" s="3" t="s">
        <v>9768</v>
      </c>
      <c r="D1349" s="3" t="s">
        <v>9769</v>
      </c>
      <c r="E1349" s="3" t="s">
        <v>9770</v>
      </c>
      <c r="F1349" s="3" t="s">
        <v>9771</v>
      </c>
      <c r="G1349" s="3" t="s">
        <v>9772</v>
      </c>
      <c r="H1349" s="3" t="s">
        <v>9773</v>
      </c>
      <c r="I1349" s="3" t="str">
        <f>IFERROR(__xludf.DUMMYFUNCTION("GOOGLETRANSLATE(H1349,""id"",""en"")"),"Just School Invite Bibib COMPETITION COMPETITION TAU KESAMBET COMMITTEE Untung Weh Ustaz Tiktok Hobbies Hobbies Young Marriage Campaign Target Yes Millennial Taste Begimane hehe")</f>
        <v>Just School Invite Bibib COMPETITION COMPETITION TAU KESAMBET COMMITTEE Untung Weh Ustaz Tiktok Hobbies Hobbies Young Marriage Campaign Target Yes Millennial Taste Begimane hehe</v>
      </c>
    </row>
    <row r="1350" ht="15.75" customHeight="1">
      <c r="A1350" s="3" t="s">
        <v>9774</v>
      </c>
      <c r="B1350" s="3" t="s">
        <v>9775</v>
      </c>
      <c r="C1350" s="3" t="s">
        <v>9776</v>
      </c>
      <c r="D1350" s="3" t="s">
        <v>9777</v>
      </c>
      <c r="E1350" s="3" t="s">
        <v>9778</v>
      </c>
      <c r="F1350" s="3" t="s">
        <v>9779</v>
      </c>
      <c r="G1350" s="3" t="s">
        <v>9780</v>
      </c>
      <c r="H1350" s="3" t="s">
        <v>9781</v>
      </c>
      <c r="I1350" s="3" t="str">
        <f>IFERROR(__xludf.DUMMYFUNCTION("GOOGLETRANSLATE(H1350,""id"",""en"")"),"Young marriage is not mistaken the romantic of young marriage touch the grass reality symbi beautiful just mentality education is not talked about")</f>
        <v>Young marriage is not mistaken the romantic of young marriage touch the grass reality symbi beautiful just mentality education is not talked about</v>
      </c>
    </row>
    <row r="1351" ht="15.75" customHeight="1">
      <c r="A1351" s="3" t="s">
        <v>9782</v>
      </c>
      <c r="B1351" s="3" t="s">
        <v>9783</v>
      </c>
      <c r="C1351" s="3" t="s">
        <v>9784</v>
      </c>
      <c r="D1351" s="3" t="s">
        <v>9785</v>
      </c>
      <c r="E1351" s="3" t="s">
        <v>9786</v>
      </c>
      <c r="F1351" s="3" t="s">
        <v>9787</v>
      </c>
      <c r="G1351" s="3" t="s">
        <v>9788</v>
      </c>
      <c r="H1351" s="3" t="s">
        <v>9789</v>
      </c>
      <c r="I1351" s="3" t="str">
        <f>IFERROR(__xludf.DUMMYFUNCTION("GOOGLETRANSLATE(H1351,""id"",""en"")"),"Nature told young marriage to know the marriage of minjm money fuck alas covid")</f>
        <v>Nature told young marriage to know the marriage of minjm money fuck alas covid</v>
      </c>
    </row>
    <row r="1352" ht="15.75" customHeight="1">
      <c r="A1352" s="3" t="s">
        <v>9790</v>
      </c>
      <c r="B1352" s="3" t="s">
        <v>9791</v>
      </c>
      <c r="C1352" s="3" t="s">
        <v>9792</v>
      </c>
      <c r="D1352" s="3" t="s">
        <v>9793</v>
      </c>
      <c r="E1352" s="3" t="s">
        <v>9794</v>
      </c>
      <c r="F1352" s="3" t="s">
        <v>9795</v>
      </c>
      <c r="G1352" s="3" t="s">
        <v>9796</v>
      </c>
      <c r="H1352" s="3" t="s">
        <v>9797</v>
      </c>
      <c r="I1352" s="3" t="str">
        <f>IFERROR(__xludf.DUMMYFUNCTION("GOOGLETRANSLATE(H1352,""id"",""en"")"),"just reply sorry for marriage young sustenance, just fortune thousands of money")</f>
        <v>just reply sorry for marriage young sustenance, just fortune thousands of money</v>
      </c>
    </row>
    <row r="1353" ht="15.75" customHeight="1">
      <c r="A1353" s="3" t="s">
        <v>9798</v>
      </c>
      <c r="B1353" s="3" t="s">
        <v>9799</v>
      </c>
      <c r="C1353" s="3" t="s">
        <v>9800</v>
      </c>
      <c r="D1353" s="3" t="s">
        <v>9801</v>
      </c>
      <c r="E1353" s="3" t="s">
        <v>9802</v>
      </c>
      <c r="F1353" s="3" t="s">
        <v>9803</v>
      </c>
      <c r="G1353" s="3" t="s">
        <v>9804</v>
      </c>
      <c r="H1353" s="3" t="s">
        <v>9805</v>
      </c>
      <c r="I1353" s="3" t="str">
        <f>IFERROR(__xludf.DUMMYFUNCTION("GOOGLETRANSLATE(H1353,""id"",""en"")"),"young marriage mental money huh")</f>
        <v>young marriage mental money huh</v>
      </c>
    </row>
    <row r="1354" ht="15.75" customHeight="1">
      <c r="A1354" s="3" t="s">
        <v>9806</v>
      </c>
      <c r="B1354" s="3" t="s">
        <v>9807</v>
      </c>
      <c r="C1354" s="3" t="s">
        <v>9808</v>
      </c>
      <c r="D1354" s="3" t="s">
        <v>9809</v>
      </c>
      <c r="E1354" s="3" t="s">
        <v>9810</v>
      </c>
      <c r="F1354" s="3" t="s">
        <v>9811</v>
      </c>
      <c r="G1354" s="3" t="s">
        <v>9811</v>
      </c>
      <c r="H1354" s="3" t="s">
        <v>9812</v>
      </c>
      <c r="I1354" s="3" t="str">
        <f>IFERROR(__xludf.DUMMYFUNCTION("GOOGLETRANSLATE(H1354,""id"",""en"")"),"shame spit eating young marriage")</f>
        <v>shame spit eating young marriage</v>
      </c>
    </row>
    <row r="1355" ht="15.75" customHeight="1">
      <c r="A1355" s="3" t="s">
        <v>9813</v>
      </c>
      <c r="B1355" s="3" t="s">
        <v>9814</v>
      </c>
      <c r="C1355" s="3" t="s">
        <v>9815</v>
      </c>
      <c r="D1355" s="3" t="s">
        <v>9816</v>
      </c>
      <c r="E1355" s="3" t="s">
        <v>9817</v>
      </c>
      <c r="F1355" s="3" t="s">
        <v>9818</v>
      </c>
      <c r="G1355" s="3" t="s">
        <v>9818</v>
      </c>
      <c r="H1355" s="3" t="s">
        <v>9819</v>
      </c>
      <c r="I1355" s="3" t="str">
        <f>IFERROR(__xludf.DUMMYFUNCTION("GOOGLETRANSLATE(H1355,""id"",""en"")"),"Parents are not clear photos, aka young photos of yellow marriage books")</f>
        <v>Parents are not clear photos, aka young photos of yellow marriage books</v>
      </c>
    </row>
    <row r="1356" ht="15.75" customHeight="1">
      <c r="A1356" s="3" t="s">
        <v>9820</v>
      </c>
      <c r="B1356" s="3" t="s">
        <v>9821</v>
      </c>
      <c r="C1356" s="3" t="s">
        <v>9822</v>
      </c>
      <c r="D1356" s="3" t="s">
        <v>9823</v>
      </c>
      <c r="E1356" s="3" t="s">
        <v>9824</v>
      </c>
      <c r="F1356" s="3" t="s">
        <v>9825</v>
      </c>
      <c r="G1356" s="3" t="s">
        <v>9826</v>
      </c>
      <c r="H1356" s="3" t="s">
        <v>9827</v>
      </c>
      <c r="I1356" s="3" t="str">
        <f>IFERROR(__xludf.DUMMYFUNCTION("GOOGLETRANSLATE(H1356,""id"",""en"")"),"Gathering comments sometimes sorry to see the young marriage people of the judge if it's not wrong")</f>
        <v>Gathering comments sometimes sorry to see the young marriage people of the judge if it's not wrong</v>
      </c>
    </row>
    <row r="1357" ht="15.75" customHeight="1">
      <c r="A1357" s="3" t="s">
        <v>9828</v>
      </c>
      <c r="B1357" s="3" t="s">
        <v>9829</v>
      </c>
      <c r="C1357" s="3" t="s">
        <v>9829</v>
      </c>
      <c r="D1357" s="3" t="s">
        <v>9830</v>
      </c>
      <c r="E1357" s="3" t="s">
        <v>9831</v>
      </c>
      <c r="F1357" s="3" t="s">
        <v>1577</v>
      </c>
      <c r="G1357" s="3" t="s">
        <v>1577</v>
      </c>
      <c r="H1357" s="3" t="s">
        <v>1578</v>
      </c>
      <c r="I1357" s="3" t="str">
        <f>IFERROR(__xludf.DUMMYFUNCTION("GOOGLETRANSLATE(H1357,""id"",""en"")"),"Old young marriage")</f>
        <v>Old young marriage</v>
      </c>
    </row>
    <row r="1358" ht="15.75" customHeight="1">
      <c r="A1358" s="3" t="s">
        <v>9832</v>
      </c>
      <c r="B1358" s="3" t="s">
        <v>9833</v>
      </c>
      <c r="C1358" s="3" t="s">
        <v>9834</v>
      </c>
      <c r="D1358" s="3" t="s">
        <v>9835</v>
      </c>
      <c r="E1358" s="3" t="s">
        <v>9836</v>
      </c>
      <c r="F1358" s="3" t="s">
        <v>9837</v>
      </c>
      <c r="G1358" s="3" t="s">
        <v>9838</v>
      </c>
      <c r="H1358" s="3" t="s">
        <v>9839</v>
      </c>
      <c r="I1358" s="3" t="str">
        <f>IFERROR(__xludf.DUMMYFUNCTION("GOOGLETRANSLATE(H1358,""id"",""en"")"),"Good young marriage children grow up and grow up bad adolescence teenager age friends watching cinema milk age baby fortune business even though it is drained of water peeing water")</f>
        <v>Good young marriage children grow up and grow up bad adolescence teenager age friends watching cinema milk age baby fortune business even though it is drained of water peeing water</v>
      </c>
    </row>
    <row r="1359" ht="15.75" customHeight="1">
      <c r="A1359" s="3" t="s">
        <v>9840</v>
      </c>
      <c r="B1359" s="3" t="s">
        <v>9841</v>
      </c>
      <c r="C1359" s="3" t="s">
        <v>9842</v>
      </c>
      <c r="D1359" s="3" t="s">
        <v>9843</v>
      </c>
      <c r="E1359" s="3" t="s">
        <v>7387</v>
      </c>
      <c r="F1359" s="3" t="s">
        <v>7388</v>
      </c>
      <c r="G1359" s="3" t="s">
        <v>7388</v>
      </c>
      <c r="H1359" s="3" t="s">
        <v>7389</v>
      </c>
      <c r="I1359" s="3" t="str">
        <f>IFERROR(__xludf.DUMMYFUNCTION("GOOGLETRANSLATE(H1359,""id"",""en"")"),"Eat young marriage")</f>
        <v>Eat young marriage</v>
      </c>
    </row>
    <row r="1360" ht="15.75" customHeight="1">
      <c r="A1360" s="3" t="s">
        <v>9844</v>
      </c>
      <c r="B1360" s="3" t="s">
        <v>9845</v>
      </c>
      <c r="C1360" s="3" t="s">
        <v>9846</v>
      </c>
      <c r="D1360" s="3" t="s">
        <v>9847</v>
      </c>
      <c r="E1360" s="3" t="s">
        <v>9848</v>
      </c>
      <c r="F1360" s="3" t="s">
        <v>9849</v>
      </c>
      <c r="G1360" s="3" t="s">
        <v>9850</v>
      </c>
      <c r="H1360" s="3" t="s">
        <v>9851</v>
      </c>
      <c r="I1360" s="3" t="str">
        <f>IFERROR(__xludf.DUMMYFUNCTION("GOOGLETRANSLATE(H1360,""id"",""en"")"),"teach to take a legitimate young marriage.")</f>
        <v>teach to take a legitimate young marriage.</v>
      </c>
    </row>
    <row r="1361" ht="15.75" customHeight="1">
      <c r="A1361" s="3" t="s">
        <v>9852</v>
      </c>
      <c r="B1361" s="3" t="s">
        <v>9853</v>
      </c>
      <c r="C1361" s="3" t="s">
        <v>9854</v>
      </c>
      <c r="D1361" s="3" t="s">
        <v>9855</v>
      </c>
      <c r="E1361" s="3" t="s">
        <v>9856</v>
      </c>
      <c r="F1361" s="3" t="s">
        <v>9857</v>
      </c>
      <c r="G1361" s="3" t="s">
        <v>9858</v>
      </c>
      <c r="H1361" s="3" t="s">
        <v>9859</v>
      </c>
      <c r="I1361" s="3" t="str">
        <f>IFERROR(__xludf.DUMMYFUNCTION("GOOGLETRANSLATE(H1361,""id"",""en"")"),"Life is more young marriage first says let's go, just followed, I said, I was vacant when I")</f>
        <v>Life is more young marriage first says let's go, just followed, I said, I was vacant when I</v>
      </c>
    </row>
    <row r="1362" ht="15.75" customHeight="1">
      <c r="A1362" s="3" t="s">
        <v>9860</v>
      </c>
      <c r="B1362" s="3" t="s">
        <v>9861</v>
      </c>
      <c r="C1362" s="3" t="s">
        <v>9862</v>
      </c>
      <c r="D1362" s="3" t="s">
        <v>9863</v>
      </c>
      <c r="E1362" s="3" t="s">
        <v>9864</v>
      </c>
      <c r="F1362" s="3" t="s">
        <v>9865</v>
      </c>
      <c r="G1362" s="3" t="s">
        <v>9866</v>
      </c>
      <c r="H1362" s="3" t="s">
        <v>9867</v>
      </c>
      <c r="I1362" s="3" t="str">
        <f>IFERROR(__xludf.DUMMYFUNCTION("GOOGLETRANSLATE(H1362,""id"",""en"")"),"Daeyeong man physically young summary here mention Daeyeong HDY experienced a great regret marriage Jung Daejeong's wife JDJ marriage to my way")</f>
        <v>Daeyeong man physically young summary here mention Daeyeong HDY experienced a great regret marriage Jung Daejeong's wife JDJ marriage to my way</v>
      </c>
    </row>
    <row r="1363" ht="15.75" customHeight="1">
      <c r="A1363" s="3" t="s">
        <v>9868</v>
      </c>
      <c r="B1363" s="3" t="s">
        <v>9869</v>
      </c>
      <c r="C1363" s="3" t="s">
        <v>9870</v>
      </c>
      <c r="D1363" s="3" t="s">
        <v>9871</v>
      </c>
      <c r="E1363" s="3" t="s">
        <v>9872</v>
      </c>
      <c r="F1363" s="3" t="s">
        <v>9873</v>
      </c>
      <c r="G1363" s="3" t="s">
        <v>9874</v>
      </c>
      <c r="H1363" s="3" t="s">
        <v>9875</v>
      </c>
      <c r="I1363" s="3" t="str">
        <f>IFERROR(__xludf.DUMMYFUNCTION("GOOGLETRANSLATE(H1363,""id"",""en"")"),"Just the age of a household difficult to control the emotions of the soul of a young marriage boy")</f>
        <v>Just the age of a household difficult to control the emotions of the soul of a young marriage boy</v>
      </c>
    </row>
    <row r="1364" ht="15.75" customHeight="1">
      <c r="A1364" s="3" t="s">
        <v>9876</v>
      </c>
      <c r="B1364" s="3" t="s">
        <v>9877</v>
      </c>
      <c r="C1364" s="3" t="s">
        <v>9877</v>
      </c>
      <c r="D1364" s="3" t="s">
        <v>9878</v>
      </c>
      <c r="E1364" s="3" t="s">
        <v>9878</v>
      </c>
      <c r="F1364" s="3" t="s">
        <v>9162</v>
      </c>
      <c r="G1364" s="3" t="s">
        <v>9162</v>
      </c>
      <c r="H1364" s="3" t="s">
        <v>9163</v>
      </c>
      <c r="I1364" s="3" t="str">
        <f>IFERROR(__xludf.DUMMYFUNCTION("GOOGLETRANSLATE(H1364,""id"",""en"")"),"good marriage young")</f>
        <v>good marriage young</v>
      </c>
    </row>
    <row r="1365" ht="15.75" customHeight="1">
      <c r="A1365" s="3" t="s">
        <v>9879</v>
      </c>
      <c r="B1365" s="3" t="s">
        <v>9880</v>
      </c>
      <c r="C1365" s="3" t="s">
        <v>9881</v>
      </c>
      <c r="D1365" s="3" t="s">
        <v>9882</v>
      </c>
      <c r="E1365" s="3" t="s">
        <v>9883</v>
      </c>
      <c r="F1365" s="3" t="s">
        <v>9884</v>
      </c>
      <c r="G1365" s="3" t="s">
        <v>9885</v>
      </c>
      <c r="H1365" s="3" t="s">
        <v>9886</v>
      </c>
      <c r="I1365" s="3" t="str">
        <f>IFERROR(__xludf.DUMMYFUNCTION("GOOGLETRANSLATE(H1365,""id"",""en"")"),"Young Marriage Young Marriage Rezeki Borrowing Money No Husband Working Hard Work")</f>
        <v>Young Marriage Young Marriage Rezeki Borrowing Money No Husband Working Hard Work</v>
      </c>
    </row>
    <row r="1366" ht="15.75" customHeight="1">
      <c r="A1366" s="3" t="s">
        <v>9887</v>
      </c>
      <c r="B1366" s="3" t="s">
        <v>9887</v>
      </c>
      <c r="C1366" s="3" t="s">
        <v>9888</v>
      </c>
      <c r="D1366" s="3" t="s">
        <v>9889</v>
      </c>
      <c r="E1366" s="3" t="s">
        <v>9890</v>
      </c>
      <c r="F1366" s="3" t="s">
        <v>9891</v>
      </c>
      <c r="G1366" s="3" t="s">
        <v>9892</v>
      </c>
      <c r="H1366" s="3" t="s">
        <v>9893</v>
      </c>
      <c r="I1366" s="3" t="str">
        <f>IFERROR(__xludf.DUMMYFUNCTION("GOOGLETRANSLATE(H1366,""id"",""en"")"),"anyway young marriages hindar adultery are poor")</f>
        <v>anyway young marriages hindar adultery are poor</v>
      </c>
    </row>
    <row r="1367" ht="15.75" customHeight="1">
      <c r="A1367" s="3" t="s">
        <v>9894</v>
      </c>
      <c r="B1367" s="3" t="s">
        <v>9895</v>
      </c>
      <c r="C1367" s="3" t="s">
        <v>9896</v>
      </c>
      <c r="D1367" s="3" t="s">
        <v>9897</v>
      </c>
      <c r="E1367" s="3" t="s">
        <v>9898</v>
      </c>
      <c r="F1367" s="3" t="s">
        <v>9899</v>
      </c>
      <c r="G1367" s="3" t="s">
        <v>9899</v>
      </c>
      <c r="H1367" s="3" t="s">
        <v>9900</v>
      </c>
      <c r="I1367" s="3" t="str">
        <f>IFERROR(__xludf.DUMMYFUNCTION("GOOGLETRANSLATE(H1367,""id"",""en"")"),"Young marriage failed")</f>
        <v>Young marriage failed</v>
      </c>
    </row>
    <row r="1368" ht="15.75" customHeight="1">
      <c r="A1368" s="3" t="s">
        <v>9901</v>
      </c>
      <c r="B1368" s="3" t="s">
        <v>9902</v>
      </c>
      <c r="C1368" s="3" t="s">
        <v>9903</v>
      </c>
      <c r="D1368" s="3" t="s">
        <v>9904</v>
      </c>
      <c r="E1368" s="3" t="s">
        <v>9905</v>
      </c>
      <c r="F1368" s="3" t="s">
        <v>9906</v>
      </c>
      <c r="G1368" s="3" t="s">
        <v>9907</v>
      </c>
      <c r="H1368" s="3" t="s">
        <v>9908</v>
      </c>
      <c r="I1368" s="3" t="str">
        <f>IFERROR(__xludf.DUMMYFUNCTION("GOOGLETRANSLATE(H1368,""id"",""en"")"),"Gar below if the wrong subject of the theme of lifting young marriage is good at the hindar of the adultery content creator wrongly emphasizes the issue of the romantic promotion of young marriages.")</f>
        <v>Gar below if the wrong subject of the theme of lifting young marriage is good at the hindar of the adultery content creator wrongly emphasizes the issue of the romantic promotion of young marriages.</v>
      </c>
    </row>
    <row r="1369" ht="15.75" customHeight="1">
      <c r="A1369" s="3" t="s">
        <v>9909</v>
      </c>
      <c r="B1369" s="3" t="s">
        <v>9910</v>
      </c>
      <c r="C1369" s="3" t="s">
        <v>9910</v>
      </c>
      <c r="D1369" s="3" t="s">
        <v>9911</v>
      </c>
      <c r="E1369" s="3" t="s">
        <v>9912</v>
      </c>
      <c r="F1369" s="3" t="s">
        <v>9913</v>
      </c>
      <c r="G1369" s="3" t="s">
        <v>9914</v>
      </c>
      <c r="H1369" s="3" t="s">
        <v>9915</v>
      </c>
      <c r="I1369" s="3" t="str">
        <f>IFERROR(__xludf.DUMMYFUNCTION("GOOGLETRANSLATE(H1369,""id"",""en"")"),"talking young pairs of marriage to think liberal lika twists")</f>
        <v>talking young pairs of marriage to think liberal lika twists</v>
      </c>
    </row>
    <row r="1370" ht="15.75" customHeight="1">
      <c r="A1370" s="3" t="s">
        <v>9916</v>
      </c>
      <c r="B1370" s="3" t="s">
        <v>9917</v>
      </c>
      <c r="C1370" s="3" t="s">
        <v>9918</v>
      </c>
      <c r="D1370" s="3" t="s">
        <v>9919</v>
      </c>
      <c r="E1370" s="3" t="s">
        <v>9919</v>
      </c>
      <c r="F1370" s="3" t="s">
        <v>9920</v>
      </c>
      <c r="G1370" s="3" t="s">
        <v>9921</v>
      </c>
      <c r="H1370" s="3" t="s">
        <v>9922</v>
      </c>
      <c r="I1370" s="3" t="str">
        <f>IFERROR(__xludf.DUMMYFUNCTION("GOOGLETRANSLATE(H1370,""id"",""en"")"),"Glorification of Young Marriage Using Promise for Heaven Justification Urus Gelkang Wkwkwkwk")</f>
        <v>Glorification of Young Marriage Using Promise for Heaven Justification Urus Gelkang Wkwkwkwk</v>
      </c>
    </row>
    <row r="1371" ht="15.75" customHeight="1">
      <c r="A1371" s="3" t="s">
        <v>9923</v>
      </c>
      <c r="B1371" s="3" t="s">
        <v>9924</v>
      </c>
      <c r="C1371" s="3" t="s">
        <v>9925</v>
      </c>
      <c r="D1371" s="3" t="s">
        <v>9926</v>
      </c>
      <c r="E1371" s="3" t="s">
        <v>9927</v>
      </c>
      <c r="F1371" s="3" t="s">
        <v>9928</v>
      </c>
      <c r="G1371" s="3" t="s">
        <v>9929</v>
      </c>
      <c r="H1371" s="3" t="s">
        <v>9930</v>
      </c>
      <c r="I1371" s="3" t="str">
        <f>IFERROR(__xludf.DUMMYFUNCTION("GOOGLETRANSLATE(H1371,""id"",""en"")"),"the influence of the young marriage of a rich husband")</f>
        <v>the influence of the young marriage of a rich husband</v>
      </c>
    </row>
    <row r="1372" ht="15.75" customHeight="1">
      <c r="A1372" s="3" t="s">
        <v>9931</v>
      </c>
      <c r="B1372" s="3" t="s">
        <v>9932</v>
      </c>
      <c r="C1372" s="3" t="s">
        <v>9933</v>
      </c>
      <c r="D1372" s="3" t="s">
        <v>9934</v>
      </c>
      <c r="E1372" s="3" t="s">
        <v>9934</v>
      </c>
      <c r="F1372" s="3" t="s">
        <v>9934</v>
      </c>
      <c r="G1372" s="3" t="s">
        <v>9934</v>
      </c>
      <c r="H1372" s="3" t="s">
        <v>9933</v>
      </c>
      <c r="I1372" s="3" t="str">
        <f>IFERROR(__xludf.DUMMYFUNCTION("GOOGLETRANSLATE(H1372,""id"",""en"")"),"ciee young marriage")</f>
        <v>ciee young marriage</v>
      </c>
    </row>
    <row r="1373" ht="15.75" customHeight="1">
      <c r="A1373" s="3" t="s">
        <v>9935</v>
      </c>
      <c r="B1373" s="3" t="s">
        <v>9935</v>
      </c>
      <c r="C1373" s="3" t="s">
        <v>9936</v>
      </c>
      <c r="D1373" s="3" t="s">
        <v>9937</v>
      </c>
      <c r="E1373" s="3" t="s">
        <v>9938</v>
      </c>
      <c r="F1373" s="3" t="s">
        <v>9939</v>
      </c>
      <c r="G1373" s="3" t="s">
        <v>9940</v>
      </c>
      <c r="H1373" s="3" t="s">
        <v>9941</v>
      </c>
      <c r="I1373" s="3" t="str">
        <f>IFERROR(__xludf.DUMMYFUNCTION("GOOGLETRANSLATE(H1373,""id"",""en"")"),"Really marriage, the young marriage is proud of the young marriage, please, just don't campaign to focus on the physical marriage of the material, etc.")</f>
        <v>Really marriage, the young marriage is proud of the young marriage, please, just don't campaign to focus on the physical marriage of the material, etc.</v>
      </c>
    </row>
    <row r="1374" ht="15.75" customHeight="1">
      <c r="A1374" s="3" t="s">
        <v>9942</v>
      </c>
      <c r="B1374" s="3" t="s">
        <v>9943</v>
      </c>
      <c r="C1374" s="3" t="s">
        <v>9944</v>
      </c>
      <c r="D1374" s="3" t="s">
        <v>9945</v>
      </c>
      <c r="E1374" s="3" t="s">
        <v>9946</v>
      </c>
      <c r="F1374" s="3" t="s">
        <v>169</v>
      </c>
      <c r="G1374" s="3" t="s">
        <v>169</v>
      </c>
      <c r="H1374" s="3" t="s">
        <v>170</v>
      </c>
      <c r="I1374" s="3" t="str">
        <f>IFERROR(__xludf.DUMMYFUNCTION("GOOGLETRANSLATE(H1374,""id"",""en"")"),"The Young Marriage")</f>
        <v>The Young Marriage</v>
      </c>
    </row>
    <row r="1375" ht="15.75" customHeight="1">
      <c r="A1375" s="3" t="s">
        <v>9947</v>
      </c>
      <c r="B1375" s="3" t="s">
        <v>9948</v>
      </c>
      <c r="C1375" s="3" t="s">
        <v>9949</v>
      </c>
      <c r="D1375" s="3" t="s">
        <v>9950</v>
      </c>
      <c r="E1375" s="3" t="s">
        <v>9951</v>
      </c>
      <c r="F1375" s="3" t="s">
        <v>9952</v>
      </c>
      <c r="G1375" s="3" t="s">
        <v>9953</v>
      </c>
      <c r="H1375" s="3" t="s">
        <v>9954</v>
      </c>
      <c r="I1375" s="3" t="str">
        <f>IFERROR(__xludf.DUMMYFUNCTION("GOOGLETRANSLATE(H1375,""id"",""en"")"),"Believe people to get young marriage marriage jya")</f>
        <v>Believe people to get young marriage marriage jya</v>
      </c>
    </row>
    <row r="1376" ht="15.75" customHeight="1">
      <c r="A1376" s="3" t="s">
        <v>9955</v>
      </c>
      <c r="B1376" s="3" t="s">
        <v>9956</v>
      </c>
      <c r="C1376" s="3" t="s">
        <v>9957</v>
      </c>
      <c r="D1376" s="3" t="s">
        <v>9958</v>
      </c>
      <c r="E1376" s="3" t="s">
        <v>9959</v>
      </c>
      <c r="F1376" s="3" t="s">
        <v>9960</v>
      </c>
      <c r="G1376" s="3" t="s">
        <v>9960</v>
      </c>
      <c r="H1376" s="3" t="s">
        <v>9961</v>
      </c>
      <c r="I1376" s="3" t="str">
        <f>IFERROR(__xludf.DUMMYFUNCTION("GOOGLETRANSLATE(H1376,""id"",""en"")"),"young marriage afaaahhhhh wkwkwk")</f>
        <v>young marriage afaaahhhhh wkwkwk</v>
      </c>
    </row>
    <row r="1377" ht="15.75" customHeight="1">
      <c r="A1377" s="3" t="s">
        <v>9962</v>
      </c>
      <c r="B1377" s="3" t="s">
        <v>9963</v>
      </c>
      <c r="C1377" s="3" t="s">
        <v>9964</v>
      </c>
      <c r="D1377" s="3" t="s">
        <v>9965</v>
      </c>
      <c r="E1377" s="3" t="s">
        <v>9966</v>
      </c>
      <c r="F1377" s="3" t="s">
        <v>9967</v>
      </c>
      <c r="G1377" s="3" t="s">
        <v>9968</v>
      </c>
      <c r="H1377" s="3" t="s">
        <v>9969</v>
      </c>
      <c r="I1377" s="3" t="str">
        <f>IFERROR(__xludf.DUMMYFUNCTION("GOOGLETRANSLATE(H1377,""id"",""en"")"),"Really, a young guise of ngindarin adultery must marry the ITP member, a boyfriend")</f>
        <v>Really, a young guise of ngindarin adultery must marry the ITP member, a boyfriend</v>
      </c>
    </row>
    <row r="1378" ht="15.75" customHeight="1">
      <c r="A1378" s="3" t="s">
        <v>9970</v>
      </c>
      <c r="B1378" s="3" t="s">
        <v>9971</v>
      </c>
      <c r="C1378" s="3" t="s">
        <v>9972</v>
      </c>
      <c r="D1378" s="3" t="s">
        <v>9973</v>
      </c>
      <c r="E1378" s="3" t="s">
        <v>9974</v>
      </c>
      <c r="F1378" s="3" t="s">
        <v>9975</v>
      </c>
      <c r="G1378" s="3" t="s">
        <v>9976</v>
      </c>
      <c r="H1378" s="3" t="s">
        <v>9977</v>
      </c>
      <c r="I1378" s="3" t="str">
        <f>IFERROR(__xludf.DUMMYFUNCTION("GOOGLETRANSLATE(H1378,""id"",""en"")"),"Halah likes a very cool statement, yeah, young marriage commitment is tai cows, the age of marriage is able")</f>
        <v>Halah likes a very cool statement, yeah, young marriage commitment is tai cows, the age of marriage is able</v>
      </c>
    </row>
    <row r="1379" ht="15.75" customHeight="1">
      <c r="A1379" s="3" t="s">
        <v>9978</v>
      </c>
      <c r="B1379" s="3" t="s">
        <v>9978</v>
      </c>
      <c r="C1379" s="3" t="s">
        <v>9979</v>
      </c>
      <c r="D1379" s="3" t="s">
        <v>9980</v>
      </c>
      <c r="E1379" s="3" t="s">
        <v>9981</v>
      </c>
      <c r="F1379" s="3" t="s">
        <v>9982</v>
      </c>
      <c r="G1379" s="3" t="s">
        <v>9983</v>
      </c>
      <c r="H1379" s="3" t="s">
        <v>9984</v>
      </c>
      <c r="I1379" s="3" t="str">
        <f>IFERROR(__xludf.DUMMYFUNCTION("GOOGLETRANSLATE(H1379,""id"",""en"")"),"Young Marriage Rezeki Large Women's Sin over The wrong choice of her soul mate is not obedient")</f>
        <v>Young Marriage Rezeki Large Women's Sin over The wrong choice of her soul mate is not obedient</v>
      </c>
    </row>
    <row r="1380" ht="15.75" customHeight="1">
      <c r="A1380" s="3" t="s">
        <v>9985</v>
      </c>
      <c r="B1380" s="3" t="s">
        <v>9986</v>
      </c>
      <c r="C1380" s="3" t="s">
        <v>9987</v>
      </c>
      <c r="D1380" s="3" t="s">
        <v>9988</v>
      </c>
      <c r="E1380" s="3" t="s">
        <v>9989</v>
      </c>
      <c r="F1380" s="3" t="s">
        <v>9990</v>
      </c>
      <c r="G1380" s="3" t="s">
        <v>9991</v>
      </c>
      <c r="H1380" s="3" t="s">
        <v>9992</v>
      </c>
      <c r="I1380" s="3" t="str">
        <f>IFERROR(__xludf.DUMMYFUNCTION("GOOGLETRANSLATE(H1380,""id"",""en"")"),"Mamam is a young married marriage young person, the pile dies in annoyance")</f>
        <v>Mamam is a young married marriage young person, the pile dies in annoyance</v>
      </c>
    </row>
    <row r="1381" ht="15.75" customHeight="1">
      <c r="A1381" s="3" t="s">
        <v>9993</v>
      </c>
      <c r="B1381" s="3" t="s">
        <v>9993</v>
      </c>
      <c r="C1381" s="3" t="s">
        <v>9994</v>
      </c>
      <c r="D1381" s="3" t="s">
        <v>9995</v>
      </c>
      <c r="E1381" s="3" t="s">
        <v>9996</v>
      </c>
      <c r="F1381" s="3" t="s">
        <v>9997</v>
      </c>
      <c r="G1381" s="3" t="s">
        <v>9998</v>
      </c>
      <c r="H1381" s="3" t="s">
        <v>9999</v>
      </c>
      <c r="I1381" s="3" t="str">
        <f>IFERROR(__xludf.DUMMYFUNCTION("GOOGLETRANSLATE(H1381,""id"",""en"")"),"here is different warkop subscribers to marriage when you are young if the fortune is just a story if the child is divorced")</f>
        <v>here is different warkop subscribers to marriage when you are young if the fortune is just a story if the child is divorced</v>
      </c>
    </row>
    <row r="1382" ht="15.75" customHeight="1">
      <c r="A1382" s="3" t="s">
        <v>10000</v>
      </c>
      <c r="B1382" s="3" t="s">
        <v>10001</v>
      </c>
      <c r="C1382" s="3" t="s">
        <v>10002</v>
      </c>
      <c r="D1382" s="3" t="s">
        <v>10003</v>
      </c>
      <c r="E1382" s="3" t="s">
        <v>10004</v>
      </c>
      <c r="F1382" s="3" t="s">
        <v>10005</v>
      </c>
      <c r="G1382" s="3" t="s">
        <v>10006</v>
      </c>
      <c r="H1382" s="3" t="s">
        <v>10007</v>
      </c>
      <c r="I1382" s="3" t="str">
        <f>IFERROR(__xludf.DUMMYFUNCTION("GOOGLETRANSLATE(H1382,""id"",""en"")"),"His young marriage is worse, choose to install the intention of marriage to avoid sins intention to worship if the intention of worship together with patience Ikhlahamp is truly in making a living")</f>
        <v>His young marriage is worse, choose to install the intention of marriage to avoid sins intention to worship if the intention of worship together with patience Ikhlahamp is truly in making a living</v>
      </c>
    </row>
    <row r="1383" ht="15.75" customHeight="1">
      <c r="A1383" s="3" t="s">
        <v>10008</v>
      </c>
      <c r="B1383" s="3" t="s">
        <v>10009</v>
      </c>
      <c r="C1383" s="3" t="s">
        <v>10010</v>
      </c>
      <c r="D1383" s="3" t="s">
        <v>10011</v>
      </c>
      <c r="E1383" s="3" t="s">
        <v>10012</v>
      </c>
      <c r="F1383" s="3" t="s">
        <v>10013</v>
      </c>
      <c r="G1383" s="3" t="s">
        <v>10014</v>
      </c>
      <c r="H1383" s="3" t="s">
        <v>10015</v>
      </c>
      <c r="I1383" s="3" t="str">
        <f>IFERROR(__xludf.DUMMYFUNCTION("GOOGLETRANSLATE(H1383,""id"",""en"")"),"young age painful age of marriage old age of age alias age")</f>
        <v>young age painful age of marriage old age of age alias age</v>
      </c>
    </row>
    <row r="1384" ht="15.75" customHeight="1">
      <c r="A1384" s="3" t="s">
        <v>10016</v>
      </c>
      <c r="B1384" s="3" t="s">
        <v>10016</v>
      </c>
      <c r="C1384" s="3" t="s">
        <v>10017</v>
      </c>
      <c r="D1384" s="3" t="s">
        <v>10018</v>
      </c>
      <c r="E1384" s="3" t="s">
        <v>10019</v>
      </c>
      <c r="F1384" s="3" t="s">
        <v>10020</v>
      </c>
      <c r="G1384" s="3" t="s">
        <v>10021</v>
      </c>
      <c r="H1384" s="3" t="s">
        <v>10022</v>
      </c>
      <c r="I1384" s="3" t="str">
        <f>IFERROR(__xludf.DUMMYFUNCTION("GOOGLETRANSLATE(H1384,""id"",""en"")"),"haha go to the young marriage ixora meira young marriage is not alay")</f>
        <v>haha go to the young marriage ixora meira young marriage is not alay</v>
      </c>
    </row>
    <row r="1385" ht="15.75" customHeight="1">
      <c r="A1385" s="3" t="s">
        <v>10023</v>
      </c>
      <c r="B1385" s="3" t="s">
        <v>10023</v>
      </c>
      <c r="C1385" s="3" t="s">
        <v>10024</v>
      </c>
      <c r="D1385" s="3" t="s">
        <v>10025</v>
      </c>
      <c r="E1385" s="3" t="s">
        <v>10026</v>
      </c>
      <c r="F1385" s="3" t="s">
        <v>10027</v>
      </c>
      <c r="G1385" s="3" t="s">
        <v>10028</v>
      </c>
      <c r="H1385" s="3" t="s">
        <v>10029</v>
      </c>
      <c r="I1385" s="3" t="str">
        <f>IFERROR(__xludf.DUMMYFUNCTION("GOOGLETRANSLATE(H1385,""id"",""en"")"),"Mamam is a young marriage wkwkwk, the word marriage is easy to stay straddling wkwkwk brain")</f>
        <v>Mamam is a young marriage wkwkwk, the word marriage is easy to stay straddling wkwkwk brain</v>
      </c>
    </row>
    <row r="1386" ht="15.75" customHeight="1">
      <c r="A1386" s="3" t="s">
        <v>10030</v>
      </c>
      <c r="B1386" s="3" t="s">
        <v>10031</v>
      </c>
      <c r="C1386" s="3" t="s">
        <v>10032</v>
      </c>
      <c r="D1386" s="3" t="s">
        <v>10033</v>
      </c>
      <c r="E1386" s="3" t="s">
        <v>10034</v>
      </c>
      <c r="F1386" s="3" t="s">
        <v>10035</v>
      </c>
      <c r="G1386" s="3" t="s">
        <v>10036</v>
      </c>
      <c r="H1386" s="3" t="s">
        <v>10037</v>
      </c>
      <c r="I1386" s="3" t="str">
        <f>IFERROR(__xludf.DUMMYFUNCTION("GOOGLETRANSLATE(H1386,""id"",""en"")"),"the world of marriage beautiful novels wattpad novels the world of marriage easy mouth Motivator told him to get married young people many young communities of young people with a little marriage.")</f>
        <v>the world of marriage beautiful novels wattpad novels the world of marriage easy mouth Motivator told him to get married young people many young communities of young people with a little marriage.</v>
      </c>
    </row>
    <row r="1387" ht="15.75" customHeight="1">
      <c r="A1387" s="3" t="s">
        <v>10038</v>
      </c>
      <c r="B1387" s="3" t="s">
        <v>10038</v>
      </c>
      <c r="C1387" s="3" t="s">
        <v>10039</v>
      </c>
      <c r="D1387" s="3" t="s">
        <v>10040</v>
      </c>
      <c r="E1387" s="3" t="s">
        <v>10041</v>
      </c>
      <c r="F1387" s="3" t="s">
        <v>10042</v>
      </c>
      <c r="G1387" s="3" t="s">
        <v>10043</v>
      </c>
      <c r="H1387" s="3" t="s">
        <v>10044</v>
      </c>
      <c r="I1387" s="3" t="str">
        <f>IFERROR(__xludf.DUMMYFUNCTION("GOOGLETRANSLATE(H1387,""id"",""en"")"),"fuck the young marriage girl to see the husband")</f>
        <v>fuck the young marriage girl to see the husband</v>
      </c>
    </row>
    <row r="1388" ht="15.75" customHeight="1">
      <c r="A1388" s="3" t="s">
        <v>10045</v>
      </c>
      <c r="B1388" s="3" t="s">
        <v>10045</v>
      </c>
      <c r="C1388" s="3" t="s">
        <v>10045</v>
      </c>
      <c r="D1388" s="3" t="s">
        <v>10046</v>
      </c>
      <c r="E1388" s="3" t="s">
        <v>10047</v>
      </c>
      <c r="F1388" s="3" t="s">
        <v>10048</v>
      </c>
      <c r="G1388" s="3" t="s">
        <v>10048</v>
      </c>
      <c r="H1388" s="3" t="s">
        <v>10049</v>
      </c>
      <c r="I1388" s="3" t="str">
        <f>IFERROR(__xludf.DUMMYFUNCTION("GOOGLETRANSLATE(H1388,""id"",""en"")"),"Stress Usek Prone to Young Marriage")</f>
        <v>Stress Usek Prone to Young Marriage</v>
      </c>
    </row>
    <row r="1389" ht="15.75" customHeight="1">
      <c r="A1389" s="3" t="s">
        <v>10050</v>
      </c>
      <c r="B1389" s="3" t="s">
        <v>10051</v>
      </c>
      <c r="C1389" s="3" t="s">
        <v>9218</v>
      </c>
      <c r="D1389" s="3" t="s">
        <v>9219</v>
      </c>
      <c r="E1389" s="3" t="s">
        <v>7387</v>
      </c>
      <c r="F1389" s="3" t="s">
        <v>7388</v>
      </c>
      <c r="G1389" s="3" t="s">
        <v>7388</v>
      </c>
      <c r="H1389" s="3" t="s">
        <v>7389</v>
      </c>
      <c r="I1389" s="3" t="str">
        <f>IFERROR(__xludf.DUMMYFUNCTION("GOOGLETRANSLATE(H1389,""id"",""en"")"),"Eat young marriage")</f>
        <v>Eat young marriage</v>
      </c>
    </row>
    <row r="1390" ht="15.75" customHeight="1">
      <c r="A1390" s="3" t="s">
        <v>9430</v>
      </c>
      <c r="B1390" s="3" t="s">
        <v>9027</v>
      </c>
      <c r="C1390" s="3" t="s">
        <v>8032</v>
      </c>
      <c r="D1390" s="3" t="s">
        <v>8031</v>
      </c>
      <c r="E1390" s="3" t="s">
        <v>8031</v>
      </c>
      <c r="F1390" s="3" t="s">
        <v>8031</v>
      </c>
      <c r="G1390" s="3" t="s">
        <v>8031</v>
      </c>
      <c r="H1390" s="3" t="s">
        <v>8032</v>
      </c>
      <c r="I1390" s="3" t="str">
        <f>IFERROR(__xludf.DUMMYFUNCTION("GOOGLETRANSLATE(H1390,""id"",""en"")"),"Eat young marriage")</f>
        <v>Eat young marriage</v>
      </c>
    </row>
    <row r="1391" ht="15.75" customHeight="1">
      <c r="A1391" s="3" t="s">
        <v>10052</v>
      </c>
      <c r="B1391" s="3" t="s">
        <v>10053</v>
      </c>
      <c r="C1391" s="3" t="s">
        <v>10054</v>
      </c>
      <c r="D1391" s="3" t="s">
        <v>10055</v>
      </c>
      <c r="E1391" s="3" t="s">
        <v>10055</v>
      </c>
      <c r="F1391" s="3" t="s">
        <v>10056</v>
      </c>
      <c r="G1391" s="3" t="s">
        <v>10057</v>
      </c>
      <c r="H1391" s="3" t="s">
        <v>10058</v>
      </c>
      <c r="I1391" s="3" t="str">
        <f>IFERROR(__xludf.DUMMYFUNCTION("GOOGLETRANSLATE(H1391,""id"",""en"")"),"Young Marriage Rights Yes Respect the rights of colleagues the right does not owe money")</f>
        <v>Young Marriage Rights Yes Respect the rights of colleagues the right does not owe money</v>
      </c>
    </row>
    <row r="1392" ht="15.75" customHeight="1">
      <c r="A1392" s="3" t="s">
        <v>10059</v>
      </c>
      <c r="B1392" s="3" t="s">
        <v>10060</v>
      </c>
      <c r="C1392" s="3" t="s">
        <v>10061</v>
      </c>
      <c r="D1392" s="3" t="s">
        <v>10062</v>
      </c>
      <c r="E1392" s="3" t="s">
        <v>10063</v>
      </c>
      <c r="F1392" s="3" t="s">
        <v>10064</v>
      </c>
      <c r="G1392" s="3" t="s">
        <v>10065</v>
      </c>
      <c r="H1392" s="3" t="s">
        <v>10066</v>
      </c>
      <c r="I1392" s="3" t="str">
        <f>IFERROR(__xludf.DUMMYFUNCTION("GOOGLETRANSLATE(H1392,""id"",""en"")"),"Children know Jelma Kyai Ustaz Dada Boy Marriage Children Ujung Gaku Money Motivator Shortcut Kyai Ustaz Supports Young Marriage Embacing Basiiiiiiiiiiii")</f>
        <v>Children know Jelma Kyai Ustaz Dada Boy Marriage Children Ujung Gaku Money Motivator Shortcut Kyai Ustaz Supports Young Marriage Embacing Basiiiiiiiiiiii</v>
      </c>
    </row>
    <row r="1393" ht="15.75" customHeight="1">
      <c r="A1393" s="3" t="s">
        <v>10067</v>
      </c>
      <c r="B1393" s="3" t="s">
        <v>10068</v>
      </c>
      <c r="C1393" s="3" t="s">
        <v>10069</v>
      </c>
      <c r="D1393" s="3" t="s">
        <v>10070</v>
      </c>
      <c r="E1393" s="3" t="s">
        <v>10071</v>
      </c>
      <c r="F1393" s="3" t="s">
        <v>10072</v>
      </c>
      <c r="G1393" s="3" t="s">
        <v>10073</v>
      </c>
      <c r="H1393" s="3" t="s">
        <v>10074</v>
      </c>
      <c r="I1393" s="3" t="str">
        <f>IFERROR(__xludf.DUMMYFUNCTION("GOOGLETRANSLATE(H1393,""id"",""en"")"),"Just Islam")</f>
        <v>Just Islam</v>
      </c>
    </row>
    <row r="1394" ht="15.75" customHeight="1">
      <c r="A1394" s="3" t="s">
        <v>10075</v>
      </c>
      <c r="B1394" s="3" t="s">
        <v>10076</v>
      </c>
      <c r="C1394" s="3" t="s">
        <v>10077</v>
      </c>
      <c r="D1394" s="3" t="s">
        <v>10078</v>
      </c>
      <c r="E1394" s="3" t="s">
        <v>10079</v>
      </c>
      <c r="F1394" s="3" t="s">
        <v>10080</v>
      </c>
      <c r="G1394" s="3" t="s">
        <v>10081</v>
      </c>
      <c r="H1394" s="3" t="s">
        <v>10082</v>
      </c>
      <c r="I1394" s="3" t="str">
        <f>IFERROR(__xludf.DUMMYFUNCTION("GOOGLETRANSLATE(H1394,""id"",""en"")"),"really like my husband's grandmother lives first to leave the young grandmother marriage to invite a new husband and old husband to help the clean prayer of the grave of my grandmother's husband")</f>
        <v>really like my husband's grandmother lives first to leave the young grandmother marriage to invite a new husband and old husband to help the clean prayer of the grave of my grandmother's husband</v>
      </c>
    </row>
    <row r="1395" ht="15.75" customHeight="1">
      <c r="A1395" s="3" t="s">
        <v>10083</v>
      </c>
      <c r="B1395" s="3" t="s">
        <v>10083</v>
      </c>
      <c r="C1395" s="3" t="s">
        <v>10084</v>
      </c>
      <c r="D1395" s="3" t="s">
        <v>10085</v>
      </c>
      <c r="E1395" s="3" t="s">
        <v>10086</v>
      </c>
      <c r="F1395" s="3" t="s">
        <v>10087</v>
      </c>
      <c r="G1395" s="3" t="s">
        <v>10088</v>
      </c>
      <c r="H1395" s="3" t="s">
        <v>10089</v>
      </c>
      <c r="I1395" s="3" t="str">
        <f>IFERROR(__xludf.DUMMYFUNCTION("GOOGLETRANSLATE(H1395,""id"",""en"")"),"yes young marriage children high achievement life think neighbors sorry to live below the poor line eating difficult to marry mental money home money")</f>
        <v>yes young marriage children high achievement life think neighbors sorry to live below the poor line eating difficult to marry mental money home money</v>
      </c>
    </row>
    <row r="1396" ht="15.75" customHeight="1">
      <c r="A1396" s="3" t="s">
        <v>10090</v>
      </c>
      <c r="B1396" s="3" t="s">
        <v>10091</v>
      </c>
      <c r="C1396" s="3" t="s">
        <v>10092</v>
      </c>
      <c r="D1396" s="3" t="s">
        <v>10093</v>
      </c>
      <c r="E1396" s="3" t="s">
        <v>10094</v>
      </c>
      <c r="F1396" s="3" t="s">
        <v>10095</v>
      </c>
      <c r="G1396" s="3" t="s">
        <v>10096</v>
      </c>
      <c r="H1396" s="3" t="s">
        <v>10097</v>
      </c>
      <c r="I1396" s="3" t="str">
        <f>IFERROR(__xludf.DUMMYFUNCTION("GOOGLETRANSLATE(H1396,""id"",""en"")"),"the requirements for marriage, yes, or not, you know, you know, you believe the sweet promise")</f>
        <v>the requirements for marriage, yes, or not, you know, you know, you believe the sweet promise</v>
      </c>
    </row>
    <row r="1397" ht="15.75" customHeight="1">
      <c r="A1397" s="3" t="s">
        <v>10098</v>
      </c>
      <c r="B1397" s="3" t="s">
        <v>10099</v>
      </c>
      <c r="C1397" s="3" t="s">
        <v>10100</v>
      </c>
      <c r="D1397" s="3" t="s">
        <v>10101</v>
      </c>
      <c r="E1397" s="3" t="s">
        <v>10102</v>
      </c>
      <c r="F1397" s="3" t="s">
        <v>10103</v>
      </c>
      <c r="G1397" s="3" t="s">
        <v>10103</v>
      </c>
      <c r="H1397" s="3" t="s">
        <v>10104</v>
      </c>
      <c r="I1397" s="3" t="str">
        <f>IFERROR(__xludf.DUMMYFUNCTION("GOOGLETRANSLATE(H1397,""id"",""en"")"),"Marriage Young Just Sis Parent Siska Khol Roko Family Parents Better Aware of Birds")</f>
        <v>Marriage Young Just Sis Parent Siska Khol Roko Family Parents Better Aware of Birds</v>
      </c>
    </row>
    <row r="1398" ht="15.75" customHeight="1">
      <c r="A1398" s="3" t="s">
        <v>10105</v>
      </c>
      <c r="B1398" s="3" t="s">
        <v>10105</v>
      </c>
      <c r="C1398" s="3" t="s">
        <v>10106</v>
      </c>
      <c r="D1398" s="3" t="s">
        <v>10107</v>
      </c>
      <c r="E1398" s="3" t="s">
        <v>10108</v>
      </c>
      <c r="F1398" s="3" t="s">
        <v>10109</v>
      </c>
      <c r="G1398" s="3" t="s">
        <v>10110</v>
      </c>
      <c r="H1398" s="3" t="s">
        <v>10111</v>
      </c>
      <c r="I1398" s="3" t="str">
        <f>IFERROR(__xludf.DUMMYFUNCTION("GOOGLETRANSLATE(H1398,""id"",""en"")"),"wkwkwkwk getting exciting, young marriage age, see a friend of age.")</f>
        <v>wkwkwkwk getting exciting, young marriage age, see a friend of age.</v>
      </c>
    </row>
    <row r="1399" ht="15.75" customHeight="1">
      <c r="A1399" s="3" t="s">
        <v>10112</v>
      </c>
      <c r="B1399" s="3" t="s">
        <v>10113</v>
      </c>
      <c r="C1399" s="3" t="s">
        <v>10114</v>
      </c>
      <c r="D1399" s="3" t="s">
        <v>10115</v>
      </c>
      <c r="E1399" s="3" t="s">
        <v>10116</v>
      </c>
      <c r="F1399" s="3" t="s">
        <v>10117</v>
      </c>
      <c r="G1399" s="3" t="s">
        <v>10118</v>
      </c>
      <c r="H1399" s="3" t="s">
        <v>10119</v>
      </c>
      <c r="I1399" s="3" t="str">
        <f>IFERROR(__xludf.DUMMYFUNCTION("GOOGLETRANSLATE(H1399,""id"",""en"")"),"Influencer Promotionin Youth Marriage Indonesian Girlfriend Omongkosong Young Marriage Divorce Anti Girlfriend Girlfriend Girlfriend Marriage")</f>
        <v>Influencer Promotionin Youth Marriage Indonesian Girlfriend Omongkosong Young Marriage Divorce Anti Girlfriend Girlfriend Girlfriend Marriage</v>
      </c>
    </row>
    <row r="1400" ht="15.75" customHeight="1">
      <c r="A1400" s="3" t="s">
        <v>10120</v>
      </c>
      <c r="B1400" s="3" t="s">
        <v>10120</v>
      </c>
      <c r="C1400" s="3" t="s">
        <v>10121</v>
      </c>
      <c r="D1400" s="3" t="s">
        <v>10122</v>
      </c>
      <c r="E1400" s="3" t="s">
        <v>10123</v>
      </c>
      <c r="F1400" s="3" t="s">
        <v>10124</v>
      </c>
      <c r="G1400" s="3" t="s">
        <v>10125</v>
      </c>
      <c r="H1400" s="3" t="s">
        <v>10126</v>
      </c>
      <c r="I1400" s="3" t="str">
        <f>IFERROR(__xludf.DUMMYFUNCTION("GOOGLETRANSLATE(H1400,""id"",""en"")"),"Young Marriage Awindar Sin Zina After marriage emerges other sins.")</f>
        <v>Young Marriage Awindar Sin Zina After marriage emerges other sins.</v>
      </c>
    </row>
    <row r="1401" ht="15.75" customHeight="1">
      <c r="A1401" s="3" t="s">
        <v>10127</v>
      </c>
      <c r="B1401" s="3" t="s">
        <v>10128</v>
      </c>
      <c r="C1401" s="3" t="s">
        <v>10129</v>
      </c>
      <c r="D1401" s="3" t="s">
        <v>10130</v>
      </c>
      <c r="E1401" s="3" t="s">
        <v>10131</v>
      </c>
      <c r="F1401" s="3" t="s">
        <v>10132</v>
      </c>
      <c r="G1401" s="3" t="s">
        <v>10133</v>
      </c>
      <c r="H1401" s="3" t="s">
        <v>10134</v>
      </c>
      <c r="I1401" s="3" t="str">
        <f>IFERROR(__xludf.DUMMYFUNCTION("GOOGLETRANSLATE(H1401,""id"",""en"")"),"eating young marriage eating it is difficult to live people who are young people marriage to guarantee happy happy households if the pairs are still able to eat face")</f>
        <v>eating young marriage eating it is difficult to live people who are young people marriage to guarantee happy happy households if the pairs are still able to eat face</v>
      </c>
    </row>
    <row r="1402" ht="15.75" customHeight="1">
      <c r="A1402" s="3" t="s">
        <v>10135</v>
      </c>
      <c r="B1402" s="3" t="s">
        <v>10136</v>
      </c>
      <c r="C1402" s="3" t="s">
        <v>10137</v>
      </c>
      <c r="D1402" s="3" t="s">
        <v>10138</v>
      </c>
      <c r="E1402" s="3" t="s">
        <v>10139</v>
      </c>
      <c r="F1402" s="3" t="s">
        <v>10140</v>
      </c>
      <c r="G1402" s="3" t="s">
        <v>10141</v>
      </c>
      <c r="H1402" s="3" t="s">
        <v>10142</v>
      </c>
      <c r="I1402" s="3" t="str">
        <f>IFERROR(__xludf.DUMMYFUNCTION("GOOGLETRANSLATE(H1402,""id"",""en"")"),"marriage to the word care favors young")</f>
        <v>marriage to the word care favors young</v>
      </c>
    </row>
    <row r="1403" ht="15.75" customHeight="1">
      <c r="A1403" s="3" t="s">
        <v>10143</v>
      </c>
      <c r="B1403" s="3" t="s">
        <v>10144</v>
      </c>
      <c r="C1403" s="3" t="s">
        <v>10145</v>
      </c>
      <c r="D1403" s="3" t="s">
        <v>10146</v>
      </c>
      <c r="E1403" s="3" t="s">
        <v>10147</v>
      </c>
      <c r="F1403" s="3" t="s">
        <v>10148</v>
      </c>
      <c r="G1403" s="3" t="s">
        <v>10149</v>
      </c>
      <c r="H1403" s="3" t="s">
        <v>10150</v>
      </c>
      <c r="I1403" s="3" t="str">
        <f>IFERROR(__xludf.DUMMYFUNCTION("GOOGLETRANSLATE(H1403,""id"",""en"")"),"Young marriage taste")</f>
        <v>Young marriage taste</v>
      </c>
    </row>
    <row r="1404" ht="15.75" customHeight="1">
      <c r="A1404" s="3" t="s">
        <v>10151</v>
      </c>
      <c r="B1404" s="3" t="s">
        <v>10152</v>
      </c>
      <c r="C1404" s="3" t="s">
        <v>10153</v>
      </c>
      <c r="D1404" s="3" t="s">
        <v>10154</v>
      </c>
      <c r="E1404" s="3" t="s">
        <v>10155</v>
      </c>
      <c r="F1404" s="3" t="s">
        <v>10156</v>
      </c>
      <c r="G1404" s="3" t="s">
        <v>10157</v>
      </c>
      <c r="H1404" s="3" t="s">
        <v>10158</v>
      </c>
      <c r="I1404" s="3" t="str">
        <f>IFERROR(__xludf.DUMMYFUNCTION("GOOGLETRANSLATE(H1404,""id"",""en"")"),"Aunt Nnya Nikah's young grandmother's grandmother to let me be satisfied where forced marriage if the marriage to invite the hero's grandmother hahaha")</f>
        <v>Aunt Nnya Nikah's young grandmother's grandmother to let me be satisfied where forced marriage if the marriage to invite the hero's grandmother hahaha</v>
      </c>
    </row>
    <row r="1405" ht="15.75" customHeight="1">
      <c r="A1405" s="3" t="s">
        <v>10159</v>
      </c>
      <c r="B1405" s="3" t="s">
        <v>10160</v>
      </c>
      <c r="C1405" s="3" t="s">
        <v>10161</v>
      </c>
      <c r="D1405" s="3" t="s">
        <v>10162</v>
      </c>
      <c r="E1405" s="3" t="s">
        <v>10163</v>
      </c>
      <c r="F1405" s="3" t="s">
        <v>10164</v>
      </c>
      <c r="G1405" s="3" t="s">
        <v>10165</v>
      </c>
      <c r="H1405" s="3" t="s">
        <v>10166</v>
      </c>
      <c r="I1405" s="3" t="str">
        <f>IFERROR(__xludf.DUMMYFUNCTION("GOOGLETRANSLATE(H1405,""id"",""en"")"),"Neighbors borrowed money to be talked about while young marriage so that the child quickly so that if you think if you think it is young just delicious")</f>
        <v>Neighbors borrowed money to be talked about while young marriage so that the child quickly so that if you think if you think it is young just delicious</v>
      </c>
    </row>
    <row r="1406" ht="15.75" customHeight="1">
      <c r="A1406" s="3" t="s">
        <v>10167</v>
      </c>
      <c r="B1406" s="3" t="s">
        <v>10168</v>
      </c>
      <c r="C1406" s="3" t="s">
        <v>10169</v>
      </c>
      <c r="D1406" s="3" t="s">
        <v>10170</v>
      </c>
      <c r="E1406" s="3" t="s">
        <v>10171</v>
      </c>
      <c r="F1406" s="3" t="s">
        <v>10172</v>
      </c>
      <c r="G1406" s="3" t="s">
        <v>10173</v>
      </c>
      <c r="H1406" s="3" t="s">
        <v>10174</v>
      </c>
      <c r="I1406" s="3" t="str">
        <f>IFERROR(__xludf.DUMMYFUNCTION("GOOGLETRANSLATE(H1406,""id"",""en"")"),"brother finished the school test, let's go through an adult life test, looking for work, sister looking for a young CEO, Vin, Vin")</f>
        <v>brother finished the school test, let's go through an adult life test, looking for work, sister looking for a young CEO, Vin, Vin</v>
      </c>
    </row>
    <row r="1407" ht="15.75" customHeight="1">
      <c r="A1407" s="3" t="s">
        <v>10175</v>
      </c>
      <c r="B1407" s="3" t="s">
        <v>10175</v>
      </c>
      <c r="C1407" s="3" t="s">
        <v>10176</v>
      </c>
      <c r="D1407" s="3" t="s">
        <v>10177</v>
      </c>
      <c r="E1407" s="3" t="s">
        <v>10178</v>
      </c>
      <c r="F1407" s="3" t="s">
        <v>10179</v>
      </c>
      <c r="G1407" s="3" t="s">
        <v>10179</v>
      </c>
      <c r="H1407" s="3" t="s">
        <v>10180</v>
      </c>
      <c r="I1407" s="3" t="str">
        <f>IFERROR(__xludf.DUMMYFUNCTION("GOOGLETRANSLATE(H1407,""id"",""en"")"),"young marriage worship but sexual appetite")</f>
        <v>young marriage worship but sexual appetite</v>
      </c>
    </row>
    <row r="1408" ht="15.75" customHeight="1">
      <c r="A1408" s="3" t="s">
        <v>10181</v>
      </c>
      <c r="B1408" s="3" t="s">
        <v>10182</v>
      </c>
      <c r="C1408" s="3" t="s">
        <v>10183</v>
      </c>
      <c r="D1408" s="3" t="s">
        <v>10184</v>
      </c>
      <c r="E1408" s="3" t="s">
        <v>10185</v>
      </c>
      <c r="F1408" s="3" t="s">
        <v>10186</v>
      </c>
      <c r="G1408" s="3" t="s">
        <v>10187</v>
      </c>
      <c r="H1408" s="3" t="s">
        <v>10188</v>
      </c>
      <c r="I1408" s="3" t="str">
        <f>IFERROR(__xludf.DUMMYFUNCTION("GOOGLETRANSLATE(H1408,""id"",""en"")"),"gatau whats wrong with me dengki see people stay young husnul khatimah see marriage")</f>
        <v>gatau whats wrong with me dengki see people stay young husnul khatimah see marriage</v>
      </c>
    </row>
    <row r="1409" ht="15.75" customHeight="1">
      <c r="A1409" s="3" t="s">
        <v>10189</v>
      </c>
      <c r="B1409" s="3" t="s">
        <v>10190</v>
      </c>
      <c r="C1409" s="3" t="s">
        <v>10191</v>
      </c>
      <c r="D1409" s="3" t="s">
        <v>10192</v>
      </c>
      <c r="E1409" s="3" t="s">
        <v>10193</v>
      </c>
      <c r="F1409" s="3" t="s">
        <v>10194</v>
      </c>
      <c r="G1409" s="3" t="s">
        <v>10195</v>
      </c>
      <c r="H1409" s="3" t="s">
        <v>10196</v>
      </c>
      <c r="I1409" s="3" t="str">
        <f>IFERROR(__xludf.DUMMYFUNCTION("GOOGLETRANSLATE(H1409,""id"",""en"")"),"HIPOKRIT HAHAHA Promise Young Marriage Heaven Disbanded Honestly Do not like the Echo Echoral Marriage Young, just like life thinking about marriage marriage marriage")</f>
        <v>HIPOKRIT HAHAHA Promise Young Marriage Heaven Disbanded Honestly Do not like the Echo Echoral Marriage Young, just like life thinking about marriage marriage marriage</v>
      </c>
    </row>
    <row r="1410" ht="15.75" customHeight="1">
      <c r="A1410" s="3" t="s">
        <v>10197</v>
      </c>
      <c r="B1410" s="3" t="s">
        <v>10198</v>
      </c>
      <c r="C1410" s="3" t="s">
        <v>10199</v>
      </c>
      <c r="D1410" s="3" t="s">
        <v>10200</v>
      </c>
      <c r="E1410" s="3" t="s">
        <v>10201</v>
      </c>
      <c r="F1410" s="3" t="s">
        <v>10202</v>
      </c>
      <c r="G1410" s="3" t="s">
        <v>10203</v>
      </c>
      <c r="H1410" s="3" t="s">
        <v>10204</v>
      </c>
      <c r="I1410" s="3" t="str">
        <f>IFERROR(__xludf.DUMMYFUNCTION("GOOGLETRANSLATE(H1410,""id"",""en"")"),"young marriage does not forbid the mentality of the economy if marriage is easy")</f>
        <v>young marriage does not forbid the mentality of the economy if marriage is easy</v>
      </c>
    </row>
    <row r="1411" ht="15.75" customHeight="1">
      <c r="A1411" s="3" t="s">
        <v>10205</v>
      </c>
      <c r="B1411" s="3" t="s">
        <v>10206</v>
      </c>
      <c r="C1411" s="3" t="s">
        <v>10207</v>
      </c>
      <c r="D1411" s="3" t="s">
        <v>10208</v>
      </c>
      <c r="E1411" s="3" t="s">
        <v>10209</v>
      </c>
      <c r="F1411" s="3" t="s">
        <v>10210</v>
      </c>
      <c r="G1411" s="3" t="s">
        <v>10211</v>
      </c>
      <c r="H1411" s="3" t="s">
        <v>10212</v>
      </c>
      <c r="I1411" s="3" t="str">
        <f>IFERROR(__xludf.DUMMYFUNCTION("GOOGLETRANSLATE(H1411,""id"",""en"")"),"young marriage results are happy if money is just a credit of debt is not arrogant")</f>
        <v>young marriage results are happy if money is just a credit of debt is not arrogant</v>
      </c>
    </row>
    <row r="1412" ht="15.75" customHeight="1">
      <c r="A1412" s="3" t="s">
        <v>10213</v>
      </c>
      <c r="B1412" s="3" t="s">
        <v>10214</v>
      </c>
      <c r="C1412" s="3" t="s">
        <v>10215</v>
      </c>
      <c r="D1412" s="3" t="s">
        <v>10216</v>
      </c>
      <c r="E1412" s="3" t="s">
        <v>10216</v>
      </c>
      <c r="F1412" s="3" t="s">
        <v>4194</v>
      </c>
      <c r="G1412" s="3" t="s">
        <v>4194</v>
      </c>
      <c r="H1412" s="3" t="s">
        <v>4195</v>
      </c>
      <c r="I1412" s="3" t="str">
        <f>IFERROR(__xludf.DUMMYFUNCTION("GOOGLETRANSLATE(H1412,""id"",""en"")"),"young marriage")</f>
        <v>young marriage</v>
      </c>
    </row>
    <row r="1413" ht="15.75" customHeight="1">
      <c r="A1413" s="3" t="s">
        <v>10217</v>
      </c>
      <c r="B1413" s="3" t="s">
        <v>10218</v>
      </c>
      <c r="C1413" s="3" t="s">
        <v>10219</v>
      </c>
      <c r="D1413" s="3" t="s">
        <v>10220</v>
      </c>
      <c r="E1413" s="3" t="s">
        <v>10221</v>
      </c>
      <c r="F1413" s="3" t="s">
        <v>10222</v>
      </c>
      <c r="G1413" s="3" t="s">
        <v>10223</v>
      </c>
      <c r="H1413" s="3" t="s">
        <v>10224</v>
      </c>
      <c r="I1413" s="3" t="str">
        <f>IFERROR(__xludf.DUMMYFUNCTION("GOOGLETRANSLATE(H1413,""id"",""en"")"),"Marriage regret the rich man is satisfied young sometime thinking it is fuck gaperlu marriage can be handle my problem sometime needs to be fine")</f>
        <v>Marriage regret the rich man is satisfied young sometime thinking it is fuck gaperlu marriage can be handle my problem sometime needs to be fine</v>
      </c>
    </row>
    <row r="1414" ht="15.75" customHeight="1">
      <c r="A1414" s="3" t="s">
        <v>10225</v>
      </c>
      <c r="B1414" s="3" t="s">
        <v>10226</v>
      </c>
      <c r="C1414" s="3" t="s">
        <v>10227</v>
      </c>
      <c r="D1414" s="3" t="s">
        <v>10228</v>
      </c>
      <c r="E1414" s="3" t="s">
        <v>10229</v>
      </c>
      <c r="F1414" s="3" t="s">
        <v>10230</v>
      </c>
      <c r="G1414" s="3" t="s">
        <v>10231</v>
      </c>
      <c r="H1414" s="3" t="s">
        <v>10232</v>
      </c>
      <c r="I1414" s="3" t="str">
        <f>IFERROR(__xludf.DUMMYFUNCTION("GOOGLETRANSLATE(H1414,""id"",""en"")"),"It's easy to be difficult, please join the marriage of the original burden of the original burden of dizzy thinking of a young household burden")</f>
        <v>It's easy to be difficult, please join the marriage of the original burden of the original burden of dizzy thinking of a young household burden</v>
      </c>
    </row>
    <row r="1415" ht="15.75" customHeight="1">
      <c r="A1415" s="3" t="s">
        <v>10233</v>
      </c>
      <c r="B1415" s="3" t="s">
        <v>10233</v>
      </c>
      <c r="C1415" s="3" t="s">
        <v>10234</v>
      </c>
      <c r="D1415" s="3" t="s">
        <v>10235</v>
      </c>
      <c r="E1415" s="3" t="s">
        <v>10236</v>
      </c>
      <c r="F1415" s="3" t="s">
        <v>10237</v>
      </c>
      <c r="G1415" s="3" t="s">
        <v>10237</v>
      </c>
      <c r="H1415" s="3" t="s">
        <v>10238</v>
      </c>
      <c r="I1415" s="3" t="str">
        <f>IFERROR(__xludf.DUMMYFUNCTION("GOOGLETRANSLATE(H1415,""id"",""en"")"),"young marriage marriage says huh, yes")</f>
        <v>young marriage marriage says huh, yes</v>
      </c>
    </row>
    <row r="1416" ht="15.75" customHeight="1">
      <c r="A1416" s="3" t="s">
        <v>10239</v>
      </c>
      <c r="B1416" s="3" t="s">
        <v>10240</v>
      </c>
      <c r="C1416" s="3" t="s">
        <v>10241</v>
      </c>
      <c r="D1416" s="3" t="s">
        <v>10242</v>
      </c>
      <c r="E1416" s="3" t="s">
        <v>10243</v>
      </c>
      <c r="F1416" s="3" t="s">
        <v>10244</v>
      </c>
      <c r="G1416" s="3" t="s">
        <v>10245</v>
      </c>
      <c r="H1416" s="3" t="s">
        <v>10246</v>
      </c>
      <c r="I1416" s="3" t="str">
        <f>IFERROR(__xludf.DUMMYFUNCTION("GOOGLETRANSLATE(H1416,""id"",""en"")"),"I mean young girl marriage")</f>
        <v>I mean young girl marriage</v>
      </c>
    </row>
    <row r="1417" ht="15.75" customHeight="1">
      <c r="A1417" s="3" t="s">
        <v>10247</v>
      </c>
      <c r="B1417" s="3" t="s">
        <v>10248</v>
      </c>
      <c r="C1417" s="3" t="s">
        <v>10249</v>
      </c>
      <c r="D1417" s="3" t="s">
        <v>10250</v>
      </c>
      <c r="E1417" s="3" t="s">
        <v>10251</v>
      </c>
      <c r="F1417" s="3" t="s">
        <v>3123</v>
      </c>
      <c r="G1417" s="3" t="s">
        <v>3123</v>
      </c>
      <c r="H1417" s="3" t="s">
        <v>3122</v>
      </c>
      <c r="I1417" s="3" t="str">
        <f>IFERROR(__xludf.DUMMYFUNCTION("GOOGLETRANSLATE(H1417,""id"",""en"")"),"young marriage")</f>
        <v>young marriage</v>
      </c>
    </row>
    <row r="1418" ht="15.75" customHeight="1">
      <c r="A1418" s="3" t="s">
        <v>10252</v>
      </c>
      <c r="B1418" s="3" t="s">
        <v>10253</v>
      </c>
      <c r="C1418" s="3" t="s">
        <v>10254</v>
      </c>
      <c r="D1418" s="3" t="s">
        <v>10255</v>
      </c>
      <c r="E1418" s="3" t="s">
        <v>10256</v>
      </c>
      <c r="F1418" s="3" t="s">
        <v>10257</v>
      </c>
      <c r="G1418" s="3" t="s">
        <v>10257</v>
      </c>
      <c r="H1418" s="3" t="s">
        <v>10258</v>
      </c>
      <c r="I1418" s="3" t="str">
        <f>IFERROR(__xludf.DUMMYFUNCTION("GOOGLETRANSLATE(H1418,""id"",""en"")"),"Read the Fear of Fear of Overthinking Young Marriage Tomorrow")</f>
        <v>Read the Fear of Fear of Overthinking Young Marriage Tomorrow</v>
      </c>
    </row>
    <row r="1419" ht="15.75" customHeight="1">
      <c r="A1419" s="3" t="s">
        <v>10259</v>
      </c>
      <c r="B1419" s="3" t="s">
        <v>10260</v>
      </c>
      <c r="C1419" s="3" t="s">
        <v>10261</v>
      </c>
      <c r="D1419" s="3" t="s">
        <v>10262</v>
      </c>
      <c r="E1419" s="3" t="s">
        <v>10263</v>
      </c>
      <c r="F1419" s="3" t="s">
        <v>10264</v>
      </c>
      <c r="G1419" s="3" t="s">
        <v>10265</v>
      </c>
      <c r="H1419" s="3" t="s">
        <v>10266</v>
      </c>
      <c r="I1419" s="3" t="str">
        <f>IFERROR(__xludf.DUMMYFUNCTION("GOOGLETRANSLATE(H1419,""id"",""en"")"),"worried that a young girl is a young girl first")</f>
        <v>worried that a young girl is a young girl first</v>
      </c>
    </row>
    <row r="1420" ht="15.75" customHeight="1">
      <c r="A1420" s="3" t="s">
        <v>10267</v>
      </c>
      <c r="B1420" s="3" t="s">
        <v>10268</v>
      </c>
      <c r="C1420" s="3" t="s">
        <v>10269</v>
      </c>
      <c r="D1420" s="3" t="s">
        <v>10270</v>
      </c>
      <c r="E1420" s="3" t="s">
        <v>10271</v>
      </c>
      <c r="F1420" s="3" t="s">
        <v>10272</v>
      </c>
      <c r="G1420" s="3" t="s">
        <v>10273</v>
      </c>
      <c r="H1420" s="3" t="s">
        <v>10274</v>
      </c>
      <c r="I1420" s="3" t="str">
        <f>IFERROR(__xludf.DUMMYFUNCTION("GOOGLETRANSLATE(H1420,""id"",""en"")"),"Young Marriage Generation Gasiap See Flower Marriage Age over the age of the old age is really old, see the age of the child thinking the boomer can't see the world of flowers")</f>
        <v>Young Marriage Generation Gasiap See Flower Marriage Age over the age of the old age is really old, see the age of the child thinking the boomer can't see the world of flowers</v>
      </c>
    </row>
    <row r="1421" ht="15.75" customHeight="1">
      <c r="A1421" s="3" t="s">
        <v>10275</v>
      </c>
      <c r="B1421" s="3" t="s">
        <v>10276</v>
      </c>
      <c r="C1421" s="3" t="s">
        <v>10277</v>
      </c>
      <c r="D1421" s="3" t="s">
        <v>10278</v>
      </c>
      <c r="E1421" s="3" t="s">
        <v>10279</v>
      </c>
      <c r="F1421" s="3" t="s">
        <v>10280</v>
      </c>
      <c r="G1421" s="3" t="s">
        <v>10281</v>
      </c>
      <c r="H1421" s="3" t="s">
        <v>10282</v>
      </c>
      <c r="I1421" s="3" t="str">
        <f>IFERROR(__xludf.DUMMYFUNCTION("GOOGLETRANSLATE(H1421,""id"",""en"")"),"young marriage gathering si marriage funds")</f>
        <v>young marriage gathering si marriage funds</v>
      </c>
    </row>
    <row r="1422" ht="15.75" customHeight="1">
      <c r="A1422" s="3" t="s">
        <v>10283</v>
      </c>
      <c r="B1422" s="3" t="s">
        <v>10284</v>
      </c>
      <c r="C1422" s="3" t="s">
        <v>10285</v>
      </c>
      <c r="D1422" s="3" t="s">
        <v>10286</v>
      </c>
      <c r="E1422" s="3" t="s">
        <v>10287</v>
      </c>
      <c r="F1422" s="3" t="s">
        <v>10288</v>
      </c>
      <c r="G1422" s="3" t="s">
        <v>10289</v>
      </c>
      <c r="H1422" s="3" t="s">
        <v>10290</v>
      </c>
      <c r="I1422" s="3" t="str">
        <f>IFERROR(__xludf.DUMMYFUNCTION("GOOGLETRANSLATE(H1422,""id"",""en"")"),"cases of drug booms just young people marriage cheating cheating on the presumption of ino people")</f>
        <v>cases of drug booms just young people marriage cheating cheating on the presumption of ino people</v>
      </c>
    </row>
    <row r="1423" ht="15.75" customHeight="1">
      <c r="A1423" s="3" t="s">
        <v>10291</v>
      </c>
      <c r="B1423" s="3" t="s">
        <v>10292</v>
      </c>
      <c r="C1423" s="3" t="s">
        <v>10293</v>
      </c>
      <c r="D1423" s="3" t="s">
        <v>10294</v>
      </c>
      <c r="E1423" s="3" t="s">
        <v>10295</v>
      </c>
      <c r="F1423" s="3" t="s">
        <v>10296</v>
      </c>
      <c r="G1423" s="3" t="s">
        <v>10297</v>
      </c>
      <c r="H1423" s="3" t="s">
        <v>10298</v>
      </c>
      <c r="I1423" s="3" t="str">
        <f>IFERROR(__xludf.DUMMYFUNCTION("GOOGLETRANSLATE(H1423,""id"",""en"")"),"delicious marriage young soul play spending time friends wives of people who confronted the mandatory wife manage priority permission of the husband too if")</f>
        <v>delicious marriage young soul play spending time friends wives of people who confronted the mandatory wife manage priority permission of the husband too if</v>
      </c>
    </row>
    <row r="1424" ht="15.75" customHeight="1">
      <c r="A1424" s="3" t="s">
        <v>10299</v>
      </c>
      <c r="B1424" s="3" t="s">
        <v>10300</v>
      </c>
      <c r="C1424" s="3" t="s">
        <v>10301</v>
      </c>
      <c r="D1424" s="3" t="s">
        <v>10302</v>
      </c>
      <c r="E1424" s="3" t="s">
        <v>10303</v>
      </c>
      <c r="F1424" s="3" t="s">
        <v>10304</v>
      </c>
      <c r="G1424" s="3" t="s">
        <v>10305</v>
      </c>
      <c r="H1424" s="3" t="s">
        <v>10306</v>
      </c>
      <c r="I1424" s="3" t="str">
        <f>IFERROR(__xludf.DUMMYFUNCTION("GOOGLETRANSLATE(H1424,""id"",""en"")"),"the purpose of the wrong marriage to hang out pretty friends yes young friends if the way to get married friends makes the status of the type of young jokes")</f>
        <v>the purpose of the wrong marriage to hang out pretty friends yes young friends if the way to get married friends makes the status of the type of young jokes</v>
      </c>
    </row>
    <row r="1425" ht="15.75" customHeight="1">
      <c r="A1425" s="3" t="s">
        <v>10307</v>
      </c>
      <c r="B1425" s="3" t="s">
        <v>10308</v>
      </c>
      <c r="C1425" s="3" t="s">
        <v>10309</v>
      </c>
      <c r="D1425" s="3" t="s">
        <v>10310</v>
      </c>
      <c r="E1425" s="3" t="s">
        <v>10311</v>
      </c>
      <c r="F1425" s="3" t="s">
        <v>10312</v>
      </c>
      <c r="G1425" s="3" t="s">
        <v>10313</v>
      </c>
      <c r="H1425" s="3" t="s">
        <v>10314</v>
      </c>
      <c r="I1425" s="3" t="str">
        <f>IFERROR(__xludf.DUMMYFUNCTION("GOOGLETRANSLATE(H1425,""id"",""en"")"),"version of young people Indonesian version of marriage age")</f>
        <v>version of young people Indonesian version of marriage age</v>
      </c>
    </row>
    <row r="1426" ht="15.75" customHeight="1">
      <c r="A1426" s="3" t="s">
        <v>10315</v>
      </c>
      <c r="B1426" s="3" t="s">
        <v>10315</v>
      </c>
      <c r="C1426" s="3" t="s">
        <v>10316</v>
      </c>
      <c r="D1426" s="3" t="s">
        <v>10317</v>
      </c>
      <c r="E1426" s="3" t="s">
        <v>10318</v>
      </c>
      <c r="F1426" s="3" t="s">
        <v>10319</v>
      </c>
      <c r="G1426" s="3" t="s">
        <v>10319</v>
      </c>
      <c r="H1426" s="3" t="s">
        <v>10320</v>
      </c>
      <c r="I1426" s="3" t="str">
        <f>IFERROR(__xludf.DUMMYFUNCTION("GOOGLETRANSLATE(H1426,""id"",""en"")"),"positive tinking young marriage")</f>
        <v>positive tinking young marriage</v>
      </c>
    </row>
    <row r="1427" ht="15.75" customHeight="1">
      <c r="A1427" s="3" t="s">
        <v>10321</v>
      </c>
      <c r="B1427" s="3" t="s">
        <v>10322</v>
      </c>
      <c r="C1427" s="3" t="s">
        <v>10323</v>
      </c>
      <c r="D1427" s="3" t="s">
        <v>10324</v>
      </c>
      <c r="E1427" s="3" t="s">
        <v>10324</v>
      </c>
      <c r="F1427" s="3" t="s">
        <v>10325</v>
      </c>
      <c r="G1427" s="3" t="s">
        <v>10325</v>
      </c>
      <c r="H1427" s="3" t="s">
        <v>10326</v>
      </c>
      <c r="I1427" s="3" t="str">
        <f>IFERROR(__xludf.DUMMYFUNCTION("GOOGLETRANSLATE(H1427,""id"",""en"")"),"Littlemoon young marriage")</f>
        <v>Littlemoon young marriage</v>
      </c>
    </row>
    <row r="1428" ht="15.75" customHeight="1">
      <c r="A1428" s="3" t="s">
        <v>10327</v>
      </c>
      <c r="B1428" s="3" t="s">
        <v>10328</v>
      </c>
      <c r="C1428" s="3" t="s">
        <v>10329</v>
      </c>
      <c r="D1428" s="3" t="s">
        <v>10330</v>
      </c>
      <c r="E1428" s="3" t="s">
        <v>10331</v>
      </c>
      <c r="F1428" s="3" t="s">
        <v>10332</v>
      </c>
      <c r="G1428" s="3" t="s">
        <v>10332</v>
      </c>
      <c r="H1428" s="3" t="s">
        <v>10333</v>
      </c>
      <c r="I1428" s="3" t="str">
        <f>IFERROR(__xludf.DUMMYFUNCTION("GOOGLETRANSLATE(H1428,""id"",""en"")"),"really beautiful young marriage")</f>
        <v>really beautiful young marriage</v>
      </c>
    </row>
    <row r="1429" ht="15.75" customHeight="1">
      <c r="A1429" s="3" t="s">
        <v>10334</v>
      </c>
      <c r="B1429" s="3" t="s">
        <v>10335</v>
      </c>
      <c r="C1429" s="3" t="s">
        <v>10336</v>
      </c>
      <c r="D1429" s="3" t="s">
        <v>10337</v>
      </c>
      <c r="E1429" s="3" t="s">
        <v>10338</v>
      </c>
      <c r="F1429" s="3" t="s">
        <v>10339</v>
      </c>
      <c r="G1429" s="3" t="s">
        <v>10340</v>
      </c>
      <c r="H1429" s="3" t="s">
        <v>10341</v>
      </c>
      <c r="I1429" s="3" t="str">
        <f>IFERROR(__xludf.DUMMYFUNCTION("GOOGLETRANSLATE(H1429,""id"",""en"")"),"After the Kakashi Hokagenya Naruto Hokage chapter war, Hokage released Sasuke prison plus Naruto's kelana marriage permission Kakashi Jad Hokage")</f>
        <v>After the Kakashi Hokagenya Naruto Hokage chapter war, Hokage released Sasuke prison plus Naruto's kelana marriage permission Kakashi Jad Hokage</v>
      </c>
    </row>
    <row r="1430" ht="15.75" customHeight="1">
      <c r="A1430" s="3" t="s">
        <v>10342</v>
      </c>
      <c r="B1430" s="3" t="s">
        <v>10343</v>
      </c>
      <c r="C1430" s="3" t="s">
        <v>10344</v>
      </c>
      <c r="D1430" s="3" t="s">
        <v>10345</v>
      </c>
      <c r="E1430" s="3" t="s">
        <v>10346</v>
      </c>
      <c r="F1430" s="3" t="s">
        <v>10347</v>
      </c>
      <c r="G1430" s="3" t="s">
        <v>10348</v>
      </c>
      <c r="H1430" s="3" t="s">
        <v>10349</v>
      </c>
      <c r="I1430" s="3" t="str">
        <f>IFERROR(__xludf.DUMMYFUNCTION("GOOGLETRANSLATE(H1430,""id"",""en"")"),"just pull out bro, if you get pregnant with casual ages, just focus on career lectures live, bro, your husband says young people by young well yes marriage are established emotional age")</f>
        <v>just pull out bro, if you get pregnant with casual ages, just focus on career lectures live, bro, your husband says young people by young well yes marriage are established emotional age</v>
      </c>
    </row>
    <row r="1431" ht="15.75" customHeight="1">
      <c r="A1431" s="3" t="s">
        <v>10350</v>
      </c>
      <c r="B1431" s="3" t="s">
        <v>10351</v>
      </c>
      <c r="C1431" s="3" t="s">
        <v>10352</v>
      </c>
      <c r="D1431" s="3" t="s">
        <v>10353</v>
      </c>
      <c r="E1431" s="3" t="s">
        <v>10354</v>
      </c>
      <c r="F1431" s="3" t="s">
        <v>10355</v>
      </c>
      <c r="G1431" s="3" t="s">
        <v>10356</v>
      </c>
      <c r="H1431" s="3" t="s">
        <v>10357</v>
      </c>
      <c r="I1431" s="3" t="str">
        <f>IFERROR(__xludf.DUMMYFUNCTION("GOOGLETRANSLATE(H1431,""id"",""en"")"),"Swap students to graduate from marriage yes young age is very easy to break up young, ma'am, don't think marriage, just marriage is different if an adult weighs")</f>
        <v>Swap students to graduate from marriage yes young age is very easy to break up young, ma'am, don't think marriage, just marriage is different if an adult weighs</v>
      </c>
    </row>
    <row r="1432" ht="15.75" customHeight="1">
      <c r="A1432" s="3" t="s">
        <v>10358</v>
      </c>
      <c r="B1432" s="3" t="s">
        <v>10358</v>
      </c>
      <c r="C1432" s="3" t="s">
        <v>10359</v>
      </c>
      <c r="D1432" s="3" t="s">
        <v>10360</v>
      </c>
      <c r="E1432" s="3" t="s">
        <v>10361</v>
      </c>
      <c r="F1432" s="3" t="s">
        <v>10362</v>
      </c>
      <c r="G1432" s="3" t="s">
        <v>10363</v>
      </c>
      <c r="H1432" s="3" t="s">
        <v>10364</v>
      </c>
      <c r="I1432" s="3" t="str">
        <f>IFERROR(__xludf.DUMMYFUNCTION("GOOGLETRANSLATE(H1432,""id"",""en"")"),"tuh young marriage means the pleasure of a girl not virgin young marriage yagation")</f>
        <v>tuh young marriage means the pleasure of a girl not virgin young marriage yagation</v>
      </c>
    </row>
    <row r="1433" ht="15.75" customHeight="1">
      <c r="A1433" s="3" t="s">
        <v>10365</v>
      </c>
      <c r="B1433" s="3" t="s">
        <v>10366</v>
      </c>
      <c r="C1433" s="3" t="s">
        <v>10367</v>
      </c>
      <c r="D1433" s="3" t="s">
        <v>10368</v>
      </c>
      <c r="E1433" s="3" t="s">
        <v>10369</v>
      </c>
      <c r="F1433" s="3" t="s">
        <v>10370</v>
      </c>
      <c r="G1433" s="3" t="s">
        <v>10370</v>
      </c>
      <c r="H1433" s="3" t="s">
        <v>10371</v>
      </c>
      <c r="I1433" s="3" t="str">
        <f>IFERROR(__xludf.DUMMYFUNCTION("GOOGLETRANSLATE(H1433,""id"",""en"")"),"Young Marriage You Think")</f>
        <v>Young Marriage You Think</v>
      </c>
    </row>
    <row r="1434" ht="15.75" customHeight="1">
      <c r="A1434" s="3" t="s">
        <v>10372</v>
      </c>
      <c r="B1434" s="3" t="s">
        <v>10373</v>
      </c>
      <c r="C1434" s="3" t="s">
        <v>10374</v>
      </c>
      <c r="D1434" s="3" t="s">
        <v>10375</v>
      </c>
      <c r="E1434" s="3" t="s">
        <v>10375</v>
      </c>
      <c r="F1434" s="3" t="s">
        <v>10376</v>
      </c>
      <c r="G1434" s="3" t="s">
        <v>10376</v>
      </c>
      <c r="H1434" s="3" t="s">
        <v>10377</v>
      </c>
      <c r="I1434" s="3" t="str">
        <f>IFERROR(__xludf.DUMMYFUNCTION("GOOGLETRANSLATE(H1434,""id"",""en"")"),"young marriage Co posthink")</f>
        <v>young marriage Co posthink</v>
      </c>
    </row>
    <row r="1435" ht="15.75" customHeight="1">
      <c r="A1435" s="3" t="s">
        <v>10378</v>
      </c>
      <c r="B1435" s="3" t="s">
        <v>10379</v>
      </c>
      <c r="C1435" s="3" t="s">
        <v>10380</v>
      </c>
      <c r="D1435" s="3" t="s">
        <v>10381</v>
      </c>
      <c r="E1435" s="3" t="s">
        <v>10382</v>
      </c>
      <c r="F1435" s="3" t="s">
        <v>10383</v>
      </c>
      <c r="G1435" s="3" t="s">
        <v>10384</v>
      </c>
      <c r="H1435" s="3" t="s">
        <v>10385</v>
      </c>
      <c r="I1435" s="3" t="str">
        <f>IFERROR(__xludf.DUMMYFUNCTION("GOOGLETRANSLATE(H1435,""id"",""en"")"),"if you go to school for young marriage, the age of calling maam")</f>
        <v>if you go to school for young marriage, the age of calling maam</v>
      </c>
    </row>
    <row r="1436" ht="15.75" customHeight="1">
      <c r="A1436" s="3" t="s">
        <v>10386</v>
      </c>
      <c r="B1436" s="3" t="s">
        <v>10386</v>
      </c>
      <c r="C1436" s="3" t="s">
        <v>10387</v>
      </c>
      <c r="D1436" s="3" t="s">
        <v>10388</v>
      </c>
      <c r="E1436" s="3" t="s">
        <v>10389</v>
      </c>
      <c r="F1436" s="3" t="s">
        <v>10390</v>
      </c>
      <c r="G1436" s="3" t="s">
        <v>10391</v>
      </c>
      <c r="H1436" s="3" t="s">
        <v>10392</v>
      </c>
      <c r="I1436" s="3" t="str">
        <f>IFERROR(__xludf.DUMMYFUNCTION("GOOGLETRANSLATE(H1436,""id"",""en"")"),"tomorrow brother the theme of young marriage effects")</f>
        <v>tomorrow brother the theme of young marriage effects</v>
      </c>
    </row>
    <row r="1437" ht="15.75" customHeight="1">
      <c r="A1437" s="3" t="s">
        <v>6145</v>
      </c>
      <c r="B1437" s="3" t="s">
        <v>170</v>
      </c>
      <c r="C1437" s="3" t="s">
        <v>170</v>
      </c>
      <c r="D1437" s="3" t="s">
        <v>169</v>
      </c>
      <c r="E1437" s="3" t="s">
        <v>169</v>
      </c>
      <c r="F1437" s="3" t="s">
        <v>169</v>
      </c>
      <c r="G1437" s="3" t="s">
        <v>169</v>
      </c>
      <c r="H1437" s="3" t="s">
        <v>170</v>
      </c>
      <c r="I1437" s="3" t="str">
        <f>IFERROR(__xludf.DUMMYFUNCTION("GOOGLETRANSLATE(H1437,""id"",""en"")"),"The Young Marriage")</f>
        <v>The Young Marriage</v>
      </c>
    </row>
    <row r="1438" ht="15.75" customHeight="1">
      <c r="A1438" s="3" t="s">
        <v>10393</v>
      </c>
      <c r="B1438" s="3" t="s">
        <v>10394</v>
      </c>
      <c r="C1438" s="3" t="s">
        <v>10395</v>
      </c>
      <c r="D1438" s="3" t="s">
        <v>10396</v>
      </c>
      <c r="E1438" s="3" t="s">
        <v>10397</v>
      </c>
      <c r="F1438" s="3" t="s">
        <v>10398</v>
      </c>
      <c r="G1438" s="3" t="s">
        <v>10399</v>
      </c>
      <c r="H1438" s="3" t="s">
        <v>10400</v>
      </c>
      <c r="I1438" s="3" t="str">
        <f>IFERROR(__xludf.DUMMYFUNCTION("GOOGLETRANSLATE(H1438,""id"",""en"")"),"anyway, while happy, just let you get a young age, the right to marry your boyfriend, just be faced with the girl's boyfriend, really take care of the boyfriend")</f>
        <v>anyway, while happy, just let you get a young age, the right to marry your boyfriend, just be faced with the girl's boyfriend, really take care of the boyfriend</v>
      </c>
    </row>
    <row r="1439" ht="15.75" customHeight="1">
      <c r="A1439" s="3" t="s">
        <v>10401</v>
      </c>
      <c r="B1439" s="3" t="s">
        <v>10401</v>
      </c>
      <c r="C1439" s="3" t="s">
        <v>10402</v>
      </c>
      <c r="D1439" s="3" t="s">
        <v>10403</v>
      </c>
      <c r="E1439" s="3" t="s">
        <v>10403</v>
      </c>
      <c r="F1439" s="3" t="s">
        <v>10404</v>
      </c>
      <c r="G1439" s="3" t="s">
        <v>10405</v>
      </c>
      <c r="H1439" s="3" t="s">
        <v>10406</v>
      </c>
      <c r="I1439" s="3" t="str">
        <f>IFERROR(__xludf.DUMMYFUNCTION("GOOGLETRANSLATE(H1439,""id"",""en"")"),"young marriage so that the adultery is forgotten to forget the poor cukssss")</f>
        <v>young marriage so that the adultery is forgotten to forget the poor cukssss</v>
      </c>
    </row>
    <row r="1440" ht="15.75" customHeight="1">
      <c r="A1440" s="3" t="s">
        <v>10407</v>
      </c>
      <c r="B1440" s="3" t="s">
        <v>10408</v>
      </c>
      <c r="C1440" s="3" t="s">
        <v>10409</v>
      </c>
      <c r="D1440" s="3" t="s">
        <v>10410</v>
      </c>
      <c r="E1440" s="3" t="s">
        <v>10411</v>
      </c>
      <c r="F1440" s="3" t="s">
        <v>10412</v>
      </c>
      <c r="G1440" s="3" t="s">
        <v>10413</v>
      </c>
      <c r="H1440" s="3" t="s">
        <v>10414</v>
      </c>
      <c r="I1440" s="3" t="str">
        <f>IFERROR(__xludf.DUMMYFUNCTION("GOOGLETRANSLATE(H1440,""id"",""en"")"),"really eits just marry it makes you young to stay happy after the reward fortune")</f>
        <v>really eits just marry it makes you young to stay happy after the reward fortune</v>
      </c>
    </row>
    <row r="1441" ht="15.75" customHeight="1">
      <c r="A1441" s="3" t="s">
        <v>10415</v>
      </c>
      <c r="B1441" s="3" t="s">
        <v>10416</v>
      </c>
      <c r="C1441" s="3" t="s">
        <v>10417</v>
      </c>
      <c r="D1441" s="3" t="s">
        <v>10418</v>
      </c>
      <c r="E1441" s="3" t="s">
        <v>10419</v>
      </c>
      <c r="F1441" s="3" t="s">
        <v>10420</v>
      </c>
      <c r="G1441" s="3" t="s">
        <v>10421</v>
      </c>
      <c r="H1441" s="3" t="s">
        <v>10422</v>
      </c>
      <c r="I1441" s="3" t="str">
        <f>IFERROR(__xludf.DUMMYFUNCTION("GOOGLETRANSLATE(H1441,""id"",""en"")"),"Alhamdulillah, the parents are really literate, not forced to hurry up and get married, thank you, thank you")</f>
        <v>Alhamdulillah, the parents are really literate, not forced to hurry up and get married, thank you, thank you</v>
      </c>
    </row>
    <row r="1442" ht="15.75" customHeight="1">
      <c r="A1442" s="3" t="s">
        <v>10423</v>
      </c>
      <c r="B1442" s="3" t="s">
        <v>10424</v>
      </c>
      <c r="C1442" s="3" t="s">
        <v>10425</v>
      </c>
      <c r="D1442" s="3" t="s">
        <v>10426</v>
      </c>
      <c r="E1442" s="3" t="s">
        <v>10427</v>
      </c>
      <c r="F1442" s="3" t="s">
        <v>10428</v>
      </c>
      <c r="G1442" s="3" t="s">
        <v>10429</v>
      </c>
      <c r="H1442" s="3" t="s">
        <v>10430</v>
      </c>
      <c r="I1442" s="3" t="str">
        <f>IFERROR(__xludf.DUMMYFUNCTION("GOOGLETRANSLATE(H1442,""id"",""en"")"),"BOONG FUCK YOUNG MARRIAGE DIREMENT NINI THROUGH")</f>
        <v>BOONG FUCK YOUNG MARRIAGE DIREMENT NINI THROUGH</v>
      </c>
    </row>
    <row r="1443" ht="15.75" customHeight="1">
      <c r="A1443" s="3" t="s">
        <v>10431</v>
      </c>
      <c r="B1443" s="3" t="s">
        <v>10431</v>
      </c>
      <c r="C1443" s="3" t="s">
        <v>10432</v>
      </c>
      <c r="D1443" s="3" t="s">
        <v>10433</v>
      </c>
      <c r="E1443" s="3" t="s">
        <v>10434</v>
      </c>
      <c r="F1443" s="3" t="s">
        <v>10435</v>
      </c>
      <c r="G1443" s="3" t="s">
        <v>10436</v>
      </c>
      <c r="H1443" s="3" t="s">
        <v>10437</v>
      </c>
      <c r="I1443" s="3" t="str">
        <f>IFERROR(__xludf.DUMMYFUNCTION("GOOGLETRANSLATE(H1443,""id"",""en"")"),"Young friend married")</f>
        <v>Young friend married</v>
      </c>
    </row>
    <row r="1444" ht="15.75" customHeight="1">
      <c r="A1444" s="3" t="s">
        <v>10438</v>
      </c>
      <c r="B1444" s="3" t="s">
        <v>10439</v>
      </c>
      <c r="C1444" s="3" t="s">
        <v>10440</v>
      </c>
      <c r="D1444" s="3" t="s">
        <v>10441</v>
      </c>
      <c r="E1444" s="3" t="s">
        <v>10442</v>
      </c>
      <c r="F1444" s="3" t="s">
        <v>10443</v>
      </c>
      <c r="G1444" s="3" t="s">
        <v>10444</v>
      </c>
      <c r="H1444" s="3" t="s">
        <v>10445</v>
      </c>
      <c r="I1444" s="3" t="str">
        <f>IFERROR(__xludf.DUMMYFUNCTION("GOOGLETRANSLATE(H1444,""id"",""en"")"),"Impi really young marriage to be rich if you think you think the child's age quickly")</f>
        <v>Impi really young marriage to be rich if you think you think the child's age quickly</v>
      </c>
    </row>
    <row r="1445" ht="15.75" customHeight="1">
      <c r="A1445" s="3" t="s">
        <v>10446</v>
      </c>
      <c r="B1445" s="3" t="s">
        <v>10447</v>
      </c>
      <c r="C1445" s="3" t="s">
        <v>10447</v>
      </c>
      <c r="D1445" s="3" t="s">
        <v>10448</v>
      </c>
      <c r="E1445" s="3" t="s">
        <v>10448</v>
      </c>
      <c r="F1445" s="3" t="s">
        <v>10449</v>
      </c>
      <c r="G1445" s="3" t="s">
        <v>10449</v>
      </c>
      <c r="H1445" s="3" t="s">
        <v>10450</v>
      </c>
      <c r="I1445" s="3" t="str">
        <f>IFERROR(__xludf.DUMMYFUNCTION("GOOGLETRANSLATE(H1445,""id"",""en"")"),"Young marriage people")</f>
        <v>Young marriage people</v>
      </c>
    </row>
    <row r="1446" ht="15.75" customHeight="1">
      <c r="A1446" s="3" t="s">
        <v>10451</v>
      </c>
      <c r="B1446" s="3" t="s">
        <v>10452</v>
      </c>
      <c r="C1446" s="3" t="s">
        <v>10453</v>
      </c>
      <c r="D1446" s="3" t="s">
        <v>10454</v>
      </c>
      <c r="E1446" s="3" t="s">
        <v>10455</v>
      </c>
      <c r="F1446" s="3" t="s">
        <v>10456</v>
      </c>
      <c r="G1446" s="3" t="s">
        <v>10457</v>
      </c>
      <c r="H1446" s="3" t="s">
        <v>10458</v>
      </c>
      <c r="I1446" s="3" t="str">
        <f>IFERROR(__xludf.DUMMYFUNCTION("GOOGLETRANSLATE(H1446,""id"",""en"")"),"Park Jinyoung alias Jyp Marriage Wife Divorced Artist After Marriage Young Women Children See Solo Concert Children")</f>
        <v>Park Jinyoung alias Jyp Marriage Wife Divorced Artist After Marriage Young Women Children See Solo Concert Children</v>
      </c>
    </row>
    <row r="1447" ht="15.75" customHeight="1">
      <c r="A1447" s="3" t="s">
        <v>10459</v>
      </c>
      <c r="B1447" s="3" t="s">
        <v>10460</v>
      </c>
      <c r="C1447" s="3" t="s">
        <v>10461</v>
      </c>
      <c r="D1447" s="3" t="s">
        <v>10462</v>
      </c>
      <c r="E1447" s="3" t="s">
        <v>10463</v>
      </c>
      <c r="F1447" s="3" t="s">
        <v>10464</v>
      </c>
      <c r="G1447" s="3" t="s">
        <v>10465</v>
      </c>
      <c r="H1447" s="3" t="s">
        <v>10466</v>
      </c>
      <c r="I1447" s="3" t="str">
        <f>IFERROR(__xludf.DUMMYFUNCTION("GOOGLETRANSLATE(H1447,""id"",""en"")"),"Beautiful, just marry, while you are young")</f>
        <v>Beautiful, just marry, while you are young</v>
      </c>
    </row>
    <row r="1448" ht="15.75" customHeight="1">
      <c r="A1448" s="3" t="s">
        <v>10467</v>
      </c>
      <c r="B1448" s="3" t="s">
        <v>10468</v>
      </c>
      <c r="C1448" s="3" t="s">
        <v>10469</v>
      </c>
      <c r="D1448" s="3" t="s">
        <v>10470</v>
      </c>
      <c r="E1448" s="3" t="s">
        <v>10471</v>
      </c>
      <c r="F1448" s="3" t="s">
        <v>10472</v>
      </c>
      <c r="G1448" s="3" t="s">
        <v>10472</v>
      </c>
      <c r="H1448" s="3" t="s">
        <v>10473</v>
      </c>
      <c r="I1448" s="3" t="str">
        <f>IFERROR(__xludf.DUMMYFUNCTION("GOOGLETRANSLATE(H1448,""id"",""en"")"),"See Young Marriage")</f>
        <v>See Young Marriage</v>
      </c>
    </row>
    <row r="1449" ht="15.75" customHeight="1">
      <c r="A1449" s="3" t="s">
        <v>10474</v>
      </c>
      <c r="B1449" s="3" t="s">
        <v>10475</v>
      </c>
      <c r="C1449" s="3" t="s">
        <v>10476</v>
      </c>
      <c r="D1449" s="3" t="s">
        <v>10477</v>
      </c>
      <c r="E1449" s="3" t="s">
        <v>10478</v>
      </c>
      <c r="F1449" s="3" t="s">
        <v>10479</v>
      </c>
      <c r="G1449" s="3" t="s">
        <v>10480</v>
      </c>
      <c r="H1449" s="3" t="s">
        <v>10481</v>
      </c>
      <c r="I1449" s="3" t="str">
        <f>IFERROR(__xludf.DUMMYFUNCTION("GOOGLETRANSLATE(H1449,""id"",""en"")"),"Cast boarding board calls young mti old marriage mti")</f>
        <v>Cast boarding board calls young mti old marriage mti</v>
      </c>
    </row>
    <row r="1450" ht="15.75" customHeight="1">
      <c r="A1450" s="3" t="s">
        <v>10482</v>
      </c>
      <c r="B1450" s="3" t="s">
        <v>10483</v>
      </c>
      <c r="C1450" s="3" t="s">
        <v>10484</v>
      </c>
      <c r="D1450" s="3" t="s">
        <v>10485</v>
      </c>
      <c r="E1450" s="3" t="s">
        <v>10486</v>
      </c>
      <c r="F1450" s="3" t="s">
        <v>10487</v>
      </c>
      <c r="G1450" s="3" t="s">
        <v>10488</v>
      </c>
      <c r="H1450" s="3" t="s">
        <v>10489</v>
      </c>
      <c r="I1450" s="3" t="str">
        <f>IFERROR(__xludf.DUMMYFUNCTION("GOOGLETRANSLATE(H1450,""id"",""en"")"),"Young Pretty Siegfried Marriage Gottfried JD Marines So Living Basically Separately Called Noisy Saying Have Brother with Different Twins")</f>
        <v>Young Pretty Siegfried Marriage Gottfried JD Marines So Living Basically Separately Called Noisy Saying Have Brother with Different Twins</v>
      </c>
    </row>
    <row r="1451" ht="15.75" customHeight="1">
      <c r="A1451" s="3" t="s">
        <v>10490</v>
      </c>
      <c r="B1451" s="3" t="s">
        <v>10490</v>
      </c>
      <c r="C1451" s="3" t="s">
        <v>10491</v>
      </c>
      <c r="D1451" s="3" t="s">
        <v>10492</v>
      </c>
      <c r="E1451" s="3" t="s">
        <v>10493</v>
      </c>
      <c r="F1451" s="3" t="s">
        <v>10494</v>
      </c>
      <c r="G1451" s="3" t="s">
        <v>10495</v>
      </c>
      <c r="H1451" s="3" t="s">
        <v>10496</v>
      </c>
      <c r="I1451" s="3" t="str">
        <f>IFERROR(__xludf.DUMMYFUNCTION("GOOGLETRANSLATE(H1451,""id"",""en"")"),"Feel sister feels that the position of thinking young pairs of girlfriends Soon installed right away to get married if the boyfriend marriage wlpn datches God, yes")</f>
        <v>Feel sister feels that the position of thinking young pairs of girlfriends Soon installed right away to get married if the boyfriend marriage wlpn datches God, yes</v>
      </c>
    </row>
    <row r="1452" ht="15.75" customHeight="1">
      <c r="A1452" s="3" t="s">
        <v>10497</v>
      </c>
      <c r="B1452" s="3" t="s">
        <v>10498</v>
      </c>
      <c r="C1452" s="3" t="s">
        <v>10499</v>
      </c>
      <c r="D1452" s="3" t="s">
        <v>10500</v>
      </c>
      <c r="E1452" s="3" t="s">
        <v>10501</v>
      </c>
      <c r="F1452" s="3" t="s">
        <v>10502</v>
      </c>
      <c r="G1452" s="3" t="s">
        <v>10503</v>
      </c>
      <c r="H1452" s="3" t="s">
        <v>10504</v>
      </c>
      <c r="I1452" s="3" t="str">
        <f>IFERROR(__xludf.DUMMYFUNCTION("GOOGLETRANSLATE(H1452,""id"",""en"")"),"the child is a young father's meeting, marriage, the truss plot twist heartwarming is like that")</f>
        <v>the child is a young father's meeting, marriage, the truss plot twist heartwarming is like that</v>
      </c>
    </row>
    <row r="1453" ht="15.75" customHeight="1">
      <c r="A1453" s="3" t="s">
        <v>10505</v>
      </c>
      <c r="B1453" s="3" t="s">
        <v>10506</v>
      </c>
      <c r="C1453" s="3" t="s">
        <v>10507</v>
      </c>
      <c r="D1453" s="3" t="s">
        <v>10508</v>
      </c>
      <c r="E1453" s="3" t="s">
        <v>10508</v>
      </c>
      <c r="F1453" s="3" t="s">
        <v>10509</v>
      </c>
      <c r="G1453" s="3" t="s">
        <v>10510</v>
      </c>
      <c r="H1453" s="3" t="s">
        <v>10511</v>
      </c>
      <c r="I1453" s="3" t="str">
        <f>IFERROR(__xludf.DUMMYFUNCTION("GOOGLETRANSLATE(H1453,""id"",""en"")"),"young marriage mate cheating cheating acts of the Khianat love household kale's verdict.")</f>
        <v>young marriage mate cheating cheating acts of the Khianat love household kale's verdict.</v>
      </c>
    </row>
    <row r="1454" ht="15.75" customHeight="1">
      <c r="A1454" s="3" t="s">
        <v>10512</v>
      </c>
      <c r="B1454" s="3" t="s">
        <v>10513</v>
      </c>
      <c r="C1454" s="3" t="s">
        <v>10514</v>
      </c>
      <c r="D1454" s="3" t="s">
        <v>10515</v>
      </c>
      <c r="E1454" s="3" t="s">
        <v>10515</v>
      </c>
      <c r="F1454" s="3" t="s">
        <v>169</v>
      </c>
      <c r="G1454" s="3" t="s">
        <v>169</v>
      </c>
      <c r="H1454" s="3" t="s">
        <v>170</v>
      </c>
      <c r="I1454" s="3" t="str">
        <f>IFERROR(__xludf.DUMMYFUNCTION("GOOGLETRANSLATE(H1454,""id"",""en"")"),"The Young Marriage")</f>
        <v>The Young Marriage</v>
      </c>
    </row>
    <row r="1455" ht="15.75" customHeight="1">
      <c r="A1455" s="3" t="s">
        <v>10516</v>
      </c>
      <c r="B1455" s="3" t="s">
        <v>10516</v>
      </c>
      <c r="C1455" s="3" t="s">
        <v>10517</v>
      </c>
      <c r="D1455" s="3" t="s">
        <v>10518</v>
      </c>
      <c r="E1455" s="3" t="s">
        <v>10519</v>
      </c>
      <c r="F1455" s="3" t="s">
        <v>10520</v>
      </c>
      <c r="G1455" s="3" t="s">
        <v>10521</v>
      </c>
      <c r="H1455" s="3" t="s">
        <v>10522</v>
      </c>
      <c r="I1455" s="3" t="str">
        <f>IFERROR(__xludf.DUMMYFUNCTION("GOOGLETRANSLATE(H1455,""id"",""en"")"),"Based on neighboring young marriage mental children children like to bring a bathroom slap very tight so that the sound of slap just hope the child is forgiven the parents like tai personally mapin si")</f>
        <v>Based on neighboring young marriage mental children children like to bring a bathroom slap very tight so that the sound of slap just hope the child is forgiven the parents like tai personally mapin si</v>
      </c>
    </row>
    <row r="1456" ht="15.75" customHeight="1">
      <c r="A1456" s="3" t="s">
        <v>10523</v>
      </c>
      <c r="B1456" s="3" t="s">
        <v>10524</v>
      </c>
      <c r="C1456" s="3" t="s">
        <v>10525</v>
      </c>
      <c r="D1456" s="3" t="s">
        <v>10526</v>
      </c>
      <c r="E1456" s="3" t="s">
        <v>10527</v>
      </c>
      <c r="F1456" s="3" t="s">
        <v>10528</v>
      </c>
      <c r="G1456" s="3" t="s">
        <v>10529</v>
      </c>
      <c r="H1456" s="3" t="s">
        <v>10530</v>
      </c>
      <c r="I1456" s="3" t="str">
        <f>IFERROR(__xludf.DUMMYFUNCTION("GOOGLETRANSLATE(H1456,""id"",""en"")"),"Young Marriage Boy")</f>
        <v>Young Marriage Boy</v>
      </c>
    </row>
    <row r="1457" ht="15.75" customHeight="1">
      <c r="A1457" s="3" t="s">
        <v>10531</v>
      </c>
      <c r="B1457" s="3" t="s">
        <v>10532</v>
      </c>
      <c r="C1457" s="3" t="s">
        <v>10533</v>
      </c>
      <c r="D1457" s="3" t="s">
        <v>10534</v>
      </c>
      <c r="E1457" s="3" t="s">
        <v>10535</v>
      </c>
      <c r="F1457" s="3" t="s">
        <v>10536</v>
      </c>
      <c r="G1457" s="3" t="s">
        <v>10537</v>
      </c>
      <c r="H1457" s="3" t="s">
        <v>10538</v>
      </c>
      <c r="I1457" s="3" t="str">
        <f>IFERROR(__xludf.DUMMYFUNCTION("GOOGLETRANSLATE(H1457,""id"",""en"")"),"I want to marry young")</f>
        <v>I want to marry young</v>
      </c>
    </row>
    <row r="1458" ht="15.75" customHeight="1">
      <c r="A1458" s="3" t="s">
        <v>10539</v>
      </c>
      <c r="B1458" s="3" t="s">
        <v>10539</v>
      </c>
      <c r="C1458" s="3" t="s">
        <v>10540</v>
      </c>
      <c r="D1458" s="3" t="s">
        <v>10541</v>
      </c>
      <c r="E1458" s="3" t="s">
        <v>10542</v>
      </c>
      <c r="F1458" s="3" t="s">
        <v>10543</v>
      </c>
      <c r="G1458" s="3" t="s">
        <v>10543</v>
      </c>
      <c r="H1458" s="3" t="s">
        <v>10544</v>
      </c>
      <c r="I1458" s="3" t="str">
        <f>IFERROR(__xludf.DUMMYFUNCTION("GOOGLETRANSLATE(H1458,""id"",""en"")"),"real young marriage in fake scenarios")</f>
        <v>real young marriage in fake scenarios</v>
      </c>
    </row>
    <row r="1459" ht="15.75" customHeight="1">
      <c r="A1459" s="3" t="s">
        <v>10545</v>
      </c>
      <c r="B1459" s="3" t="s">
        <v>10546</v>
      </c>
      <c r="C1459" s="3" t="s">
        <v>10547</v>
      </c>
      <c r="D1459" s="3" t="s">
        <v>10548</v>
      </c>
      <c r="E1459" s="3" t="s">
        <v>10549</v>
      </c>
      <c r="F1459" s="3" t="s">
        <v>10550</v>
      </c>
      <c r="G1459" s="3" t="s">
        <v>10551</v>
      </c>
      <c r="H1459" s="3" t="s">
        <v>10552</v>
      </c>
      <c r="I1459" s="3" t="str">
        <f>IFERROR(__xludf.DUMMYFUNCTION("GOOGLETRANSLATE(H1459,""id"",""en"")"),"Tell the Funny Cere Cere Young Marriage Marriage")</f>
        <v>Tell the Funny Cere Cere Young Marriage Marriage</v>
      </c>
    </row>
    <row r="1460" ht="15.75" customHeight="1">
      <c r="A1460" s="3" t="s">
        <v>10553</v>
      </c>
      <c r="B1460" s="3" t="s">
        <v>10554</v>
      </c>
      <c r="C1460" s="3" t="s">
        <v>10555</v>
      </c>
      <c r="D1460" s="3" t="s">
        <v>10556</v>
      </c>
      <c r="E1460" s="3" t="s">
        <v>10557</v>
      </c>
      <c r="F1460" s="3" t="s">
        <v>10558</v>
      </c>
      <c r="G1460" s="3" t="s">
        <v>10559</v>
      </c>
      <c r="H1460" s="3" t="s">
        <v>10560</v>
      </c>
      <c r="I1460" s="3" t="str">
        <f>IFERROR(__xludf.DUMMYFUNCTION("GOOGLETRANSLATE(H1460,""id"",""en"")"),"Thinking young marriage better just prepare the afterlife just die young")</f>
        <v>Thinking young marriage better just prepare the afterlife just die young</v>
      </c>
    </row>
    <row r="1461" ht="15.75" customHeight="1">
      <c r="A1461" s="3" t="s">
        <v>10561</v>
      </c>
      <c r="B1461" s="3" t="s">
        <v>10562</v>
      </c>
      <c r="C1461" s="3" t="s">
        <v>10563</v>
      </c>
      <c r="D1461" s="3" t="s">
        <v>10564</v>
      </c>
      <c r="E1461" s="3" t="s">
        <v>10565</v>
      </c>
      <c r="F1461" s="3" t="s">
        <v>10566</v>
      </c>
      <c r="G1461" s="3" t="s">
        <v>10567</v>
      </c>
      <c r="H1461" s="3" t="s">
        <v>10568</v>
      </c>
      <c r="I1461" s="3" t="str">
        <f>IFERROR(__xludf.DUMMYFUNCTION("GOOGLETRANSLATE(H1461,""id"",""en"")"),"The young husband and husband down Java usually call my brother Respected Struggle Padaha Marriage Children Dad Mother Munden")</f>
        <v>The young husband and husband down Java usually call my brother Respected Struggle Padaha Marriage Children Dad Mother Munden</v>
      </c>
    </row>
    <row r="1462" ht="15.75" customHeight="1">
      <c r="A1462" s="3" t="s">
        <v>10569</v>
      </c>
      <c r="B1462" s="3" t="s">
        <v>10570</v>
      </c>
      <c r="C1462" s="3" t="s">
        <v>10571</v>
      </c>
      <c r="D1462" s="3" t="s">
        <v>10572</v>
      </c>
      <c r="E1462" s="3" t="s">
        <v>10573</v>
      </c>
      <c r="F1462" s="3" t="s">
        <v>10574</v>
      </c>
      <c r="G1462" s="3" t="s">
        <v>10575</v>
      </c>
      <c r="H1462" s="3" t="s">
        <v>10576</v>
      </c>
      <c r="I1462" s="3" t="str">
        <f>IFERROR(__xludf.DUMMYFUNCTION("GOOGLETRANSLATE(H1462,""id"",""en"")"),"ngakaknya ya allah guru muda cewek nikah cantik saleh bahasa arab jago banget masyaallah deh tau beliau exol bias coba baekhyunnnnnnnnnn hahahahahhaa ketawa poll")</f>
        <v>ngakaknya ya allah guru muda cewek nikah cantik saleh bahasa arab jago banget masyaallah deh tau beliau exol bias coba baekhyunnnnnnnnnn hahahahahhaa ketawa poll</v>
      </c>
    </row>
    <row r="1463" ht="15.75" customHeight="1">
      <c r="A1463" s="3" t="s">
        <v>10577</v>
      </c>
      <c r="B1463" s="3" t="s">
        <v>10578</v>
      </c>
      <c r="C1463" s="3" t="s">
        <v>10579</v>
      </c>
      <c r="D1463" s="3" t="s">
        <v>10580</v>
      </c>
      <c r="E1463" s="3" t="s">
        <v>10581</v>
      </c>
      <c r="F1463" s="3" t="s">
        <v>10582</v>
      </c>
      <c r="G1463" s="3" t="s">
        <v>10583</v>
      </c>
      <c r="H1463" s="3" t="s">
        <v>10584</v>
      </c>
      <c r="I1463" s="3" t="str">
        <f>IFERROR(__xludf.DUMMYFUNCTION("GOOGLETRANSLATE(H1463,""id"",""en"")"),"honestly, young marriage young marriage, nuna, let's go tomorrow, yeah, doy")</f>
        <v>honestly, young marriage young marriage, nuna, let's go tomorrow, yeah, doy</v>
      </c>
    </row>
    <row r="1464" ht="15.75" customHeight="1">
      <c r="A1464" s="3" t="s">
        <v>10585</v>
      </c>
      <c r="B1464" s="3" t="s">
        <v>10586</v>
      </c>
      <c r="C1464" s="3" t="s">
        <v>10587</v>
      </c>
      <c r="D1464" s="3" t="s">
        <v>10588</v>
      </c>
      <c r="E1464" s="3" t="s">
        <v>10589</v>
      </c>
      <c r="F1464" s="3" t="s">
        <v>10590</v>
      </c>
      <c r="G1464" s="3" t="s">
        <v>10591</v>
      </c>
      <c r="H1464" s="3" t="s">
        <v>10592</v>
      </c>
      <c r="I1464" s="3" t="str">
        <f>IFERROR(__xludf.DUMMYFUNCTION("GOOGLETRANSLATE(H1464,""id"",""en"")"),"Very dizzy waking up sleeping people people marriage young people are mentally mentally elementary school")</f>
        <v>Very dizzy waking up sleeping people people marriage young people are mentally mentally elementary school</v>
      </c>
    </row>
    <row r="1465" ht="15.75" customHeight="1">
      <c r="A1465" s="3" t="s">
        <v>10593</v>
      </c>
      <c r="B1465" s="3" t="s">
        <v>10594</v>
      </c>
      <c r="C1465" s="3" t="s">
        <v>10595</v>
      </c>
      <c r="D1465" s="3" t="s">
        <v>10596</v>
      </c>
      <c r="E1465" s="3" t="s">
        <v>10597</v>
      </c>
      <c r="F1465" s="3" t="s">
        <v>10598</v>
      </c>
      <c r="G1465" s="3" t="s">
        <v>10598</v>
      </c>
      <c r="H1465" s="3" t="s">
        <v>10599</v>
      </c>
      <c r="I1465" s="3" t="str">
        <f>IFERROR(__xludf.DUMMYFUNCTION("GOOGLETRANSLATE(H1465,""id"",""en"")"),"Marriage Young Age Test Drive")</f>
        <v>Marriage Young Age Test Drive</v>
      </c>
    </row>
    <row r="1466" ht="15.75" customHeight="1">
      <c r="A1466" s="3" t="s">
        <v>170</v>
      </c>
      <c r="B1466" s="3" t="s">
        <v>170</v>
      </c>
      <c r="C1466" s="3" t="s">
        <v>170</v>
      </c>
      <c r="D1466" s="3" t="s">
        <v>169</v>
      </c>
      <c r="E1466" s="3" t="s">
        <v>169</v>
      </c>
      <c r="F1466" s="3" t="s">
        <v>169</v>
      </c>
      <c r="G1466" s="3" t="s">
        <v>169</v>
      </c>
      <c r="H1466" s="3" t="s">
        <v>170</v>
      </c>
      <c r="I1466" s="3" t="str">
        <f>IFERROR(__xludf.DUMMYFUNCTION("GOOGLETRANSLATE(H1466,""id"",""en"")"),"The Young Marriage")</f>
        <v>The Young Marriage</v>
      </c>
    </row>
    <row r="1467" ht="15.75" customHeight="1">
      <c r="A1467" s="3" t="s">
        <v>10600</v>
      </c>
      <c r="B1467" s="3" t="s">
        <v>10600</v>
      </c>
      <c r="C1467" s="3" t="s">
        <v>10601</v>
      </c>
      <c r="D1467" s="3" t="s">
        <v>10602</v>
      </c>
      <c r="E1467" s="3" t="s">
        <v>10603</v>
      </c>
      <c r="F1467" s="3" t="s">
        <v>10604</v>
      </c>
      <c r="G1467" s="3" t="s">
        <v>10604</v>
      </c>
      <c r="H1467" s="3" t="s">
        <v>10605</v>
      </c>
      <c r="I1467" s="3" t="str">
        <f>IFERROR(__xludf.DUMMYFUNCTION("GOOGLETRANSLATE(H1467,""id"",""en"")"),"Gamau young marriage if Doyoung")</f>
        <v>Gamau young marriage if Doyoung</v>
      </c>
    </row>
    <row r="1468" ht="15.75" customHeight="1">
      <c r="A1468" s="3" t="s">
        <v>10606</v>
      </c>
      <c r="B1468" s="3" t="s">
        <v>10607</v>
      </c>
      <c r="C1468" s="3" t="s">
        <v>10608</v>
      </c>
      <c r="D1468" s="3" t="s">
        <v>10609</v>
      </c>
      <c r="E1468" s="3" t="s">
        <v>10610</v>
      </c>
      <c r="F1468" s="3" t="s">
        <v>10611</v>
      </c>
      <c r="G1468" s="3" t="s">
        <v>10612</v>
      </c>
      <c r="H1468" s="3" t="s">
        <v>10613</v>
      </c>
      <c r="I1468" s="3" t="str">
        <f>IFERROR(__xludf.DUMMYFUNCTION("GOOGLETRANSLATE(H1468,""id"",""en"")"),"young age if the story of the neighbor's neighbor is a parent looking for a borrowed to hear it")</f>
        <v>young age if the story of the neighbor's neighbor is a parent looking for a borrowed to hear it</v>
      </c>
    </row>
    <row r="1469" ht="15.75" customHeight="1">
      <c r="A1469" s="3" t="s">
        <v>10614</v>
      </c>
      <c r="B1469" s="3" t="s">
        <v>10615</v>
      </c>
      <c r="C1469" s="3" t="s">
        <v>10616</v>
      </c>
      <c r="D1469" s="3" t="s">
        <v>10617</v>
      </c>
      <c r="E1469" s="3" t="s">
        <v>10618</v>
      </c>
      <c r="F1469" s="3" t="s">
        <v>10619</v>
      </c>
      <c r="G1469" s="3" t="s">
        <v>10620</v>
      </c>
      <c r="H1469" s="3" t="s">
        <v>10621</v>
      </c>
      <c r="I1469" s="3" t="str">
        <f>IFERROR(__xludf.DUMMYFUNCTION("GOOGLETRANSLATE(H1469,""id"",""en"")"),"Old, very old type of marriage, doubt, Allah is confused")</f>
        <v>Old, very old type of marriage, doubt, Allah is confused</v>
      </c>
    </row>
    <row r="1470" ht="15.75" customHeight="1">
      <c r="A1470" s="3" t="s">
        <v>10622</v>
      </c>
      <c r="B1470" s="3" t="s">
        <v>10622</v>
      </c>
      <c r="C1470" s="3" t="s">
        <v>10623</v>
      </c>
      <c r="D1470" s="3" t="s">
        <v>10624</v>
      </c>
      <c r="E1470" s="3" t="s">
        <v>10625</v>
      </c>
      <c r="F1470" s="3" t="s">
        <v>10626</v>
      </c>
      <c r="G1470" s="3" t="s">
        <v>10627</v>
      </c>
      <c r="H1470" s="3" t="s">
        <v>10628</v>
      </c>
      <c r="I1470" s="3" t="str">
        <f>IFERROR(__xludf.DUMMYFUNCTION("GOOGLETRANSLATE(H1470,""id"",""en"")"),"Going to mama young girls marriage girls are very beautiful, she is very fashionable for young people to join the trend")</f>
        <v>Going to mama young girls marriage girls are very beautiful, she is very fashionable for young people to join the trend</v>
      </c>
    </row>
    <row r="1471" ht="15.75" customHeight="1">
      <c r="A1471" s="3" t="s">
        <v>10629</v>
      </c>
      <c r="B1471" s="3" t="s">
        <v>10629</v>
      </c>
      <c r="C1471" s="3" t="s">
        <v>10630</v>
      </c>
      <c r="D1471" s="3" t="s">
        <v>10631</v>
      </c>
      <c r="E1471" s="3" t="s">
        <v>10632</v>
      </c>
      <c r="F1471" s="3" t="s">
        <v>10633</v>
      </c>
      <c r="G1471" s="3" t="s">
        <v>10634</v>
      </c>
      <c r="H1471" s="3" t="s">
        <v>10635</v>
      </c>
      <c r="I1471" s="3" t="str">
        <f>IFERROR(__xludf.DUMMYFUNCTION("GOOGLETRANSLATE(H1471,""id"",""en"")"),"realize the name kiyoko fuck young marriage")</f>
        <v>realize the name kiyoko fuck young marriage</v>
      </c>
    </row>
    <row r="1472" ht="15.75" customHeight="1">
      <c r="A1472" s="3" t="s">
        <v>10636</v>
      </c>
      <c r="B1472" s="3" t="s">
        <v>10637</v>
      </c>
      <c r="C1472" s="3" t="s">
        <v>10638</v>
      </c>
      <c r="D1472" s="3" t="s">
        <v>10639</v>
      </c>
      <c r="E1472" s="3" t="s">
        <v>10640</v>
      </c>
      <c r="F1472" s="3" t="s">
        <v>10641</v>
      </c>
      <c r="G1472" s="3" t="s">
        <v>10642</v>
      </c>
      <c r="H1472" s="3" t="s">
        <v>10643</v>
      </c>
      <c r="I1472" s="3" t="str">
        <f>IFERROR(__xludf.DUMMYFUNCTION("GOOGLETRANSLATE(H1472,""id"",""en"")"),"really nderr nam joo is like a young boy boyfriend Young kwang like let's get married wkwkwkwk")</f>
        <v>really nderr nam joo is like a young boy boyfriend Young kwang like let's get married wkwkwkwk</v>
      </c>
    </row>
    <row r="1473" ht="15.75" customHeight="1">
      <c r="A1473" s="3" t="s">
        <v>10644</v>
      </c>
      <c r="B1473" s="3" t="s">
        <v>10645</v>
      </c>
      <c r="C1473" s="3" t="s">
        <v>10646</v>
      </c>
      <c r="D1473" s="3" t="s">
        <v>10647</v>
      </c>
      <c r="E1473" s="3" t="s">
        <v>10648</v>
      </c>
      <c r="F1473" s="3" t="s">
        <v>169</v>
      </c>
      <c r="G1473" s="3" t="s">
        <v>169</v>
      </c>
      <c r="H1473" s="3" t="s">
        <v>170</v>
      </c>
      <c r="I1473" s="3" t="str">
        <f>IFERROR(__xludf.DUMMYFUNCTION("GOOGLETRANSLATE(H1473,""id"",""en"")"),"The Young Marriage")</f>
        <v>The Young Marriage</v>
      </c>
    </row>
    <row r="1474" ht="15.75" customHeight="1">
      <c r="A1474" s="3" t="s">
        <v>10649</v>
      </c>
      <c r="B1474" s="3" t="s">
        <v>10650</v>
      </c>
      <c r="C1474" s="3" t="s">
        <v>10651</v>
      </c>
      <c r="D1474" s="3" t="s">
        <v>10652</v>
      </c>
      <c r="E1474" s="3" t="s">
        <v>10653</v>
      </c>
      <c r="F1474" s="3" t="s">
        <v>10654</v>
      </c>
      <c r="G1474" s="3" t="s">
        <v>10655</v>
      </c>
      <c r="H1474" s="3" t="s">
        <v>10656</v>
      </c>
      <c r="I1474" s="3" t="str">
        <f>IFERROR(__xludf.DUMMYFUNCTION("GOOGLETRANSLATE(H1474,""id"",""en"")"),"Sn Ho Oh Indonesian citizens are surprised to be the privacy of family commented on the commented twt twt positive playing uploading pesbuk young people say marriage csen is pregnant first.")</f>
        <v>Sn Ho Oh Indonesian citizens are surprised to be the privacy of family commented on the commented twt twt positive playing uploading pesbuk young people say marriage csen is pregnant first.</v>
      </c>
    </row>
    <row r="1475" ht="15.75" customHeight="1">
      <c r="A1475" s="3" t="s">
        <v>10657</v>
      </c>
      <c r="B1475" s="3" t="s">
        <v>10657</v>
      </c>
      <c r="C1475" s="3" t="s">
        <v>10658</v>
      </c>
      <c r="D1475" s="3" t="s">
        <v>10659</v>
      </c>
      <c r="E1475" s="3" t="s">
        <v>10659</v>
      </c>
      <c r="F1475" s="3" t="s">
        <v>10660</v>
      </c>
      <c r="G1475" s="3" t="s">
        <v>10661</v>
      </c>
      <c r="H1475" s="3" t="s">
        <v>10662</v>
      </c>
      <c r="I1475" s="3" t="str">
        <f>IFERROR(__xludf.DUMMYFUNCTION("GOOGLETRANSLATE(H1475,""id"",""en"")"),"young marriage delayed")</f>
        <v>young marriage delayed</v>
      </c>
    </row>
    <row r="1476" ht="15.75" customHeight="1">
      <c r="A1476" s="3" t="s">
        <v>10663</v>
      </c>
      <c r="B1476" s="3" t="s">
        <v>10663</v>
      </c>
      <c r="C1476" s="3" t="s">
        <v>10664</v>
      </c>
      <c r="D1476" s="3" t="s">
        <v>10665</v>
      </c>
      <c r="E1476" s="3" t="s">
        <v>10666</v>
      </c>
      <c r="F1476" s="3" t="s">
        <v>10667</v>
      </c>
      <c r="G1476" s="3" t="s">
        <v>10668</v>
      </c>
      <c r="H1476" s="3" t="s">
        <v>10669</v>
      </c>
      <c r="I1476" s="3" t="str">
        <f>IFERROR(__xludf.DUMMYFUNCTION("GOOGLETRANSLATE(H1476,""id"",""en"")"),"the hobby discusses young marriage friends to get married afraid of me")</f>
        <v>the hobby discusses young marriage friends to get married afraid of me</v>
      </c>
    </row>
    <row r="1477" ht="15.75" customHeight="1">
      <c r="A1477" s="3" t="s">
        <v>10670</v>
      </c>
      <c r="B1477" s="3" t="s">
        <v>10671</v>
      </c>
      <c r="C1477" s="3" t="s">
        <v>10672</v>
      </c>
      <c r="D1477" s="3" t="s">
        <v>10673</v>
      </c>
      <c r="E1477" s="3" t="s">
        <v>10674</v>
      </c>
      <c r="F1477" s="3" t="s">
        <v>10675</v>
      </c>
      <c r="G1477" s="3" t="s">
        <v>10676</v>
      </c>
      <c r="H1477" s="3" t="s">
        <v>10677</v>
      </c>
      <c r="I1477" s="3" t="str">
        <f>IFERROR(__xludf.DUMMYFUNCTION("GOOGLETRANSLATE(H1477,""id"",""en"")"),"Marriage Young Love Positive Children Thinking Yes Friend")</f>
        <v>Marriage Young Love Positive Children Thinking Yes Friend</v>
      </c>
    </row>
    <row r="1478" ht="15.75" customHeight="1">
      <c r="A1478" s="3" t="s">
        <v>10678</v>
      </c>
      <c r="B1478" s="3" t="s">
        <v>10678</v>
      </c>
      <c r="C1478" s="3" t="s">
        <v>10679</v>
      </c>
      <c r="D1478" s="3" t="s">
        <v>10680</v>
      </c>
      <c r="E1478" s="3" t="s">
        <v>10681</v>
      </c>
      <c r="F1478" s="3" t="s">
        <v>10682</v>
      </c>
      <c r="G1478" s="3" t="s">
        <v>10682</v>
      </c>
      <c r="H1478" s="3" t="s">
        <v>10683</v>
      </c>
      <c r="I1478" s="3" t="str">
        <f>IFERROR(__xludf.DUMMYFUNCTION("GOOGLETRANSLATE(H1478,""id"",""en"")"),"Gamau Seudzan Friends Psg Story Using Young Marriage Templates, Teenager Teenagers Marriage")</f>
        <v>Gamau Seudzan Friends Psg Story Using Young Marriage Templates, Teenager Teenagers Marriage</v>
      </c>
    </row>
    <row r="1479" ht="15.75" customHeight="1">
      <c r="A1479" s="3" t="s">
        <v>10684</v>
      </c>
      <c r="B1479" s="3" t="s">
        <v>10685</v>
      </c>
      <c r="C1479" s="3" t="s">
        <v>10686</v>
      </c>
      <c r="D1479" s="3" t="s">
        <v>10687</v>
      </c>
      <c r="E1479" s="3" t="s">
        <v>10687</v>
      </c>
      <c r="F1479" s="3" t="s">
        <v>3627</v>
      </c>
      <c r="G1479" s="3" t="s">
        <v>3627</v>
      </c>
      <c r="H1479" s="3" t="s">
        <v>3628</v>
      </c>
      <c r="I1479" s="3" t="str">
        <f>IFERROR(__xludf.DUMMYFUNCTION("GOOGLETRANSLATE(H1479,""id"",""en"")"),"Young marriage")</f>
        <v>Young marriage</v>
      </c>
    </row>
    <row r="1480" ht="15.75" customHeight="1">
      <c r="A1480" s="3" t="s">
        <v>10688</v>
      </c>
      <c r="B1480" s="3" t="s">
        <v>10689</v>
      </c>
      <c r="C1480" s="3" t="s">
        <v>10690</v>
      </c>
      <c r="D1480" s="3" t="s">
        <v>10691</v>
      </c>
      <c r="E1480" s="3" t="s">
        <v>10692</v>
      </c>
      <c r="F1480" s="3" t="s">
        <v>10693</v>
      </c>
      <c r="G1480" s="3" t="s">
        <v>10694</v>
      </c>
      <c r="H1480" s="3" t="s">
        <v>10695</v>
      </c>
      <c r="I1480" s="3" t="str">
        <f>IFERROR(__xludf.DUMMYFUNCTION("GOOGLETRANSLATE(H1480,""id"",""en"")"),"Tumben is really silly answering hundreds of young master's marriage gifts")</f>
        <v>Tumben is really silly answering hundreds of young master's marriage gifts</v>
      </c>
    </row>
    <row r="1481" ht="15.75" customHeight="1">
      <c r="A1481" s="3" t="s">
        <v>10696</v>
      </c>
      <c r="B1481" s="3" t="s">
        <v>10697</v>
      </c>
      <c r="C1481" s="3" t="s">
        <v>10698</v>
      </c>
      <c r="D1481" s="3" t="s">
        <v>10699</v>
      </c>
      <c r="E1481" s="3" t="s">
        <v>10699</v>
      </c>
      <c r="F1481" s="3" t="s">
        <v>10700</v>
      </c>
      <c r="G1481" s="3" t="s">
        <v>10701</v>
      </c>
      <c r="H1481" s="3" t="s">
        <v>10702</v>
      </c>
      <c r="I1481" s="3" t="str">
        <f>IFERROR(__xludf.DUMMYFUNCTION("GOOGLETRANSLATE(H1481,""id"",""en"")"),"Afraid of not afraid that guys know young people think marriage")</f>
        <v>Afraid of not afraid that guys know young people think marriage</v>
      </c>
    </row>
    <row r="1482" ht="15.75" customHeight="1">
      <c r="A1482" s="3" t="s">
        <v>10703</v>
      </c>
      <c r="B1482" s="3" t="s">
        <v>10704</v>
      </c>
      <c r="C1482" s="3" t="s">
        <v>10705</v>
      </c>
      <c r="D1482" s="3" t="s">
        <v>10706</v>
      </c>
      <c r="E1482" s="3" t="s">
        <v>10707</v>
      </c>
      <c r="F1482" s="3" t="s">
        <v>10708</v>
      </c>
      <c r="G1482" s="3" t="s">
        <v>10709</v>
      </c>
      <c r="H1482" s="3" t="s">
        <v>10710</v>
      </c>
      <c r="I1482" s="3" t="str">
        <f>IFERROR(__xludf.DUMMYFUNCTION("GOOGLETRANSLATE(H1482,""id"",""en"")"),"you know that school gives pocket money for transportation of snacks, just marriage young people, people don't love my parents, don't live.")</f>
        <v>you know that school gives pocket money for transportation of snacks, just marriage young people, people don't love my parents, don't live.</v>
      </c>
    </row>
    <row r="1483" ht="15.75" customHeight="1">
      <c r="A1483" s="3" t="s">
        <v>10711</v>
      </c>
      <c r="B1483" s="3" t="s">
        <v>10711</v>
      </c>
      <c r="C1483" s="3" t="s">
        <v>10711</v>
      </c>
      <c r="D1483" s="3" t="s">
        <v>10712</v>
      </c>
      <c r="E1483" s="3" t="s">
        <v>10712</v>
      </c>
      <c r="F1483" s="3" t="s">
        <v>10712</v>
      </c>
      <c r="G1483" s="3" t="s">
        <v>10713</v>
      </c>
      <c r="H1483" s="3" t="s">
        <v>10714</v>
      </c>
      <c r="I1483" s="3" t="str">
        <f>IFERROR(__xludf.DUMMYFUNCTION("GOOGLETRANSLATE(H1483,""id"",""en"")"),"Install young marriage ahay")</f>
        <v>Install young marriage ahay</v>
      </c>
    </row>
    <row r="1484" ht="15.75" customHeight="1">
      <c r="A1484" s="3" t="s">
        <v>10715</v>
      </c>
      <c r="B1484" s="3" t="s">
        <v>10716</v>
      </c>
      <c r="C1484" s="3" t="s">
        <v>10717</v>
      </c>
      <c r="D1484" s="3" t="s">
        <v>10718</v>
      </c>
      <c r="E1484" s="3" t="s">
        <v>10719</v>
      </c>
      <c r="F1484" s="3" t="s">
        <v>10720</v>
      </c>
      <c r="G1484" s="3" t="s">
        <v>10720</v>
      </c>
      <c r="H1484" s="3" t="s">
        <v>10721</v>
      </c>
      <c r="I1484" s="3" t="str">
        <f>IFERROR(__xludf.DUMMYFUNCTION("GOOGLETRANSLATE(H1484,""id"",""en"")"),"Girl Warning Spoiler is happy to be young")</f>
        <v>Girl Warning Spoiler is happy to be young</v>
      </c>
    </row>
    <row r="1485" ht="15.75" customHeight="1">
      <c r="A1485" s="3" t="s">
        <v>10722</v>
      </c>
      <c r="B1485" s="3" t="s">
        <v>10722</v>
      </c>
      <c r="C1485" s="3" t="s">
        <v>10723</v>
      </c>
      <c r="D1485" s="3" t="s">
        <v>10724</v>
      </c>
      <c r="E1485" s="3" t="s">
        <v>10725</v>
      </c>
      <c r="F1485" s="3" t="s">
        <v>10726</v>
      </c>
      <c r="G1485" s="3" t="s">
        <v>10726</v>
      </c>
      <c r="H1485" s="3" t="s">
        <v>10727</v>
      </c>
      <c r="I1485" s="3" t="str">
        <f>IFERROR(__xludf.DUMMYFUNCTION("GOOGLETRANSLATE(H1485,""id"",""en"")"),"just try to get married, a young age")</f>
        <v>just try to get married, a young age</v>
      </c>
    </row>
    <row r="1486" ht="15.75" customHeight="1">
      <c r="A1486" s="3" t="s">
        <v>10728</v>
      </c>
      <c r="B1486" s="3" t="s">
        <v>10728</v>
      </c>
      <c r="C1486" s="3" t="s">
        <v>10729</v>
      </c>
      <c r="D1486" s="3" t="s">
        <v>10730</v>
      </c>
      <c r="E1486" s="3" t="s">
        <v>10731</v>
      </c>
      <c r="F1486" s="3" t="s">
        <v>10732</v>
      </c>
      <c r="G1486" s="3" t="s">
        <v>10733</v>
      </c>
      <c r="H1486" s="3" t="s">
        <v>10734</v>
      </c>
      <c r="I1486" s="3" t="str">
        <f>IFERROR(__xludf.DUMMYFUNCTION("GOOGLETRANSLATE(H1486,""id"",""en"")"),"not traumatized fear of marriage boyfriend just lazy to get married, the child is born, you are young, young people marriage age")</f>
        <v>not traumatized fear of marriage boyfriend just lazy to get married, the child is born, you are young, young people marriage age</v>
      </c>
    </row>
    <row r="1487" ht="15.75" customHeight="1">
      <c r="A1487" s="3" t="s">
        <v>10735</v>
      </c>
      <c r="B1487" s="3" t="s">
        <v>10735</v>
      </c>
      <c r="C1487" s="3" t="s">
        <v>10736</v>
      </c>
      <c r="D1487" s="3" t="s">
        <v>10737</v>
      </c>
      <c r="E1487" s="3" t="s">
        <v>10738</v>
      </c>
      <c r="F1487" s="3" t="s">
        <v>10739</v>
      </c>
      <c r="G1487" s="3" t="s">
        <v>10739</v>
      </c>
      <c r="H1487" s="3" t="s">
        <v>10740</v>
      </c>
      <c r="I1487" s="3" t="str">
        <f>IFERROR(__xludf.DUMMYFUNCTION("GOOGLETRANSLATE(H1487,""id"",""en"")"),"young marriage people")</f>
        <v>young marriage people</v>
      </c>
    </row>
    <row r="1488" ht="15.75" customHeight="1">
      <c r="A1488" s="3" t="s">
        <v>10741</v>
      </c>
      <c r="B1488" s="3" t="s">
        <v>10741</v>
      </c>
      <c r="C1488" s="3" t="s">
        <v>10742</v>
      </c>
      <c r="D1488" s="3" t="s">
        <v>10743</v>
      </c>
      <c r="E1488" s="3" t="s">
        <v>10744</v>
      </c>
      <c r="F1488" s="3" t="s">
        <v>10745</v>
      </c>
      <c r="G1488" s="3" t="s">
        <v>10746</v>
      </c>
      <c r="H1488" s="3" t="s">
        <v>10747</v>
      </c>
      <c r="I1488" s="3" t="str">
        <f>IFERROR(__xludf.DUMMYFUNCTION("GOOGLETRANSLATE(H1488,""id"",""en"")"),"Brother Baya Marriage, the child lives familiar with the family, you know talking to the young grandfather's family")</f>
        <v>Brother Baya Marriage, the child lives familiar with the family, you know talking to the young grandfather's family</v>
      </c>
    </row>
    <row r="1489" ht="15.75" customHeight="1">
      <c r="A1489" s="3" t="s">
        <v>10748</v>
      </c>
      <c r="B1489" s="3" t="s">
        <v>10749</v>
      </c>
      <c r="C1489" s="3" t="s">
        <v>10750</v>
      </c>
      <c r="D1489" s="3" t="s">
        <v>10751</v>
      </c>
      <c r="E1489" s="3" t="s">
        <v>10752</v>
      </c>
      <c r="F1489" s="3" t="s">
        <v>10753</v>
      </c>
      <c r="G1489" s="3" t="s">
        <v>10754</v>
      </c>
      <c r="H1489" s="3" t="s">
        <v>10755</v>
      </c>
      <c r="I1489" s="3" t="str">
        <f>IFERROR(__xludf.DUMMYFUNCTION("GOOGLETRANSLATE(H1489,""id"",""en"")"),"Religion forbids a boyfriend next to the focus of the karrier good so that the good match of Allah is immediately married, youth is a private path")</f>
        <v>Religion forbids a boyfriend next to the focus of the karrier good so that the good match of Allah is immediately married, youth is a private path</v>
      </c>
    </row>
    <row r="1490" ht="15.75" customHeight="1">
      <c r="A1490" s="3" t="s">
        <v>10756</v>
      </c>
      <c r="B1490" s="3" t="s">
        <v>10757</v>
      </c>
      <c r="C1490" s="3" t="s">
        <v>10758</v>
      </c>
      <c r="D1490" s="3" t="s">
        <v>10759</v>
      </c>
      <c r="E1490" s="3" t="s">
        <v>10760</v>
      </c>
      <c r="F1490" s="3" t="s">
        <v>10761</v>
      </c>
      <c r="G1490" s="3" t="s">
        <v>10762</v>
      </c>
      <c r="H1490" s="3" t="s">
        <v>10763</v>
      </c>
      <c r="I1490" s="3" t="str">
        <f>IFERROR(__xludf.DUMMYFUNCTION("GOOGLETRANSLATE(H1490,""id"",""en"")"),"Planning for Marriage Age of Age of Marriage Interests Not to know marriage not trivial Filmdrama watching school so you think thousands of young marriages")</f>
        <v>Planning for Marriage Age of Age of Marriage Interests Not to know marriage not trivial Filmdrama watching school so you think thousands of young marriages</v>
      </c>
    </row>
    <row r="1491" ht="15.75" customHeight="1">
      <c r="A1491" s="3" t="s">
        <v>10764</v>
      </c>
      <c r="B1491" s="3" t="s">
        <v>10764</v>
      </c>
      <c r="C1491" s="3" t="s">
        <v>10765</v>
      </c>
      <c r="D1491" s="3" t="s">
        <v>10766</v>
      </c>
      <c r="E1491" s="3" t="s">
        <v>10767</v>
      </c>
      <c r="F1491" s="3" t="s">
        <v>10768</v>
      </c>
      <c r="G1491" s="3" t="s">
        <v>10769</v>
      </c>
      <c r="H1491" s="3" t="s">
        <v>10770</v>
      </c>
      <c r="I1491" s="3" t="str">
        <f>IFERROR(__xludf.DUMMYFUNCTION("GOOGLETRANSLATE(H1491,""id"",""en"")"),"Parents Make sure the child is safe, yes, the argument of the child is a successful young marriage with the economic divorce of the life of the life of his orthumen.")</f>
        <v>Parents Make sure the child is safe, yes, the argument of the child is a successful young marriage with the economic divorce of the life of the life of his orthumen.</v>
      </c>
    </row>
    <row r="1492" ht="15.75" customHeight="1">
      <c r="A1492" s="3" t="s">
        <v>10771</v>
      </c>
      <c r="B1492" s="3" t="s">
        <v>10771</v>
      </c>
      <c r="C1492" s="3" t="s">
        <v>10772</v>
      </c>
      <c r="D1492" s="3" t="s">
        <v>10773</v>
      </c>
      <c r="E1492" s="3" t="s">
        <v>10774</v>
      </c>
      <c r="F1492" s="3" t="s">
        <v>10775</v>
      </c>
      <c r="G1492" s="3" t="s">
        <v>10775</v>
      </c>
      <c r="H1492" s="3" t="s">
        <v>10776</v>
      </c>
      <c r="I1492" s="3" t="str">
        <f>IFERROR(__xludf.DUMMYFUNCTION("GOOGLETRANSLATE(H1492,""id"",""en"")"),"You are young, I get married through old")</f>
        <v>You are young, I get married through old</v>
      </c>
    </row>
    <row r="1493" ht="15.75" customHeight="1">
      <c r="A1493" s="3" t="s">
        <v>10777</v>
      </c>
      <c r="B1493" s="3" t="s">
        <v>10778</v>
      </c>
      <c r="C1493" s="3" t="s">
        <v>10779</v>
      </c>
      <c r="D1493" s="3" t="s">
        <v>10780</v>
      </c>
      <c r="E1493" s="3" t="s">
        <v>10781</v>
      </c>
      <c r="F1493" s="3" t="s">
        <v>10782</v>
      </c>
      <c r="G1493" s="3" t="s">
        <v>10783</v>
      </c>
      <c r="H1493" s="3" t="s">
        <v>10784</v>
      </c>
      <c r="I1493" s="3" t="str">
        <f>IFERROR(__xludf.DUMMYFUNCTION("GOOGLETRANSLATE(H1493,""id"",""en"")"),"KF Cousin Young Yes To Help LM The Parents of the TFX Raptor TFX Forced Marriage for Forces Parents The TFX Parents Lightning II Parents TFX UDEH LIGHTNING II is told to buy a Problematic State")</f>
        <v>KF Cousin Young Yes To Help LM The Parents of the TFX Raptor TFX Forced Marriage for Forces Parents The TFX Parents Lightning II Parents TFX UDEH LIGHTNING II is told to buy a Problematic State</v>
      </c>
    </row>
    <row r="1494" ht="15.75" customHeight="1">
      <c r="A1494" s="3" t="s">
        <v>10785</v>
      </c>
      <c r="B1494" s="3" t="s">
        <v>10786</v>
      </c>
      <c r="C1494" s="3" t="s">
        <v>10787</v>
      </c>
      <c r="D1494" s="3" t="s">
        <v>10788</v>
      </c>
      <c r="E1494" s="3" t="s">
        <v>10789</v>
      </c>
      <c r="F1494" s="3" t="s">
        <v>10789</v>
      </c>
      <c r="G1494" s="3" t="s">
        <v>10790</v>
      </c>
      <c r="H1494" s="3" t="s">
        <v>10791</v>
      </c>
      <c r="I1494" s="3" t="str">
        <f>IFERROR(__xludf.DUMMYFUNCTION("GOOGLETRANSLATE(H1494,""id"",""en"")"),"Impi Marriage Young Many Ngewue Tok")</f>
        <v>Impi Marriage Young Many Ngewue Tok</v>
      </c>
    </row>
    <row r="1495" ht="15.75" customHeight="1">
      <c r="A1495" s="3" t="s">
        <v>10792</v>
      </c>
      <c r="B1495" s="3" t="s">
        <v>10793</v>
      </c>
      <c r="C1495" s="3" t="s">
        <v>10794</v>
      </c>
      <c r="D1495" s="3" t="s">
        <v>10795</v>
      </c>
      <c r="E1495" s="3" t="s">
        <v>10796</v>
      </c>
      <c r="F1495" s="3" t="s">
        <v>10797</v>
      </c>
      <c r="G1495" s="3" t="s">
        <v>10798</v>
      </c>
      <c r="H1495" s="3" t="s">
        <v>10799</v>
      </c>
      <c r="I1495" s="3" t="str">
        <f>IFERROR(__xludf.DUMMYFUNCTION("GOOGLETRANSLATE(H1495,""id"",""en"")"),"Story Young Age Friends Sitting Bang Office Position See Story Friends of a Happy Young Marriage Enough")</f>
        <v>Story Young Age Friends Sitting Bang Office Position See Story Friends of a Happy Young Marriage Enough</v>
      </c>
    </row>
    <row r="1496" ht="15.75" customHeight="1">
      <c r="A1496" s="3" t="s">
        <v>10800</v>
      </c>
      <c r="B1496" s="3" t="s">
        <v>10800</v>
      </c>
      <c r="C1496" s="3" t="s">
        <v>10801</v>
      </c>
      <c r="D1496" s="3" t="s">
        <v>10802</v>
      </c>
      <c r="E1496" s="3" t="s">
        <v>10803</v>
      </c>
      <c r="F1496" s="3" t="s">
        <v>10804</v>
      </c>
      <c r="G1496" s="3" t="s">
        <v>10805</v>
      </c>
      <c r="H1496" s="3" t="s">
        <v>10806</v>
      </c>
      <c r="I1496" s="3" t="str">
        <f>IFERROR(__xludf.DUMMYFUNCTION("GOOGLETRANSLATE(H1496,""id"",""en"")"),"Ms. Young Marriage Children")</f>
        <v>Ms. Young Marriage Children</v>
      </c>
    </row>
    <row r="1497" ht="15.75" customHeight="1">
      <c r="A1497" s="3" t="s">
        <v>10807</v>
      </c>
      <c r="B1497" s="3" t="s">
        <v>10808</v>
      </c>
      <c r="C1497" s="3" t="s">
        <v>10809</v>
      </c>
      <c r="D1497" s="3" t="s">
        <v>10810</v>
      </c>
      <c r="E1497" s="3" t="s">
        <v>10811</v>
      </c>
      <c r="F1497" s="3" t="s">
        <v>10812</v>
      </c>
      <c r="G1497" s="3" t="s">
        <v>10813</v>
      </c>
      <c r="H1497" s="3" t="s">
        <v>10814</v>
      </c>
      <c r="I1497" s="3" t="str">
        <f>IFERROR(__xludf.DUMMYFUNCTION("GOOGLETRANSLATE(H1497,""id"",""en"")"),"Hanbiandra Tjipta Muda Diligent Finding Marriage Capital")</f>
        <v>Hanbiandra Tjipta Muda Diligent Finding Marriage Capital</v>
      </c>
    </row>
    <row r="1498" ht="15.75" customHeight="1">
      <c r="A1498" s="3" t="s">
        <v>10815</v>
      </c>
      <c r="B1498" s="3" t="s">
        <v>10816</v>
      </c>
      <c r="C1498" s="3" t="s">
        <v>10817</v>
      </c>
      <c r="D1498" s="3" t="s">
        <v>10818</v>
      </c>
      <c r="E1498" s="3" t="s">
        <v>10819</v>
      </c>
      <c r="F1498" s="3" t="s">
        <v>10820</v>
      </c>
      <c r="G1498" s="3" t="s">
        <v>10821</v>
      </c>
      <c r="H1498" s="3" t="s">
        <v>10822</v>
      </c>
      <c r="I1498" s="3" t="str">
        <f>IFERROR(__xludf.DUMMYFUNCTION("GOOGLETRANSLATE(H1498,""id"",""en"")"),"Auntie is lazy to marry your husband, husband takes care of the children, the children are very young, saying that I don't think it's suspicious of being suspicious")</f>
        <v>Auntie is lazy to marry your husband, husband takes care of the children, the children are very young, saying that I don't think it's suspicious of being suspicious</v>
      </c>
    </row>
    <row r="1499" ht="15.75" customHeight="1">
      <c r="A1499" s="3" t="s">
        <v>10823</v>
      </c>
      <c r="B1499" s="3" t="s">
        <v>10823</v>
      </c>
      <c r="C1499" s="3" t="s">
        <v>10824</v>
      </c>
      <c r="D1499" s="3" t="s">
        <v>10825</v>
      </c>
      <c r="E1499" s="3" t="s">
        <v>10826</v>
      </c>
      <c r="F1499" s="3" t="s">
        <v>10827</v>
      </c>
      <c r="G1499" s="3" t="s">
        <v>10827</v>
      </c>
      <c r="H1499" s="3" t="s">
        <v>10828</v>
      </c>
      <c r="I1499" s="3" t="str">
        <f>IFERROR(__xludf.DUMMYFUNCTION("GOOGLETRANSLATE(H1499,""id"",""en"")"),"Fuck young marriage watching Taylor Swift concert")</f>
        <v>Fuck young marriage watching Taylor Swift concert</v>
      </c>
    </row>
    <row r="1500" ht="15.75" customHeight="1">
      <c r="A1500" s="3" t="s">
        <v>10829</v>
      </c>
      <c r="B1500" s="3" t="s">
        <v>10830</v>
      </c>
      <c r="C1500" s="3" t="s">
        <v>10831</v>
      </c>
      <c r="D1500" s="3" t="s">
        <v>10832</v>
      </c>
      <c r="E1500" s="3" t="s">
        <v>10832</v>
      </c>
      <c r="F1500" s="3" t="s">
        <v>10833</v>
      </c>
      <c r="G1500" s="3" t="s">
        <v>10833</v>
      </c>
      <c r="H1500" s="3" t="s">
        <v>10834</v>
      </c>
      <c r="I1500" s="3" t="str">
        <f>IFERROR(__xludf.DUMMYFUNCTION("GOOGLETRANSLATE(H1500,""id"",""en"")"),"Choose the wrong discussing young marriage polygamy")</f>
        <v>Choose the wrong discussing young marriage polygamy</v>
      </c>
    </row>
    <row r="1501" ht="15.75" customHeight="1">
      <c r="A1501" s="3" t="s">
        <v>10835</v>
      </c>
      <c r="B1501" s="3" t="s">
        <v>10836</v>
      </c>
      <c r="C1501" s="3" t="s">
        <v>10837</v>
      </c>
      <c r="D1501" s="3" t="s">
        <v>10838</v>
      </c>
      <c r="E1501" s="3" t="s">
        <v>10838</v>
      </c>
      <c r="F1501" s="3" t="s">
        <v>10838</v>
      </c>
      <c r="G1501" s="3" t="s">
        <v>10838</v>
      </c>
      <c r="H1501" s="3" t="s">
        <v>10837</v>
      </c>
      <c r="I1501" s="3" t="str">
        <f>IFERROR(__xludf.DUMMYFUNCTION("GOOGLETRANSLATE(H1501,""id"",""en"")"),"due to young marriage")</f>
        <v>due to young marriage</v>
      </c>
    </row>
    <row r="1502" ht="15.75" customHeight="1">
      <c r="A1502" s="3" t="s">
        <v>10839</v>
      </c>
      <c r="B1502" s="3" t="s">
        <v>10839</v>
      </c>
      <c r="C1502" s="3" t="s">
        <v>10840</v>
      </c>
      <c r="D1502" s="3" t="s">
        <v>10841</v>
      </c>
      <c r="E1502" s="3" t="s">
        <v>10842</v>
      </c>
      <c r="F1502" s="3" t="s">
        <v>10843</v>
      </c>
      <c r="G1502" s="3" t="s">
        <v>10844</v>
      </c>
      <c r="H1502" s="3" t="s">
        <v>10845</v>
      </c>
      <c r="I1502" s="3" t="str">
        <f>IFERROR(__xludf.DUMMYFUNCTION("GOOGLETRANSLATE(H1502,""id"",""en"")"),"After seeing the story of a friend, a friend with his self -swam, O Allah, the young marriage is exciting.")</f>
        <v>After seeing the story of a friend, a friend with his self -swam, O Allah, the young marriage is exciting.</v>
      </c>
    </row>
    <row r="1503" ht="15.75" customHeight="1">
      <c r="A1503" s="3" t="s">
        <v>10846</v>
      </c>
      <c r="B1503" s="3" t="s">
        <v>10847</v>
      </c>
      <c r="C1503" s="3" t="s">
        <v>10848</v>
      </c>
      <c r="D1503" s="3" t="s">
        <v>10849</v>
      </c>
      <c r="E1503" s="3" t="s">
        <v>10850</v>
      </c>
      <c r="F1503" s="3" t="s">
        <v>10851</v>
      </c>
      <c r="G1503" s="3" t="s">
        <v>10852</v>
      </c>
      <c r="H1503" s="3" t="s">
        <v>10853</v>
      </c>
      <c r="I1503" s="3" t="str">
        <f>IFERROR(__xludf.DUMMYFUNCTION("GOOGLETRANSLATE(H1503,""id"",""en"")"),"honestly no Islamic boyfriend forbids acts close to the zinah of young people of the country the method of the West Western Pacny")</f>
        <v>honestly no Islamic boyfriend forbids acts close to the zinah of young people of the country the method of the West Western Pacny</v>
      </c>
    </row>
    <row r="1504" ht="15.75" customHeight="1">
      <c r="A1504" s="3" t="s">
        <v>10854</v>
      </c>
      <c r="B1504" s="3" t="s">
        <v>10854</v>
      </c>
      <c r="C1504" s="3" t="s">
        <v>10855</v>
      </c>
      <c r="D1504" s="3" t="s">
        <v>10856</v>
      </c>
      <c r="E1504" s="3" t="s">
        <v>10857</v>
      </c>
      <c r="F1504" s="3" t="s">
        <v>10858</v>
      </c>
      <c r="G1504" s="3" t="s">
        <v>10859</v>
      </c>
      <c r="H1504" s="3" t="s">
        <v>10860</v>
      </c>
      <c r="I1504" s="3" t="str">
        <f>IFERROR(__xludf.DUMMYFUNCTION("GOOGLETRANSLATE(H1504,""id"",""en"")"),"no name of young marriage except using parents' funds")</f>
        <v>no name of young marriage except using parents' funds</v>
      </c>
    </row>
    <row r="1505" ht="15.75" customHeight="1">
      <c r="A1505" s="3" t="s">
        <v>10861</v>
      </c>
      <c r="B1505" s="3" t="s">
        <v>10862</v>
      </c>
      <c r="C1505" s="3" t="s">
        <v>10863</v>
      </c>
      <c r="D1505" s="3" t="s">
        <v>10864</v>
      </c>
      <c r="E1505" s="3" t="s">
        <v>10865</v>
      </c>
      <c r="F1505" s="3" t="s">
        <v>10866</v>
      </c>
      <c r="G1505" s="3" t="s">
        <v>10867</v>
      </c>
      <c r="H1505" s="3" t="s">
        <v>10868</v>
      </c>
      <c r="I1505" s="3" t="str">
        <f>IFERROR(__xludf.DUMMYFUNCTION("GOOGLETRANSLATE(H1505,""id"",""en"")"),"Ders advice while young kids should be divorced if you need dad to help take care")</f>
        <v>Ders advice while young kids should be divorced if you need dad to help take care</v>
      </c>
    </row>
    <row r="1506" ht="15.75" customHeight="1">
      <c r="A1506" s="3" t="s">
        <v>10869</v>
      </c>
      <c r="B1506" s="3" t="s">
        <v>10870</v>
      </c>
      <c r="C1506" s="3" t="s">
        <v>10871</v>
      </c>
      <c r="D1506" s="3" t="s">
        <v>10872</v>
      </c>
      <c r="E1506" s="3" t="s">
        <v>10873</v>
      </c>
      <c r="F1506" s="3" t="s">
        <v>10874</v>
      </c>
      <c r="G1506" s="3" t="s">
        <v>10875</v>
      </c>
      <c r="H1506" s="3" t="s">
        <v>10876</v>
      </c>
      <c r="I1506" s="3" t="str">
        <f>IFERROR(__xludf.DUMMYFUNCTION("GOOGLETRANSLATE(H1506,""id"",""en"")"),"uhuy a lot of stories make you lazy to marry free, so you can stay young")</f>
        <v>uhuy a lot of stories make you lazy to marry free, so you can stay young</v>
      </c>
    </row>
    <row r="1507" ht="15.75" customHeight="1">
      <c r="A1507" s="3" t="s">
        <v>10877</v>
      </c>
      <c r="B1507" s="3" t="s">
        <v>10878</v>
      </c>
      <c r="C1507" s="3" t="s">
        <v>10879</v>
      </c>
      <c r="D1507" s="3" t="s">
        <v>10880</v>
      </c>
      <c r="E1507" s="3" t="s">
        <v>10881</v>
      </c>
      <c r="F1507" s="3" t="s">
        <v>10882</v>
      </c>
      <c r="G1507" s="3" t="s">
        <v>10883</v>
      </c>
      <c r="H1507" s="3" t="s">
        <v>10884</v>
      </c>
      <c r="I1507" s="3" t="str">
        <f>IFERROR(__xludf.DUMMYFUNCTION("GOOGLETRANSLATE(H1507,""id"",""en"")"),"just think stupidly under age good sex young marriage")</f>
        <v>just think stupidly under age good sex young marriage</v>
      </c>
    </row>
    <row r="1508" ht="15.75" customHeight="1">
      <c r="A1508" s="3" t="s">
        <v>10885</v>
      </c>
      <c r="B1508" s="3" t="s">
        <v>10885</v>
      </c>
      <c r="C1508" s="3" t="s">
        <v>10886</v>
      </c>
      <c r="D1508" s="3" t="s">
        <v>10887</v>
      </c>
      <c r="E1508" s="3" t="s">
        <v>10888</v>
      </c>
      <c r="F1508" s="3" t="s">
        <v>10889</v>
      </c>
      <c r="G1508" s="3" t="s">
        <v>10890</v>
      </c>
      <c r="H1508" s="3" t="s">
        <v>10891</v>
      </c>
      <c r="I1508" s="3" t="str">
        <f>IFERROR(__xludf.DUMMYFUNCTION("GOOGLETRANSLATE(H1508,""id"",""en"")"),"Those who replied the young marriage age, a good child")</f>
        <v>Those who replied the young marriage age, a good child</v>
      </c>
    </row>
    <row r="1509" ht="15.75" customHeight="1">
      <c r="A1509" s="3" t="s">
        <v>10892</v>
      </c>
      <c r="B1509" s="3" t="s">
        <v>10893</v>
      </c>
      <c r="C1509" s="3" t="s">
        <v>10894</v>
      </c>
      <c r="D1509" s="3" t="s">
        <v>10895</v>
      </c>
      <c r="E1509" s="3" t="s">
        <v>10896</v>
      </c>
      <c r="F1509" s="3" t="s">
        <v>10897</v>
      </c>
      <c r="G1509" s="3" t="s">
        <v>10898</v>
      </c>
      <c r="H1509" s="3" t="s">
        <v>10899</v>
      </c>
      <c r="I1509" s="3" t="str">
        <f>IFERROR(__xludf.DUMMYFUNCTION("GOOGLETRANSLATE(H1509,""id"",""en"")"),"Sorry, Bodoamat is a friend of marriage to get pregnant with a friend of marriage, living a friend of marriage marriage, a btw young btw competition")</f>
        <v>Sorry, Bodoamat is a friend of marriage to get pregnant with a friend of marriage, living a friend of marriage marriage, a btw young btw competition</v>
      </c>
    </row>
    <row r="1510" ht="15.75" customHeight="1">
      <c r="A1510" s="3" t="s">
        <v>10900</v>
      </c>
      <c r="B1510" s="3" t="s">
        <v>10901</v>
      </c>
      <c r="C1510" s="3" t="s">
        <v>10901</v>
      </c>
      <c r="D1510" s="3" t="s">
        <v>10902</v>
      </c>
      <c r="E1510" s="3" t="s">
        <v>10902</v>
      </c>
      <c r="F1510" s="3" t="s">
        <v>10903</v>
      </c>
      <c r="G1510" s="3" t="s">
        <v>10903</v>
      </c>
      <c r="H1510" s="3" t="s">
        <v>10904</v>
      </c>
      <c r="I1510" s="3" t="str">
        <f>IFERROR(__xludf.DUMMYFUNCTION("GOOGLETRANSLATE(H1510,""id"",""en"")"),"aware of really young marriage mah")</f>
        <v>aware of really young marriage mah</v>
      </c>
    </row>
    <row r="1511" ht="15.75" customHeight="1">
      <c r="A1511" s="3" t="s">
        <v>10905</v>
      </c>
      <c r="B1511" s="3" t="s">
        <v>10906</v>
      </c>
      <c r="C1511" s="3" t="s">
        <v>10907</v>
      </c>
      <c r="D1511" s="3" t="s">
        <v>10908</v>
      </c>
      <c r="E1511" s="3" t="s">
        <v>10909</v>
      </c>
      <c r="F1511" s="3" t="s">
        <v>10910</v>
      </c>
      <c r="G1511" s="3" t="s">
        <v>10911</v>
      </c>
      <c r="H1511" s="3" t="s">
        <v>10912</v>
      </c>
      <c r="I1511" s="3" t="str">
        <f>IFERROR(__xludf.DUMMYFUNCTION("GOOGLETRANSLATE(H1511,""id"",""en"")"),"Marriage young boyfriend Fuck")</f>
        <v>Marriage young boyfriend Fuck</v>
      </c>
    </row>
    <row r="1512" ht="15.75" customHeight="1">
      <c r="A1512" s="3" t="s">
        <v>10913</v>
      </c>
      <c r="B1512" s="3" t="s">
        <v>10914</v>
      </c>
      <c r="C1512" s="3" t="s">
        <v>10915</v>
      </c>
      <c r="D1512" s="3" t="s">
        <v>10916</v>
      </c>
      <c r="E1512" s="3" t="s">
        <v>10917</v>
      </c>
      <c r="F1512" s="3" t="s">
        <v>10918</v>
      </c>
      <c r="G1512" s="3" t="s">
        <v>10919</v>
      </c>
      <c r="H1512" s="3" t="s">
        <v>10920</v>
      </c>
      <c r="I1512" s="3" t="str">
        <f>IFERROR(__xludf.DUMMYFUNCTION("GOOGLETRANSLATE(H1512,""id"",""en"")"),"the fate of the pity of the young married household marriage")</f>
        <v>the fate of the pity of the young married household marriage</v>
      </c>
    </row>
    <row r="1513" ht="15.75" customHeight="1">
      <c r="A1513" s="3" t="s">
        <v>10921</v>
      </c>
      <c r="B1513" s="3" t="s">
        <v>10922</v>
      </c>
      <c r="C1513" s="3" t="s">
        <v>10923</v>
      </c>
      <c r="D1513" s="3" t="s">
        <v>10924</v>
      </c>
      <c r="E1513" s="3" t="s">
        <v>10924</v>
      </c>
      <c r="F1513" s="3" t="s">
        <v>10925</v>
      </c>
      <c r="G1513" s="3" t="s">
        <v>10926</v>
      </c>
      <c r="H1513" s="3" t="s">
        <v>10927</v>
      </c>
      <c r="I1513" s="3" t="str">
        <f>IFERROR(__xludf.DUMMYFUNCTION("GOOGLETRANSLATE(H1513,""id"",""en"")"),"Work Overtime Young Marriage Sitting Coffee Delicious Parents' Assets")</f>
        <v>Work Overtime Young Marriage Sitting Coffee Delicious Parents' Assets</v>
      </c>
    </row>
    <row r="1514" ht="15.75" customHeight="1">
      <c r="A1514" s="3" t="s">
        <v>10928</v>
      </c>
      <c r="B1514" s="3" t="s">
        <v>10928</v>
      </c>
      <c r="C1514" s="3" t="s">
        <v>10929</v>
      </c>
      <c r="D1514" s="3" t="s">
        <v>10930</v>
      </c>
      <c r="E1514" s="3" t="s">
        <v>10931</v>
      </c>
      <c r="F1514" s="3" t="s">
        <v>10932</v>
      </c>
      <c r="G1514" s="3" t="s">
        <v>10933</v>
      </c>
      <c r="H1514" s="3" t="s">
        <v>10934</v>
      </c>
      <c r="I1514" s="3" t="str">
        <f>IFERROR(__xludf.DUMMYFUNCTION("GOOGLETRANSLATE(H1514,""id"",""en"")"),"I realize that the life of a marriage boyfriend is young focus on work lectures Enjoy a hobby just left her alone with whatever she wan na alias is damaged by people who lack awikwok weirdo ration")</f>
        <v>I realize that the life of a marriage boyfriend is young focus on work lectures Enjoy a hobby just left her alone with whatever she wan na alias is damaged by people who lack awikwok weirdo ration</v>
      </c>
    </row>
    <row r="1515" ht="15.75" customHeight="1">
      <c r="A1515" s="3" t="s">
        <v>10935</v>
      </c>
      <c r="B1515" s="3" t="s">
        <v>10936</v>
      </c>
      <c r="C1515" s="3" t="s">
        <v>10937</v>
      </c>
      <c r="D1515" s="3" t="s">
        <v>10938</v>
      </c>
      <c r="E1515" s="3" t="s">
        <v>10939</v>
      </c>
      <c r="F1515" s="3" t="s">
        <v>10940</v>
      </c>
      <c r="G1515" s="3" t="s">
        <v>10940</v>
      </c>
      <c r="H1515" s="3" t="s">
        <v>10941</v>
      </c>
      <c r="I1515" s="3" t="str">
        <f>IFERROR(__xludf.DUMMYFUNCTION("GOOGLETRANSLATE(H1515,""id"",""en"")"),"Park Hanbyul Marriage Age An Py Anak Effects of Young Marriage")</f>
        <v>Park Hanbyul Marriage Age An Py Anak Effects of Young Marriage</v>
      </c>
    </row>
    <row r="1516" ht="15.75" customHeight="1">
      <c r="A1516" s="3" t="s">
        <v>10942</v>
      </c>
      <c r="B1516" s="3" t="s">
        <v>10942</v>
      </c>
      <c r="C1516" s="3" t="s">
        <v>10943</v>
      </c>
      <c r="D1516" s="3" t="s">
        <v>10944</v>
      </c>
      <c r="E1516" s="3" t="s">
        <v>10945</v>
      </c>
      <c r="F1516" s="3" t="s">
        <v>10946</v>
      </c>
      <c r="G1516" s="3" t="s">
        <v>10946</v>
      </c>
      <c r="H1516" s="3" t="s">
        <v>10947</v>
      </c>
      <c r="I1516" s="3" t="str">
        <f>IFERROR(__xludf.DUMMYFUNCTION("GOOGLETRANSLATE(H1516,""id"",""en"")"),"Young Marriage, Ma'am, if wrong, uncle Ded's podcast")</f>
        <v>Young Marriage, Ma'am, if wrong, uncle Ded's podcast</v>
      </c>
    </row>
    <row r="1517" ht="15.75" customHeight="1">
      <c r="A1517" s="3" t="s">
        <v>10948</v>
      </c>
      <c r="B1517" s="3" t="s">
        <v>10949</v>
      </c>
      <c r="C1517" s="3" t="s">
        <v>10950</v>
      </c>
      <c r="D1517" s="3" t="s">
        <v>10951</v>
      </c>
      <c r="E1517" s="3" t="s">
        <v>10951</v>
      </c>
      <c r="F1517" s="3" t="s">
        <v>10951</v>
      </c>
      <c r="G1517" s="3" t="s">
        <v>10951</v>
      </c>
      <c r="H1517" s="3" t="s">
        <v>10950</v>
      </c>
      <c r="I1517" s="3" t="str">
        <f>IFERROR(__xludf.DUMMYFUNCTION("GOOGLETRANSLATE(H1517,""id"",""en"")"),"Woohh young marriage")</f>
        <v>Woohh young marriage</v>
      </c>
    </row>
    <row r="1518" ht="15.75" customHeight="1">
      <c r="A1518" s="3" t="s">
        <v>10952</v>
      </c>
      <c r="B1518" s="3" t="s">
        <v>10952</v>
      </c>
      <c r="C1518" s="3" t="s">
        <v>10953</v>
      </c>
      <c r="D1518" s="3" t="s">
        <v>10954</v>
      </c>
      <c r="E1518" s="3" t="s">
        <v>10955</v>
      </c>
      <c r="F1518" s="3" t="s">
        <v>10956</v>
      </c>
      <c r="G1518" s="3" t="s">
        <v>10957</v>
      </c>
      <c r="H1518" s="3" t="s">
        <v>10958</v>
      </c>
      <c r="I1518" s="3" t="str">
        <f>IFERROR(__xludf.DUMMYFUNCTION("GOOGLETRANSLATE(H1518,""id"",""en"")"),"Think young marriage knows knowing failed casual")</f>
        <v>Think young marriage knows knowing failed casual</v>
      </c>
    </row>
    <row r="1519" ht="15.75" customHeight="1">
      <c r="A1519" s="3" t="s">
        <v>10959</v>
      </c>
      <c r="B1519" s="3" t="s">
        <v>10959</v>
      </c>
      <c r="C1519" s="3" t="s">
        <v>10960</v>
      </c>
      <c r="D1519" s="3" t="s">
        <v>10961</v>
      </c>
      <c r="E1519" s="3" t="s">
        <v>10962</v>
      </c>
      <c r="F1519" s="3" t="s">
        <v>10963</v>
      </c>
      <c r="G1519" s="3" t="s">
        <v>10964</v>
      </c>
      <c r="H1519" s="3" t="s">
        <v>10965</v>
      </c>
      <c r="I1519" s="3" t="str">
        <f>IFERROR(__xludf.DUMMYFUNCTION("GOOGLETRANSLATE(H1519,""id"",""en"")"),"Young, fuck in marriage wrapped in marriage so that a girl lives a boyfriend love boyfriend")</f>
        <v>Young, fuck in marriage wrapped in marriage so that a girl lives a boyfriend love boyfriend</v>
      </c>
    </row>
    <row r="1520" ht="15.75" customHeight="1">
      <c r="A1520" s="3" t="s">
        <v>10966</v>
      </c>
      <c r="B1520" s="3" t="s">
        <v>10967</v>
      </c>
      <c r="C1520" s="3" t="s">
        <v>10968</v>
      </c>
      <c r="D1520" s="3" t="s">
        <v>10969</v>
      </c>
      <c r="E1520" s="3" t="s">
        <v>10970</v>
      </c>
      <c r="F1520" s="3" t="s">
        <v>10971</v>
      </c>
      <c r="G1520" s="3" t="s">
        <v>10972</v>
      </c>
      <c r="H1520" s="3" t="s">
        <v>10973</v>
      </c>
      <c r="I1520" s="3" t="str">
        <f>IFERROR(__xludf.DUMMYFUNCTION("GOOGLETRANSLATE(H1520,""id"",""en"")"),"dream of staying crush marriage bundaa young candidate caus")</f>
        <v>dream of staying crush marriage bundaa young candidate caus</v>
      </c>
    </row>
    <row r="1521" ht="15.75" customHeight="1">
      <c r="A1521" s="3" t="s">
        <v>10974</v>
      </c>
      <c r="B1521" s="3" t="s">
        <v>10975</v>
      </c>
      <c r="C1521" s="3" t="s">
        <v>10976</v>
      </c>
      <c r="D1521" s="3" t="s">
        <v>10977</v>
      </c>
      <c r="E1521" s="3" t="s">
        <v>10978</v>
      </c>
      <c r="F1521" s="3" t="s">
        <v>10979</v>
      </c>
      <c r="G1521" s="3" t="s">
        <v>10979</v>
      </c>
      <c r="H1521" s="3" t="s">
        <v>10980</v>
      </c>
      <c r="I1521" s="3" t="str">
        <f>IFERROR(__xludf.DUMMYFUNCTION("GOOGLETRANSLATE(H1521,""id"",""en"")"),"or thinking mun marriage is a young date")</f>
        <v>or thinking mun marriage is a young date</v>
      </c>
    </row>
    <row r="1522" ht="15.75" customHeight="1">
      <c r="A1522" s="3" t="s">
        <v>10981</v>
      </c>
      <c r="B1522" s="3" t="s">
        <v>10982</v>
      </c>
      <c r="C1522" s="3" t="s">
        <v>10983</v>
      </c>
      <c r="D1522" s="3" t="s">
        <v>10984</v>
      </c>
      <c r="E1522" s="3" t="s">
        <v>10985</v>
      </c>
      <c r="F1522" s="3" t="s">
        <v>10986</v>
      </c>
      <c r="G1522" s="3" t="s">
        <v>10987</v>
      </c>
      <c r="H1522" s="3" t="s">
        <v>10988</v>
      </c>
      <c r="I1522" s="3" t="str">
        <f>IFERROR(__xludf.DUMMYFUNCTION("GOOGLETRANSLATE(H1522,""id"",""en"")"),"Harumichi as a girl willing to cancel marriage dear the young girl dear so willing to hide the context of the military student Effort the Harumichi the girl made a joy")</f>
        <v>Harumichi as a girl willing to cancel marriage dear the young girl dear so willing to hide the context of the military student Effort the Harumichi the girl made a joy</v>
      </c>
    </row>
    <row r="1523" ht="15.75" customHeight="1">
      <c r="A1523" s="3" t="s">
        <v>10989</v>
      </c>
      <c r="B1523" s="3" t="s">
        <v>10989</v>
      </c>
      <c r="C1523" s="3" t="s">
        <v>10990</v>
      </c>
      <c r="D1523" s="3" t="s">
        <v>10991</v>
      </c>
      <c r="E1523" s="3" t="s">
        <v>10992</v>
      </c>
      <c r="F1523" s="3" t="s">
        <v>10993</v>
      </c>
      <c r="G1523" s="3" t="s">
        <v>10993</v>
      </c>
      <c r="H1523" s="3" t="s">
        <v>10994</v>
      </c>
      <c r="I1523" s="3" t="str">
        <f>IFERROR(__xludf.DUMMYFUNCTION("GOOGLETRANSLATE(H1523,""id"",""en"")"),"negative impact of young marriage trends")</f>
        <v>negative impact of young marriage trends</v>
      </c>
    </row>
    <row r="1524" ht="15.75" customHeight="1">
      <c r="A1524" s="3" t="s">
        <v>10995</v>
      </c>
      <c r="B1524" s="3" t="s">
        <v>10996</v>
      </c>
      <c r="C1524" s="3" t="s">
        <v>10996</v>
      </c>
      <c r="D1524" s="3" t="s">
        <v>10997</v>
      </c>
      <c r="E1524" s="3" t="s">
        <v>10998</v>
      </c>
      <c r="F1524" s="3" t="s">
        <v>10998</v>
      </c>
      <c r="G1524" s="3" t="s">
        <v>10998</v>
      </c>
      <c r="H1524" s="3" t="s">
        <v>10999</v>
      </c>
      <c r="I1524" s="3" t="str">
        <f>IFERROR(__xludf.DUMMYFUNCTION("GOOGLETRANSLATE(H1524,""id"",""en"")"),"young marriage matane fuck")</f>
        <v>young marriage matane fuck</v>
      </c>
    </row>
    <row r="1525" ht="15.75" customHeight="1">
      <c r="A1525" s="3" t="s">
        <v>11000</v>
      </c>
      <c r="B1525" s="3" t="s">
        <v>11000</v>
      </c>
      <c r="C1525" s="3" t="s">
        <v>11001</v>
      </c>
      <c r="D1525" s="3" t="s">
        <v>11002</v>
      </c>
      <c r="E1525" s="3" t="s">
        <v>11003</v>
      </c>
      <c r="F1525" s="3" t="s">
        <v>11004</v>
      </c>
      <c r="G1525" s="3" t="s">
        <v>11005</v>
      </c>
      <c r="H1525" s="3" t="s">
        <v>11006</v>
      </c>
      <c r="I1525" s="3" t="str">
        <f>IFERROR(__xludf.DUMMYFUNCTION("GOOGLETRANSLATE(H1525,""id"",""en"")"),"Live Girlfriend Marriage Children Young Children's Girlfriend Just Let Her Live Life And Being Happy")</f>
        <v>Live Girlfriend Marriage Children Young Children's Girlfriend Just Let Her Live Life And Being Happy</v>
      </c>
    </row>
    <row r="1526" ht="15.75" customHeight="1">
      <c r="A1526" s="3" t="s">
        <v>11007</v>
      </c>
      <c r="B1526" s="3" t="s">
        <v>11008</v>
      </c>
      <c r="C1526" s="3" t="s">
        <v>11009</v>
      </c>
      <c r="D1526" s="3" t="s">
        <v>11010</v>
      </c>
      <c r="E1526" s="3" t="s">
        <v>11011</v>
      </c>
      <c r="F1526" s="3" t="s">
        <v>11012</v>
      </c>
      <c r="G1526" s="3" t="s">
        <v>11013</v>
      </c>
      <c r="H1526" s="3" t="s">
        <v>11014</v>
      </c>
      <c r="I1526" s="3" t="str">
        <f>IFERROR(__xludf.DUMMYFUNCTION("GOOGLETRANSLATE(H1526,""id"",""en"")"),"young marriage just do it, continue age until age and marriage and marriage to meet the crocodile crocodiles of the core johns do not appeal the lives of people obsessions of people")</f>
        <v>young marriage just do it, continue age until age and marriage and marriage to meet the crocodile crocodiles of the core johns do not appeal the lives of people obsessions of people</v>
      </c>
    </row>
    <row r="1527" ht="15.75" customHeight="1">
      <c r="A1527" s="3" t="s">
        <v>11015</v>
      </c>
      <c r="B1527" s="3" t="s">
        <v>11016</v>
      </c>
      <c r="C1527" s="3" t="s">
        <v>11017</v>
      </c>
      <c r="D1527" s="3" t="s">
        <v>11018</v>
      </c>
      <c r="E1527" s="3" t="s">
        <v>11019</v>
      </c>
      <c r="F1527" s="3" t="s">
        <v>11020</v>
      </c>
      <c r="G1527" s="3" t="s">
        <v>11021</v>
      </c>
      <c r="H1527" s="3" t="s">
        <v>11022</v>
      </c>
      <c r="I1527" s="3" t="str">
        <f>IFERROR(__xludf.DUMMYFUNCTION("GOOGLETRANSLATE(H1527,""id"",""en"")"),"Yes, youth marriage interest in compensation, please choose the road")</f>
        <v>Yes, youth marriage interest in compensation, please choose the road</v>
      </c>
    </row>
    <row r="1528" ht="15.75" customHeight="1">
      <c r="A1528" s="3" t="s">
        <v>11023</v>
      </c>
      <c r="B1528" s="3" t="s">
        <v>11024</v>
      </c>
      <c r="C1528" s="3" t="s">
        <v>11025</v>
      </c>
      <c r="D1528" s="3" t="s">
        <v>11026</v>
      </c>
      <c r="E1528" s="3" t="s">
        <v>11027</v>
      </c>
      <c r="F1528" s="3" t="s">
        <v>11028</v>
      </c>
      <c r="G1528" s="3" t="s">
        <v>11029</v>
      </c>
      <c r="H1528" s="3" t="s">
        <v>11030</v>
      </c>
      <c r="I1528" s="3" t="str">
        <f>IFERROR(__xludf.DUMMYFUNCTION("GOOGLETRANSLATE(H1528,""id"",""en"")"),"Yes, it's like happy to be happy to live so that the favors of young marriage sometimes live aunt's total.")</f>
        <v>Yes, it's like happy to be happy to live so that the favors of young marriage sometimes live aunt's total.</v>
      </c>
    </row>
    <row r="1529" ht="15.75" customHeight="1">
      <c r="A1529" s="3" t="s">
        <v>11031</v>
      </c>
      <c r="B1529" s="3" t="s">
        <v>11032</v>
      </c>
      <c r="C1529" s="3" t="s">
        <v>11033</v>
      </c>
      <c r="D1529" s="3" t="s">
        <v>11034</v>
      </c>
      <c r="E1529" s="3" t="s">
        <v>11035</v>
      </c>
      <c r="F1529" s="3" t="s">
        <v>11036</v>
      </c>
      <c r="G1529" s="3" t="s">
        <v>11037</v>
      </c>
      <c r="H1529" s="3" t="s">
        <v>11038</v>
      </c>
      <c r="I1529" s="3" t="str">
        <f>IFERROR(__xludf.DUMMYFUNCTION("GOOGLETRANSLATE(H1529,""id"",""en"")"),"marriage know the young pairs of young love you can not play")</f>
        <v>marriage know the young pairs of young love you can not play</v>
      </c>
    </row>
    <row r="1530" ht="15.75" customHeight="1">
      <c r="A1530" s="3" t="s">
        <v>11039</v>
      </c>
      <c r="B1530" s="3" t="s">
        <v>11040</v>
      </c>
      <c r="C1530" s="3" t="s">
        <v>11041</v>
      </c>
      <c r="D1530" s="3" t="s">
        <v>11042</v>
      </c>
      <c r="E1530" s="3" t="s">
        <v>11043</v>
      </c>
      <c r="F1530" s="3" t="s">
        <v>11044</v>
      </c>
      <c r="G1530" s="3" t="s">
        <v>11045</v>
      </c>
      <c r="H1530" s="3" t="s">
        <v>11046</v>
      </c>
      <c r="I1530" s="3" t="str">
        <f>IFERROR(__xludf.DUMMYFUNCTION("GOOGLETRANSLATE(H1530,""id"",""en"")"),"ALLAH Very Boyfriend Not a Girlfriend Pairing God's Young Marriage")</f>
        <v>ALLAH Very Boyfriend Not a Girlfriend Pairing God's Young Marriage</v>
      </c>
    </row>
    <row r="1531" ht="15.75" customHeight="1">
      <c r="A1531" s="3" t="s">
        <v>11047</v>
      </c>
      <c r="B1531" s="3" t="s">
        <v>11048</v>
      </c>
      <c r="C1531" s="3" t="s">
        <v>11049</v>
      </c>
      <c r="D1531" s="3" t="s">
        <v>11050</v>
      </c>
      <c r="E1531" s="3" t="s">
        <v>11051</v>
      </c>
      <c r="F1531" s="3" t="s">
        <v>11052</v>
      </c>
      <c r="G1531" s="3" t="s">
        <v>11053</v>
      </c>
      <c r="H1531" s="3" t="s">
        <v>11054</v>
      </c>
      <c r="I1531" s="3" t="str">
        <f>IFERROR(__xludf.DUMMYFUNCTION("GOOGLETRANSLATE(H1531,""id"",""en"")"),"thinking psychologically see my young friend, the body connecting a failed marriage, is difficult to think of fear of screaming results")</f>
        <v>thinking psychologically see my young friend, the body connecting a failed marriage, is difficult to think of fear of screaming results</v>
      </c>
    </row>
    <row r="1532" ht="15.75" customHeight="1">
      <c r="A1532" s="3" t="s">
        <v>11055</v>
      </c>
      <c r="B1532" s="3" t="s">
        <v>11056</v>
      </c>
      <c r="C1532" s="3" t="s">
        <v>11057</v>
      </c>
      <c r="D1532" s="3" t="s">
        <v>11058</v>
      </c>
      <c r="E1532" s="3" t="s">
        <v>11059</v>
      </c>
      <c r="F1532" s="3" t="s">
        <v>11060</v>
      </c>
      <c r="G1532" s="3" t="s">
        <v>11061</v>
      </c>
      <c r="H1532" s="3" t="s">
        <v>11062</v>
      </c>
      <c r="I1532" s="3" t="str">
        <f>IFERROR(__xludf.DUMMYFUNCTION("GOOGLETRANSLATE(H1532,""id"",""en"")"),"Yes, if people are like a fast urge to be a child of a young marriage age, a child press")</f>
        <v>Yes, if people are like a fast urge to be a child of a young marriage age, a child press</v>
      </c>
    </row>
    <row r="1533" ht="15.75" customHeight="1">
      <c r="A1533" s="3" t="s">
        <v>11063</v>
      </c>
      <c r="B1533" s="3" t="s">
        <v>11063</v>
      </c>
      <c r="C1533" s="3" t="s">
        <v>11064</v>
      </c>
      <c r="D1533" s="3" t="s">
        <v>11065</v>
      </c>
      <c r="E1533" s="3" t="s">
        <v>11066</v>
      </c>
      <c r="F1533" s="3" t="s">
        <v>11067</v>
      </c>
      <c r="G1533" s="3" t="s">
        <v>11068</v>
      </c>
      <c r="H1533" s="3" t="s">
        <v>11069</v>
      </c>
      <c r="I1533" s="3" t="str">
        <f>IFERROR(__xludf.DUMMYFUNCTION("GOOGLETRANSLATE(H1533,""id"",""en"")"),"Basic Indonesians Gasuka people live in accordance with the living standards of Indonesian tiktok young teachers interswasta schools like young marriage generation")</f>
        <v>Basic Indonesians Gasuka people live in accordance with the living standards of Indonesian tiktok young teachers interswasta schools like young marriage generation</v>
      </c>
    </row>
    <row r="1534" ht="15.75" customHeight="1">
      <c r="A1534" s="3" t="s">
        <v>11070</v>
      </c>
      <c r="B1534" s="3" t="s">
        <v>11070</v>
      </c>
      <c r="C1534" s="3" t="s">
        <v>11071</v>
      </c>
      <c r="D1534" s="3" t="s">
        <v>11072</v>
      </c>
      <c r="E1534" s="3" t="s">
        <v>11073</v>
      </c>
      <c r="F1534" s="3" t="s">
        <v>11074</v>
      </c>
      <c r="G1534" s="3" t="s">
        <v>11074</v>
      </c>
      <c r="H1534" s="3" t="s">
        <v>11075</v>
      </c>
      <c r="I1534" s="3" t="str">
        <f>IFERROR(__xludf.DUMMYFUNCTION("GOOGLETRANSLATE(H1534,""id"",""en"")"),"GMAI young marriage if Nico come on, let's do it, please")</f>
        <v>GMAI young marriage if Nico come on, let's do it, please</v>
      </c>
    </row>
    <row r="1535" ht="15.75" customHeight="1">
      <c r="A1535" s="3" t="s">
        <v>11076</v>
      </c>
      <c r="B1535" s="3" t="s">
        <v>11077</v>
      </c>
      <c r="C1535" s="3" t="s">
        <v>11078</v>
      </c>
      <c r="D1535" s="3" t="s">
        <v>11079</v>
      </c>
      <c r="E1535" s="3" t="s">
        <v>11080</v>
      </c>
      <c r="F1535" s="3" t="s">
        <v>11081</v>
      </c>
      <c r="G1535" s="3" t="s">
        <v>11082</v>
      </c>
      <c r="H1535" s="3" t="s">
        <v>11083</v>
      </c>
      <c r="I1535" s="3" t="str">
        <f>IFERROR(__xludf.DUMMYFUNCTION("GOOGLETRANSLATE(H1535,""id"",""en"")"),"really young gilsss really worry about measuring the way of life not the way of life of marriage friends while comfortable, just walk if you are looking for a guy to take it seriously, please look for it")</f>
        <v>really young gilsss really worry about measuring the way of life not the way of life of marriage friends while comfortable, just walk if you are looking for a guy to take it seriously, please look for it</v>
      </c>
    </row>
    <row r="1536" ht="15.75" customHeight="1">
      <c r="A1536" s="3" t="s">
        <v>11084</v>
      </c>
      <c r="B1536" s="3" t="s">
        <v>11085</v>
      </c>
      <c r="C1536" s="3" t="s">
        <v>11086</v>
      </c>
      <c r="D1536" s="3" t="s">
        <v>11087</v>
      </c>
      <c r="E1536" s="3" t="s">
        <v>11088</v>
      </c>
      <c r="F1536" s="3" t="s">
        <v>11089</v>
      </c>
      <c r="G1536" s="3" t="s">
        <v>11090</v>
      </c>
      <c r="H1536" s="3" t="s">
        <v>11091</v>
      </c>
      <c r="I1536" s="3" t="str">
        <f>IFERROR(__xludf.DUMMYFUNCTION("GOOGLETRANSLATE(H1536,""id"",""en"")"),"Facts of Ewita Gapake Young Marriage Condoms Mbak Abortion Baby Discard the baby killing so reality to minimize the impact of reality if forbidding a crashing religion, please use a minimum of condoms")</f>
        <v>Facts of Ewita Gapake Young Marriage Condoms Mbak Abortion Baby Discard the baby killing so reality to minimize the impact of reality if forbidding a crashing religion, please use a minimum of condoms</v>
      </c>
    </row>
    <row r="1537" ht="15.75" customHeight="1">
      <c r="A1537" s="3" t="s">
        <v>11092</v>
      </c>
      <c r="B1537" s="3" t="s">
        <v>11093</v>
      </c>
      <c r="C1537" s="3" t="s">
        <v>11094</v>
      </c>
      <c r="D1537" s="3" t="s">
        <v>11095</v>
      </c>
      <c r="E1537" s="3" t="s">
        <v>11096</v>
      </c>
      <c r="F1537" s="3" t="s">
        <v>11097</v>
      </c>
      <c r="G1537" s="3" t="s">
        <v>11098</v>
      </c>
      <c r="H1537" s="3" t="s">
        <v>11099</v>
      </c>
      <c r="I1537" s="3" t="str">
        <f>IFERROR(__xludf.DUMMYFUNCTION("GOOGLETRANSLATE(H1537,""id"",""en"")"),"Achmadi Uas Divorced Her Old Wife Married Young")</f>
        <v>Achmadi Uas Divorced Her Old Wife Married Young</v>
      </c>
    </row>
    <row r="1538" ht="15.75" customHeight="1">
      <c r="A1538" s="3" t="s">
        <v>11100</v>
      </c>
      <c r="B1538" s="3" t="s">
        <v>11100</v>
      </c>
      <c r="C1538" s="3" t="s">
        <v>11101</v>
      </c>
      <c r="D1538" s="3" t="s">
        <v>11102</v>
      </c>
      <c r="E1538" s="3" t="s">
        <v>11103</v>
      </c>
      <c r="F1538" s="3" t="s">
        <v>11104</v>
      </c>
      <c r="G1538" s="3" t="s">
        <v>11104</v>
      </c>
      <c r="H1538" s="3" t="s">
        <v>11105</v>
      </c>
      <c r="I1538" s="3" t="str">
        <f>IFERROR(__xludf.DUMMYFUNCTION("GOOGLETRANSLATE(H1538,""id"",""en"")"),"Gamau young marriage")</f>
        <v>Gamau young marriage</v>
      </c>
    </row>
    <row r="1539" ht="15.75" customHeight="1">
      <c r="A1539" s="3" t="s">
        <v>11106</v>
      </c>
      <c r="B1539" s="3" t="s">
        <v>11106</v>
      </c>
      <c r="C1539" s="3" t="s">
        <v>11107</v>
      </c>
      <c r="D1539" s="3" t="s">
        <v>11108</v>
      </c>
      <c r="E1539" s="3" t="s">
        <v>11109</v>
      </c>
      <c r="F1539" s="3" t="s">
        <v>11110</v>
      </c>
      <c r="G1539" s="3" t="s">
        <v>11111</v>
      </c>
      <c r="H1539" s="3" t="s">
        <v>11112</v>
      </c>
      <c r="I1539" s="3" t="str">
        <f>IFERROR(__xludf.DUMMYFUNCTION("GOOGLETRANSLATE(H1539,""id"",""en"")"),"real fuck family meeting niece thinking where work is young marriage hshshsh yes principal")</f>
        <v>real fuck family meeting niece thinking where work is young marriage hshshsh yes principal</v>
      </c>
    </row>
    <row r="1540" ht="15.75" customHeight="1">
      <c r="A1540" s="3" t="s">
        <v>11113</v>
      </c>
      <c r="B1540" s="3" t="s">
        <v>11114</v>
      </c>
      <c r="C1540" s="3" t="s">
        <v>11115</v>
      </c>
      <c r="D1540" s="3" t="s">
        <v>11116</v>
      </c>
      <c r="E1540" s="3" t="s">
        <v>11117</v>
      </c>
      <c r="F1540" s="3" t="s">
        <v>11118</v>
      </c>
      <c r="G1540" s="3" t="s">
        <v>11119</v>
      </c>
      <c r="H1540" s="3" t="s">
        <v>11120</v>
      </c>
      <c r="I1540" s="3" t="str">
        <f>IFERROR(__xludf.DUMMYFUNCTION("GOOGLETRANSLATE(H1540,""id"",""en"")"),"The Circle of Satan Child Marriage Completed School Quality School Low HR Quality Stuck Poor Children Scholar Young Marriage Circle of Devils Breaking")</f>
        <v>The Circle of Satan Child Marriage Completed School Quality School Low HR Quality Stuck Poor Children Scholar Young Marriage Circle of Devils Breaking</v>
      </c>
    </row>
    <row r="1541" ht="15.75" customHeight="1">
      <c r="A1541" s="3" t="s">
        <v>11121</v>
      </c>
      <c r="B1541" s="3" t="s">
        <v>11121</v>
      </c>
      <c r="C1541" s="3" t="s">
        <v>11122</v>
      </c>
      <c r="D1541" s="3" t="s">
        <v>11123</v>
      </c>
      <c r="E1541" s="3" t="s">
        <v>11124</v>
      </c>
      <c r="F1541" s="3" t="s">
        <v>11125</v>
      </c>
      <c r="G1541" s="3" t="s">
        <v>11126</v>
      </c>
      <c r="H1541" s="3" t="s">
        <v>11127</v>
      </c>
      <c r="I1541" s="3" t="str">
        <f>IFERROR(__xludf.DUMMYFUNCTION("GOOGLETRANSLATE(H1541,""id"",""en"")"),"yes, the young marriage thinks the boy")</f>
        <v>yes, the young marriage thinks the boy</v>
      </c>
    </row>
    <row r="1542" ht="15.75" customHeight="1">
      <c r="A1542" s="3" t="s">
        <v>11128</v>
      </c>
      <c r="B1542" s="3" t="s">
        <v>11128</v>
      </c>
      <c r="C1542" s="3" t="s">
        <v>11129</v>
      </c>
      <c r="D1542" s="3" t="s">
        <v>11130</v>
      </c>
      <c r="E1542" s="3" t="s">
        <v>1576</v>
      </c>
      <c r="F1542" s="3" t="s">
        <v>1577</v>
      </c>
      <c r="G1542" s="3" t="s">
        <v>1577</v>
      </c>
      <c r="H1542" s="3" t="s">
        <v>1578</v>
      </c>
      <c r="I1542" s="3" t="str">
        <f>IFERROR(__xludf.DUMMYFUNCTION("GOOGLETRANSLATE(H1542,""id"",""en"")"),"Old young marriage")</f>
        <v>Old young marriage</v>
      </c>
    </row>
    <row r="1543" ht="15.75" customHeight="1">
      <c r="A1543" s="3" t="s">
        <v>11131</v>
      </c>
      <c r="B1543" s="3" t="s">
        <v>11132</v>
      </c>
      <c r="C1543" s="3" t="s">
        <v>11133</v>
      </c>
      <c r="D1543" s="3" t="s">
        <v>11134</v>
      </c>
      <c r="E1543" s="3" t="s">
        <v>11134</v>
      </c>
      <c r="F1543" s="3" t="s">
        <v>169</v>
      </c>
      <c r="G1543" s="3" t="s">
        <v>169</v>
      </c>
      <c r="H1543" s="3" t="s">
        <v>170</v>
      </c>
      <c r="I1543" s="3" t="str">
        <f>IFERROR(__xludf.DUMMYFUNCTION("GOOGLETRANSLATE(H1543,""id"",""en"")"),"The Young Marriage")</f>
        <v>The Young Marriage</v>
      </c>
    </row>
    <row r="1544" ht="15.75" customHeight="1">
      <c r="A1544" s="3" t="s">
        <v>11135</v>
      </c>
      <c r="B1544" s="3" t="s">
        <v>11136</v>
      </c>
      <c r="C1544" s="3" t="s">
        <v>11137</v>
      </c>
      <c r="D1544" s="3" t="s">
        <v>11138</v>
      </c>
      <c r="E1544" s="3" t="s">
        <v>11139</v>
      </c>
      <c r="F1544" s="3" t="s">
        <v>11140</v>
      </c>
      <c r="G1544" s="3" t="s">
        <v>11141</v>
      </c>
      <c r="H1544" s="3" t="s">
        <v>11142</v>
      </c>
      <c r="I1544" s="3" t="str">
        <f>IFERROR(__xludf.DUMMYFUNCTION("GOOGLETRANSLATE(H1544,""id"",""en"")"),"Marriage Age Needs a wife of age orphans, old marriage, you are not young, tomorrow")</f>
        <v>Marriage Age Needs a wife of age orphans, old marriage, you are not young, tomorrow</v>
      </c>
    </row>
    <row r="1545" ht="15.75" customHeight="1">
      <c r="A1545" s="3" t="s">
        <v>11143</v>
      </c>
      <c r="B1545" s="3" t="s">
        <v>11144</v>
      </c>
      <c r="C1545" s="3" t="s">
        <v>11145</v>
      </c>
      <c r="D1545" s="3" t="s">
        <v>11146</v>
      </c>
      <c r="E1545" s="3" t="s">
        <v>11147</v>
      </c>
      <c r="F1545" s="3" t="s">
        <v>11148</v>
      </c>
      <c r="G1545" s="3" t="s">
        <v>11148</v>
      </c>
      <c r="H1545" s="3" t="s">
        <v>11149</v>
      </c>
      <c r="I1545" s="3" t="str">
        <f>IFERROR(__xludf.DUMMYFUNCTION("GOOGLETRANSLATE(H1545,""id"",""en"")"),"marriage age of marriage young marriage young teenagers of marriage school age")</f>
        <v>marriage age of marriage young marriage young teenagers of marriage school age</v>
      </c>
    </row>
    <row r="1546" ht="15.75" customHeight="1">
      <c r="A1546" s="3" t="s">
        <v>11150</v>
      </c>
      <c r="B1546" s="3" t="s">
        <v>11151</v>
      </c>
      <c r="C1546" s="3" t="s">
        <v>11152</v>
      </c>
      <c r="D1546" s="3" t="s">
        <v>11153</v>
      </c>
      <c r="E1546" s="3" t="s">
        <v>11154</v>
      </c>
      <c r="F1546" s="3" t="s">
        <v>11155</v>
      </c>
      <c r="G1546" s="3" t="s">
        <v>11155</v>
      </c>
      <c r="H1546" s="3" t="s">
        <v>11156</v>
      </c>
      <c r="I1546" s="3" t="str">
        <f>IFERROR(__xludf.DUMMYFUNCTION("GOOGLETRANSLATE(H1546,""id"",""en"")"),"O God, imagine the brow of the baby's brothers and sisters, Papa Jung, the young marriage is not different")</f>
        <v>O God, imagine the brow of the baby's brothers and sisters, Papa Jung, the young marriage is not different</v>
      </c>
    </row>
    <row r="1547" ht="15.75" customHeight="1">
      <c r="A1547" s="3" t="s">
        <v>11157</v>
      </c>
      <c r="B1547" s="3" t="s">
        <v>11158</v>
      </c>
      <c r="C1547" s="3" t="s">
        <v>11159</v>
      </c>
      <c r="D1547" s="3" t="s">
        <v>11160</v>
      </c>
      <c r="E1547" s="3" t="s">
        <v>11161</v>
      </c>
      <c r="F1547" s="3" t="s">
        <v>11162</v>
      </c>
      <c r="G1547" s="3" t="s">
        <v>11163</v>
      </c>
      <c r="H1547" s="3" t="s">
        <v>11164</v>
      </c>
      <c r="I1547" s="3" t="str">
        <f>IFERROR(__xludf.DUMMYFUNCTION("GOOGLETRANSLATE(H1547,""id"",""en"")"),"Young Fuck Fuck Marriage Don't Make Friends of Life Stakes People's Plan")</f>
        <v>Young Fuck Fuck Marriage Don't Make Friends of Life Stakes People's Plan</v>
      </c>
    </row>
    <row r="1548" ht="15.75" customHeight="1">
      <c r="A1548" s="3" t="s">
        <v>11165</v>
      </c>
      <c r="B1548" s="3" t="s">
        <v>11166</v>
      </c>
      <c r="C1548" s="3" t="s">
        <v>11167</v>
      </c>
      <c r="D1548" s="3" t="s">
        <v>11168</v>
      </c>
      <c r="E1548" s="3" t="s">
        <v>11169</v>
      </c>
      <c r="F1548" s="3" t="s">
        <v>11170</v>
      </c>
      <c r="G1548" s="3" t="s">
        <v>11170</v>
      </c>
      <c r="H1548" s="3" t="s">
        <v>11171</v>
      </c>
      <c r="I1548" s="3" t="str">
        <f>IFERROR(__xludf.DUMMYFUNCTION("GOOGLETRANSLATE(H1548,""id"",""en"")"),"Kranggan people marriage young really cool")</f>
        <v>Kranggan people marriage young really cool</v>
      </c>
    </row>
    <row r="1549" ht="15.75" customHeight="1">
      <c r="A1549" s="3" t="s">
        <v>11172</v>
      </c>
      <c r="B1549" s="3" t="s">
        <v>11173</v>
      </c>
      <c r="C1549" s="3" t="s">
        <v>11174</v>
      </c>
      <c r="D1549" s="3" t="s">
        <v>11175</v>
      </c>
      <c r="E1549" s="3" t="s">
        <v>11176</v>
      </c>
      <c r="F1549" s="3" t="s">
        <v>11177</v>
      </c>
      <c r="G1549" s="3" t="s">
        <v>11178</v>
      </c>
      <c r="H1549" s="3" t="s">
        <v>11179</v>
      </c>
      <c r="I1549" s="3" t="str">
        <f>IFERROR(__xludf.DUMMYFUNCTION("GOOGLETRANSLATE(H1549,""id"",""en"")"),"well people sometimes marriage like to press well like to enter silly young generation like the term entitled benefit")</f>
        <v>well people sometimes marriage like to press well like to enter silly young generation like the term entitled benefit</v>
      </c>
    </row>
    <row r="1550" ht="15.75" customHeight="1">
      <c r="A1550" s="3" t="s">
        <v>11180</v>
      </c>
      <c r="B1550" s="3" t="s">
        <v>11181</v>
      </c>
      <c r="C1550" s="3" t="s">
        <v>11182</v>
      </c>
      <c r="D1550" s="3" t="s">
        <v>11183</v>
      </c>
      <c r="E1550" s="3" t="s">
        <v>11184</v>
      </c>
      <c r="F1550" s="3" t="s">
        <v>11185</v>
      </c>
      <c r="G1550" s="3" t="s">
        <v>11185</v>
      </c>
      <c r="H1550" s="3" t="s">
        <v>11186</v>
      </c>
      <c r="I1550" s="3" t="str">
        <f>IFERROR(__xludf.DUMMYFUNCTION("GOOGLETRANSLATE(H1550,""id"",""en"")"),"Young Come on, let's get married helloinjkt")</f>
        <v>Young Come on, let's get married helloinjkt</v>
      </c>
    </row>
    <row r="1551" ht="15.75" customHeight="1">
      <c r="A1551" s="3" t="s">
        <v>11187</v>
      </c>
      <c r="B1551" s="3" t="s">
        <v>11188</v>
      </c>
      <c r="C1551" s="3" t="s">
        <v>11189</v>
      </c>
      <c r="D1551" s="3" t="s">
        <v>11190</v>
      </c>
      <c r="E1551" s="3" t="s">
        <v>11190</v>
      </c>
      <c r="F1551" s="3" t="s">
        <v>11191</v>
      </c>
      <c r="G1551" s="3" t="s">
        <v>11192</v>
      </c>
      <c r="H1551" s="3" t="s">
        <v>11193</v>
      </c>
      <c r="I1551" s="3" t="str">
        <f>IFERROR(__xludf.DUMMYFUNCTION("GOOGLETRANSLATE(H1551,""id"",""en"")"),"challenge the hard work of young people to buy land build a marriage house")</f>
        <v>challenge the hard work of young people to buy land build a marriage house</v>
      </c>
    </row>
    <row r="1552" ht="15.75" customHeight="1">
      <c r="A1552" s="3" t="s">
        <v>11194</v>
      </c>
      <c r="B1552" s="3" t="s">
        <v>11195</v>
      </c>
      <c r="C1552" s="3" t="s">
        <v>11196</v>
      </c>
      <c r="D1552" s="3" t="s">
        <v>11197</v>
      </c>
      <c r="E1552" s="3" t="s">
        <v>11198</v>
      </c>
      <c r="F1552" s="3" t="s">
        <v>11199</v>
      </c>
      <c r="G1552" s="3" t="s">
        <v>11200</v>
      </c>
      <c r="H1552" s="3" t="s">
        <v>11201</v>
      </c>
      <c r="I1552" s="3" t="str">
        <f>IFERROR(__xludf.DUMMYFUNCTION("GOOGLETRANSLATE(H1552,""id"",""en"")"),"young marriage intentions")</f>
        <v>young marriage intentions</v>
      </c>
    </row>
    <row r="1553" ht="15.75" customHeight="1">
      <c r="A1553" s="3" t="s">
        <v>11202</v>
      </c>
      <c r="B1553" s="3" t="s">
        <v>11203</v>
      </c>
      <c r="C1553" s="3" t="s">
        <v>11204</v>
      </c>
      <c r="D1553" s="3" t="s">
        <v>11205</v>
      </c>
      <c r="E1553" s="3" t="s">
        <v>11206</v>
      </c>
      <c r="F1553" s="3" t="s">
        <v>11207</v>
      </c>
      <c r="G1553" s="3" t="s">
        <v>11208</v>
      </c>
      <c r="H1553" s="3" t="s">
        <v>11209</v>
      </c>
      <c r="I1553" s="3" t="str">
        <f>IFERROR(__xludf.DUMMYFUNCTION("GOOGLETRANSLATE(H1553,""id"",""en"")"),"Busy looking for the Era of the Era of Young Marriage Gempur")</f>
        <v>Busy looking for the Era of the Era of Young Marriage Gempur</v>
      </c>
    </row>
    <row r="1554" ht="15.75" customHeight="1">
      <c r="A1554" s="3" t="s">
        <v>11210</v>
      </c>
      <c r="B1554" s="3" t="s">
        <v>11211</v>
      </c>
      <c r="C1554" s="3" t="s">
        <v>11212</v>
      </c>
      <c r="D1554" s="3" t="s">
        <v>11213</v>
      </c>
      <c r="E1554" s="3" t="s">
        <v>11214</v>
      </c>
      <c r="F1554" s="3" t="s">
        <v>11215</v>
      </c>
      <c r="G1554" s="3" t="s">
        <v>11216</v>
      </c>
      <c r="H1554" s="3" t="s">
        <v>11217</v>
      </c>
      <c r="I1554" s="3" t="str">
        <f>IFERROR(__xludf.DUMMYFUNCTION("GOOGLETRANSLATE(H1554,""id"",""en"")"),"Hi tell a quick marriage hehehe marriage men showing off a young master's wedding ring, thank you, yes, there is a crowded concert")</f>
        <v>Hi tell a quick marriage hehehe marriage men showing off a young master's wedding ring, thank you, yes, there is a crowded concert</v>
      </c>
    </row>
    <row r="1555" ht="15.75" customHeight="1">
      <c r="A1555" s="3" t="s">
        <v>11218</v>
      </c>
      <c r="B1555" s="3" t="s">
        <v>11218</v>
      </c>
      <c r="C1555" s="3" t="s">
        <v>11219</v>
      </c>
      <c r="D1555" s="3" t="s">
        <v>11220</v>
      </c>
      <c r="E1555" s="3" t="s">
        <v>11221</v>
      </c>
      <c r="F1555" s="3" t="s">
        <v>169</v>
      </c>
      <c r="G1555" s="3" t="s">
        <v>169</v>
      </c>
      <c r="H1555" s="3" t="s">
        <v>170</v>
      </c>
      <c r="I1555" s="3" t="str">
        <f>IFERROR(__xludf.DUMMYFUNCTION("GOOGLETRANSLATE(H1555,""id"",""en"")"),"The Young Marriage")</f>
        <v>The Young Marriage</v>
      </c>
    </row>
    <row r="1556" ht="15.75" customHeight="1">
      <c r="A1556" s="3" t="s">
        <v>11222</v>
      </c>
      <c r="B1556" s="3" t="s">
        <v>11223</v>
      </c>
      <c r="C1556" s="3" t="s">
        <v>11224</v>
      </c>
      <c r="D1556" s="3" t="s">
        <v>11225</v>
      </c>
      <c r="E1556" s="3" t="s">
        <v>11225</v>
      </c>
      <c r="F1556" s="3" t="s">
        <v>11226</v>
      </c>
      <c r="G1556" s="3" t="s">
        <v>11227</v>
      </c>
      <c r="H1556" s="3" t="s">
        <v>11228</v>
      </c>
      <c r="I1556" s="3" t="str">
        <f>IFERROR(__xludf.DUMMYFUNCTION("GOOGLETRANSLATE(H1556,""id"",""en"")"),"Popular Alas Indah Permatasari Young Marriage Road Spritual Aming")</f>
        <v>Popular Alas Indah Permatasari Young Marriage Road Spritual Aming</v>
      </c>
    </row>
    <row r="1557" ht="15.75" customHeight="1">
      <c r="A1557" s="3" t="s">
        <v>11229</v>
      </c>
      <c r="B1557" s="3" t="s">
        <v>11230</v>
      </c>
      <c r="C1557" s="3" t="s">
        <v>11231</v>
      </c>
      <c r="D1557" s="3" t="s">
        <v>11232</v>
      </c>
      <c r="E1557" s="3" t="s">
        <v>11233</v>
      </c>
      <c r="F1557" s="3" t="s">
        <v>11234</v>
      </c>
      <c r="G1557" s="3" t="s">
        <v>11235</v>
      </c>
      <c r="H1557" s="3" t="s">
        <v>11236</v>
      </c>
      <c r="I1557" s="3" t="str">
        <f>IFERROR(__xludf.DUMMYFUNCTION("GOOGLETRANSLATE(H1557,""id"",""en"")"),"different siblings neighbor adoption born pregnant women really young marriage like hiding pregnant families, just know the limit of adoption")</f>
        <v>different siblings neighbor adoption born pregnant women really young marriage like hiding pregnant families, just know the limit of adoption</v>
      </c>
    </row>
    <row r="1558" ht="15.75" customHeight="1">
      <c r="A1558" s="3" t="s">
        <v>11237</v>
      </c>
      <c r="B1558" s="3" t="s">
        <v>11237</v>
      </c>
      <c r="C1558" s="3" t="s">
        <v>11238</v>
      </c>
      <c r="D1558" s="3" t="s">
        <v>11239</v>
      </c>
      <c r="E1558" s="3" t="s">
        <v>11240</v>
      </c>
      <c r="F1558" s="3" t="s">
        <v>11241</v>
      </c>
      <c r="G1558" s="3" t="s">
        <v>11241</v>
      </c>
      <c r="H1558" s="3" t="s">
        <v>11242</v>
      </c>
      <c r="I1558" s="3" t="str">
        <f>IFERROR(__xludf.DUMMYFUNCTION("GOOGLETRANSLATE(H1558,""id"",""en"")"),"Young Marriage Brother Daniel")</f>
        <v>Young Marriage Brother Daniel</v>
      </c>
    </row>
    <row r="1559" ht="15.75" customHeight="1">
      <c r="A1559" s="3" t="s">
        <v>11243</v>
      </c>
      <c r="B1559" s="3" t="s">
        <v>11244</v>
      </c>
      <c r="C1559" s="3" t="s">
        <v>11245</v>
      </c>
      <c r="D1559" s="3" t="s">
        <v>11246</v>
      </c>
      <c r="E1559" s="3" t="s">
        <v>11247</v>
      </c>
      <c r="F1559" s="3" t="s">
        <v>11248</v>
      </c>
      <c r="G1559" s="3" t="s">
        <v>11249</v>
      </c>
      <c r="H1559" s="3" t="s">
        <v>11250</v>
      </c>
      <c r="I1559" s="3" t="str">
        <f>IFERROR(__xludf.DUMMYFUNCTION("GOOGLETRANSLATE(H1559,""id"",""en"")"),"Read the story of Weird Marriage Young Family, the problem is told to find a guy if the problem is, it's better to turn attention")</f>
        <v>Read the story of Weird Marriage Young Family, the problem is told to find a guy if the problem is, it's better to turn attention</v>
      </c>
    </row>
    <row r="1560" ht="15.75" customHeight="1">
      <c r="A1560" s="3" t="s">
        <v>11251</v>
      </c>
      <c r="B1560" s="3" t="s">
        <v>11252</v>
      </c>
      <c r="C1560" s="3" t="s">
        <v>11253</v>
      </c>
      <c r="D1560" s="3" t="s">
        <v>11254</v>
      </c>
      <c r="E1560" s="3" t="s">
        <v>11255</v>
      </c>
      <c r="F1560" s="3" t="s">
        <v>11256</v>
      </c>
      <c r="G1560" s="3" t="s">
        <v>11257</v>
      </c>
      <c r="H1560" s="3" t="s">
        <v>11258</v>
      </c>
      <c r="I1560" s="3" t="str">
        <f>IFERROR(__xludf.DUMMYFUNCTION("GOOGLETRANSLATE(H1560,""id"",""en"")"),"Anut young marriages quickly marriage competitions see family friends sometimes make fun of fighting")</f>
        <v>Anut young marriages quickly marriage competitions see family friends sometimes make fun of fighting</v>
      </c>
    </row>
    <row r="1561" ht="15.75" customHeight="1">
      <c r="A1561" s="3" t="s">
        <v>11259</v>
      </c>
      <c r="B1561" s="3" t="s">
        <v>11260</v>
      </c>
      <c r="C1561" s="3" t="s">
        <v>11261</v>
      </c>
      <c r="D1561" s="3" t="s">
        <v>11262</v>
      </c>
      <c r="E1561" s="3" t="s">
        <v>11263</v>
      </c>
      <c r="F1561" s="3" t="s">
        <v>11264</v>
      </c>
      <c r="G1561" s="3" t="s">
        <v>11265</v>
      </c>
      <c r="H1561" s="3" t="s">
        <v>11266</v>
      </c>
      <c r="I1561" s="3" t="str">
        <f>IFERROR(__xludf.DUMMYFUNCTION("GOOGLETRANSLATE(H1561,""id"",""en"")"),"surprised to enter the base if it suits life friends, a serious chatter, the marriage level suits the souls of young people who graduate from work lectures if")</f>
        <v>surprised to enter the base if it suits life friends, a serious chatter, the marriage level suits the souls of young people who graduate from work lectures if</v>
      </c>
    </row>
    <row r="1562" ht="15.75" customHeight="1">
      <c r="A1562" s="3" t="s">
        <v>11267</v>
      </c>
      <c r="B1562" s="3" t="s">
        <v>11268</v>
      </c>
      <c r="C1562" s="3" t="s">
        <v>11269</v>
      </c>
      <c r="D1562" s="3" t="s">
        <v>11270</v>
      </c>
      <c r="E1562" s="3" t="s">
        <v>11271</v>
      </c>
      <c r="F1562" s="3" t="s">
        <v>11272</v>
      </c>
      <c r="G1562" s="3" t="s">
        <v>11272</v>
      </c>
      <c r="H1562" s="3" t="s">
        <v>11273</v>
      </c>
      <c r="I1562" s="3" t="str">
        <f>IFERROR(__xludf.DUMMYFUNCTION("GOOGLETRANSLATE(H1562,""id"",""en"")"),"Fuck Yaya Allah is really young, just a bow, just marriage to young people")</f>
        <v>Fuck Yaya Allah is really young, just a bow, just marriage to young people</v>
      </c>
    </row>
    <row r="1563" ht="15.75" customHeight="1">
      <c r="A1563" s="3" t="s">
        <v>11274</v>
      </c>
      <c r="B1563" s="3" t="s">
        <v>11275</v>
      </c>
      <c r="C1563" s="3" t="s">
        <v>11276</v>
      </c>
      <c r="D1563" s="3" t="s">
        <v>11277</v>
      </c>
      <c r="E1563" s="3" t="s">
        <v>11278</v>
      </c>
      <c r="F1563" s="3" t="s">
        <v>11279</v>
      </c>
      <c r="G1563" s="3" t="s">
        <v>11280</v>
      </c>
      <c r="H1563" s="3" t="s">
        <v>11281</v>
      </c>
      <c r="I1563" s="3" t="str">
        <f>IFERROR(__xludf.DUMMYFUNCTION("GOOGLETRANSLATE(H1563,""id"",""en"")"),"Instagram Story People First Acc by Graduation People Marriage if graduation is old when marriage is not really young in the era, yes, middle -aged people marriage stupid")</f>
        <v>Instagram Story People First Acc by Graduation People Marriage if graduation is old when marriage is not really young in the era, yes, middle -aged people marriage stupid</v>
      </c>
    </row>
    <row r="1564" ht="15.75" customHeight="1">
      <c r="A1564" s="3" t="s">
        <v>11282</v>
      </c>
      <c r="B1564" s="3" t="s">
        <v>11283</v>
      </c>
      <c r="C1564" s="3" t="s">
        <v>11284</v>
      </c>
      <c r="D1564" s="3" t="s">
        <v>11285</v>
      </c>
      <c r="E1564" s="3" t="s">
        <v>11286</v>
      </c>
      <c r="F1564" s="3" t="s">
        <v>11287</v>
      </c>
      <c r="G1564" s="3" t="s">
        <v>11287</v>
      </c>
      <c r="H1564" s="3" t="s">
        <v>11288</v>
      </c>
      <c r="I1564" s="3" t="str">
        <f>IFERROR(__xludf.DUMMYFUNCTION("GOOGLETRANSLATE(H1564,""id"",""en"")"),"Young Marriage One People")</f>
        <v>Young Marriage One People</v>
      </c>
    </row>
    <row r="1565" ht="15.75" customHeight="1">
      <c r="A1565" s="3" t="s">
        <v>11289</v>
      </c>
      <c r="B1565" s="3" t="s">
        <v>11290</v>
      </c>
      <c r="C1565" s="3" t="s">
        <v>11291</v>
      </c>
      <c r="D1565" s="3" t="s">
        <v>11292</v>
      </c>
      <c r="E1565" s="3" t="s">
        <v>11292</v>
      </c>
      <c r="F1565" s="3" t="s">
        <v>11293</v>
      </c>
      <c r="G1565" s="3" t="s">
        <v>11293</v>
      </c>
      <c r="H1565" s="3" t="s">
        <v>11294</v>
      </c>
      <c r="I1565" s="3" t="str">
        <f>IFERROR(__xludf.DUMMYFUNCTION("GOOGLETRANSLATE(H1565,""id"",""en"")"),"Young Marriage Marriage")</f>
        <v>Young Marriage Marriage</v>
      </c>
    </row>
    <row r="1566" ht="15.75" customHeight="1">
      <c r="A1566" s="3" t="s">
        <v>11295</v>
      </c>
      <c r="B1566" s="3" t="s">
        <v>11296</v>
      </c>
      <c r="C1566" s="3" t="s">
        <v>11297</v>
      </c>
      <c r="D1566" s="3" t="s">
        <v>11298</v>
      </c>
      <c r="E1566" s="3" t="s">
        <v>11299</v>
      </c>
      <c r="F1566" s="3" t="s">
        <v>11300</v>
      </c>
      <c r="G1566" s="3" t="s">
        <v>11301</v>
      </c>
      <c r="H1566" s="3" t="s">
        <v>11302</v>
      </c>
      <c r="I1566" s="3" t="str">
        <f>IFERROR(__xludf.DUMMYFUNCTION("GOOGLETRANSLATE(H1566,""id"",""en"")"),"fuck sister ge really hard to fuck marriage amp parents of parents, parents marriage")</f>
        <v>fuck sister ge really hard to fuck marriage amp parents of parents, parents marriage</v>
      </c>
    </row>
    <row r="1567" ht="15.75" customHeight="1">
      <c r="A1567" s="3" t="s">
        <v>11303</v>
      </c>
      <c r="B1567" s="3" t="s">
        <v>11304</v>
      </c>
      <c r="C1567" s="3" t="s">
        <v>11305</v>
      </c>
      <c r="D1567" s="3" t="s">
        <v>11306</v>
      </c>
      <c r="E1567" s="3" t="s">
        <v>11307</v>
      </c>
      <c r="F1567" s="3" t="s">
        <v>11308</v>
      </c>
      <c r="G1567" s="3" t="s">
        <v>11309</v>
      </c>
      <c r="H1567" s="3" t="s">
        <v>11310</v>
      </c>
      <c r="I1567" s="3" t="str">
        <f>IFERROR(__xludf.DUMMYFUNCTION("GOOGLETRANSLATE(H1567,""id"",""en"")"),"sad to see women take a break up, think that the price is not wrong, so the young woman is married, it is good for marriage, good marriage")</f>
        <v>sad to see women take a break up, think that the price is not wrong, so the young woman is married, it is good for marriage, good marriage</v>
      </c>
    </row>
    <row r="1568" ht="15.75" customHeight="1">
      <c r="A1568" s="3" t="s">
        <v>11311</v>
      </c>
      <c r="B1568" s="3" t="s">
        <v>11312</v>
      </c>
      <c r="C1568" s="3" t="s">
        <v>11313</v>
      </c>
      <c r="D1568" s="3" t="s">
        <v>11314</v>
      </c>
      <c r="E1568" s="3" t="s">
        <v>11315</v>
      </c>
      <c r="F1568" s="3" t="s">
        <v>11316</v>
      </c>
      <c r="G1568" s="3" t="s">
        <v>11316</v>
      </c>
      <c r="H1568" s="3" t="s">
        <v>11317</v>
      </c>
      <c r="I1568" s="3" t="str">
        <f>IFERROR(__xludf.DUMMYFUNCTION("GOOGLETRANSLATE(H1568,""id"",""en"")"),"Really young life for a girl, a girl, not marriage, yee fuck")</f>
        <v>Really young life for a girl, a girl, not marriage, yee fuck</v>
      </c>
    </row>
    <row r="1569" ht="15.75" customHeight="1">
      <c r="A1569" s="3" t="s">
        <v>11318</v>
      </c>
      <c r="B1569" s="3" t="s">
        <v>11318</v>
      </c>
      <c r="C1569" s="3" t="s">
        <v>11319</v>
      </c>
      <c r="D1569" s="3" t="s">
        <v>11320</v>
      </c>
      <c r="E1569" s="3" t="s">
        <v>11321</v>
      </c>
      <c r="F1569" s="3" t="s">
        <v>11322</v>
      </c>
      <c r="G1569" s="3" t="s">
        <v>11323</v>
      </c>
      <c r="H1569" s="3" t="s">
        <v>11324</v>
      </c>
      <c r="I1569" s="3" t="str">
        <f>IFERROR(__xludf.DUMMYFUNCTION("GOOGLETRANSLATE(H1569,""id"",""en"")"),"I don't know, the lives of people's lives if people are fortunate, young marriage, thank God, thank God, it's happy if you have a fortune, just accept the way, hehehe")</f>
        <v>I don't know, the lives of people's lives if people are fortunate, young marriage, thank God, thank God, it's happy if you have a fortune, just accept the way, hehehe</v>
      </c>
    </row>
    <row r="1570" ht="15.75" customHeight="1">
      <c r="A1570" s="3" t="s">
        <v>11325</v>
      </c>
      <c r="B1570" s="3" t="s">
        <v>11326</v>
      </c>
      <c r="C1570" s="3" t="s">
        <v>11327</v>
      </c>
      <c r="D1570" s="3" t="s">
        <v>11328</v>
      </c>
      <c r="E1570" s="3" t="s">
        <v>11329</v>
      </c>
      <c r="F1570" s="3" t="s">
        <v>11330</v>
      </c>
      <c r="G1570" s="3" t="s">
        <v>11331</v>
      </c>
      <c r="H1570" s="3" t="s">
        <v>11332</v>
      </c>
      <c r="I1570" s="3" t="str">
        <f>IFERROR(__xludf.DUMMYFUNCTION("GOOGLETRANSLATE(H1570,""id"",""en"")"),"What is the age of the age of very young marriage environment environment thinking the age of marriage is rich in old virgin elder enjoy their things things")</f>
        <v>What is the age of the age of very young marriage environment environment thinking the age of marriage is rich in old virgin elder enjoy their things things</v>
      </c>
    </row>
    <row r="1571" ht="15.75" customHeight="1">
      <c r="A1571" s="3" t="s">
        <v>11333</v>
      </c>
      <c r="B1571" s="3" t="s">
        <v>11334</v>
      </c>
      <c r="C1571" s="3" t="s">
        <v>11335</v>
      </c>
      <c r="D1571" s="3" t="s">
        <v>11336</v>
      </c>
      <c r="E1571" s="3" t="s">
        <v>11337</v>
      </c>
      <c r="F1571" s="3" t="s">
        <v>11338</v>
      </c>
      <c r="G1571" s="3" t="s">
        <v>11338</v>
      </c>
      <c r="H1571" s="3" t="s">
        <v>11339</v>
      </c>
      <c r="I1571" s="3" t="str">
        <f>IFERROR(__xludf.DUMMYFUNCTION("GOOGLETRANSLATE(H1571,""id"",""en"")"),"Indonesia just think young marriage")</f>
        <v>Indonesia just think young marriage</v>
      </c>
    </row>
    <row r="1572" ht="15.75" customHeight="1">
      <c r="A1572" s="3" t="s">
        <v>11340</v>
      </c>
      <c r="B1572" s="3" t="s">
        <v>11340</v>
      </c>
      <c r="C1572" s="3" t="s">
        <v>11341</v>
      </c>
      <c r="D1572" s="3" t="s">
        <v>11342</v>
      </c>
      <c r="E1572" s="3" t="s">
        <v>11343</v>
      </c>
      <c r="F1572" s="3" t="s">
        <v>11344</v>
      </c>
      <c r="G1572" s="3" t="s">
        <v>11345</v>
      </c>
      <c r="H1572" s="3" t="s">
        <v>11346</v>
      </c>
      <c r="I1572" s="3" t="str">
        <f>IFERROR(__xludf.DUMMYFUNCTION("GOOGLETRANSLATE(H1572,""id"",""en"")"),"Young age Patok marriage people are different let alone live thinking about the thesis of college cmn kpop salty")</f>
        <v>Young age Patok marriage people are different let alone live thinking about the thesis of college cmn kpop salty</v>
      </c>
    </row>
    <row r="1573" ht="15.75" customHeight="1">
      <c r="A1573" s="3" t="s">
        <v>11347</v>
      </c>
      <c r="B1573" s="3" t="s">
        <v>11347</v>
      </c>
      <c r="C1573" s="3" t="s">
        <v>11348</v>
      </c>
      <c r="D1573" s="3" t="s">
        <v>11349</v>
      </c>
      <c r="E1573" s="3" t="s">
        <v>11350</v>
      </c>
      <c r="F1573" s="3" t="s">
        <v>11351</v>
      </c>
      <c r="G1573" s="3" t="s">
        <v>11352</v>
      </c>
      <c r="H1573" s="3" t="s">
        <v>11353</v>
      </c>
      <c r="I1573" s="3" t="str">
        <f>IFERROR(__xludf.DUMMYFUNCTION("GOOGLETRANSLATE(H1573,""id"",""en"")"),"Kah Think of Marriage Under Golong Young Marriage Mean Life of Prime Life Around the World Free to Break Betis Marriage Just Re -Age")</f>
        <v>Kah Think of Marriage Under Golong Young Marriage Mean Life of Prime Life Around the World Free to Break Betis Marriage Just Re -Age</v>
      </c>
    </row>
    <row r="1574" ht="15.75" customHeight="1">
      <c r="A1574" s="3" t="s">
        <v>11354</v>
      </c>
      <c r="B1574" s="3" t="s">
        <v>11355</v>
      </c>
      <c r="C1574" s="3" t="s">
        <v>11356</v>
      </c>
      <c r="D1574" s="3" t="s">
        <v>11357</v>
      </c>
      <c r="E1574" s="3" t="s">
        <v>11358</v>
      </c>
      <c r="F1574" s="3" t="s">
        <v>11359</v>
      </c>
      <c r="G1574" s="3" t="s">
        <v>11360</v>
      </c>
      <c r="H1574" s="3" t="s">
        <v>11361</v>
      </c>
      <c r="I1574" s="3" t="str">
        <f>IFERROR(__xludf.DUMMYFUNCTION("GOOGLETRANSLATE(H1574,""id"",""en"")"),"Young neighbors just get married, O Allah")</f>
        <v>Young neighbors just get married, O Allah</v>
      </c>
    </row>
    <row r="1575" ht="15.75" customHeight="1">
      <c r="A1575" s="3" t="s">
        <v>11362</v>
      </c>
      <c r="B1575" s="3" t="s">
        <v>11363</v>
      </c>
      <c r="C1575" s="3" t="s">
        <v>11364</v>
      </c>
      <c r="D1575" s="3" t="s">
        <v>11365</v>
      </c>
      <c r="E1575" s="3" t="s">
        <v>11366</v>
      </c>
      <c r="F1575" s="3" t="s">
        <v>11367</v>
      </c>
      <c r="G1575" s="3" t="s">
        <v>11368</v>
      </c>
      <c r="H1575" s="3" t="s">
        <v>11369</v>
      </c>
      <c r="I1575" s="3" t="str">
        <f>IFERROR(__xludf.DUMMYFUNCTION("GOOGLETRANSLATE(H1575,""id"",""en"")"),"good student mental strange young age marriage age Cepetcepet environmental marriage so as to be ashamed of the lifetime of life")</f>
        <v>good student mental strange young age marriage age Cepetcepet environmental marriage so as to be ashamed of the lifetime of life</v>
      </c>
    </row>
    <row r="1576" ht="15.75" customHeight="1">
      <c r="A1576" s="3" t="s">
        <v>11370</v>
      </c>
      <c r="B1576" s="3" t="s">
        <v>11371</v>
      </c>
      <c r="C1576" s="3" t="s">
        <v>11372</v>
      </c>
      <c r="D1576" s="3" t="s">
        <v>11373</v>
      </c>
      <c r="E1576" s="3" t="s">
        <v>11374</v>
      </c>
      <c r="F1576" s="3" t="s">
        <v>11375</v>
      </c>
      <c r="G1576" s="3" t="s">
        <v>11376</v>
      </c>
      <c r="H1576" s="3" t="s">
        <v>11377</v>
      </c>
      <c r="I1576" s="3" t="str">
        <f>IFERROR(__xludf.DUMMYFUNCTION("GOOGLETRANSLATE(H1576,""id"",""en"")"),"his best friend is married to pregnancy, yes, the way people are different, right?")</f>
        <v>his best friend is married to pregnancy, yes, the way people are different, right?</v>
      </c>
    </row>
    <row r="1577" ht="15.75" customHeight="1">
      <c r="A1577" s="3" t="s">
        <v>11378</v>
      </c>
      <c r="B1577" s="3" t="s">
        <v>11379</v>
      </c>
      <c r="C1577" s="3" t="s">
        <v>11380</v>
      </c>
      <c r="D1577" s="3" t="s">
        <v>11381</v>
      </c>
      <c r="E1577" s="3" t="s">
        <v>11382</v>
      </c>
      <c r="F1577" s="3" t="s">
        <v>11383</v>
      </c>
      <c r="G1577" s="3" t="s">
        <v>11384</v>
      </c>
      <c r="H1577" s="3" t="s">
        <v>11385</v>
      </c>
      <c r="I1577" s="3" t="str">
        <f>IFERROR(__xludf.DUMMYFUNCTION("GOOGLETRANSLATE(H1577,""id"",""en"")"),"you know like kpop only young community marriage community amp child idol dance class shocked old age under age")</f>
        <v>you know like kpop only young community marriage community amp child idol dance class shocked old age under age</v>
      </c>
    </row>
    <row r="1578" ht="15.75" customHeight="1">
      <c r="A1578" s="3" t="s">
        <v>11386</v>
      </c>
      <c r="B1578" s="3" t="s">
        <v>11386</v>
      </c>
      <c r="C1578" s="3" t="s">
        <v>11387</v>
      </c>
      <c r="D1578" s="3" t="s">
        <v>11388</v>
      </c>
      <c r="E1578" s="3" t="s">
        <v>11389</v>
      </c>
      <c r="F1578" s="3" t="s">
        <v>11390</v>
      </c>
      <c r="G1578" s="3" t="s">
        <v>11391</v>
      </c>
      <c r="H1578" s="3" t="s">
        <v>11392</v>
      </c>
      <c r="I1578" s="3" t="str">
        <f>IFERROR(__xludf.DUMMYFUNCTION("GOOGLETRANSLATE(H1578,""id"",""en"")"),"Hurry marriage is really a peg of marriage to be young")</f>
        <v>Hurry marriage is really a peg of marriage to be young</v>
      </c>
    </row>
    <row r="1579" ht="15.75" customHeight="1">
      <c r="A1579" s="3" t="s">
        <v>11393</v>
      </c>
      <c r="B1579" s="3" t="s">
        <v>11393</v>
      </c>
      <c r="C1579" s="3" t="s">
        <v>11394</v>
      </c>
      <c r="D1579" s="3" t="s">
        <v>11395</v>
      </c>
      <c r="E1579" s="3" t="s">
        <v>11396</v>
      </c>
      <c r="F1579" s="3" t="s">
        <v>169</v>
      </c>
      <c r="G1579" s="3" t="s">
        <v>169</v>
      </c>
      <c r="H1579" s="3" t="s">
        <v>170</v>
      </c>
      <c r="I1579" s="3" t="str">
        <f>IFERROR(__xludf.DUMMYFUNCTION("GOOGLETRANSLATE(H1579,""id"",""en"")"),"The Young Marriage")</f>
        <v>The Young Marriage</v>
      </c>
    </row>
    <row r="1580" ht="15.75" customHeight="1">
      <c r="A1580" s="3" t="s">
        <v>11397</v>
      </c>
      <c r="B1580" s="3" t="s">
        <v>11398</v>
      </c>
      <c r="C1580" s="3" t="s">
        <v>11399</v>
      </c>
      <c r="D1580" s="3" t="s">
        <v>11400</v>
      </c>
      <c r="E1580" s="3" t="s">
        <v>11401</v>
      </c>
      <c r="F1580" s="3" t="s">
        <v>11402</v>
      </c>
      <c r="G1580" s="3" t="s">
        <v>11403</v>
      </c>
      <c r="H1580" s="3" t="s">
        <v>11404</v>
      </c>
      <c r="I1580" s="3" t="str">
        <f>IFERROR(__xludf.DUMMYFUNCTION("GOOGLETRANSLATE(H1580,""id"",""en"")"),"Yes, it's not crazy, too, I understand the ethical norms of young marriages.")</f>
        <v>Yes, it's not crazy, too, I understand the ethical norms of young marriages.</v>
      </c>
    </row>
    <row r="1581" ht="15.75" customHeight="1">
      <c r="A1581" s="3" t="s">
        <v>11405</v>
      </c>
      <c r="B1581" s="3" t="s">
        <v>11406</v>
      </c>
      <c r="C1581" s="3" t="s">
        <v>11406</v>
      </c>
      <c r="D1581" s="3" t="s">
        <v>11407</v>
      </c>
      <c r="E1581" s="3" t="s">
        <v>11408</v>
      </c>
      <c r="F1581" s="3" t="s">
        <v>11409</v>
      </c>
      <c r="G1581" s="3" t="s">
        <v>11409</v>
      </c>
      <c r="H1581" s="3" t="s">
        <v>11410</v>
      </c>
      <c r="I1581" s="3" t="str">
        <f>IFERROR(__xludf.DUMMYFUNCTION("GOOGLETRANSLATE(H1581,""id"",""en"")"),"Young Marriage Ma'am")</f>
        <v>Young Marriage Ma'am</v>
      </c>
    </row>
    <row r="1582" ht="15.75" customHeight="1">
      <c r="A1582" s="3" t="s">
        <v>11411</v>
      </c>
      <c r="B1582" s="3" t="s">
        <v>11411</v>
      </c>
      <c r="C1582" s="3" t="s">
        <v>11412</v>
      </c>
      <c r="D1582" s="3" t="s">
        <v>11413</v>
      </c>
      <c r="E1582" s="3" t="s">
        <v>11414</v>
      </c>
      <c r="F1582" s="3" t="s">
        <v>11415</v>
      </c>
      <c r="G1582" s="3" t="s">
        <v>11416</v>
      </c>
      <c r="H1582" s="3" t="s">
        <v>11417</v>
      </c>
      <c r="I1582" s="3" t="str">
        <f>IFERROR(__xludf.DUMMYFUNCTION("GOOGLETRANSLATE(H1582,""id"",""en"")"),"bring pairs of following, say a friend of young marriage to lust")</f>
        <v>bring pairs of following, say a friend of young marriage to lust</v>
      </c>
    </row>
    <row r="1583" ht="15.75" customHeight="1">
      <c r="A1583" s="3" t="s">
        <v>11418</v>
      </c>
      <c r="B1583" s="3" t="s">
        <v>11419</v>
      </c>
      <c r="C1583" s="3" t="s">
        <v>11420</v>
      </c>
      <c r="D1583" s="3" t="s">
        <v>11421</v>
      </c>
      <c r="E1583" s="3" t="s">
        <v>11422</v>
      </c>
      <c r="F1583" s="3" t="s">
        <v>11423</v>
      </c>
      <c r="G1583" s="3" t="s">
        <v>11424</v>
      </c>
      <c r="H1583" s="3" t="s">
        <v>11425</v>
      </c>
      <c r="I1583" s="3" t="str">
        <f>IFERROR(__xludf.DUMMYFUNCTION("GOOGLETRANSLATE(H1583,""id"",""en"")"),"really go to your husband's friend to marry saying that the husband of a young man first timer is like teaching a girlfriend's husband, it's hard to teach obey")</f>
        <v>really go to your husband's friend to marry saying that the husband of a young man first timer is like teaching a girlfriend's husband, it's hard to teach obey</v>
      </c>
    </row>
    <row r="1584" ht="15.75" customHeight="1">
      <c r="A1584" s="3" t="s">
        <v>11426</v>
      </c>
      <c r="B1584" s="3" t="s">
        <v>11427</v>
      </c>
      <c r="C1584" s="3" t="s">
        <v>11428</v>
      </c>
      <c r="D1584" s="3" t="s">
        <v>11429</v>
      </c>
      <c r="E1584" s="3" t="s">
        <v>11430</v>
      </c>
      <c r="F1584" s="3" t="s">
        <v>11431</v>
      </c>
      <c r="G1584" s="3" t="s">
        <v>11432</v>
      </c>
      <c r="H1584" s="3" t="s">
        <v>11433</v>
      </c>
      <c r="I1584" s="3" t="str">
        <f>IFERROR(__xludf.DUMMYFUNCTION("GOOGLETRANSLATE(H1584,""id"",""en"")"),"Young age really loves young marriage to sell well, the wrong choice of marriage people")</f>
        <v>Young age really loves young marriage to sell well, the wrong choice of marriage people</v>
      </c>
    </row>
    <row r="1585" ht="15.75" customHeight="1">
      <c r="A1585" s="3" t="s">
        <v>11434</v>
      </c>
      <c r="B1585" s="3" t="s">
        <v>11435</v>
      </c>
      <c r="C1585" s="3" t="s">
        <v>11436</v>
      </c>
      <c r="D1585" s="3" t="s">
        <v>11437</v>
      </c>
      <c r="E1585" s="3" t="s">
        <v>11438</v>
      </c>
      <c r="F1585" s="3" t="s">
        <v>11439</v>
      </c>
      <c r="G1585" s="3" t="s">
        <v>11440</v>
      </c>
      <c r="H1585" s="3" t="s">
        <v>11441</v>
      </c>
      <c r="I1585" s="3" t="str">
        <f>IFERROR(__xludf.DUMMYFUNCTION("GOOGLETRANSLATE(H1585,""id"",""en"")"),"Tell the Gitasav Woman's Marriage, it's better to be Childfree no.")</f>
        <v>Tell the Gitasav Woman's Marriage, it's better to be Childfree no.</v>
      </c>
    </row>
    <row r="1586" ht="15.75" customHeight="1">
      <c r="A1586" s="3" t="s">
        <v>11442</v>
      </c>
      <c r="B1586" s="3" t="s">
        <v>11443</v>
      </c>
      <c r="C1586" s="3" t="s">
        <v>11444</v>
      </c>
      <c r="D1586" s="3" t="s">
        <v>11445</v>
      </c>
      <c r="E1586" s="3" t="s">
        <v>11446</v>
      </c>
      <c r="F1586" s="3" t="s">
        <v>11447</v>
      </c>
      <c r="G1586" s="3" t="s">
        <v>11448</v>
      </c>
      <c r="H1586" s="3" t="s">
        <v>11449</v>
      </c>
      <c r="I1586" s="3" t="str">
        <f>IFERROR(__xludf.DUMMYFUNCTION("GOOGLETRANSLATE(H1586,""id"",""en"")"),"be patient, the generation of young people pregnant outside the marriage of the girls, the girls, the Korean guy, the guy genk, the motorbike, bring the teacher, the school, the school understand")</f>
        <v>be patient, the generation of young people pregnant outside the marriage of the girls, the girls, the Korean guy, the guy genk, the motorbike, bring the teacher, the school, the school understand</v>
      </c>
    </row>
    <row r="1587" ht="15.75" customHeight="1">
      <c r="A1587" s="3" t="s">
        <v>11450</v>
      </c>
      <c r="B1587" s="3" t="s">
        <v>11451</v>
      </c>
      <c r="C1587" s="3" t="s">
        <v>11444</v>
      </c>
      <c r="D1587" s="3" t="s">
        <v>11445</v>
      </c>
      <c r="E1587" s="3" t="s">
        <v>11446</v>
      </c>
      <c r="F1587" s="3" t="s">
        <v>11447</v>
      </c>
      <c r="G1587" s="3" t="s">
        <v>11448</v>
      </c>
      <c r="H1587" s="3" t="s">
        <v>11449</v>
      </c>
      <c r="I1587" s="3" t="str">
        <f>IFERROR(__xludf.DUMMYFUNCTION("GOOGLETRANSLATE(H1587,""id"",""en"")"),"be patient, the generation of young people pregnant outside the marriage of the girls, the girls, the Korean guy, the guy genk, the motorbike, bring the teacher, the school, the school understand")</f>
        <v>be patient, the generation of young people pregnant outside the marriage of the girls, the girls, the Korean guy, the guy genk, the motorbike, bring the teacher, the school, the school understand</v>
      </c>
    </row>
    <row r="1588" ht="15.75" customHeight="1">
      <c r="A1588" s="3" t="s">
        <v>11452</v>
      </c>
      <c r="B1588" s="3" t="s">
        <v>11453</v>
      </c>
      <c r="C1588" s="3" t="s">
        <v>11454</v>
      </c>
      <c r="D1588" s="3" t="s">
        <v>11455</v>
      </c>
      <c r="E1588" s="3" t="s">
        <v>11455</v>
      </c>
      <c r="F1588" s="3" t="s">
        <v>11456</v>
      </c>
      <c r="G1588" s="3" t="s">
        <v>11457</v>
      </c>
      <c r="H1588" s="3" t="s">
        <v>11458</v>
      </c>
      <c r="I1588" s="3" t="str">
        <f>IFERROR(__xludf.DUMMYFUNCTION("GOOGLETRANSLATE(H1588,""id"",""en"")"),"Falling in love with a young man young young marriage")</f>
        <v>Falling in love with a young man young young marriage</v>
      </c>
    </row>
    <row r="1589" ht="15.75" customHeight="1">
      <c r="A1589" s="3" t="s">
        <v>11459</v>
      </c>
      <c r="B1589" s="3" t="s">
        <v>11459</v>
      </c>
      <c r="C1589" s="3" t="s">
        <v>11459</v>
      </c>
      <c r="D1589" s="3" t="s">
        <v>11460</v>
      </c>
      <c r="E1589" s="3" t="s">
        <v>11461</v>
      </c>
      <c r="F1589" s="3" t="s">
        <v>169</v>
      </c>
      <c r="G1589" s="3" t="s">
        <v>169</v>
      </c>
      <c r="H1589" s="3" t="s">
        <v>170</v>
      </c>
      <c r="I1589" s="3" t="str">
        <f>IFERROR(__xludf.DUMMYFUNCTION("GOOGLETRANSLATE(H1589,""id"",""en"")"),"The Young Marriage")</f>
        <v>The Young Marriage</v>
      </c>
    </row>
    <row r="1590" ht="15.75" customHeight="1">
      <c r="A1590" s="3" t="s">
        <v>11462</v>
      </c>
      <c r="B1590" s="3" t="s">
        <v>11463</v>
      </c>
      <c r="C1590" s="3" t="s">
        <v>11464</v>
      </c>
      <c r="D1590" s="3" t="s">
        <v>11465</v>
      </c>
      <c r="E1590" s="3" t="s">
        <v>11465</v>
      </c>
      <c r="F1590" s="3" t="s">
        <v>11466</v>
      </c>
      <c r="G1590" s="3" t="s">
        <v>11467</v>
      </c>
      <c r="H1590" s="3" t="s">
        <v>11468</v>
      </c>
      <c r="I1590" s="3" t="str">
        <f>IFERROR(__xludf.DUMMYFUNCTION("GOOGLETRANSLATE(H1590,""id"",""en"")"),"Young Marriage Hindar Poor Hindar Hindar")</f>
        <v>Young Marriage Hindar Poor Hindar Hindar</v>
      </c>
    </row>
    <row r="1591" ht="15.75" customHeight="1">
      <c r="A1591" s="3" t="s">
        <v>11469</v>
      </c>
      <c r="B1591" s="3" t="s">
        <v>11470</v>
      </c>
      <c r="C1591" s="3" t="s">
        <v>11471</v>
      </c>
      <c r="D1591" s="3" t="s">
        <v>11472</v>
      </c>
      <c r="E1591" s="3" t="s">
        <v>11473</v>
      </c>
      <c r="F1591" s="3" t="s">
        <v>11474</v>
      </c>
      <c r="G1591" s="3" t="s">
        <v>11475</v>
      </c>
      <c r="H1591" s="3" t="s">
        <v>11476</v>
      </c>
      <c r="I1591" s="3" t="str">
        <f>IFERROR(__xludf.DUMMYFUNCTION("GOOGLETRANSLATE(H1591,""id"",""en"")"),"capable of illness tomorrow the future if marriage papa mah ya marriage papa young marriage for children")</f>
        <v>capable of illness tomorrow the future if marriage papa mah ya marriage papa young marriage for children</v>
      </c>
    </row>
    <row r="1592" ht="15.75" customHeight="1">
      <c r="A1592" s="3" t="s">
        <v>11477</v>
      </c>
      <c r="B1592" s="3" t="s">
        <v>11478</v>
      </c>
      <c r="C1592" s="3" t="s">
        <v>11479</v>
      </c>
      <c r="D1592" s="3" t="s">
        <v>11480</v>
      </c>
      <c r="E1592" s="3" t="s">
        <v>11481</v>
      </c>
      <c r="F1592" s="3" t="s">
        <v>11482</v>
      </c>
      <c r="G1592" s="3" t="s">
        <v>11483</v>
      </c>
      <c r="H1592" s="3" t="s">
        <v>11484</v>
      </c>
      <c r="I1592" s="3" t="str">
        <f>IFERROR(__xludf.DUMMYFUNCTION("GOOGLETRANSLATE(H1592,""id"",""en"")"),"Menfess is very familiar because visuals add to the age of young man who is very heartbroken in the heart of Tara Song Hye Kyo just sinking because JRG takes a drama project")</f>
        <v>Menfess is very familiar because visuals add to the age of young man who is very heartbroken in the heart of Tara Song Hye Kyo just sinking because JRG takes a drama project</v>
      </c>
    </row>
    <row r="1593" ht="15.75" customHeight="1">
      <c r="A1593" s="3" t="s">
        <v>11485</v>
      </c>
      <c r="B1593" s="3" t="s">
        <v>11486</v>
      </c>
      <c r="C1593" s="3" t="s">
        <v>11487</v>
      </c>
      <c r="D1593" s="3" t="s">
        <v>11488</v>
      </c>
      <c r="E1593" s="3" t="s">
        <v>11489</v>
      </c>
      <c r="F1593" s="3" t="s">
        <v>11490</v>
      </c>
      <c r="G1593" s="3" t="s">
        <v>11491</v>
      </c>
      <c r="H1593" s="3" t="s">
        <v>11492</v>
      </c>
      <c r="I1593" s="3" t="str">
        <f>IFERROR(__xludf.DUMMYFUNCTION("GOOGLETRANSLATE(H1593,""id"",""en"")"),"Verrell Bramasta said the young marriage of his father Ivan Fadilla Buru")</f>
        <v>Verrell Bramasta said the young marriage of his father Ivan Fadilla Buru</v>
      </c>
    </row>
    <row r="1594" ht="15.75" customHeight="1">
      <c r="A1594" s="3" t="s">
        <v>11493</v>
      </c>
      <c r="B1594" s="3" t="s">
        <v>11494</v>
      </c>
      <c r="C1594" s="3" t="s">
        <v>11495</v>
      </c>
      <c r="D1594" s="3" t="s">
        <v>11496</v>
      </c>
      <c r="E1594" s="3" t="s">
        <v>11497</v>
      </c>
      <c r="F1594" s="3" t="s">
        <v>11498</v>
      </c>
      <c r="G1594" s="3" t="s">
        <v>11498</v>
      </c>
      <c r="H1594" s="3" t="s">
        <v>11499</v>
      </c>
      <c r="I1594" s="3" t="str">
        <f>IFERROR(__xludf.DUMMYFUNCTION("GOOGLETRANSLATE(H1594,""id"",""en"")"),"sorry young marriage")</f>
        <v>sorry young marriage</v>
      </c>
    </row>
    <row r="1595" ht="15.75" customHeight="1">
      <c r="A1595" s="3" t="s">
        <v>11500</v>
      </c>
      <c r="B1595" s="3" t="s">
        <v>11501</v>
      </c>
      <c r="C1595" s="3" t="s">
        <v>11502</v>
      </c>
      <c r="D1595" s="3" t="s">
        <v>11503</v>
      </c>
      <c r="E1595" s="3" t="s">
        <v>11504</v>
      </c>
      <c r="F1595" s="3" t="s">
        <v>11505</v>
      </c>
      <c r="G1595" s="3" t="s">
        <v>11506</v>
      </c>
      <c r="H1595" s="3" t="s">
        <v>11507</v>
      </c>
      <c r="I1595" s="3" t="str">
        <f>IFERROR(__xludf.DUMMYFUNCTION("GOOGLETRANSLATE(H1595,""id"",""en"")"),"just nyingoy rather than young masturbation, pairs of marriage, if yes, the sin of masturbation if a girl is in the category of sub -genre self service")</f>
        <v>just nyingoy rather than young masturbation, pairs of marriage, if yes, the sin of masturbation if a girl is in the category of sub -genre self service</v>
      </c>
    </row>
    <row r="1596" ht="15.75" customHeight="1">
      <c r="A1596" s="3" t="s">
        <v>11508</v>
      </c>
      <c r="B1596" s="3" t="s">
        <v>11509</v>
      </c>
      <c r="C1596" s="3" t="s">
        <v>11510</v>
      </c>
      <c r="D1596" s="3" t="s">
        <v>11511</v>
      </c>
      <c r="E1596" s="3" t="s">
        <v>11512</v>
      </c>
      <c r="F1596" s="3" t="s">
        <v>11513</v>
      </c>
      <c r="G1596" s="3" t="s">
        <v>11514</v>
      </c>
      <c r="H1596" s="3" t="s">
        <v>11515</v>
      </c>
      <c r="I1596" s="3" t="str">
        <f>IFERROR(__xludf.DUMMYFUNCTION("GOOGLETRANSLATE(H1596,""id"",""en"")"),"said that the cultural classmates are like lying to the Javanese family so that the judge is pregnant outside the marriage of the young marriage")</f>
        <v>said that the cultural classmates are like lying to the Javanese family so that the judge is pregnant outside the marriage of the young marriage</v>
      </c>
    </row>
    <row r="1597" ht="15.75" customHeight="1">
      <c r="A1597" s="3" t="s">
        <v>11516</v>
      </c>
      <c r="B1597" s="3" t="s">
        <v>11517</v>
      </c>
      <c r="C1597" s="3" t="s">
        <v>11518</v>
      </c>
      <c r="D1597" s="3" t="s">
        <v>11519</v>
      </c>
      <c r="E1597" s="3" t="s">
        <v>11520</v>
      </c>
      <c r="F1597" s="3" t="s">
        <v>11521</v>
      </c>
      <c r="G1597" s="3" t="s">
        <v>11522</v>
      </c>
      <c r="H1597" s="3" t="s">
        <v>11523</v>
      </c>
      <c r="I1597" s="3" t="str">
        <f>IFERROR(__xludf.DUMMYFUNCTION("GOOGLETRANSLATE(H1597,""id"",""en"")"),"Don't go home to get a mental niece, a young man, a young man is so hosquined, it is very encouraging if the family doesn't compose the mouth of the neighbor")</f>
        <v>Don't go home to get a mental niece, a young man, a young man is so hosquined, it is very encouraging if the family doesn't compose the mouth of the neighbor</v>
      </c>
    </row>
    <row r="1598" ht="15.75" customHeight="1">
      <c r="A1598" s="3" t="s">
        <v>11524</v>
      </c>
      <c r="B1598" s="3" t="s">
        <v>11525</v>
      </c>
      <c r="C1598" s="3" t="s">
        <v>11526</v>
      </c>
      <c r="D1598" s="3" t="s">
        <v>11527</v>
      </c>
      <c r="E1598" s="3" t="s">
        <v>11528</v>
      </c>
      <c r="F1598" s="3" t="s">
        <v>11529</v>
      </c>
      <c r="G1598" s="3" t="s">
        <v>11530</v>
      </c>
      <c r="H1598" s="3" t="s">
        <v>11531</v>
      </c>
      <c r="I1598" s="3" t="str">
        <f>IFERROR(__xludf.DUMMYFUNCTION("GOOGLETRANSLATE(H1598,""id"",""en"")"),"Last Astaghfirullah if you get married, you play a contract marriage, it's weak")</f>
        <v>Last Astaghfirullah if you get married, you play a contract marriage, it's weak</v>
      </c>
    </row>
    <row r="1599" ht="15.75" customHeight="1">
      <c r="A1599" s="3" t="s">
        <v>11532</v>
      </c>
      <c r="B1599" s="3" t="s">
        <v>11533</v>
      </c>
      <c r="C1599" s="3" t="s">
        <v>11534</v>
      </c>
      <c r="D1599" s="3" t="s">
        <v>11535</v>
      </c>
      <c r="E1599" s="3" t="s">
        <v>11536</v>
      </c>
      <c r="F1599" s="3" t="s">
        <v>11537</v>
      </c>
      <c r="G1599" s="3" t="s">
        <v>11537</v>
      </c>
      <c r="H1599" s="3" t="s">
        <v>11538</v>
      </c>
      <c r="I1599" s="3" t="str">
        <f>IFERROR(__xludf.DUMMYFUNCTION("GOOGLETRANSLATE(H1599,""id"",""en"")"),"LBH young niece marriage pulkam so uncomfortable")</f>
        <v>LBH young niece marriage pulkam so uncomfortable</v>
      </c>
    </row>
    <row r="1600" ht="15.75" customHeight="1">
      <c r="A1600" s="3" t="s">
        <v>11539</v>
      </c>
      <c r="B1600" s="3" t="s">
        <v>11540</v>
      </c>
      <c r="C1600" s="3" t="s">
        <v>11541</v>
      </c>
      <c r="D1600" s="3" t="s">
        <v>11542</v>
      </c>
      <c r="E1600" s="3" t="s">
        <v>11543</v>
      </c>
      <c r="F1600" s="3" t="s">
        <v>11544</v>
      </c>
      <c r="G1600" s="3" t="s">
        <v>11544</v>
      </c>
      <c r="H1600" s="3" t="s">
        <v>11545</v>
      </c>
      <c r="I1600" s="3" t="str">
        <f>IFERROR(__xludf.DUMMYFUNCTION("GOOGLETRANSLATE(H1600,""id"",""en"")"),"Young Mother's Mother Fans Marriage Children")</f>
        <v>Young Mother's Mother Fans Marriage Children</v>
      </c>
    </row>
    <row r="1601" ht="15.75" customHeight="1">
      <c r="A1601" s="3" t="s">
        <v>11546</v>
      </c>
      <c r="B1601" s="3" t="s">
        <v>11547</v>
      </c>
      <c r="C1601" s="3" t="s">
        <v>11548</v>
      </c>
      <c r="D1601" s="3" t="s">
        <v>11549</v>
      </c>
      <c r="E1601" s="3" t="s">
        <v>11550</v>
      </c>
      <c r="F1601" s="3" t="s">
        <v>11551</v>
      </c>
      <c r="G1601" s="3" t="s">
        <v>11552</v>
      </c>
      <c r="H1601" s="3" t="s">
        <v>11553</v>
      </c>
      <c r="I1601" s="3" t="str">
        <f>IFERROR(__xludf.DUMMYFUNCTION("GOOGLETRANSLATE(H1601,""id"",""en"")"),"likes weird fuck young people marriage mental marriage yupi marriage long worship eating thinking requires adults to think romantic drakor mbak")</f>
        <v>likes weird fuck young people marriage mental marriage yupi marriage long worship eating thinking requires adults to think romantic drakor mbak</v>
      </c>
    </row>
    <row r="1602" ht="15.75" customHeight="1">
      <c r="A1602" s="3" t="s">
        <v>11554</v>
      </c>
      <c r="B1602" s="3" t="s">
        <v>11555</v>
      </c>
      <c r="C1602" s="3" t="s">
        <v>11556</v>
      </c>
      <c r="D1602" s="3" t="s">
        <v>11557</v>
      </c>
      <c r="E1602" s="3" t="s">
        <v>11557</v>
      </c>
      <c r="F1602" s="3" t="s">
        <v>11558</v>
      </c>
      <c r="G1602" s="3" t="s">
        <v>11559</v>
      </c>
      <c r="H1602" s="3" t="s">
        <v>11560</v>
      </c>
      <c r="I1602" s="3" t="str">
        <f>IFERROR(__xludf.DUMMYFUNCTION("GOOGLETRANSLATE(H1602,""id"",""en"")"),"You fall in love with young dead young marriage")</f>
        <v>You fall in love with young dead young marriage</v>
      </c>
    </row>
    <row r="1603" ht="15.75" customHeight="1">
      <c r="A1603" s="3" t="s">
        <v>11561</v>
      </c>
      <c r="B1603" s="3" t="s">
        <v>11562</v>
      </c>
      <c r="C1603" s="3" t="s">
        <v>11563</v>
      </c>
      <c r="D1603" s="3" t="s">
        <v>11564</v>
      </c>
      <c r="E1603" s="3" t="s">
        <v>11565</v>
      </c>
      <c r="F1603" s="3" t="s">
        <v>11566</v>
      </c>
      <c r="G1603" s="3" t="s">
        <v>11566</v>
      </c>
      <c r="H1603" s="3" t="s">
        <v>11567</v>
      </c>
      <c r="I1603" s="3" t="str">
        <f>IFERROR(__xludf.DUMMYFUNCTION("GOOGLETRANSLATE(H1603,""id"",""en"")"),"young marriage can't be old marriage")</f>
        <v>young marriage can't be old marriage</v>
      </c>
    </row>
    <row r="1604" ht="15.75" customHeight="1">
      <c r="A1604" s="3" t="s">
        <v>11568</v>
      </c>
      <c r="B1604" s="3" t="s">
        <v>11569</v>
      </c>
      <c r="C1604" s="3" t="s">
        <v>11570</v>
      </c>
      <c r="D1604" s="3" t="s">
        <v>11571</v>
      </c>
      <c r="E1604" s="3" t="s">
        <v>11572</v>
      </c>
      <c r="F1604" s="3" t="s">
        <v>11573</v>
      </c>
      <c r="G1604" s="3" t="s">
        <v>11574</v>
      </c>
      <c r="H1604" s="3" t="s">
        <v>11575</v>
      </c>
      <c r="I1604" s="3" t="str">
        <f>IFERROR(__xludf.DUMMYFUNCTION("GOOGLETRANSLATE(H1604,""id"",""en"")"),"Hurry up the marriage tie young marriage you know")</f>
        <v>Hurry up the marriage tie young marriage you know</v>
      </c>
    </row>
    <row r="1605" ht="15.75" customHeight="1">
      <c r="A1605" s="3" t="s">
        <v>11576</v>
      </c>
      <c r="B1605" s="3" t="s">
        <v>11577</v>
      </c>
      <c r="C1605" s="3" t="s">
        <v>11578</v>
      </c>
      <c r="D1605" s="3" t="s">
        <v>11579</v>
      </c>
      <c r="E1605" s="3" t="s">
        <v>11580</v>
      </c>
      <c r="F1605" s="3" t="s">
        <v>11581</v>
      </c>
      <c r="G1605" s="3" t="s">
        <v>11581</v>
      </c>
      <c r="H1605" s="3" t="s">
        <v>11582</v>
      </c>
      <c r="I1605" s="3" t="str">
        <f>IFERROR(__xludf.DUMMYFUNCTION("GOOGLETRANSLATE(H1605,""id"",""en"")"),"Note dizzy like young marriage")</f>
        <v>Note dizzy like young marriage</v>
      </c>
    </row>
    <row r="1606" ht="15.75" customHeight="1">
      <c r="A1606" s="3" t="s">
        <v>11583</v>
      </c>
      <c r="B1606" s="3" t="s">
        <v>11584</v>
      </c>
      <c r="C1606" s="3" t="s">
        <v>11585</v>
      </c>
      <c r="D1606" s="3" t="s">
        <v>11586</v>
      </c>
      <c r="E1606" s="3" t="s">
        <v>11587</v>
      </c>
      <c r="F1606" s="3" t="s">
        <v>11588</v>
      </c>
      <c r="G1606" s="3" t="s">
        <v>11589</v>
      </c>
      <c r="H1606" s="3" t="s">
        <v>11590</v>
      </c>
      <c r="I1606" s="3" t="str">
        <f>IFERROR(__xludf.DUMMYFUNCTION("GOOGLETRANSLATE(H1606,""id"",""en"")"),"Young Marriage Friend So cool to do the way to doing something together like a halal girlfriend huhu aware of the resolution like a need for money amp milal guy Idam")</f>
        <v>Young Marriage Friend So cool to do the way to doing something together like a halal girlfriend huhu aware of the resolution like a need for money amp milal guy Idam</v>
      </c>
    </row>
    <row r="1607" ht="15.75" customHeight="1">
      <c r="A1607" s="3" t="s">
        <v>11591</v>
      </c>
      <c r="B1607" s="3" t="s">
        <v>11592</v>
      </c>
      <c r="C1607" s="3" t="s">
        <v>11593</v>
      </c>
      <c r="D1607" s="3" t="s">
        <v>11594</v>
      </c>
      <c r="E1607" s="3" t="s">
        <v>11595</v>
      </c>
      <c r="F1607" s="3" t="s">
        <v>11596</v>
      </c>
      <c r="G1607" s="3" t="s">
        <v>11597</v>
      </c>
      <c r="H1607" s="3" t="s">
        <v>11598</v>
      </c>
      <c r="I1607" s="3" t="str">
        <f>IFERROR(__xludf.DUMMYFUNCTION("GOOGLETRANSLATE(H1607,""id"",""en"")"),"Menfess after the drama of the star movie, the success of the moon that embrace the sun architecture young marriage yes the child takes the film drama project")</f>
        <v>Menfess after the drama of the star movie, the success of the moon that embrace the sun architecture young marriage yes the child takes the film drama project</v>
      </c>
    </row>
    <row r="1608" ht="15.75" customHeight="1">
      <c r="A1608" s="3" t="s">
        <v>11599</v>
      </c>
      <c r="B1608" s="3" t="s">
        <v>11600</v>
      </c>
      <c r="C1608" s="3" t="s">
        <v>11601</v>
      </c>
      <c r="D1608" s="3" t="s">
        <v>11602</v>
      </c>
      <c r="E1608" s="3" t="s">
        <v>11603</v>
      </c>
      <c r="F1608" s="3" t="s">
        <v>11604</v>
      </c>
      <c r="G1608" s="3" t="s">
        <v>11604</v>
      </c>
      <c r="H1608" s="3" t="s">
        <v>11605</v>
      </c>
      <c r="I1608" s="3" t="str">
        <f>IFERROR(__xludf.DUMMYFUNCTION("GOOGLETRANSLATE(H1608,""id"",""en"")"),"news Emma Warokka old artist young marriage young gobitage lifestyle via")</f>
        <v>news Emma Warokka old artist young marriage young gobitage lifestyle via</v>
      </c>
    </row>
    <row r="1609" ht="15.75" customHeight="1">
      <c r="A1609" s="3" t="s">
        <v>11606</v>
      </c>
      <c r="B1609" s="3" t="s">
        <v>11607</v>
      </c>
      <c r="C1609" s="3" t="s">
        <v>11608</v>
      </c>
      <c r="D1609" s="3" t="s">
        <v>11609</v>
      </c>
      <c r="E1609" s="3" t="s">
        <v>11610</v>
      </c>
      <c r="F1609" s="3" t="s">
        <v>11611</v>
      </c>
      <c r="G1609" s="3" t="s">
        <v>11612</v>
      </c>
      <c r="H1609" s="3" t="s">
        <v>11613</v>
      </c>
      <c r="I1609" s="3" t="str">
        <f>IFERROR(__xludf.DUMMYFUNCTION("GOOGLETRANSLATE(H1609,""id"",""en"")"),"Agreed Virginity is aimed at the connection of the guy marriage to be sexually sexually told to think of thinking really funny young people")</f>
        <v>Agreed Virginity is aimed at the connection of the guy marriage to be sexually sexually told to think of thinking really funny young people</v>
      </c>
    </row>
    <row r="1610" ht="15.75" customHeight="1">
      <c r="A1610" s="3" t="s">
        <v>11614</v>
      </c>
      <c r="B1610" s="3" t="s">
        <v>11615</v>
      </c>
      <c r="C1610" s="3" t="s">
        <v>11616</v>
      </c>
      <c r="D1610" s="3" t="s">
        <v>11617</v>
      </c>
      <c r="E1610" s="3" t="s">
        <v>11618</v>
      </c>
      <c r="F1610" s="3" t="s">
        <v>11619</v>
      </c>
      <c r="G1610" s="3" t="s">
        <v>11620</v>
      </c>
      <c r="H1610" s="3" t="s">
        <v>11621</v>
      </c>
      <c r="I1610" s="3" t="str">
        <f>IFERROR(__xludf.DUMMYFUNCTION("GOOGLETRANSLATE(H1610,""id"",""en"")"),"the dream of a marriage boyfriend, a person, my brother is really young")</f>
        <v>the dream of a marriage boyfriend, a person, my brother is really young</v>
      </c>
    </row>
    <row r="1611" ht="15.75" customHeight="1">
      <c r="A1611" s="3" t="s">
        <v>11622</v>
      </c>
      <c r="B1611" s="3" t="s">
        <v>11623</v>
      </c>
      <c r="C1611" s="3" t="s">
        <v>11624</v>
      </c>
      <c r="D1611" s="3" t="s">
        <v>11625</v>
      </c>
      <c r="E1611" s="3" t="s">
        <v>11626</v>
      </c>
      <c r="F1611" s="3" t="s">
        <v>11627</v>
      </c>
      <c r="G1611" s="3" t="s">
        <v>11628</v>
      </c>
      <c r="H1611" s="3" t="s">
        <v>11629</v>
      </c>
      <c r="I1611" s="3" t="str">
        <f>IFERROR(__xludf.DUMMYFUNCTION("GOOGLETRANSLATE(H1611,""id"",""en"")"),"Non -Empty Marriage Character Plong Young Plong Born Choose using Kento Yamazaki wkwkwk")</f>
        <v>Non -Empty Marriage Character Plong Young Plong Born Choose using Kento Yamazaki wkwkwk</v>
      </c>
    </row>
    <row r="1612" ht="15.75" customHeight="1">
      <c r="A1612" s="3" t="s">
        <v>11630</v>
      </c>
      <c r="B1612" s="3" t="s">
        <v>11630</v>
      </c>
      <c r="C1612" s="3" t="s">
        <v>11631</v>
      </c>
      <c r="D1612" s="3" t="s">
        <v>11632</v>
      </c>
      <c r="E1612" s="3" t="s">
        <v>11633</v>
      </c>
      <c r="F1612" s="3" t="s">
        <v>11634</v>
      </c>
      <c r="G1612" s="3" t="s">
        <v>11635</v>
      </c>
      <c r="H1612" s="3" t="s">
        <v>11636</v>
      </c>
      <c r="I1612" s="3" t="str">
        <f>IFERROR(__xludf.DUMMYFUNCTION("GOOGLETRANSLATE(H1612,""id"",""en"")"),"adults marriage marriage work business talking husband work permit life or husband hanging husband husband hard to find work rich young core")</f>
        <v>adults marriage marriage work business talking husband work permit life or husband hanging husband husband hard to find work rich young core</v>
      </c>
    </row>
    <row r="1613" ht="15.75" customHeight="1">
      <c r="A1613" s="3" t="s">
        <v>11637</v>
      </c>
      <c r="B1613" s="3" t="s">
        <v>11638</v>
      </c>
      <c r="C1613" s="3" t="s">
        <v>11639</v>
      </c>
      <c r="D1613" s="3" t="s">
        <v>11640</v>
      </c>
      <c r="E1613" s="3" t="s">
        <v>11641</v>
      </c>
      <c r="F1613" s="3" t="s">
        <v>11642</v>
      </c>
      <c r="G1613" s="3" t="s">
        <v>11643</v>
      </c>
      <c r="H1613" s="3" t="s">
        <v>11644</v>
      </c>
      <c r="I1613" s="3" t="str">
        <f>IFERROR(__xludf.DUMMYFUNCTION("GOOGLETRANSLATE(H1613,""id"",""en"")"),"while young just try the opportunity to regret young marriage regret for children")</f>
        <v>while young just try the opportunity to regret young marriage regret for children</v>
      </c>
    </row>
    <row r="1614" ht="15.75" customHeight="1">
      <c r="A1614" s="3" t="s">
        <v>11645</v>
      </c>
      <c r="B1614" s="3" t="s">
        <v>11646</v>
      </c>
      <c r="C1614" s="3" t="s">
        <v>11647</v>
      </c>
      <c r="D1614" s="3" t="s">
        <v>11648</v>
      </c>
      <c r="E1614" s="3" t="s">
        <v>11649</v>
      </c>
      <c r="F1614" s="3" t="s">
        <v>11650</v>
      </c>
      <c r="G1614" s="3" t="s">
        <v>11651</v>
      </c>
      <c r="H1614" s="3" t="s">
        <v>11652</v>
      </c>
      <c r="I1614" s="3" t="str">
        <f>IFERROR(__xludf.DUMMYFUNCTION("GOOGLETRANSLATE(H1614,""id"",""en"")"),"stay first fuck young marriage young dead")</f>
        <v>stay first fuck young marriage young dead</v>
      </c>
    </row>
    <row r="1615" ht="15.75" customHeight="1">
      <c r="A1615" s="3" t="s">
        <v>11653</v>
      </c>
      <c r="B1615" s="3" t="s">
        <v>11654</v>
      </c>
      <c r="C1615" s="3" t="s">
        <v>11655</v>
      </c>
      <c r="D1615" s="3" t="s">
        <v>11656</v>
      </c>
      <c r="E1615" s="3" t="s">
        <v>11656</v>
      </c>
      <c r="F1615" s="3" t="s">
        <v>11657</v>
      </c>
      <c r="G1615" s="3" t="s">
        <v>11657</v>
      </c>
      <c r="H1615" s="3" t="s">
        <v>11658</v>
      </c>
      <c r="I1615" s="3" t="str">
        <f>IFERROR(__xludf.DUMMYFUNCTION("GOOGLETRANSLATE(H1615,""id"",""en"")"),"Crazy young marriage")</f>
        <v>Crazy young marriage</v>
      </c>
    </row>
    <row r="1616" ht="15.75" customHeight="1">
      <c r="A1616" s="3" t="s">
        <v>11659</v>
      </c>
      <c r="B1616" s="3" t="s">
        <v>11660</v>
      </c>
      <c r="C1616" s="3" t="s">
        <v>11661</v>
      </c>
      <c r="D1616" s="3" t="s">
        <v>11662</v>
      </c>
      <c r="E1616" s="3" t="s">
        <v>11663</v>
      </c>
      <c r="F1616" s="3" t="s">
        <v>11664</v>
      </c>
      <c r="G1616" s="3" t="s">
        <v>11665</v>
      </c>
      <c r="H1616" s="3" t="s">
        <v>11666</v>
      </c>
      <c r="I1616" s="3" t="str">
        <f>IFERROR(__xludf.DUMMYFUNCTION("GOOGLETRANSLATE(H1616,""id"",""en"")"),"The community told young marriage to take off the girlfriend's girlfriend if the soul mate gamau ucuk knows the moment directly marriage")</f>
        <v>The community told young marriage to take off the girlfriend's girlfriend if the soul mate gamau ucuk knows the moment directly marriage</v>
      </c>
    </row>
    <row r="1617" ht="15.75" customHeight="1">
      <c r="A1617" s="3" t="s">
        <v>11667</v>
      </c>
      <c r="B1617" s="3" t="s">
        <v>11668</v>
      </c>
      <c r="C1617" s="3" t="s">
        <v>11669</v>
      </c>
      <c r="D1617" s="3" t="s">
        <v>11670</v>
      </c>
      <c r="E1617" s="3" t="s">
        <v>11671</v>
      </c>
      <c r="F1617" s="3" t="s">
        <v>11672</v>
      </c>
      <c r="G1617" s="3" t="s">
        <v>11673</v>
      </c>
      <c r="H1617" s="3" t="s">
        <v>11674</v>
      </c>
      <c r="I1617" s="3" t="str">
        <f>IFERROR(__xludf.DUMMYFUNCTION("GOOGLETRANSLATE(H1617,""id"",""en"")"),"Post SW Young Marriage Friends Touch")</f>
        <v>Post SW Young Marriage Friends Touch</v>
      </c>
    </row>
    <row r="1618" ht="15.75" customHeight="1">
      <c r="A1618" s="3" t="s">
        <v>11675</v>
      </c>
      <c r="B1618" s="3" t="s">
        <v>11676</v>
      </c>
      <c r="C1618" s="3" t="s">
        <v>11677</v>
      </c>
      <c r="D1618" s="3" t="s">
        <v>11678</v>
      </c>
      <c r="E1618" s="3" t="s">
        <v>11679</v>
      </c>
      <c r="F1618" s="3" t="s">
        <v>11680</v>
      </c>
      <c r="G1618" s="3" t="s">
        <v>11681</v>
      </c>
      <c r="H1618" s="3" t="s">
        <v>11682</v>
      </c>
      <c r="I1618" s="3" t="str">
        <f>IFERROR(__xludf.DUMMYFUNCTION("GOOGLETRANSLATE(H1618,""id"",""en"")"),"really heavy discussing marriage gilang end surprised young marriage")</f>
        <v>really heavy discussing marriage gilang end surprised young marriage</v>
      </c>
    </row>
    <row r="1619" ht="15.75" customHeight="1">
      <c r="A1619" s="3" t="s">
        <v>11683</v>
      </c>
      <c r="B1619" s="3" t="s">
        <v>11683</v>
      </c>
      <c r="C1619" s="3" t="s">
        <v>11684</v>
      </c>
      <c r="D1619" s="3" t="s">
        <v>11685</v>
      </c>
      <c r="E1619" s="3" t="s">
        <v>11685</v>
      </c>
      <c r="F1619" s="3" t="s">
        <v>11685</v>
      </c>
      <c r="G1619" s="3" t="s">
        <v>11685</v>
      </c>
      <c r="H1619" s="3" t="s">
        <v>11684</v>
      </c>
      <c r="I1619" s="3" t="str">
        <f>IFERROR(__xludf.DUMMYFUNCTION("GOOGLETRANSLATE(H1619,""id"",""en"")"),"Just marriage")</f>
        <v>Just marriage</v>
      </c>
    </row>
    <row r="1620" ht="15.75" customHeight="1">
      <c r="A1620" s="3" t="s">
        <v>11686</v>
      </c>
      <c r="B1620" s="3" t="s">
        <v>11686</v>
      </c>
      <c r="C1620" s="3" t="s">
        <v>11686</v>
      </c>
      <c r="D1620" s="3" t="s">
        <v>11687</v>
      </c>
      <c r="E1620" s="3" t="s">
        <v>11688</v>
      </c>
      <c r="F1620" s="3" t="s">
        <v>11689</v>
      </c>
      <c r="G1620" s="3" t="s">
        <v>11690</v>
      </c>
      <c r="H1620" s="3" t="s">
        <v>11691</v>
      </c>
      <c r="I1620" s="3" t="str">
        <f>IFERROR(__xludf.DUMMYFUNCTION("GOOGLETRANSLATE(H1620,""id"",""en"")"),"small talk, news is active and telling me to find a boyfriend, my wife knows Jaehyun likes children if not idol marriage is young")</f>
        <v>small talk, news is active and telling me to find a boyfriend, my wife knows Jaehyun likes children if not idol marriage is young</v>
      </c>
    </row>
    <row r="1621" ht="15.75" customHeight="1">
      <c r="A1621" s="3" t="s">
        <v>11692</v>
      </c>
      <c r="B1621" s="3" t="s">
        <v>11693</v>
      </c>
      <c r="C1621" s="3" t="s">
        <v>11694</v>
      </c>
      <c r="D1621" s="3" t="s">
        <v>11695</v>
      </c>
      <c r="E1621" s="3" t="s">
        <v>11696</v>
      </c>
      <c r="F1621" s="3" t="s">
        <v>11697</v>
      </c>
      <c r="G1621" s="3" t="s">
        <v>11698</v>
      </c>
      <c r="H1621" s="3" t="s">
        <v>11699</v>
      </c>
      <c r="I1621" s="3" t="str">
        <f>IFERROR(__xludf.DUMMYFUNCTION("GOOGLETRANSLATE(H1621,""id"",""en"")"),"Few months ago, just get married quickly, don't be difficult, don't be good if you work directly to sleep, set the child, set a ussh girl, get married quickly")</f>
        <v>Few months ago, just get married quickly, don't be difficult, don't be good if you work directly to sleep, set the child, set a ussh girl, get married quickly</v>
      </c>
    </row>
    <row r="1622" ht="15.75" customHeight="1">
      <c r="A1622" s="3" t="s">
        <v>11700</v>
      </c>
      <c r="B1622" s="3" t="s">
        <v>11700</v>
      </c>
      <c r="C1622" s="3" t="s">
        <v>11701</v>
      </c>
      <c r="D1622" s="3" t="s">
        <v>11702</v>
      </c>
      <c r="E1622" s="3" t="s">
        <v>11702</v>
      </c>
      <c r="F1622" s="3" t="s">
        <v>11703</v>
      </c>
      <c r="G1622" s="3" t="s">
        <v>11704</v>
      </c>
      <c r="H1622" s="3" t="s">
        <v>11705</v>
      </c>
      <c r="I1622" s="3" t="str">
        <f>IFERROR(__xludf.DUMMYFUNCTION("GOOGLETRANSLATE(H1622,""id"",""en"")"),"Young Marriage Story")</f>
        <v>Young Marriage Story</v>
      </c>
    </row>
    <row r="1623" ht="15.75" customHeight="1">
      <c r="A1623" s="3" t="s">
        <v>11706</v>
      </c>
      <c r="B1623" s="3" t="s">
        <v>11707</v>
      </c>
      <c r="C1623" s="3" t="s">
        <v>11708</v>
      </c>
      <c r="D1623" s="3" t="s">
        <v>11709</v>
      </c>
      <c r="E1623" s="3" t="s">
        <v>11710</v>
      </c>
      <c r="F1623" s="3" t="s">
        <v>11711</v>
      </c>
      <c r="G1623" s="3" t="s">
        <v>11712</v>
      </c>
      <c r="H1623" s="3" t="s">
        <v>11713</v>
      </c>
      <c r="I1623" s="3" t="str">
        <f>IFERROR(__xludf.DUMMYFUNCTION("GOOGLETRANSLATE(H1623,""id"",""en"")"),"Millennial Young Marriage Alas Hindar Zina Forgotten Poor Affairs Better See the price of children's milk to be surprised")</f>
        <v>Millennial Young Marriage Alas Hindar Zina Forgotten Poor Affairs Better See the price of children's milk to be surprised</v>
      </c>
    </row>
    <row r="1624" ht="15.75" customHeight="1">
      <c r="A1624" s="3" t="s">
        <v>11714</v>
      </c>
      <c r="B1624" s="3" t="s">
        <v>11715</v>
      </c>
      <c r="C1624" s="3" t="s">
        <v>11716</v>
      </c>
      <c r="D1624" s="3" t="s">
        <v>11717</v>
      </c>
      <c r="E1624" s="3" t="s">
        <v>11718</v>
      </c>
      <c r="F1624" s="3" t="s">
        <v>11719</v>
      </c>
      <c r="G1624" s="3" t="s">
        <v>11720</v>
      </c>
      <c r="H1624" s="3" t="s">
        <v>11721</v>
      </c>
      <c r="I1624" s="3" t="str">
        <f>IFERROR(__xludf.DUMMYFUNCTION("GOOGLETRANSLATE(H1624,""id"",""en"")"),"Ask Girls Age Girlfriend Always One Sided Love Love Friends Pregnant Interest in Young Marriage Yes Sometimes Boyfriend is worried")</f>
        <v>Ask Girls Age Girlfriend Always One Sided Love Love Friends Pregnant Interest in Young Marriage Yes Sometimes Boyfriend is worried</v>
      </c>
    </row>
    <row r="1625" ht="15.75" customHeight="1">
      <c r="A1625" s="3" t="s">
        <v>11722</v>
      </c>
      <c r="B1625" s="3" t="s">
        <v>11723</v>
      </c>
      <c r="C1625" s="3" t="s">
        <v>11724</v>
      </c>
      <c r="D1625" s="3" t="s">
        <v>11725</v>
      </c>
      <c r="E1625" s="3" t="s">
        <v>11726</v>
      </c>
      <c r="F1625" s="3" t="s">
        <v>11727</v>
      </c>
      <c r="G1625" s="3" t="s">
        <v>11728</v>
      </c>
      <c r="H1625" s="3" t="s">
        <v>11729</v>
      </c>
      <c r="I1625" s="3" t="str">
        <f>IFERROR(__xludf.DUMMYFUNCTION("GOOGLETRANSLATE(H1625,""id"",""en"")"),"Young people if the option is moved by China, the base of the hardline jerk or not")</f>
        <v>Young people if the option is moved by China, the base of the hardline jerk or not</v>
      </c>
    </row>
    <row r="1626" ht="15.75" customHeight="1">
      <c r="A1626" s="3" t="s">
        <v>11730</v>
      </c>
      <c r="B1626" s="3" t="s">
        <v>11731</v>
      </c>
      <c r="C1626" s="3" t="s">
        <v>11732</v>
      </c>
      <c r="D1626" s="3" t="s">
        <v>11733</v>
      </c>
      <c r="E1626" s="3" t="s">
        <v>11734</v>
      </c>
      <c r="F1626" s="3" t="s">
        <v>11735</v>
      </c>
      <c r="G1626" s="3" t="s">
        <v>11735</v>
      </c>
      <c r="H1626" s="3" t="s">
        <v>11736</v>
      </c>
      <c r="I1626" s="3" t="str">
        <f>IFERROR(__xludf.DUMMYFUNCTION("GOOGLETRANSLATE(H1626,""id"",""en"")"),"Fess is the ideal of young marriage")</f>
        <v>Fess is the ideal of young marriage</v>
      </c>
    </row>
    <row r="1627" ht="15.75" customHeight="1">
      <c r="A1627" s="3" t="s">
        <v>11737</v>
      </c>
      <c r="B1627" s="3" t="s">
        <v>11738</v>
      </c>
      <c r="C1627" s="3" t="s">
        <v>11739</v>
      </c>
      <c r="D1627" s="3" t="s">
        <v>11740</v>
      </c>
      <c r="E1627" s="3" t="s">
        <v>11741</v>
      </c>
      <c r="F1627" s="3" t="s">
        <v>11742</v>
      </c>
      <c r="G1627" s="3" t="s">
        <v>11743</v>
      </c>
      <c r="H1627" s="3" t="s">
        <v>11744</v>
      </c>
      <c r="I1627" s="3" t="str">
        <f>IFERROR(__xludf.DUMMYFUNCTION("GOOGLETRANSLATE(H1627,""id"",""en"")"),"young young marriage established mental knowledge money")</f>
        <v>young young marriage established mental knowledge money</v>
      </c>
    </row>
    <row r="1628" ht="15.75" customHeight="1">
      <c r="A1628" s="3" t="s">
        <v>11745</v>
      </c>
      <c r="B1628" s="3" t="s">
        <v>11746</v>
      </c>
      <c r="C1628" s="3" t="s">
        <v>11747</v>
      </c>
      <c r="D1628" s="3" t="s">
        <v>11748</v>
      </c>
      <c r="E1628" s="3" t="s">
        <v>11748</v>
      </c>
      <c r="F1628" s="3" t="s">
        <v>11749</v>
      </c>
      <c r="G1628" s="3" t="s">
        <v>11749</v>
      </c>
      <c r="H1628" s="3" t="s">
        <v>11750</v>
      </c>
      <c r="I1628" s="3" t="str">
        <f>IFERROR(__xludf.DUMMYFUNCTION("GOOGLETRANSLATE(H1628,""id"",""en"")"),"Youth Mommy Youth Heaker Meet Devil")</f>
        <v>Youth Mommy Youth Heaker Meet Devil</v>
      </c>
    </row>
    <row r="1629" ht="15.75" customHeight="1">
      <c r="A1629" s="3" t="s">
        <v>11751</v>
      </c>
      <c r="B1629" s="3" t="s">
        <v>11751</v>
      </c>
      <c r="C1629" s="3" t="s">
        <v>11752</v>
      </c>
      <c r="D1629" s="3" t="s">
        <v>11753</v>
      </c>
      <c r="E1629" s="3" t="s">
        <v>11754</v>
      </c>
      <c r="F1629" s="3" t="s">
        <v>11755</v>
      </c>
      <c r="G1629" s="3" t="s">
        <v>11756</v>
      </c>
      <c r="H1629" s="3" t="s">
        <v>11757</v>
      </c>
      <c r="I1629" s="3" t="str">
        <f>IFERROR(__xludf.DUMMYFUNCTION("GOOGLETRANSLATE(H1629,""id"",""en"")"),"One of the lazy alas interactions people avoid graduating from marriage to be more upon you")</f>
        <v>One of the lazy alas interactions people avoid graduating from marriage to be more upon you</v>
      </c>
    </row>
    <row r="1630" ht="15.75" customHeight="1">
      <c r="A1630" s="3" t="s">
        <v>11758</v>
      </c>
      <c r="B1630" s="3" t="s">
        <v>11758</v>
      </c>
      <c r="C1630" s="3" t="s">
        <v>11759</v>
      </c>
      <c r="D1630" s="3" t="s">
        <v>11760</v>
      </c>
      <c r="E1630" s="3" t="s">
        <v>11761</v>
      </c>
      <c r="F1630" s="3" t="s">
        <v>169</v>
      </c>
      <c r="G1630" s="3" t="s">
        <v>169</v>
      </c>
      <c r="H1630" s="3" t="s">
        <v>170</v>
      </c>
      <c r="I1630" s="3" t="str">
        <f>IFERROR(__xludf.DUMMYFUNCTION("GOOGLETRANSLATE(H1630,""id"",""en"")"),"The Young Marriage")</f>
        <v>The Young Marriage</v>
      </c>
    </row>
    <row r="1631" ht="15.75" customHeight="1">
      <c r="A1631" s="3" t="s">
        <v>11762</v>
      </c>
      <c r="B1631" s="3" t="s">
        <v>11763</v>
      </c>
      <c r="C1631" s="3" t="s">
        <v>11764</v>
      </c>
      <c r="D1631" s="3" t="s">
        <v>11765</v>
      </c>
      <c r="E1631" s="3" t="s">
        <v>11766</v>
      </c>
      <c r="F1631" s="3" t="s">
        <v>11767</v>
      </c>
      <c r="G1631" s="3" t="s">
        <v>11768</v>
      </c>
      <c r="H1631" s="3" t="s">
        <v>11769</v>
      </c>
      <c r="I1631" s="3" t="str">
        <f>IFERROR(__xludf.DUMMYFUNCTION("GOOGLETRANSLATE(H1631,""id"",""en"")"),"Mentioned by a young girl to fight for children")</f>
        <v>Mentioned by a young girl to fight for children</v>
      </c>
    </row>
    <row r="1632" ht="15.75" customHeight="1">
      <c r="A1632" s="3" t="s">
        <v>11770</v>
      </c>
      <c r="B1632" s="3" t="s">
        <v>11771</v>
      </c>
      <c r="C1632" s="3" t="s">
        <v>11772</v>
      </c>
      <c r="D1632" s="3" t="s">
        <v>11773</v>
      </c>
      <c r="E1632" s="3" t="s">
        <v>11774</v>
      </c>
      <c r="F1632" s="3" t="s">
        <v>11775</v>
      </c>
      <c r="G1632" s="3" t="s">
        <v>11776</v>
      </c>
      <c r="H1632" s="3" t="s">
        <v>11777</v>
      </c>
      <c r="I1632" s="3" t="str">
        <f>IFERROR(__xludf.DUMMYFUNCTION("GOOGLETRANSLATE(H1632,""id"",""en"")"),"her mental grandmother doesn't get married young, sorry for the first child hehehe")</f>
        <v>her mental grandmother doesn't get married young, sorry for the first child hehehe</v>
      </c>
    </row>
    <row r="1633" ht="15.75" customHeight="1">
      <c r="A1633" s="3" t="s">
        <v>11778</v>
      </c>
      <c r="B1633" s="3" t="s">
        <v>11778</v>
      </c>
      <c r="C1633" s="3" t="s">
        <v>170</v>
      </c>
      <c r="D1633" s="3" t="s">
        <v>169</v>
      </c>
      <c r="E1633" s="3" t="s">
        <v>169</v>
      </c>
      <c r="F1633" s="3" t="s">
        <v>169</v>
      </c>
      <c r="G1633" s="3" t="s">
        <v>169</v>
      </c>
      <c r="H1633" s="3" t="s">
        <v>170</v>
      </c>
      <c r="I1633" s="3" t="str">
        <f>IFERROR(__xludf.DUMMYFUNCTION("GOOGLETRANSLATE(H1633,""id"",""en"")"),"The Young Marriage")</f>
        <v>The Young Marriage</v>
      </c>
    </row>
    <row r="1634" ht="15.75" customHeight="1">
      <c r="A1634" s="3" t="s">
        <v>11779</v>
      </c>
      <c r="B1634" s="3" t="s">
        <v>11780</v>
      </c>
      <c r="C1634" s="3" t="s">
        <v>11781</v>
      </c>
      <c r="D1634" s="3" t="s">
        <v>11782</v>
      </c>
      <c r="E1634" s="3" t="s">
        <v>11783</v>
      </c>
      <c r="F1634" s="3" t="s">
        <v>11784</v>
      </c>
      <c r="G1634" s="3" t="s">
        <v>11785</v>
      </c>
      <c r="H1634" s="3" t="s">
        <v>11786</v>
      </c>
      <c r="I1634" s="3" t="str">
        <f>IFERROR(__xludf.DUMMYFUNCTION("GOOGLETRANSLATE(H1634,""id"",""en"")"),"Sleep late wake up early in the morning all the marriage work, thank you, sister saykoji, the song aware of the youth marriage, is like")</f>
        <v>Sleep late wake up early in the morning all the marriage work, thank you, sister saykoji, the song aware of the youth marriage, is like</v>
      </c>
    </row>
    <row r="1635" ht="15.75" customHeight="1">
      <c r="A1635" s="3" t="s">
        <v>11787</v>
      </c>
      <c r="B1635" s="3" t="s">
        <v>11788</v>
      </c>
      <c r="C1635" s="3" t="s">
        <v>11789</v>
      </c>
      <c r="D1635" s="3" t="s">
        <v>11790</v>
      </c>
      <c r="E1635" s="3" t="s">
        <v>11791</v>
      </c>
      <c r="F1635" s="3" t="s">
        <v>11792</v>
      </c>
      <c r="G1635" s="3" t="s">
        <v>11793</v>
      </c>
      <c r="H1635" s="3" t="s">
        <v>11794</v>
      </c>
      <c r="I1635" s="3" t="str">
        <f>IFERROR(__xludf.DUMMYFUNCTION("GOOGLETRANSLATE(H1635,""id"",""en"")"),"Nder just reminded that it's different, it's really different, thinking that the DPRD is young, you better explore, looking for rewards, try to make a charity event volunteer networking looking for a book and")</f>
        <v>Nder just reminded that it's different, it's really different, thinking that the DPRD is young, you better explore, looking for rewards, try to make a charity event volunteer networking looking for a book and</v>
      </c>
    </row>
    <row r="1636" ht="15.75" customHeight="1">
      <c r="A1636" s="3" t="s">
        <v>11795</v>
      </c>
      <c r="B1636" s="3" t="s">
        <v>11796</v>
      </c>
      <c r="C1636" s="3" t="s">
        <v>11797</v>
      </c>
      <c r="D1636" s="3" t="s">
        <v>11798</v>
      </c>
      <c r="E1636" s="3" t="s">
        <v>11799</v>
      </c>
      <c r="F1636" s="3" t="s">
        <v>11800</v>
      </c>
      <c r="G1636" s="3" t="s">
        <v>11801</v>
      </c>
      <c r="H1636" s="3" t="s">
        <v>11802</v>
      </c>
      <c r="I1636" s="3" t="str">
        <f>IFERROR(__xludf.DUMMYFUNCTION("GOOGLETRANSLATE(H1636,""id"",""en"")"),"Fortunately, I really see the original nature of marriage diligently looking for work young")</f>
        <v>Fortunately, I really see the original nature of marriage diligently looking for work young</v>
      </c>
    </row>
    <row r="1637" ht="15.75" customHeight="1">
      <c r="A1637" s="3" t="s">
        <v>11803</v>
      </c>
      <c r="B1637" s="3" t="s">
        <v>11804</v>
      </c>
      <c r="C1637" s="3" t="s">
        <v>11805</v>
      </c>
      <c r="D1637" s="3" t="s">
        <v>11806</v>
      </c>
      <c r="E1637" s="3" t="s">
        <v>11807</v>
      </c>
      <c r="F1637" s="3" t="s">
        <v>11808</v>
      </c>
      <c r="G1637" s="3" t="s">
        <v>11809</v>
      </c>
      <c r="H1637" s="3" t="s">
        <v>11810</v>
      </c>
      <c r="I1637" s="3" t="str">
        <f>IFERROR(__xludf.DUMMYFUNCTION("GOOGLETRANSLATE(H1637,""id"",""en"")"),"see young marriage aware of the statement of the wife immediately slowly")</f>
        <v>see young marriage aware of the statement of the wife immediately slowly</v>
      </c>
    </row>
    <row r="1638" ht="15.75" customHeight="1">
      <c r="A1638" s="3" t="s">
        <v>11811</v>
      </c>
      <c r="B1638" s="3" t="s">
        <v>11812</v>
      </c>
      <c r="C1638" s="3" t="s">
        <v>11813</v>
      </c>
      <c r="D1638" s="3" t="s">
        <v>11814</v>
      </c>
      <c r="E1638" s="3" t="s">
        <v>11815</v>
      </c>
      <c r="F1638" s="3" t="s">
        <v>11816</v>
      </c>
      <c r="G1638" s="3" t="s">
        <v>11817</v>
      </c>
      <c r="H1638" s="3" t="s">
        <v>11818</v>
      </c>
      <c r="I1638" s="3" t="str">
        <f>IFERROR(__xludf.DUMMYFUNCTION("GOOGLETRANSLATE(H1638,""id"",""en"")"),"Bill Child Proud Molly said the child of the young weasley bill family side Bill said marriage")</f>
        <v>Bill Child Proud Molly said the child of the young weasley bill family side Bill said marriage</v>
      </c>
    </row>
    <row r="1639" ht="15.75" customHeight="1">
      <c r="A1639" s="3" t="s">
        <v>11819</v>
      </c>
      <c r="B1639" s="3" t="s">
        <v>11820</v>
      </c>
      <c r="C1639" s="3" t="s">
        <v>11821</v>
      </c>
      <c r="D1639" s="3" t="s">
        <v>11822</v>
      </c>
      <c r="E1639" s="3" t="s">
        <v>11823</v>
      </c>
      <c r="F1639" s="3" t="s">
        <v>11824</v>
      </c>
      <c r="G1639" s="3" t="s">
        <v>11825</v>
      </c>
      <c r="H1639" s="3" t="s">
        <v>11826</v>
      </c>
      <c r="I1639" s="3" t="str">
        <f>IFERROR(__xludf.DUMMYFUNCTION("GOOGLETRANSLATE(H1639,""id"",""en"")"),"Think the Voldemort regime is young pairs of marriage molly amp arthur let just say a beautiful marriage pair")</f>
        <v>Think the Voldemort regime is young pairs of marriage molly amp arthur let just say a beautiful marriage pair</v>
      </c>
    </row>
    <row r="1640" ht="15.75" customHeight="1">
      <c r="A1640" s="3" t="s">
        <v>11827</v>
      </c>
      <c r="B1640" s="3" t="s">
        <v>11828</v>
      </c>
      <c r="C1640" s="3" t="s">
        <v>11829</v>
      </c>
      <c r="D1640" s="3" t="s">
        <v>11830</v>
      </c>
      <c r="E1640" s="3" t="s">
        <v>11831</v>
      </c>
      <c r="F1640" s="3" t="s">
        <v>11832</v>
      </c>
      <c r="G1640" s="3" t="s">
        <v>11833</v>
      </c>
      <c r="H1640" s="3" t="s">
        <v>11834</v>
      </c>
      <c r="I1640" s="3" t="str">
        <f>IFERROR(__xludf.DUMMYFUNCTION("GOOGLETRANSLATE(H1640,""id"",""en"")"),"Especially Molly Weasley Alas Molly Thinking Bill Fleur Runa Marriage The condition of the world of magic is chaotic Voldemort regime Amp Cinta Bill Amp Fleur Muda Know Mata Molly Mata")</f>
        <v>Especially Molly Weasley Alas Molly Thinking Bill Fleur Runa Marriage The condition of the world of magic is chaotic Voldemort regime Amp Cinta Bill Amp Fleur Muda Know Mata Molly Mata</v>
      </c>
    </row>
    <row r="1641" ht="15.75" customHeight="1">
      <c r="A1641" s="3" t="s">
        <v>11835</v>
      </c>
      <c r="B1641" s="3" t="s">
        <v>11836</v>
      </c>
      <c r="C1641" s="3" t="s">
        <v>11836</v>
      </c>
      <c r="D1641" s="3" t="s">
        <v>11837</v>
      </c>
      <c r="E1641" s="3" t="s">
        <v>11838</v>
      </c>
      <c r="F1641" s="3" t="s">
        <v>11839</v>
      </c>
      <c r="G1641" s="3" t="s">
        <v>11840</v>
      </c>
      <c r="H1641" s="3" t="s">
        <v>11841</v>
      </c>
      <c r="I1641" s="3" t="str">
        <f>IFERROR(__xludf.DUMMYFUNCTION("GOOGLETRANSLATE(H1641,""id"",""en"")"),"if you finish reading, bring a young marriage")</f>
        <v>if you finish reading, bring a young marriage</v>
      </c>
    </row>
    <row r="1642" ht="15.75" customHeight="1">
      <c r="A1642" s="3" t="s">
        <v>11842</v>
      </c>
      <c r="B1642" s="3" t="s">
        <v>11843</v>
      </c>
      <c r="C1642" s="3" t="s">
        <v>11844</v>
      </c>
      <c r="D1642" s="3" t="s">
        <v>11845</v>
      </c>
      <c r="E1642" s="3" t="s">
        <v>11846</v>
      </c>
      <c r="F1642" s="3" t="s">
        <v>11847</v>
      </c>
      <c r="G1642" s="3" t="s">
        <v>11848</v>
      </c>
      <c r="H1642" s="3" t="s">
        <v>11849</v>
      </c>
      <c r="I1642" s="3" t="str">
        <f>IFERROR(__xludf.DUMMYFUNCTION("GOOGLETRANSLATE(H1642,""id"",""en"")"),"not aimed at the statement not the child makes you young if we go to marriage children outside the child need parents")</f>
        <v>not aimed at the statement not the child makes you young if we go to marriage children outside the child need parents</v>
      </c>
    </row>
    <row r="1643" ht="15.75" customHeight="1">
      <c r="A1643" s="3" t="s">
        <v>11850</v>
      </c>
      <c r="B1643" s="3" t="s">
        <v>11851</v>
      </c>
      <c r="C1643" s="3" t="s">
        <v>11852</v>
      </c>
      <c r="D1643" s="3" t="s">
        <v>11853</v>
      </c>
      <c r="E1643" s="3" t="s">
        <v>11854</v>
      </c>
      <c r="F1643" s="3" t="s">
        <v>11855</v>
      </c>
      <c r="G1643" s="3" t="s">
        <v>11856</v>
      </c>
      <c r="H1643" s="3" t="s">
        <v>11857</v>
      </c>
      <c r="I1643" s="3" t="str">
        <f>IFERROR(__xludf.DUMMYFUNCTION("GOOGLETRANSLATE(H1643,""id"",""en"")"),"young children victim thinking about young marriage")</f>
        <v>young children victim thinking about young marriage</v>
      </c>
    </row>
    <row r="1644" ht="15.75" customHeight="1">
      <c r="A1644" s="3" t="s">
        <v>11858</v>
      </c>
      <c r="B1644" s="3" t="s">
        <v>11858</v>
      </c>
      <c r="C1644" s="3" t="s">
        <v>11859</v>
      </c>
      <c r="D1644" s="3" t="s">
        <v>11860</v>
      </c>
      <c r="E1644" s="3" t="s">
        <v>11861</v>
      </c>
      <c r="F1644" s="3" t="s">
        <v>11862</v>
      </c>
      <c r="G1644" s="3" t="s">
        <v>11862</v>
      </c>
      <c r="H1644" s="3" t="s">
        <v>11863</v>
      </c>
      <c r="I1644" s="3" t="str">
        <f>IFERROR(__xludf.DUMMYFUNCTION("GOOGLETRANSLATE(H1644,""id"",""en"")"),"young marriage using a salary party anyway")</f>
        <v>young marriage using a salary party anyway</v>
      </c>
    </row>
    <row r="1645" ht="15.75" customHeight="1">
      <c r="A1645" s="3" t="s">
        <v>11864</v>
      </c>
      <c r="B1645" s="3" t="s">
        <v>11864</v>
      </c>
      <c r="C1645" s="3" t="s">
        <v>11865</v>
      </c>
      <c r="D1645" s="3" t="s">
        <v>11866</v>
      </c>
      <c r="E1645" s="3" t="s">
        <v>11867</v>
      </c>
      <c r="F1645" s="3" t="s">
        <v>11868</v>
      </c>
      <c r="G1645" s="3" t="s">
        <v>11869</v>
      </c>
      <c r="H1645" s="3" t="s">
        <v>11870</v>
      </c>
      <c r="I1645" s="3" t="str">
        <f>IFERROR(__xludf.DUMMYFUNCTION("GOOGLETRANSLATE(H1645,""id"",""en"")"),"nderr, fat people are shocked to meet delicious gase had, tell me bad gadengerin young children, aunty, for example, uncle's marriage is not fat, not thin")</f>
        <v>nderr, fat people are shocked to meet delicious gase had, tell me bad gadengerin young children, aunty, for example, uncle's marriage is not fat, not thin</v>
      </c>
    </row>
    <row r="1646" ht="15.75" customHeight="1">
      <c r="A1646" s="3" t="s">
        <v>11871</v>
      </c>
      <c r="B1646" s="3" t="s">
        <v>11872</v>
      </c>
      <c r="C1646" s="3" t="s">
        <v>11873</v>
      </c>
      <c r="D1646" s="3" t="s">
        <v>11874</v>
      </c>
      <c r="E1646" s="3" t="s">
        <v>11875</v>
      </c>
      <c r="F1646" s="3" t="s">
        <v>11876</v>
      </c>
      <c r="G1646" s="3" t="s">
        <v>11877</v>
      </c>
      <c r="H1646" s="3" t="s">
        <v>11878</v>
      </c>
      <c r="I1646" s="3" t="str">
        <f>IFERROR(__xludf.DUMMYFUNCTION("GOOGLETRANSLATE(H1646,""id"",""en"")"),"Please really Campus Life after marriage lifen, you see Yoshiden different pairs")</f>
        <v>Please really Campus Life after marriage lifen, you see Yoshiden different pairs</v>
      </c>
    </row>
    <row r="1647" ht="15.75" customHeight="1">
      <c r="A1647" s="3" t="s">
        <v>11879</v>
      </c>
      <c r="B1647" s="3" t="s">
        <v>11880</v>
      </c>
      <c r="C1647" s="3" t="s">
        <v>11881</v>
      </c>
      <c r="D1647" s="3" t="s">
        <v>11882</v>
      </c>
      <c r="E1647" s="3" t="s">
        <v>11883</v>
      </c>
      <c r="F1647" s="3" t="s">
        <v>11884</v>
      </c>
      <c r="G1647" s="3" t="s">
        <v>11884</v>
      </c>
      <c r="H1647" s="3" t="s">
        <v>11885</v>
      </c>
      <c r="I1647" s="3" t="str">
        <f>IFERROR(__xludf.DUMMYFUNCTION("GOOGLETRANSLATE(H1647,""id"",""en"")"),"Marriage Young Master")</f>
        <v>Marriage Young Master</v>
      </c>
    </row>
    <row r="1648" ht="15.75" customHeight="1">
      <c r="A1648" s="3" t="s">
        <v>11886</v>
      </c>
      <c r="B1648" s="3" t="s">
        <v>11887</v>
      </c>
      <c r="C1648" s="3" t="s">
        <v>11888</v>
      </c>
      <c r="D1648" s="3" t="s">
        <v>11889</v>
      </c>
      <c r="E1648" s="3" t="s">
        <v>11889</v>
      </c>
      <c r="F1648" s="3" t="s">
        <v>11890</v>
      </c>
      <c r="G1648" s="3" t="s">
        <v>11890</v>
      </c>
      <c r="H1648" s="3" t="s">
        <v>11891</v>
      </c>
      <c r="I1648" s="3" t="str">
        <f>IFERROR(__xludf.DUMMYFUNCTION("GOOGLETRANSLATE(H1648,""id"",""en"")"),"guess young marriage not")</f>
        <v>guess young marriage not</v>
      </c>
    </row>
    <row r="1649" ht="15.75" customHeight="1">
      <c r="A1649" s="3" t="s">
        <v>11892</v>
      </c>
      <c r="B1649" s="3" t="s">
        <v>11893</v>
      </c>
      <c r="C1649" s="3" t="s">
        <v>11894</v>
      </c>
      <c r="D1649" s="3" t="s">
        <v>11895</v>
      </c>
      <c r="E1649" s="3" t="s">
        <v>11896</v>
      </c>
      <c r="F1649" s="3" t="s">
        <v>11897</v>
      </c>
      <c r="G1649" s="3" t="s">
        <v>11898</v>
      </c>
      <c r="H1649" s="3" t="s">
        <v>11899</v>
      </c>
      <c r="I1649" s="3" t="str">
        <f>IFERROR(__xludf.DUMMYFUNCTION("GOOGLETRANSLATE(H1649,""id"",""en"")"),"Near Fuck, I can't talk, just try a trial if you match the young marriage established.")</f>
        <v>Near Fuck, I can't talk, just try a trial if you match the young marriage established.</v>
      </c>
    </row>
    <row r="1650" ht="15.75" customHeight="1">
      <c r="A1650" s="3" t="s">
        <v>11900</v>
      </c>
      <c r="B1650" s="3" t="s">
        <v>11900</v>
      </c>
      <c r="C1650" s="3" t="s">
        <v>11901</v>
      </c>
      <c r="D1650" s="3" t="s">
        <v>11902</v>
      </c>
      <c r="E1650" s="3" t="s">
        <v>11902</v>
      </c>
      <c r="F1650" s="3" t="s">
        <v>169</v>
      </c>
      <c r="G1650" s="3" t="s">
        <v>169</v>
      </c>
      <c r="H1650" s="3" t="s">
        <v>170</v>
      </c>
      <c r="I1650" s="3" t="str">
        <f>IFERROR(__xludf.DUMMYFUNCTION("GOOGLETRANSLATE(H1650,""id"",""en"")"),"The Young Marriage")</f>
        <v>The Young Marriage</v>
      </c>
    </row>
    <row r="1651" ht="15.75" customHeight="1">
      <c r="A1651" s="3" t="s">
        <v>11903</v>
      </c>
      <c r="B1651" s="3" t="s">
        <v>11903</v>
      </c>
      <c r="C1651" s="3" t="s">
        <v>11904</v>
      </c>
      <c r="D1651" s="3" t="s">
        <v>11905</v>
      </c>
      <c r="E1651" s="3" t="s">
        <v>11906</v>
      </c>
      <c r="F1651" s="3" t="s">
        <v>11907</v>
      </c>
      <c r="G1651" s="3" t="s">
        <v>11908</v>
      </c>
      <c r="H1651" s="3" t="s">
        <v>11909</v>
      </c>
      <c r="I1651" s="3" t="str">
        <f>IFERROR(__xludf.DUMMYFUNCTION("GOOGLETRANSLATE(H1651,""id"",""en"")"),"You repeat the delay marriage to get rid of marriage Enjoy a good life young thinking ngus husband of a child needs a household")</f>
        <v>You repeat the delay marriage to get rid of marriage Enjoy a good life young thinking ngus husband of a child needs a household</v>
      </c>
    </row>
    <row r="1652" ht="15.75" customHeight="1">
      <c r="A1652" s="3" t="s">
        <v>11910</v>
      </c>
      <c r="B1652" s="3" t="s">
        <v>11911</v>
      </c>
      <c r="C1652" s="3" t="s">
        <v>11912</v>
      </c>
      <c r="D1652" s="3" t="s">
        <v>11913</v>
      </c>
      <c r="E1652" s="3" t="s">
        <v>11914</v>
      </c>
      <c r="F1652" s="3" t="s">
        <v>11915</v>
      </c>
      <c r="G1652" s="3" t="s">
        <v>11915</v>
      </c>
      <c r="H1652" s="3" t="s">
        <v>11916</v>
      </c>
      <c r="I1652" s="3" t="str">
        <f>IFERROR(__xludf.DUMMYFUNCTION("GOOGLETRANSLATE(H1652,""id"",""en"")"),"cuy young lecturer marriage amjinkk")</f>
        <v>cuy young lecturer marriage amjinkk</v>
      </c>
    </row>
    <row r="1653" ht="15.75" customHeight="1">
      <c r="A1653" s="3" t="s">
        <v>8747</v>
      </c>
      <c r="B1653" s="3" t="s">
        <v>8747</v>
      </c>
      <c r="C1653" s="3" t="s">
        <v>170</v>
      </c>
      <c r="D1653" s="3" t="s">
        <v>169</v>
      </c>
      <c r="E1653" s="3" t="s">
        <v>169</v>
      </c>
      <c r="F1653" s="3" t="s">
        <v>169</v>
      </c>
      <c r="G1653" s="3" t="s">
        <v>169</v>
      </c>
      <c r="H1653" s="3" t="s">
        <v>170</v>
      </c>
      <c r="I1653" s="3" t="str">
        <f>IFERROR(__xludf.DUMMYFUNCTION("GOOGLETRANSLATE(H1653,""id"",""en"")"),"The Young Marriage")</f>
        <v>The Young Marriage</v>
      </c>
    </row>
    <row r="1654" ht="15.75" customHeight="1">
      <c r="A1654" s="3" t="s">
        <v>11917</v>
      </c>
      <c r="B1654" s="3" t="s">
        <v>11917</v>
      </c>
      <c r="C1654" s="3" t="s">
        <v>170</v>
      </c>
      <c r="D1654" s="3" t="s">
        <v>169</v>
      </c>
      <c r="E1654" s="3" t="s">
        <v>169</v>
      </c>
      <c r="F1654" s="3" t="s">
        <v>169</v>
      </c>
      <c r="G1654" s="3" t="s">
        <v>169</v>
      </c>
      <c r="H1654" s="3" t="s">
        <v>170</v>
      </c>
      <c r="I1654" s="3" t="str">
        <f>IFERROR(__xludf.DUMMYFUNCTION("GOOGLETRANSLATE(H1654,""id"",""en"")"),"The Young Marriage")</f>
        <v>The Young Marriage</v>
      </c>
    </row>
    <row r="1655" ht="15.75" customHeight="1">
      <c r="A1655" s="3" t="s">
        <v>11918</v>
      </c>
      <c r="B1655" s="3" t="s">
        <v>11919</v>
      </c>
      <c r="C1655" s="3" t="s">
        <v>11920</v>
      </c>
      <c r="D1655" s="3" t="s">
        <v>11921</v>
      </c>
      <c r="E1655" s="3" t="s">
        <v>11922</v>
      </c>
      <c r="F1655" s="3" t="s">
        <v>11923</v>
      </c>
      <c r="G1655" s="3" t="s">
        <v>11924</v>
      </c>
      <c r="H1655" s="3" t="s">
        <v>11925</v>
      </c>
      <c r="I1655" s="3" t="str">
        <f>IFERROR(__xludf.DUMMYFUNCTION("GOOGLETRANSLATE(H1655,""id"",""en"")"),"Try to think carefully about age, say ALLAGE gets age, try to look around the young marriage people know divorce ready to be mentally divided the marriage test shape")</f>
        <v>Try to think carefully about age, say ALLAGE gets age, try to look around the young marriage people know divorce ready to be mentally divided the marriage test shape</v>
      </c>
    </row>
    <row r="1656" ht="15.75" customHeight="1">
      <c r="A1656" s="3" t="s">
        <v>11926</v>
      </c>
      <c r="B1656" s="3" t="s">
        <v>11927</v>
      </c>
      <c r="C1656" s="3" t="s">
        <v>11928</v>
      </c>
      <c r="D1656" s="3" t="s">
        <v>11929</v>
      </c>
      <c r="E1656" s="3" t="s">
        <v>11930</v>
      </c>
      <c r="F1656" s="3" t="s">
        <v>11931</v>
      </c>
      <c r="G1656" s="3" t="s">
        <v>11932</v>
      </c>
      <c r="H1656" s="3" t="s">
        <v>11933</v>
      </c>
      <c r="I1656" s="3" t="str">
        <f>IFERROR(__xludf.DUMMYFUNCTION("GOOGLETRANSLATE(H1656,""id"",""en"")"),"sometimes it is medical, like the cynicine of young people, the birth of the laughter of the name of the friend's birth friend of the young marriage to fight is really medical")</f>
        <v>sometimes it is medical, like the cynicine of young people, the birth of the laughter of the name of the friend's birth friend of the young marriage to fight is really medical</v>
      </c>
    </row>
    <row r="1657" ht="15.75" customHeight="1">
      <c r="A1657" s="3" t="s">
        <v>11934</v>
      </c>
      <c r="B1657" s="3" t="s">
        <v>11935</v>
      </c>
      <c r="C1657" s="3" t="s">
        <v>11936</v>
      </c>
      <c r="D1657" s="3" t="s">
        <v>11937</v>
      </c>
      <c r="E1657" s="3" t="s">
        <v>11937</v>
      </c>
      <c r="F1657" s="3" t="s">
        <v>11937</v>
      </c>
      <c r="G1657" s="3" t="s">
        <v>11937</v>
      </c>
      <c r="H1657" s="3" t="s">
        <v>11936</v>
      </c>
      <c r="I1657" s="3" t="str">
        <f>IFERROR(__xludf.DUMMYFUNCTION("GOOGLETRANSLATE(H1657,""id"",""en"")"),"young marriage or young nyaleg")</f>
        <v>young marriage or young nyaleg</v>
      </c>
    </row>
    <row r="1658" ht="15.75" customHeight="1">
      <c r="A1658" s="3" t="s">
        <v>11938</v>
      </c>
      <c r="B1658" s="3" t="s">
        <v>11938</v>
      </c>
      <c r="C1658" s="3" t="s">
        <v>11938</v>
      </c>
      <c r="D1658" s="3" t="s">
        <v>11939</v>
      </c>
      <c r="E1658" s="3" t="s">
        <v>11940</v>
      </c>
      <c r="F1658" s="3" t="s">
        <v>522</v>
      </c>
      <c r="G1658" s="3" t="s">
        <v>523</v>
      </c>
      <c r="H1658" s="3" t="s">
        <v>524</v>
      </c>
      <c r="I1658" s="3" t="str">
        <f>IFERROR(__xludf.DUMMYFUNCTION("GOOGLETRANSLATE(H1658,""id"",""en"")"),"young marriage hindar adultery forget the poor")</f>
        <v>young marriage hindar adultery forget the poor</v>
      </c>
    </row>
    <row r="1659" ht="15.75" customHeight="1">
      <c r="A1659" s="3" t="s">
        <v>11941</v>
      </c>
      <c r="B1659" s="3" t="s">
        <v>11942</v>
      </c>
      <c r="C1659" s="3" t="s">
        <v>11943</v>
      </c>
      <c r="D1659" s="3" t="s">
        <v>11944</v>
      </c>
      <c r="E1659" s="3" t="s">
        <v>11945</v>
      </c>
      <c r="F1659" s="3" t="s">
        <v>11946</v>
      </c>
      <c r="G1659" s="3" t="s">
        <v>11946</v>
      </c>
      <c r="H1659" s="3" t="s">
        <v>11947</v>
      </c>
      <c r="I1659" s="3" t="str">
        <f>IFERROR(__xludf.DUMMYFUNCTION("GOOGLETRANSLATE(H1659,""id"",""en"")"),"Young marriage or not")</f>
        <v>Young marriage or not</v>
      </c>
    </row>
    <row r="1660" ht="15.75" customHeight="1">
      <c r="A1660" s="3" t="s">
        <v>11948</v>
      </c>
      <c r="B1660" s="3" t="s">
        <v>11949</v>
      </c>
      <c r="C1660" s="3" t="s">
        <v>11950</v>
      </c>
      <c r="D1660" s="3" t="s">
        <v>11951</v>
      </c>
      <c r="E1660" s="3" t="s">
        <v>11952</v>
      </c>
      <c r="F1660" s="3" t="s">
        <v>11953</v>
      </c>
      <c r="G1660" s="3" t="s">
        <v>11953</v>
      </c>
      <c r="H1660" s="3" t="s">
        <v>11954</v>
      </c>
      <c r="I1660" s="3" t="str">
        <f>IFERROR(__xludf.DUMMYFUNCTION("GOOGLETRANSLATE(H1660,""id"",""en"")"),"young marriage people dead young fear of lauhul mahfuz death match")</f>
        <v>young marriage people dead young fear of lauhul mahfuz death match</v>
      </c>
    </row>
    <row r="1661" ht="15.75" customHeight="1">
      <c r="A1661" s="3" t="s">
        <v>11955</v>
      </c>
      <c r="B1661" s="3" t="s">
        <v>11956</v>
      </c>
      <c r="C1661" s="3" t="s">
        <v>11957</v>
      </c>
      <c r="D1661" s="3" t="s">
        <v>11958</v>
      </c>
      <c r="E1661" s="3" t="s">
        <v>11959</v>
      </c>
      <c r="F1661" s="3" t="s">
        <v>11960</v>
      </c>
      <c r="G1661" s="3" t="s">
        <v>11961</v>
      </c>
      <c r="H1661" s="3" t="s">
        <v>11962</v>
      </c>
      <c r="I1661" s="3" t="str">
        <f>IFERROR(__xludf.DUMMYFUNCTION("GOOGLETRANSLATE(H1661,""id"",""en"")"),"Very disgusted, a beautiful friend, smart, invite to marriage to college, the level of a smart friend, you want to work on college for marriage children, guys tell me to hunt for children")</f>
        <v>Very disgusted, a beautiful friend, smart, invite to marriage to college, the level of a smart friend, you want to work on college for marriage children, guys tell me to hunt for children</v>
      </c>
    </row>
    <row r="1662" ht="15.75" customHeight="1">
      <c r="A1662" s="3" t="s">
        <v>11963</v>
      </c>
      <c r="B1662" s="3" t="s">
        <v>11964</v>
      </c>
      <c r="C1662" s="3" t="s">
        <v>11965</v>
      </c>
      <c r="D1662" s="3" t="s">
        <v>11966</v>
      </c>
      <c r="E1662" s="3" t="s">
        <v>11966</v>
      </c>
      <c r="F1662" s="3" t="s">
        <v>11967</v>
      </c>
      <c r="G1662" s="3" t="s">
        <v>11967</v>
      </c>
      <c r="H1662" s="3" t="s">
        <v>11968</v>
      </c>
      <c r="I1662" s="3" t="str">
        <f>IFERROR(__xludf.DUMMYFUNCTION("GOOGLETRANSLATE(H1662,""id"",""en"")"),"Young Marriage Yes Unstable Needs Public Validation")</f>
        <v>Young Marriage Yes Unstable Needs Public Validation</v>
      </c>
    </row>
    <row r="1663" ht="15.75" customHeight="1">
      <c r="A1663" s="3" t="s">
        <v>11969</v>
      </c>
      <c r="B1663" s="3" t="s">
        <v>11970</v>
      </c>
      <c r="C1663" s="3" t="s">
        <v>11971</v>
      </c>
      <c r="D1663" s="3" t="s">
        <v>11972</v>
      </c>
      <c r="E1663" s="3" t="s">
        <v>11973</v>
      </c>
      <c r="F1663" s="3" t="s">
        <v>11974</v>
      </c>
      <c r="G1663" s="3" t="s">
        <v>11975</v>
      </c>
      <c r="H1663" s="3" t="s">
        <v>11976</v>
      </c>
      <c r="I1663" s="3" t="str">
        <f>IFERROR(__xludf.DUMMYFUNCTION("GOOGLETRANSLATE(H1663,""id"",""en"")"),"young marriage young marriage is very mixed with marriage, his friend is happy, Winrina")</f>
        <v>young marriage young marriage is very mixed with marriage, his friend is happy, Winrina</v>
      </c>
    </row>
    <row r="1664" ht="15.75" customHeight="1">
      <c r="A1664" s="3" t="s">
        <v>11977</v>
      </c>
      <c r="B1664" s="3" t="s">
        <v>11978</v>
      </c>
      <c r="C1664" s="3" t="s">
        <v>11979</v>
      </c>
      <c r="D1664" s="3" t="s">
        <v>11980</v>
      </c>
      <c r="E1664" s="3" t="s">
        <v>11981</v>
      </c>
      <c r="F1664" s="3" t="s">
        <v>11982</v>
      </c>
      <c r="G1664" s="3" t="s">
        <v>11983</v>
      </c>
      <c r="H1664" s="3" t="s">
        <v>11984</v>
      </c>
      <c r="I1664" s="3" t="str">
        <f>IFERROR(__xludf.DUMMYFUNCTION("GOOGLETRANSLATE(H1664,""id"",""en"")"),"Confused thinking to choose to die young marriage mudawkwk")</f>
        <v>Confused thinking to choose to die young marriage mudawkwk</v>
      </c>
    </row>
    <row r="1665" ht="15.75" customHeight="1">
      <c r="A1665" s="3" t="s">
        <v>11985</v>
      </c>
      <c r="B1665" s="3" t="s">
        <v>11986</v>
      </c>
      <c r="C1665" s="3" t="s">
        <v>11987</v>
      </c>
      <c r="D1665" s="3" t="s">
        <v>11988</v>
      </c>
      <c r="E1665" s="3" t="s">
        <v>11989</v>
      </c>
      <c r="F1665" s="3" t="s">
        <v>11990</v>
      </c>
      <c r="G1665" s="3" t="s">
        <v>11990</v>
      </c>
      <c r="H1665" s="3" t="s">
        <v>11991</v>
      </c>
      <c r="I1665" s="3" t="str">
        <f>IFERROR(__xludf.DUMMYFUNCTION("GOOGLETRANSLATE(H1665,""id"",""en"")"),"Impossible dream of young marriage age")</f>
        <v>Impossible dream of young marriage age</v>
      </c>
    </row>
    <row r="1666" ht="15.75" customHeight="1">
      <c r="A1666" s="3" t="s">
        <v>11992</v>
      </c>
      <c r="B1666" s="3" t="s">
        <v>11993</v>
      </c>
      <c r="C1666" s="3" t="s">
        <v>11994</v>
      </c>
      <c r="D1666" s="3" t="s">
        <v>11995</v>
      </c>
      <c r="E1666" s="3" t="s">
        <v>11996</v>
      </c>
      <c r="F1666" s="3" t="s">
        <v>11997</v>
      </c>
      <c r="G1666" s="3" t="s">
        <v>11998</v>
      </c>
      <c r="H1666" s="3" t="s">
        <v>11999</v>
      </c>
      <c r="I1666" s="3" t="str">
        <f>IFERROR(__xludf.DUMMYFUNCTION("GOOGLETRANSLATE(H1666,""id"",""en"")"),"not shadow marriage more young friends say yes soul mate wkwkwk is silent")</f>
        <v>not shadow marriage more young friends say yes soul mate wkwkwk is silent</v>
      </c>
    </row>
    <row r="1667" ht="15.75" customHeight="1">
      <c r="A1667" s="3" t="s">
        <v>12000</v>
      </c>
      <c r="B1667" s="3" t="s">
        <v>12001</v>
      </c>
      <c r="C1667" s="3" t="s">
        <v>12002</v>
      </c>
      <c r="D1667" s="3" t="s">
        <v>12003</v>
      </c>
      <c r="E1667" s="3" t="s">
        <v>12004</v>
      </c>
      <c r="F1667" s="3" t="s">
        <v>12005</v>
      </c>
      <c r="G1667" s="3" t="s">
        <v>12006</v>
      </c>
      <c r="H1667" s="3" t="s">
        <v>12007</v>
      </c>
      <c r="I1667" s="3" t="str">
        <f>IFERROR(__xludf.DUMMYFUNCTION("GOOGLETRANSLATE(H1667,""id"",""en"")"),"the result of marriage advice girls if marriage through young golong age of impulsive teenagers are less responsible")</f>
        <v>the result of marriage advice girls if marriage through young golong age of impulsive teenagers are less responsible</v>
      </c>
    </row>
    <row r="1668" ht="15.75" customHeight="1">
      <c r="A1668" s="3" t="s">
        <v>12008</v>
      </c>
      <c r="B1668" s="3" t="s">
        <v>12008</v>
      </c>
      <c r="C1668" s="3" t="s">
        <v>12009</v>
      </c>
      <c r="D1668" s="3" t="s">
        <v>12010</v>
      </c>
      <c r="E1668" s="3" t="s">
        <v>12011</v>
      </c>
      <c r="F1668" s="3" t="s">
        <v>12012</v>
      </c>
      <c r="G1668" s="3" t="s">
        <v>12013</v>
      </c>
      <c r="H1668" s="3" t="s">
        <v>12014</v>
      </c>
      <c r="I1668" s="3" t="str">
        <f>IFERROR(__xludf.DUMMYFUNCTION("GOOGLETRANSLATE(H1668,""id"",""en"")"),"the results of his sister's nder are positive for getting pregnant, let's marry young")</f>
        <v>the results of his sister's nder are positive for getting pregnant, let's marry young</v>
      </c>
    </row>
    <row r="1669" ht="15.75" customHeight="1">
      <c r="A1669" s="3" t="s">
        <v>12015</v>
      </c>
      <c r="B1669" s="3" t="s">
        <v>12016</v>
      </c>
      <c r="C1669" s="3" t="s">
        <v>12017</v>
      </c>
      <c r="D1669" s="3" t="s">
        <v>12018</v>
      </c>
      <c r="E1669" s="3" t="s">
        <v>12019</v>
      </c>
      <c r="F1669" s="3" t="s">
        <v>12020</v>
      </c>
      <c r="G1669" s="3" t="s">
        <v>12021</v>
      </c>
      <c r="H1669" s="3" t="s">
        <v>12022</v>
      </c>
      <c r="I1669" s="3" t="str">
        <f>IFERROR(__xludf.DUMMYFUNCTION("GOOGLETRANSLATE(H1669,""id"",""en"")"),"accept a girl salary, just find the spirit to find not to be determined to marry any person happy family ampsociety suffering age")</f>
        <v>accept a girl salary, just find the spirit to find not to be determined to marry any person happy family ampsociety suffering age</v>
      </c>
    </row>
    <row r="1670" ht="15.75" customHeight="1">
      <c r="A1670" s="3" t="s">
        <v>12023</v>
      </c>
      <c r="B1670" s="3" t="s">
        <v>12024</v>
      </c>
      <c r="C1670" s="3" t="s">
        <v>12025</v>
      </c>
      <c r="D1670" s="3" t="s">
        <v>12026</v>
      </c>
      <c r="E1670" s="3" t="s">
        <v>12027</v>
      </c>
      <c r="F1670" s="3" t="s">
        <v>12028</v>
      </c>
      <c r="G1670" s="3" t="s">
        <v>12029</v>
      </c>
      <c r="H1670" s="3" t="s">
        <v>12030</v>
      </c>
      <c r="I1670" s="3" t="str">
        <f>IFERROR(__xludf.DUMMYFUNCTION("GOOGLETRANSLATE(H1670,""id"",""en"")"),"tuh people sorry, just underestimate the money, lajang happy, lead young marriage children for divorce")</f>
        <v>tuh people sorry, just underestimate the money, lajang happy, lead young marriage children for divorce</v>
      </c>
    </row>
    <row r="1671" ht="15.75" customHeight="1">
      <c r="A1671" s="3" t="s">
        <v>12031</v>
      </c>
      <c r="B1671" s="3" t="s">
        <v>12032</v>
      </c>
      <c r="C1671" s="3" t="s">
        <v>12033</v>
      </c>
      <c r="D1671" s="3" t="s">
        <v>12034</v>
      </c>
      <c r="E1671" s="3" t="s">
        <v>12035</v>
      </c>
      <c r="F1671" s="3" t="s">
        <v>12036</v>
      </c>
      <c r="G1671" s="3" t="s">
        <v>12037</v>
      </c>
      <c r="H1671" s="3" t="s">
        <v>12038</v>
      </c>
      <c r="I1671" s="3" t="str">
        <f>IFERROR(__xludf.DUMMYFUNCTION("GOOGLETRANSLATE(H1671,""id"",""en"")"),"young marriage in my mind under young marriage in korea under Korea is under the main marriage, the main marriage says young marriage is under an age")</f>
        <v>young marriage in my mind under young marriage in korea under Korea is under the main marriage, the main marriage says young marriage is under an age</v>
      </c>
    </row>
    <row r="1672" ht="15.75" customHeight="1">
      <c r="A1672" s="3" t="s">
        <v>12039</v>
      </c>
      <c r="B1672" s="3" t="s">
        <v>12040</v>
      </c>
      <c r="C1672" s="3" t="s">
        <v>12041</v>
      </c>
      <c r="D1672" s="3" t="s">
        <v>12042</v>
      </c>
      <c r="E1672" s="3" t="s">
        <v>12043</v>
      </c>
      <c r="F1672" s="3" t="s">
        <v>12044</v>
      </c>
      <c r="G1672" s="3" t="s">
        <v>12045</v>
      </c>
      <c r="H1672" s="3" t="s">
        <v>12046</v>
      </c>
      <c r="I1672" s="3" t="str">
        <f>IFERROR(__xludf.DUMMYFUNCTION("GOOGLETRANSLATE(H1672,""id"",""en"")"),"yes Allah where the body is very thin young beautiful marriage very thin please live the body shape of the blackpink member please help please")</f>
        <v>yes Allah where the body is very thin young beautiful marriage very thin please live the body shape of the blackpink member please help please</v>
      </c>
    </row>
    <row r="1673" ht="15.75" customHeight="1">
      <c r="A1673" s="3" t="s">
        <v>12047</v>
      </c>
      <c r="B1673" s="3" t="s">
        <v>12048</v>
      </c>
      <c r="C1673" s="3" t="s">
        <v>12049</v>
      </c>
      <c r="D1673" s="3" t="s">
        <v>12050</v>
      </c>
      <c r="E1673" s="3" t="s">
        <v>12051</v>
      </c>
      <c r="F1673" s="3" t="s">
        <v>12052</v>
      </c>
      <c r="G1673" s="3" t="s">
        <v>12053</v>
      </c>
      <c r="H1673" s="3" t="s">
        <v>12054</v>
      </c>
      <c r="I1673" s="3" t="str">
        <f>IFERROR(__xludf.DUMMYFUNCTION("GOOGLETRANSLATE(H1673,""id"",""en"")"),"really cool young people marriage people mean to work, the tube is to buy a house hundred million houses, the cost of marriage uses only millions")</f>
        <v>really cool young people marriage people mean to work, the tube is to buy a house hundred million houses, the cost of marriage uses only millions</v>
      </c>
    </row>
    <row r="1674" ht="15.75" customHeight="1">
      <c r="A1674" s="3" t="s">
        <v>12055</v>
      </c>
      <c r="B1674" s="3" t="s">
        <v>12056</v>
      </c>
      <c r="C1674" s="3" t="s">
        <v>12057</v>
      </c>
      <c r="D1674" s="3" t="s">
        <v>12058</v>
      </c>
      <c r="E1674" s="3" t="s">
        <v>12059</v>
      </c>
      <c r="F1674" s="3" t="s">
        <v>12060</v>
      </c>
      <c r="G1674" s="3" t="s">
        <v>12060</v>
      </c>
      <c r="H1674" s="3" t="s">
        <v>12061</v>
      </c>
      <c r="I1674" s="3" t="str">
        <f>IFERROR(__xludf.DUMMYFUNCTION("GOOGLETRANSLATE(H1674,""id"",""en"")"),"where is the money from young marriage")</f>
        <v>where is the money from young marriage</v>
      </c>
    </row>
    <row r="1675" ht="15.75" customHeight="1">
      <c r="A1675" s="3" t="s">
        <v>12062</v>
      </c>
      <c r="B1675" s="3" t="s">
        <v>12063</v>
      </c>
      <c r="C1675" s="3" t="s">
        <v>12064</v>
      </c>
      <c r="D1675" s="3" t="s">
        <v>12065</v>
      </c>
      <c r="E1675" s="3" t="s">
        <v>12066</v>
      </c>
      <c r="F1675" s="3" t="s">
        <v>12067</v>
      </c>
      <c r="G1675" s="3" t="s">
        <v>12068</v>
      </c>
      <c r="H1675" s="3" t="s">
        <v>12069</v>
      </c>
      <c r="I1675" s="3" t="str">
        <f>IFERROR(__xludf.DUMMYFUNCTION("GOOGLETRANSLATE(H1675,""id"",""en"")"),"think if the young marriage is a gap, miss")</f>
        <v>think if the young marriage is a gap, miss</v>
      </c>
    </row>
    <row r="1676" ht="15.75" customHeight="1">
      <c r="A1676" s="3" t="s">
        <v>12070</v>
      </c>
      <c r="B1676" s="3" t="s">
        <v>12071</v>
      </c>
      <c r="C1676" s="3" t="s">
        <v>12072</v>
      </c>
      <c r="D1676" s="3" t="s">
        <v>12073</v>
      </c>
      <c r="E1676" s="3" t="s">
        <v>12074</v>
      </c>
      <c r="F1676" s="3" t="s">
        <v>12075</v>
      </c>
      <c r="G1676" s="3" t="s">
        <v>12075</v>
      </c>
      <c r="H1676" s="3" t="s">
        <v>12076</v>
      </c>
      <c r="I1676" s="3" t="str">
        <f>IFERROR(__xludf.DUMMYFUNCTION("GOOGLETRANSLATE(H1676,""id"",""en"")"),"young marriage forgot")</f>
        <v>young marriage forgot</v>
      </c>
    </row>
    <row r="1677" ht="15.75" customHeight="1">
      <c r="A1677" s="3" t="s">
        <v>12077</v>
      </c>
      <c r="B1677" s="3" t="s">
        <v>12078</v>
      </c>
      <c r="C1677" s="3" t="s">
        <v>12079</v>
      </c>
      <c r="D1677" s="3" t="s">
        <v>12080</v>
      </c>
      <c r="E1677" s="3" t="s">
        <v>12080</v>
      </c>
      <c r="F1677" s="3" t="s">
        <v>12080</v>
      </c>
      <c r="G1677" s="3" t="s">
        <v>12081</v>
      </c>
      <c r="H1677" s="3" t="s">
        <v>12082</v>
      </c>
      <c r="I1677" s="3" t="str">
        <f>IFERROR(__xludf.DUMMYFUNCTION("GOOGLETRANSLATE(H1677,""id"",""en"")"),"right brother uyo marriage young")</f>
        <v>right brother uyo marriage young</v>
      </c>
    </row>
    <row r="1678" ht="15.75" customHeight="1">
      <c r="A1678" s="3" t="s">
        <v>12083</v>
      </c>
      <c r="B1678" s="3" t="s">
        <v>12083</v>
      </c>
      <c r="C1678" s="3" t="s">
        <v>12084</v>
      </c>
      <c r="D1678" s="3" t="s">
        <v>12085</v>
      </c>
      <c r="E1678" s="3" t="s">
        <v>12086</v>
      </c>
      <c r="F1678" s="3" t="s">
        <v>12087</v>
      </c>
      <c r="G1678" s="3" t="s">
        <v>12087</v>
      </c>
      <c r="H1678" s="3" t="s">
        <v>12088</v>
      </c>
      <c r="I1678" s="3" t="str">
        <f>IFERROR(__xludf.DUMMYFUNCTION("GOOGLETRANSLATE(H1678,""id"",""en"")"),"young man")</f>
        <v>young man</v>
      </c>
    </row>
    <row r="1679" ht="15.75" customHeight="1">
      <c r="A1679" s="3" t="s">
        <v>12089</v>
      </c>
      <c r="B1679" s="3" t="s">
        <v>12090</v>
      </c>
      <c r="C1679" s="3" t="s">
        <v>12091</v>
      </c>
      <c r="D1679" s="3" t="s">
        <v>12092</v>
      </c>
      <c r="E1679" s="3" t="s">
        <v>12093</v>
      </c>
      <c r="F1679" s="3" t="s">
        <v>12094</v>
      </c>
      <c r="G1679" s="3" t="s">
        <v>12095</v>
      </c>
      <c r="H1679" s="3" t="s">
        <v>12096</v>
      </c>
      <c r="I1679" s="3" t="str">
        <f>IFERROR(__xludf.DUMMYFUNCTION("GOOGLETRANSLATE(H1679,""id"",""en"")"),"Young Over Glorification Young Marriage Basic Manner Just Children")</f>
        <v>Young Over Glorification Young Marriage Basic Manner Just Children</v>
      </c>
    </row>
    <row r="1680" ht="15.75" customHeight="1">
      <c r="A1680" s="3" t="s">
        <v>12097</v>
      </c>
      <c r="B1680" s="3" t="s">
        <v>12098</v>
      </c>
      <c r="C1680" s="3" t="s">
        <v>12099</v>
      </c>
      <c r="D1680" s="3" t="s">
        <v>12100</v>
      </c>
      <c r="E1680" s="3" t="s">
        <v>12101</v>
      </c>
      <c r="F1680" s="3" t="s">
        <v>12102</v>
      </c>
      <c r="G1680" s="3" t="s">
        <v>12103</v>
      </c>
      <c r="H1680" s="3" t="s">
        <v>12104</v>
      </c>
      <c r="I1680" s="3" t="str">
        <f>IFERROR(__xludf.DUMMYFUNCTION("GOOGLETRANSLATE(H1680,""id"",""en"")"),"Relaxing, marriage is a hunt because my family is getting married quickly, so I am, because my grandchildren are a child, it's the distance of grandchildren to relax, hehe, let's be young")</f>
        <v>Relaxing, marriage is a hunt because my family is getting married quickly, so I am, because my grandchildren are a child, it's the distance of grandchildren to relax, hehe, let's be young</v>
      </c>
    </row>
    <row r="1681" ht="15.75" customHeight="1">
      <c r="A1681" s="3" t="s">
        <v>12105</v>
      </c>
      <c r="B1681" s="3" t="s">
        <v>12106</v>
      </c>
      <c r="C1681" s="3" t="s">
        <v>12107</v>
      </c>
      <c r="D1681" s="3" t="s">
        <v>12108</v>
      </c>
      <c r="E1681" s="3" t="s">
        <v>12109</v>
      </c>
      <c r="F1681" s="3" t="s">
        <v>12110</v>
      </c>
      <c r="G1681" s="3" t="s">
        <v>12111</v>
      </c>
      <c r="H1681" s="3" t="s">
        <v>12112</v>
      </c>
      <c r="I1681" s="3" t="str">
        <f>IFERROR(__xludf.DUMMYFUNCTION("GOOGLETRANSLATE(H1681,""id"",""en"")"),"choose not to be afraid of regret that I can't like my friend's natural marriage to you")</f>
        <v>choose not to be afraid of regret that I can't like my friend's natural marriage to you</v>
      </c>
    </row>
    <row r="1682" ht="15.75" customHeight="1">
      <c r="A1682" s="3" t="s">
        <v>12113</v>
      </c>
      <c r="B1682" s="3" t="s">
        <v>12114</v>
      </c>
      <c r="C1682" s="3" t="s">
        <v>12115</v>
      </c>
      <c r="D1682" s="3" t="s">
        <v>12116</v>
      </c>
      <c r="E1682" s="3" t="s">
        <v>12117</v>
      </c>
      <c r="F1682" s="3" t="s">
        <v>12118</v>
      </c>
      <c r="G1682" s="3" t="s">
        <v>12119</v>
      </c>
      <c r="H1682" s="3" t="s">
        <v>12120</v>
      </c>
      <c r="I1682" s="3" t="str">
        <f>IFERROR(__xludf.DUMMYFUNCTION("GOOGLETRANSLATE(H1682,""id"",""en"")"),"like a young wedding drama poster sitting so beautiful wearing a ring")</f>
        <v>like a young wedding drama poster sitting so beautiful wearing a ring</v>
      </c>
    </row>
    <row r="1683" ht="15.75" customHeight="1">
      <c r="A1683" s="3" t="s">
        <v>12121</v>
      </c>
      <c r="B1683" s="3" t="s">
        <v>12122</v>
      </c>
      <c r="C1683" s="3" t="s">
        <v>12123</v>
      </c>
      <c r="D1683" s="3" t="s">
        <v>12124</v>
      </c>
      <c r="E1683" s="3" t="s">
        <v>12125</v>
      </c>
      <c r="F1683" s="3" t="s">
        <v>12126</v>
      </c>
      <c r="G1683" s="3" t="s">
        <v>12127</v>
      </c>
      <c r="H1683" s="3" t="s">
        <v>12128</v>
      </c>
      <c r="I1683" s="3" t="str">
        <f>IFERROR(__xludf.DUMMYFUNCTION("GOOGLETRANSLATE(H1683,""id"",""en"")"),"really Titi marriage is told if you get married young Princess Titi if you marry a young age, the face of a baby face, thinks of marriage, is really young")</f>
        <v>really Titi marriage is told if you get married young Princess Titi if you marry a young age, the face of a baby face, thinks of marriage, is really young</v>
      </c>
    </row>
    <row r="1684" ht="15.75" customHeight="1">
      <c r="A1684" s="3" t="s">
        <v>12129</v>
      </c>
      <c r="B1684" s="3" t="s">
        <v>12130</v>
      </c>
      <c r="C1684" s="3" t="s">
        <v>12131</v>
      </c>
      <c r="D1684" s="3" t="s">
        <v>12132</v>
      </c>
      <c r="E1684" s="3" t="s">
        <v>12133</v>
      </c>
      <c r="F1684" s="3" t="s">
        <v>12134</v>
      </c>
      <c r="G1684" s="3" t="s">
        <v>12135</v>
      </c>
      <c r="H1684" s="3" t="s">
        <v>12136</v>
      </c>
      <c r="I1684" s="3" t="str">
        <f>IFERROR(__xludf.DUMMYFUNCTION("GOOGLETRANSLATE(H1684,""id"",""en"")"),"point tomorrow if you get married anyway young")</f>
        <v>point tomorrow if you get married anyway young</v>
      </c>
    </row>
    <row r="1685" ht="15.75" customHeight="1">
      <c r="A1685" s="3" t="s">
        <v>12137</v>
      </c>
      <c r="B1685" s="3" t="s">
        <v>12137</v>
      </c>
      <c r="C1685" s="3" t="s">
        <v>12137</v>
      </c>
      <c r="D1685" s="3" t="s">
        <v>12138</v>
      </c>
      <c r="E1685" s="3" t="s">
        <v>12139</v>
      </c>
      <c r="F1685" s="3" t="s">
        <v>5336</v>
      </c>
      <c r="G1685" s="3" t="s">
        <v>5336</v>
      </c>
      <c r="H1685" s="3" t="s">
        <v>5337</v>
      </c>
      <c r="I1685" s="3" t="str">
        <f>IFERROR(__xludf.DUMMYFUNCTION("GOOGLETRANSLATE(H1685,""id"",""en"")"),"Fear of young marriage")</f>
        <v>Fear of young marriage</v>
      </c>
    </row>
    <row r="1686" ht="15.75" customHeight="1">
      <c r="A1686" s="3" t="s">
        <v>12140</v>
      </c>
      <c r="B1686" s="3" t="s">
        <v>12141</v>
      </c>
      <c r="C1686" s="3" t="s">
        <v>12142</v>
      </c>
      <c r="D1686" s="3" t="s">
        <v>12143</v>
      </c>
      <c r="E1686" s="3" t="s">
        <v>12144</v>
      </c>
      <c r="F1686" s="3" t="s">
        <v>12145</v>
      </c>
      <c r="G1686" s="3" t="s">
        <v>12146</v>
      </c>
      <c r="H1686" s="3" t="s">
        <v>12147</v>
      </c>
      <c r="I1686" s="3" t="str">
        <f>IFERROR(__xludf.DUMMYFUNCTION("GOOGLETRANSLATE(H1686,""id"",""en"")"),"target young marriage range of God age, yes, the meaning of the reality is that the reality is stepping on the response, it is uncomfortable.")</f>
        <v>target young marriage range of God age, yes, the meaning of the reality is that the reality is stepping on the response, it is uncomfortable.</v>
      </c>
    </row>
    <row r="1687" ht="15.75" customHeight="1">
      <c r="A1687" s="3" t="s">
        <v>12148</v>
      </c>
      <c r="B1687" s="3" t="s">
        <v>12149</v>
      </c>
      <c r="C1687" s="3" t="s">
        <v>12150</v>
      </c>
      <c r="D1687" s="3" t="s">
        <v>12151</v>
      </c>
      <c r="E1687" s="3" t="s">
        <v>12152</v>
      </c>
      <c r="F1687" s="3" t="s">
        <v>12153</v>
      </c>
      <c r="G1687" s="3" t="s">
        <v>12154</v>
      </c>
      <c r="H1687" s="3" t="s">
        <v>12155</v>
      </c>
      <c r="I1687" s="3" t="str">
        <f>IFERROR(__xludf.DUMMYFUNCTION("GOOGLETRANSLATE(H1687,""id"",""en"")"),"wake up shock shock in the young neighbor who lives marriage March dreams of pillion naek motorbike smile tomorrow entering ICU will be told in Nailillahi")</f>
        <v>wake up shock shock in the young neighbor who lives marriage March dreams of pillion naek motorbike smile tomorrow entering ICU will be told in Nailillahi</v>
      </c>
    </row>
    <row r="1688" ht="15.75" customHeight="1">
      <c r="A1688" s="3" t="s">
        <v>12156</v>
      </c>
      <c r="B1688" s="3" t="s">
        <v>12157</v>
      </c>
      <c r="C1688" s="3" t="s">
        <v>12158</v>
      </c>
      <c r="D1688" s="3" t="s">
        <v>12159</v>
      </c>
      <c r="E1688" s="3" t="s">
        <v>12160</v>
      </c>
      <c r="F1688" s="3" t="s">
        <v>12161</v>
      </c>
      <c r="G1688" s="3" t="s">
        <v>12162</v>
      </c>
      <c r="H1688" s="3" t="s">
        <v>12163</v>
      </c>
      <c r="I1688" s="3" t="str">
        <f>IFERROR(__xludf.DUMMYFUNCTION("GOOGLETRANSLATE(H1688,""id"",""en"")"),"Yes, the marriage is really young")</f>
        <v>Yes, the marriage is really young</v>
      </c>
    </row>
    <row r="1689" ht="15.75" customHeight="1">
      <c r="A1689" s="3" t="s">
        <v>12164</v>
      </c>
      <c r="B1689" s="3" t="s">
        <v>12165</v>
      </c>
      <c r="C1689" s="3" t="s">
        <v>12166</v>
      </c>
      <c r="D1689" s="3" t="s">
        <v>12167</v>
      </c>
      <c r="E1689" s="3" t="s">
        <v>12168</v>
      </c>
      <c r="F1689" s="3" t="s">
        <v>12169</v>
      </c>
      <c r="G1689" s="3" t="s">
        <v>12169</v>
      </c>
      <c r="H1689" s="3" t="s">
        <v>12170</v>
      </c>
      <c r="I1689" s="3" t="str">
        <f>IFERROR(__xludf.DUMMYFUNCTION("GOOGLETRANSLATE(H1689,""id"",""en"")"),"Atiny is here sorry Multifandom serious marriage young marriage")</f>
        <v>Atiny is here sorry Multifandom serious marriage young marriage</v>
      </c>
    </row>
    <row r="1690" ht="15.75" customHeight="1">
      <c r="A1690" s="3" t="s">
        <v>12171</v>
      </c>
      <c r="B1690" s="3" t="s">
        <v>12172</v>
      </c>
      <c r="C1690" s="3" t="s">
        <v>12173</v>
      </c>
      <c r="D1690" s="3" t="s">
        <v>12174</v>
      </c>
      <c r="E1690" s="3" t="s">
        <v>12175</v>
      </c>
      <c r="F1690" s="3" t="s">
        <v>12176</v>
      </c>
      <c r="G1690" s="3" t="s">
        <v>12177</v>
      </c>
      <c r="H1690" s="3" t="s">
        <v>12178</v>
      </c>
      <c r="I1690" s="3" t="str">
        <f>IFERROR(__xludf.DUMMYFUNCTION("GOOGLETRANSLATE(H1690,""id"",""en"")"),"marriage age so that God gives a matchmaking age, but the way Explore Young Favors Nder, the theory of great theory if the practice is different")</f>
        <v>marriage age so that God gives a matchmaking age, but the way Explore Young Favors Nder, the theory of great theory if the practice is different</v>
      </c>
    </row>
    <row r="1691" ht="15.75" customHeight="1">
      <c r="A1691" s="3" t="s">
        <v>12179</v>
      </c>
      <c r="B1691" s="3" t="s">
        <v>12180</v>
      </c>
      <c r="C1691" s="3" t="s">
        <v>12181</v>
      </c>
      <c r="D1691" s="3" t="s">
        <v>12182</v>
      </c>
      <c r="E1691" s="3" t="s">
        <v>12183</v>
      </c>
      <c r="F1691" s="3" t="s">
        <v>12184</v>
      </c>
      <c r="G1691" s="3" t="s">
        <v>12185</v>
      </c>
      <c r="H1691" s="3" t="s">
        <v>12186</v>
      </c>
      <c r="I1691" s="3" t="str">
        <f>IFERROR(__xludf.DUMMYFUNCTION("GOOGLETRANSLATE(H1691,""id"",""en"")"),"due to young marriage pairs of stupid making children not quality")</f>
        <v>due to young marriage pairs of stupid making children not quality</v>
      </c>
    </row>
    <row r="1692" ht="15.75" customHeight="1">
      <c r="A1692" s="3" t="s">
        <v>12187</v>
      </c>
      <c r="B1692" s="3" t="s">
        <v>12188</v>
      </c>
      <c r="C1692" s="3" t="s">
        <v>12189</v>
      </c>
      <c r="D1692" s="3" t="s">
        <v>12190</v>
      </c>
      <c r="E1692" s="3" t="s">
        <v>12191</v>
      </c>
      <c r="F1692" s="3" t="s">
        <v>12192</v>
      </c>
      <c r="G1692" s="3" t="s">
        <v>12193</v>
      </c>
      <c r="H1692" s="3" t="s">
        <v>12194</v>
      </c>
      <c r="I1692" s="3" t="str">
        <f>IFERROR(__xludf.DUMMYFUNCTION("GOOGLETRANSLATE(H1692,""id"",""en"")"),"Many see Snap Instagram, you young marriage friends")</f>
        <v>Many see Snap Instagram, you young marriage friends</v>
      </c>
    </row>
    <row r="1693" ht="15.75" customHeight="1">
      <c r="A1693" s="3" t="s">
        <v>12195</v>
      </c>
      <c r="B1693" s="3" t="s">
        <v>12196</v>
      </c>
      <c r="C1693" s="3" t="s">
        <v>12197</v>
      </c>
      <c r="D1693" s="3" t="s">
        <v>12198</v>
      </c>
      <c r="E1693" s="3" t="s">
        <v>12199</v>
      </c>
      <c r="F1693" s="3" t="s">
        <v>12200</v>
      </c>
      <c r="G1693" s="3" t="s">
        <v>12201</v>
      </c>
      <c r="H1693" s="3" t="s">
        <v>12202</v>
      </c>
      <c r="I1693" s="3" t="str">
        <f>IFERROR(__xludf.DUMMYFUNCTION("GOOGLETRANSLATE(H1693,""id"",""en"")"),"I don't get married young, it's hard for divorce around huhu bismillah, I hope it's far away")</f>
        <v>I don't get married young, it's hard for divorce around huhu bismillah, I hope it's far away</v>
      </c>
    </row>
    <row r="1694" ht="15.75" customHeight="1">
      <c r="A1694" s="3" t="s">
        <v>12203</v>
      </c>
      <c r="B1694" s="3" t="s">
        <v>12204</v>
      </c>
      <c r="C1694" s="3" t="s">
        <v>12205</v>
      </c>
      <c r="D1694" s="3" t="s">
        <v>12206</v>
      </c>
      <c r="E1694" s="3" t="s">
        <v>12207</v>
      </c>
      <c r="F1694" s="3" t="s">
        <v>12208</v>
      </c>
      <c r="G1694" s="3" t="s">
        <v>12209</v>
      </c>
      <c r="H1694" s="3" t="s">
        <v>12210</v>
      </c>
      <c r="I1694" s="3" t="str">
        <f>IFERROR(__xludf.DUMMYFUNCTION("GOOGLETRANSLATE(H1694,""id"",""en"")"),"unstable nder talking available road alias knowing the environment rashly take a young marriage broke up young, right marriage is not easy to think pseudo")</f>
        <v>unstable nder talking available road alias knowing the environment rashly take a young marriage broke up young, right marriage is not easy to think pseudo</v>
      </c>
    </row>
    <row r="1695" ht="15.75" customHeight="1">
      <c r="A1695" s="3" t="s">
        <v>12211</v>
      </c>
      <c r="B1695" s="3" t="s">
        <v>12211</v>
      </c>
      <c r="C1695" s="3" t="s">
        <v>12212</v>
      </c>
      <c r="D1695" s="3" t="s">
        <v>12213</v>
      </c>
      <c r="E1695" s="3" t="s">
        <v>12214</v>
      </c>
      <c r="F1695" s="3" t="s">
        <v>12215</v>
      </c>
      <c r="G1695" s="3" t="s">
        <v>12215</v>
      </c>
      <c r="H1695" s="3" t="s">
        <v>12216</v>
      </c>
      <c r="I1695" s="3" t="str">
        <f>IFERROR(__xludf.DUMMYFUNCTION("GOOGLETRANSLATE(H1695,""id"",""en"")"),"maaa young Ryusei marriage")</f>
        <v>maaa young Ryusei marriage</v>
      </c>
    </row>
    <row r="1696" ht="15.75" customHeight="1">
      <c r="A1696" s="3" t="s">
        <v>12217</v>
      </c>
      <c r="B1696" s="3" t="s">
        <v>12218</v>
      </c>
      <c r="C1696" s="3" t="s">
        <v>12219</v>
      </c>
      <c r="D1696" s="3" t="s">
        <v>12220</v>
      </c>
      <c r="E1696" s="3" t="s">
        <v>12221</v>
      </c>
      <c r="F1696" s="3" t="s">
        <v>12222</v>
      </c>
      <c r="G1696" s="3" t="s">
        <v>12223</v>
      </c>
      <c r="H1696" s="3" t="s">
        <v>12224</v>
      </c>
      <c r="I1696" s="3" t="str">
        <f>IFERROR(__xludf.DUMMYFUNCTION("GOOGLETRANSLATE(H1696,""id"",""en"")"),"Because my mother is married, you don't play a friend of child so my mother is playing a friend to eat a numbing neighbor because the story is playing ros wkwkwk mah husband children are angry when playing")</f>
        <v>Because my mother is married, you don't play a friend of child so my mother is playing a friend to eat a numbing neighbor because the story is playing ros wkwkwk mah husband children are angry when playing</v>
      </c>
    </row>
    <row r="1697" ht="15.75" customHeight="1">
      <c r="A1697" s="3" t="s">
        <v>12225</v>
      </c>
      <c r="B1697" s="3" t="s">
        <v>12226</v>
      </c>
      <c r="C1697" s="3" t="s">
        <v>12227</v>
      </c>
      <c r="D1697" s="3" t="s">
        <v>12228</v>
      </c>
      <c r="E1697" s="3" t="s">
        <v>12229</v>
      </c>
      <c r="F1697" s="3" t="s">
        <v>12230</v>
      </c>
      <c r="G1697" s="3" t="s">
        <v>12231</v>
      </c>
      <c r="H1697" s="3" t="s">
        <v>12232</v>
      </c>
      <c r="I1697" s="3" t="str">
        <f>IFERROR(__xludf.DUMMYFUNCTION("GOOGLETRANSLATE(H1697,""id"",""en"")"),"Butet Jen thinks the young marriage is Jen, come on, Kua is very handsome")</f>
        <v>Butet Jen thinks the young marriage is Jen, come on, Kua is very handsome</v>
      </c>
    </row>
    <row r="1698" ht="15.75" customHeight="1">
      <c r="A1698" s="3" t="s">
        <v>12233</v>
      </c>
      <c r="B1698" s="3" t="s">
        <v>12234</v>
      </c>
      <c r="C1698" s="3" t="s">
        <v>12235</v>
      </c>
      <c r="D1698" s="3" t="s">
        <v>12236</v>
      </c>
      <c r="E1698" s="3" t="s">
        <v>12237</v>
      </c>
      <c r="F1698" s="3" t="s">
        <v>12238</v>
      </c>
      <c r="G1698" s="3" t="s">
        <v>12239</v>
      </c>
      <c r="H1698" s="3" t="s">
        <v>12240</v>
      </c>
      <c r="I1698" s="3" t="str">
        <f>IFERROR(__xludf.DUMMYFUNCTION("GOOGLETRANSLATE(H1698,""id"",""en"")"),"said a career woman, yes, I want to graduate from college, just marry young children, the business of business, then happily ever after")</f>
        <v>said a career woman, yes, I want to graduate from college, just marry young children, the business of business, then happily ever after</v>
      </c>
    </row>
    <row r="1699" ht="15.75" customHeight="1">
      <c r="A1699" s="3" t="s">
        <v>12241</v>
      </c>
      <c r="B1699" s="3" t="s">
        <v>12242</v>
      </c>
      <c r="C1699" s="3" t="s">
        <v>12243</v>
      </c>
      <c r="D1699" s="3" t="s">
        <v>12244</v>
      </c>
      <c r="E1699" s="3" t="s">
        <v>12245</v>
      </c>
      <c r="F1699" s="3" t="s">
        <v>12246</v>
      </c>
      <c r="G1699" s="3" t="s">
        <v>12247</v>
      </c>
      <c r="H1699" s="3" t="s">
        <v>12248</v>
      </c>
      <c r="I1699" s="3" t="str">
        <f>IFERROR(__xludf.DUMMYFUNCTION("GOOGLETRANSLATE(H1699,""id"",""en"")"),"yes, the marriage is obligatory if full of mental and mentally physically and mentally recruited money while young pursuing the impact")</f>
        <v>yes, the marriage is obligatory if full of mental and mentally physically and mentally recruited money while young pursuing the impact</v>
      </c>
    </row>
    <row r="1700" ht="15.75" customHeight="1">
      <c r="A1700" s="3" t="s">
        <v>12249</v>
      </c>
      <c r="B1700" s="3" t="s">
        <v>12250</v>
      </c>
      <c r="C1700" s="3" t="s">
        <v>12251</v>
      </c>
      <c r="D1700" s="3" t="s">
        <v>12252</v>
      </c>
      <c r="E1700" s="3" t="s">
        <v>12253</v>
      </c>
      <c r="F1700" s="3" t="s">
        <v>12254</v>
      </c>
      <c r="G1700" s="3" t="s">
        <v>12255</v>
      </c>
      <c r="H1700" s="3" t="s">
        <v>12256</v>
      </c>
      <c r="I1700" s="3" t="str">
        <f>IFERROR(__xludf.DUMMYFUNCTION("GOOGLETRANSLATE(H1700,""id"",""en"")"),"Yes, people are salaries age, yes, civil servants, people are young people, complain about drugs like wealthy money")</f>
        <v>Yes, people are salaries age, yes, civil servants, people are young people, complain about drugs like wealthy money</v>
      </c>
    </row>
    <row r="1701" ht="15.75" customHeight="1">
      <c r="A1701" s="3" t="s">
        <v>12257</v>
      </c>
      <c r="B1701" s="3" t="s">
        <v>12258</v>
      </c>
      <c r="C1701" s="3" t="s">
        <v>12259</v>
      </c>
      <c r="D1701" s="3" t="s">
        <v>12260</v>
      </c>
      <c r="E1701" s="3" t="s">
        <v>12261</v>
      </c>
      <c r="F1701" s="3" t="s">
        <v>12262</v>
      </c>
      <c r="G1701" s="3" t="s">
        <v>12263</v>
      </c>
      <c r="H1701" s="3" t="s">
        <v>12264</v>
      </c>
      <c r="I1701" s="3" t="str">
        <f>IFERROR(__xludf.DUMMYFUNCTION("GOOGLETRANSLATE(H1701,""id"",""en"")"),"Nang really, sister, my girlfriend is a girlfriend, girlfriend, you know, talking about young marriage, fuck")</f>
        <v>Nang really, sister, my girlfriend is a girlfriend, girlfriend, you know, talking about young marriage, fuck</v>
      </c>
    </row>
    <row r="1702" ht="15.75" customHeight="1">
      <c r="A1702" s="3" t="s">
        <v>12265</v>
      </c>
      <c r="B1702" s="3" t="s">
        <v>12266</v>
      </c>
      <c r="C1702" s="3" t="s">
        <v>12267</v>
      </c>
      <c r="D1702" s="3" t="s">
        <v>12268</v>
      </c>
      <c r="E1702" s="3" t="s">
        <v>12269</v>
      </c>
      <c r="F1702" s="3" t="s">
        <v>12270</v>
      </c>
      <c r="G1702" s="3" t="s">
        <v>12271</v>
      </c>
      <c r="H1702" s="3" t="s">
        <v>12272</v>
      </c>
      <c r="I1702" s="3" t="str">
        <f>IFERROR(__xludf.DUMMYFUNCTION("GOOGLETRANSLATE(H1702,""id"",""en"")"),"Young people, yes, come with parents to use squeezed marriage resistant")</f>
        <v>Young people, yes, come with parents to use squeezed marriage resistant</v>
      </c>
    </row>
    <row r="1703" ht="15.75" customHeight="1">
      <c r="A1703" s="3" t="s">
        <v>12273</v>
      </c>
      <c r="B1703" s="3" t="s">
        <v>12273</v>
      </c>
      <c r="C1703" s="3" t="s">
        <v>12274</v>
      </c>
      <c r="D1703" s="3" t="s">
        <v>12275</v>
      </c>
      <c r="E1703" s="3" t="s">
        <v>12276</v>
      </c>
      <c r="F1703" s="3" t="s">
        <v>12277</v>
      </c>
      <c r="G1703" s="3" t="s">
        <v>12278</v>
      </c>
      <c r="H1703" s="3" t="s">
        <v>12279</v>
      </c>
      <c r="I1703" s="3" t="str">
        <f>IFERROR(__xludf.DUMMYFUNCTION("GOOGLETRANSLATE(H1703,""id"",""en"")"),"brother just marry a young lecturer brother")</f>
        <v>brother just marry a young lecturer brother</v>
      </c>
    </row>
    <row r="1704" ht="15.75" customHeight="1">
      <c r="A1704" s="3" t="s">
        <v>12280</v>
      </c>
      <c r="B1704" s="3" t="s">
        <v>12280</v>
      </c>
      <c r="C1704" s="3" t="s">
        <v>12281</v>
      </c>
      <c r="D1704" s="3" t="s">
        <v>12282</v>
      </c>
      <c r="E1704" s="3" t="s">
        <v>12283</v>
      </c>
      <c r="F1704" s="3" t="s">
        <v>12284</v>
      </c>
      <c r="G1704" s="3" t="s">
        <v>12285</v>
      </c>
      <c r="H1704" s="3" t="s">
        <v>12286</v>
      </c>
      <c r="I1704" s="3" t="str">
        <f>IFERROR(__xludf.DUMMYFUNCTION("GOOGLETRANSLATE(H1704,""id"",""en"")"),"get a cool young marriage to play candidates")</f>
        <v>get a cool young marriage to play candidates</v>
      </c>
    </row>
    <row r="1705" ht="15.75" customHeight="1">
      <c r="A1705" s="3" t="s">
        <v>12287</v>
      </c>
      <c r="B1705" s="3" t="s">
        <v>12288</v>
      </c>
      <c r="C1705" s="3" t="s">
        <v>12289</v>
      </c>
      <c r="D1705" s="3" t="s">
        <v>12290</v>
      </c>
      <c r="E1705" s="3" t="s">
        <v>12291</v>
      </c>
      <c r="F1705" s="3" t="s">
        <v>12292</v>
      </c>
      <c r="G1705" s="3" t="s">
        <v>12293</v>
      </c>
      <c r="H1705" s="3" t="s">
        <v>12294</v>
      </c>
      <c r="I1705" s="3" t="str">
        <f>IFERROR(__xludf.DUMMYFUNCTION("GOOGLETRANSLATE(H1705,""id"",""en"")"),"exclaimed the world explore teaching try to find your passion inside of young marriage satisfied youth my friends marriage under complaint can not think think twice")</f>
        <v>exclaimed the world explore teaching try to find your passion inside of young marriage satisfied youth my friends marriage under complaint can not think think twice</v>
      </c>
    </row>
    <row r="1706" ht="15.75" customHeight="1">
      <c r="A1706" s="3" t="s">
        <v>12295</v>
      </c>
      <c r="B1706" s="3" t="s">
        <v>12296</v>
      </c>
      <c r="C1706" s="3" t="s">
        <v>12297</v>
      </c>
      <c r="D1706" s="3" t="s">
        <v>12298</v>
      </c>
      <c r="E1706" s="3" t="s">
        <v>12299</v>
      </c>
      <c r="F1706" s="3" t="s">
        <v>12300</v>
      </c>
      <c r="G1706" s="3" t="s">
        <v>12301</v>
      </c>
      <c r="H1706" s="3" t="s">
        <v>12302</v>
      </c>
      <c r="I1706" s="3" t="str">
        <f>IFERROR(__xludf.DUMMYFUNCTION("GOOGLETRANSLATE(H1706,""id"",""en"")"),"Young Marriage Continued, Nder, young favors, right?")</f>
        <v>Young Marriage Continued, Nder, young favors, right?</v>
      </c>
    </row>
    <row r="1707" ht="15.75" customHeight="1">
      <c r="A1707" s="3" t="s">
        <v>12303</v>
      </c>
      <c r="B1707" s="3" t="s">
        <v>12304</v>
      </c>
      <c r="C1707" s="3" t="s">
        <v>12305</v>
      </c>
      <c r="D1707" s="3" t="s">
        <v>12306</v>
      </c>
      <c r="E1707" s="3" t="s">
        <v>12307</v>
      </c>
      <c r="F1707" s="3" t="s">
        <v>12308</v>
      </c>
      <c r="G1707" s="3" t="s">
        <v>12309</v>
      </c>
      <c r="H1707" s="3" t="s">
        <v>12310</v>
      </c>
      <c r="I1707" s="3" t="str">
        <f>IFERROR(__xludf.DUMMYFUNCTION("GOOGLETRANSLATE(H1707,""id"",""en"")"),"work like he is happy to recover, you're young after chasing students, try to get married, it's easy to get in college")</f>
        <v>work like he is happy to recover, you're young after chasing students, try to get married, it's easy to get in college</v>
      </c>
    </row>
    <row r="1708" ht="15.75" customHeight="1">
      <c r="A1708" s="3" t="s">
        <v>12311</v>
      </c>
      <c r="B1708" s="3" t="s">
        <v>12312</v>
      </c>
      <c r="C1708" s="3" t="s">
        <v>12313</v>
      </c>
      <c r="D1708" s="3" t="s">
        <v>12314</v>
      </c>
      <c r="E1708" s="3" t="s">
        <v>12315</v>
      </c>
      <c r="F1708" s="3" t="s">
        <v>12316</v>
      </c>
      <c r="G1708" s="3" t="s">
        <v>12317</v>
      </c>
      <c r="H1708" s="3" t="s">
        <v>12318</v>
      </c>
      <c r="I1708" s="3" t="str">
        <f>IFERROR(__xludf.DUMMYFUNCTION("GOOGLETRANSLATE(H1708,""id"",""en"")"),"Favation Young Marriage Free")</f>
        <v>Favation Young Marriage Free</v>
      </c>
    </row>
    <row r="1709" ht="15.75" customHeight="1">
      <c r="A1709" s="3" t="s">
        <v>12319</v>
      </c>
      <c r="B1709" s="3" t="s">
        <v>12320</v>
      </c>
      <c r="C1709" s="3" t="s">
        <v>12321</v>
      </c>
      <c r="D1709" s="3" t="s">
        <v>12322</v>
      </c>
      <c r="E1709" s="3" t="s">
        <v>12323</v>
      </c>
      <c r="F1709" s="3" t="s">
        <v>12324</v>
      </c>
      <c r="G1709" s="3" t="s">
        <v>12325</v>
      </c>
      <c r="H1709" s="3" t="s">
        <v>12326</v>
      </c>
      <c r="I1709" s="3" t="str">
        <f>IFERROR(__xludf.DUMMYFUNCTION("GOOGLETRANSLATE(H1709,""id"",""en"")"),"yes marriage age says old is just age, say oh my dear, it's really young")</f>
        <v>yes marriage age says old is just age, say oh my dear, it's really young</v>
      </c>
    </row>
    <row r="1710" ht="15.75" customHeight="1">
      <c r="A1710" s="3" t="s">
        <v>12327</v>
      </c>
      <c r="B1710" s="3" t="s">
        <v>12328</v>
      </c>
      <c r="C1710" s="3" t="s">
        <v>12329</v>
      </c>
      <c r="D1710" s="3" t="s">
        <v>12330</v>
      </c>
      <c r="E1710" s="3" t="s">
        <v>12331</v>
      </c>
      <c r="F1710" s="3" t="s">
        <v>12332</v>
      </c>
      <c r="G1710" s="3" t="s">
        <v>12332</v>
      </c>
      <c r="H1710" s="3" t="s">
        <v>12333</v>
      </c>
      <c r="I1710" s="3" t="str">
        <f>IFERROR(__xludf.DUMMYFUNCTION("GOOGLETRANSLATE(H1710,""id"",""en"")"),"MAT FUCK Totok FUCK FUCK")</f>
        <v>MAT FUCK Totok FUCK FUCK</v>
      </c>
    </row>
    <row r="1711" ht="15.75" customHeight="1">
      <c r="A1711" s="3" t="s">
        <v>12334</v>
      </c>
      <c r="B1711" s="3" t="s">
        <v>12335</v>
      </c>
      <c r="C1711" s="3" t="s">
        <v>12336</v>
      </c>
      <c r="D1711" s="3" t="s">
        <v>12337</v>
      </c>
      <c r="E1711" s="3" t="s">
        <v>12338</v>
      </c>
      <c r="F1711" s="3" t="s">
        <v>12339</v>
      </c>
      <c r="G1711" s="3" t="s">
        <v>12339</v>
      </c>
      <c r="H1711" s="3" t="s">
        <v>12340</v>
      </c>
      <c r="I1711" s="3" t="str">
        <f>IFERROR(__xludf.DUMMYFUNCTION("GOOGLETRANSLATE(H1711,""id"",""en"")"),"Ouh young marriage")</f>
        <v>Ouh young marriage</v>
      </c>
    </row>
    <row r="1712" ht="15.75" customHeight="1">
      <c r="A1712" s="3" t="s">
        <v>12341</v>
      </c>
      <c r="B1712" s="3" t="s">
        <v>12342</v>
      </c>
      <c r="C1712" s="3" t="s">
        <v>12343</v>
      </c>
      <c r="D1712" s="3" t="s">
        <v>12344</v>
      </c>
      <c r="E1712" s="3" t="s">
        <v>12345</v>
      </c>
      <c r="F1712" s="3" t="s">
        <v>12346</v>
      </c>
      <c r="G1712" s="3" t="s">
        <v>12347</v>
      </c>
      <c r="H1712" s="3" t="s">
        <v>12348</v>
      </c>
      <c r="I1712" s="3" t="str">
        <f>IFERROR(__xludf.DUMMYFUNCTION("GOOGLETRANSLATE(H1712,""id"",""en"")"),"mom different home arrogant just youth just work houses quickly marriage so that farmers are tired of holding a sauce")</f>
        <v>mom different home arrogant just youth just work houses quickly marriage so that farmers are tired of holding a sauce</v>
      </c>
    </row>
    <row r="1713" ht="15.75" customHeight="1">
      <c r="A1713" s="3" t="s">
        <v>12349</v>
      </c>
      <c r="B1713" s="3" t="s">
        <v>12349</v>
      </c>
      <c r="C1713" s="3" t="s">
        <v>12350</v>
      </c>
      <c r="D1713" s="3" t="s">
        <v>12351</v>
      </c>
      <c r="E1713" s="3" t="s">
        <v>12352</v>
      </c>
      <c r="F1713" s="3" t="s">
        <v>12353</v>
      </c>
      <c r="G1713" s="3" t="s">
        <v>12354</v>
      </c>
      <c r="H1713" s="3" t="s">
        <v>12355</v>
      </c>
      <c r="I1713" s="3" t="str">
        <f>IFERROR(__xludf.DUMMYFUNCTION("GOOGLETRANSLATE(H1713,""id"",""en"")"),"Young South Korean Kahu Dahu Fear of Marriage Tradition")</f>
        <v>Young South Korean Kahu Dahu Fear of Marriage Tradition</v>
      </c>
    </row>
    <row r="1714" ht="15.75" customHeight="1">
      <c r="A1714" s="3" t="s">
        <v>12356</v>
      </c>
      <c r="B1714" s="3" t="s">
        <v>12357</v>
      </c>
      <c r="C1714" s="3" t="s">
        <v>12358</v>
      </c>
      <c r="D1714" s="3" t="s">
        <v>12359</v>
      </c>
      <c r="E1714" s="3" t="s">
        <v>12359</v>
      </c>
      <c r="F1714" s="3" t="s">
        <v>12360</v>
      </c>
      <c r="G1714" s="3" t="s">
        <v>12361</v>
      </c>
      <c r="H1714" s="3" t="s">
        <v>12362</v>
      </c>
      <c r="I1714" s="3" t="str">
        <f>IFERROR(__xludf.DUMMYFUNCTION("GOOGLETRANSLATE(H1714,""id"",""en"")"),"The first sibling is a young marriage not a steady house")</f>
        <v>The first sibling is a young marriage not a steady house</v>
      </c>
    </row>
    <row r="1715" ht="15.75" customHeight="1">
      <c r="A1715" s="3" t="s">
        <v>12363</v>
      </c>
      <c r="B1715" s="3" t="s">
        <v>12363</v>
      </c>
      <c r="C1715" s="3" t="s">
        <v>170</v>
      </c>
      <c r="D1715" s="3" t="s">
        <v>169</v>
      </c>
      <c r="E1715" s="3" t="s">
        <v>169</v>
      </c>
      <c r="F1715" s="3" t="s">
        <v>169</v>
      </c>
      <c r="G1715" s="3" t="s">
        <v>169</v>
      </c>
      <c r="H1715" s="3" t="s">
        <v>170</v>
      </c>
      <c r="I1715" s="3" t="str">
        <f>IFERROR(__xludf.DUMMYFUNCTION("GOOGLETRANSLATE(H1715,""id"",""en"")"),"The Young Marriage")</f>
        <v>The Young Marriage</v>
      </c>
    </row>
    <row r="1716" ht="15.75" customHeight="1">
      <c r="A1716" s="3" t="s">
        <v>12364</v>
      </c>
      <c r="B1716" s="3" t="s">
        <v>12365</v>
      </c>
      <c r="C1716" s="3" t="s">
        <v>12366</v>
      </c>
      <c r="D1716" s="3" t="s">
        <v>12367</v>
      </c>
      <c r="E1716" s="3" t="s">
        <v>12368</v>
      </c>
      <c r="F1716" s="3" t="s">
        <v>12369</v>
      </c>
      <c r="G1716" s="3" t="s">
        <v>12370</v>
      </c>
      <c r="H1716" s="3" t="s">
        <v>12371</v>
      </c>
      <c r="I1716" s="3" t="str">
        <f>IFERROR(__xludf.DUMMYFUNCTION("GOOGLETRANSLATE(H1716,""id"",""en"")"),"Stupid Girls Empire like guys don't go crazy in love, just don't pursue you to choose young marriage")</f>
        <v>Stupid Girls Empire like guys don't go crazy in love, just don't pursue you to choose young marriage</v>
      </c>
    </row>
    <row r="1717" ht="15.75" customHeight="1">
      <c r="A1717" s="3" t="s">
        <v>12372</v>
      </c>
      <c r="B1717" s="3" t="s">
        <v>12373</v>
      </c>
      <c r="C1717" s="3" t="s">
        <v>12374</v>
      </c>
      <c r="D1717" s="3" t="s">
        <v>12375</v>
      </c>
      <c r="E1717" s="3" t="s">
        <v>12376</v>
      </c>
      <c r="F1717" s="3" t="s">
        <v>12377</v>
      </c>
      <c r="G1717" s="3" t="s">
        <v>12377</v>
      </c>
      <c r="H1717" s="3" t="s">
        <v>12378</v>
      </c>
      <c r="I1717" s="3" t="str">
        <f>IFERROR(__xludf.DUMMYFUNCTION("GOOGLETRANSLATE(H1717,""id"",""en"")"),"young don't rush to get married old and get married quickly")</f>
        <v>young don't rush to get married old and get married quickly</v>
      </c>
    </row>
    <row r="1718" ht="15.75" customHeight="1">
      <c r="A1718" s="3" t="s">
        <v>12379</v>
      </c>
      <c r="B1718" s="3" t="s">
        <v>12379</v>
      </c>
      <c r="C1718" s="3" t="s">
        <v>12379</v>
      </c>
      <c r="D1718" s="3" t="s">
        <v>12380</v>
      </c>
      <c r="E1718" s="3" t="s">
        <v>12380</v>
      </c>
      <c r="F1718" s="3" t="s">
        <v>12381</v>
      </c>
      <c r="G1718" s="3" t="s">
        <v>12381</v>
      </c>
      <c r="H1718" s="3" t="s">
        <v>12382</v>
      </c>
      <c r="I1718" s="3" t="str">
        <f>IFERROR(__xludf.DUMMYFUNCTION("GOOGLETRANSLATE(H1718,""id"",""en"")"),"is this my sign to young marriage, aka very difficult to study")</f>
        <v>is this my sign to young marriage, aka very difficult to study</v>
      </c>
    </row>
    <row r="1719" ht="15.75" customHeight="1">
      <c r="A1719" s="3" t="s">
        <v>12383</v>
      </c>
      <c r="B1719" s="3" t="s">
        <v>12384</v>
      </c>
      <c r="C1719" s="3" t="s">
        <v>12385</v>
      </c>
      <c r="D1719" s="3" t="s">
        <v>12386</v>
      </c>
      <c r="E1719" s="3" t="s">
        <v>12386</v>
      </c>
      <c r="F1719" s="3" t="s">
        <v>12387</v>
      </c>
      <c r="G1719" s="3" t="s">
        <v>12388</v>
      </c>
      <c r="H1719" s="3" t="s">
        <v>12389</v>
      </c>
      <c r="I1719" s="3" t="str">
        <f>IFERROR(__xludf.DUMMYFUNCTION("GOOGLETRANSLATE(H1719,""id"",""en"")"),"Nicole Kasih Choose Dead Young Marriage Young")</f>
        <v>Nicole Kasih Choose Dead Young Marriage Young</v>
      </c>
    </row>
    <row r="1720" ht="15.75" customHeight="1">
      <c r="A1720" s="3" t="s">
        <v>12390</v>
      </c>
      <c r="B1720" s="3" t="s">
        <v>12391</v>
      </c>
      <c r="C1720" s="3" t="s">
        <v>12392</v>
      </c>
      <c r="D1720" s="3" t="s">
        <v>12393</v>
      </c>
      <c r="E1720" s="3" t="s">
        <v>12394</v>
      </c>
      <c r="F1720" s="3" t="s">
        <v>12395</v>
      </c>
      <c r="G1720" s="3" t="s">
        <v>12396</v>
      </c>
      <c r="H1720" s="3" t="s">
        <v>12397</v>
      </c>
      <c r="I1720" s="3" t="str">
        <f>IFERROR(__xludf.DUMMYFUNCTION("GOOGLETRANSLATE(H1720,""id"",""en"")"),"Marriage age, Alhamdulillah, my parents thought there was told to be happy young")</f>
        <v>Marriage age, Alhamdulillah, my parents thought there was told to be happy young</v>
      </c>
    </row>
    <row r="1721" ht="15.75" customHeight="1">
      <c r="A1721" s="3" t="s">
        <v>12398</v>
      </c>
      <c r="B1721" s="3" t="s">
        <v>12398</v>
      </c>
      <c r="C1721" s="3" t="s">
        <v>12399</v>
      </c>
      <c r="D1721" s="3" t="s">
        <v>12400</v>
      </c>
      <c r="E1721" s="3" t="s">
        <v>12401</v>
      </c>
      <c r="F1721" s="3" t="s">
        <v>12402</v>
      </c>
      <c r="G1721" s="3" t="s">
        <v>12403</v>
      </c>
      <c r="H1721" s="3" t="s">
        <v>12404</v>
      </c>
      <c r="I1721" s="3" t="str">
        <f>IFERROR(__xludf.DUMMYFUNCTION("GOOGLETRANSLATE(H1721,""id"",""en"")"),"wooyoung brother marriage young after")</f>
        <v>wooyoung brother marriage young after</v>
      </c>
    </row>
    <row r="1722" ht="15.75" customHeight="1">
      <c r="A1722" s="3" t="s">
        <v>12405</v>
      </c>
      <c r="B1722" s="3" t="s">
        <v>12406</v>
      </c>
      <c r="C1722" s="3" t="s">
        <v>12407</v>
      </c>
      <c r="D1722" s="3" t="s">
        <v>12408</v>
      </c>
      <c r="E1722" s="3" t="s">
        <v>12409</v>
      </c>
      <c r="F1722" s="3" t="s">
        <v>12410</v>
      </c>
      <c r="G1722" s="3" t="s">
        <v>12411</v>
      </c>
      <c r="H1722" s="3" t="s">
        <v>12412</v>
      </c>
      <c r="I1722" s="3" t="str">
        <f>IFERROR(__xludf.DUMMYFUNCTION("GOOGLETRANSLATE(H1722,""id"",""en"")"),"Please, Eddis is a young marriage so that you tease uncle uncle")</f>
        <v>Please, Eddis is a young marriage so that you tease uncle uncle</v>
      </c>
    </row>
    <row r="1723" ht="15.75" customHeight="1">
      <c r="A1723" s="3" t="s">
        <v>12413</v>
      </c>
      <c r="B1723" s="3" t="s">
        <v>12413</v>
      </c>
      <c r="C1723" s="3" t="s">
        <v>12414</v>
      </c>
      <c r="D1723" s="3" t="s">
        <v>12415</v>
      </c>
      <c r="E1723" s="3" t="s">
        <v>12416</v>
      </c>
      <c r="F1723" s="3" t="s">
        <v>12417</v>
      </c>
      <c r="G1723" s="3" t="s">
        <v>12418</v>
      </c>
      <c r="H1723" s="3" t="s">
        <v>12419</v>
      </c>
      <c r="I1723" s="3" t="str">
        <f>IFERROR(__xludf.DUMMYFUNCTION("GOOGLETRANSLATE(H1723,""id"",""en"")"),"Polyglot Student of Toudai Student Advanced Architecture Parents' Mudabok their mudabok their moms and the garden business down falling down in love with the symptoms of heart attack")</f>
        <v>Polyglot Student of Toudai Student Advanced Architecture Parents' Mudabok their mudabok their moms and the garden business down falling down in love with the symptoms of heart attack</v>
      </c>
    </row>
    <row r="1724" ht="15.75" customHeight="1">
      <c r="A1724" s="3" t="s">
        <v>12420</v>
      </c>
      <c r="B1724" s="3" t="s">
        <v>12420</v>
      </c>
      <c r="C1724" s="3" t="s">
        <v>12421</v>
      </c>
      <c r="D1724" s="3" t="s">
        <v>12422</v>
      </c>
      <c r="E1724" s="3" t="s">
        <v>12423</v>
      </c>
      <c r="F1724" s="3" t="s">
        <v>12424</v>
      </c>
      <c r="G1724" s="3" t="s">
        <v>12425</v>
      </c>
      <c r="H1724" s="3" t="s">
        <v>12426</v>
      </c>
      <c r="I1724" s="3" t="str">
        <f>IFERROR(__xludf.DUMMYFUNCTION("GOOGLETRANSLATE(H1724,""id"",""en"")"),"Definitely The Spek Marriage Dk Dream of Marriage Youth Marriage Joshua Jeonghan")</f>
        <v>Definitely The Spek Marriage Dk Dream of Marriage Youth Marriage Joshua Jeonghan</v>
      </c>
    </row>
    <row r="1725" ht="15.75" customHeight="1">
      <c r="A1725" s="3" t="s">
        <v>12427</v>
      </c>
      <c r="B1725" s="3" t="s">
        <v>12427</v>
      </c>
      <c r="C1725" s="3" t="s">
        <v>12428</v>
      </c>
      <c r="D1725" s="3" t="s">
        <v>12429</v>
      </c>
      <c r="E1725" s="3" t="s">
        <v>12430</v>
      </c>
      <c r="F1725" s="3" t="s">
        <v>12431</v>
      </c>
      <c r="G1725" s="3" t="s">
        <v>12432</v>
      </c>
      <c r="H1725" s="3" t="s">
        <v>12433</v>
      </c>
      <c r="I1725" s="3" t="str">
        <f>IFERROR(__xludf.DUMMYFUNCTION("GOOGLETRANSLATE(H1725,""id"",""en"")"),"the age of marriage age is young age, you're chasing older cousin, say old")</f>
        <v>the age of marriage age is young age, you're chasing older cousin, say old</v>
      </c>
    </row>
    <row r="1726" ht="15.75" customHeight="1">
      <c r="A1726" s="3" t="s">
        <v>12434</v>
      </c>
      <c r="B1726" s="3" t="s">
        <v>12435</v>
      </c>
      <c r="C1726" s="3" t="s">
        <v>12436</v>
      </c>
      <c r="D1726" s="3" t="s">
        <v>12437</v>
      </c>
      <c r="E1726" s="3" t="s">
        <v>12438</v>
      </c>
      <c r="F1726" s="3" t="s">
        <v>12439</v>
      </c>
      <c r="G1726" s="3" t="s">
        <v>12440</v>
      </c>
      <c r="H1726" s="3" t="s">
        <v>12441</v>
      </c>
      <c r="I1726" s="3" t="str">
        <f>IFERROR(__xludf.DUMMYFUNCTION("GOOGLETRANSLATE(H1726,""id"",""en"")"),"Young Cousin Wife Marriage Young Age Alhamdulillah, the cousin of the person is responsible for neko rich plus a mental influence, making a household resistant")</f>
        <v>Young Cousin Wife Marriage Young Age Alhamdulillah, the cousin of the person is responsible for neko rich plus a mental influence, making a household resistant</v>
      </c>
    </row>
    <row r="1727" ht="15.75" customHeight="1">
      <c r="A1727" s="3" t="s">
        <v>12442</v>
      </c>
      <c r="B1727" s="3" t="s">
        <v>12442</v>
      </c>
      <c r="C1727" s="3" t="s">
        <v>12443</v>
      </c>
      <c r="D1727" s="3" t="s">
        <v>12444</v>
      </c>
      <c r="E1727" s="3" t="s">
        <v>12445</v>
      </c>
      <c r="F1727" s="3" t="s">
        <v>12446</v>
      </c>
      <c r="G1727" s="3" t="s">
        <v>12447</v>
      </c>
      <c r="H1727" s="3" t="s">
        <v>12448</v>
      </c>
      <c r="I1727" s="3" t="str">
        <f>IFERROR(__xludf.DUMMYFUNCTION("GOOGLETRANSLATE(H1727,""id"",""en"")"),"Since marriage, the taste is very old, aka young Hyunsuk")</f>
        <v>Since marriage, the taste is very old, aka young Hyunsuk</v>
      </c>
    </row>
    <row r="1728" ht="15.75" customHeight="1">
      <c r="A1728" s="3" t="s">
        <v>12449</v>
      </c>
      <c r="B1728" s="3" t="s">
        <v>12450</v>
      </c>
      <c r="C1728" s="3" t="s">
        <v>12451</v>
      </c>
      <c r="D1728" s="3" t="s">
        <v>12452</v>
      </c>
      <c r="E1728" s="3" t="s">
        <v>12453</v>
      </c>
      <c r="F1728" s="3" t="s">
        <v>169</v>
      </c>
      <c r="G1728" s="3" t="s">
        <v>169</v>
      </c>
      <c r="H1728" s="3" t="s">
        <v>170</v>
      </c>
      <c r="I1728" s="3" t="str">
        <f>IFERROR(__xludf.DUMMYFUNCTION("GOOGLETRANSLATE(H1728,""id"",""en"")"),"The Young Marriage")</f>
        <v>The Young Marriage</v>
      </c>
    </row>
    <row r="1729" ht="15.75" customHeight="1">
      <c r="A1729" s="3" t="s">
        <v>12454</v>
      </c>
      <c r="B1729" s="3" t="s">
        <v>12455</v>
      </c>
      <c r="C1729" s="3" t="s">
        <v>12456</v>
      </c>
      <c r="D1729" s="3" t="s">
        <v>12457</v>
      </c>
      <c r="E1729" s="3" t="s">
        <v>12458</v>
      </c>
      <c r="F1729" s="3" t="s">
        <v>12459</v>
      </c>
      <c r="G1729" s="3" t="s">
        <v>12459</v>
      </c>
      <c r="H1729" s="3" t="s">
        <v>12460</v>
      </c>
      <c r="I1729" s="3" t="str">
        <f>IFERROR(__xludf.DUMMYFUNCTION("GOOGLETRANSLATE(H1729,""id"",""en"")"),"Tired medicine for young marriage can watch the concert suga yes tsan wkwkwk")</f>
        <v>Tired medicine for young marriage can watch the concert suga yes tsan wkwkwk</v>
      </c>
    </row>
    <row r="1730" ht="15.75" customHeight="1">
      <c r="A1730" s="3" t="s">
        <v>12461</v>
      </c>
      <c r="B1730" s="3" t="s">
        <v>12461</v>
      </c>
      <c r="C1730" s="3" t="s">
        <v>12462</v>
      </c>
      <c r="D1730" s="3" t="s">
        <v>12463</v>
      </c>
      <c r="E1730" s="3" t="s">
        <v>12464</v>
      </c>
      <c r="F1730" s="3" t="s">
        <v>12465</v>
      </c>
      <c r="G1730" s="3" t="s">
        <v>12466</v>
      </c>
      <c r="H1730" s="3" t="s">
        <v>12467</v>
      </c>
      <c r="I1730" s="3" t="str">
        <f>IFERROR(__xludf.DUMMYFUNCTION("GOOGLETRANSLATE(H1730,""id"",""en"")"),"Dizzy Mumas Lecture Tell Young Marriage")</f>
        <v>Dizzy Mumas Lecture Tell Young Marriage</v>
      </c>
    </row>
    <row r="1731" ht="15.75" customHeight="1">
      <c r="A1731" s="3" t="s">
        <v>12468</v>
      </c>
      <c r="B1731" s="3" t="s">
        <v>12469</v>
      </c>
      <c r="C1731" s="3" t="s">
        <v>12470</v>
      </c>
      <c r="D1731" s="3" t="s">
        <v>12471</v>
      </c>
      <c r="E1731" s="3" t="s">
        <v>12472</v>
      </c>
      <c r="F1731" s="3" t="s">
        <v>12473</v>
      </c>
      <c r="G1731" s="3" t="s">
        <v>12474</v>
      </c>
      <c r="H1731" s="3" t="s">
        <v>12475</v>
      </c>
      <c r="I1731" s="3" t="str">
        <f>IFERROR(__xludf.DUMMYFUNCTION("GOOGLETRANSLATE(H1731,""id"",""en"")"),"Young age friends just apply for marriage first")</f>
        <v>Young age friends just apply for marriage first</v>
      </c>
    </row>
    <row r="1732" ht="15.75" customHeight="1">
      <c r="A1732" s="3" t="s">
        <v>12476</v>
      </c>
      <c r="B1732" s="3" t="s">
        <v>12476</v>
      </c>
      <c r="C1732" s="3" t="s">
        <v>12477</v>
      </c>
      <c r="D1732" s="3" t="s">
        <v>12478</v>
      </c>
      <c r="E1732" s="3" t="s">
        <v>12479</v>
      </c>
      <c r="F1732" s="3" t="s">
        <v>12480</v>
      </c>
      <c r="G1732" s="3" t="s">
        <v>12481</v>
      </c>
      <c r="H1732" s="3" t="s">
        <v>12482</v>
      </c>
      <c r="I1732" s="3" t="str">
        <f>IFERROR(__xludf.DUMMYFUNCTION("GOOGLETRANSLATE(H1732,""id"",""en"")"),"Young Marriage People Alas the vision and mission hear stories of reminis")</f>
        <v>Young Marriage People Alas the vision and mission hear stories of reminis</v>
      </c>
    </row>
    <row r="1733" ht="15.75" customHeight="1">
      <c r="A1733" s="3" t="s">
        <v>12483</v>
      </c>
      <c r="B1733" s="3" t="s">
        <v>12484</v>
      </c>
      <c r="C1733" s="3" t="s">
        <v>12485</v>
      </c>
      <c r="D1733" s="3" t="s">
        <v>12486</v>
      </c>
      <c r="E1733" s="3" t="s">
        <v>12487</v>
      </c>
      <c r="F1733" s="3" t="s">
        <v>12488</v>
      </c>
      <c r="G1733" s="3" t="s">
        <v>12489</v>
      </c>
      <c r="H1733" s="3" t="s">
        <v>12490</v>
      </c>
      <c r="I1733" s="3" t="str">
        <f>IFERROR(__xludf.DUMMYFUNCTION("GOOGLETRANSLATE(H1733,""id"",""en"")"),"Thank God I was not told to get a wedding, I was told to work for a young favorable lecture as much as possible")</f>
        <v>Thank God I was not told to get a wedding, I was told to work for a young favorable lecture as much as possible</v>
      </c>
    </row>
    <row r="1734" ht="15.75" customHeight="1">
      <c r="A1734" s="3" t="s">
        <v>12491</v>
      </c>
      <c r="B1734" s="3" t="s">
        <v>12492</v>
      </c>
      <c r="C1734" s="3" t="s">
        <v>12493</v>
      </c>
      <c r="D1734" s="3" t="s">
        <v>12494</v>
      </c>
      <c r="E1734" s="3" t="s">
        <v>12495</v>
      </c>
      <c r="F1734" s="3" t="s">
        <v>12496</v>
      </c>
      <c r="G1734" s="3" t="s">
        <v>12497</v>
      </c>
      <c r="H1734" s="3" t="s">
        <v>12498</v>
      </c>
      <c r="I1734" s="3" t="str">
        <f>IFERROR(__xludf.DUMMYFUNCTION("GOOGLETRANSLATE(H1734,""id"",""en"")"),"marriage, choose to hang up young tastes if the intention of worship is the youth reward help if it adds to it, you choose to be active sexual")</f>
        <v>marriage, choose to hang up young tastes if the intention of worship is the youth reward help if it adds to it, you choose to be active sexual</v>
      </c>
    </row>
    <row r="1735" ht="15.75" customHeight="1">
      <c r="A1735" s="3" t="s">
        <v>12499</v>
      </c>
      <c r="B1735" s="3" t="s">
        <v>12500</v>
      </c>
      <c r="C1735" s="3" t="s">
        <v>12501</v>
      </c>
      <c r="D1735" s="3" t="s">
        <v>12502</v>
      </c>
      <c r="E1735" s="3" t="s">
        <v>12503</v>
      </c>
      <c r="F1735" s="3" t="s">
        <v>12504</v>
      </c>
      <c r="G1735" s="3" t="s">
        <v>12505</v>
      </c>
      <c r="H1735" s="3" t="s">
        <v>12506</v>
      </c>
      <c r="I1735" s="3" t="str">
        <f>IFERROR(__xludf.DUMMYFUNCTION("GOOGLETRANSLATE(H1735,""id"",""en"")"),"get a girl dropping out of school pregnant outside marriage forced young marriage to demand the family economy")</f>
        <v>get a girl dropping out of school pregnant outside marriage forced young marriage to demand the family economy</v>
      </c>
    </row>
    <row r="1736" ht="15.75" customHeight="1">
      <c r="A1736" s="3" t="s">
        <v>12507</v>
      </c>
      <c r="B1736" s="3" t="s">
        <v>12508</v>
      </c>
      <c r="C1736" s="3" t="s">
        <v>12509</v>
      </c>
      <c r="D1736" s="3" t="s">
        <v>12510</v>
      </c>
      <c r="E1736" s="3" t="s">
        <v>12511</v>
      </c>
      <c r="F1736" s="3" t="s">
        <v>12512</v>
      </c>
      <c r="G1736" s="3" t="s">
        <v>12513</v>
      </c>
      <c r="H1736" s="3" t="s">
        <v>12514</v>
      </c>
      <c r="I1736" s="3" t="str">
        <f>IFERROR(__xludf.DUMMYFUNCTION("GOOGLETRANSLATE(H1736,""id"",""en"")"),"I am really thankful that parents say people are told to get married so")</f>
        <v>I am really thankful that parents say people are told to get married so</v>
      </c>
    </row>
    <row r="1737" ht="15.75" customHeight="1">
      <c r="A1737" s="3" t="s">
        <v>12515</v>
      </c>
      <c r="B1737" s="3" t="s">
        <v>12516</v>
      </c>
      <c r="C1737" s="3" t="s">
        <v>12517</v>
      </c>
      <c r="D1737" s="3" t="s">
        <v>12518</v>
      </c>
      <c r="E1737" s="3" t="s">
        <v>12519</v>
      </c>
      <c r="F1737" s="3" t="s">
        <v>12520</v>
      </c>
      <c r="G1737" s="3" t="s">
        <v>12521</v>
      </c>
      <c r="H1737" s="3" t="s">
        <v>12522</v>
      </c>
      <c r="I1737" s="3" t="str">
        <f>IFERROR(__xludf.DUMMYFUNCTION("GOOGLETRANSLATE(H1737,""id"",""en"")"),"Marriage Age Friend Alhamdulillah, good, you know, God willing, the marriage level is more happy, just look at the key to science")</f>
        <v>Marriage Age Friend Alhamdulillah, good, you know, God willing, the marriage level is more happy, just look at the key to science</v>
      </c>
    </row>
    <row r="1738" ht="15.75" customHeight="1">
      <c r="A1738" s="3" t="s">
        <v>12523</v>
      </c>
      <c r="B1738" s="3" t="s">
        <v>12523</v>
      </c>
      <c r="C1738" s="3" t="s">
        <v>12524</v>
      </c>
      <c r="D1738" s="3" t="s">
        <v>12525</v>
      </c>
      <c r="E1738" s="3" t="s">
        <v>12526</v>
      </c>
      <c r="F1738" s="3" t="s">
        <v>12527</v>
      </c>
      <c r="G1738" s="3" t="s">
        <v>12527</v>
      </c>
      <c r="H1738" s="3" t="s">
        <v>12528</v>
      </c>
      <c r="I1738" s="3" t="str">
        <f>IFERROR(__xludf.DUMMYFUNCTION("GOOGLETRANSLATE(H1738,""id"",""en"")"),"really marriage is the age of a legitimate wife to be young")</f>
        <v>really marriage is the age of a legitimate wife to be young</v>
      </c>
    </row>
    <row r="1739" ht="15.75" customHeight="1">
      <c r="A1739" s="3" t="s">
        <v>12529</v>
      </c>
      <c r="B1739" s="3" t="s">
        <v>12529</v>
      </c>
      <c r="C1739" s="3" t="s">
        <v>12530</v>
      </c>
      <c r="D1739" s="3" t="s">
        <v>12531</v>
      </c>
      <c r="E1739" s="3" t="s">
        <v>12532</v>
      </c>
      <c r="F1739" s="3" t="s">
        <v>12533</v>
      </c>
      <c r="G1739" s="3" t="s">
        <v>12534</v>
      </c>
      <c r="H1739" s="3" t="s">
        <v>12535</v>
      </c>
      <c r="I1739" s="3" t="str">
        <f>IFERROR(__xludf.DUMMYFUNCTION("GOOGLETRANSLATE(H1739,""id"",""en"")"),"marriage young age is easy")</f>
        <v>marriage young age is easy</v>
      </c>
    </row>
    <row r="1740" ht="15.75" customHeight="1">
      <c r="A1740" s="3" t="s">
        <v>12536</v>
      </c>
      <c r="B1740" s="3" t="s">
        <v>12536</v>
      </c>
      <c r="C1740" s="3" t="s">
        <v>12537</v>
      </c>
      <c r="D1740" s="3" t="s">
        <v>12538</v>
      </c>
      <c r="E1740" s="3" t="s">
        <v>12539</v>
      </c>
      <c r="F1740" s="3" t="s">
        <v>12540</v>
      </c>
      <c r="G1740" s="3" t="s">
        <v>12541</v>
      </c>
      <c r="H1740" s="3" t="s">
        <v>12542</v>
      </c>
      <c r="I1740" s="3" t="str">
        <f>IFERROR(__xludf.DUMMYFUNCTION("GOOGLETRANSLATE(H1740,""id"",""en"")"),"Friends say young marriage stories")</f>
        <v>Friends say young marriage stories</v>
      </c>
    </row>
    <row r="1741" ht="15.75" customHeight="1">
      <c r="A1741" s="3" t="s">
        <v>12543</v>
      </c>
      <c r="B1741" s="3" t="s">
        <v>12543</v>
      </c>
      <c r="C1741" s="3" t="s">
        <v>12544</v>
      </c>
      <c r="D1741" s="3" t="s">
        <v>12545</v>
      </c>
      <c r="E1741" s="3" t="s">
        <v>12546</v>
      </c>
      <c r="F1741" s="3" t="s">
        <v>5178</v>
      </c>
      <c r="G1741" s="3" t="s">
        <v>5178</v>
      </c>
      <c r="H1741" s="3" t="s">
        <v>5179</v>
      </c>
      <c r="I1741" s="3" t="str">
        <f>IFERROR(__xludf.DUMMYFUNCTION("GOOGLETRANSLATE(H1741,""id"",""en"")"),"Young marriage brother")</f>
        <v>Young marriage brother</v>
      </c>
    </row>
    <row r="1742" ht="15.75" customHeight="1">
      <c r="A1742" s="3" t="s">
        <v>12547</v>
      </c>
      <c r="B1742" s="3" t="s">
        <v>12547</v>
      </c>
      <c r="C1742" s="3" t="s">
        <v>12548</v>
      </c>
      <c r="D1742" s="3" t="s">
        <v>12549</v>
      </c>
      <c r="E1742" s="3" t="s">
        <v>12550</v>
      </c>
      <c r="F1742" s="3" t="s">
        <v>12551</v>
      </c>
      <c r="G1742" s="3" t="s">
        <v>12552</v>
      </c>
      <c r="H1742" s="3" t="s">
        <v>12553</v>
      </c>
      <c r="I1742" s="3" t="str">
        <f>IFERROR(__xludf.DUMMYFUNCTION("GOOGLETRANSLATE(H1742,""id"",""en"")"),"Brother Wooyoung Married Young Eid")</f>
        <v>Brother Wooyoung Married Young Eid</v>
      </c>
    </row>
    <row r="1743" ht="15.75" customHeight="1">
      <c r="A1743" s="3" t="s">
        <v>12554</v>
      </c>
      <c r="B1743" s="3" t="s">
        <v>12555</v>
      </c>
      <c r="C1743" s="3" t="s">
        <v>12556</v>
      </c>
      <c r="D1743" s="3" t="s">
        <v>12557</v>
      </c>
      <c r="E1743" s="3" t="s">
        <v>12558</v>
      </c>
      <c r="F1743" s="3" t="s">
        <v>12559</v>
      </c>
      <c r="G1743" s="3" t="s">
        <v>12560</v>
      </c>
      <c r="H1743" s="3" t="s">
        <v>12561</v>
      </c>
      <c r="I1743" s="3" t="str">
        <f>IFERROR(__xludf.DUMMYFUNCTION("GOOGLETRANSLATE(H1743,""id"",""en"")"),"Proud of Anti -Children's Parents Getting married quickly, yes, you say that you get married quickly")</f>
        <v>Proud of Anti -Children's Parents Getting married quickly, yes, you say that you get married quickly</v>
      </c>
    </row>
    <row r="1744" ht="15.75" customHeight="1">
      <c r="A1744" s="3" t="s">
        <v>12562</v>
      </c>
      <c r="B1744" s="3" t="s">
        <v>12562</v>
      </c>
      <c r="C1744" s="3" t="s">
        <v>12563</v>
      </c>
      <c r="D1744" s="3" t="s">
        <v>12564</v>
      </c>
      <c r="E1744" s="3" t="s">
        <v>12565</v>
      </c>
      <c r="F1744" s="3" t="s">
        <v>12566</v>
      </c>
      <c r="G1744" s="3" t="s">
        <v>12566</v>
      </c>
      <c r="H1744" s="3" t="s">
        <v>12567</v>
      </c>
      <c r="I1744" s="3" t="str">
        <f>IFERROR(__xludf.DUMMYFUNCTION("GOOGLETRANSLATE(H1744,""id"",""en"")"),"Tired of running a young marriage")</f>
        <v>Tired of running a young marriage</v>
      </c>
    </row>
    <row r="1745" ht="15.75" customHeight="1">
      <c r="A1745" s="3" t="s">
        <v>12568</v>
      </c>
      <c r="B1745" s="3" t="s">
        <v>12569</v>
      </c>
      <c r="C1745" s="3" t="s">
        <v>12570</v>
      </c>
      <c r="D1745" s="3" t="s">
        <v>12571</v>
      </c>
      <c r="E1745" s="3" t="s">
        <v>12572</v>
      </c>
      <c r="F1745" s="3" t="s">
        <v>12573</v>
      </c>
      <c r="G1745" s="3" t="s">
        <v>12573</v>
      </c>
      <c r="H1745" s="3" t="s">
        <v>12574</v>
      </c>
      <c r="I1745" s="3" t="str">
        <f>IFERROR(__xludf.DUMMYFUNCTION("GOOGLETRANSLATE(H1745,""id"",""en"")"),"yes weh not marriage young see tomorrow with you hoon")</f>
        <v>yes weh not marriage young see tomorrow with you hoon</v>
      </c>
    </row>
    <row r="1746" ht="15.75" customHeight="1">
      <c r="A1746" s="3" t="s">
        <v>12575</v>
      </c>
      <c r="B1746" s="3" t="s">
        <v>12576</v>
      </c>
      <c r="C1746" s="3" t="s">
        <v>12577</v>
      </c>
      <c r="D1746" s="3" t="s">
        <v>12578</v>
      </c>
      <c r="E1746" s="3" t="s">
        <v>12579</v>
      </c>
      <c r="F1746" s="3" t="s">
        <v>12580</v>
      </c>
      <c r="G1746" s="3" t="s">
        <v>12581</v>
      </c>
      <c r="H1746" s="3" t="s">
        <v>12582</v>
      </c>
      <c r="I1746" s="3" t="str">
        <f>IFERROR(__xludf.DUMMYFUNCTION("GOOGLETRANSLATE(H1746,""id"",""en"")"),"If the family work, I will forget the sister, you relax the marriage, but you are a good faith")</f>
        <v>If the family work, I will forget the sister, you relax the marriage, but you are a good faith</v>
      </c>
    </row>
    <row r="1747" ht="15.75" customHeight="1">
      <c r="A1747" s="3" t="s">
        <v>12583</v>
      </c>
      <c r="B1747" s="3" t="s">
        <v>12584</v>
      </c>
      <c r="C1747" s="3" t="s">
        <v>12585</v>
      </c>
      <c r="D1747" s="3" t="s">
        <v>12586</v>
      </c>
      <c r="E1747" s="3" t="s">
        <v>12587</v>
      </c>
      <c r="F1747" s="3" t="s">
        <v>12588</v>
      </c>
      <c r="G1747" s="3" t="s">
        <v>12589</v>
      </c>
      <c r="H1747" s="3" t="s">
        <v>12590</v>
      </c>
      <c r="I1747" s="3" t="str">
        <f>IFERROR(__xludf.DUMMYFUNCTION("GOOGLETRANSLATE(H1747,""id"",""en"")"),"marriage age people fuck easy, please give marriage problems often young pairs")</f>
        <v>marriage age people fuck easy, please give marriage problems often young pairs</v>
      </c>
    </row>
    <row r="1748" ht="15.75" customHeight="1">
      <c r="A1748" s="3" t="s">
        <v>12591</v>
      </c>
      <c r="B1748" s="3" t="s">
        <v>12591</v>
      </c>
      <c r="C1748" s="3" t="s">
        <v>12591</v>
      </c>
      <c r="D1748" s="3" t="s">
        <v>12592</v>
      </c>
      <c r="E1748" s="3" t="s">
        <v>12593</v>
      </c>
      <c r="F1748" s="3" t="s">
        <v>12594</v>
      </c>
      <c r="G1748" s="3" t="s">
        <v>12594</v>
      </c>
      <c r="H1748" s="3" t="s">
        <v>12595</v>
      </c>
      <c r="I1748" s="3" t="str">
        <f>IFERROR(__xludf.DUMMYFUNCTION("GOOGLETRANSLATE(H1748,""id"",""en"")"),"If you get young, you die young")</f>
        <v>If you get young, you die young</v>
      </c>
    </row>
    <row r="1749" ht="15.75" customHeight="1">
      <c r="A1749" s="3" t="s">
        <v>12596</v>
      </c>
      <c r="B1749" s="3" t="s">
        <v>12597</v>
      </c>
      <c r="C1749" s="3" t="s">
        <v>12598</v>
      </c>
      <c r="D1749" s="3" t="s">
        <v>12599</v>
      </c>
      <c r="E1749" s="3" t="s">
        <v>12600</v>
      </c>
      <c r="F1749" s="3" t="s">
        <v>12601</v>
      </c>
      <c r="G1749" s="3" t="s">
        <v>12602</v>
      </c>
      <c r="H1749" s="3" t="s">
        <v>12603</v>
      </c>
      <c r="I1749" s="3" t="str">
        <f>IFERROR(__xludf.DUMMYFUNCTION("GOOGLETRANSLATE(H1749,""id"",""en"")"),"the marriage area of ​​the age of elementary school class Langgeng only financially mature children")</f>
        <v>the marriage area of ​​the age of elementary school class Langgeng only financially mature children</v>
      </c>
    </row>
    <row r="1750" ht="15.75" customHeight="1">
      <c r="A1750" s="3" t="s">
        <v>12604</v>
      </c>
      <c r="B1750" s="3" t="s">
        <v>12605</v>
      </c>
      <c r="C1750" s="3" t="s">
        <v>12606</v>
      </c>
      <c r="D1750" s="3" t="s">
        <v>12607</v>
      </c>
      <c r="E1750" s="3" t="s">
        <v>12608</v>
      </c>
      <c r="F1750" s="3" t="s">
        <v>12609</v>
      </c>
      <c r="G1750" s="3" t="s">
        <v>12610</v>
      </c>
      <c r="H1750" s="3" t="s">
        <v>12611</v>
      </c>
      <c r="I1750" s="3" t="str">
        <f>IFERROR(__xludf.DUMMYFUNCTION("GOOGLETRANSLATE(H1750,""id"",""en"")"),"Pain friends fainting young marriage teachers young marriage so that the doctor's menstruation is a prejudice")</f>
        <v>Pain friends fainting young marriage teachers young marriage so that the doctor's menstruation is a prejudice</v>
      </c>
    </row>
    <row r="1751" ht="15.75" customHeight="1">
      <c r="A1751" s="3" t="s">
        <v>12612</v>
      </c>
      <c r="B1751" s="3" t="s">
        <v>12613</v>
      </c>
      <c r="C1751" s="3" t="s">
        <v>12614</v>
      </c>
      <c r="D1751" s="3" t="s">
        <v>12615</v>
      </c>
      <c r="E1751" s="3" t="s">
        <v>12616</v>
      </c>
      <c r="F1751" s="3" t="s">
        <v>12617</v>
      </c>
      <c r="G1751" s="3" t="s">
        <v>12618</v>
      </c>
      <c r="H1751" s="3" t="s">
        <v>12619</v>
      </c>
      <c r="I1751" s="3" t="str">
        <f>IFERROR(__xludf.DUMMYFUNCTION("GOOGLETRANSLATE(H1751,""id"",""en"")"),"Yes, I don't, thank God, I got a social sanction, making an elementary school class make a tantrum for a young marriage school")</f>
        <v>Yes, I don't, thank God, I got a social sanction, making an elementary school class make a tantrum for a young marriage school</v>
      </c>
    </row>
    <row r="1752" ht="15.75" customHeight="1">
      <c r="A1752" s="3" t="s">
        <v>12620</v>
      </c>
      <c r="B1752" s="3" t="s">
        <v>12621</v>
      </c>
      <c r="C1752" s="3" t="s">
        <v>12622</v>
      </c>
      <c r="D1752" s="3" t="s">
        <v>12623</v>
      </c>
      <c r="E1752" s="3" t="s">
        <v>12624</v>
      </c>
      <c r="F1752" s="3" t="s">
        <v>12625</v>
      </c>
      <c r="G1752" s="3" t="s">
        <v>12626</v>
      </c>
      <c r="H1752" s="3" t="s">
        <v>12627</v>
      </c>
      <c r="I1752" s="3" t="str">
        <f>IFERROR(__xludf.DUMMYFUNCTION("GOOGLETRANSLATE(H1752,""id"",""en"")"),"Young man, I mean a lot of marriage to the office of people know men, think")</f>
        <v>Young man, I mean a lot of marriage to the office of people know men, think</v>
      </c>
    </row>
    <row r="1753" ht="15.75" customHeight="1">
      <c r="A1753" s="3" t="s">
        <v>12628</v>
      </c>
      <c r="B1753" s="3" t="s">
        <v>12629</v>
      </c>
      <c r="C1753" s="3" t="s">
        <v>12630</v>
      </c>
      <c r="D1753" s="3" t="s">
        <v>12631</v>
      </c>
      <c r="E1753" s="3" t="s">
        <v>12632</v>
      </c>
      <c r="F1753" s="3" t="s">
        <v>12633</v>
      </c>
      <c r="G1753" s="3" t="s">
        <v>12634</v>
      </c>
      <c r="H1753" s="3" t="s">
        <v>12635</v>
      </c>
      <c r="I1753" s="3" t="str">
        <f>IFERROR(__xludf.DUMMYFUNCTION("GOOGLETRANSLATE(H1753,""id"",""en"")"),"The male family is about if the family of a old -fashioned man is very different from marriage young husbands know that Indonesian artists are quite different young husbands of the late Suzanaria Irawaninka Christienabila Syakib")</f>
        <v>The male family is about if the family of a old -fashioned man is very different from marriage young husbands know that Indonesian artists are quite different young husbands of the late Suzanaria Irawaninka Christienabila Syakib</v>
      </c>
    </row>
    <row r="1754" ht="15.75" customHeight="1">
      <c r="A1754" s="3" t="s">
        <v>12636</v>
      </c>
      <c r="B1754" s="3" t="s">
        <v>12637</v>
      </c>
      <c r="C1754" s="3" t="s">
        <v>12638</v>
      </c>
      <c r="D1754" s="3" t="s">
        <v>12639</v>
      </c>
      <c r="E1754" s="3" t="s">
        <v>12640</v>
      </c>
      <c r="F1754" s="3" t="s">
        <v>12641</v>
      </c>
      <c r="G1754" s="3" t="s">
        <v>12642</v>
      </c>
      <c r="H1754" s="3" t="s">
        <v>12643</v>
      </c>
      <c r="I1754" s="3" t="str">
        <f>IFERROR(__xludf.DUMMYFUNCTION("GOOGLETRANSLATE(H1754,""id"",""en"")"),"marriage age of marriage old age marriage marriage life, O Allah, you're really thinking young")</f>
        <v>marriage age of marriage old age marriage marriage life, O Allah, you're really thinking young</v>
      </c>
    </row>
    <row r="1755" ht="15.75" customHeight="1">
      <c r="A1755" s="3" t="s">
        <v>12644</v>
      </c>
      <c r="B1755" s="3" t="s">
        <v>12644</v>
      </c>
      <c r="C1755" s="3" t="s">
        <v>12645</v>
      </c>
      <c r="D1755" s="3" t="s">
        <v>12646</v>
      </c>
      <c r="E1755" s="3" t="s">
        <v>12647</v>
      </c>
      <c r="F1755" s="3" t="s">
        <v>12648</v>
      </c>
      <c r="G1755" s="3" t="s">
        <v>12649</v>
      </c>
      <c r="H1755" s="3" t="s">
        <v>12650</v>
      </c>
      <c r="I1755" s="3" t="str">
        <f>IFERROR(__xludf.DUMMYFUNCTION("GOOGLETRANSLATE(H1755,""id"",""en"")"),"Parents are shocked, you are surprised that parents are shocked by young sister's marriage, younger siblings are surprised to see the reaction of Always'")</f>
        <v>Parents are shocked, you are surprised that parents are shocked by young sister's marriage, younger siblings are surprised to see the reaction of Always'</v>
      </c>
    </row>
    <row r="1756" ht="15.75" customHeight="1">
      <c r="A1756" s="3" t="s">
        <v>12651</v>
      </c>
      <c r="B1756" s="3" t="s">
        <v>12651</v>
      </c>
      <c r="C1756" s="3" t="s">
        <v>12652</v>
      </c>
      <c r="D1756" s="3" t="s">
        <v>12653</v>
      </c>
      <c r="E1756" s="3" t="s">
        <v>12654</v>
      </c>
      <c r="F1756" s="3" t="s">
        <v>12655</v>
      </c>
      <c r="G1756" s="3" t="s">
        <v>12655</v>
      </c>
      <c r="H1756" s="3" t="s">
        <v>12656</v>
      </c>
      <c r="I1756" s="3" t="str">
        <f>IFERROR(__xludf.DUMMYFUNCTION("GOOGLETRANSLATE(H1756,""id"",""en"")"),"if tired of resting nay young marriage")</f>
        <v>if tired of resting nay young marriage</v>
      </c>
    </row>
    <row r="1757" ht="15.75" customHeight="1">
      <c r="A1757" s="3" t="s">
        <v>12657</v>
      </c>
      <c r="B1757" s="3" t="s">
        <v>12657</v>
      </c>
      <c r="C1757" s="3" t="s">
        <v>12658</v>
      </c>
      <c r="D1757" s="3" t="s">
        <v>12659</v>
      </c>
      <c r="E1757" s="3" t="s">
        <v>12660</v>
      </c>
      <c r="F1757" s="3" t="s">
        <v>12661</v>
      </c>
      <c r="G1757" s="3" t="s">
        <v>12662</v>
      </c>
      <c r="H1757" s="3" t="s">
        <v>12663</v>
      </c>
      <c r="I1757" s="3" t="str">
        <f>IFERROR(__xludf.DUMMYFUNCTION("GOOGLETRANSLATE(H1757,""id"",""en"")"),"LBH Dyai Inaugurated a young civil servant to see young marriage intimate boyfriend")</f>
        <v>LBH Dyai Inaugurated a young civil servant to see young marriage intimate boyfriend</v>
      </c>
    </row>
    <row r="1758" ht="15.75" customHeight="1">
      <c r="A1758" s="3" t="s">
        <v>12664</v>
      </c>
      <c r="B1758" s="3" t="s">
        <v>12665</v>
      </c>
      <c r="C1758" s="3" t="s">
        <v>12666</v>
      </c>
      <c r="D1758" s="3" t="s">
        <v>12667</v>
      </c>
      <c r="E1758" s="3" t="s">
        <v>12668</v>
      </c>
      <c r="F1758" s="3" t="s">
        <v>12669</v>
      </c>
      <c r="G1758" s="3" t="s">
        <v>12670</v>
      </c>
      <c r="H1758" s="3" t="s">
        <v>12671</v>
      </c>
      <c r="I1758" s="3" t="str">
        <f>IFERROR(__xludf.DUMMYFUNCTION("GOOGLETRANSLATE(H1758,""id"",""en"")"),"young many stupid, yes, the logic of marriage ciptaker is free to adjust the working age of the kick keep")</f>
        <v>young many stupid, yes, the logic of marriage ciptaker is free to adjust the working age of the kick keep</v>
      </c>
    </row>
    <row r="1759" ht="15.75" customHeight="1">
      <c r="A1759" s="3" t="s">
        <v>12672</v>
      </c>
      <c r="B1759" s="3" t="s">
        <v>12673</v>
      </c>
      <c r="C1759" s="3" t="s">
        <v>12674</v>
      </c>
      <c r="D1759" s="3" t="s">
        <v>12675</v>
      </c>
      <c r="E1759" s="3" t="s">
        <v>12676</v>
      </c>
      <c r="F1759" s="3" t="s">
        <v>12677</v>
      </c>
      <c r="G1759" s="3" t="s">
        <v>12678</v>
      </c>
      <c r="H1759" s="3" t="s">
        <v>12679</v>
      </c>
      <c r="I1759" s="3" t="str">
        <f>IFERROR(__xludf.DUMMYFUNCTION("GOOGLETRANSLATE(H1759,""id"",""en"")"),"Chikajkt young marriage")</f>
        <v>Chikajkt young marriage</v>
      </c>
    </row>
    <row r="1760" ht="15.75" customHeight="1">
      <c r="A1760" s="3" t="s">
        <v>12680</v>
      </c>
      <c r="B1760" s="3" t="s">
        <v>12681</v>
      </c>
      <c r="C1760" s="3" t="s">
        <v>12682</v>
      </c>
      <c r="D1760" s="3" t="s">
        <v>12683</v>
      </c>
      <c r="E1760" s="3" t="s">
        <v>12684</v>
      </c>
      <c r="F1760" s="3" t="s">
        <v>12685</v>
      </c>
      <c r="G1760" s="3" t="s">
        <v>12686</v>
      </c>
      <c r="H1760" s="3" t="s">
        <v>12687</v>
      </c>
      <c r="I1760" s="3" t="str">
        <f>IFERROR(__xludf.DUMMYFUNCTION("GOOGLETRANSLATE(H1760,""id"",""en"")"),"Bebamit teased a neighbor, or not, a man, a arrogant, arrogant house is not low, a young marriage, so unstable is jealous of the ktwa, the cmburu akubeda lefel")</f>
        <v>Bebamit teased a neighbor, or not, a man, a arrogant, arrogant house is not low, a young marriage, so unstable is jealous of the ktwa, the cmburu akubeda lefel</v>
      </c>
    </row>
    <row r="1761" ht="15.75" customHeight="1">
      <c r="A1761" s="3" t="s">
        <v>12688</v>
      </c>
      <c r="B1761" s="3" t="s">
        <v>12689</v>
      </c>
      <c r="C1761" s="3" t="s">
        <v>12690</v>
      </c>
      <c r="D1761" s="3" t="s">
        <v>12691</v>
      </c>
      <c r="E1761" s="3" t="s">
        <v>12692</v>
      </c>
      <c r="F1761" s="3" t="s">
        <v>12693</v>
      </c>
      <c r="G1761" s="3" t="s">
        <v>12694</v>
      </c>
      <c r="H1761" s="3" t="s">
        <v>12695</v>
      </c>
      <c r="I1761" s="3" t="str">
        <f>IFERROR(__xludf.DUMMYFUNCTION("GOOGLETRANSLATE(H1761,""id"",""en"")"),"Normal Enjoying Young Life is really sad to see a friend of marriage face just upset status")</f>
        <v>Normal Enjoying Young Life is really sad to see a friend of marriage face just upset status</v>
      </c>
    </row>
    <row r="1762" ht="15.75" customHeight="1">
      <c r="A1762" s="3" t="s">
        <v>12696</v>
      </c>
      <c r="B1762" s="3" t="s">
        <v>12697</v>
      </c>
      <c r="C1762" s="3" t="s">
        <v>12698</v>
      </c>
      <c r="D1762" s="3" t="s">
        <v>12699</v>
      </c>
      <c r="E1762" s="3" t="s">
        <v>12700</v>
      </c>
      <c r="F1762" s="3" t="s">
        <v>12701</v>
      </c>
      <c r="G1762" s="3" t="s">
        <v>12701</v>
      </c>
      <c r="H1762" s="3" t="s">
        <v>12702</v>
      </c>
      <c r="I1762" s="3" t="str">
        <f>IFERROR(__xludf.DUMMYFUNCTION("GOOGLETRANSLATE(H1762,""id"",""en"")"),"normal marriage to the event first marriage young marriage is just wanting to want while young")</f>
        <v>normal marriage to the event first marriage young marriage is just wanting to want while young</v>
      </c>
    </row>
    <row r="1763" ht="15.75" customHeight="1">
      <c r="A1763" s="3" t="s">
        <v>12703</v>
      </c>
      <c r="B1763" s="3" t="s">
        <v>12704</v>
      </c>
      <c r="C1763" s="3" t="s">
        <v>12705</v>
      </c>
      <c r="D1763" s="3" t="s">
        <v>12706</v>
      </c>
      <c r="E1763" s="3" t="s">
        <v>12707</v>
      </c>
      <c r="F1763" s="3" t="s">
        <v>12708</v>
      </c>
      <c r="G1763" s="3" t="s">
        <v>12709</v>
      </c>
      <c r="H1763" s="3" t="s">
        <v>12710</v>
      </c>
      <c r="I1763" s="3" t="str">
        <f>IFERROR(__xludf.DUMMYFUNCTION("GOOGLETRANSLATE(H1763,""id"",""en"")"),"Korea recognizes the young marriage of IMMATURE MAJORITY PARENTS, young marriages, just Korean, totally sitting like graduating mental breakdown there")</f>
        <v>Korea recognizes the young marriage of IMMATURE MAJORITY PARENTS, young marriages, just Korean, totally sitting like graduating mental breakdown there</v>
      </c>
    </row>
    <row r="1764" ht="15.75" customHeight="1">
      <c r="A1764" s="3" t="s">
        <v>12711</v>
      </c>
      <c r="B1764" s="3" t="s">
        <v>12712</v>
      </c>
      <c r="C1764" s="3" t="s">
        <v>12713</v>
      </c>
      <c r="D1764" s="3" t="s">
        <v>12714</v>
      </c>
      <c r="E1764" s="3" t="s">
        <v>12715</v>
      </c>
      <c r="F1764" s="3" t="s">
        <v>12716</v>
      </c>
      <c r="G1764" s="3" t="s">
        <v>12717</v>
      </c>
      <c r="H1764" s="3" t="s">
        <v>12718</v>
      </c>
      <c r="I1764" s="3" t="str">
        <f>IFERROR(__xludf.DUMMYFUNCTION("GOOGLETRANSLATE(H1764,""id"",""en"")"),"Young Grandma Child Underage Dg the husband's orders")</f>
        <v>Young Grandma Child Underage Dg the husband's orders</v>
      </c>
    </row>
    <row r="1765" ht="15.75" customHeight="1">
      <c r="A1765" s="3" t="s">
        <v>12719</v>
      </c>
      <c r="B1765" s="3" t="s">
        <v>12720</v>
      </c>
      <c r="C1765" s="3" t="s">
        <v>12721</v>
      </c>
      <c r="D1765" s="3" t="s">
        <v>12722</v>
      </c>
      <c r="E1765" s="3" t="s">
        <v>12723</v>
      </c>
      <c r="F1765" s="3" t="s">
        <v>12724</v>
      </c>
      <c r="G1765" s="3" t="s">
        <v>12725</v>
      </c>
      <c r="H1765" s="3" t="s">
        <v>12726</v>
      </c>
      <c r="I1765" s="3" t="str">
        <f>IFERROR(__xludf.DUMMYFUNCTION("GOOGLETRANSLATE(H1765,""id"",""en"")"),"Korean Suddenly a Adil Letter Love the Life of Children's Confused Children Know Young Children who are marriage")</f>
        <v>Korean Suddenly a Adil Letter Love the Life of Children's Confused Children Know Young Children who are marriage</v>
      </c>
    </row>
    <row r="1766" ht="15.75" customHeight="1">
      <c r="A1766" s="3" t="s">
        <v>12727</v>
      </c>
      <c r="B1766" s="3" t="s">
        <v>12728</v>
      </c>
      <c r="C1766" s="3" t="s">
        <v>12729</v>
      </c>
      <c r="D1766" s="3" t="s">
        <v>12730</v>
      </c>
      <c r="E1766" s="3" t="s">
        <v>12731</v>
      </c>
      <c r="F1766" s="3" t="s">
        <v>12732</v>
      </c>
      <c r="G1766" s="3" t="s">
        <v>12733</v>
      </c>
      <c r="H1766" s="3" t="s">
        <v>12734</v>
      </c>
      <c r="I1766" s="3" t="str">
        <f>IFERROR(__xludf.DUMMYFUNCTION("GOOGLETRANSLATE(H1766,""id"",""en"")"),"Young marriage brother just tidal")</f>
        <v>Young marriage brother just tidal</v>
      </c>
    </row>
    <row r="1767" ht="15.75" customHeight="1">
      <c r="A1767" s="3" t="s">
        <v>12735</v>
      </c>
      <c r="B1767" s="3" t="s">
        <v>12736</v>
      </c>
      <c r="C1767" s="3" t="s">
        <v>12737</v>
      </c>
      <c r="D1767" s="3" t="s">
        <v>12738</v>
      </c>
      <c r="E1767" s="3" t="s">
        <v>12739</v>
      </c>
      <c r="F1767" s="3" t="s">
        <v>12740</v>
      </c>
      <c r="G1767" s="3" t="s">
        <v>12741</v>
      </c>
      <c r="H1767" s="3" t="s">
        <v>12742</v>
      </c>
      <c r="I1767" s="3" t="str">
        <f>IFERROR(__xludf.DUMMYFUNCTION("GOOGLETRANSLATE(H1767,""id"",""en"")"),"Marriage Easily Risk Levels of Cervical Cancer Intimnye Risk Levels of Cancer of Marriage Cancer Intimate Ya Marriage Intimate Young Intimate Yes BSR Cervan Cervical Cancer")</f>
        <v>Marriage Easily Risk Levels of Cervical Cancer Intimnye Risk Levels of Cancer of Marriage Cancer Intimate Ya Marriage Intimate Young Intimate Yes BSR Cervan Cervical Cancer</v>
      </c>
    </row>
    <row r="1768" ht="15.75" customHeight="1">
      <c r="A1768" s="3" t="s">
        <v>12743</v>
      </c>
      <c r="B1768" s="3" t="s">
        <v>12744</v>
      </c>
      <c r="C1768" s="3" t="s">
        <v>12745</v>
      </c>
      <c r="D1768" s="3" t="s">
        <v>12746</v>
      </c>
      <c r="E1768" s="3" t="s">
        <v>12747</v>
      </c>
      <c r="F1768" s="3" t="s">
        <v>12748</v>
      </c>
      <c r="G1768" s="3" t="s">
        <v>12748</v>
      </c>
      <c r="H1768" s="3" t="s">
        <v>12749</v>
      </c>
      <c r="I1768" s="3" t="str">
        <f>IFERROR(__xludf.DUMMYFUNCTION("GOOGLETRANSLATE(H1768,""id"",""en"")"),"said while young marriage is a child satisfied with the road")</f>
        <v>said while young marriage is a child satisfied with the road</v>
      </c>
    </row>
    <row r="1769" ht="15.75" customHeight="1">
      <c r="A1769" s="3" t="s">
        <v>12750</v>
      </c>
      <c r="B1769" s="3" t="s">
        <v>12751</v>
      </c>
      <c r="C1769" s="3" t="s">
        <v>12752</v>
      </c>
      <c r="D1769" s="3" t="s">
        <v>12753</v>
      </c>
      <c r="E1769" s="3" t="s">
        <v>12754</v>
      </c>
      <c r="F1769" s="3" t="s">
        <v>12755</v>
      </c>
      <c r="G1769" s="3" t="s">
        <v>12756</v>
      </c>
      <c r="H1769" s="3" t="s">
        <v>12757</v>
      </c>
      <c r="I1769" s="3" t="str">
        <f>IFERROR(__xludf.DUMMYFUNCTION("GOOGLETRANSLATE(H1769,""id"",""en"")"),"Tired of reminding the penis to make an investment child if marriage is not marriage stupid young stabilize the economy so that if you get married, the old -fashioned huh huh is low marriage")</f>
        <v>Tired of reminding the penis to make an investment child if marriage is not marriage stupid young stabilize the economy so that if you get married, the old -fashioned huh huh is low marriage</v>
      </c>
    </row>
    <row r="1770" ht="15.75" customHeight="1">
      <c r="A1770" s="3" t="s">
        <v>12758</v>
      </c>
      <c r="B1770" s="3" t="s">
        <v>12759</v>
      </c>
      <c r="C1770" s="3" t="s">
        <v>12760</v>
      </c>
      <c r="D1770" s="3" t="s">
        <v>12761</v>
      </c>
      <c r="E1770" s="3" t="s">
        <v>12761</v>
      </c>
      <c r="F1770" s="3" t="s">
        <v>12762</v>
      </c>
      <c r="G1770" s="3" t="s">
        <v>12763</v>
      </c>
      <c r="H1770" s="3" t="s">
        <v>12764</v>
      </c>
      <c r="I1770" s="3" t="str">
        <f>IFERROR(__xludf.DUMMYFUNCTION("GOOGLETRANSLATE(H1770,""id"",""en"")"),"remember the dangers of young marriage")</f>
        <v>remember the dangers of young marriage</v>
      </c>
    </row>
    <row r="1771" ht="15.75" customHeight="1">
      <c r="A1771" s="3" t="s">
        <v>12765</v>
      </c>
      <c r="B1771" s="3" t="s">
        <v>12766</v>
      </c>
      <c r="C1771" s="3" t="s">
        <v>12767</v>
      </c>
      <c r="D1771" s="3" t="s">
        <v>12768</v>
      </c>
      <c r="E1771" s="3" t="s">
        <v>12769</v>
      </c>
      <c r="F1771" s="3" t="s">
        <v>12770</v>
      </c>
      <c r="G1771" s="3" t="s">
        <v>12771</v>
      </c>
      <c r="H1771" s="3" t="s">
        <v>12772</v>
      </c>
      <c r="I1771" s="3" t="str">
        <f>IFERROR(__xludf.DUMMYFUNCTION("GOOGLETRANSLATE(H1771,""id"",""en"")"),"Girls' relatives after marriage to marry a child's household life is cool, calm, happy, see the young marriage of the country's noise")</f>
        <v>Girls' relatives after marriage to marry a child's household life is cool, calm, happy, see the young marriage of the country's noise</v>
      </c>
    </row>
    <row r="1772" ht="15.75" customHeight="1">
      <c r="A1772" s="3" t="s">
        <v>12773</v>
      </c>
      <c r="B1772" s="3" t="s">
        <v>12774</v>
      </c>
      <c r="C1772" s="3" t="s">
        <v>12775</v>
      </c>
      <c r="D1772" s="3" t="s">
        <v>12776</v>
      </c>
      <c r="E1772" s="3" t="s">
        <v>12777</v>
      </c>
      <c r="F1772" s="3" t="s">
        <v>12778</v>
      </c>
      <c r="G1772" s="3" t="s">
        <v>12779</v>
      </c>
      <c r="H1772" s="3" t="s">
        <v>12780</v>
      </c>
      <c r="I1772" s="3" t="str">
        <f>IFERROR(__xludf.DUMMYFUNCTION("GOOGLETRANSLATE(H1772,""id"",""en"")"),"young marriage level of the risk of cervical cancer")</f>
        <v>young marriage level of the risk of cervical cancer</v>
      </c>
    </row>
    <row r="1773" ht="15.75" customHeight="1">
      <c r="A1773" s="3" t="s">
        <v>12781</v>
      </c>
      <c r="B1773" s="3" t="s">
        <v>12781</v>
      </c>
      <c r="C1773" s="3" t="s">
        <v>12781</v>
      </c>
      <c r="D1773" s="3" t="s">
        <v>12782</v>
      </c>
      <c r="E1773" s="3" t="s">
        <v>12783</v>
      </c>
      <c r="F1773" s="3" t="s">
        <v>12784</v>
      </c>
      <c r="G1773" s="3" t="s">
        <v>12784</v>
      </c>
      <c r="H1773" s="3" t="s">
        <v>12785</v>
      </c>
      <c r="I1773" s="3" t="str">
        <f>IFERROR(__xludf.DUMMYFUNCTION("GOOGLETRANSLATE(H1773,""id"",""en"")"),"Young marriage is Astaghfirullah")</f>
        <v>Young marriage is Astaghfirullah</v>
      </c>
    </row>
    <row r="1774" ht="15.75" customHeight="1">
      <c r="A1774" s="3" t="s">
        <v>12786</v>
      </c>
      <c r="B1774" s="3" t="s">
        <v>12787</v>
      </c>
      <c r="C1774" s="3" t="s">
        <v>12788</v>
      </c>
      <c r="D1774" s="3" t="s">
        <v>12789</v>
      </c>
      <c r="E1774" s="3" t="s">
        <v>12790</v>
      </c>
      <c r="F1774" s="3" t="s">
        <v>12791</v>
      </c>
      <c r="G1774" s="3" t="s">
        <v>12792</v>
      </c>
      <c r="H1774" s="3" t="s">
        <v>12793</v>
      </c>
      <c r="I1774" s="3" t="str">
        <f>IFERROR(__xludf.DUMMYFUNCTION("GOOGLETRANSLATE(H1774,""id"",""en"")"),"young better work lectures to look at people marriage to live more delicious marriage achievements")</f>
        <v>young better work lectures to look at people marriage to live more delicious marriage achievements</v>
      </c>
    </row>
    <row r="1775" ht="15.75" customHeight="1">
      <c r="A1775" s="3" t="s">
        <v>871</v>
      </c>
      <c r="B1775" s="3" t="s">
        <v>872</v>
      </c>
      <c r="C1775" s="3" t="s">
        <v>873</v>
      </c>
      <c r="D1775" s="3" t="s">
        <v>874</v>
      </c>
      <c r="E1775" s="3" t="s">
        <v>875</v>
      </c>
      <c r="F1775" s="3" t="s">
        <v>876</v>
      </c>
      <c r="G1775" s="3" t="s">
        <v>876</v>
      </c>
      <c r="H1775" s="3" t="s">
        <v>877</v>
      </c>
      <c r="I1775" s="3" t="str">
        <f>IFERROR(__xludf.DUMMYFUNCTION("GOOGLETRANSLATE(H1775,""id"",""en"")"),"Young Marriage Comments Young Marriage")</f>
        <v>Young Marriage Comments Young Marriage</v>
      </c>
    </row>
    <row r="1776" ht="15.75" customHeight="1">
      <c r="A1776" s="3" t="s">
        <v>12794</v>
      </c>
      <c r="B1776" s="3" t="s">
        <v>12795</v>
      </c>
      <c r="C1776" s="3" t="s">
        <v>12796</v>
      </c>
      <c r="D1776" s="3" t="s">
        <v>12797</v>
      </c>
      <c r="E1776" s="3" t="s">
        <v>12798</v>
      </c>
      <c r="F1776" s="3" t="s">
        <v>12799</v>
      </c>
      <c r="G1776" s="3" t="s">
        <v>12800</v>
      </c>
      <c r="H1776" s="3" t="s">
        <v>12801</v>
      </c>
      <c r="I1776" s="3" t="str">
        <f>IFERROR(__xludf.DUMMYFUNCTION("GOOGLETRANSLATE(H1776,""id"",""en"")"),"naturally nder semester hurry and relaxing focus on lectures looking for jobs happy to go to different young marriages if it is fine if you run out")</f>
        <v>naturally nder semester hurry and relaxing focus on lectures looking for jobs happy to go to different young marriages if it is fine if you run out</v>
      </c>
    </row>
    <row r="1777" ht="15.75" customHeight="1">
      <c r="A1777" s="3" t="s">
        <v>12802</v>
      </c>
      <c r="B1777" s="3" t="s">
        <v>12803</v>
      </c>
      <c r="C1777" s="3" t="s">
        <v>12804</v>
      </c>
      <c r="D1777" s="3" t="s">
        <v>12805</v>
      </c>
      <c r="E1777" s="3" t="s">
        <v>12806</v>
      </c>
      <c r="F1777" s="3" t="s">
        <v>12807</v>
      </c>
      <c r="G1777" s="3" t="s">
        <v>12808</v>
      </c>
      <c r="H1777" s="3" t="s">
        <v>12809</v>
      </c>
      <c r="I1777" s="3" t="str">
        <f>IFERROR(__xludf.DUMMYFUNCTION("GOOGLETRANSLATE(H1777,""id"",""en"")"),"Just young age, right if you're rushed to get married, you're afraid")</f>
        <v>Just young age, right if you're rushed to get married, you're afraid</v>
      </c>
    </row>
    <row r="1778" ht="15.75" customHeight="1">
      <c r="A1778" s="3" t="s">
        <v>12810</v>
      </c>
      <c r="B1778" s="3" t="s">
        <v>12811</v>
      </c>
      <c r="C1778" s="3" t="s">
        <v>12812</v>
      </c>
      <c r="D1778" s="3" t="s">
        <v>12813</v>
      </c>
      <c r="E1778" s="3" t="s">
        <v>12814</v>
      </c>
      <c r="F1778" s="3" t="s">
        <v>12815</v>
      </c>
      <c r="G1778" s="3" t="s">
        <v>12816</v>
      </c>
      <c r="H1778" s="3" t="s">
        <v>12817</v>
      </c>
      <c r="I1778" s="3" t="str">
        <f>IFERROR(__xludf.DUMMYFUNCTION("GOOGLETRANSLATE(H1778,""id"",""en"")"),"Young Marriage Friends Complaints Difficult Children's Core money")</f>
        <v>Young Marriage Friends Complaints Difficult Children's Core money</v>
      </c>
    </row>
    <row r="1779" ht="15.75" customHeight="1">
      <c r="A1779" s="3" t="s">
        <v>12818</v>
      </c>
      <c r="B1779" s="3" t="s">
        <v>12819</v>
      </c>
      <c r="C1779" s="3" t="s">
        <v>12820</v>
      </c>
      <c r="D1779" s="3" t="s">
        <v>12821</v>
      </c>
      <c r="E1779" s="3" t="s">
        <v>12822</v>
      </c>
      <c r="F1779" s="3" t="s">
        <v>12823</v>
      </c>
      <c r="G1779" s="3" t="s">
        <v>12824</v>
      </c>
      <c r="H1779" s="3" t="s">
        <v>12825</v>
      </c>
      <c r="I1779" s="3" t="str">
        <f>IFERROR(__xludf.DUMMYFUNCTION("GOOGLETRANSLATE(H1779,""id"",""en"")"),"Emotional young marriage unstable divorce a lot of young marriages, yes, demanding the environment of the people's disgrace of the age of the age of marriage to marry young marriage")</f>
        <v>Emotional young marriage unstable divorce a lot of young marriages, yes, demanding the environment of the people's disgrace of the age of the age of marriage to marry young marriage</v>
      </c>
    </row>
    <row r="1780" ht="15.75" customHeight="1">
      <c r="A1780" s="3" t="s">
        <v>12826</v>
      </c>
      <c r="B1780" s="3" t="s">
        <v>12827</v>
      </c>
      <c r="C1780" s="3" t="s">
        <v>12828</v>
      </c>
      <c r="D1780" s="3" t="s">
        <v>12829</v>
      </c>
      <c r="E1780" s="3" t="s">
        <v>12830</v>
      </c>
      <c r="F1780" s="3" t="s">
        <v>12831</v>
      </c>
      <c r="G1780" s="3" t="s">
        <v>12832</v>
      </c>
      <c r="H1780" s="3" t="s">
        <v>12833</v>
      </c>
      <c r="I1780" s="3" t="str">
        <f>IFERROR(__xludf.DUMMYFUNCTION("GOOGLETRANSLATE(H1780,""id"",""en"")"),"the focus of the career of students nder no guarantee young marriage happy to install")</f>
        <v>the focus of the career of students nder no guarantee young marriage happy to install</v>
      </c>
    </row>
    <row r="1781" ht="15.75" customHeight="1">
      <c r="A1781" s="3" t="s">
        <v>12834</v>
      </c>
      <c r="B1781" s="3" t="s">
        <v>12835</v>
      </c>
      <c r="C1781" s="3" t="s">
        <v>12836</v>
      </c>
      <c r="D1781" s="3" t="s">
        <v>12837</v>
      </c>
      <c r="E1781" s="3" t="s">
        <v>12838</v>
      </c>
      <c r="F1781" s="3" t="s">
        <v>12839</v>
      </c>
      <c r="G1781" s="3" t="s">
        <v>12840</v>
      </c>
      <c r="H1781" s="3" t="s">
        <v>12841</v>
      </c>
      <c r="I1781" s="3" t="str">
        <f>IFERROR(__xludf.DUMMYFUNCTION("GOOGLETRANSLATE(H1781,""id"",""en"")"),"Story Night Dream of Young Pregnant Please Know Yes Rl Marriage Gapernah Sex Dream Gatau really real Haru happy to be afraid if you are pregnant")</f>
        <v>Story Night Dream of Young Pregnant Please Know Yes Rl Marriage Gapernah Sex Dream Gatau really real Haru happy to be afraid if you are pregnant</v>
      </c>
    </row>
    <row r="1782" ht="15.75" customHeight="1">
      <c r="A1782" s="3" t="s">
        <v>12842</v>
      </c>
      <c r="B1782" s="3" t="s">
        <v>12843</v>
      </c>
      <c r="C1782" s="3" t="s">
        <v>12844</v>
      </c>
      <c r="D1782" s="3" t="s">
        <v>12845</v>
      </c>
      <c r="E1782" s="3" t="s">
        <v>12846</v>
      </c>
      <c r="F1782" s="3" t="s">
        <v>12847</v>
      </c>
      <c r="G1782" s="3" t="s">
        <v>12848</v>
      </c>
      <c r="H1782" s="3" t="s">
        <v>12849</v>
      </c>
      <c r="I1782" s="3" t="str">
        <f>IFERROR(__xludf.DUMMYFUNCTION("GOOGLETRANSLATE(H1782,""id"",""en"")"),"As a result of disturbing the soul proof of the sentence Sending a private message, fill in the threat of insults")</f>
        <v>As a result of disturbing the soul proof of the sentence Sending a private message, fill in the threat of insults</v>
      </c>
    </row>
    <row r="1783" ht="15.75" customHeight="1">
      <c r="A1783" s="3" t="s">
        <v>12850</v>
      </c>
      <c r="B1783" s="3" t="s">
        <v>12851</v>
      </c>
      <c r="C1783" s="3" t="s">
        <v>12852</v>
      </c>
      <c r="D1783" s="3" t="s">
        <v>12853</v>
      </c>
      <c r="E1783" s="3" t="s">
        <v>12854</v>
      </c>
      <c r="F1783" s="3" t="s">
        <v>12855</v>
      </c>
      <c r="G1783" s="3" t="s">
        <v>12856</v>
      </c>
      <c r="H1783" s="3" t="s">
        <v>12857</v>
      </c>
      <c r="I1783" s="3" t="str">
        <f>IFERROR(__xludf.DUMMYFUNCTION("GOOGLETRANSLATE(H1783,""id"",""en"")"),"Humans are rich in view of any eyes of young marriage, Sunday, contrast to neighbors, weird, weird")</f>
        <v>Humans are rich in view of any eyes of young marriage, Sunday, contrast to neighbors, weird, weird</v>
      </c>
    </row>
    <row r="1784" ht="15.75" customHeight="1">
      <c r="A1784" s="3" t="s">
        <v>12858</v>
      </c>
      <c r="B1784" s="3" t="s">
        <v>12859</v>
      </c>
      <c r="C1784" s="3" t="s">
        <v>12860</v>
      </c>
      <c r="D1784" s="3" t="s">
        <v>12861</v>
      </c>
      <c r="E1784" s="3" t="s">
        <v>12862</v>
      </c>
      <c r="F1784" s="3" t="s">
        <v>12863</v>
      </c>
      <c r="G1784" s="3" t="s">
        <v>12863</v>
      </c>
      <c r="H1784" s="3" t="s">
        <v>12864</v>
      </c>
      <c r="I1784" s="3" t="str">
        <f>IFERROR(__xludf.DUMMYFUNCTION("GOOGLETRANSLATE(H1784,""id"",""en"")"),"Wow See Candidates Drop Out Young Marriage Selling Pop Ice Buy If Harvard")</f>
        <v>Wow See Candidates Drop Out Young Marriage Selling Pop Ice Buy If Harvard</v>
      </c>
    </row>
    <row r="1785" ht="15.75" customHeight="1">
      <c r="A1785" s="3" t="s">
        <v>12865</v>
      </c>
      <c r="B1785" s="3" t="s">
        <v>12866</v>
      </c>
      <c r="C1785" s="3" t="s">
        <v>12867</v>
      </c>
      <c r="D1785" s="3" t="s">
        <v>12868</v>
      </c>
      <c r="E1785" s="3" t="s">
        <v>12868</v>
      </c>
      <c r="F1785" s="3" t="s">
        <v>12869</v>
      </c>
      <c r="G1785" s="3" t="s">
        <v>12869</v>
      </c>
      <c r="H1785" s="3" t="s">
        <v>12870</v>
      </c>
      <c r="I1785" s="3" t="str">
        <f>IFERROR(__xludf.DUMMYFUNCTION("GOOGLETRANSLATE(H1785,""id"",""en"")"),"young marriage there are young successful young deaths too God")</f>
        <v>young marriage there are young successful young deaths too God</v>
      </c>
    </row>
    <row r="1786" ht="15.75" customHeight="1">
      <c r="A1786" s="3" t="s">
        <v>12871</v>
      </c>
      <c r="B1786" s="3" t="s">
        <v>12872</v>
      </c>
      <c r="C1786" s="3" t="s">
        <v>12873</v>
      </c>
      <c r="D1786" s="3" t="s">
        <v>12874</v>
      </c>
      <c r="E1786" s="3" t="s">
        <v>12875</v>
      </c>
      <c r="F1786" s="3" t="s">
        <v>12876</v>
      </c>
      <c r="G1786" s="3" t="s">
        <v>12877</v>
      </c>
      <c r="H1786" s="3" t="s">
        <v>12878</v>
      </c>
      <c r="I1786" s="3" t="str">
        <f>IFERROR(__xludf.DUMMYFUNCTION("GOOGLETRANSLATE(H1786,""id"",""en"")"),"Remember the Muslim Men Non -Muslim Marriage Marriage Rich Rich Old Young")</f>
        <v>Remember the Muslim Men Non -Muslim Marriage Marriage Rich Rich Old Young</v>
      </c>
    </row>
    <row r="1787" ht="15.75" customHeight="1">
      <c r="A1787" s="3" t="s">
        <v>12879</v>
      </c>
      <c r="B1787" s="3" t="s">
        <v>12880</v>
      </c>
      <c r="C1787" s="3" t="s">
        <v>12881</v>
      </c>
      <c r="D1787" s="3" t="s">
        <v>12882</v>
      </c>
      <c r="E1787" s="3" t="s">
        <v>12883</v>
      </c>
      <c r="F1787" s="3" t="s">
        <v>12884</v>
      </c>
      <c r="G1787" s="3" t="s">
        <v>12885</v>
      </c>
      <c r="H1787" s="3" t="s">
        <v>12886</v>
      </c>
      <c r="I1787" s="3" t="str">
        <f>IFERROR(__xludf.DUMMYFUNCTION("GOOGLETRANSLATE(H1787,""id"",""en"")"),"Circle Domestic Girls, please enjoy the story of the marriage hook of the Circle Marriage Marriage, the tingling of the Dirty Circle of Young Circle Hangouts")</f>
        <v>Circle Domestic Girls, please enjoy the story of the marriage hook of the Circle Marriage Marriage, the tingling of the Dirty Circle of Young Circle Hangouts</v>
      </c>
    </row>
    <row r="1788" ht="15.75" customHeight="1">
      <c r="A1788" s="3" t="s">
        <v>12887</v>
      </c>
      <c r="B1788" s="3" t="s">
        <v>12888</v>
      </c>
      <c r="C1788" s="3" t="s">
        <v>12889</v>
      </c>
      <c r="D1788" s="3" t="s">
        <v>12890</v>
      </c>
      <c r="E1788" s="3" t="s">
        <v>12891</v>
      </c>
      <c r="F1788" s="3" t="s">
        <v>12892</v>
      </c>
      <c r="G1788" s="3" t="s">
        <v>12893</v>
      </c>
      <c r="H1788" s="3" t="s">
        <v>12894</v>
      </c>
      <c r="I1788" s="3" t="str">
        <f>IFERROR(__xludf.DUMMYFUNCTION("GOOGLETRANSLATE(H1788,""id"",""en"")"),"I am annoyed to see young people who are young marriages, thinking, think mature around, the child is really a child")</f>
        <v>I am annoyed to see young people who are young marriages, thinking, think mature around, the child is really a child</v>
      </c>
    </row>
    <row r="1789" ht="15.75" customHeight="1">
      <c r="A1789" s="3" t="s">
        <v>12895</v>
      </c>
      <c r="B1789" s="3" t="s">
        <v>12895</v>
      </c>
      <c r="C1789" s="3" t="s">
        <v>12896</v>
      </c>
      <c r="D1789" s="3" t="s">
        <v>12897</v>
      </c>
      <c r="E1789" s="3" t="s">
        <v>12898</v>
      </c>
      <c r="F1789" s="3" t="s">
        <v>12899</v>
      </c>
      <c r="G1789" s="3" t="s">
        <v>12900</v>
      </c>
      <c r="H1789" s="3" t="s">
        <v>12901</v>
      </c>
      <c r="I1789" s="3" t="str">
        <f>IFERROR(__xludf.DUMMYFUNCTION("GOOGLETRANSLATE(H1789,""id"",""en"")"),"Original Marriage Young Marriage Friends Make")</f>
        <v>Original Marriage Young Marriage Friends Make</v>
      </c>
    </row>
    <row r="1790" ht="15.75" customHeight="1">
      <c r="A1790" s="3" t="s">
        <v>12902</v>
      </c>
      <c r="B1790" s="3" t="s">
        <v>12902</v>
      </c>
      <c r="C1790" s="3" t="s">
        <v>12903</v>
      </c>
      <c r="D1790" s="3" t="s">
        <v>12904</v>
      </c>
      <c r="E1790" s="3" t="s">
        <v>12905</v>
      </c>
      <c r="F1790" s="3" t="s">
        <v>12906</v>
      </c>
      <c r="G1790" s="3" t="s">
        <v>12907</v>
      </c>
      <c r="H1790" s="3" t="s">
        <v>12908</v>
      </c>
      <c r="I1790" s="3" t="str">
        <f>IFERROR(__xludf.DUMMYFUNCTION("GOOGLETRANSLATE(H1790,""id"",""en"")"),"age and ask for lectures where the style of age is graduating work age and marriage salary wakakaka is sorry for young")</f>
        <v>age and ask for lectures where the style of age is graduating work age and marriage salary wakakaka is sorry for young</v>
      </c>
    </row>
    <row r="1791" ht="15.75" customHeight="1">
      <c r="A1791" s="3" t="s">
        <v>12909</v>
      </c>
      <c r="B1791" s="3" t="s">
        <v>12910</v>
      </c>
      <c r="C1791" s="3" t="s">
        <v>12911</v>
      </c>
      <c r="D1791" s="3" t="s">
        <v>12912</v>
      </c>
      <c r="E1791" s="3" t="s">
        <v>12913</v>
      </c>
      <c r="F1791" s="3" t="s">
        <v>12914</v>
      </c>
      <c r="G1791" s="3" t="s">
        <v>12915</v>
      </c>
      <c r="H1791" s="3" t="s">
        <v>12916</v>
      </c>
      <c r="I1791" s="3" t="str">
        <f>IFERROR(__xludf.DUMMYFUNCTION("GOOGLETRANSLATE(H1791,""id"",""en"")"),"I really know the cheating marriage failed young marriage, if I just go to college")</f>
        <v>I really know the cheating marriage failed young marriage, if I just go to college</v>
      </c>
    </row>
    <row r="1792" ht="15.75" customHeight="1">
      <c r="A1792" s="3" t="s">
        <v>12917</v>
      </c>
      <c r="B1792" s="3" t="s">
        <v>12918</v>
      </c>
      <c r="C1792" s="3" t="s">
        <v>12919</v>
      </c>
      <c r="D1792" s="3" t="s">
        <v>12920</v>
      </c>
      <c r="E1792" s="3" t="s">
        <v>12921</v>
      </c>
      <c r="F1792" s="3" t="s">
        <v>12922</v>
      </c>
      <c r="G1792" s="3" t="s">
        <v>12923</v>
      </c>
      <c r="H1792" s="3" t="s">
        <v>12924</v>
      </c>
      <c r="I1792" s="3" t="str">
        <f>IFERROR(__xludf.DUMMYFUNCTION("GOOGLETRANSLATE(H1792,""id"",""en"")"),"If you get a young marriage below, look for a romantic husband, the moment of flowers, etc.")</f>
        <v>If you get a young marriage below, look for a romantic husband, the moment of flowers, etc.</v>
      </c>
    </row>
    <row r="1793" ht="15.75" customHeight="1">
      <c r="A1793" s="3" t="s">
        <v>12925</v>
      </c>
      <c r="B1793" s="3" t="s">
        <v>12925</v>
      </c>
      <c r="C1793" s="3" t="s">
        <v>12926</v>
      </c>
      <c r="D1793" s="3" t="s">
        <v>12927</v>
      </c>
      <c r="E1793" s="3" t="s">
        <v>12928</v>
      </c>
      <c r="F1793" s="3" t="s">
        <v>12929</v>
      </c>
      <c r="G1793" s="3" t="s">
        <v>12930</v>
      </c>
      <c r="H1793" s="3" t="s">
        <v>12931</v>
      </c>
      <c r="I1793" s="3" t="str">
        <f>IFERROR(__xludf.DUMMYFUNCTION("GOOGLETRANSLATE(H1793,""id"",""en"")"),"Middle Gempur Lamar Young Marriage")</f>
        <v>Middle Gempur Lamar Young Marriage</v>
      </c>
    </row>
    <row r="1794" ht="15.75" customHeight="1">
      <c r="A1794" s="3" t="s">
        <v>12932</v>
      </c>
      <c r="B1794" s="3" t="s">
        <v>12933</v>
      </c>
      <c r="C1794" s="3" t="s">
        <v>12934</v>
      </c>
      <c r="D1794" s="3" t="s">
        <v>12935</v>
      </c>
      <c r="E1794" s="3" t="s">
        <v>12936</v>
      </c>
      <c r="F1794" s="3" t="s">
        <v>12937</v>
      </c>
      <c r="G1794" s="3" t="s">
        <v>12938</v>
      </c>
      <c r="H1794" s="3" t="s">
        <v>12939</v>
      </c>
      <c r="I1794" s="3" t="str">
        <f>IFERROR(__xludf.DUMMYFUNCTION("GOOGLETRANSLATE(H1794,""id"",""en"")"),"Pick fashion, I think about marriage, young marriage, just get married, it's good to get married, the burden")</f>
        <v>Pick fashion, I think about marriage, young marriage, just get married, it's good to get married, the burden</v>
      </c>
    </row>
    <row r="1795" ht="15.75" customHeight="1">
      <c r="A1795" s="3" t="s">
        <v>12940</v>
      </c>
      <c r="B1795" s="3" t="s">
        <v>12941</v>
      </c>
      <c r="C1795" s="3" t="s">
        <v>12942</v>
      </c>
      <c r="D1795" s="3" t="s">
        <v>12943</v>
      </c>
      <c r="E1795" s="3" t="s">
        <v>12944</v>
      </c>
      <c r="F1795" s="3" t="s">
        <v>12945</v>
      </c>
      <c r="G1795" s="3" t="s">
        <v>12946</v>
      </c>
      <c r="H1795" s="3" t="s">
        <v>12947</v>
      </c>
      <c r="I1795" s="3" t="str">
        <f>IFERROR(__xludf.DUMMYFUNCTION("GOOGLETRANSLATE(H1795,""id"",""en"")"),"told to play young favors, but the main marriage in a mate huh")</f>
        <v>told to play young favors, but the main marriage in a mate huh</v>
      </c>
    </row>
    <row r="1796" ht="15.75" customHeight="1">
      <c r="A1796" s="3" t="s">
        <v>12948</v>
      </c>
      <c r="B1796" s="3" t="s">
        <v>12949</v>
      </c>
      <c r="C1796" s="3" t="s">
        <v>12950</v>
      </c>
      <c r="D1796" s="3" t="s">
        <v>12951</v>
      </c>
      <c r="E1796" s="3" t="s">
        <v>12952</v>
      </c>
      <c r="F1796" s="3" t="s">
        <v>12953</v>
      </c>
      <c r="G1796" s="3" t="s">
        <v>12953</v>
      </c>
      <c r="H1796" s="3" t="s">
        <v>12954</v>
      </c>
      <c r="I1796" s="3" t="str">
        <f>IFERROR(__xludf.DUMMYFUNCTION("GOOGLETRANSLATE(H1796,""id"",""en"")"),"id fuck young marriage young sister dead syahid no medicine")</f>
        <v>id fuck young marriage young sister dead syahid no medicine</v>
      </c>
    </row>
    <row r="1797" ht="15.75" customHeight="1">
      <c r="A1797" s="3" t="s">
        <v>12955</v>
      </c>
      <c r="B1797" s="3" t="s">
        <v>12956</v>
      </c>
      <c r="C1797" s="3" t="s">
        <v>12957</v>
      </c>
      <c r="D1797" s="3" t="s">
        <v>12958</v>
      </c>
      <c r="E1797" s="3" t="s">
        <v>12959</v>
      </c>
      <c r="F1797" s="3" t="s">
        <v>12960</v>
      </c>
      <c r="G1797" s="3" t="s">
        <v>12961</v>
      </c>
      <c r="H1797" s="3" t="s">
        <v>12962</v>
      </c>
      <c r="I1797" s="3" t="str">
        <f>IFERROR(__xludf.DUMMYFUNCTION("GOOGLETRANSLATE(H1797,""id"",""en"")"),"Tug of Marriage Not Tug of Marriage Young")</f>
        <v>Tug of Marriage Not Tug of Marriage Young</v>
      </c>
    </row>
    <row r="1798" ht="15.75" customHeight="1">
      <c r="A1798" s="3" t="s">
        <v>12963</v>
      </c>
      <c r="B1798" s="3" t="s">
        <v>12963</v>
      </c>
      <c r="C1798" s="3" t="s">
        <v>12964</v>
      </c>
      <c r="D1798" s="3" t="s">
        <v>12965</v>
      </c>
      <c r="E1798" s="3" t="s">
        <v>12966</v>
      </c>
      <c r="F1798" s="3" t="s">
        <v>12967</v>
      </c>
      <c r="G1798" s="3" t="s">
        <v>12967</v>
      </c>
      <c r="H1798" s="3" t="s">
        <v>12968</v>
      </c>
      <c r="I1798" s="3" t="str">
        <f>IFERROR(__xludf.DUMMYFUNCTION("GOOGLETRANSLATE(H1798,""id"",""en"")"),"young marriage this child free that is dead young")</f>
        <v>young marriage this child free that is dead young</v>
      </c>
    </row>
    <row r="1799" ht="15.75" customHeight="1">
      <c r="A1799" s="3" t="s">
        <v>12969</v>
      </c>
      <c r="B1799" s="3" t="s">
        <v>12970</v>
      </c>
      <c r="C1799" s="3" t="s">
        <v>12971</v>
      </c>
      <c r="D1799" s="3" t="s">
        <v>12972</v>
      </c>
      <c r="E1799" s="3" t="s">
        <v>12973</v>
      </c>
      <c r="F1799" s="3" t="s">
        <v>12974</v>
      </c>
      <c r="G1799" s="3" t="s">
        <v>12975</v>
      </c>
      <c r="H1799" s="3" t="s">
        <v>12976</v>
      </c>
      <c r="I1799" s="3" t="str">
        <f>IFERROR(__xludf.DUMMYFUNCTION("GOOGLETRANSLATE(H1799,""id"",""en"")"),"Mother tells the story of the KTM mate of the train because the train is very tight if the road is young people, if the train promises to walk because of the marriage")</f>
        <v>Mother tells the story of the KTM mate of the train because the train is very tight if the road is young people, if the train promises to walk because of the marriage</v>
      </c>
    </row>
    <row r="1800" ht="15.75" customHeight="1">
      <c r="A1800" s="3" t="s">
        <v>1720</v>
      </c>
      <c r="B1800" s="3" t="s">
        <v>1720</v>
      </c>
      <c r="C1800" s="3" t="s">
        <v>1720</v>
      </c>
      <c r="D1800" s="3" t="s">
        <v>1719</v>
      </c>
      <c r="E1800" s="3" t="s">
        <v>1719</v>
      </c>
      <c r="F1800" s="3" t="s">
        <v>1719</v>
      </c>
      <c r="G1800" s="3" t="s">
        <v>1719</v>
      </c>
      <c r="H1800" s="3" t="s">
        <v>1720</v>
      </c>
      <c r="I1800" s="3" t="str">
        <f>IFERROR(__xludf.DUMMYFUNCTION("GOOGLETRANSLATE(H1800,""id"",""en"")"),"Young Marriage Info")</f>
        <v>Young Marriage Info</v>
      </c>
    </row>
    <row r="1801" ht="15.75" customHeight="1">
      <c r="A1801" s="3" t="s">
        <v>12977</v>
      </c>
      <c r="B1801" s="3" t="s">
        <v>12978</v>
      </c>
      <c r="C1801" s="3" t="s">
        <v>12979</v>
      </c>
      <c r="D1801" s="3" t="s">
        <v>12980</v>
      </c>
      <c r="E1801" s="3" t="s">
        <v>12981</v>
      </c>
      <c r="F1801" s="3" t="s">
        <v>12982</v>
      </c>
      <c r="G1801" s="3" t="s">
        <v>12983</v>
      </c>
      <c r="H1801" s="3" t="s">
        <v>12984</v>
      </c>
      <c r="I1801" s="3" t="str">
        <f>IFERROR(__xludf.DUMMYFUNCTION("GOOGLETRANSLATE(H1801,""id"",""en"")"),"I know my husband really marriage to note because I tell you the marriage of peaceful marriage, the youthful attitude is wrong")</f>
        <v>I know my husband really marriage to note because I tell you the marriage of peaceful marriage, the youthful attitude is wrong</v>
      </c>
    </row>
    <row r="1802" ht="15.75" customHeight="1">
      <c r="A1802" s="3" t="s">
        <v>12985</v>
      </c>
      <c r="B1802" s="3" t="s">
        <v>12986</v>
      </c>
      <c r="C1802" s="3" t="s">
        <v>12987</v>
      </c>
      <c r="D1802" s="3" t="s">
        <v>12988</v>
      </c>
      <c r="E1802" s="3" t="s">
        <v>12989</v>
      </c>
      <c r="F1802" s="3" t="s">
        <v>12990</v>
      </c>
      <c r="G1802" s="3" t="s">
        <v>12991</v>
      </c>
      <c r="H1802" s="3" t="s">
        <v>12992</v>
      </c>
      <c r="I1802" s="3" t="str">
        <f>IFERROR(__xludf.DUMMYFUNCTION("GOOGLETRANSLATE(H1802,""id"",""en"")"),"Call Calling Young Sundanese Girls Basic Water Meaning of Water Age Young Girls Traditions Bring a husband like to cook water cooked water pantun water")</f>
        <v>Call Calling Young Sundanese Girls Basic Water Meaning of Water Age Young Girls Traditions Bring a husband like to cook water cooked water pantun water</v>
      </c>
    </row>
    <row r="1803" ht="15.75" customHeight="1">
      <c r="A1803" s="3" t="s">
        <v>12993</v>
      </c>
      <c r="B1803" s="3" t="s">
        <v>12993</v>
      </c>
      <c r="C1803" s="3" t="s">
        <v>12994</v>
      </c>
      <c r="D1803" s="3" t="s">
        <v>12995</v>
      </c>
      <c r="E1803" s="3" t="s">
        <v>12996</v>
      </c>
      <c r="F1803" s="3" t="s">
        <v>12997</v>
      </c>
      <c r="G1803" s="3" t="s">
        <v>12998</v>
      </c>
      <c r="H1803" s="3" t="s">
        <v>12999</v>
      </c>
      <c r="I1803" s="3" t="str">
        <f>IFERROR(__xludf.DUMMYFUNCTION("GOOGLETRANSLATE(H1803,""id"",""en"")"),"Read the replayan, the young marriage is enough money material")</f>
        <v>Read the replayan, the young marriage is enough money material</v>
      </c>
    </row>
    <row r="1804" ht="15.75" customHeight="1">
      <c r="A1804" s="3" t="s">
        <v>13000</v>
      </c>
      <c r="B1804" s="3" t="s">
        <v>13000</v>
      </c>
      <c r="C1804" s="3" t="s">
        <v>13001</v>
      </c>
      <c r="D1804" s="3" t="s">
        <v>13002</v>
      </c>
      <c r="E1804" s="3" t="s">
        <v>13003</v>
      </c>
      <c r="F1804" s="3" t="s">
        <v>13004</v>
      </c>
      <c r="G1804" s="3" t="s">
        <v>13005</v>
      </c>
      <c r="H1804" s="3" t="s">
        <v>13006</v>
      </c>
      <c r="I1804" s="3" t="str">
        <f>IFERROR(__xludf.DUMMYFUNCTION("GOOGLETRANSLATE(H1804,""id"",""en"")"),"normal thinking of age, just think you think the ideal age of marriage is or not, it's age")</f>
        <v>normal thinking of age, just think you think the ideal age of marriage is or not, it's age</v>
      </c>
    </row>
    <row r="1805" ht="15.75" customHeight="1">
      <c r="A1805" s="3" t="s">
        <v>13007</v>
      </c>
      <c r="B1805" s="3" t="s">
        <v>13008</v>
      </c>
      <c r="C1805" s="3" t="s">
        <v>13009</v>
      </c>
      <c r="D1805" s="3" t="s">
        <v>13010</v>
      </c>
      <c r="E1805" s="3" t="s">
        <v>13011</v>
      </c>
      <c r="F1805" s="3" t="s">
        <v>13012</v>
      </c>
      <c r="G1805" s="3" t="s">
        <v>13013</v>
      </c>
      <c r="H1805" s="3" t="s">
        <v>13014</v>
      </c>
      <c r="I1805" s="3" t="str">
        <f>IFERROR(__xludf.DUMMYFUNCTION("GOOGLETRANSLATE(H1805,""id"",""en"")"),"if you lose, you have the influence of the thought of a hard school fee like you appreciate the father of work hard to think in front")</f>
        <v>if you lose, you have the influence of the thought of a hard school fee like you appreciate the father of work hard to think in front</v>
      </c>
    </row>
    <row r="1806" ht="15.75" customHeight="1">
      <c r="A1806" s="3" t="s">
        <v>13015</v>
      </c>
      <c r="B1806" s="3" t="s">
        <v>13016</v>
      </c>
      <c r="C1806" s="3" t="s">
        <v>13017</v>
      </c>
      <c r="D1806" s="3" t="s">
        <v>13018</v>
      </c>
      <c r="E1806" s="3" t="s">
        <v>13019</v>
      </c>
      <c r="F1806" s="3" t="s">
        <v>13020</v>
      </c>
      <c r="G1806" s="3" t="s">
        <v>13021</v>
      </c>
      <c r="H1806" s="3" t="s">
        <v>13022</v>
      </c>
      <c r="I1806" s="3" t="str">
        <f>IFERROR(__xludf.DUMMYFUNCTION("GOOGLETRANSLATE(H1806,""id"",""en"")"),"unscrupulous Jabat Delicious Tax Money Building Palace Politicians are busy looking for the face of the teacher in the results of the children's stabbing, the drug dealer is pregnant, you are pregnant outside of marriage.")</f>
        <v>unscrupulous Jabat Delicious Tax Money Building Palace Politicians are busy looking for the face of the teacher in the results of the children's stabbing, the drug dealer is pregnant, you are pregnant outside of marriage.</v>
      </c>
    </row>
    <row r="1807" ht="15.75" customHeight="1">
      <c r="A1807" s="3" t="s">
        <v>13023</v>
      </c>
      <c r="B1807" s="3" t="s">
        <v>13023</v>
      </c>
      <c r="C1807" s="3" t="s">
        <v>13024</v>
      </c>
      <c r="D1807" s="3" t="s">
        <v>13025</v>
      </c>
      <c r="E1807" s="3" t="s">
        <v>13026</v>
      </c>
      <c r="F1807" s="3" t="s">
        <v>13027</v>
      </c>
      <c r="G1807" s="3" t="s">
        <v>13028</v>
      </c>
      <c r="H1807" s="3" t="s">
        <v>13029</v>
      </c>
      <c r="I1807" s="3" t="str">
        <f>IFERROR(__xludf.DUMMYFUNCTION("GOOGLETRANSLATE(H1807,""id"",""en"")"),"agreeuuuuu marriage friend blah blah blah sih marriage young contents of family divorce marriage briefly hmmm hmmm")</f>
        <v>agreeuuuuu marriage friend blah blah blah sih marriage young contents of family divorce marriage briefly hmmm hmmm</v>
      </c>
    </row>
    <row r="1808" ht="15.75" customHeight="1">
      <c r="A1808" s="3" t="s">
        <v>13030</v>
      </c>
      <c r="B1808" s="3" t="s">
        <v>13031</v>
      </c>
      <c r="C1808" s="3" t="s">
        <v>13032</v>
      </c>
      <c r="D1808" s="3" t="s">
        <v>13033</v>
      </c>
      <c r="E1808" s="3" t="s">
        <v>13033</v>
      </c>
      <c r="F1808" s="3" t="s">
        <v>296</v>
      </c>
      <c r="G1808" s="3" t="s">
        <v>296</v>
      </c>
      <c r="H1808" s="3" t="s">
        <v>297</v>
      </c>
      <c r="I1808" s="3" t="str">
        <f>IFERROR(__xludf.DUMMYFUNCTION("GOOGLETRANSLATE(H1808,""id"",""en"")"),"You know young marriage")</f>
        <v>You know young marriage</v>
      </c>
    </row>
    <row r="1809" ht="15.75" customHeight="1">
      <c r="A1809" s="3" t="s">
        <v>13034</v>
      </c>
      <c r="B1809" s="3" t="s">
        <v>13034</v>
      </c>
      <c r="C1809" s="3" t="s">
        <v>13035</v>
      </c>
      <c r="D1809" s="3" t="s">
        <v>13036</v>
      </c>
      <c r="E1809" s="3" t="s">
        <v>13037</v>
      </c>
      <c r="F1809" s="3" t="s">
        <v>13038</v>
      </c>
      <c r="G1809" s="3" t="s">
        <v>13039</v>
      </c>
      <c r="H1809" s="3" t="s">
        <v>13040</v>
      </c>
      <c r="I1809" s="3" t="str">
        <f>IFERROR(__xludf.DUMMYFUNCTION("GOOGLETRANSLATE(H1809,""id"",""en"")"),"if you marry a cute child, the nature of young itoshi")</f>
        <v>if you marry a cute child, the nature of young itoshi</v>
      </c>
    </row>
    <row r="1810" ht="15.75" customHeight="1">
      <c r="A1810" s="3" t="s">
        <v>13041</v>
      </c>
      <c r="B1810" s="3" t="s">
        <v>13041</v>
      </c>
      <c r="C1810" s="3" t="s">
        <v>13042</v>
      </c>
      <c r="D1810" s="3" t="s">
        <v>13043</v>
      </c>
      <c r="E1810" s="3" t="s">
        <v>13044</v>
      </c>
      <c r="F1810" s="3" t="s">
        <v>13045</v>
      </c>
      <c r="G1810" s="3" t="s">
        <v>13046</v>
      </c>
      <c r="H1810" s="3" t="s">
        <v>13047</v>
      </c>
      <c r="I1810" s="3" t="str">
        <f>IFERROR(__xludf.DUMMYFUNCTION("GOOGLETRANSLATE(H1810,""id"",""en"")"),"sometimes likes to be confused young marriage capital tube age")</f>
        <v>sometimes likes to be confused young marriage capital tube age</v>
      </c>
    </row>
    <row r="1811" ht="15.75" customHeight="1">
      <c r="A1811" s="3" t="s">
        <v>13048</v>
      </c>
      <c r="B1811" s="3" t="s">
        <v>13048</v>
      </c>
      <c r="C1811" s="3" t="s">
        <v>13049</v>
      </c>
      <c r="D1811" s="3" t="s">
        <v>13050</v>
      </c>
      <c r="E1811" s="3" t="s">
        <v>13051</v>
      </c>
      <c r="F1811" s="3" t="s">
        <v>13052</v>
      </c>
      <c r="G1811" s="3" t="s">
        <v>13053</v>
      </c>
      <c r="H1811" s="3" t="s">
        <v>13054</v>
      </c>
      <c r="I1811" s="3" t="str">
        <f>IFERROR(__xludf.DUMMYFUNCTION("GOOGLETRANSLATE(H1811,""id"",""en"")"),"under the meeting of people tell me if the young marriage is around, just shocked, the person but the happiness is happy")</f>
        <v>under the meeting of people tell me if the young marriage is around, just shocked, the person but the happiness is happy</v>
      </c>
    </row>
    <row r="1812" ht="15.75" customHeight="1">
      <c r="A1812" s="3" t="s">
        <v>13055</v>
      </c>
      <c r="B1812" s="3" t="s">
        <v>13055</v>
      </c>
      <c r="C1812" s="3" t="s">
        <v>13055</v>
      </c>
      <c r="D1812" s="3" t="s">
        <v>13056</v>
      </c>
      <c r="E1812" s="3" t="s">
        <v>13057</v>
      </c>
      <c r="F1812" s="3" t="s">
        <v>169</v>
      </c>
      <c r="G1812" s="3" t="s">
        <v>169</v>
      </c>
      <c r="H1812" s="3" t="s">
        <v>170</v>
      </c>
      <c r="I1812" s="3" t="str">
        <f>IFERROR(__xludf.DUMMYFUNCTION("GOOGLETRANSLATE(H1812,""id"",""en"")"),"The Young Marriage")</f>
        <v>The Young Marriage</v>
      </c>
    </row>
    <row r="1813" ht="15.75" customHeight="1">
      <c r="A1813" s="3" t="s">
        <v>13058</v>
      </c>
      <c r="B1813" s="3" t="s">
        <v>13059</v>
      </c>
      <c r="C1813" s="3" t="s">
        <v>13060</v>
      </c>
      <c r="D1813" s="3" t="s">
        <v>13061</v>
      </c>
      <c r="E1813" s="3" t="s">
        <v>13062</v>
      </c>
      <c r="F1813" s="3" t="s">
        <v>13063</v>
      </c>
      <c r="G1813" s="3" t="s">
        <v>13064</v>
      </c>
      <c r="H1813" s="3" t="s">
        <v>13065</v>
      </c>
      <c r="I1813" s="3" t="str">
        <f>IFERROR(__xludf.DUMMYFUNCTION("GOOGLETRANSLATE(H1813,""id"",""en"")"),"Boyfriend is very showing off the child judge kpop said the kpop said the girlfriend kpop yes tautapi there is a girlfriend dahheran dahheran praise God parents open mindeddia marriage young age")</f>
        <v>Boyfriend is very showing off the child judge kpop said the kpop said the girlfriend kpop yes tautapi there is a girlfriend dahheran dahheran praise God parents open mindeddia marriage young age</v>
      </c>
    </row>
    <row r="1814" ht="15.75" customHeight="1">
      <c r="A1814" s="3" t="s">
        <v>13066</v>
      </c>
      <c r="B1814" s="3" t="s">
        <v>13067</v>
      </c>
      <c r="C1814" s="3" t="s">
        <v>13068</v>
      </c>
      <c r="D1814" s="3" t="s">
        <v>13069</v>
      </c>
      <c r="E1814" s="3" t="s">
        <v>13070</v>
      </c>
      <c r="F1814" s="3" t="s">
        <v>13071</v>
      </c>
      <c r="G1814" s="3" t="s">
        <v>13071</v>
      </c>
      <c r="H1814" s="3" t="s">
        <v>13072</v>
      </c>
      <c r="I1814" s="3" t="str">
        <f>IFERROR(__xludf.DUMMYFUNCTION("GOOGLETRANSLATE(H1814,""id"",""en"")"),"young marriage marriage")</f>
        <v>young marriage marriage</v>
      </c>
    </row>
    <row r="1815" ht="15.75" customHeight="1">
      <c r="A1815" s="3" t="s">
        <v>13073</v>
      </c>
      <c r="B1815" s="3" t="s">
        <v>13074</v>
      </c>
      <c r="C1815" s="3" t="s">
        <v>13075</v>
      </c>
      <c r="D1815" s="3" t="s">
        <v>13076</v>
      </c>
      <c r="E1815" s="3" t="s">
        <v>13077</v>
      </c>
      <c r="F1815" s="3" t="s">
        <v>13078</v>
      </c>
      <c r="G1815" s="3" t="s">
        <v>13079</v>
      </c>
      <c r="H1815" s="3" t="s">
        <v>13080</v>
      </c>
      <c r="I1815" s="3" t="str">
        <f>IFERROR(__xludf.DUMMYFUNCTION("GOOGLETRANSLATE(H1815,""id"",""en"")"),"I am sad that relatives think that young marriages like the life of people's lives make it uncomfortable")</f>
        <v>I am sad that relatives think that young marriages like the life of people's lives make it uncomfortable</v>
      </c>
    </row>
    <row r="1816" ht="15.75" customHeight="1">
      <c r="A1816" s="3" t="s">
        <v>13081</v>
      </c>
      <c r="B1816" s="3" t="s">
        <v>13081</v>
      </c>
      <c r="C1816" s="3" t="s">
        <v>13082</v>
      </c>
      <c r="D1816" s="3" t="s">
        <v>13083</v>
      </c>
      <c r="E1816" s="3" t="s">
        <v>13084</v>
      </c>
      <c r="F1816" s="3" t="s">
        <v>13085</v>
      </c>
      <c r="G1816" s="3" t="s">
        <v>13086</v>
      </c>
      <c r="H1816" s="3" t="s">
        <v>13087</v>
      </c>
      <c r="I1816" s="3" t="str">
        <f>IFERROR(__xludf.DUMMYFUNCTION("GOOGLETRANSLATE(H1816,""id"",""en"")"),"cigarettes drink sex three sources of life Head of Head Life Happy Physical Mental Mental Age Friends of Marriage Young Young Pregnant First Eradication")</f>
        <v>cigarettes drink sex three sources of life Head of Head Life Happy Physical Mental Mental Age Friends of Marriage Young Young Pregnant First Eradication</v>
      </c>
    </row>
    <row r="1817" ht="15.75" customHeight="1">
      <c r="A1817" s="3" t="s">
        <v>13088</v>
      </c>
      <c r="B1817" s="3" t="s">
        <v>13088</v>
      </c>
      <c r="C1817" s="3" t="s">
        <v>13088</v>
      </c>
      <c r="D1817" s="3" t="s">
        <v>13089</v>
      </c>
      <c r="E1817" s="3" t="s">
        <v>13090</v>
      </c>
      <c r="F1817" s="3" t="s">
        <v>13091</v>
      </c>
      <c r="G1817" s="3" t="s">
        <v>13092</v>
      </c>
      <c r="H1817" s="3" t="s">
        <v>13093</v>
      </c>
      <c r="I1817" s="3" t="str">
        <f>IFERROR(__xludf.DUMMYFUNCTION("GOOGLETRANSLATE(H1817,""id"",""en"")"),"fuck must find a young married husband because of the vision and mission of the concert money gathering")</f>
        <v>fuck must find a young married husband because of the vision and mission of the concert money gathering</v>
      </c>
    </row>
    <row r="1818" ht="15.75" customHeight="1">
      <c r="A1818" s="3" t="s">
        <v>13094</v>
      </c>
      <c r="B1818" s="3" t="s">
        <v>13094</v>
      </c>
      <c r="C1818" s="3" t="s">
        <v>13095</v>
      </c>
      <c r="D1818" s="3" t="s">
        <v>13096</v>
      </c>
      <c r="E1818" s="3" t="s">
        <v>13097</v>
      </c>
      <c r="F1818" s="3" t="s">
        <v>13098</v>
      </c>
      <c r="G1818" s="3" t="s">
        <v>13099</v>
      </c>
      <c r="H1818" s="3" t="s">
        <v>13100</v>
      </c>
      <c r="I1818" s="3" t="str">
        <f>IFERROR(__xludf.DUMMYFUNCTION("GOOGLETRANSLATE(H1818,""id"",""en"")"),"Sharpening Young Marriage Marriage")</f>
        <v>Sharpening Young Marriage Marriage</v>
      </c>
    </row>
    <row r="1819" ht="15.75" customHeight="1">
      <c r="A1819" s="3" t="s">
        <v>13101</v>
      </c>
      <c r="B1819" s="3" t="s">
        <v>13102</v>
      </c>
      <c r="C1819" s="3" t="s">
        <v>13103</v>
      </c>
      <c r="D1819" s="3" t="s">
        <v>13104</v>
      </c>
      <c r="E1819" s="3" t="s">
        <v>13105</v>
      </c>
      <c r="F1819" s="3" t="s">
        <v>13106</v>
      </c>
      <c r="G1819" s="3" t="s">
        <v>13107</v>
      </c>
      <c r="H1819" s="3" t="s">
        <v>13108</v>
      </c>
      <c r="I1819" s="3" t="str">
        <f>IFERROR(__xludf.DUMMYFUNCTION("GOOGLETRANSLATE(H1819,""id"",""en"")"),"Senior says marriage age max ugly if a girl is alive, it's good to know young girls if the girl is really ugly guys")</f>
        <v>Senior says marriage age max ugly if a girl is alive, it's good to know young girls if the girl is really ugly guys</v>
      </c>
    </row>
    <row r="1820" ht="15.75" customHeight="1">
      <c r="A1820" s="3" t="s">
        <v>13109</v>
      </c>
      <c r="B1820" s="3" t="s">
        <v>13110</v>
      </c>
      <c r="C1820" s="3" t="s">
        <v>13111</v>
      </c>
      <c r="D1820" s="3" t="s">
        <v>13112</v>
      </c>
      <c r="E1820" s="3" t="s">
        <v>13113</v>
      </c>
      <c r="F1820" s="3" t="s">
        <v>13114</v>
      </c>
      <c r="G1820" s="3" t="s">
        <v>13115</v>
      </c>
      <c r="H1820" s="3" t="s">
        <v>13116</v>
      </c>
      <c r="I1820" s="3" t="str">
        <f>IFERROR(__xludf.DUMMYFUNCTION("GOOGLETRANSLATE(H1820,""id"",""en"")"),"VOCATIONAL SCHOOL VOCATIONAL SCHOOL, YOUNG MARRIAGE ADUCTED THERE IS THE AGE OF LOST INTEREST WHAT")</f>
        <v>VOCATIONAL SCHOOL VOCATIONAL SCHOOL, YOUNG MARRIAGE ADUCTED THERE IS THE AGE OF LOST INTEREST WHAT</v>
      </c>
    </row>
    <row r="1821" ht="15.75" customHeight="1">
      <c r="A1821" s="3" t="s">
        <v>13117</v>
      </c>
      <c r="B1821" s="3" t="s">
        <v>13118</v>
      </c>
      <c r="C1821" s="3" t="s">
        <v>13119</v>
      </c>
      <c r="D1821" s="3" t="s">
        <v>13120</v>
      </c>
      <c r="E1821" s="3" t="s">
        <v>13121</v>
      </c>
      <c r="F1821" s="3" t="s">
        <v>13122</v>
      </c>
      <c r="G1821" s="3" t="s">
        <v>13123</v>
      </c>
      <c r="H1821" s="3" t="s">
        <v>13124</v>
      </c>
      <c r="I1821" s="3" t="str">
        <f>IFERROR(__xludf.DUMMYFUNCTION("GOOGLETRANSLATE(H1821,""id"",""en"")"),"Sorry, if you are told to tell the responsibility of the role, the alibi is told to marry a young wife's marriage to understand the consequences if the male family is responsible")</f>
        <v>Sorry, if you are told to tell the responsibility of the role, the alibi is told to marry a young wife's marriage to understand the consequences if the male family is responsible</v>
      </c>
    </row>
    <row r="1822" ht="15.75" customHeight="1">
      <c r="A1822" s="3" t="s">
        <v>13125</v>
      </c>
      <c r="B1822" s="3" t="s">
        <v>13126</v>
      </c>
      <c r="C1822" s="3" t="s">
        <v>13127</v>
      </c>
      <c r="D1822" s="3" t="s">
        <v>13128</v>
      </c>
      <c r="E1822" s="3" t="s">
        <v>13129</v>
      </c>
      <c r="F1822" s="3" t="s">
        <v>13130</v>
      </c>
      <c r="G1822" s="3" t="s">
        <v>13131</v>
      </c>
      <c r="H1822" s="3" t="s">
        <v>13132</v>
      </c>
      <c r="I1822" s="3" t="str">
        <f>IFERROR(__xludf.DUMMYFUNCTION("GOOGLETRANSLATE(H1822,""id"",""en"")"),"normal nder age reaching young favors young or not just the target of marriage")</f>
        <v>normal nder age reaching young favors young or not just the target of marriage</v>
      </c>
    </row>
    <row r="1823" ht="15.75" customHeight="1">
      <c r="A1823" s="3" t="s">
        <v>13133</v>
      </c>
      <c r="B1823" s="3" t="s">
        <v>13134</v>
      </c>
      <c r="C1823" s="3" t="s">
        <v>13135</v>
      </c>
      <c r="D1823" s="3" t="s">
        <v>13136</v>
      </c>
      <c r="E1823" s="3" t="s">
        <v>13137</v>
      </c>
      <c r="F1823" s="3" t="s">
        <v>13138</v>
      </c>
      <c r="G1823" s="3" t="s">
        <v>13139</v>
      </c>
      <c r="H1823" s="3" t="s">
        <v>13140</v>
      </c>
      <c r="I1823" s="3" t="str">
        <f>IFERROR(__xludf.DUMMYFUNCTION("GOOGLETRANSLATE(H1823,""id"",""en"")"),"just walk if you want to school, you will study fast people, not quickly, don't get young")</f>
        <v>just walk if you want to school, you will study fast people, not quickly, don't get young</v>
      </c>
    </row>
    <row r="1824" ht="15.75" customHeight="1">
      <c r="A1824" s="3" t="s">
        <v>13141</v>
      </c>
      <c r="B1824" s="3" t="s">
        <v>13142</v>
      </c>
      <c r="C1824" s="3" t="s">
        <v>13143</v>
      </c>
      <c r="D1824" s="3" t="s">
        <v>13144</v>
      </c>
      <c r="E1824" s="3" t="s">
        <v>13145</v>
      </c>
      <c r="F1824" s="3" t="s">
        <v>13146</v>
      </c>
      <c r="G1824" s="3" t="s">
        <v>13146</v>
      </c>
      <c r="H1824" s="3" t="s">
        <v>13147</v>
      </c>
      <c r="I1824" s="3" t="str">
        <f>IFERROR(__xludf.DUMMYFUNCTION("GOOGLETRANSLATE(H1824,""id"",""en"")"),"Marriage Young Cita")</f>
        <v>Marriage Young Cita</v>
      </c>
    </row>
    <row r="1825" ht="15.75" customHeight="1">
      <c r="A1825" s="3" t="s">
        <v>13148</v>
      </c>
      <c r="B1825" s="3" t="s">
        <v>13149</v>
      </c>
      <c r="C1825" s="3" t="s">
        <v>13150</v>
      </c>
      <c r="D1825" s="3" t="s">
        <v>13151</v>
      </c>
      <c r="E1825" s="3" t="s">
        <v>13152</v>
      </c>
      <c r="F1825" s="3" t="s">
        <v>13153</v>
      </c>
      <c r="G1825" s="3" t="s">
        <v>13154</v>
      </c>
      <c r="H1825" s="3" t="s">
        <v>13155</v>
      </c>
      <c r="I1825" s="3" t="str">
        <f>IFERROR(__xludf.DUMMYFUNCTION("GOOGLETRANSLATE(H1825,""id"",""en"")"),"if you get married, don't be surprised, hehe")</f>
        <v>if you get married, don't be surprised, hehe</v>
      </c>
    </row>
    <row r="1826" ht="15.75" customHeight="1">
      <c r="A1826" s="3" t="s">
        <v>13156</v>
      </c>
      <c r="B1826" s="3" t="s">
        <v>13157</v>
      </c>
      <c r="C1826" s="3" t="s">
        <v>13158</v>
      </c>
      <c r="D1826" s="3" t="s">
        <v>13159</v>
      </c>
      <c r="E1826" s="3" t="s">
        <v>13160</v>
      </c>
      <c r="F1826" s="3" t="s">
        <v>13161</v>
      </c>
      <c r="G1826" s="3" t="s">
        <v>13162</v>
      </c>
      <c r="H1826" s="3" t="s">
        <v>13163</v>
      </c>
      <c r="I1826" s="3" t="str">
        <f>IFERROR(__xludf.DUMMYFUNCTION("GOOGLETRANSLATE(H1826,""id"",""en"")"),"Follow one of the crazy rich Indonesia Living Abroad He is popular celebrities Follow him marriage to the young people of Western Western lifestyle foster science is really cool to log in logic")</f>
        <v>Follow one of the crazy rich Indonesia Living Abroad He is popular celebrities Follow him marriage to the young people of Western Western lifestyle foster science is really cool to log in logic</v>
      </c>
    </row>
    <row r="1827" ht="15.75" customHeight="1">
      <c r="A1827" s="3" t="s">
        <v>13164</v>
      </c>
      <c r="B1827" s="3" t="s">
        <v>13165</v>
      </c>
      <c r="C1827" s="3" t="s">
        <v>13166</v>
      </c>
      <c r="D1827" s="3" t="s">
        <v>13167</v>
      </c>
      <c r="E1827" s="3" t="s">
        <v>13168</v>
      </c>
      <c r="F1827" s="3" t="s">
        <v>13169</v>
      </c>
      <c r="G1827" s="3" t="s">
        <v>13170</v>
      </c>
      <c r="H1827" s="3" t="s">
        <v>13171</v>
      </c>
      <c r="I1827" s="3" t="str">
        <f>IFERROR(__xludf.DUMMYFUNCTION("GOOGLETRANSLATE(H1827,""id"",""en"")"),"Official Generation of Sex Playing Young Marriage Just Children Divorce")</f>
        <v>Official Generation of Sex Playing Young Marriage Just Children Divorce</v>
      </c>
    </row>
    <row r="1828" ht="15.75" customHeight="1">
      <c r="A1828" s="3" t="s">
        <v>13172</v>
      </c>
      <c r="B1828" s="3" t="s">
        <v>13173</v>
      </c>
      <c r="C1828" s="3" t="s">
        <v>13174</v>
      </c>
      <c r="D1828" s="3" t="s">
        <v>13175</v>
      </c>
      <c r="E1828" s="3" t="s">
        <v>13176</v>
      </c>
      <c r="F1828" s="3" t="s">
        <v>13177</v>
      </c>
      <c r="G1828" s="3" t="s">
        <v>13178</v>
      </c>
      <c r="H1828" s="3" t="s">
        <v>13179</v>
      </c>
      <c r="I1828" s="3" t="str">
        <f>IFERROR(__xludf.DUMMYFUNCTION("GOOGLETRANSLATE(H1828,""id"",""en"")"),"Youth and young neighboring from graduating from college Luxury Marriage Party Party Tasty, parents, the business is to continue the business of Sakieu, marriage to marry, dumasa marriages")</f>
        <v>Youth and young neighboring from graduating from college Luxury Marriage Party Party Tasty, parents, the business is to continue the business of Sakieu, marriage to marry, dumasa marriages</v>
      </c>
    </row>
    <row r="1829" ht="15.75" customHeight="1">
      <c r="A1829" s="3" t="s">
        <v>13180</v>
      </c>
      <c r="B1829" s="3" t="s">
        <v>13180</v>
      </c>
      <c r="C1829" s="3" t="s">
        <v>13181</v>
      </c>
      <c r="D1829" s="3" t="s">
        <v>13182</v>
      </c>
      <c r="E1829" s="3" t="s">
        <v>13182</v>
      </c>
      <c r="F1829" s="3" t="s">
        <v>13183</v>
      </c>
      <c r="G1829" s="3" t="s">
        <v>13184</v>
      </c>
      <c r="H1829" s="3" t="s">
        <v>13185</v>
      </c>
      <c r="I1829" s="3" t="str">
        <f>IFERROR(__xludf.DUMMYFUNCTION("GOOGLETRANSLATE(H1829,""id"",""en"")"),"Enjoy the Serang of Young Marriage Friends")</f>
        <v>Enjoy the Serang of Young Marriage Friends</v>
      </c>
    </row>
    <row r="1830" ht="15.75" customHeight="1">
      <c r="A1830" s="3" t="s">
        <v>13186</v>
      </c>
      <c r="B1830" s="3" t="s">
        <v>13187</v>
      </c>
      <c r="C1830" s="3" t="s">
        <v>13188</v>
      </c>
      <c r="D1830" s="3" t="s">
        <v>13189</v>
      </c>
      <c r="E1830" s="3" t="s">
        <v>13190</v>
      </c>
      <c r="F1830" s="3" t="s">
        <v>13191</v>
      </c>
      <c r="G1830" s="3" t="s">
        <v>13192</v>
      </c>
      <c r="H1830" s="3" t="s">
        <v>13193</v>
      </c>
      <c r="I1830" s="3" t="str">
        <f>IFERROR(__xludf.DUMMYFUNCTION("GOOGLETRANSLATE(H1830,""id"",""en"")"),"yes papa marriage age, yes, chase young and developed old age")</f>
        <v>yes papa marriage age, yes, chase young and developed old age</v>
      </c>
    </row>
    <row r="1831" ht="15.75" customHeight="1">
      <c r="A1831" s="3" t="s">
        <v>13194</v>
      </c>
      <c r="B1831" s="3" t="s">
        <v>13195</v>
      </c>
      <c r="C1831" s="3" t="s">
        <v>13196</v>
      </c>
      <c r="D1831" s="3" t="s">
        <v>13197</v>
      </c>
      <c r="E1831" s="3" t="s">
        <v>13198</v>
      </c>
      <c r="F1831" s="3" t="s">
        <v>13199</v>
      </c>
      <c r="G1831" s="3" t="s">
        <v>13200</v>
      </c>
      <c r="H1831" s="3" t="s">
        <v>13201</v>
      </c>
      <c r="I1831" s="3" t="str">
        <f>IFERROR(__xludf.DUMMYFUNCTION("GOOGLETRANSLATE(H1831,""id"",""en"")"),"shock a neighboring patient marriage amp baby urus baby people btw are young")</f>
        <v>shock a neighboring patient marriage amp baby urus baby people btw are young</v>
      </c>
    </row>
    <row r="1832" ht="15.75" customHeight="1">
      <c r="A1832" s="3" t="s">
        <v>13202</v>
      </c>
      <c r="B1832" s="3" t="s">
        <v>13202</v>
      </c>
      <c r="C1832" s="3" t="s">
        <v>13203</v>
      </c>
      <c r="D1832" s="3" t="s">
        <v>13204</v>
      </c>
      <c r="E1832" s="3" t="s">
        <v>13205</v>
      </c>
      <c r="F1832" s="3" t="s">
        <v>13206</v>
      </c>
      <c r="G1832" s="3" t="s">
        <v>13207</v>
      </c>
      <c r="H1832" s="3" t="s">
        <v>13208</v>
      </c>
      <c r="I1832" s="3" t="str">
        <f>IFERROR(__xludf.DUMMYFUNCTION("GOOGLETRANSLATE(H1832,""id"",""en"")"),"Young Marriage Friends Regret Singing anyway when hearing the household is afraid of marriage")</f>
        <v>Young Marriage Friends Regret Singing anyway when hearing the household is afraid of marriage</v>
      </c>
    </row>
    <row r="1833" ht="15.75" customHeight="1">
      <c r="A1833" s="3" t="s">
        <v>13209</v>
      </c>
      <c r="B1833" s="3" t="s">
        <v>13210</v>
      </c>
      <c r="C1833" s="3" t="s">
        <v>13211</v>
      </c>
      <c r="D1833" s="3" t="s">
        <v>13212</v>
      </c>
      <c r="E1833" s="3" t="s">
        <v>13213</v>
      </c>
      <c r="F1833" s="3" t="s">
        <v>13214</v>
      </c>
      <c r="G1833" s="3" t="s">
        <v>13215</v>
      </c>
      <c r="H1833" s="3" t="s">
        <v>13216</v>
      </c>
      <c r="I1833" s="3" t="str">
        <f>IFERROR(__xludf.DUMMYFUNCTION("GOOGLETRANSLATE(H1833,""id"",""en"")"),"The ego of young life is free of neighbor teasing targets of marriage age of age target backwards so the nature")</f>
        <v>The ego of young life is free of neighbor teasing targets of marriage age of age target backwards so the nature</v>
      </c>
    </row>
    <row r="1834" ht="15.75" customHeight="1">
      <c r="A1834" s="3" t="s">
        <v>13217</v>
      </c>
      <c r="B1834" s="3" t="s">
        <v>13218</v>
      </c>
      <c r="C1834" s="3" t="s">
        <v>13219</v>
      </c>
      <c r="D1834" s="3" t="s">
        <v>13220</v>
      </c>
      <c r="E1834" s="3" t="s">
        <v>13221</v>
      </c>
      <c r="F1834" s="3" t="s">
        <v>13222</v>
      </c>
      <c r="G1834" s="3" t="s">
        <v>13222</v>
      </c>
      <c r="H1834" s="3" t="s">
        <v>13223</v>
      </c>
      <c r="I1834" s="3" t="str">
        <f>IFERROR(__xludf.DUMMYFUNCTION("GOOGLETRANSLATE(H1834,""id"",""en"")"),"Riku Cold Tremor Marriage Treem")</f>
        <v>Riku Cold Tremor Marriage Treem</v>
      </c>
    </row>
    <row r="1835" ht="15.75" customHeight="1">
      <c r="A1835" s="3" t="s">
        <v>13224</v>
      </c>
      <c r="B1835" s="3" t="s">
        <v>13225</v>
      </c>
      <c r="C1835" s="3" t="s">
        <v>13226</v>
      </c>
      <c r="D1835" s="3" t="s">
        <v>13227</v>
      </c>
      <c r="E1835" s="3" t="s">
        <v>13228</v>
      </c>
      <c r="F1835" s="3" t="s">
        <v>13229</v>
      </c>
      <c r="G1835" s="3" t="s">
        <v>13230</v>
      </c>
      <c r="H1835" s="3" t="s">
        <v>13231</v>
      </c>
      <c r="I1835" s="3" t="str">
        <f>IFERROR(__xludf.DUMMYFUNCTION("GOOGLETRANSLATE(H1835,""id"",""en"")"),"Take care of your brother's brother to break up young, the way to play, see the world of beard, there are thirty young people")</f>
        <v>Take care of your brother's brother to break up young, the way to play, see the world of beard, there are thirty young people</v>
      </c>
    </row>
    <row r="1836" ht="15.75" customHeight="1">
      <c r="A1836" s="3" t="s">
        <v>13232</v>
      </c>
      <c r="B1836" s="3" t="s">
        <v>13233</v>
      </c>
      <c r="C1836" s="3" t="s">
        <v>13234</v>
      </c>
      <c r="D1836" s="3" t="s">
        <v>13235</v>
      </c>
      <c r="E1836" s="3" t="s">
        <v>13236</v>
      </c>
      <c r="F1836" s="3" t="s">
        <v>13237</v>
      </c>
      <c r="G1836" s="3" t="s">
        <v>13238</v>
      </c>
      <c r="H1836" s="3" t="s">
        <v>13239</v>
      </c>
      <c r="I1836" s="3" t="str">
        <f>IFERROR(__xludf.DUMMYFUNCTION("GOOGLETRANSLATE(H1836,""id"",""en"")"),"Bapak, young marriage, weh age at least saiki sir, brother, yes opo iso, sir, sir nder")</f>
        <v>Bapak, young marriage, weh age at least saiki sir, brother, yes opo iso, sir, sir nder</v>
      </c>
    </row>
    <row r="1837" ht="15.75" customHeight="1">
      <c r="A1837" s="3" t="s">
        <v>13240</v>
      </c>
      <c r="B1837" s="3" t="s">
        <v>13241</v>
      </c>
      <c r="C1837" s="3" t="s">
        <v>13242</v>
      </c>
      <c r="D1837" s="3" t="s">
        <v>13243</v>
      </c>
      <c r="E1837" s="3" t="s">
        <v>13244</v>
      </c>
      <c r="F1837" s="3" t="s">
        <v>13245</v>
      </c>
      <c r="G1837" s="3" t="s">
        <v>13246</v>
      </c>
      <c r="H1837" s="3" t="s">
        <v>13247</v>
      </c>
      <c r="I1837" s="3" t="str">
        <f>IFERROR(__xludf.DUMMYFUNCTION("GOOGLETRANSLATE(H1837,""id"",""en"")"),"if the phenomenon of big young marriage")</f>
        <v>if the phenomenon of big young marriage</v>
      </c>
    </row>
    <row r="1838" ht="15.75" customHeight="1">
      <c r="A1838" s="3" t="s">
        <v>13248</v>
      </c>
      <c r="B1838" s="3" t="s">
        <v>13249</v>
      </c>
      <c r="C1838" s="3" t="s">
        <v>13250</v>
      </c>
      <c r="D1838" s="3" t="s">
        <v>13251</v>
      </c>
      <c r="E1838" s="3" t="s">
        <v>13252</v>
      </c>
      <c r="F1838" s="3" t="s">
        <v>13253</v>
      </c>
      <c r="G1838" s="3" t="s">
        <v>13254</v>
      </c>
      <c r="H1838" s="3" t="s">
        <v>13255</v>
      </c>
      <c r="I1838" s="3" t="str">
        <f>IFERROR(__xludf.DUMMYFUNCTION("GOOGLETRANSLATE(H1838,""id"",""en"")"),"you nder young marriage marriage marriage handwater standard normal standard")</f>
        <v>you nder young marriage marriage marriage handwater standard normal standard</v>
      </c>
    </row>
    <row r="1839" ht="15.75" customHeight="1">
      <c r="A1839" s="3" t="s">
        <v>13256</v>
      </c>
      <c r="B1839" s="3" t="s">
        <v>13257</v>
      </c>
      <c r="C1839" s="3" t="s">
        <v>13258</v>
      </c>
      <c r="D1839" s="3" t="s">
        <v>13259</v>
      </c>
      <c r="E1839" s="3" t="s">
        <v>13260</v>
      </c>
      <c r="F1839" s="3" t="s">
        <v>13261</v>
      </c>
      <c r="G1839" s="3" t="s">
        <v>13262</v>
      </c>
      <c r="H1839" s="3" t="s">
        <v>13263</v>
      </c>
      <c r="I1839" s="3" t="str">
        <f>IFERROR(__xludf.DUMMYFUNCTION("GOOGLETRANSLATE(H1839,""id"",""en"")"),"the charm of uncle gapernah failed to be very willing to marry young uncle if his uncle model like this")</f>
        <v>the charm of uncle gapernah failed to be very willing to marry young uncle if his uncle model like this</v>
      </c>
    </row>
    <row r="1840" ht="15.75" customHeight="1">
      <c r="A1840" s="3" t="s">
        <v>13264</v>
      </c>
      <c r="B1840" s="3" t="s">
        <v>13265</v>
      </c>
      <c r="C1840" s="3" t="s">
        <v>13266</v>
      </c>
      <c r="D1840" s="3" t="s">
        <v>13267</v>
      </c>
      <c r="E1840" s="3" t="s">
        <v>13268</v>
      </c>
      <c r="F1840" s="3" t="s">
        <v>13269</v>
      </c>
      <c r="G1840" s="3" t="s">
        <v>13270</v>
      </c>
      <c r="H1840" s="3" t="s">
        <v>13271</v>
      </c>
      <c r="I1840" s="3" t="str">
        <f>IFERROR(__xludf.DUMMYFUNCTION("GOOGLETRANSLATE(H1840,""id"",""en"")"),"You are young, so I make a plan for a niece, a marriage boy, ready to work, work money, not planned a child, a child's child")</f>
        <v>You are young, so I make a plan for a niece, a marriage boy, ready to work, work money, not planned a child, a child's child</v>
      </c>
    </row>
    <row r="1841" ht="15.75" customHeight="1">
      <c r="A1841" s="3" t="s">
        <v>13272</v>
      </c>
      <c r="B1841" s="3" t="s">
        <v>13273</v>
      </c>
      <c r="C1841" s="3" t="s">
        <v>13274</v>
      </c>
      <c r="D1841" s="3" t="s">
        <v>13275</v>
      </c>
      <c r="E1841" s="3" t="s">
        <v>13276</v>
      </c>
      <c r="F1841" s="3" t="s">
        <v>169</v>
      </c>
      <c r="G1841" s="3" t="s">
        <v>169</v>
      </c>
      <c r="H1841" s="3" t="s">
        <v>170</v>
      </c>
      <c r="I1841" s="3" t="str">
        <f>IFERROR(__xludf.DUMMYFUNCTION("GOOGLETRANSLATE(H1841,""id"",""en"")"),"The Young Marriage")</f>
        <v>The Young Marriage</v>
      </c>
    </row>
    <row r="1842" ht="15.75" customHeight="1">
      <c r="A1842" s="3" t="s">
        <v>13277</v>
      </c>
      <c r="B1842" s="3" t="s">
        <v>13278</v>
      </c>
      <c r="C1842" s="3" t="s">
        <v>13279</v>
      </c>
      <c r="D1842" s="3" t="s">
        <v>13280</v>
      </c>
      <c r="E1842" s="3" t="s">
        <v>13281</v>
      </c>
      <c r="F1842" s="3" t="s">
        <v>13282</v>
      </c>
      <c r="G1842" s="3" t="s">
        <v>13283</v>
      </c>
      <c r="H1842" s="3" t="s">
        <v>13284</v>
      </c>
      <c r="I1842" s="3" t="str">
        <f>IFERROR(__xludf.DUMMYFUNCTION("GOOGLETRANSLATE(H1842,""id"",""en"")"),"Like a young marriage")</f>
        <v>Like a young marriage</v>
      </c>
    </row>
    <row r="1843" ht="15.75" customHeight="1">
      <c r="A1843" s="3" t="s">
        <v>13285</v>
      </c>
      <c r="B1843" s="3" t="s">
        <v>13286</v>
      </c>
      <c r="C1843" s="3" t="s">
        <v>13287</v>
      </c>
      <c r="D1843" s="3" t="s">
        <v>13288</v>
      </c>
      <c r="E1843" s="3" t="s">
        <v>13289</v>
      </c>
      <c r="F1843" s="3" t="s">
        <v>13290</v>
      </c>
      <c r="G1843" s="3" t="s">
        <v>13291</v>
      </c>
      <c r="H1843" s="3" t="s">
        <v>13292</v>
      </c>
      <c r="I1843" s="3" t="str">
        <f>IFERROR(__xludf.DUMMYFUNCTION("GOOGLETRANSLATE(H1843,""id"",""en"")"),"Dajjal Discussing It is hoped that it is sick, what is a calm guy.")</f>
        <v>Dajjal Discussing It is hoped that it is sick, what is a calm guy.</v>
      </c>
    </row>
    <row r="1844" ht="15.75" customHeight="1">
      <c r="A1844" s="3" t="s">
        <v>13293</v>
      </c>
      <c r="B1844" s="3" t="s">
        <v>13294</v>
      </c>
      <c r="C1844" s="3" t="s">
        <v>13295</v>
      </c>
      <c r="D1844" s="3" t="s">
        <v>13296</v>
      </c>
      <c r="E1844" s="3" t="s">
        <v>13297</v>
      </c>
      <c r="F1844" s="3" t="s">
        <v>13298</v>
      </c>
      <c r="G1844" s="3" t="s">
        <v>13299</v>
      </c>
      <c r="H1844" s="3" t="s">
        <v>13300</v>
      </c>
      <c r="I1844" s="3" t="str">
        <f>IFERROR(__xludf.DUMMYFUNCTION("GOOGLETRANSLATE(H1844,""id"",""en"")"),"People Twitter Working Wiring Harness Japanese Cars over Young Mbak Marriage Where Full Working Working Chase the Eid Target Completed Overtime Reward Appreciation")</f>
        <v>People Twitter Working Wiring Harness Japanese Cars over Young Mbak Marriage Where Full Working Working Chase the Eid Target Completed Overtime Reward Appreciation</v>
      </c>
    </row>
    <row r="1845" ht="15.75" customHeight="1">
      <c r="A1845" s="3" t="s">
        <v>13301</v>
      </c>
      <c r="B1845" s="3" t="s">
        <v>13302</v>
      </c>
      <c r="C1845" s="3" t="s">
        <v>13303</v>
      </c>
      <c r="D1845" s="3" t="s">
        <v>13304</v>
      </c>
      <c r="E1845" s="3" t="s">
        <v>13305</v>
      </c>
      <c r="F1845" s="3" t="s">
        <v>13306</v>
      </c>
      <c r="G1845" s="3" t="s">
        <v>13307</v>
      </c>
      <c r="H1845" s="3" t="s">
        <v>13308</v>
      </c>
      <c r="I1845" s="3" t="str">
        <f>IFERROR(__xludf.DUMMYFUNCTION("GOOGLETRANSLATE(H1845,""id"",""en"")"),"MARCH Listen to the news that the ex -girlfriend of a girl said that he is not young, the intention")</f>
        <v>MARCH Listen to the news that the ex -girlfriend of a girl said that he is not young, the intention</v>
      </c>
    </row>
    <row r="1846" ht="15.75" customHeight="1">
      <c r="A1846" s="3" t="s">
        <v>13309</v>
      </c>
      <c r="B1846" s="3" t="s">
        <v>13310</v>
      </c>
      <c r="C1846" s="3" t="s">
        <v>13311</v>
      </c>
      <c r="D1846" s="3" t="s">
        <v>13312</v>
      </c>
      <c r="E1846" s="3" t="s">
        <v>13313</v>
      </c>
      <c r="F1846" s="3" t="s">
        <v>13314</v>
      </c>
      <c r="G1846" s="3" t="s">
        <v>13314</v>
      </c>
      <c r="H1846" s="3" t="s">
        <v>13315</v>
      </c>
      <c r="I1846" s="3" t="str">
        <f>IFERROR(__xludf.DUMMYFUNCTION("GOOGLETRANSLATE(H1846,""id"",""en"")"),"immediately marry a young marriage brother")</f>
        <v>immediately marry a young marriage brother</v>
      </c>
    </row>
    <row r="1847" ht="15.75" customHeight="1">
      <c r="A1847" s="3" t="s">
        <v>13316</v>
      </c>
      <c r="B1847" s="3" t="s">
        <v>13317</v>
      </c>
      <c r="C1847" s="3" t="s">
        <v>13317</v>
      </c>
      <c r="D1847" s="3" t="s">
        <v>13318</v>
      </c>
      <c r="E1847" s="3" t="s">
        <v>13319</v>
      </c>
      <c r="F1847" s="3" t="s">
        <v>13319</v>
      </c>
      <c r="G1847" s="3" t="s">
        <v>13320</v>
      </c>
      <c r="H1847" s="3" t="s">
        <v>13321</v>
      </c>
      <c r="I1847" s="3" t="str">
        <f>IFERROR(__xludf.DUMMYFUNCTION("GOOGLETRANSLATE(H1847,""id"",""en"")"),"Pursue a deposit for young marriage immediately")</f>
        <v>Pursue a deposit for young marriage immediately</v>
      </c>
    </row>
    <row r="1848" ht="15.75" customHeight="1">
      <c r="A1848" s="3" t="s">
        <v>13322</v>
      </c>
      <c r="B1848" s="3" t="s">
        <v>13323</v>
      </c>
      <c r="C1848" s="3" t="s">
        <v>13324</v>
      </c>
      <c r="D1848" s="3" t="s">
        <v>13325</v>
      </c>
      <c r="E1848" s="3" t="s">
        <v>13326</v>
      </c>
      <c r="F1848" s="3" t="s">
        <v>13327</v>
      </c>
      <c r="G1848" s="3" t="s">
        <v>13328</v>
      </c>
      <c r="H1848" s="3" t="s">
        <v>13329</v>
      </c>
      <c r="I1848" s="3" t="str">
        <f>IFERROR(__xludf.DUMMYFUNCTION("GOOGLETRANSLATE(H1848,""id"",""en"")"),"Young brother, yes, yes, people just get married")</f>
        <v>Young brother, yes, yes, people just get married</v>
      </c>
    </row>
    <row r="1849" ht="15.75" customHeight="1">
      <c r="A1849" s="3" t="s">
        <v>13330</v>
      </c>
      <c r="B1849" s="3" t="s">
        <v>13331</v>
      </c>
      <c r="C1849" s="3" t="s">
        <v>13332</v>
      </c>
      <c r="D1849" s="3" t="s">
        <v>13333</v>
      </c>
      <c r="E1849" s="3" t="s">
        <v>13334</v>
      </c>
      <c r="F1849" s="3" t="s">
        <v>13335</v>
      </c>
      <c r="G1849" s="3" t="s">
        <v>13336</v>
      </c>
      <c r="H1849" s="3" t="s">
        <v>13337</v>
      </c>
      <c r="I1849" s="3" t="str">
        <f>IFERROR(__xludf.DUMMYFUNCTION("GOOGLETRANSLATE(H1849,""id"",""en"")"),"sister maknae bears reyno io young gang bears si reyno papi o hugo pregnant with new there papi reyno marriage pregnant")</f>
        <v>sister maknae bears reyno io young gang bears si reyno papi o hugo pregnant with new there papi reyno marriage pregnant</v>
      </c>
    </row>
    <row r="1850" ht="15.75" customHeight="1">
      <c r="A1850" s="3" t="s">
        <v>13338</v>
      </c>
      <c r="B1850" s="3" t="s">
        <v>13339</v>
      </c>
      <c r="C1850" s="3" t="s">
        <v>13340</v>
      </c>
      <c r="D1850" s="3" t="s">
        <v>13341</v>
      </c>
      <c r="E1850" s="3" t="s">
        <v>13342</v>
      </c>
      <c r="F1850" s="3" t="s">
        <v>13343</v>
      </c>
      <c r="G1850" s="3" t="s">
        <v>13344</v>
      </c>
      <c r="H1850" s="3" t="s">
        <v>13345</v>
      </c>
      <c r="I1850" s="3" t="str">
        <f>IFERROR(__xludf.DUMMYFUNCTION("GOOGLETRANSLATE(H1850,""id"",""en"")"),"Women chasing young marriages are sometimes difficult because men like to be well -established which is natural, choose age because the mindset is more old, just like to connect")</f>
        <v>Women chasing young marriages are sometimes difficult because men like to be well -established which is natural, choose age because the mindset is more old, just like to connect</v>
      </c>
    </row>
    <row r="1851" ht="15.75" customHeight="1">
      <c r="A1851" s="3" t="s">
        <v>13346</v>
      </c>
      <c r="B1851" s="3" t="s">
        <v>13347</v>
      </c>
      <c r="C1851" s="3" t="s">
        <v>13348</v>
      </c>
      <c r="D1851" s="3" t="s">
        <v>13349</v>
      </c>
      <c r="E1851" s="3" t="s">
        <v>13350</v>
      </c>
      <c r="F1851" s="3" t="s">
        <v>13351</v>
      </c>
      <c r="G1851" s="3" t="s">
        <v>13352</v>
      </c>
      <c r="H1851" s="3" t="s">
        <v>13353</v>
      </c>
      <c r="I1851" s="3" t="str">
        <f>IFERROR(__xludf.DUMMYFUNCTION("GOOGLETRANSLATE(H1851,""id"",""en"")"),"young people like marriage gambling children like household gambling to be destroyed by children if you get married think nder")</f>
        <v>young people like marriage gambling children like household gambling to be destroyed by children if you get married think nder</v>
      </c>
    </row>
    <row r="1852" ht="15.75" customHeight="1">
      <c r="A1852" s="3" t="s">
        <v>13354</v>
      </c>
      <c r="B1852" s="3" t="s">
        <v>13354</v>
      </c>
      <c r="C1852" s="3" t="s">
        <v>13355</v>
      </c>
      <c r="D1852" s="3" t="s">
        <v>13356</v>
      </c>
      <c r="E1852" s="3" t="s">
        <v>13357</v>
      </c>
      <c r="F1852" s="3" t="s">
        <v>13358</v>
      </c>
      <c r="G1852" s="3" t="s">
        <v>13359</v>
      </c>
      <c r="H1852" s="3" t="s">
        <v>13360</v>
      </c>
      <c r="I1852" s="3" t="str">
        <f>IFERROR(__xludf.DUMMYFUNCTION("GOOGLETRANSLATE(H1852,""id"",""en"")"),"really just say young if marriage children age")</f>
        <v>really just say young if marriage children age</v>
      </c>
    </row>
    <row r="1853" ht="15.75" customHeight="1">
      <c r="A1853" s="3" t="s">
        <v>13361</v>
      </c>
      <c r="B1853" s="3" t="s">
        <v>13362</v>
      </c>
      <c r="C1853" s="3" t="s">
        <v>13363</v>
      </c>
      <c r="D1853" s="3" t="s">
        <v>13364</v>
      </c>
      <c r="E1853" s="3" t="s">
        <v>13364</v>
      </c>
      <c r="F1853" s="3" t="s">
        <v>13365</v>
      </c>
      <c r="G1853" s="3" t="s">
        <v>13366</v>
      </c>
      <c r="H1853" s="3" t="s">
        <v>13367</v>
      </c>
      <c r="I1853" s="3" t="str">
        <f>IFERROR(__xludf.DUMMYFUNCTION("GOOGLETRANSLATE(H1853,""id"",""en"")"),"yes marriage, if marriage person is the ideal type of person, install a hanging widow of young widows")</f>
        <v>yes marriage, if marriage person is the ideal type of person, install a hanging widow of young widows</v>
      </c>
    </row>
    <row r="1854" ht="15.75" customHeight="1">
      <c r="A1854" s="3" t="s">
        <v>13368</v>
      </c>
      <c r="B1854" s="3" t="s">
        <v>13369</v>
      </c>
      <c r="C1854" s="3" t="s">
        <v>13370</v>
      </c>
      <c r="D1854" s="3" t="s">
        <v>13371</v>
      </c>
      <c r="E1854" s="3" t="s">
        <v>13372</v>
      </c>
      <c r="F1854" s="3" t="s">
        <v>13373</v>
      </c>
      <c r="G1854" s="3" t="s">
        <v>13374</v>
      </c>
      <c r="H1854" s="3" t="s">
        <v>13375</v>
      </c>
      <c r="I1854" s="3" t="str">
        <f>IFERROR(__xludf.DUMMYFUNCTION("GOOGLETRANSLATE(H1854,""id"",""en"")"),"Think Mother's Mother and Mother, a child is very smooth because the ego if you are young, just marriage.")</f>
        <v>Think Mother's Mother and Mother, a child is very smooth because the ego if you are young, just marriage.</v>
      </c>
    </row>
    <row r="1855" ht="15.75" customHeight="1">
      <c r="A1855" s="3" t="s">
        <v>13376</v>
      </c>
      <c r="B1855" s="3" t="s">
        <v>13377</v>
      </c>
      <c r="C1855" s="3" t="s">
        <v>13378</v>
      </c>
      <c r="D1855" s="3" t="s">
        <v>13379</v>
      </c>
      <c r="E1855" s="3" t="s">
        <v>13380</v>
      </c>
      <c r="F1855" s="3" t="s">
        <v>13381</v>
      </c>
      <c r="G1855" s="3" t="s">
        <v>13382</v>
      </c>
      <c r="H1855" s="3" t="s">
        <v>13383</v>
      </c>
      <c r="I1855" s="3" t="str">
        <f>IFERROR(__xludf.DUMMYFUNCTION("GOOGLETRANSLATE(H1855,""id"",""en"")"),"Call Uncle Uncle Kagum Calling Uncle Uncle Nikah Auntie Uncle Abadi Young Life")</f>
        <v>Call Uncle Uncle Kagum Calling Uncle Uncle Nikah Auntie Uncle Abadi Young Life</v>
      </c>
    </row>
    <row r="1856" ht="15.75" customHeight="1">
      <c r="A1856" s="3" t="s">
        <v>13384</v>
      </c>
      <c r="B1856" s="3" t="s">
        <v>13385</v>
      </c>
      <c r="C1856" s="3" t="s">
        <v>13386</v>
      </c>
      <c r="D1856" s="3" t="s">
        <v>13387</v>
      </c>
      <c r="E1856" s="3" t="s">
        <v>13388</v>
      </c>
      <c r="F1856" s="3" t="s">
        <v>13389</v>
      </c>
      <c r="G1856" s="3" t="s">
        <v>13389</v>
      </c>
      <c r="H1856" s="3" t="s">
        <v>13390</v>
      </c>
      <c r="I1856" s="3" t="str">
        <f>IFERROR(__xludf.DUMMYFUNCTION("GOOGLETRANSLATE(H1856,""id"",""en"")"),"hesitant young marriage semester fuck")</f>
        <v>hesitant young marriage semester fuck</v>
      </c>
    </row>
    <row r="1857" ht="15.75" customHeight="1">
      <c r="A1857" s="3" t="s">
        <v>13391</v>
      </c>
      <c r="B1857" s="3" t="s">
        <v>13392</v>
      </c>
      <c r="C1857" s="3" t="s">
        <v>13393</v>
      </c>
      <c r="D1857" s="3" t="s">
        <v>13394</v>
      </c>
      <c r="E1857" s="3" t="s">
        <v>13395</v>
      </c>
      <c r="F1857" s="3" t="s">
        <v>13396</v>
      </c>
      <c r="G1857" s="3" t="s">
        <v>13397</v>
      </c>
      <c r="H1857" s="3" t="s">
        <v>13398</v>
      </c>
      <c r="I1857" s="3" t="str">
        <f>IFERROR(__xludf.DUMMYFUNCTION("GOOGLETRANSLATE(H1857,""id"",""en"")"),"O Allah Exist Singing Different Lyrics Change Horse Overtime Work Forgotten Young Marriage")</f>
        <v>O Allah Exist Singing Different Lyrics Change Horse Overtime Work Forgotten Young Marriage</v>
      </c>
    </row>
    <row r="1858" ht="15.75" customHeight="1">
      <c r="A1858" s="3" t="s">
        <v>13399</v>
      </c>
      <c r="B1858" s="3" t="s">
        <v>13400</v>
      </c>
      <c r="C1858" s="3" t="s">
        <v>13401</v>
      </c>
      <c r="D1858" s="3" t="s">
        <v>13402</v>
      </c>
      <c r="E1858" s="3" t="s">
        <v>13403</v>
      </c>
      <c r="F1858" s="3" t="s">
        <v>13404</v>
      </c>
      <c r="G1858" s="3" t="s">
        <v>13405</v>
      </c>
      <c r="H1858" s="3" t="s">
        <v>13406</v>
      </c>
      <c r="I1858" s="3" t="str">
        <f>IFERROR(__xludf.DUMMYFUNCTION("GOOGLETRANSLATE(H1858,""id"",""en"")"),"Young don't get married")</f>
        <v>Young don't get married</v>
      </c>
    </row>
    <row r="1859" ht="15.75" customHeight="1">
      <c r="A1859" s="3" t="s">
        <v>13407</v>
      </c>
      <c r="B1859" s="3" t="s">
        <v>13408</v>
      </c>
      <c r="C1859" s="3" t="s">
        <v>13409</v>
      </c>
      <c r="D1859" s="3" t="s">
        <v>13410</v>
      </c>
      <c r="E1859" s="3" t="s">
        <v>13411</v>
      </c>
      <c r="F1859" s="3" t="s">
        <v>13412</v>
      </c>
      <c r="G1859" s="3" t="s">
        <v>13413</v>
      </c>
      <c r="H1859" s="3" t="s">
        <v>13414</v>
      </c>
      <c r="I1859" s="3" t="str">
        <f>IFERROR(__xludf.DUMMYFUNCTION("GOOGLETRANSLATE(H1859,""id"",""en"")"),"ttd dwells home yes work yes marriage gabah gabah gaada no daddy laughs really laughing strongly the purpose of the young marriage")</f>
        <v>ttd dwells home yes work yes marriage gabah gabah gaada no daddy laughs really laughing strongly the purpose of the young marriage</v>
      </c>
    </row>
    <row r="1860" ht="15.75" customHeight="1">
      <c r="A1860" s="3" t="s">
        <v>13415</v>
      </c>
      <c r="B1860" s="3" t="s">
        <v>13415</v>
      </c>
      <c r="C1860" s="3" t="s">
        <v>13416</v>
      </c>
      <c r="D1860" s="3" t="s">
        <v>13417</v>
      </c>
      <c r="E1860" s="3" t="s">
        <v>13418</v>
      </c>
      <c r="F1860" s="3" t="s">
        <v>13419</v>
      </c>
      <c r="G1860" s="3" t="s">
        <v>13419</v>
      </c>
      <c r="H1860" s="3" t="s">
        <v>13420</v>
      </c>
      <c r="I1860" s="3" t="str">
        <f>IFERROR(__xludf.DUMMYFUNCTION("GOOGLETRANSLATE(H1860,""id"",""en"")"),"see her mother ebra kavi jema ucel ​​yes marriage young husband rich jd jd")</f>
        <v>see her mother ebra kavi jema ucel ​​yes marriage young husband rich jd jd</v>
      </c>
    </row>
    <row r="1861" ht="15.75" customHeight="1">
      <c r="A1861" s="3" t="s">
        <v>13421</v>
      </c>
      <c r="B1861" s="3" t="s">
        <v>13421</v>
      </c>
      <c r="C1861" s="3" t="s">
        <v>13422</v>
      </c>
      <c r="D1861" s="3" t="s">
        <v>13423</v>
      </c>
      <c r="E1861" s="3" t="s">
        <v>13424</v>
      </c>
      <c r="F1861" s="3" t="s">
        <v>13425</v>
      </c>
      <c r="G1861" s="3" t="s">
        <v>13425</v>
      </c>
      <c r="H1861" s="3" t="s">
        <v>13426</v>
      </c>
      <c r="I1861" s="3" t="str">
        <f>IFERROR(__xludf.DUMMYFUNCTION("GOOGLETRANSLATE(H1861,""id"",""en"")"),"Yes, the young married husband is handsome")</f>
        <v>Yes, the young married husband is handsome</v>
      </c>
    </row>
    <row r="1862" ht="15.75" customHeight="1">
      <c r="A1862" s="3" t="s">
        <v>13427</v>
      </c>
      <c r="B1862" s="3" t="s">
        <v>13428</v>
      </c>
      <c r="C1862" s="3" t="s">
        <v>13429</v>
      </c>
      <c r="D1862" s="3" t="s">
        <v>13430</v>
      </c>
      <c r="E1862" s="3" t="s">
        <v>13431</v>
      </c>
      <c r="F1862" s="3" t="s">
        <v>13432</v>
      </c>
      <c r="G1862" s="3" t="s">
        <v>13433</v>
      </c>
      <c r="H1862" s="3" t="s">
        <v>13434</v>
      </c>
      <c r="I1862" s="3" t="str">
        <f>IFERROR(__xludf.DUMMYFUNCTION("GOOGLETRANSLATE(H1862,""id"",""en"")"),"Gamau marriage what marriage life is marriage what marriage money is because you are not young")</f>
        <v>Gamau marriage what marriage life is marriage what marriage money is because you are not young</v>
      </c>
    </row>
    <row r="1863" ht="15.75" customHeight="1">
      <c r="A1863" s="3" t="s">
        <v>13435</v>
      </c>
      <c r="B1863" s="3" t="s">
        <v>13436</v>
      </c>
      <c r="C1863" s="3" t="s">
        <v>13437</v>
      </c>
      <c r="D1863" s="3" t="s">
        <v>13438</v>
      </c>
      <c r="E1863" s="3" t="s">
        <v>13439</v>
      </c>
      <c r="F1863" s="3" t="s">
        <v>13440</v>
      </c>
      <c r="G1863" s="3" t="s">
        <v>13441</v>
      </c>
      <c r="H1863" s="3" t="s">
        <v>13442</v>
      </c>
      <c r="I1863" s="3" t="str">
        <f>IFERROR(__xludf.DUMMYFUNCTION("GOOGLETRANSLATE(H1863,""id"",""en"")"),"stupid young woman showing off genitals in the world of old pornography ashamed if a child talking about normal girls normally marriage girlfriends.")</f>
        <v>stupid young woman showing off genitals in the world of old pornography ashamed if a child talking about normal girls normally marriage girlfriends.</v>
      </c>
    </row>
    <row r="1864" ht="15.75" customHeight="1">
      <c r="A1864" s="3" t="s">
        <v>13443</v>
      </c>
      <c r="B1864" s="3" t="s">
        <v>13444</v>
      </c>
      <c r="C1864" s="3" t="s">
        <v>13445</v>
      </c>
      <c r="D1864" s="3" t="s">
        <v>13446</v>
      </c>
      <c r="E1864" s="3" t="s">
        <v>13447</v>
      </c>
      <c r="F1864" s="3" t="s">
        <v>13448</v>
      </c>
      <c r="G1864" s="3" t="s">
        <v>13449</v>
      </c>
      <c r="H1864" s="3" t="s">
        <v>13450</v>
      </c>
      <c r="I1864" s="3" t="str">
        <f>IFERROR(__xludf.DUMMYFUNCTION("GOOGLETRANSLATE(H1864,""id"",""en"")"),"failed the intention of young marriage to break up in love with adhisty zara love")</f>
        <v>failed the intention of young marriage to break up in love with adhisty zara love</v>
      </c>
    </row>
    <row r="1865" ht="15.75" customHeight="1">
      <c r="A1865" s="3" t="s">
        <v>13451</v>
      </c>
      <c r="B1865" s="3" t="s">
        <v>13451</v>
      </c>
      <c r="C1865" s="3" t="s">
        <v>13452</v>
      </c>
      <c r="D1865" s="3" t="s">
        <v>13453</v>
      </c>
      <c r="E1865" s="3" t="s">
        <v>13454</v>
      </c>
      <c r="F1865" s="3" t="s">
        <v>13455</v>
      </c>
      <c r="G1865" s="3" t="s">
        <v>13456</v>
      </c>
      <c r="H1865" s="3" t="s">
        <v>13457</v>
      </c>
      <c r="I1865" s="3" t="str">
        <f>IFERROR(__xludf.DUMMYFUNCTION("GOOGLETRANSLATE(H1865,""id"",""en"")"),"Graduation, quickly, wait, then think young marriage, or not, the school will focus on work, DULS is fate")</f>
        <v>Graduation, quickly, wait, then think young marriage, or not, the school will focus on work, DULS is fate</v>
      </c>
    </row>
    <row r="1866" ht="15.75" customHeight="1">
      <c r="A1866" s="3" t="s">
        <v>13458</v>
      </c>
      <c r="B1866" s="3" t="s">
        <v>13458</v>
      </c>
      <c r="C1866" s="3" t="s">
        <v>13459</v>
      </c>
      <c r="D1866" s="3" t="s">
        <v>13460</v>
      </c>
      <c r="E1866" s="3" t="s">
        <v>13461</v>
      </c>
      <c r="F1866" s="3" t="s">
        <v>13461</v>
      </c>
      <c r="G1866" s="3" t="s">
        <v>13461</v>
      </c>
      <c r="H1866" s="3" t="s">
        <v>13462</v>
      </c>
      <c r="I1866" s="3" t="str">
        <f>IFERROR(__xludf.DUMMYFUNCTION("GOOGLETRANSLATE(H1866,""id"",""en"")"),"young marriage afraid of marriage fuck")</f>
        <v>young marriage afraid of marriage fuck</v>
      </c>
    </row>
    <row r="1867" ht="15.75" customHeight="1">
      <c r="A1867" s="3" t="s">
        <v>13463</v>
      </c>
      <c r="B1867" s="3" t="s">
        <v>13463</v>
      </c>
      <c r="C1867" s="3" t="s">
        <v>13464</v>
      </c>
      <c r="D1867" s="3" t="s">
        <v>13465</v>
      </c>
      <c r="E1867" s="3" t="s">
        <v>13466</v>
      </c>
      <c r="F1867" s="3" t="s">
        <v>13467</v>
      </c>
      <c r="G1867" s="3" t="s">
        <v>13467</v>
      </c>
      <c r="H1867" s="3" t="s">
        <v>13468</v>
      </c>
      <c r="I1867" s="3" t="str">
        <f>IFERROR(__xludf.DUMMYFUNCTION("GOOGLETRANSLATE(H1867,""id"",""en"")"),"young girl teacher marriage children")</f>
        <v>young girl teacher marriage children</v>
      </c>
    </row>
    <row r="1868" ht="15.75" customHeight="1">
      <c r="A1868" s="3" t="s">
        <v>13469</v>
      </c>
      <c r="B1868" s="3" t="s">
        <v>13470</v>
      </c>
      <c r="C1868" s="3" t="s">
        <v>13471</v>
      </c>
      <c r="D1868" s="3" t="s">
        <v>13472</v>
      </c>
      <c r="E1868" s="3" t="s">
        <v>13472</v>
      </c>
      <c r="F1868" s="3" t="s">
        <v>169</v>
      </c>
      <c r="G1868" s="3" t="s">
        <v>169</v>
      </c>
      <c r="H1868" s="3" t="s">
        <v>170</v>
      </c>
      <c r="I1868" s="3" t="str">
        <f>IFERROR(__xludf.DUMMYFUNCTION("GOOGLETRANSLATE(H1868,""id"",""en"")"),"The Young Marriage")</f>
        <v>The Young Marriage</v>
      </c>
    </row>
    <row r="1869" ht="15.75" customHeight="1">
      <c r="A1869" s="3" t="s">
        <v>13473</v>
      </c>
      <c r="B1869" s="3" t="s">
        <v>13473</v>
      </c>
      <c r="C1869" s="3" t="s">
        <v>13474</v>
      </c>
      <c r="D1869" s="3" t="s">
        <v>13475</v>
      </c>
      <c r="E1869" s="3" t="s">
        <v>13476</v>
      </c>
      <c r="F1869" s="3" t="s">
        <v>13477</v>
      </c>
      <c r="G1869" s="3" t="s">
        <v>13478</v>
      </c>
      <c r="H1869" s="3" t="s">
        <v>13479</v>
      </c>
      <c r="I1869" s="3" t="str">
        <f>IFERROR(__xludf.DUMMYFUNCTION("GOOGLETRANSLATE(H1869,""id"",""en"")"),"Read the main WP FC is easy to imagine the youth marriage features suitable for motorbikes suitable for children with young people suitable young papah suitable WP contents fc jaehyun time time flies really fast huh")</f>
        <v>Read the main WP FC is easy to imagine the youth marriage features suitable for motorbikes suitable for children with young people suitable young papah suitable WP contents fc jaehyun time time flies really fast huh</v>
      </c>
    </row>
    <row r="1870" ht="15.75" customHeight="1">
      <c r="A1870" s="3" t="s">
        <v>13480</v>
      </c>
      <c r="B1870" s="3" t="s">
        <v>13481</v>
      </c>
      <c r="C1870" s="3" t="s">
        <v>13482</v>
      </c>
      <c r="D1870" s="3" t="s">
        <v>13483</v>
      </c>
      <c r="E1870" s="3" t="s">
        <v>13484</v>
      </c>
      <c r="F1870" s="3" t="s">
        <v>13485</v>
      </c>
      <c r="G1870" s="3" t="s">
        <v>13486</v>
      </c>
      <c r="H1870" s="3" t="s">
        <v>13487</v>
      </c>
      <c r="I1870" s="3" t="str">
        <f>IFERROR(__xludf.DUMMYFUNCTION("GOOGLETRANSLATE(H1870,""id"",""en"")"),"The opposite neighbor's young wife is not wishing for marriage, really beautiful salon in a month's fashionable yoga class helps nannya nannya husband treat")</f>
        <v>The opposite neighbor's young wife is not wishing for marriage, really beautiful salon in a month's fashionable yoga class helps nannya nannya husband treat</v>
      </c>
    </row>
    <row r="1871" ht="15.75" customHeight="1">
      <c r="A1871" s="3" t="s">
        <v>13488</v>
      </c>
      <c r="B1871" s="3" t="s">
        <v>13489</v>
      </c>
      <c r="C1871" s="3" t="s">
        <v>13490</v>
      </c>
      <c r="D1871" s="3" t="s">
        <v>13491</v>
      </c>
      <c r="E1871" s="3" t="s">
        <v>13492</v>
      </c>
      <c r="F1871" s="3" t="s">
        <v>13493</v>
      </c>
      <c r="G1871" s="3" t="s">
        <v>13494</v>
      </c>
      <c r="H1871" s="3" t="s">
        <v>13495</v>
      </c>
      <c r="I1871" s="3" t="str">
        <f>IFERROR(__xludf.DUMMYFUNCTION("GOOGLETRANSLATE(H1871,""id"",""en"")"),"Testimony of a friend of a young marriage to live, yes, you're a good marriage, it's good, the child, if you can't take care of it, hehe")</f>
        <v>Testimony of a friend of a young marriage to live, yes, you're a good marriage, it's good, the child, if you can't take care of it, hehe</v>
      </c>
    </row>
    <row r="1872" ht="15.75" customHeight="1">
      <c r="A1872" s="3" t="s">
        <v>13496</v>
      </c>
      <c r="B1872" s="3" t="s">
        <v>13497</v>
      </c>
      <c r="C1872" s="3" t="s">
        <v>13498</v>
      </c>
      <c r="D1872" s="3" t="s">
        <v>13499</v>
      </c>
      <c r="E1872" s="3" t="s">
        <v>13500</v>
      </c>
      <c r="F1872" s="3" t="s">
        <v>13501</v>
      </c>
      <c r="G1872" s="3" t="s">
        <v>13502</v>
      </c>
      <c r="H1872" s="3" t="s">
        <v>13503</v>
      </c>
      <c r="I1872" s="3" t="str">
        <f>IFERROR(__xludf.DUMMYFUNCTION("GOOGLETRANSLATE(H1872,""id"",""en"")"),"My friend's brother's work was born young marriage")</f>
        <v>My friend's brother's work was born young marriage</v>
      </c>
    </row>
    <row r="1873" ht="15.75" customHeight="1">
      <c r="A1873" s="3" t="s">
        <v>13504</v>
      </c>
      <c r="B1873" s="3" t="s">
        <v>13505</v>
      </c>
      <c r="C1873" s="3" t="s">
        <v>13506</v>
      </c>
      <c r="D1873" s="3" t="s">
        <v>13507</v>
      </c>
      <c r="E1873" s="3" t="s">
        <v>13508</v>
      </c>
      <c r="F1873" s="3" t="s">
        <v>13509</v>
      </c>
      <c r="G1873" s="3" t="s">
        <v>13510</v>
      </c>
      <c r="H1873" s="3" t="s">
        <v>13511</v>
      </c>
      <c r="I1873" s="3" t="str">
        <f>IFERROR(__xludf.DUMMYFUNCTION("GOOGLETRANSLATE(H1873,""id"",""en"")"),"GIRSANG, I know the Sundanese people if you get married, you are pierced by Javanese if it's identical to Sundanese")</f>
        <v>GIRSANG, I know the Sundanese people if you get married, you are pierced by Javanese if it's identical to Sundanese</v>
      </c>
    </row>
    <row r="1874" ht="15.75" customHeight="1">
      <c r="A1874" s="3" t="s">
        <v>13512</v>
      </c>
      <c r="B1874" s="3" t="s">
        <v>13513</v>
      </c>
      <c r="C1874" s="3" t="s">
        <v>13514</v>
      </c>
      <c r="D1874" s="3" t="s">
        <v>13515</v>
      </c>
      <c r="E1874" s="3" t="s">
        <v>13516</v>
      </c>
      <c r="F1874" s="3" t="s">
        <v>13517</v>
      </c>
      <c r="G1874" s="3" t="s">
        <v>13518</v>
      </c>
      <c r="H1874" s="3" t="s">
        <v>13519</v>
      </c>
      <c r="I1874" s="3" t="str">
        <f>IFERROR(__xludf.DUMMYFUNCTION("GOOGLETRANSLATE(H1874,""id"",""en"")"),"many young people marriage are vulnerable to divorce if the money is stable")</f>
        <v>many young people marriage are vulnerable to divorce if the money is stable</v>
      </c>
    </row>
    <row r="1875" ht="15.75" customHeight="1">
      <c r="A1875" s="3" t="s">
        <v>13520</v>
      </c>
      <c r="B1875" s="3" t="s">
        <v>13521</v>
      </c>
      <c r="C1875" s="3" t="s">
        <v>13522</v>
      </c>
      <c r="D1875" s="3" t="s">
        <v>13523</v>
      </c>
      <c r="E1875" s="3" t="s">
        <v>13524</v>
      </c>
      <c r="F1875" s="3" t="s">
        <v>13525</v>
      </c>
      <c r="G1875" s="3" t="s">
        <v>13526</v>
      </c>
      <c r="H1875" s="3" t="s">
        <v>13527</v>
      </c>
      <c r="I1875" s="3" t="str">
        <f>IFERROR(__xludf.DUMMYFUNCTION("GOOGLETRANSLATE(H1875,""id"",""en"")"),"the people if you get a young marriage, young marriage, invite young people to get married, just stable money")</f>
        <v>the people if you get a young marriage, young marriage, invite young people to get married, just stable money</v>
      </c>
    </row>
    <row r="1876" ht="15.75" customHeight="1">
      <c r="A1876" s="3" t="s">
        <v>13528</v>
      </c>
      <c r="B1876" s="3" t="s">
        <v>13529</v>
      </c>
      <c r="C1876" s="3" t="s">
        <v>13530</v>
      </c>
      <c r="D1876" s="3" t="s">
        <v>13531</v>
      </c>
      <c r="E1876" s="3" t="s">
        <v>13532</v>
      </c>
      <c r="F1876" s="3" t="s">
        <v>13533</v>
      </c>
      <c r="G1876" s="3" t="s">
        <v>13534</v>
      </c>
      <c r="H1876" s="3" t="s">
        <v>13535</v>
      </c>
      <c r="I1876" s="3" t="str">
        <f>IFERROR(__xludf.DUMMYFUNCTION("GOOGLETRANSLATE(H1876,""id"",""en"")"),"Tiang for a moment marriage rangin playing sex feels sorry for young boyfriend")</f>
        <v>Tiang for a moment marriage rangin playing sex feels sorry for young boyfriend</v>
      </c>
    </row>
    <row r="1877" ht="15.75" customHeight="1">
      <c r="A1877" s="3" t="s">
        <v>13536</v>
      </c>
      <c r="B1877" s="3" t="s">
        <v>13537</v>
      </c>
      <c r="C1877" s="3" t="s">
        <v>13538</v>
      </c>
      <c r="D1877" s="3" t="s">
        <v>13539</v>
      </c>
      <c r="E1877" s="3" t="s">
        <v>13540</v>
      </c>
      <c r="F1877" s="3" t="s">
        <v>13541</v>
      </c>
      <c r="G1877" s="3" t="s">
        <v>13541</v>
      </c>
      <c r="H1877" s="3" t="s">
        <v>13542</v>
      </c>
      <c r="I1877" s="3" t="str">
        <f>IFERROR(__xludf.DUMMYFUNCTION("GOOGLETRANSLATE(H1877,""id"",""en"")"),"yes young marriage")</f>
        <v>yes young marriage</v>
      </c>
    </row>
    <row r="1878" ht="15.75" customHeight="1">
      <c r="A1878" s="3" t="s">
        <v>13543</v>
      </c>
      <c r="B1878" s="3" t="s">
        <v>13543</v>
      </c>
      <c r="C1878" s="3" t="s">
        <v>13544</v>
      </c>
      <c r="D1878" s="3" t="s">
        <v>13545</v>
      </c>
      <c r="E1878" s="3" t="s">
        <v>13546</v>
      </c>
      <c r="F1878" s="3" t="s">
        <v>13547</v>
      </c>
      <c r="G1878" s="3" t="s">
        <v>13548</v>
      </c>
      <c r="H1878" s="3" t="s">
        <v>13549</v>
      </c>
      <c r="I1878" s="3" t="str">
        <f>IFERROR(__xludf.DUMMYFUNCTION("GOOGLETRANSLATE(H1878,""id"",""en"")"),"Yes, if you enjoy life, you work hard, you are tired of marriage to marry their children")</f>
        <v>Yes, if you enjoy life, you work hard, you are tired of marriage to marry their children</v>
      </c>
    </row>
    <row r="1879" ht="15.75" customHeight="1">
      <c r="A1879" s="3" t="s">
        <v>13550</v>
      </c>
      <c r="B1879" s="3" t="s">
        <v>13550</v>
      </c>
      <c r="C1879" s="3" t="s">
        <v>13551</v>
      </c>
      <c r="D1879" s="3" t="s">
        <v>13552</v>
      </c>
      <c r="E1879" s="3" t="s">
        <v>13553</v>
      </c>
      <c r="F1879" s="3" t="s">
        <v>13554</v>
      </c>
      <c r="G1879" s="3" t="s">
        <v>13555</v>
      </c>
      <c r="H1879" s="3" t="s">
        <v>13556</v>
      </c>
      <c r="I1879" s="3" t="str">
        <f>IFERROR(__xludf.DUMMYFUNCTION("GOOGLETRANSLATE(H1879,""id"",""en"")"),"Marriage Children are burdened with women, don't be old, it's hard for old children, only forgive istighfar is happy, the main thing is that young marriage is happy, I will be happy for too,")</f>
        <v>Marriage Children are burdened with women, don't be old, it's hard for old children, only forgive istighfar is happy, the main thing is that young marriage is happy, I will be happy for too,</v>
      </c>
    </row>
    <row r="1880" ht="15.75" customHeight="1">
      <c r="A1880" s="3" t="s">
        <v>13557</v>
      </c>
      <c r="B1880" s="3" t="s">
        <v>13558</v>
      </c>
      <c r="C1880" s="3" t="s">
        <v>13559</v>
      </c>
      <c r="D1880" s="3" t="s">
        <v>13560</v>
      </c>
      <c r="E1880" s="3" t="s">
        <v>13561</v>
      </c>
      <c r="F1880" s="3" t="s">
        <v>13562</v>
      </c>
      <c r="G1880" s="3" t="s">
        <v>13563</v>
      </c>
      <c r="H1880" s="3" t="s">
        <v>13564</v>
      </c>
      <c r="I1880" s="3" t="str">
        <f>IFERROR(__xludf.DUMMYFUNCTION("GOOGLETRANSLATE(H1880,""id"",""en"")"),"realize that the young man knows the marriage")</f>
        <v>realize that the young man knows the marriage</v>
      </c>
    </row>
    <row r="1881" ht="15.75" customHeight="1">
      <c r="A1881" s="3" t="s">
        <v>13565</v>
      </c>
      <c r="B1881" s="3" t="s">
        <v>13566</v>
      </c>
      <c r="C1881" s="3" t="s">
        <v>13567</v>
      </c>
      <c r="D1881" s="3" t="s">
        <v>13568</v>
      </c>
      <c r="E1881" s="3" t="s">
        <v>13569</v>
      </c>
      <c r="F1881" s="3" t="s">
        <v>13570</v>
      </c>
      <c r="G1881" s="3" t="s">
        <v>13571</v>
      </c>
      <c r="H1881" s="3" t="s">
        <v>13572</v>
      </c>
      <c r="I1881" s="3" t="str">
        <f>IFERROR(__xludf.DUMMYFUNCTION("GOOGLETRANSLATE(H1881,""id"",""en"")"),"if a girl is finished when you have broken up the child, the child hasn't been myself, it's broken, take the weighing")</f>
        <v>if a girl is finished when you have broken up the child, the child hasn't been myself, it's broken, take the weighing</v>
      </c>
    </row>
    <row r="1882" ht="15.75" customHeight="1">
      <c r="A1882" s="3" t="s">
        <v>13573</v>
      </c>
      <c r="B1882" s="3" t="s">
        <v>13574</v>
      </c>
      <c r="C1882" s="3" t="s">
        <v>13575</v>
      </c>
      <c r="D1882" s="3" t="s">
        <v>13576</v>
      </c>
      <c r="E1882" s="3" t="s">
        <v>13577</v>
      </c>
      <c r="F1882" s="3" t="s">
        <v>13578</v>
      </c>
      <c r="G1882" s="3" t="s">
        <v>13579</v>
      </c>
      <c r="H1882" s="3" t="s">
        <v>13580</v>
      </c>
      <c r="I1882" s="3" t="str">
        <f>IFERROR(__xludf.DUMMYFUNCTION("GOOGLETRANSLATE(H1882,""id"",""en"")"),"GIRSANG NIKAH YOUNG MARRIENT BOGOR BOGOR MANAGE MANAGEMENT OF AMP ECONOMY LOCAL ECONOMY GAK BOGOR DISTRICT KOTA KOTA JEMUR AMP BUT")</f>
        <v>GIRSANG NIKAH YOUNG MARRIENT BOGOR BOGOR MANAGE MANAGEMENT OF AMP ECONOMY LOCAL ECONOMY GAK BOGOR DISTRICT KOTA KOTA JEMUR AMP BUT</v>
      </c>
    </row>
    <row r="1883" ht="15.75" customHeight="1">
      <c r="A1883" s="3" t="s">
        <v>13581</v>
      </c>
      <c r="B1883" s="3" t="s">
        <v>13582</v>
      </c>
      <c r="C1883" s="3" t="s">
        <v>13583</v>
      </c>
      <c r="D1883" s="3" t="s">
        <v>13584</v>
      </c>
      <c r="E1883" s="3" t="s">
        <v>13585</v>
      </c>
      <c r="F1883" s="3" t="s">
        <v>13586</v>
      </c>
      <c r="G1883" s="3" t="s">
        <v>13587</v>
      </c>
      <c r="H1883" s="3" t="s">
        <v>13588</v>
      </c>
      <c r="I1883" s="3" t="str">
        <f>IFERROR(__xludf.DUMMYFUNCTION("GOOGLETRANSLATE(H1883,""id"",""en"")"),"selling it because if the long commentary marriage is young, just get a marriage person for a different portion of life")</f>
        <v>selling it because if the long commentary marriage is young, just get a marriage person for a different portion of life</v>
      </c>
    </row>
    <row r="1884" ht="15.75" customHeight="1">
      <c r="A1884" s="3" t="s">
        <v>13589</v>
      </c>
      <c r="B1884" s="3" t="s">
        <v>13590</v>
      </c>
      <c r="C1884" s="3" t="s">
        <v>13591</v>
      </c>
      <c r="D1884" s="3" t="s">
        <v>13592</v>
      </c>
      <c r="E1884" s="3" t="s">
        <v>13593</v>
      </c>
      <c r="F1884" s="3" t="s">
        <v>13594</v>
      </c>
      <c r="G1884" s="3" t="s">
        <v>13594</v>
      </c>
      <c r="H1884" s="3" t="s">
        <v>13595</v>
      </c>
      <c r="I1884" s="3" t="str">
        <f>IFERROR(__xludf.DUMMYFUNCTION("GOOGLETRANSLATE(H1884,""id"",""en"")"),"Just a sister -in -law marriage measuring young people, so the village is just a natural age.")</f>
        <v>Just a sister -in -law marriage measuring young people, so the village is just a natural age.</v>
      </c>
    </row>
    <row r="1885" ht="15.75" customHeight="1">
      <c r="A1885" s="3" t="s">
        <v>13596</v>
      </c>
      <c r="B1885" s="3" t="s">
        <v>13597</v>
      </c>
      <c r="C1885" s="3" t="s">
        <v>13598</v>
      </c>
      <c r="D1885" s="3" t="s">
        <v>13599</v>
      </c>
      <c r="E1885" s="3" t="s">
        <v>13599</v>
      </c>
      <c r="F1885" s="3" t="s">
        <v>13600</v>
      </c>
      <c r="G1885" s="3" t="s">
        <v>13601</v>
      </c>
      <c r="H1885" s="3" t="s">
        <v>13602</v>
      </c>
      <c r="I1885" s="3" t="str">
        <f>IFERROR(__xludf.DUMMYFUNCTION("GOOGLETRANSLATE(H1885,""id"",""en"")"),"young marriage type eating")</f>
        <v>young marriage type eating</v>
      </c>
    </row>
    <row r="1886" ht="15.75" customHeight="1">
      <c r="A1886" s="3" t="s">
        <v>13603</v>
      </c>
      <c r="B1886" s="3" t="s">
        <v>13604</v>
      </c>
      <c r="C1886" s="3" t="s">
        <v>13605</v>
      </c>
      <c r="D1886" s="3" t="s">
        <v>13606</v>
      </c>
      <c r="E1886" s="3" t="s">
        <v>13607</v>
      </c>
      <c r="F1886" s="3" t="s">
        <v>13608</v>
      </c>
      <c r="G1886" s="3" t="s">
        <v>13609</v>
      </c>
      <c r="H1886" s="3" t="s">
        <v>13610</v>
      </c>
      <c r="I1886" s="3" t="str">
        <f>IFERROR(__xludf.DUMMYFUNCTION("GOOGLETRANSLATE(H1886,""id"",""en"")"),"the age of marriage children jokes a tips so that the young guy just marriage born born sadly angry like it knows happily fuck")</f>
        <v>the age of marriage children jokes a tips so that the young guy just marriage born born sadly angry like it knows happily fuck</v>
      </c>
    </row>
    <row r="1887" ht="15.75" customHeight="1">
      <c r="A1887" s="3" t="s">
        <v>13611</v>
      </c>
      <c r="B1887" s="3" t="s">
        <v>13612</v>
      </c>
      <c r="C1887" s="3" t="s">
        <v>13613</v>
      </c>
      <c r="D1887" s="3" t="s">
        <v>13614</v>
      </c>
      <c r="E1887" s="3" t="s">
        <v>13615</v>
      </c>
      <c r="F1887" s="3" t="s">
        <v>13616</v>
      </c>
      <c r="G1887" s="3" t="s">
        <v>13617</v>
      </c>
      <c r="H1887" s="3" t="s">
        <v>13618</v>
      </c>
      <c r="I1887" s="3" t="str">
        <f>IFERROR(__xludf.DUMMYFUNCTION("GOOGLETRANSLATE(H1887,""id"",""en"")"),"barbaric child hanging body dashing child hanging young young marriage")</f>
        <v>barbaric child hanging body dashing child hanging young young marriage</v>
      </c>
    </row>
    <row r="1888" ht="15.75" customHeight="1">
      <c r="A1888" s="3" t="s">
        <v>13619</v>
      </c>
      <c r="B1888" s="3" t="s">
        <v>13620</v>
      </c>
      <c r="C1888" s="3" t="s">
        <v>13621</v>
      </c>
      <c r="D1888" s="3" t="s">
        <v>13622</v>
      </c>
      <c r="E1888" s="3" t="s">
        <v>13623</v>
      </c>
      <c r="F1888" s="3" t="s">
        <v>13624</v>
      </c>
      <c r="G1888" s="3" t="s">
        <v>13625</v>
      </c>
      <c r="H1888" s="3" t="s">
        <v>13626</v>
      </c>
      <c r="I1888" s="3" t="str">
        <f>IFERROR(__xludf.DUMMYFUNCTION("GOOGLETRANSLATE(H1888,""id"",""en"")"),"The responsibility of the family is not hard, thank God, the husband is called the young marriage unstable, I hope it doesn't divorce a loud father")</f>
        <v>The responsibility of the family is not hard, thank God, the husband is called the young marriage unstable, I hope it doesn't divorce a loud father</v>
      </c>
    </row>
    <row r="1889" ht="15.75" customHeight="1">
      <c r="A1889" s="3" t="s">
        <v>13627</v>
      </c>
      <c r="B1889" s="3" t="s">
        <v>13628</v>
      </c>
      <c r="C1889" s="3" t="s">
        <v>13629</v>
      </c>
      <c r="D1889" s="3" t="s">
        <v>13630</v>
      </c>
      <c r="E1889" s="3" t="s">
        <v>13631</v>
      </c>
      <c r="F1889" s="3" t="s">
        <v>13632</v>
      </c>
      <c r="G1889" s="3" t="s">
        <v>13633</v>
      </c>
      <c r="H1889" s="3" t="s">
        <v>13634</v>
      </c>
      <c r="I1889" s="3" t="str">
        <f>IFERROR(__xludf.DUMMYFUNCTION("GOOGLETRANSLATE(H1889,""id"",""en"")"),"nder parents, the key is patient, be patient, see the house, patiently, see the best -selling behavior of an absurd child, patiently, if it's late, the mother is proof of marriage young, just say if you look for a smart husband if you help your wife")</f>
        <v>nder parents, the key is patient, be patient, see the house, patiently, see the best -selling behavior of an absurd child, patiently, if it's late, the mother is proof of marriage young, just say if you look for a smart husband if you help your wife</v>
      </c>
    </row>
    <row r="1890" ht="15.75" customHeight="1">
      <c r="A1890" s="3" t="s">
        <v>13635</v>
      </c>
      <c r="B1890" s="3" t="s">
        <v>13636</v>
      </c>
      <c r="C1890" s="3" t="s">
        <v>13637</v>
      </c>
      <c r="D1890" s="3" t="s">
        <v>13638</v>
      </c>
      <c r="E1890" s="3" t="s">
        <v>13639</v>
      </c>
      <c r="F1890" s="3" t="s">
        <v>13640</v>
      </c>
      <c r="G1890" s="3" t="s">
        <v>13640</v>
      </c>
      <c r="H1890" s="3" t="s">
        <v>13641</v>
      </c>
      <c r="I1890" s="3" t="str">
        <f>IFERROR(__xludf.DUMMYFUNCTION("GOOGLETRANSLATE(H1890,""id"",""en"")"),"Lecture mending games to make a diploma marriage diploma money diploma to eat young people")</f>
        <v>Lecture mending games to make a diploma marriage diploma money diploma to eat young people</v>
      </c>
    </row>
    <row r="1891" ht="15.75" customHeight="1">
      <c r="A1891" s="3" t="s">
        <v>13642</v>
      </c>
      <c r="B1891" s="3" t="s">
        <v>13643</v>
      </c>
      <c r="C1891" s="3" t="s">
        <v>13644</v>
      </c>
      <c r="D1891" s="3" t="s">
        <v>13645</v>
      </c>
      <c r="E1891" s="3" t="s">
        <v>13646</v>
      </c>
      <c r="F1891" s="3" t="s">
        <v>13647</v>
      </c>
      <c r="G1891" s="3" t="s">
        <v>13648</v>
      </c>
      <c r="H1891" s="3" t="s">
        <v>13649</v>
      </c>
      <c r="I1891" s="3" t="str">
        <f>IFERROR(__xludf.DUMMYFUNCTION("GOOGLETRANSLATE(H1891,""id"",""en"")"),"Thinking young marriage to pass PTN")</f>
        <v>Thinking young marriage to pass PTN</v>
      </c>
    </row>
    <row r="1892" ht="15.75" customHeight="1">
      <c r="A1892" s="3" t="s">
        <v>13650</v>
      </c>
      <c r="B1892" s="3" t="s">
        <v>13651</v>
      </c>
      <c r="C1892" s="3" t="s">
        <v>13652</v>
      </c>
      <c r="D1892" s="3" t="s">
        <v>13653</v>
      </c>
      <c r="E1892" s="3" t="s">
        <v>13654</v>
      </c>
      <c r="F1892" s="3" t="s">
        <v>13655</v>
      </c>
      <c r="G1892" s="3" t="s">
        <v>13656</v>
      </c>
      <c r="H1892" s="3" t="s">
        <v>13657</v>
      </c>
      <c r="I1892" s="3" t="str">
        <f>IFERROR(__xludf.DUMMYFUNCTION("GOOGLETRANSLATE(H1892,""id"",""en"")"),"Naruto's low marriage problem is Naruto, the romance is ugly, Naruto is aware that I get hit by Genjutsu.")</f>
        <v>Naruto's low marriage problem is Naruto, the romance is ugly, Naruto is aware that I get hit by Genjutsu.</v>
      </c>
    </row>
    <row r="1893" ht="15.75" customHeight="1">
      <c r="A1893" s="3" t="s">
        <v>13658</v>
      </c>
      <c r="B1893" s="3" t="s">
        <v>13659</v>
      </c>
      <c r="C1893" s="3" t="s">
        <v>13660</v>
      </c>
      <c r="D1893" s="3" t="s">
        <v>13661</v>
      </c>
      <c r="E1893" s="3" t="s">
        <v>13662</v>
      </c>
      <c r="F1893" s="3" t="s">
        <v>13663</v>
      </c>
      <c r="G1893" s="3" t="s">
        <v>13664</v>
      </c>
      <c r="H1893" s="3" t="s">
        <v>13665</v>
      </c>
      <c r="I1893" s="3" t="str">
        <f>IFERROR(__xludf.DUMMYFUNCTION("GOOGLETRANSLATE(H1893,""id"",""en"")"),"His grandmother may be a young grandchild to marry a career school to be told to be overso")</f>
        <v>His grandmother may be a young grandchild to marry a career school to be told to be overso</v>
      </c>
    </row>
    <row r="1894" ht="15.75" customHeight="1">
      <c r="A1894" s="3" t="s">
        <v>13666</v>
      </c>
      <c r="B1894" s="3" t="s">
        <v>13667</v>
      </c>
      <c r="C1894" s="3" t="s">
        <v>13668</v>
      </c>
      <c r="D1894" s="3" t="s">
        <v>13669</v>
      </c>
      <c r="E1894" s="3" t="s">
        <v>13670</v>
      </c>
      <c r="F1894" s="3" t="s">
        <v>13671</v>
      </c>
      <c r="G1894" s="3" t="s">
        <v>13672</v>
      </c>
      <c r="H1894" s="3" t="s">
        <v>13673</v>
      </c>
      <c r="I1894" s="3" t="str">
        <f>IFERROR(__xludf.DUMMYFUNCTION("GOOGLETRANSLATE(H1894,""id"",""en"")"),"young marriage just meet a match")</f>
        <v>young marriage just meet a match</v>
      </c>
    </row>
    <row r="1895" ht="15.75" customHeight="1">
      <c r="A1895" s="3" t="s">
        <v>13674</v>
      </c>
      <c r="B1895" s="3" t="s">
        <v>13675</v>
      </c>
      <c r="C1895" s="3" t="s">
        <v>13676</v>
      </c>
      <c r="D1895" s="3" t="s">
        <v>13677</v>
      </c>
      <c r="E1895" s="3" t="s">
        <v>13678</v>
      </c>
      <c r="F1895" s="3" t="s">
        <v>13679</v>
      </c>
      <c r="G1895" s="3" t="s">
        <v>13680</v>
      </c>
      <c r="H1895" s="3" t="s">
        <v>13681</v>
      </c>
      <c r="I1895" s="3" t="str">
        <f>IFERROR(__xludf.DUMMYFUNCTION("GOOGLETRANSLATE(H1895,""id"",""en"")"),"yesterday rewang marriage niece task notice marriage family gathering see senior age of niece marriage jatropha young jd jd captain lajang ladies")</f>
        <v>yesterday rewang marriage niece task notice marriage family gathering see senior age of niece marriage jatropha young jd jd captain lajang ladies</v>
      </c>
    </row>
    <row r="1896" ht="15.75" customHeight="1">
      <c r="A1896" s="3" t="s">
        <v>13682</v>
      </c>
      <c r="B1896" s="3" t="s">
        <v>13683</v>
      </c>
      <c r="C1896" s="3" t="s">
        <v>13684</v>
      </c>
      <c r="D1896" s="3" t="s">
        <v>13685</v>
      </c>
      <c r="E1896" s="3" t="s">
        <v>13686</v>
      </c>
      <c r="F1896" s="3" t="s">
        <v>13687</v>
      </c>
      <c r="G1896" s="3" t="s">
        <v>13688</v>
      </c>
      <c r="H1896" s="3" t="s">
        <v>13689</v>
      </c>
      <c r="I1896" s="3" t="str">
        <f>IFERROR(__xludf.DUMMYFUNCTION("GOOGLETRANSLATE(H1896,""id"",""en"")"),"yes children do not communicate intensely not interest in young marriage prayers so as not to match parents say not forced the mother of the guy to force the brother to marry etc. prayer of God")</f>
        <v>yes children do not communicate intensely not interest in young marriage prayers so as not to match parents say not forced the mother of the guy to force the brother to marry etc. prayer of God</v>
      </c>
    </row>
    <row r="1897" ht="15.75" customHeight="1">
      <c r="A1897" s="3" t="s">
        <v>13690</v>
      </c>
      <c r="B1897" s="3" t="s">
        <v>13691</v>
      </c>
      <c r="C1897" s="3" t="s">
        <v>13692</v>
      </c>
      <c r="D1897" s="3" t="s">
        <v>13693</v>
      </c>
      <c r="E1897" s="3" t="s">
        <v>13694</v>
      </c>
      <c r="F1897" s="3" t="s">
        <v>13695</v>
      </c>
      <c r="G1897" s="3" t="s">
        <v>13696</v>
      </c>
      <c r="H1897" s="3" t="s">
        <v>13697</v>
      </c>
      <c r="I1897" s="3" t="str">
        <f>IFERROR(__xludf.DUMMYFUNCTION("GOOGLETRANSLATE(H1897,""id"",""en"")"),"GIRSANG The young principle of young marriage to marriage children's fortune, just from fortune")</f>
        <v>GIRSANG The young principle of young marriage to marriage children's fortune, just from fortune</v>
      </c>
    </row>
    <row r="1898" ht="15.75" customHeight="1">
      <c r="A1898" s="3" t="s">
        <v>13698</v>
      </c>
      <c r="B1898" s="3" t="s">
        <v>13699</v>
      </c>
      <c r="C1898" s="3" t="s">
        <v>13700</v>
      </c>
      <c r="D1898" s="3" t="s">
        <v>13701</v>
      </c>
      <c r="E1898" s="3" t="s">
        <v>13701</v>
      </c>
      <c r="F1898" s="3" t="s">
        <v>13702</v>
      </c>
      <c r="G1898" s="3" t="s">
        <v>13703</v>
      </c>
      <c r="H1898" s="3" t="s">
        <v>13704</v>
      </c>
      <c r="I1898" s="3" t="str">
        <f>IFERROR(__xludf.DUMMYFUNCTION("GOOGLETRANSLATE(H1898,""id"",""en"")"),"Young wise people finished the marriage contract.")</f>
        <v>Young wise people finished the marriage contract.</v>
      </c>
    </row>
    <row r="1899" ht="15.75" customHeight="1">
      <c r="A1899" s="3" t="s">
        <v>13705</v>
      </c>
      <c r="B1899" s="3" t="s">
        <v>13706</v>
      </c>
      <c r="C1899" s="3" t="s">
        <v>13707</v>
      </c>
      <c r="D1899" s="3" t="s">
        <v>13708</v>
      </c>
      <c r="E1899" s="3" t="s">
        <v>13709</v>
      </c>
      <c r="F1899" s="3" t="s">
        <v>13710</v>
      </c>
      <c r="G1899" s="3" t="s">
        <v>13711</v>
      </c>
      <c r="H1899" s="3" t="s">
        <v>13712</v>
      </c>
      <c r="I1899" s="3" t="str">
        <f>IFERROR(__xludf.DUMMYFUNCTION("GOOGLETRANSLATE(H1899,""id"",""en"")"),"One of the old ages of the old age, love Korea, is so fast meeting the Concert, the Concert is not the young marriage, just meet the connecting")</f>
        <v>One of the old ages of the old age, love Korea, is so fast meeting the Concert, the Concert is not the young marriage, just meet the connecting</v>
      </c>
    </row>
    <row r="1900" ht="15.75" customHeight="1">
      <c r="A1900" s="3" t="s">
        <v>13713</v>
      </c>
      <c r="B1900" s="3" t="s">
        <v>13714</v>
      </c>
      <c r="C1900" s="3" t="s">
        <v>13715</v>
      </c>
      <c r="D1900" s="3" t="s">
        <v>13716</v>
      </c>
      <c r="E1900" s="3" t="s">
        <v>13717</v>
      </c>
      <c r="F1900" s="3" t="s">
        <v>13718</v>
      </c>
      <c r="G1900" s="3" t="s">
        <v>13719</v>
      </c>
      <c r="H1900" s="3" t="s">
        <v>13720</v>
      </c>
      <c r="I1900" s="3" t="str">
        <f>IFERROR(__xludf.DUMMYFUNCTION("GOOGLETRANSLATE(H1900,""id"",""en"")"),"Auntie advised you to be satisfied with young people when marriage to the husband's permission")</f>
        <v>Auntie advised you to be satisfied with young people when marriage to the husband's permission</v>
      </c>
    </row>
    <row r="1901" ht="15.75" customHeight="1">
      <c r="A1901" s="3" t="s">
        <v>13721</v>
      </c>
      <c r="B1901" s="3" t="s">
        <v>13722</v>
      </c>
      <c r="C1901" s="3" t="s">
        <v>13723</v>
      </c>
      <c r="D1901" s="3" t="s">
        <v>13724</v>
      </c>
      <c r="E1901" s="3" t="s">
        <v>13725</v>
      </c>
      <c r="F1901" s="3" t="s">
        <v>13726</v>
      </c>
      <c r="G1901" s="3" t="s">
        <v>13727</v>
      </c>
      <c r="H1901" s="3" t="s">
        <v>13728</v>
      </c>
      <c r="I1901" s="3" t="str">
        <f>IFERROR(__xludf.DUMMYFUNCTION("GOOGLETRANSLATE(H1901,""id"",""en"")"),"Stupid imagine young marriage just a laptop giving resignation biology")</f>
        <v>Stupid imagine young marriage just a laptop giving resignation biology</v>
      </c>
    </row>
    <row r="1902" ht="15.75" customHeight="1">
      <c r="A1902" s="3" t="s">
        <v>13729</v>
      </c>
      <c r="B1902" s="3" t="s">
        <v>13729</v>
      </c>
      <c r="C1902" s="3" t="s">
        <v>13729</v>
      </c>
      <c r="D1902" s="3" t="s">
        <v>13730</v>
      </c>
      <c r="E1902" s="3" t="s">
        <v>13731</v>
      </c>
      <c r="F1902" s="3" t="s">
        <v>169</v>
      </c>
      <c r="G1902" s="3" t="s">
        <v>169</v>
      </c>
      <c r="H1902" s="3" t="s">
        <v>170</v>
      </c>
      <c r="I1902" s="3" t="str">
        <f>IFERROR(__xludf.DUMMYFUNCTION("GOOGLETRANSLATE(H1902,""id"",""en"")"),"The Young Marriage")</f>
        <v>The Young Marriage</v>
      </c>
    </row>
    <row r="1903" ht="15.75" customHeight="1">
      <c r="A1903" s="3" t="s">
        <v>13732</v>
      </c>
      <c r="B1903" s="3" t="s">
        <v>13732</v>
      </c>
      <c r="C1903" s="3" t="s">
        <v>13733</v>
      </c>
      <c r="D1903" s="3" t="s">
        <v>13734</v>
      </c>
      <c r="E1903" s="3" t="s">
        <v>13735</v>
      </c>
      <c r="F1903" s="3" t="s">
        <v>13736</v>
      </c>
      <c r="G1903" s="3" t="s">
        <v>13737</v>
      </c>
      <c r="H1903" s="3" t="s">
        <v>13738</v>
      </c>
      <c r="I1903" s="3" t="str">
        <f>IFERROR(__xludf.DUMMYFUNCTION("GOOGLETRANSLATE(H1903,""id"",""en"")"),"afraid of suddenly good marriage young, there are lots of regret, so it's just a good young marriage")</f>
        <v>afraid of suddenly good marriage young, there are lots of regret, so it's just a good young marriage</v>
      </c>
    </row>
    <row r="1904" ht="15.75" customHeight="1">
      <c r="A1904" s="3" t="s">
        <v>13739</v>
      </c>
      <c r="B1904" s="3" t="s">
        <v>13740</v>
      </c>
      <c r="C1904" s="3" t="s">
        <v>13741</v>
      </c>
      <c r="D1904" s="3" t="s">
        <v>13742</v>
      </c>
      <c r="E1904" s="3" t="s">
        <v>13743</v>
      </c>
      <c r="F1904" s="3" t="s">
        <v>13744</v>
      </c>
      <c r="G1904" s="3" t="s">
        <v>13745</v>
      </c>
      <c r="H1904" s="3" t="s">
        <v>13746</v>
      </c>
      <c r="I1904" s="3" t="str">
        <f>IFERROR(__xludf.DUMMYFUNCTION("GOOGLETRANSLATE(H1904,""id"",""en"")"),"Look at the husband and wife, very beautiful, you really get young, just marry a girl below, it's busy gossip")</f>
        <v>Look at the husband and wife, very beautiful, you really get young, just marry a girl below, it's busy gossip</v>
      </c>
    </row>
    <row r="1905" ht="15.75" customHeight="1">
      <c r="A1905" s="3" t="s">
        <v>13747</v>
      </c>
      <c r="B1905" s="3" t="s">
        <v>13748</v>
      </c>
      <c r="C1905" s="3" t="s">
        <v>13749</v>
      </c>
      <c r="D1905" s="3" t="s">
        <v>13750</v>
      </c>
      <c r="E1905" s="3" t="s">
        <v>13751</v>
      </c>
      <c r="F1905" s="3" t="s">
        <v>13752</v>
      </c>
      <c r="G1905" s="3" t="s">
        <v>13752</v>
      </c>
      <c r="H1905" s="3" t="s">
        <v>13753</v>
      </c>
      <c r="I1905" s="3" t="str">
        <f>IFERROR(__xludf.DUMMYFUNCTION("GOOGLETRANSLATE(H1905,""id"",""en"")"),"age graduated from work work age business age of young people's plan")</f>
        <v>age graduated from work work age business age of young people's plan</v>
      </c>
    </row>
    <row r="1906" ht="15.75" customHeight="1">
      <c r="A1906" s="3" t="s">
        <v>13754</v>
      </c>
      <c r="B1906" s="3" t="s">
        <v>13754</v>
      </c>
      <c r="C1906" s="3" t="s">
        <v>13755</v>
      </c>
      <c r="D1906" s="3" t="s">
        <v>13756</v>
      </c>
      <c r="E1906" s="3" t="s">
        <v>13757</v>
      </c>
      <c r="F1906" s="3" t="s">
        <v>13758</v>
      </c>
      <c r="G1906" s="3" t="s">
        <v>13759</v>
      </c>
      <c r="H1906" s="3" t="s">
        <v>13760</v>
      </c>
      <c r="I1906" s="3" t="str">
        <f>IFERROR(__xludf.DUMMYFUNCTION("GOOGLETRANSLATE(H1906,""id"",""en"")"),"Age and Pacarga is dying to marry young marriage people talking to unainuu bodoamat wleee xixixixi")</f>
        <v>Age and Pacarga is dying to marry young marriage people talking to unainuu bodoamat wleee xixixixi</v>
      </c>
    </row>
    <row r="1907" ht="15.75" customHeight="1">
      <c r="A1907" s="3" t="s">
        <v>13761</v>
      </c>
      <c r="B1907" s="3" t="s">
        <v>13762</v>
      </c>
      <c r="C1907" s="3" t="s">
        <v>13763</v>
      </c>
      <c r="D1907" s="3" t="s">
        <v>13764</v>
      </c>
      <c r="E1907" s="3" t="s">
        <v>13765</v>
      </c>
      <c r="F1907" s="3" t="s">
        <v>13766</v>
      </c>
      <c r="G1907" s="3" t="s">
        <v>13767</v>
      </c>
      <c r="H1907" s="3" t="s">
        <v>13768</v>
      </c>
      <c r="I1907" s="3" t="str">
        <f>IFERROR(__xludf.DUMMYFUNCTION("GOOGLETRANSLATE(H1907,""id"",""en"")"),"go to the doc, mom, you say young, just get married, just get married")</f>
        <v>go to the doc, mom, you say young, just get married, just get married</v>
      </c>
    </row>
    <row r="1908" ht="15.75" customHeight="1">
      <c r="A1908" s="3" t="s">
        <v>13769</v>
      </c>
      <c r="B1908" s="3" t="s">
        <v>13770</v>
      </c>
      <c r="C1908" s="3" t="s">
        <v>13771</v>
      </c>
      <c r="D1908" s="3" t="s">
        <v>13772</v>
      </c>
      <c r="E1908" s="3" t="s">
        <v>13773</v>
      </c>
      <c r="F1908" s="3" t="s">
        <v>13774</v>
      </c>
      <c r="G1908" s="3" t="s">
        <v>13775</v>
      </c>
      <c r="H1908" s="3" t="s">
        <v>13776</v>
      </c>
      <c r="I1908" s="3" t="str">
        <f>IFERROR(__xludf.DUMMYFUNCTION("GOOGLETRANSLATE(H1908,""id"",""en"")"),"Friends after Eid marriage are busy thinking about a young holiday")</f>
        <v>Friends after Eid marriage are busy thinking about a young holiday</v>
      </c>
    </row>
    <row r="1909" ht="15.75" customHeight="1">
      <c r="A1909" s="3" t="s">
        <v>13777</v>
      </c>
      <c r="B1909" s="3" t="s">
        <v>13778</v>
      </c>
      <c r="C1909" s="3" t="s">
        <v>13779</v>
      </c>
      <c r="D1909" s="3" t="s">
        <v>13780</v>
      </c>
      <c r="E1909" s="3" t="s">
        <v>13781</v>
      </c>
      <c r="F1909" s="3" t="s">
        <v>13782</v>
      </c>
      <c r="G1909" s="3" t="s">
        <v>13783</v>
      </c>
      <c r="H1909" s="3" t="s">
        <v>13784</v>
      </c>
      <c r="I1909" s="3" t="str">
        <f>IFERROR(__xludf.DUMMYFUNCTION("GOOGLETRANSLATE(H1909,""id"",""en"")"),"the year of the boyfriend, the intention of marriage after Eid is canceled heavy looking for young people.")</f>
        <v>the year of the boyfriend, the intention of marriage after Eid is canceled heavy looking for young people.</v>
      </c>
    </row>
    <row r="1910" ht="15.75" customHeight="1">
      <c r="A1910" s="3" t="s">
        <v>13785</v>
      </c>
      <c r="B1910" s="3" t="s">
        <v>13785</v>
      </c>
      <c r="C1910" s="3" t="s">
        <v>13786</v>
      </c>
      <c r="D1910" s="3" t="s">
        <v>13787</v>
      </c>
      <c r="E1910" s="3" t="s">
        <v>13787</v>
      </c>
      <c r="F1910" s="3" t="s">
        <v>13788</v>
      </c>
      <c r="G1910" s="3" t="s">
        <v>13789</v>
      </c>
      <c r="H1910" s="3" t="s">
        <v>13790</v>
      </c>
      <c r="I1910" s="3" t="str">
        <f>IFERROR(__xludf.DUMMYFUNCTION("GOOGLETRANSLATE(H1910,""id"",""en"")"),"tuh young marriage")</f>
        <v>tuh young marriage</v>
      </c>
    </row>
    <row r="1911" ht="15.75" customHeight="1">
      <c r="A1911" s="3" t="s">
        <v>13791</v>
      </c>
      <c r="B1911" s="3" t="s">
        <v>13792</v>
      </c>
      <c r="C1911" s="3" t="s">
        <v>13793</v>
      </c>
      <c r="D1911" s="3" t="s">
        <v>13794</v>
      </c>
      <c r="E1911" s="3" t="s">
        <v>13795</v>
      </c>
      <c r="F1911" s="3" t="s">
        <v>13796</v>
      </c>
      <c r="G1911" s="3" t="s">
        <v>13797</v>
      </c>
      <c r="H1911" s="3" t="s">
        <v>13798</v>
      </c>
      <c r="I1911" s="3" t="str">
        <f>IFERROR(__xludf.DUMMYFUNCTION("GOOGLETRANSLATE(H1911,""id"",""en"")"),"Aman to see children and marriage is surprised to think that marriage is really young explore")</f>
        <v>Aman to see children and marriage is surprised to think that marriage is really young explore</v>
      </c>
    </row>
    <row r="1912" ht="15.75" customHeight="1">
      <c r="A1912" s="3" t="s">
        <v>13799</v>
      </c>
      <c r="B1912" s="3" t="s">
        <v>13800</v>
      </c>
      <c r="C1912" s="3" t="s">
        <v>13801</v>
      </c>
      <c r="D1912" s="3" t="s">
        <v>13802</v>
      </c>
      <c r="E1912" s="3" t="s">
        <v>13803</v>
      </c>
      <c r="F1912" s="3" t="s">
        <v>13804</v>
      </c>
      <c r="G1912" s="3" t="s">
        <v>13805</v>
      </c>
      <c r="H1912" s="3" t="s">
        <v>13806</v>
      </c>
      <c r="I1912" s="3" t="str">
        <f>IFERROR(__xludf.DUMMYFUNCTION("GOOGLETRANSLATE(H1912,""id"",""en"")"),"Marriage Easy Young Age, looking for it to reach the advice, just marriage, just mentally the age of the house, the house of the permission to play with friends is free to play money")</f>
        <v>Marriage Easy Young Age, looking for it to reach the advice, just marriage, just mentally the age of the house, the house of the permission to play with friends is free to play money</v>
      </c>
    </row>
    <row r="1913" ht="15.75" customHeight="1">
      <c r="A1913" s="3" t="s">
        <v>13807</v>
      </c>
      <c r="B1913" s="3" t="s">
        <v>13808</v>
      </c>
      <c r="C1913" s="3" t="s">
        <v>13809</v>
      </c>
      <c r="D1913" s="3" t="s">
        <v>13810</v>
      </c>
      <c r="E1913" s="3" t="s">
        <v>13811</v>
      </c>
      <c r="F1913" s="3" t="s">
        <v>13812</v>
      </c>
      <c r="G1913" s="3" t="s">
        <v>13813</v>
      </c>
      <c r="H1913" s="3" t="s">
        <v>13814</v>
      </c>
      <c r="I1913" s="3" t="str">
        <f>IFERROR(__xludf.DUMMYFUNCTION("GOOGLETRANSLATE(H1913,""id"",""en"")"),"Gratitude Suppporive Family Demands Quick marriage tends to support the pursuit of the complicated young favors of the neighbor's marriage")</f>
        <v>Gratitude Suppporive Family Demands Quick marriage tends to support the pursuit of the complicated young favors of the neighbor's marriage</v>
      </c>
    </row>
    <row r="1914" ht="15.75" customHeight="1">
      <c r="A1914" s="3" t="s">
        <v>13815</v>
      </c>
      <c r="B1914" s="3" t="s">
        <v>13815</v>
      </c>
      <c r="C1914" s="3" t="s">
        <v>13816</v>
      </c>
      <c r="D1914" s="3" t="s">
        <v>13817</v>
      </c>
      <c r="E1914" s="3" t="s">
        <v>13818</v>
      </c>
      <c r="F1914" s="3" t="s">
        <v>169</v>
      </c>
      <c r="G1914" s="3" t="s">
        <v>169</v>
      </c>
      <c r="H1914" s="3" t="s">
        <v>170</v>
      </c>
      <c r="I1914" s="3" t="str">
        <f>IFERROR(__xludf.DUMMYFUNCTION("GOOGLETRANSLATE(H1914,""id"",""en"")"),"The Young Marriage")</f>
        <v>The Young Marriage</v>
      </c>
    </row>
    <row r="1915" ht="15.75" customHeight="1">
      <c r="A1915" s="3" t="s">
        <v>13819</v>
      </c>
      <c r="B1915" s="3" t="s">
        <v>13820</v>
      </c>
      <c r="C1915" s="3" t="s">
        <v>13821</v>
      </c>
      <c r="D1915" s="3" t="s">
        <v>13822</v>
      </c>
      <c r="E1915" s="3" t="s">
        <v>13823</v>
      </c>
      <c r="F1915" s="3" t="s">
        <v>13824</v>
      </c>
      <c r="G1915" s="3" t="s">
        <v>13825</v>
      </c>
      <c r="H1915" s="3" t="s">
        <v>13826</v>
      </c>
      <c r="I1915" s="3" t="str">
        <f>IFERROR(__xludf.DUMMYFUNCTION("GOOGLETRANSLATE(H1915,""id"",""en"")"),"Marriage quickly Fast Favors Young Satisfied Satisfied Satisfied with finishing finished tired tired of chasing")</f>
        <v>Marriage quickly Fast Favors Young Satisfied Satisfied Satisfied with finishing finished tired tired of chasing</v>
      </c>
    </row>
    <row r="1916" ht="15.75" customHeight="1">
      <c r="A1916" s="3" t="s">
        <v>13827</v>
      </c>
      <c r="B1916" s="3" t="s">
        <v>13828</v>
      </c>
      <c r="C1916" s="3" t="s">
        <v>13829</v>
      </c>
      <c r="D1916" s="3" t="s">
        <v>13830</v>
      </c>
      <c r="E1916" s="3" t="s">
        <v>13831</v>
      </c>
      <c r="F1916" s="3" t="s">
        <v>13832</v>
      </c>
      <c r="G1916" s="3" t="s">
        <v>13833</v>
      </c>
      <c r="H1916" s="3" t="s">
        <v>13834</v>
      </c>
      <c r="I1916" s="3" t="str">
        <f>IFERROR(__xludf.DUMMYFUNCTION("GOOGLETRANSLATE(H1916,""id"",""en"")"),"Excited If the story of the marriage meeting is wise answer to suitable young people rich")</f>
        <v>Excited If the story of the marriage meeting is wise answer to suitable young people rich</v>
      </c>
    </row>
    <row r="1917" ht="15.75" customHeight="1">
      <c r="A1917" s="3" t="s">
        <v>13835</v>
      </c>
      <c r="B1917" s="3" t="s">
        <v>13836</v>
      </c>
      <c r="C1917" s="3" t="s">
        <v>13837</v>
      </c>
      <c r="D1917" s="3" t="s">
        <v>13838</v>
      </c>
      <c r="E1917" s="3" t="s">
        <v>13839</v>
      </c>
      <c r="F1917" s="3" t="s">
        <v>13840</v>
      </c>
      <c r="G1917" s="3" t="s">
        <v>13841</v>
      </c>
      <c r="H1917" s="3" t="s">
        <v>13842</v>
      </c>
      <c r="I1917" s="3" t="str">
        <f>IFERROR(__xludf.DUMMYFUNCTION("GOOGLETRANSLATE(H1917,""id"",""en"")"),"Age to bring an application, yes marriage, srius, invite marriage to say young marriage is tired of answering")</f>
        <v>Age to bring an application, yes marriage, srius, invite marriage to say young marriage is tired of answering</v>
      </c>
    </row>
    <row r="1918" ht="15.75" customHeight="1">
      <c r="A1918" s="3" t="s">
        <v>13843</v>
      </c>
      <c r="B1918" s="3" t="s">
        <v>13844</v>
      </c>
      <c r="C1918" s="3" t="s">
        <v>13845</v>
      </c>
      <c r="D1918" s="3" t="s">
        <v>13846</v>
      </c>
      <c r="E1918" s="3" t="s">
        <v>13847</v>
      </c>
      <c r="F1918" s="3" t="s">
        <v>13848</v>
      </c>
      <c r="G1918" s="3" t="s">
        <v>13849</v>
      </c>
      <c r="H1918" s="3" t="s">
        <v>13850</v>
      </c>
      <c r="I1918" s="3" t="str">
        <f>IFERROR(__xludf.DUMMYFUNCTION("GOOGLETRANSLATE(H1918,""id"",""en"")"),"young marriage happy to work helping parents sell well if a guy invites marriage carefully how later I feel the marriage of people wrong upgrading the old provision")</f>
        <v>young marriage happy to work helping parents sell well if a guy invites marriage carefully how later I feel the marriage of people wrong upgrading the old provision</v>
      </c>
    </row>
    <row r="1919" ht="15.75" customHeight="1">
      <c r="A1919" s="3" t="s">
        <v>13851</v>
      </c>
      <c r="B1919" s="3" t="s">
        <v>13852</v>
      </c>
      <c r="C1919" s="3" t="s">
        <v>13853</v>
      </c>
      <c r="D1919" s="3" t="s">
        <v>13854</v>
      </c>
      <c r="E1919" s="3" t="s">
        <v>13855</v>
      </c>
      <c r="F1919" s="3" t="s">
        <v>13856</v>
      </c>
      <c r="G1919" s="3" t="s">
        <v>13857</v>
      </c>
      <c r="H1919" s="3" t="s">
        <v>13858</v>
      </c>
      <c r="I1919" s="3" t="str">
        <f>IFERROR(__xludf.DUMMYFUNCTION("GOOGLETRANSLATE(H1919,""id"",""en"")"),"Marriage Runa Young Marriage See Real Real Hustle and Bustle Marriage Different thought of great thought to be a marriage to the success point of women")</f>
        <v>Marriage Runa Young Marriage See Real Real Hustle and Bustle Marriage Different thought of great thought to be a marriage to the success point of women</v>
      </c>
    </row>
    <row r="1920" ht="15.75" customHeight="1">
      <c r="A1920" s="3" t="s">
        <v>13859</v>
      </c>
      <c r="B1920" s="3" t="s">
        <v>13860</v>
      </c>
      <c r="C1920" s="3" t="s">
        <v>13860</v>
      </c>
      <c r="D1920" s="3" t="s">
        <v>13861</v>
      </c>
      <c r="E1920" s="3" t="s">
        <v>13862</v>
      </c>
      <c r="F1920" s="3" t="s">
        <v>13863</v>
      </c>
      <c r="G1920" s="3" t="s">
        <v>13863</v>
      </c>
      <c r="H1920" s="3" t="s">
        <v>13864</v>
      </c>
      <c r="I1920" s="3" t="str">
        <f>IFERROR(__xludf.DUMMYFUNCTION("GOOGLETRANSLATE(H1920,""id"",""en"")"),"if you are tired of rest, say I don't get married, you are young")</f>
        <v>if you are tired of rest, say I don't get married, you are young</v>
      </c>
    </row>
    <row r="1921" ht="15.75" customHeight="1">
      <c r="A1921" s="3" t="s">
        <v>13865</v>
      </c>
      <c r="B1921" s="3" t="s">
        <v>13866</v>
      </c>
      <c r="C1921" s="3" t="s">
        <v>13867</v>
      </c>
      <c r="D1921" s="3" t="s">
        <v>13868</v>
      </c>
      <c r="E1921" s="3" t="s">
        <v>13869</v>
      </c>
      <c r="F1921" s="3" t="s">
        <v>13870</v>
      </c>
      <c r="G1921" s="3" t="s">
        <v>13870</v>
      </c>
      <c r="H1921" s="3" t="s">
        <v>13871</v>
      </c>
      <c r="I1921" s="3" t="str">
        <f>IFERROR(__xludf.DUMMYFUNCTION("GOOGLETRANSLATE(H1921,""id"",""en"")"),"Marriage O Allah")</f>
        <v>Marriage O Allah</v>
      </c>
    </row>
    <row r="1922" ht="15.75" customHeight="1">
      <c r="A1922" s="3" t="s">
        <v>13872</v>
      </c>
      <c r="B1922" s="3" t="s">
        <v>13873</v>
      </c>
      <c r="C1922" s="3" t="s">
        <v>13874</v>
      </c>
      <c r="D1922" s="3" t="s">
        <v>13875</v>
      </c>
      <c r="E1922" s="3" t="s">
        <v>13876</v>
      </c>
      <c r="F1922" s="3" t="s">
        <v>13877</v>
      </c>
      <c r="G1922" s="3" t="s">
        <v>13878</v>
      </c>
      <c r="H1922" s="3" t="s">
        <v>13879</v>
      </c>
      <c r="I1922" s="3" t="str">
        <f>IFERROR(__xludf.DUMMYFUNCTION("GOOGLETRANSLATE(H1922,""id"",""en"")"),"Class is very happy classmates with WP with classmates reading WP Ngereleoging Handsome WP Recommended Stories about School Children Chicklit Male Mafia Young Marriage Pesantren really")</f>
        <v>Class is very happy classmates with WP with classmates reading WP Ngereleoging Handsome WP Recommended Stories about School Children Chicklit Male Mafia Young Marriage Pesantren really</v>
      </c>
    </row>
    <row r="1923" ht="15.75" customHeight="1">
      <c r="A1923" s="3" t="s">
        <v>13880</v>
      </c>
      <c r="B1923" s="3" t="s">
        <v>13881</v>
      </c>
      <c r="C1923" s="3" t="s">
        <v>13882</v>
      </c>
      <c r="D1923" s="3" t="s">
        <v>13883</v>
      </c>
      <c r="E1923" s="3" t="s">
        <v>13884</v>
      </c>
      <c r="F1923" s="3" t="s">
        <v>13885</v>
      </c>
      <c r="G1923" s="3" t="s">
        <v>13886</v>
      </c>
      <c r="H1923" s="3" t="s">
        <v>13887</v>
      </c>
      <c r="I1923" s="3" t="str">
        <f>IFERROR(__xludf.DUMMYFUNCTION("GOOGLETRANSLATE(H1923,""id"",""en"")"),"version of children of old ages old children don't think if young people happy if you are adults thinking ny yes looking for connecting the season to get to know virtual.")</f>
        <v>version of children of old ages old children don't think if young people happy if you are adults thinking ny yes looking for connecting the season to get to know virtual.</v>
      </c>
    </row>
    <row r="1924" ht="15.75" customHeight="1">
      <c r="A1924" s="3" t="s">
        <v>13888</v>
      </c>
      <c r="B1924" s="3" t="s">
        <v>13889</v>
      </c>
      <c r="C1924" s="3" t="s">
        <v>13890</v>
      </c>
      <c r="D1924" s="3" t="s">
        <v>13891</v>
      </c>
      <c r="E1924" s="3" t="s">
        <v>13892</v>
      </c>
      <c r="F1924" s="3" t="s">
        <v>13893</v>
      </c>
      <c r="G1924" s="3" t="s">
        <v>13894</v>
      </c>
      <c r="H1924" s="3" t="s">
        <v>13895</v>
      </c>
      <c r="I1924" s="3" t="str">
        <f>IFERROR(__xludf.DUMMYFUNCTION("GOOGLETRANSLATE(H1924,""id"",""en"")"),"talking strange age people when marriage children talk to Batak people marriage to say young marriage")</f>
        <v>talking strange age people when marriage children talk to Batak people marriage to say young marriage</v>
      </c>
    </row>
    <row r="1925" ht="15.75" customHeight="1">
      <c r="A1925" s="3" t="s">
        <v>13896</v>
      </c>
      <c r="B1925" s="3" t="s">
        <v>13897</v>
      </c>
      <c r="C1925" s="3" t="s">
        <v>13898</v>
      </c>
      <c r="D1925" s="3" t="s">
        <v>13899</v>
      </c>
      <c r="E1925" s="3" t="s">
        <v>13900</v>
      </c>
      <c r="F1925" s="3" t="s">
        <v>13901</v>
      </c>
      <c r="G1925" s="3" t="s">
        <v>13902</v>
      </c>
      <c r="H1925" s="3" t="s">
        <v>13903</v>
      </c>
      <c r="I1925" s="3" t="str">
        <f>IFERROR(__xludf.DUMMYFUNCTION("GOOGLETRANSLATE(H1925,""id"",""en"")"),"btw funny stories of young marriage children")</f>
        <v>btw funny stories of young marriage children</v>
      </c>
    </row>
    <row r="1926" ht="15.75" customHeight="1">
      <c r="A1926" s="3" t="s">
        <v>13904</v>
      </c>
      <c r="B1926" s="3" t="s">
        <v>13904</v>
      </c>
      <c r="C1926" s="3" t="s">
        <v>13905</v>
      </c>
      <c r="D1926" s="3" t="s">
        <v>13906</v>
      </c>
      <c r="E1926" s="3" t="s">
        <v>13907</v>
      </c>
      <c r="F1926" s="3" t="s">
        <v>13908</v>
      </c>
      <c r="G1926" s="3" t="s">
        <v>13909</v>
      </c>
      <c r="H1926" s="3" t="s">
        <v>13910</v>
      </c>
      <c r="I1926" s="3" t="str">
        <f>IFERROR(__xludf.DUMMYFUNCTION("GOOGLETRANSLATE(H1926,""id"",""en"")"),"JP FICTION RUMANCE CONNECTING YOUNG TEACHERS OF INDONESIAN TEACHERS OF INDONESIA AGE SDSMP OLD NIKAH")</f>
        <v>JP FICTION RUMANCE CONNECTING YOUNG TEACHERS OF INDONESIAN TEACHERS OF INDONESIA AGE SDSMP OLD NIKAH</v>
      </c>
    </row>
    <row r="1927" ht="15.75" customHeight="1">
      <c r="A1927" s="3" t="s">
        <v>13911</v>
      </c>
      <c r="B1927" s="3" t="s">
        <v>13912</v>
      </c>
      <c r="C1927" s="3" t="s">
        <v>13913</v>
      </c>
      <c r="D1927" s="3" t="s">
        <v>13914</v>
      </c>
      <c r="E1927" s="3" t="s">
        <v>13915</v>
      </c>
      <c r="F1927" s="3" t="s">
        <v>13916</v>
      </c>
      <c r="G1927" s="3" t="s">
        <v>13917</v>
      </c>
      <c r="H1927" s="3" t="s">
        <v>13918</v>
      </c>
      <c r="I1927" s="3" t="str">
        <f>IFERROR(__xludf.DUMMYFUNCTION("GOOGLETRANSLATE(H1927,""id"",""en"")"),"Just refuse young siblings, you're hunting for marriage, don't connect to marriage")</f>
        <v>Just refuse young siblings, you're hunting for marriage, don't connect to marriage</v>
      </c>
    </row>
    <row r="1928" ht="15.75" customHeight="1">
      <c r="A1928" s="3" t="s">
        <v>13919</v>
      </c>
      <c r="B1928" s="3" t="s">
        <v>13920</v>
      </c>
      <c r="C1928" s="3" t="s">
        <v>13921</v>
      </c>
      <c r="D1928" s="3" t="s">
        <v>13922</v>
      </c>
      <c r="E1928" s="3" t="s">
        <v>13923</v>
      </c>
      <c r="F1928" s="3" t="s">
        <v>13924</v>
      </c>
      <c r="G1928" s="3" t="s">
        <v>13924</v>
      </c>
      <c r="H1928" s="3" t="s">
        <v>13925</v>
      </c>
      <c r="I1928" s="3" t="str">
        <f>IFERROR(__xludf.DUMMYFUNCTION("GOOGLETRANSLATE(H1928,""id"",""en"")"),"the key to youth mah child free marriage comedians yes Allah")</f>
        <v>the key to youth mah child free marriage comedians yes Allah</v>
      </c>
    </row>
    <row r="1929" ht="15.75" customHeight="1">
      <c r="A1929" s="3" t="s">
        <v>13926</v>
      </c>
      <c r="B1929" s="3" t="s">
        <v>13927</v>
      </c>
      <c r="C1929" s="3" t="s">
        <v>13928</v>
      </c>
      <c r="D1929" s="3" t="s">
        <v>13929</v>
      </c>
      <c r="E1929" s="3" t="s">
        <v>13930</v>
      </c>
      <c r="F1929" s="3" t="s">
        <v>13931</v>
      </c>
      <c r="G1929" s="3" t="s">
        <v>13932</v>
      </c>
      <c r="H1929" s="3" t="s">
        <v>13933</v>
      </c>
      <c r="I1929" s="3" t="str">
        <f>IFERROR(__xludf.DUMMYFUNCTION("GOOGLETRANSLATE(H1929,""id"",""en"")"),"Love Izumi's sister hahaha calling a young brother but marriage really gives a cute gift Kenshuusei Daisy")</f>
        <v>Love Izumi's sister hahaha calling a young brother but marriage really gives a cute gift Kenshuusei Daisy</v>
      </c>
    </row>
    <row r="1930" ht="15.75" customHeight="1">
      <c r="A1930" s="3" t="s">
        <v>13934</v>
      </c>
      <c r="B1930" s="3" t="s">
        <v>13935</v>
      </c>
      <c r="C1930" s="3" t="s">
        <v>13936</v>
      </c>
      <c r="D1930" s="3" t="s">
        <v>13937</v>
      </c>
      <c r="E1930" s="3" t="s">
        <v>13938</v>
      </c>
      <c r="F1930" s="3" t="s">
        <v>13939</v>
      </c>
      <c r="G1930" s="3" t="s">
        <v>13940</v>
      </c>
      <c r="H1930" s="3" t="s">
        <v>13941</v>
      </c>
      <c r="I1930" s="3" t="str">
        <f>IFERROR(__xludf.DUMMYFUNCTION("GOOGLETRANSLATE(H1930,""id"",""en"")"),"Mother of Young Age Working Money School Adek after marriage work so the teacher's money is not really the younger siblings work, renov's house, renov, an angry house if you say the burden")</f>
        <v>Mother of Young Age Working Money School Adek after marriage work so the teacher's money is not really the younger siblings work, renov's house, renov, an angry house if you say the burden</v>
      </c>
    </row>
    <row r="1931" ht="15.75" customHeight="1">
      <c r="A1931" s="3" t="s">
        <v>13942</v>
      </c>
      <c r="B1931" s="3" t="s">
        <v>13943</v>
      </c>
      <c r="C1931" s="3" t="s">
        <v>13944</v>
      </c>
      <c r="D1931" s="3" t="s">
        <v>13945</v>
      </c>
      <c r="E1931" s="3" t="s">
        <v>13946</v>
      </c>
      <c r="F1931" s="3" t="s">
        <v>13947</v>
      </c>
      <c r="G1931" s="3" t="s">
        <v>13948</v>
      </c>
      <c r="H1931" s="3" t="s">
        <v>13949</v>
      </c>
      <c r="I1931" s="3" t="str">
        <f>IFERROR(__xludf.DUMMYFUNCTION("GOOGLETRANSLATE(H1931,""id"",""en"")"),"Anime series, Clannad After Stories, is aware that Tomoya's struggle knows the struggle for struggle people if you get married, the young best anime ever")</f>
        <v>Anime series, Clannad After Stories, is aware that Tomoya's struggle knows the struggle for struggle people if you get married, the young best anime ever</v>
      </c>
    </row>
    <row r="1932" ht="15.75" customHeight="1">
      <c r="A1932" s="3" t="s">
        <v>13950</v>
      </c>
      <c r="B1932" s="3" t="s">
        <v>13951</v>
      </c>
      <c r="C1932" s="3" t="s">
        <v>13952</v>
      </c>
      <c r="D1932" s="3" t="s">
        <v>13953</v>
      </c>
      <c r="E1932" s="3" t="s">
        <v>13954</v>
      </c>
      <c r="F1932" s="3" t="s">
        <v>13955</v>
      </c>
      <c r="G1932" s="3" t="s">
        <v>13956</v>
      </c>
      <c r="H1932" s="3" t="s">
        <v>13957</v>
      </c>
      <c r="I1932" s="3" t="str">
        <f>IFERROR(__xludf.DUMMYFUNCTION("GOOGLETRANSLATE(H1932,""id"",""en"")"),"The age of the era of young marriage young cars of young cars built a powerful rupiah fighting house in the form of making one form")</f>
        <v>The age of the era of young marriage young cars of young cars built a powerful rupiah fighting house in the form of making one form</v>
      </c>
    </row>
    <row r="1933" ht="15.75" customHeight="1">
      <c r="A1933" s="3" t="s">
        <v>13958</v>
      </c>
      <c r="B1933" s="3" t="s">
        <v>13959</v>
      </c>
      <c r="C1933" s="3" t="s">
        <v>13960</v>
      </c>
      <c r="D1933" s="3" t="s">
        <v>13961</v>
      </c>
      <c r="E1933" s="3" t="s">
        <v>13962</v>
      </c>
      <c r="F1933" s="3" t="s">
        <v>13963</v>
      </c>
      <c r="G1933" s="3" t="s">
        <v>13964</v>
      </c>
      <c r="H1933" s="3" t="s">
        <v>13965</v>
      </c>
      <c r="I1933" s="3" t="str">
        <f>IFERROR(__xludf.DUMMYFUNCTION("GOOGLETRANSLATE(H1933,""id"",""en"")"),"Naruto the last forced to be very disappointed Naruto more to choose a young marriage to continue the adventure for the Naruto Hokage, the KPKIran marriage, I accept it because I like Hinata, see Tualang Naruto.")</f>
        <v>Naruto the last forced to be very disappointed Naruto more to choose a young marriage to continue the adventure for the Naruto Hokage, the KPKIran marriage, I accept it because I like Hinata, see Tualang Naruto.</v>
      </c>
    </row>
    <row r="1934" ht="15.75" customHeight="1">
      <c r="A1934" s="3" t="s">
        <v>13966</v>
      </c>
      <c r="B1934" s="3" t="s">
        <v>13966</v>
      </c>
      <c r="C1934" s="3" t="s">
        <v>13967</v>
      </c>
      <c r="D1934" s="3" t="s">
        <v>13968</v>
      </c>
      <c r="E1934" s="3" t="s">
        <v>13968</v>
      </c>
      <c r="F1934" s="3" t="s">
        <v>13969</v>
      </c>
      <c r="G1934" s="3" t="s">
        <v>9162</v>
      </c>
      <c r="H1934" s="3" t="s">
        <v>9163</v>
      </c>
      <c r="I1934" s="3" t="str">
        <f>IFERROR(__xludf.DUMMYFUNCTION("GOOGLETRANSLATE(H1934,""id"",""en"")"),"good marriage young")</f>
        <v>good marriage young</v>
      </c>
    </row>
    <row r="1935" ht="15.75" customHeight="1">
      <c r="A1935" s="3" t="s">
        <v>13970</v>
      </c>
      <c r="B1935" s="3" t="s">
        <v>13971</v>
      </c>
      <c r="C1935" s="3" t="s">
        <v>13972</v>
      </c>
      <c r="D1935" s="3" t="s">
        <v>13973</v>
      </c>
      <c r="E1935" s="3" t="s">
        <v>13974</v>
      </c>
      <c r="F1935" s="3" t="s">
        <v>13975</v>
      </c>
      <c r="G1935" s="3" t="s">
        <v>13976</v>
      </c>
      <c r="H1935" s="3" t="s">
        <v>13977</v>
      </c>
      <c r="I1935" s="3" t="str">
        <f>IFERROR(__xludf.DUMMYFUNCTION("GOOGLETRANSLATE(H1935,""id"",""en"")"),"KUA's marriage trending can be young people try")</f>
        <v>KUA's marriage trending can be young people try</v>
      </c>
    </row>
    <row r="1936" ht="15.75" customHeight="1">
      <c r="A1936" s="3" t="s">
        <v>13978</v>
      </c>
      <c r="B1936" s="3" t="s">
        <v>13979</v>
      </c>
      <c r="C1936" s="3" t="s">
        <v>13980</v>
      </c>
      <c r="D1936" s="3" t="s">
        <v>13981</v>
      </c>
      <c r="E1936" s="3" t="s">
        <v>13982</v>
      </c>
      <c r="F1936" s="3" t="s">
        <v>13983</v>
      </c>
      <c r="G1936" s="3" t="s">
        <v>13984</v>
      </c>
      <c r="H1936" s="3" t="s">
        <v>13985</v>
      </c>
      <c r="I1936" s="3" t="str">
        <f>IFERROR(__xludf.DUMMYFUNCTION("GOOGLETRANSLATE(H1936,""id"",""en"")"),"joo buy a house, a wedding capital, installments, credit is easy to install young")</f>
        <v>joo buy a house, a wedding capital, installments, credit is easy to install young</v>
      </c>
    </row>
    <row r="1937" ht="15.75" customHeight="1">
      <c r="A1937" s="3" t="s">
        <v>13986</v>
      </c>
      <c r="B1937" s="3" t="s">
        <v>13987</v>
      </c>
      <c r="C1937" s="3" t="s">
        <v>13988</v>
      </c>
      <c r="D1937" s="3" t="s">
        <v>13989</v>
      </c>
      <c r="E1937" s="3" t="s">
        <v>13989</v>
      </c>
      <c r="F1937" s="3" t="s">
        <v>169</v>
      </c>
      <c r="G1937" s="3" t="s">
        <v>169</v>
      </c>
      <c r="H1937" s="3" t="s">
        <v>170</v>
      </c>
      <c r="I1937" s="3" t="str">
        <f>IFERROR(__xludf.DUMMYFUNCTION("GOOGLETRANSLATE(H1937,""id"",""en"")"),"The Young Marriage")</f>
        <v>The Young Marriage</v>
      </c>
    </row>
    <row r="1938" ht="15.75" customHeight="1">
      <c r="A1938" s="3" t="s">
        <v>13990</v>
      </c>
      <c r="B1938" s="3" t="s">
        <v>13991</v>
      </c>
      <c r="C1938" s="3" t="s">
        <v>13992</v>
      </c>
      <c r="D1938" s="3" t="s">
        <v>13993</v>
      </c>
      <c r="E1938" s="3" t="s">
        <v>13994</v>
      </c>
      <c r="F1938" s="3" t="s">
        <v>13995</v>
      </c>
      <c r="G1938" s="3" t="s">
        <v>13996</v>
      </c>
      <c r="H1938" s="3" t="s">
        <v>13997</v>
      </c>
      <c r="I1938" s="3" t="str">
        <f>IFERROR(__xludf.DUMMYFUNCTION("GOOGLETRANSLATE(H1938,""id"",""en"")"),"silly marriage people say uncle aunt marriage tens")</f>
        <v>silly marriage people say uncle aunt marriage tens</v>
      </c>
    </row>
    <row r="1939" ht="15.75" customHeight="1">
      <c r="A1939" s="3" t="s">
        <v>13998</v>
      </c>
      <c r="B1939" s="3" t="s">
        <v>13999</v>
      </c>
      <c r="C1939" s="3" t="s">
        <v>14000</v>
      </c>
      <c r="D1939" s="3" t="s">
        <v>14001</v>
      </c>
      <c r="E1939" s="3" t="s">
        <v>14001</v>
      </c>
      <c r="F1939" s="3" t="s">
        <v>14002</v>
      </c>
      <c r="G1939" s="3" t="s">
        <v>14002</v>
      </c>
      <c r="H1939" s="3" t="s">
        <v>14003</v>
      </c>
      <c r="I1939" s="3" t="str">
        <f>IFERROR(__xludf.DUMMYFUNCTION("GOOGLETRANSLATE(H1939,""id"",""en"")"),"Young Marriage Bangg")</f>
        <v>Young Marriage Bangg</v>
      </c>
    </row>
    <row r="1940" ht="15.75" customHeight="1">
      <c r="A1940" s="3" t="s">
        <v>14004</v>
      </c>
      <c r="B1940" s="3" t="s">
        <v>14005</v>
      </c>
      <c r="C1940" s="3" t="s">
        <v>14006</v>
      </c>
      <c r="D1940" s="3" t="s">
        <v>14007</v>
      </c>
      <c r="E1940" s="3" t="s">
        <v>14008</v>
      </c>
      <c r="F1940" s="3" t="s">
        <v>14009</v>
      </c>
      <c r="G1940" s="3" t="s">
        <v>14010</v>
      </c>
      <c r="H1940" s="3" t="s">
        <v>14011</v>
      </c>
      <c r="I1940" s="3" t="str">
        <f>IFERROR(__xludf.DUMMYFUNCTION("GOOGLETRANSLATE(H1940,""id"",""en"")"),"delicious good suggestions for young marriage hehe")</f>
        <v>delicious good suggestions for young marriage hehe</v>
      </c>
    </row>
    <row r="1941" ht="15.75" customHeight="1">
      <c r="A1941" s="3" t="s">
        <v>14012</v>
      </c>
      <c r="B1941" s="3" t="s">
        <v>14013</v>
      </c>
      <c r="C1941" s="3" t="s">
        <v>14014</v>
      </c>
      <c r="D1941" s="3" t="s">
        <v>14015</v>
      </c>
      <c r="E1941" s="3" t="s">
        <v>14016</v>
      </c>
      <c r="F1941" s="3" t="s">
        <v>14017</v>
      </c>
      <c r="G1941" s="3" t="s">
        <v>14018</v>
      </c>
      <c r="H1941" s="3" t="s">
        <v>14019</v>
      </c>
      <c r="I1941" s="3" t="str">
        <f>IFERROR(__xludf.DUMMYFUNCTION("GOOGLETRANSLATE(H1941,""id"",""en"")"),"young husband's old husband")</f>
        <v>young husband's old husband</v>
      </c>
    </row>
    <row r="1942" ht="15.75" customHeight="1">
      <c r="A1942" s="3" t="s">
        <v>14020</v>
      </c>
      <c r="B1942" s="3" t="s">
        <v>14021</v>
      </c>
      <c r="C1942" s="3" t="s">
        <v>14022</v>
      </c>
      <c r="D1942" s="3" t="s">
        <v>14023</v>
      </c>
      <c r="E1942" s="3" t="s">
        <v>14024</v>
      </c>
      <c r="F1942" s="3" t="s">
        <v>14025</v>
      </c>
      <c r="G1942" s="3" t="s">
        <v>14026</v>
      </c>
      <c r="H1942" s="3" t="s">
        <v>14027</v>
      </c>
      <c r="I1942" s="3" t="str">
        <f>IFERROR(__xludf.DUMMYFUNCTION("GOOGLETRANSLATE(H1942,""id"",""en"")"),"young marriage Alas Children's Rezeki Children Born into Investments")</f>
        <v>young marriage Alas Children's Rezeki Children Born into Investments</v>
      </c>
    </row>
    <row r="1943" ht="15.75" customHeight="1">
      <c r="A1943" s="3" t="s">
        <v>14028</v>
      </c>
      <c r="B1943" s="3" t="s">
        <v>14029</v>
      </c>
      <c r="C1943" s="3" t="s">
        <v>14030</v>
      </c>
      <c r="D1943" s="3" t="s">
        <v>14031</v>
      </c>
      <c r="E1943" s="3" t="s">
        <v>14031</v>
      </c>
      <c r="F1943" s="3" t="s">
        <v>14032</v>
      </c>
      <c r="G1943" s="3" t="s">
        <v>14032</v>
      </c>
      <c r="H1943" s="3" t="s">
        <v>14033</v>
      </c>
      <c r="I1943" s="3" t="str">
        <f>IFERROR(__xludf.DUMMYFUNCTION("GOOGLETRANSLATE(H1943,""id"",""en"")"),"Age if marriage is calculated old if you die you are calculated young")</f>
        <v>Age if marriage is calculated old if you die you are calculated young</v>
      </c>
    </row>
    <row r="1944" ht="15.75" customHeight="1">
      <c r="A1944" s="3" t="s">
        <v>14034</v>
      </c>
      <c r="B1944" s="3" t="s">
        <v>14034</v>
      </c>
      <c r="C1944" s="3" t="s">
        <v>14035</v>
      </c>
      <c r="D1944" s="3" t="s">
        <v>14036</v>
      </c>
      <c r="E1944" s="3" t="s">
        <v>14036</v>
      </c>
      <c r="F1944" s="3" t="s">
        <v>14037</v>
      </c>
      <c r="G1944" s="3" t="s">
        <v>14038</v>
      </c>
      <c r="H1944" s="3" t="s">
        <v>14039</v>
      </c>
      <c r="I1944" s="3" t="str">
        <f>IFERROR(__xludf.DUMMYFUNCTION("GOOGLETRANSLATE(H1944,""id"",""en"")"),"Because it's not young marriage")</f>
        <v>Because it's not young marriage</v>
      </c>
    </row>
    <row r="1945" ht="15.75" customHeight="1">
      <c r="A1945" s="3" t="s">
        <v>14040</v>
      </c>
      <c r="B1945" s="3" t="s">
        <v>14041</v>
      </c>
      <c r="C1945" s="3" t="s">
        <v>14042</v>
      </c>
      <c r="D1945" s="3" t="s">
        <v>14043</v>
      </c>
      <c r="E1945" s="3" t="s">
        <v>14044</v>
      </c>
      <c r="F1945" s="3" t="s">
        <v>14045</v>
      </c>
      <c r="G1945" s="3" t="s">
        <v>14046</v>
      </c>
      <c r="H1945" s="3" t="s">
        <v>14047</v>
      </c>
      <c r="I1945" s="3" t="str">
        <f>IFERROR(__xludf.DUMMYFUNCTION("GOOGLETRANSLATE(H1945,""id"",""en"")"),"Alhamdulillah, you really support the focus of your career etc. Young favors are the principal of being rushed to get married quickly.")</f>
        <v>Alhamdulillah, you really support the focus of your career etc. Young favors are the principal of being rushed to get married quickly.</v>
      </c>
    </row>
    <row r="1946" ht="15.75" customHeight="1">
      <c r="A1946" s="3" t="s">
        <v>14048</v>
      </c>
      <c r="B1946" s="3" t="s">
        <v>14049</v>
      </c>
      <c r="C1946" s="3" t="s">
        <v>14050</v>
      </c>
      <c r="D1946" s="3" t="s">
        <v>14051</v>
      </c>
      <c r="E1946" s="3" t="s">
        <v>14052</v>
      </c>
      <c r="F1946" s="3" t="s">
        <v>14053</v>
      </c>
      <c r="G1946" s="3" t="s">
        <v>14054</v>
      </c>
      <c r="H1946" s="3" t="s">
        <v>14055</v>
      </c>
      <c r="I1946" s="3" t="str">
        <f>IFERROR(__xludf.DUMMYFUNCTION("GOOGLETRANSLATE(H1946,""id"",""en"")"),"Kampung Nikah Muda Matches")</f>
        <v>Kampung Nikah Muda Matches</v>
      </c>
    </row>
    <row r="1947" ht="15.75" customHeight="1">
      <c r="A1947" s="3" t="s">
        <v>14056</v>
      </c>
      <c r="B1947" s="3" t="s">
        <v>14057</v>
      </c>
      <c r="C1947" s="3" t="s">
        <v>14058</v>
      </c>
      <c r="D1947" s="3" t="s">
        <v>14059</v>
      </c>
      <c r="E1947" s="3" t="s">
        <v>14059</v>
      </c>
      <c r="F1947" s="3" t="s">
        <v>14060</v>
      </c>
      <c r="G1947" s="3" t="s">
        <v>14060</v>
      </c>
      <c r="H1947" s="3" t="s">
        <v>14061</v>
      </c>
      <c r="I1947" s="3" t="str">
        <f>IFERROR(__xludf.DUMMYFUNCTION("GOOGLETRANSLATE(H1947,""id"",""en"")"),"young marriage to save with sd")</f>
        <v>young marriage to save with sd</v>
      </c>
    </row>
    <row r="1948" ht="15.75" customHeight="1">
      <c r="A1948" s="3" t="s">
        <v>14062</v>
      </c>
      <c r="B1948" s="3" t="s">
        <v>14062</v>
      </c>
      <c r="C1948" s="3" t="s">
        <v>14063</v>
      </c>
      <c r="D1948" s="3" t="s">
        <v>14064</v>
      </c>
      <c r="E1948" s="3" t="s">
        <v>14065</v>
      </c>
      <c r="F1948" s="3" t="s">
        <v>14066</v>
      </c>
      <c r="G1948" s="3" t="s">
        <v>14067</v>
      </c>
      <c r="H1948" s="3" t="s">
        <v>14068</v>
      </c>
      <c r="I1948" s="3" t="str">
        <f>IFERROR(__xludf.DUMMYFUNCTION("GOOGLETRANSLATE(H1948,""id"",""en"")"),"Young marriage people are money")</f>
        <v>Young marriage people are money</v>
      </c>
    </row>
    <row r="1949" ht="15.75" customHeight="1">
      <c r="A1949" s="3" t="s">
        <v>14069</v>
      </c>
      <c r="B1949" s="3" t="s">
        <v>14070</v>
      </c>
      <c r="C1949" s="3" t="s">
        <v>14071</v>
      </c>
      <c r="D1949" s="3" t="s">
        <v>14072</v>
      </c>
      <c r="E1949" s="3" t="s">
        <v>14073</v>
      </c>
      <c r="F1949" s="3" t="s">
        <v>14074</v>
      </c>
      <c r="G1949" s="3" t="s">
        <v>14075</v>
      </c>
      <c r="H1949" s="3" t="s">
        <v>14076</v>
      </c>
      <c r="I1949" s="3" t="str">
        <f>IFERROR(__xludf.DUMMYFUNCTION("GOOGLETRANSLATE(H1949,""id"",""en"")"),"Yes, young people marry young people say sexual intercourse says the way of life is different, yes, you know, talking a lot")</f>
        <v>Yes, young people marry young people say sexual intercourse says the way of life is different, yes, you know, talking a lot</v>
      </c>
    </row>
    <row r="1950" ht="15.75" customHeight="1">
      <c r="A1950" s="3" t="s">
        <v>14077</v>
      </c>
      <c r="B1950" s="3" t="s">
        <v>14077</v>
      </c>
      <c r="C1950" s="3" t="s">
        <v>14078</v>
      </c>
      <c r="D1950" s="3" t="s">
        <v>14079</v>
      </c>
      <c r="E1950" s="3" t="s">
        <v>14080</v>
      </c>
      <c r="F1950" s="3" t="s">
        <v>7234</v>
      </c>
      <c r="G1950" s="3" t="s">
        <v>7234</v>
      </c>
      <c r="H1950" s="3" t="s">
        <v>7235</v>
      </c>
      <c r="I1950" s="3" t="str">
        <f>IFERROR(__xludf.DUMMYFUNCTION("GOOGLETRANSLATE(H1950,""id"",""en"")"),"good young marriage si")</f>
        <v>good young marriage si</v>
      </c>
    </row>
    <row r="1951" ht="15.75" customHeight="1">
      <c r="A1951" s="3" t="s">
        <v>14081</v>
      </c>
      <c r="B1951" s="3" t="s">
        <v>14082</v>
      </c>
      <c r="C1951" s="3" t="s">
        <v>14083</v>
      </c>
      <c r="D1951" s="3" t="s">
        <v>14084</v>
      </c>
      <c r="E1951" s="3" t="s">
        <v>14085</v>
      </c>
      <c r="F1951" s="3" t="s">
        <v>14086</v>
      </c>
      <c r="G1951" s="3" t="s">
        <v>14086</v>
      </c>
      <c r="H1951" s="3" t="s">
        <v>14087</v>
      </c>
      <c r="I1951" s="3" t="str">
        <f>IFERROR(__xludf.DUMMYFUNCTION("GOOGLETRANSLATE(H1951,""id"",""en"")"),"young marriage marriage age")</f>
        <v>young marriage marriage age</v>
      </c>
    </row>
    <row r="1952" ht="15.75" customHeight="1">
      <c r="A1952" s="3" t="s">
        <v>14088</v>
      </c>
      <c r="B1952" s="3" t="s">
        <v>14089</v>
      </c>
      <c r="C1952" s="3" t="s">
        <v>14090</v>
      </c>
      <c r="D1952" s="3" t="s">
        <v>14091</v>
      </c>
      <c r="E1952" s="3" t="s">
        <v>14092</v>
      </c>
      <c r="F1952" s="3" t="s">
        <v>14093</v>
      </c>
      <c r="G1952" s="3" t="s">
        <v>14094</v>
      </c>
      <c r="H1952" s="3" t="s">
        <v>14095</v>
      </c>
      <c r="I1952" s="3" t="str">
        <f>IFERROR(__xludf.DUMMYFUNCTION("GOOGLETRANSLATE(H1952,""id"",""en"")"),"Hanifah thinks it's really beautiful young marriage to see the household afraid of being afraid of both mirrors hopefully God amen")</f>
        <v>Hanifah thinks it's really beautiful young marriage to see the household afraid of being afraid of both mirrors hopefully God amen</v>
      </c>
    </row>
    <row r="1953" ht="15.75" customHeight="1">
      <c r="A1953" s="3" t="s">
        <v>14096</v>
      </c>
      <c r="B1953" s="3" t="s">
        <v>14096</v>
      </c>
      <c r="C1953" s="3" t="s">
        <v>14097</v>
      </c>
      <c r="D1953" s="3" t="s">
        <v>14098</v>
      </c>
      <c r="E1953" s="3" t="s">
        <v>14099</v>
      </c>
      <c r="F1953" s="3" t="s">
        <v>14100</v>
      </c>
      <c r="G1953" s="3" t="s">
        <v>14101</v>
      </c>
      <c r="H1953" s="3" t="s">
        <v>14102</v>
      </c>
      <c r="I1953" s="3" t="str">
        <f>IFERROR(__xludf.DUMMYFUNCTION("GOOGLETRANSLATE(H1953,""id"",""en"")"),"dear young friend if you get married okay go ahead wearing following blablabla if you get married a trend demanding and okay, the favors of the thesis hehehhe")</f>
        <v>dear young friend if you get married okay go ahead wearing following blablabla if you get married a trend demanding and okay, the favors of the thesis hehehhe</v>
      </c>
    </row>
    <row r="1954" ht="15.75" customHeight="1">
      <c r="A1954" s="3" t="s">
        <v>14103</v>
      </c>
      <c r="B1954" s="3" t="s">
        <v>14104</v>
      </c>
      <c r="C1954" s="3" t="s">
        <v>14105</v>
      </c>
      <c r="D1954" s="3" t="s">
        <v>14106</v>
      </c>
      <c r="E1954" s="3" t="s">
        <v>14107</v>
      </c>
      <c r="F1954" s="3" t="s">
        <v>14108</v>
      </c>
      <c r="G1954" s="3" t="s">
        <v>14109</v>
      </c>
      <c r="H1954" s="3" t="s">
        <v>14110</v>
      </c>
      <c r="I1954" s="3" t="str">
        <f>IFERROR(__xludf.DUMMYFUNCTION("GOOGLETRANSLATE(H1954,""id"",""en"")"),"Friends say young marriages are delicious to refuse vacant, yes, cute")</f>
        <v>Friends say young marriages are delicious to refuse vacant, yes, cute</v>
      </c>
    </row>
    <row r="1955" ht="15.75" customHeight="1">
      <c r="A1955" s="3" t="s">
        <v>14111</v>
      </c>
      <c r="B1955" s="3" t="s">
        <v>14112</v>
      </c>
      <c r="C1955" s="3" t="s">
        <v>14113</v>
      </c>
      <c r="D1955" s="3" t="s">
        <v>14114</v>
      </c>
      <c r="E1955" s="3" t="s">
        <v>14115</v>
      </c>
      <c r="F1955" s="3" t="s">
        <v>14116</v>
      </c>
      <c r="G1955" s="3" t="s">
        <v>14117</v>
      </c>
      <c r="H1955" s="3" t="s">
        <v>14118</v>
      </c>
      <c r="I1955" s="3" t="str">
        <f>IFERROR(__xludf.DUMMYFUNCTION("GOOGLETRANSLATE(H1955,""id"",""en"")"),"Gamau Mother Marriage Young Sex")</f>
        <v>Gamau Mother Marriage Young Sex</v>
      </c>
    </row>
    <row r="1956" ht="15.75" customHeight="1">
      <c r="A1956" s="3" t="s">
        <v>14119</v>
      </c>
      <c r="B1956" s="3" t="s">
        <v>14120</v>
      </c>
      <c r="C1956" s="3" t="s">
        <v>14121</v>
      </c>
      <c r="D1956" s="3" t="s">
        <v>14122</v>
      </c>
      <c r="E1956" s="3" t="s">
        <v>14123</v>
      </c>
      <c r="F1956" s="3" t="s">
        <v>14124</v>
      </c>
      <c r="G1956" s="3" t="s">
        <v>14125</v>
      </c>
      <c r="H1956" s="3" t="s">
        <v>14126</v>
      </c>
      <c r="I1956" s="3" t="str">
        <f>IFERROR(__xludf.DUMMYFUNCTION("GOOGLETRANSLATE(H1956,""id"",""en"")"),"Gossip Calculates the Subur Calendar If you don't get pregnant, you just get married, you are weird.")</f>
        <v>Gossip Calculates the Subur Calendar If you don't get pregnant, you just get married, you are weird.</v>
      </c>
    </row>
    <row r="1957" ht="15.75" customHeight="1">
      <c r="A1957" s="3" t="s">
        <v>14127</v>
      </c>
      <c r="B1957" s="3" t="s">
        <v>14127</v>
      </c>
      <c r="C1957" s="3" t="s">
        <v>14128</v>
      </c>
      <c r="D1957" s="3" t="s">
        <v>14129</v>
      </c>
      <c r="E1957" s="3" t="s">
        <v>14130</v>
      </c>
      <c r="F1957" s="3" t="s">
        <v>14131</v>
      </c>
      <c r="G1957" s="3" t="s">
        <v>14132</v>
      </c>
      <c r="H1957" s="3" t="s">
        <v>14133</v>
      </c>
      <c r="I1957" s="3" t="str">
        <f>IFERROR(__xludf.DUMMYFUNCTION("GOOGLETRANSLATE(H1957,""id"",""en"")"),"Girls regrets young marriage know the original character of her husband telling marriage to use the target age of annoyed ultimatum men who are ready to get married if you don't break up the competition fuck competition")</f>
        <v>Girls regrets young marriage know the original character of her husband telling marriage to use the target age of annoyed ultimatum men who are ready to get married if you don't break up the competition fuck competition</v>
      </c>
    </row>
    <row r="1958" ht="15.75" customHeight="1">
      <c r="A1958" s="3" t="s">
        <v>14134</v>
      </c>
      <c r="B1958" s="3" t="s">
        <v>14134</v>
      </c>
      <c r="C1958" s="3" t="s">
        <v>14135</v>
      </c>
      <c r="D1958" s="3" t="s">
        <v>14136</v>
      </c>
      <c r="E1958" s="3" t="s">
        <v>14137</v>
      </c>
      <c r="F1958" s="3" t="s">
        <v>14138</v>
      </c>
      <c r="G1958" s="3" t="s">
        <v>14139</v>
      </c>
      <c r="H1958" s="3" t="s">
        <v>14140</v>
      </c>
      <c r="I1958" s="3" t="str">
        <f>IFERROR(__xludf.DUMMYFUNCTION("GOOGLETRANSLATE(H1958,""id"",""en"")"),"we really scared to wake up really marriage to the age of young age")</f>
        <v>we really scared to wake up really marriage to the age of young age</v>
      </c>
    </row>
    <row r="1959" ht="15.75" customHeight="1">
      <c r="A1959" s="3" t="s">
        <v>14141</v>
      </c>
      <c r="B1959" s="3" t="s">
        <v>14141</v>
      </c>
      <c r="C1959" s="3" t="s">
        <v>14142</v>
      </c>
      <c r="D1959" s="3" t="s">
        <v>14143</v>
      </c>
      <c r="E1959" s="3" t="s">
        <v>14144</v>
      </c>
      <c r="F1959" s="3" t="s">
        <v>14145</v>
      </c>
      <c r="G1959" s="3" t="s">
        <v>14146</v>
      </c>
      <c r="H1959" s="3" t="s">
        <v>14147</v>
      </c>
      <c r="I1959" s="3" t="str">
        <f>IFERROR(__xludf.DUMMYFUNCTION("GOOGLETRANSLATE(H1959,""id"",""en"")"),"Young Marriage Brother Adds Mental Money Saying the Alas of Marriage Fear of Farming Rezeki Finding Marriage Alas Goblog Really Work Borrowing Money Young Soul Playing Halang Children Difficult Parents")</f>
        <v>Young Marriage Brother Adds Mental Money Saying the Alas of Marriage Fear of Farming Rezeki Finding Marriage Alas Goblog Really Work Borrowing Money Young Soul Playing Halang Children Difficult Parents</v>
      </c>
    </row>
    <row r="1960" ht="15.75" customHeight="1">
      <c r="A1960" s="3" t="s">
        <v>14148</v>
      </c>
      <c r="B1960" s="3" t="s">
        <v>14149</v>
      </c>
      <c r="C1960" s="3" t="s">
        <v>14150</v>
      </c>
      <c r="D1960" s="3" t="s">
        <v>14151</v>
      </c>
      <c r="E1960" s="3" t="s">
        <v>14152</v>
      </c>
      <c r="F1960" s="3" t="s">
        <v>14153</v>
      </c>
      <c r="G1960" s="3" t="s">
        <v>14154</v>
      </c>
      <c r="H1960" s="3" t="s">
        <v>14155</v>
      </c>
      <c r="I1960" s="3" t="str">
        <f>IFERROR(__xludf.DUMMYFUNCTION("GOOGLETRANSLATE(H1960,""id"",""en"")"),"nder please the family of the family of young marriage families honest, the burden of thinking the main marriage is not playing playing")</f>
        <v>nder please the family of the family of young marriage families honest, the burden of thinking the main marriage is not playing playing</v>
      </c>
    </row>
    <row r="1961" ht="15.75" customHeight="1">
      <c r="A1961" s="3" t="s">
        <v>14156</v>
      </c>
      <c r="B1961" s="3" t="s">
        <v>14157</v>
      </c>
      <c r="C1961" s="3" t="s">
        <v>14158</v>
      </c>
      <c r="D1961" s="3" t="s">
        <v>14159</v>
      </c>
      <c r="E1961" s="3" t="s">
        <v>14160</v>
      </c>
      <c r="F1961" s="3" t="s">
        <v>14161</v>
      </c>
      <c r="G1961" s="3" t="s">
        <v>14162</v>
      </c>
      <c r="H1961" s="3" t="s">
        <v>14163</v>
      </c>
      <c r="I1961" s="3" t="str">
        <f>IFERROR(__xludf.DUMMYFUNCTION("GOOGLETRANSLATE(H1961,""id"",""en"")"),"marriage young age tube money event")</f>
        <v>marriage young age tube money event</v>
      </c>
    </row>
    <row r="1962" ht="15.75" customHeight="1">
      <c r="A1962" s="3" t="s">
        <v>14164</v>
      </c>
      <c r="B1962" s="3" t="s">
        <v>14165</v>
      </c>
      <c r="C1962" s="3" t="s">
        <v>14166</v>
      </c>
      <c r="D1962" s="3" t="s">
        <v>14167</v>
      </c>
      <c r="E1962" s="3" t="s">
        <v>14168</v>
      </c>
      <c r="F1962" s="3" t="s">
        <v>14169</v>
      </c>
      <c r="G1962" s="3" t="s">
        <v>14169</v>
      </c>
      <c r="H1962" s="3" t="s">
        <v>14170</v>
      </c>
      <c r="I1962" s="3" t="str">
        <f>IFERROR(__xludf.DUMMYFUNCTION("GOOGLETRANSLATE(H1962,""id"",""en"")"),"old young marriage solution")</f>
        <v>old young marriage solution</v>
      </c>
    </row>
    <row r="1963" ht="15.75" customHeight="1">
      <c r="A1963" s="3" t="s">
        <v>14171</v>
      </c>
      <c r="B1963" s="3" t="s">
        <v>14172</v>
      </c>
      <c r="C1963" s="3" t="s">
        <v>14173</v>
      </c>
      <c r="D1963" s="3" t="s">
        <v>14174</v>
      </c>
      <c r="E1963" s="3" t="s">
        <v>14175</v>
      </c>
      <c r="F1963" s="3" t="s">
        <v>14176</v>
      </c>
      <c r="G1963" s="3" t="s">
        <v>14177</v>
      </c>
      <c r="H1963" s="3" t="s">
        <v>14178</v>
      </c>
      <c r="I1963" s="3" t="str">
        <f>IFERROR(__xludf.DUMMYFUNCTION("GOOGLETRANSLATE(H1963,""id"",""en"")"),"the generation of young marriage tug")</f>
        <v>the generation of young marriage tug</v>
      </c>
    </row>
    <row r="1964" ht="15.75" customHeight="1">
      <c r="A1964" s="3" t="s">
        <v>14179</v>
      </c>
      <c r="B1964" s="3" t="s">
        <v>14180</v>
      </c>
      <c r="C1964" s="3" t="s">
        <v>14181</v>
      </c>
      <c r="D1964" s="3" t="s">
        <v>14182</v>
      </c>
      <c r="E1964" s="3" t="s">
        <v>14183</v>
      </c>
      <c r="F1964" s="3" t="s">
        <v>14184</v>
      </c>
      <c r="G1964" s="3" t="s">
        <v>14184</v>
      </c>
      <c r="H1964" s="3" t="s">
        <v>14185</v>
      </c>
      <c r="I1964" s="3" t="str">
        <f>IFERROR(__xludf.DUMMYFUNCTION("GOOGLETRANSLATE(H1964,""id"",""en"")"),"Better young marriage")</f>
        <v>Better young marriage</v>
      </c>
    </row>
    <row r="1965" ht="15.75" customHeight="1">
      <c r="A1965" s="3" t="s">
        <v>14186</v>
      </c>
      <c r="B1965" s="3" t="s">
        <v>14187</v>
      </c>
      <c r="C1965" s="3" t="s">
        <v>14188</v>
      </c>
      <c r="D1965" s="3" t="s">
        <v>14189</v>
      </c>
      <c r="E1965" s="3" t="s">
        <v>14190</v>
      </c>
      <c r="F1965" s="3" t="s">
        <v>14191</v>
      </c>
      <c r="G1965" s="3" t="s">
        <v>14191</v>
      </c>
      <c r="H1965" s="3" t="s">
        <v>14192</v>
      </c>
      <c r="I1965" s="3" t="str">
        <f>IFERROR(__xludf.DUMMYFUNCTION("GOOGLETRANSLATE(H1965,""id"",""en"")"),"Adhisty Zara Easily Loves Falling in Love Gamau young marriage")</f>
        <v>Adhisty Zara Easily Loves Falling in Love Gamau young marriage</v>
      </c>
    </row>
    <row r="1966" ht="15.75" customHeight="1">
      <c r="A1966" s="3" t="s">
        <v>14193</v>
      </c>
      <c r="B1966" s="3" t="s">
        <v>14194</v>
      </c>
      <c r="C1966" s="3" t="s">
        <v>14195</v>
      </c>
      <c r="D1966" s="3" t="s">
        <v>14196</v>
      </c>
      <c r="E1966" s="3" t="s">
        <v>14197</v>
      </c>
      <c r="F1966" s="3" t="s">
        <v>14198</v>
      </c>
      <c r="G1966" s="3" t="s">
        <v>14198</v>
      </c>
      <c r="H1966" s="3" t="s">
        <v>14199</v>
      </c>
      <c r="I1966" s="3" t="str">
        <f>IFERROR(__xludf.DUMMYFUNCTION("GOOGLETRANSLATE(H1966,""id"",""en"")"),"Senggol Woman IRT Young Marriage")</f>
        <v>Senggol Woman IRT Young Marriage</v>
      </c>
    </row>
    <row r="1967" ht="15.75" customHeight="1">
      <c r="A1967" s="3" t="s">
        <v>14200</v>
      </c>
      <c r="B1967" s="3" t="s">
        <v>14201</v>
      </c>
      <c r="C1967" s="3" t="s">
        <v>14202</v>
      </c>
      <c r="D1967" s="3" t="s">
        <v>14203</v>
      </c>
      <c r="E1967" s="3" t="s">
        <v>14204</v>
      </c>
      <c r="F1967" s="3" t="s">
        <v>14205</v>
      </c>
      <c r="G1967" s="3" t="s">
        <v>14206</v>
      </c>
      <c r="H1967" s="3" t="s">
        <v>14207</v>
      </c>
      <c r="I1967" s="3" t="str">
        <f>IFERROR(__xludf.DUMMYFUNCTION("GOOGLETRANSLATE(H1967,""id"",""en"")"),"normal fuck alhamdulillah really live the environment, not marriage, etc., the neighbor is marriage, just marriage, just marriage, it feels like you feel a young marriage. Fuck")</f>
        <v>normal fuck alhamdulillah really live the environment, not marriage, etc., the neighbor is marriage, just marriage, just marriage, it feels like you feel a young marriage. Fuck</v>
      </c>
    </row>
    <row r="1968" ht="15.75" customHeight="1">
      <c r="A1968" s="3" t="s">
        <v>14208</v>
      </c>
      <c r="B1968" s="3" t="s">
        <v>14208</v>
      </c>
      <c r="C1968" s="3" t="s">
        <v>14209</v>
      </c>
      <c r="D1968" s="3" t="s">
        <v>14210</v>
      </c>
      <c r="E1968" s="3" t="s">
        <v>14211</v>
      </c>
      <c r="F1968" s="3" t="s">
        <v>14212</v>
      </c>
      <c r="G1968" s="3" t="s">
        <v>14213</v>
      </c>
      <c r="H1968" s="3" t="s">
        <v>14214</v>
      </c>
      <c r="I1968" s="3" t="str">
        <f>IFERROR(__xludf.DUMMYFUNCTION("GOOGLETRANSLATE(H1968,""id"",""en"")"),"just marriage focus on finding young cute like going down")</f>
        <v>just marriage focus on finding young cute like going down</v>
      </c>
    </row>
    <row r="1969" ht="15.75" customHeight="1">
      <c r="A1969" s="3" t="s">
        <v>14215</v>
      </c>
      <c r="B1969" s="3" t="s">
        <v>14216</v>
      </c>
      <c r="C1969" s="3" t="s">
        <v>14217</v>
      </c>
      <c r="D1969" s="3" t="s">
        <v>14218</v>
      </c>
      <c r="E1969" s="3" t="s">
        <v>14219</v>
      </c>
      <c r="F1969" s="3" t="s">
        <v>14220</v>
      </c>
      <c r="G1969" s="3" t="s">
        <v>14221</v>
      </c>
      <c r="H1969" s="3" t="s">
        <v>14222</v>
      </c>
      <c r="I1969" s="3" t="str">
        <f>IFERROR(__xludf.DUMMYFUNCTION("GOOGLETRANSLATE(H1969,""id"",""en"")"),"Good Day Indonesia New Survey Career Main Alas Millennial Generation Gamau young marriage")</f>
        <v>Good Day Indonesia New Survey Career Main Alas Millennial Generation Gamau young marriage</v>
      </c>
    </row>
    <row r="1970" ht="15.75" customHeight="1">
      <c r="A1970" s="3" t="s">
        <v>14223</v>
      </c>
      <c r="B1970" s="3" t="s">
        <v>14224</v>
      </c>
      <c r="C1970" s="3" t="s">
        <v>14225</v>
      </c>
      <c r="D1970" s="3" t="s">
        <v>14226</v>
      </c>
      <c r="E1970" s="3" t="s">
        <v>14226</v>
      </c>
      <c r="F1970" s="3" t="s">
        <v>14227</v>
      </c>
      <c r="G1970" s="3" t="s">
        <v>14228</v>
      </c>
      <c r="H1970" s="3" t="s">
        <v>14229</v>
      </c>
      <c r="I1970" s="3" t="str">
        <f>IFERROR(__xludf.DUMMYFUNCTION("GOOGLETRANSLATE(H1970,""id"",""en"")"),"the solution yes young people marriage")</f>
        <v>the solution yes young people marriage</v>
      </c>
    </row>
    <row r="1971" ht="15.75" customHeight="1">
      <c r="A1971" s="3" t="s">
        <v>14230</v>
      </c>
      <c r="B1971" s="3" t="s">
        <v>14231</v>
      </c>
      <c r="C1971" s="3" t="s">
        <v>14232</v>
      </c>
      <c r="D1971" s="3" t="s">
        <v>14233</v>
      </c>
      <c r="E1971" s="3" t="s">
        <v>14233</v>
      </c>
      <c r="F1971" s="3" t="s">
        <v>14234</v>
      </c>
      <c r="G1971" s="3" t="s">
        <v>14234</v>
      </c>
      <c r="H1971" s="3" t="s">
        <v>14235</v>
      </c>
      <c r="I1971" s="3" t="str">
        <f>IFERROR(__xludf.DUMMYFUNCTION("GOOGLETRANSLATE(H1971,""id"",""en"")"),"Report Cancel Young Marriage Plan")</f>
        <v>Report Cancel Young Marriage Plan</v>
      </c>
    </row>
    <row r="1972" ht="15.75" customHeight="1">
      <c r="A1972" s="3" t="s">
        <v>14236</v>
      </c>
      <c r="B1972" s="3" t="s">
        <v>14237</v>
      </c>
      <c r="C1972" s="3" t="s">
        <v>14238</v>
      </c>
      <c r="D1972" s="3" t="s">
        <v>14239</v>
      </c>
      <c r="E1972" s="3" t="s">
        <v>14240</v>
      </c>
      <c r="F1972" s="3" t="s">
        <v>14241</v>
      </c>
      <c r="G1972" s="3" t="s">
        <v>14242</v>
      </c>
      <c r="H1972" s="3" t="s">
        <v>14243</v>
      </c>
      <c r="I1972" s="3" t="str">
        <f>IFERROR(__xludf.DUMMYFUNCTION("GOOGLETRANSLATE(H1972,""id"",""en"")"),"rush to marry a relaxed young marriage like just love children")</f>
        <v>rush to marry a relaxed young marriage like just love children</v>
      </c>
    </row>
    <row r="1973" ht="15.75" customHeight="1">
      <c r="A1973" s="3" t="s">
        <v>14244</v>
      </c>
      <c r="B1973" s="3" t="s">
        <v>14245</v>
      </c>
      <c r="C1973" s="3" t="s">
        <v>14246</v>
      </c>
      <c r="D1973" s="3" t="s">
        <v>14247</v>
      </c>
      <c r="E1973" s="3" t="s">
        <v>14248</v>
      </c>
      <c r="F1973" s="3" t="s">
        <v>14249</v>
      </c>
      <c r="G1973" s="3" t="s">
        <v>14249</v>
      </c>
      <c r="H1973" s="3" t="s">
        <v>14250</v>
      </c>
      <c r="I1973" s="3" t="str">
        <f>IFERROR(__xludf.DUMMYFUNCTION("GOOGLETRANSLATE(H1973,""id"",""en"")"),"One of the young factors of young Japanese is not married")</f>
        <v>One of the young factors of young Japanese is not married</v>
      </c>
    </row>
    <row r="1974" ht="15.75" customHeight="1">
      <c r="A1974" s="3" t="s">
        <v>14251</v>
      </c>
      <c r="B1974" s="3" t="s">
        <v>14252</v>
      </c>
      <c r="C1974" s="3" t="s">
        <v>14253</v>
      </c>
      <c r="D1974" s="3" t="s">
        <v>14254</v>
      </c>
      <c r="E1974" s="3" t="s">
        <v>14255</v>
      </c>
      <c r="F1974" s="3" t="s">
        <v>14256</v>
      </c>
      <c r="G1974" s="3" t="s">
        <v>14257</v>
      </c>
      <c r="H1974" s="3" t="s">
        <v>14258</v>
      </c>
      <c r="I1974" s="3" t="str">
        <f>IFERROR(__xludf.DUMMYFUNCTION("GOOGLETRANSLATE(H1974,""id"",""en"")"),"Marriage Examples of Parents Marriage like seduction like young people work after work after work together with two")</f>
        <v>Marriage Examples of Parents Marriage like seduction like young people work after work after work together with two</v>
      </c>
    </row>
    <row r="1975" ht="15.75" customHeight="1">
      <c r="A1975" s="3" t="s">
        <v>14259</v>
      </c>
      <c r="B1975" s="3" t="s">
        <v>14260</v>
      </c>
      <c r="C1975" s="3" t="s">
        <v>14261</v>
      </c>
      <c r="D1975" s="3" t="s">
        <v>14262</v>
      </c>
      <c r="E1975" s="3" t="s">
        <v>14263</v>
      </c>
      <c r="F1975" s="3" t="s">
        <v>14264</v>
      </c>
      <c r="G1975" s="3" t="s">
        <v>14265</v>
      </c>
      <c r="H1975" s="3" t="s">
        <v>14266</v>
      </c>
      <c r="I1975" s="3" t="str">
        <f>IFERROR(__xludf.DUMMYFUNCTION("GOOGLETRANSLATE(H1975,""id"",""en"")"),"Comments on Religion Post say marriage to marriage lbh adultery people young people who are married, just marriage.")</f>
        <v>Comments on Religion Post say marriage to marriage lbh adultery people young people who are married, just marriage.</v>
      </c>
    </row>
    <row r="1976" ht="15.75" customHeight="1">
      <c r="A1976" s="3" t="s">
        <v>14267</v>
      </c>
      <c r="B1976" s="3" t="s">
        <v>14268</v>
      </c>
      <c r="C1976" s="3" t="s">
        <v>14269</v>
      </c>
      <c r="D1976" s="3" t="s">
        <v>14270</v>
      </c>
      <c r="E1976" s="3" t="s">
        <v>14271</v>
      </c>
      <c r="F1976" s="3" t="s">
        <v>14272</v>
      </c>
      <c r="G1976" s="3" t="s">
        <v>14273</v>
      </c>
      <c r="H1976" s="3" t="s">
        <v>14274</v>
      </c>
      <c r="I1976" s="3" t="str">
        <f>IFERROR(__xludf.DUMMYFUNCTION("GOOGLETRANSLATE(H1976,""id"",""en"")"),"regrets young marriage to be late in the nursing phase of children")</f>
        <v>regrets young marriage to be late in the nursing phase of children</v>
      </c>
    </row>
    <row r="1977" ht="15.75" customHeight="1">
      <c r="A1977" s="3" t="s">
        <v>14275</v>
      </c>
      <c r="B1977" s="3" t="s">
        <v>14276</v>
      </c>
      <c r="C1977" s="3" t="s">
        <v>14277</v>
      </c>
      <c r="D1977" s="3" t="s">
        <v>14278</v>
      </c>
      <c r="E1977" s="3" t="s">
        <v>14279</v>
      </c>
      <c r="F1977" s="3" t="s">
        <v>14280</v>
      </c>
      <c r="G1977" s="3" t="s">
        <v>14281</v>
      </c>
      <c r="H1977" s="3" t="s">
        <v>14282</v>
      </c>
      <c r="I1977" s="3" t="str">
        <f>IFERROR(__xludf.DUMMYFUNCTION("GOOGLETRANSLATE(H1977,""id"",""en"")"),"Anti -marriage is pretty good at the age of not young, so it's extra mental")</f>
        <v>Anti -marriage is pretty good at the age of not young, so it's extra mental</v>
      </c>
    </row>
    <row r="1978" ht="15.75" customHeight="1">
      <c r="A1978" s="3" t="s">
        <v>14283</v>
      </c>
      <c r="B1978" s="3" t="s">
        <v>14284</v>
      </c>
      <c r="C1978" s="3" t="s">
        <v>14285</v>
      </c>
      <c r="D1978" s="3" t="s">
        <v>14286</v>
      </c>
      <c r="E1978" s="3" t="s">
        <v>14287</v>
      </c>
      <c r="F1978" s="3" t="s">
        <v>14288</v>
      </c>
      <c r="G1978" s="3" t="s">
        <v>14289</v>
      </c>
      <c r="H1978" s="3" t="s">
        <v>14290</v>
      </c>
      <c r="I1978" s="3" t="str">
        <f>IFERROR(__xludf.DUMMYFUNCTION("GOOGLETRANSLATE(H1978,""id"",""en"")"),"I swear so annoyed the young widow is a young husband who lives, I don't care about the child, okay, okay, the widow is a weird person.")</f>
        <v>I swear so annoyed the young widow is a young husband who lives, I don't care about the child, okay, okay, the widow is a weird person.</v>
      </c>
    </row>
    <row r="1979" ht="15.75" customHeight="1">
      <c r="A1979" s="3" t="s">
        <v>14291</v>
      </c>
      <c r="B1979" s="3" t="s">
        <v>14292</v>
      </c>
      <c r="C1979" s="3" t="s">
        <v>14293</v>
      </c>
      <c r="D1979" s="3" t="s">
        <v>14294</v>
      </c>
      <c r="E1979" s="3" t="s">
        <v>14295</v>
      </c>
      <c r="F1979" s="3" t="s">
        <v>14296</v>
      </c>
      <c r="G1979" s="3" t="s">
        <v>14297</v>
      </c>
      <c r="H1979" s="3" t="s">
        <v>14298</v>
      </c>
      <c r="I1979" s="3" t="str">
        <f>IFERROR(__xludf.DUMMYFUNCTION("GOOGLETRANSLATE(H1979,""id"",""en"")"),"Gathering Young Girlfriends really get married quickly, you know, just like a woman who is married, just marriage to get married")</f>
        <v>Gathering Young Girlfriends really get married quickly, you know, just like a woman who is married, just marriage to get married</v>
      </c>
    </row>
    <row r="1980" ht="15.75" customHeight="1">
      <c r="A1980" s="3" t="s">
        <v>14299</v>
      </c>
      <c r="B1980" s="3" t="s">
        <v>14299</v>
      </c>
      <c r="C1980" s="3" t="s">
        <v>14300</v>
      </c>
      <c r="D1980" s="3" t="s">
        <v>14301</v>
      </c>
      <c r="E1980" s="3" t="s">
        <v>14302</v>
      </c>
      <c r="F1980" s="3" t="s">
        <v>14303</v>
      </c>
      <c r="G1980" s="3" t="s">
        <v>14304</v>
      </c>
      <c r="H1980" s="3" t="s">
        <v>14305</v>
      </c>
      <c r="I1980" s="3" t="str">
        <f>IFERROR(__xludf.DUMMYFUNCTION("GOOGLETRANSLATE(H1980,""id"",""en"")"),"the mother told the child to break up young people to make a marriage permit")</f>
        <v>the mother told the child to break up young people to make a marriage permit</v>
      </c>
    </row>
    <row r="1981" ht="15.75" customHeight="1">
      <c r="A1981" s="3" t="s">
        <v>14306</v>
      </c>
      <c r="B1981" s="3" t="s">
        <v>14307</v>
      </c>
      <c r="C1981" s="3" t="s">
        <v>14308</v>
      </c>
      <c r="D1981" s="3" t="s">
        <v>14309</v>
      </c>
      <c r="E1981" s="3" t="s">
        <v>14309</v>
      </c>
      <c r="F1981" s="3" t="s">
        <v>14310</v>
      </c>
      <c r="G1981" s="3" t="s">
        <v>14311</v>
      </c>
      <c r="H1981" s="3" t="s">
        <v>14312</v>
      </c>
      <c r="I1981" s="3" t="str">
        <f>IFERROR(__xludf.DUMMYFUNCTION("GOOGLETRANSLATE(H1981,""id"",""en"")"),"Skincare Sports of Marriage Young Marriage Old Clainted Marriage Self Esteem Boost with Physical Awat")</f>
        <v>Skincare Sports of Marriage Young Marriage Old Clainted Marriage Self Esteem Boost with Physical Awat</v>
      </c>
    </row>
    <row r="1982" ht="15.75" customHeight="1">
      <c r="A1982" s="3" t="s">
        <v>14313</v>
      </c>
      <c r="B1982" s="3" t="s">
        <v>14314</v>
      </c>
      <c r="C1982" s="3" t="s">
        <v>14315</v>
      </c>
      <c r="D1982" s="3" t="s">
        <v>14316</v>
      </c>
      <c r="E1982" s="3" t="s">
        <v>14317</v>
      </c>
      <c r="F1982" s="3" t="s">
        <v>14318</v>
      </c>
      <c r="G1982" s="3" t="s">
        <v>14319</v>
      </c>
      <c r="H1982" s="3" t="s">
        <v>14320</v>
      </c>
      <c r="I1982" s="3" t="str">
        <f>IFERROR(__xludf.DUMMYFUNCTION("GOOGLETRANSLATE(H1982,""id"",""en"")"),"yes sometimes like to listen to different marriage say marriage age if installing mah let's just be a rush to say hunting just a good youth satisfied working to play etc.")</f>
        <v>yes sometimes like to listen to different marriage say marriage age if installing mah let's just be a rush to say hunting just a good youth satisfied working to play etc.</v>
      </c>
    </row>
    <row r="1983" ht="15.75" customHeight="1">
      <c r="A1983" s="3" t="s">
        <v>14321</v>
      </c>
      <c r="B1983" s="3" t="s">
        <v>14322</v>
      </c>
      <c r="C1983" s="3" t="s">
        <v>14323</v>
      </c>
      <c r="D1983" s="3" t="s">
        <v>14324</v>
      </c>
      <c r="E1983" s="3" t="s">
        <v>14325</v>
      </c>
      <c r="F1983" s="3" t="s">
        <v>14326</v>
      </c>
      <c r="G1983" s="3" t="s">
        <v>14326</v>
      </c>
      <c r="H1983" s="3" t="s">
        <v>14327</v>
      </c>
      <c r="I1983" s="3" t="str">
        <f>IFERROR(__xludf.DUMMYFUNCTION("GOOGLETRANSLATE(H1983,""id"",""en"")"),"young already lazy how successful marriage to divorce MMI")</f>
        <v>young already lazy how successful marriage to divorce MMI</v>
      </c>
    </row>
    <row r="1984" ht="15.75" customHeight="1">
      <c r="A1984" s="3" t="s">
        <v>14328</v>
      </c>
      <c r="B1984" s="3" t="s">
        <v>14329</v>
      </c>
      <c r="C1984" s="3" t="s">
        <v>14330</v>
      </c>
      <c r="D1984" s="3" t="s">
        <v>14331</v>
      </c>
      <c r="E1984" s="3" t="s">
        <v>14331</v>
      </c>
      <c r="F1984" s="3" t="s">
        <v>14332</v>
      </c>
      <c r="G1984" s="3" t="s">
        <v>14333</v>
      </c>
      <c r="H1984" s="3" t="s">
        <v>14334</v>
      </c>
      <c r="I1984" s="3" t="str">
        <f>IFERROR(__xludf.DUMMYFUNCTION("GOOGLETRANSLATE(H1984,""id"",""en"")"),"FESS ALAS YOUNG NIKAH")</f>
        <v>FESS ALAS YOUNG NIKAH</v>
      </c>
    </row>
    <row r="1985" ht="15.75" customHeight="1">
      <c r="A1985" s="3" t="s">
        <v>14335</v>
      </c>
      <c r="B1985" s="3" t="s">
        <v>14336</v>
      </c>
      <c r="C1985" s="3" t="s">
        <v>14337</v>
      </c>
      <c r="D1985" s="3" t="s">
        <v>14338</v>
      </c>
      <c r="E1985" s="3" t="s">
        <v>14339</v>
      </c>
      <c r="F1985" s="3" t="s">
        <v>14340</v>
      </c>
      <c r="G1985" s="3" t="s">
        <v>14341</v>
      </c>
      <c r="H1985" s="3" t="s">
        <v>14342</v>
      </c>
      <c r="I1985" s="3" t="str">
        <f>IFERROR(__xludf.DUMMYFUNCTION("GOOGLETRANSLATE(H1985,""id"",""en"")"),"Friends like sex, change condoms, just don't have to be enjoyable because you are happy young")</f>
        <v>Friends like sex, change condoms, just don't have to be enjoyable because you are happy young</v>
      </c>
    </row>
    <row r="1986" ht="15.75" customHeight="1">
      <c r="A1986" s="3" t="s">
        <v>14343</v>
      </c>
      <c r="B1986" s="3" t="s">
        <v>14344</v>
      </c>
      <c r="C1986" s="3" t="s">
        <v>14345</v>
      </c>
      <c r="D1986" s="3" t="s">
        <v>14346</v>
      </c>
      <c r="E1986" s="3" t="s">
        <v>14347</v>
      </c>
      <c r="F1986" s="3" t="s">
        <v>14348</v>
      </c>
      <c r="G1986" s="3" t="s">
        <v>14349</v>
      </c>
      <c r="H1986" s="3" t="s">
        <v>14350</v>
      </c>
      <c r="I1986" s="3" t="str">
        <f>IFERROR(__xludf.DUMMYFUNCTION("GOOGLETRANSLATE(H1986,""id"",""en"")"),"Shanbin let's marry a young marriage match, let's")</f>
        <v>Shanbin let's marry a young marriage match, let's</v>
      </c>
    </row>
    <row r="1987" ht="15.75" customHeight="1">
      <c r="A1987" s="3" t="s">
        <v>14351</v>
      </c>
      <c r="B1987" s="3" t="s">
        <v>14351</v>
      </c>
      <c r="C1987" s="3" t="s">
        <v>14352</v>
      </c>
      <c r="D1987" s="3" t="s">
        <v>14353</v>
      </c>
      <c r="E1987" s="3" t="s">
        <v>14354</v>
      </c>
      <c r="F1987" s="3" t="s">
        <v>14355</v>
      </c>
      <c r="G1987" s="3" t="s">
        <v>14355</v>
      </c>
      <c r="H1987" s="3" t="s">
        <v>14356</v>
      </c>
      <c r="I1987" s="3" t="str">
        <f>IFERROR(__xludf.DUMMYFUNCTION("GOOGLETRANSLATE(H1987,""id"",""en"")"),"Forgot Niwa wife well because it is drawn like young hc ayato head of a marriage clan really sad that I can't tell the story of Kabukimono because it is rarely gbr Kabukimono")</f>
        <v>Forgot Niwa wife well because it is drawn like young hc ayato head of a marriage clan really sad that I can't tell the story of Kabukimono because it is rarely gbr Kabukimono</v>
      </c>
    </row>
    <row r="1988" ht="15.75" customHeight="1">
      <c r="A1988" s="3" t="s">
        <v>14357</v>
      </c>
      <c r="B1988" s="3" t="s">
        <v>14357</v>
      </c>
      <c r="C1988" s="3" t="s">
        <v>14358</v>
      </c>
      <c r="D1988" s="3" t="s">
        <v>14359</v>
      </c>
      <c r="E1988" s="3" t="s">
        <v>14360</v>
      </c>
      <c r="F1988" s="3" t="s">
        <v>14361</v>
      </c>
      <c r="G1988" s="3" t="s">
        <v>14362</v>
      </c>
      <c r="H1988" s="3" t="s">
        <v>14363</v>
      </c>
      <c r="I1988" s="3" t="str">
        <f>IFERROR(__xludf.DUMMYFUNCTION("GOOGLETRANSLATE(H1988,""id"",""en"")"),"He said stressful young marriages that were actually graduating from eSempe living with in -laws -in -law, making mental stress if household")</f>
        <v>He said stressful young marriages that were actually graduating from eSempe living with in -laws -in -law, making mental stress if household</v>
      </c>
    </row>
    <row r="1989" ht="15.75" customHeight="1">
      <c r="A1989" s="3" t="s">
        <v>14364</v>
      </c>
      <c r="B1989" s="3" t="s">
        <v>14365</v>
      </c>
      <c r="C1989" s="3" t="s">
        <v>14366</v>
      </c>
      <c r="D1989" s="3" t="s">
        <v>14367</v>
      </c>
      <c r="E1989" s="3" t="s">
        <v>14368</v>
      </c>
      <c r="F1989" s="3" t="s">
        <v>14369</v>
      </c>
      <c r="G1989" s="3" t="s">
        <v>14370</v>
      </c>
      <c r="H1989" s="3" t="s">
        <v>14371</v>
      </c>
      <c r="I1989" s="3" t="str">
        <f>IFERROR(__xludf.DUMMYFUNCTION("GOOGLETRANSLATE(H1989,""id"",""en"")"),"Really young marriage age forced parents to help the money help the cost of marriage different wives forced parents")</f>
        <v>Really young marriage age forced parents to help the money help the cost of marriage different wives forced parents</v>
      </c>
    </row>
    <row r="1990" ht="15.75" customHeight="1">
      <c r="A1990" s="3" t="s">
        <v>14372</v>
      </c>
      <c r="B1990" s="3" t="s">
        <v>14373</v>
      </c>
      <c r="C1990" s="3" t="s">
        <v>14374</v>
      </c>
      <c r="D1990" s="3" t="s">
        <v>14375</v>
      </c>
      <c r="E1990" s="3" t="s">
        <v>14376</v>
      </c>
      <c r="F1990" s="3" t="s">
        <v>14377</v>
      </c>
      <c r="G1990" s="3" t="s">
        <v>14378</v>
      </c>
      <c r="H1990" s="3" t="s">
        <v>14379</v>
      </c>
      <c r="I1990" s="3" t="str">
        <f>IFERROR(__xludf.DUMMYFUNCTION("GOOGLETRANSLATE(H1990,""id"",""en"")"),"if you only have age, say you're sorry for young marriage, sorry for old age")</f>
        <v>if you only have age, say you're sorry for young marriage, sorry for old age</v>
      </c>
    </row>
    <row r="1991" ht="15.75" customHeight="1">
      <c r="A1991" s="3" t="s">
        <v>14380</v>
      </c>
      <c r="B1991" s="3" t="s">
        <v>14381</v>
      </c>
      <c r="C1991" s="3" t="s">
        <v>14382</v>
      </c>
      <c r="D1991" s="3" t="s">
        <v>14383</v>
      </c>
      <c r="E1991" s="3" t="s">
        <v>14383</v>
      </c>
      <c r="F1991" s="3" t="s">
        <v>14384</v>
      </c>
      <c r="G1991" s="3" t="s">
        <v>14384</v>
      </c>
      <c r="H1991" s="3" t="s">
        <v>14385</v>
      </c>
      <c r="I1991" s="3" t="str">
        <f>IFERROR(__xludf.DUMMYFUNCTION("GOOGLETRANSLATE(H1991,""id"",""en"")"),"Marriage Young Master Na Jaemin")</f>
        <v>Marriage Young Master Na Jaemin</v>
      </c>
    </row>
    <row r="1992" ht="15.75" customHeight="1">
      <c r="A1992" s="3" t="s">
        <v>14386</v>
      </c>
      <c r="B1992" s="3" t="s">
        <v>14387</v>
      </c>
      <c r="C1992" s="3" t="s">
        <v>14388</v>
      </c>
      <c r="D1992" s="3" t="s">
        <v>14389</v>
      </c>
      <c r="E1992" s="3" t="s">
        <v>14390</v>
      </c>
      <c r="F1992" s="3" t="s">
        <v>14391</v>
      </c>
      <c r="G1992" s="3" t="s">
        <v>14391</v>
      </c>
      <c r="H1992" s="3" t="s">
        <v>14392</v>
      </c>
      <c r="I1992" s="3" t="str">
        <f>IFERROR(__xludf.DUMMYFUNCTION("GOOGLETRANSLATE(H1992,""id"",""en"")"),"Indonesia is Java")</f>
        <v>Indonesia is Java</v>
      </c>
    </row>
    <row r="1993" ht="15.75" customHeight="1">
      <c r="A1993" s="3" t="s">
        <v>14393</v>
      </c>
      <c r="B1993" s="3" t="s">
        <v>14394</v>
      </c>
      <c r="C1993" s="3" t="s">
        <v>14395</v>
      </c>
      <c r="D1993" s="3" t="s">
        <v>14396</v>
      </c>
      <c r="E1993" s="3" t="s">
        <v>14397</v>
      </c>
      <c r="F1993" s="3" t="s">
        <v>14398</v>
      </c>
      <c r="G1993" s="3" t="s">
        <v>14399</v>
      </c>
      <c r="H1993" s="3" t="s">
        <v>14400</v>
      </c>
      <c r="I1993" s="3" t="str">
        <f>IFERROR(__xludf.DUMMYFUNCTION("GOOGLETRANSLATE(H1993,""id"",""en"")"),"I don't want to marry a beautiful portrait of Nafa Urbach Angel Nafa Urbach, the popular Indonesian artist and young Nafa beautiful tawan")</f>
        <v>I don't want to marry a beautiful portrait of Nafa Urbach Angel Nafa Urbach, the popular Indonesian artist and young Nafa beautiful tawan</v>
      </c>
    </row>
    <row r="1994" ht="15.75" customHeight="1">
      <c r="A1994" s="3" t="s">
        <v>14401</v>
      </c>
      <c r="B1994" s="3" t="s">
        <v>14402</v>
      </c>
      <c r="C1994" s="3" t="s">
        <v>14403</v>
      </c>
      <c r="D1994" s="3" t="s">
        <v>14404</v>
      </c>
      <c r="E1994" s="3" t="s">
        <v>14405</v>
      </c>
      <c r="F1994" s="3" t="s">
        <v>14406</v>
      </c>
      <c r="G1994" s="3" t="s">
        <v>14406</v>
      </c>
      <c r="H1994" s="3" t="s">
        <v>14407</v>
      </c>
      <c r="I1994" s="3" t="str">
        <f>IFERROR(__xludf.DUMMYFUNCTION("GOOGLETRANSLATE(H1994,""id"",""en"")"),"Buy Panda Dolls Love the Great Marriage Cita Ghosting Friends")</f>
        <v>Buy Panda Dolls Love the Great Marriage Cita Ghosting Friends</v>
      </c>
    </row>
    <row r="1995" ht="15.75" customHeight="1">
      <c r="A1995" s="3" t="s">
        <v>14408</v>
      </c>
      <c r="B1995" s="3" t="s">
        <v>14408</v>
      </c>
      <c r="C1995" s="3" t="s">
        <v>14409</v>
      </c>
      <c r="D1995" s="3" t="s">
        <v>14410</v>
      </c>
      <c r="E1995" s="3" t="s">
        <v>14411</v>
      </c>
      <c r="F1995" s="3" t="s">
        <v>14412</v>
      </c>
      <c r="G1995" s="3" t="s">
        <v>14413</v>
      </c>
      <c r="H1995" s="3" t="s">
        <v>14414</v>
      </c>
      <c r="I1995" s="3" t="str">
        <f>IFERROR(__xludf.DUMMYFUNCTION("GOOGLETRANSLATE(H1995,""id"",""en"")"),"brother if you get married young selling pop ice success")</f>
        <v>brother if you get married young selling pop ice success</v>
      </c>
    </row>
    <row r="1996" ht="15.75" customHeight="1">
      <c r="A1996" s="3" t="s">
        <v>14415</v>
      </c>
      <c r="B1996" s="3" t="s">
        <v>14416</v>
      </c>
      <c r="C1996" s="3" t="s">
        <v>14417</v>
      </c>
      <c r="D1996" s="3" t="s">
        <v>14418</v>
      </c>
      <c r="E1996" s="3" t="s">
        <v>14419</v>
      </c>
      <c r="F1996" s="3" t="s">
        <v>14420</v>
      </c>
      <c r="G1996" s="3" t="s">
        <v>14421</v>
      </c>
      <c r="H1996" s="3" t="s">
        <v>14422</v>
      </c>
      <c r="I1996" s="3" t="str">
        <f>IFERROR(__xludf.DUMMYFUNCTION("GOOGLETRANSLATE(H1996,""id"",""en"")"),"Women Only Marriage Young Age College")</f>
        <v>Women Only Marriage Young Age College</v>
      </c>
    </row>
    <row r="1997" ht="15.75" customHeight="1">
      <c r="A1997" s="3" t="s">
        <v>14423</v>
      </c>
      <c r="B1997" s="3" t="s">
        <v>14423</v>
      </c>
      <c r="C1997" s="3" t="s">
        <v>14424</v>
      </c>
      <c r="D1997" s="3" t="s">
        <v>14425</v>
      </c>
      <c r="E1997" s="3" t="s">
        <v>14426</v>
      </c>
      <c r="F1997" s="3" t="s">
        <v>14427</v>
      </c>
      <c r="G1997" s="3" t="s">
        <v>14428</v>
      </c>
      <c r="H1997" s="3" t="s">
        <v>14429</v>
      </c>
      <c r="I1997" s="3" t="str">
        <f>IFERROR(__xludf.DUMMYFUNCTION("GOOGLETRANSLATE(H1997,""id"",""en"")"),"Simple People Its Images Young Marriage Happy Parents Chase the Young Young Satisfied Title Rich Ounty Pulling")</f>
        <v>Simple People Its Images Young Marriage Happy Parents Chase the Young Young Satisfied Title Rich Ounty Pulling</v>
      </c>
    </row>
    <row r="1998" ht="15.75" customHeight="1">
      <c r="A1998" s="3" t="s">
        <v>14430</v>
      </c>
      <c r="B1998" s="3" t="s">
        <v>14431</v>
      </c>
      <c r="C1998" s="3" t="s">
        <v>14432</v>
      </c>
      <c r="D1998" s="3" t="s">
        <v>14433</v>
      </c>
      <c r="E1998" s="3" t="s">
        <v>14434</v>
      </c>
      <c r="F1998" s="3" t="s">
        <v>14435</v>
      </c>
      <c r="G1998" s="3" t="s">
        <v>14436</v>
      </c>
      <c r="H1998" s="3" t="s">
        <v>14437</v>
      </c>
      <c r="I1998" s="3" t="str">
        <f>IFERROR(__xludf.DUMMYFUNCTION("GOOGLETRANSLATE(H1998,""id"",""en"")"),"People Start the finish line finish old marriage ydah lives young age, the smell of destiny")</f>
        <v>People Start the finish line finish old marriage ydah lives young age, the smell of destiny</v>
      </c>
    </row>
    <row r="1999" ht="15.75" customHeight="1">
      <c r="A1999" s="3" t="s">
        <v>14438</v>
      </c>
      <c r="B1999" s="3" t="s">
        <v>14438</v>
      </c>
      <c r="C1999" s="3" t="s">
        <v>14439</v>
      </c>
      <c r="D1999" s="3" t="s">
        <v>14440</v>
      </c>
      <c r="E1999" s="3" t="s">
        <v>14441</v>
      </c>
      <c r="F1999" s="3" t="s">
        <v>14442</v>
      </c>
      <c r="G1999" s="3" t="s">
        <v>14443</v>
      </c>
      <c r="H1999" s="3" t="s">
        <v>14444</v>
      </c>
      <c r="I1999" s="3" t="str">
        <f>IFERROR(__xludf.DUMMYFUNCTION("GOOGLETRANSLATE(H1999,""id"",""en"")"),"ladies please hear young marriage marriage and marriage to marriage to chase career career marriage lecture work tofu")</f>
        <v>ladies please hear young marriage marriage and marriage to marriage to chase career career marriage lecture work tofu</v>
      </c>
    </row>
    <row r="2000" ht="15.75" customHeight="1">
      <c r="A2000" s="3" t="s">
        <v>14445</v>
      </c>
      <c r="B2000" s="3" t="s">
        <v>14446</v>
      </c>
      <c r="C2000" s="3" t="s">
        <v>14447</v>
      </c>
      <c r="D2000" s="3" t="s">
        <v>14448</v>
      </c>
      <c r="E2000" s="3" t="s">
        <v>14449</v>
      </c>
      <c r="F2000" s="3" t="s">
        <v>14450</v>
      </c>
      <c r="G2000" s="3" t="s">
        <v>14450</v>
      </c>
      <c r="H2000" s="3" t="s">
        <v>14451</v>
      </c>
      <c r="I2000" s="3" t="str">
        <f>IFERROR(__xludf.DUMMYFUNCTION("GOOGLETRANSLATE(H2000,""id"",""en"")"),"Young Marriage Friend And Like")</f>
        <v>Young Marriage Friend And Like</v>
      </c>
    </row>
    <row r="2001" ht="15.75" customHeight="1">
      <c r="A2001" s="3" t="s">
        <v>14452</v>
      </c>
      <c r="B2001" s="3" t="s">
        <v>14453</v>
      </c>
      <c r="C2001" s="3" t="s">
        <v>14454</v>
      </c>
      <c r="D2001" s="3" t="s">
        <v>14455</v>
      </c>
      <c r="E2001" s="3" t="s">
        <v>14456</v>
      </c>
      <c r="F2001" s="3" t="s">
        <v>14457</v>
      </c>
      <c r="G2001" s="3" t="s">
        <v>14458</v>
      </c>
      <c r="H2001" s="3" t="s">
        <v>14459</v>
      </c>
      <c r="I2001" s="3" t="str">
        <f>IFERROR(__xludf.DUMMYFUNCTION("GOOGLETRANSLATE(H2001,""id"",""en"")"),"Please enjoy young sister so that you get married if you play your parents, you don't know if you get married")</f>
        <v>Please enjoy young sister so that you get married if you play your parents, you don't know if you get married</v>
      </c>
    </row>
    <row r="2002" ht="15.75" customHeight="1">
      <c r="A2002" s="3" t="s">
        <v>14460</v>
      </c>
      <c r="B2002" s="3" t="s">
        <v>14461</v>
      </c>
      <c r="C2002" s="3" t="s">
        <v>14462</v>
      </c>
      <c r="D2002" s="3" t="s">
        <v>14463</v>
      </c>
      <c r="E2002" s="3" t="s">
        <v>14464</v>
      </c>
      <c r="F2002" s="3" t="s">
        <v>14465</v>
      </c>
      <c r="G2002" s="3" t="s">
        <v>14466</v>
      </c>
      <c r="H2002" s="3" t="s">
        <v>14467</v>
      </c>
      <c r="I2002" s="3" t="str">
        <f>IFERROR(__xludf.DUMMYFUNCTION("GOOGLETRANSLATE(H2002,""id"",""en"")"),"try installing mintol looking for a photo of a bumer make a good collage he is young, happy marriage, marriage, the empty space")</f>
        <v>try installing mintol looking for a photo of a bumer make a good collage he is young, happy marriage, marriage, the empty space</v>
      </c>
    </row>
    <row r="2003" ht="15.75" customHeight="1">
      <c r="A2003" s="3" t="s">
        <v>14468</v>
      </c>
      <c r="B2003" s="3" t="s">
        <v>14469</v>
      </c>
      <c r="C2003" s="3" t="s">
        <v>14470</v>
      </c>
      <c r="D2003" s="3" t="s">
        <v>14471</v>
      </c>
      <c r="E2003" s="3" t="s">
        <v>14472</v>
      </c>
      <c r="F2003" s="3" t="s">
        <v>14473</v>
      </c>
      <c r="G2003" s="3" t="s">
        <v>14474</v>
      </c>
      <c r="H2003" s="3" t="s">
        <v>14475</v>
      </c>
      <c r="I2003" s="3" t="str">
        <f>IFERROR(__xludf.DUMMYFUNCTION("GOOGLETRANSLATE(H2003,""id"",""en"")"),"Playing young Europe, there are many teenage children in the performance of Gacor, yes, Indonesia marries the performance down strangely thinking about")</f>
        <v>Playing young Europe, there are many teenage children in the performance of Gacor, yes, Indonesia marries the performance down strangely thinking about</v>
      </c>
    </row>
    <row r="2004" ht="15.75" customHeight="1">
      <c r="A2004" s="3" t="s">
        <v>14476</v>
      </c>
      <c r="B2004" s="3" t="s">
        <v>14477</v>
      </c>
      <c r="C2004" s="3" t="s">
        <v>14478</v>
      </c>
      <c r="D2004" s="3" t="s">
        <v>14479</v>
      </c>
      <c r="E2004" s="3" t="s">
        <v>14480</v>
      </c>
      <c r="F2004" s="3" t="s">
        <v>14481</v>
      </c>
      <c r="G2004" s="3" t="s">
        <v>14482</v>
      </c>
      <c r="H2004" s="3" t="s">
        <v>14483</v>
      </c>
      <c r="I2004" s="3" t="str">
        <f>IFERROR(__xludf.DUMMYFUNCTION("GOOGLETRANSLATE(H2004,""id"",""en"")"),"Young Marriage Gathering Money Elementary School")</f>
        <v>Young Marriage Gathering Money Elementary School</v>
      </c>
    </row>
    <row r="2005" ht="15.75" customHeight="1">
      <c r="A2005" s="3" t="s">
        <v>14484</v>
      </c>
      <c r="B2005" s="3" t="s">
        <v>14485</v>
      </c>
      <c r="C2005" s="3" t="s">
        <v>14486</v>
      </c>
      <c r="D2005" s="3" t="s">
        <v>14487</v>
      </c>
      <c r="E2005" s="3" t="s">
        <v>14487</v>
      </c>
      <c r="F2005" s="3" t="s">
        <v>14488</v>
      </c>
      <c r="G2005" s="3" t="s">
        <v>14489</v>
      </c>
      <c r="H2005" s="3" t="s">
        <v>14490</v>
      </c>
      <c r="I2005" s="3" t="str">
        <f>IFERROR(__xludf.DUMMYFUNCTION("GOOGLETRANSLATE(H2005,""id"",""en"")"),"delicious marriage young underage")</f>
        <v>delicious marriage young underage</v>
      </c>
    </row>
    <row r="2006" ht="15.75" customHeight="1">
      <c r="A2006" s="3" t="s">
        <v>14491</v>
      </c>
      <c r="B2006" s="3" t="s">
        <v>14491</v>
      </c>
      <c r="C2006" s="3" t="s">
        <v>14492</v>
      </c>
      <c r="D2006" s="3" t="s">
        <v>14493</v>
      </c>
      <c r="E2006" s="3" t="s">
        <v>14494</v>
      </c>
      <c r="F2006" s="3" t="s">
        <v>14495</v>
      </c>
      <c r="G2006" s="3" t="s">
        <v>14496</v>
      </c>
      <c r="H2006" s="3" t="s">
        <v>14497</v>
      </c>
      <c r="I2006" s="3" t="str">
        <f>IFERROR(__xludf.DUMMYFUNCTION("GOOGLETRANSLATE(H2006,""id"",""en"")"),"they marriage young boyfriend marriage taaruf not praying deh the sin blablabla then school graduated girlfriend")</f>
        <v>they marriage young boyfriend marriage taaruf not praying deh the sin blablabla then school graduated girlfriend</v>
      </c>
    </row>
    <row r="2007" ht="15.75" customHeight="1">
      <c r="A2007" s="3" t="s">
        <v>14498</v>
      </c>
      <c r="B2007" s="3" t="s">
        <v>14499</v>
      </c>
      <c r="C2007" s="3" t="s">
        <v>14500</v>
      </c>
      <c r="D2007" s="3" t="s">
        <v>14501</v>
      </c>
      <c r="E2007" s="3" t="s">
        <v>14502</v>
      </c>
      <c r="F2007" s="3" t="s">
        <v>14503</v>
      </c>
      <c r="G2007" s="3" t="s">
        <v>14504</v>
      </c>
      <c r="H2007" s="3" t="s">
        <v>14505</v>
      </c>
      <c r="I2007" s="3" t="str">
        <f>IFERROR(__xludf.DUMMYFUNCTION("GOOGLETRANSLATE(H2007,""id"",""en"")"),"really marriage people the frequency of mental marriage physical money is also a focus on reaching two yes enthusiasm")</f>
        <v>really marriage people the frequency of mental marriage physical money is also a focus on reaching two yes enthusiasm</v>
      </c>
    </row>
    <row r="2008" ht="15.75" customHeight="1">
      <c r="A2008" s="3" t="s">
        <v>14506</v>
      </c>
      <c r="B2008" s="3" t="s">
        <v>14507</v>
      </c>
      <c r="C2008" s="3" t="s">
        <v>14508</v>
      </c>
      <c r="D2008" s="3" t="s">
        <v>14509</v>
      </c>
      <c r="E2008" s="3" t="s">
        <v>14509</v>
      </c>
      <c r="F2008" s="3" t="s">
        <v>14510</v>
      </c>
      <c r="G2008" s="3" t="s">
        <v>14511</v>
      </c>
      <c r="H2008" s="3" t="s">
        <v>14512</v>
      </c>
      <c r="I2008" s="3" t="str">
        <f>IFERROR(__xludf.DUMMYFUNCTION("GOOGLETRANSLATE(H2008,""id"",""en"")"),"many problems of adultery pregnant marriage proof of the realism of the real slang damaged generation of radicalism of trading issues should be aware of the slang of Islam")</f>
        <v>many problems of adultery pregnant marriage proof of the realism of the real slang damaged generation of radicalism of trading issues should be aware of the slang of Islam</v>
      </c>
    </row>
    <row r="2009" ht="15.75" customHeight="1">
      <c r="A2009" s="3" t="s">
        <v>14513</v>
      </c>
      <c r="B2009" s="3" t="s">
        <v>14513</v>
      </c>
      <c r="C2009" s="3" t="s">
        <v>14514</v>
      </c>
      <c r="D2009" s="3" t="s">
        <v>14515</v>
      </c>
      <c r="E2009" s="3" t="s">
        <v>14516</v>
      </c>
      <c r="F2009" s="3" t="s">
        <v>14517</v>
      </c>
      <c r="G2009" s="3" t="s">
        <v>14518</v>
      </c>
      <c r="H2009" s="3" t="s">
        <v>14519</v>
      </c>
      <c r="I2009" s="3" t="str">
        <f>IFERROR(__xludf.DUMMYFUNCTION("GOOGLETRANSLATE(H2009,""id"",""en"")"),"marriage so that the young is enjoyed by the ups and downs, the material is good if you have a coffee two ages")</f>
        <v>marriage so that the young is enjoyed by the ups and downs, the material is good if you have a coffee two ages</v>
      </c>
    </row>
    <row r="2010" ht="15.75" customHeight="1">
      <c r="A2010" s="3" t="s">
        <v>14520</v>
      </c>
      <c r="B2010" s="3" t="s">
        <v>14520</v>
      </c>
      <c r="C2010" s="3" t="s">
        <v>14521</v>
      </c>
      <c r="D2010" s="3" t="s">
        <v>14522</v>
      </c>
      <c r="E2010" s="3" t="s">
        <v>14523</v>
      </c>
      <c r="F2010" s="3" t="s">
        <v>14524</v>
      </c>
      <c r="G2010" s="3" t="s">
        <v>14525</v>
      </c>
      <c r="H2010" s="3" t="s">
        <v>14526</v>
      </c>
      <c r="I2010" s="3" t="str">
        <f>IFERROR(__xludf.DUMMYFUNCTION("GOOGLETRANSLATE(H2010,""id"",""en"")"),"marriage nder alhamdulillah young favors")</f>
        <v>marriage nder alhamdulillah young favors</v>
      </c>
    </row>
    <row r="2011" ht="15.75" customHeight="1">
      <c r="A2011" s="3" t="s">
        <v>14527</v>
      </c>
      <c r="B2011" s="3" t="s">
        <v>14527</v>
      </c>
      <c r="C2011" s="3" t="s">
        <v>14528</v>
      </c>
      <c r="D2011" s="3" t="s">
        <v>14529</v>
      </c>
      <c r="E2011" s="3" t="s">
        <v>14530</v>
      </c>
      <c r="F2011" s="3" t="s">
        <v>14531</v>
      </c>
      <c r="G2011" s="3" t="s">
        <v>14531</v>
      </c>
      <c r="H2011" s="3" t="s">
        <v>14532</v>
      </c>
      <c r="I2011" s="3" t="str">
        <f>IFERROR(__xludf.DUMMYFUNCTION("GOOGLETRANSLATE(H2011,""id"",""en"")"),"people who money is young marriage")</f>
        <v>people who money is young marriage</v>
      </c>
    </row>
    <row r="2012" ht="15.75" customHeight="1">
      <c r="A2012" s="3" t="s">
        <v>14533</v>
      </c>
      <c r="B2012" s="3" t="s">
        <v>14534</v>
      </c>
      <c r="C2012" s="3" t="s">
        <v>14535</v>
      </c>
      <c r="D2012" s="3" t="s">
        <v>14536</v>
      </c>
      <c r="E2012" s="3" t="s">
        <v>14537</v>
      </c>
      <c r="F2012" s="3" t="s">
        <v>14538</v>
      </c>
      <c r="G2012" s="3" t="s">
        <v>14539</v>
      </c>
      <c r="H2012" s="3" t="s">
        <v>14540</v>
      </c>
      <c r="I2012" s="3" t="str">
        <f>IFERROR(__xludf.DUMMYFUNCTION("GOOGLETRANSLATE(H2012,""id"",""en"")"),"The worth it is not the thesis of marriage, send a different position of a boyfriend, send hesitant, afraid")</f>
        <v>The worth it is not the thesis of marriage, send a different position of a boyfriend, send hesitant, afraid</v>
      </c>
    </row>
    <row r="2013" ht="15.75" customHeight="1">
      <c r="A2013" s="3" t="s">
        <v>14541</v>
      </c>
      <c r="B2013" s="3" t="s">
        <v>14542</v>
      </c>
      <c r="C2013" s="3" t="s">
        <v>14543</v>
      </c>
      <c r="D2013" s="3" t="s">
        <v>14544</v>
      </c>
      <c r="E2013" s="3" t="s">
        <v>14545</v>
      </c>
      <c r="F2013" s="3" t="s">
        <v>14546</v>
      </c>
      <c r="G2013" s="3" t="s">
        <v>14547</v>
      </c>
      <c r="H2013" s="3" t="s">
        <v>14548</v>
      </c>
      <c r="I2013" s="3" t="str">
        <f>IFERROR(__xludf.DUMMYFUNCTION("GOOGLETRANSLATE(H2013,""id"",""en"")"),"bad marriage young selling seblak cod selling wa jastip eating sister")</f>
        <v>bad marriage young selling seblak cod selling wa jastip eating sister</v>
      </c>
    </row>
    <row r="2014" ht="15.75" customHeight="1">
      <c r="A2014" s="3" t="s">
        <v>14549</v>
      </c>
      <c r="B2014" s="3" t="s">
        <v>14550</v>
      </c>
      <c r="C2014" s="3" t="s">
        <v>14551</v>
      </c>
      <c r="D2014" s="3" t="s">
        <v>14552</v>
      </c>
      <c r="E2014" s="3" t="s">
        <v>14553</v>
      </c>
      <c r="F2014" s="3" t="s">
        <v>14554</v>
      </c>
      <c r="G2014" s="3" t="s">
        <v>14555</v>
      </c>
      <c r="H2014" s="3" t="s">
        <v>14556</v>
      </c>
      <c r="I2014" s="3" t="str">
        <f>IFERROR(__xludf.DUMMYFUNCTION("GOOGLETRANSLATE(H2014,""id"",""en"")"),"The Madurese are close to the golden animal tubes, the form of money from the gold bank of livestock, children with rezeki related to young marriage")</f>
        <v>The Madurese are close to the golden animal tubes, the form of money from the gold bank of livestock, children with rezeki related to young marriage</v>
      </c>
    </row>
    <row r="2015" ht="15.75" customHeight="1">
      <c r="A2015" s="3" t="s">
        <v>14557</v>
      </c>
      <c r="B2015" s="3" t="s">
        <v>14558</v>
      </c>
      <c r="C2015" s="3" t="s">
        <v>14559</v>
      </c>
      <c r="D2015" s="3" t="s">
        <v>14560</v>
      </c>
      <c r="E2015" s="3" t="s">
        <v>14560</v>
      </c>
      <c r="F2015" s="3" t="s">
        <v>14561</v>
      </c>
      <c r="G2015" s="3" t="s">
        <v>14561</v>
      </c>
      <c r="H2015" s="3" t="s">
        <v>14562</v>
      </c>
      <c r="I2015" s="3" t="str">
        <f>IFERROR(__xludf.DUMMYFUNCTION("GOOGLETRANSLATE(H2015,""id"",""en"")"),"Phil Foden Just a Young Marriage Children")</f>
        <v>Phil Foden Just a Young Marriage Children</v>
      </c>
    </row>
    <row r="2016" ht="15.75" customHeight="1">
      <c r="A2016" s="3" t="s">
        <v>14563</v>
      </c>
      <c r="B2016" s="3" t="s">
        <v>14564</v>
      </c>
      <c r="C2016" s="3" t="s">
        <v>14565</v>
      </c>
      <c r="D2016" s="3" t="s">
        <v>14566</v>
      </c>
      <c r="E2016" s="3" t="s">
        <v>14567</v>
      </c>
      <c r="F2016" s="3" t="s">
        <v>14568</v>
      </c>
      <c r="G2016" s="3" t="s">
        <v>14569</v>
      </c>
      <c r="H2016" s="3" t="s">
        <v>14570</v>
      </c>
      <c r="I2016" s="3" t="str">
        <f>IFERROR(__xludf.DUMMYFUNCTION("GOOGLETRANSLATE(H2016,""id"",""en"")"),"Marriage Friend Lecture Semester Pay Parents Parents Appears Heads of Young Marriage People Yes, the cost of marriage children is easy to need money")</f>
        <v>Marriage Friend Lecture Semester Pay Parents Parents Appears Heads of Young Marriage People Yes, the cost of marriage children is easy to need money</v>
      </c>
    </row>
    <row r="2017" ht="15.75" customHeight="1">
      <c r="A2017" s="3" t="s">
        <v>14571</v>
      </c>
      <c r="B2017" s="3" t="s">
        <v>14572</v>
      </c>
      <c r="C2017" s="3" t="s">
        <v>14573</v>
      </c>
      <c r="D2017" s="3" t="s">
        <v>14574</v>
      </c>
      <c r="E2017" s="3" t="s">
        <v>14575</v>
      </c>
      <c r="F2017" s="3" t="s">
        <v>14576</v>
      </c>
      <c r="G2017" s="3" t="s">
        <v>14577</v>
      </c>
      <c r="H2017" s="3" t="s">
        <v>14578</v>
      </c>
      <c r="I2017" s="3" t="str">
        <f>IFERROR(__xludf.DUMMYFUNCTION("GOOGLETRANSLATE(H2017,""id"",""en"")"),"young marriage mah wrong wrong mental amp money lust")</f>
        <v>young marriage mah wrong wrong mental amp money lust</v>
      </c>
    </row>
    <row r="2018" ht="15.75" customHeight="1">
      <c r="A2018" s="3" t="s">
        <v>14579</v>
      </c>
      <c r="B2018" s="3" t="s">
        <v>14580</v>
      </c>
      <c r="C2018" s="3" t="s">
        <v>14581</v>
      </c>
      <c r="D2018" s="3" t="s">
        <v>14582</v>
      </c>
      <c r="E2018" s="3" t="s">
        <v>14582</v>
      </c>
      <c r="F2018" s="3" t="s">
        <v>14583</v>
      </c>
      <c r="G2018" s="3" t="s">
        <v>14583</v>
      </c>
      <c r="H2018" s="3" t="s">
        <v>14584</v>
      </c>
      <c r="I2018" s="3" t="str">
        <f>IFERROR(__xludf.DUMMYFUNCTION("GOOGLETRANSLATE(H2018,""id"",""en"")"),"Young marriage people save their baby's elementary school")</f>
        <v>Young marriage people save their baby's elementary school</v>
      </c>
    </row>
    <row r="2019" ht="15.75" customHeight="1">
      <c r="A2019" s="3" t="s">
        <v>14585</v>
      </c>
      <c r="B2019" s="3" t="s">
        <v>14586</v>
      </c>
      <c r="C2019" s="3" t="s">
        <v>14587</v>
      </c>
      <c r="D2019" s="3" t="s">
        <v>14588</v>
      </c>
      <c r="E2019" s="3" t="s">
        <v>14589</v>
      </c>
      <c r="F2019" s="3" t="s">
        <v>14590</v>
      </c>
      <c r="G2019" s="3" t="s">
        <v>14591</v>
      </c>
      <c r="H2019" s="3" t="s">
        <v>14592</v>
      </c>
      <c r="I2019" s="3" t="str">
        <f>IFERROR(__xludf.DUMMYFUNCTION("GOOGLETRANSLATE(H2019,""id"",""en"")"),"Anyink young marriage is good knowing the age of marriage Sasuke just bloon is really old -fry thinking it is funny")</f>
        <v>Anyink young marriage is good knowing the age of marriage Sasuke just bloon is really old -fry thinking it is funny</v>
      </c>
    </row>
    <row r="2020" ht="15.75" customHeight="1">
      <c r="A2020" s="3" t="s">
        <v>14593</v>
      </c>
      <c r="B2020" s="3" t="s">
        <v>14594</v>
      </c>
      <c r="C2020" s="3" t="s">
        <v>14595</v>
      </c>
      <c r="D2020" s="3" t="s">
        <v>14596</v>
      </c>
      <c r="E2020" s="3" t="s">
        <v>14597</v>
      </c>
      <c r="F2020" s="3" t="s">
        <v>14598</v>
      </c>
      <c r="G2020" s="3" t="s">
        <v>14598</v>
      </c>
      <c r="H2020" s="3" t="s">
        <v>14599</v>
      </c>
      <c r="I2020" s="3" t="str">
        <f>IFERROR(__xludf.DUMMYFUNCTION("GOOGLETRANSLATE(H2020,""id"",""en"")"),"School Its Citacitas Young Marriage")</f>
        <v>School Its Citacitas Young Marriage</v>
      </c>
    </row>
    <row r="2021" ht="15.75" customHeight="1">
      <c r="A2021" s="3" t="s">
        <v>14600</v>
      </c>
      <c r="B2021" s="3" t="s">
        <v>14600</v>
      </c>
      <c r="C2021" s="3" t="s">
        <v>14601</v>
      </c>
      <c r="D2021" s="3" t="s">
        <v>14602</v>
      </c>
      <c r="E2021" s="3" t="s">
        <v>14602</v>
      </c>
      <c r="F2021" s="3" t="s">
        <v>14602</v>
      </c>
      <c r="G2021" s="3" t="s">
        <v>14603</v>
      </c>
      <c r="H2021" s="3" t="s">
        <v>14604</v>
      </c>
      <c r="I2021" s="3" t="str">
        <f>IFERROR(__xludf.DUMMYFUNCTION("GOOGLETRANSLATE(H2021,""id"",""en"")"),"Alhamdulillah, young marriage")</f>
        <v>Alhamdulillah, young marriage</v>
      </c>
    </row>
    <row r="2022" ht="15.75" customHeight="1">
      <c r="A2022" s="3" t="s">
        <v>14605</v>
      </c>
      <c r="B2022" s="3" t="s">
        <v>14605</v>
      </c>
      <c r="C2022" s="3" t="s">
        <v>14606</v>
      </c>
      <c r="D2022" s="3" t="s">
        <v>14607</v>
      </c>
      <c r="E2022" s="3" t="s">
        <v>14608</v>
      </c>
      <c r="F2022" s="3" t="s">
        <v>14609</v>
      </c>
      <c r="G2022" s="3" t="s">
        <v>14609</v>
      </c>
      <c r="H2022" s="3" t="s">
        <v>14610</v>
      </c>
      <c r="I2022" s="3" t="str">
        <f>IFERROR(__xludf.DUMMYFUNCTION("GOOGLETRANSLATE(H2022,""id"",""en"")"),"see rep jd young marriage")</f>
        <v>see rep jd young marriage</v>
      </c>
    </row>
    <row r="2023" ht="15.75" customHeight="1">
      <c r="A2023" s="3" t="s">
        <v>14611</v>
      </c>
      <c r="B2023" s="3" t="s">
        <v>14611</v>
      </c>
      <c r="C2023" s="3" t="s">
        <v>14611</v>
      </c>
      <c r="D2023" s="3" t="s">
        <v>14612</v>
      </c>
      <c r="E2023" s="3" t="s">
        <v>14613</v>
      </c>
      <c r="F2023" s="3" t="s">
        <v>14614</v>
      </c>
      <c r="G2023" s="3" t="s">
        <v>14614</v>
      </c>
      <c r="H2023" s="3" t="s">
        <v>14615</v>
      </c>
      <c r="I2023" s="3" t="str">
        <f>IFERROR(__xludf.DUMMYFUNCTION("GOOGLETRANSLATE(H2023,""id"",""en"")"),"young people marriage from where")</f>
        <v>young people marriage from where</v>
      </c>
    </row>
    <row r="2024" ht="15.75" customHeight="1">
      <c r="A2024" s="3" t="s">
        <v>14616</v>
      </c>
      <c r="B2024" s="3" t="s">
        <v>14616</v>
      </c>
      <c r="C2024" s="3" t="s">
        <v>14617</v>
      </c>
      <c r="D2024" s="3" t="s">
        <v>14618</v>
      </c>
      <c r="E2024" s="3" t="s">
        <v>14619</v>
      </c>
      <c r="F2024" s="3" t="s">
        <v>14620</v>
      </c>
      <c r="G2024" s="3" t="s">
        <v>14621</v>
      </c>
      <c r="H2024" s="3" t="s">
        <v>14622</v>
      </c>
      <c r="I2024" s="3" t="str">
        <f>IFERROR(__xludf.DUMMYFUNCTION("GOOGLETRANSLATE(H2024,""id"",""en"")"),"Garnacho Child What age is the age of entering the club's salary, a poor young wedding")</f>
        <v>Garnacho Child What age is the age of entering the club's salary, a poor young wedding</v>
      </c>
    </row>
    <row r="2025" ht="15.75" customHeight="1">
      <c r="A2025" s="3" t="s">
        <v>14623</v>
      </c>
      <c r="B2025" s="3" t="s">
        <v>14624</v>
      </c>
      <c r="C2025" s="3" t="s">
        <v>14625</v>
      </c>
      <c r="D2025" s="3" t="s">
        <v>14626</v>
      </c>
      <c r="E2025" s="3" t="s">
        <v>14627</v>
      </c>
      <c r="F2025" s="3" t="s">
        <v>14628</v>
      </c>
      <c r="G2025" s="3" t="s">
        <v>14629</v>
      </c>
      <c r="H2025" s="3" t="s">
        <v>14630</v>
      </c>
      <c r="I2025" s="3" t="str">
        <f>IFERROR(__xludf.DUMMYFUNCTION("GOOGLETRANSLATE(H2025,""id"",""en"")"),"I'm not mistaken, the child care for the child's fortune, the child is not bothering to take care of the child, the child enjoy the young marriage")</f>
        <v>I'm not mistaken, the child care for the child's fortune, the child is not bothering to take care of the child, the child enjoy the young marriage</v>
      </c>
    </row>
    <row r="2026" ht="15.75" customHeight="1">
      <c r="A2026" s="3" t="s">
        <v>14631</v>
      </c>
      <c r="B2026" s="3" t="s">
        <v>14632</v>
      </c>
      <c r="C2026" s="3" t="s">
        <v>14633</v>
      </c>
      <c r="D2026" s="3" t="s">
        <v>14634</v>
      </c>
      <c r="E2026" s="3" t="s">
        <v>14635</v>
      </c>
      <c r="F2026" s="3" t="s">
        <v>14636</v>
      </c>
      <c r="G2026" s="3" t="s">
        <v>14637</v>
      </c>
      <c r="H2026" s="3" t="s">
        <v>14638</v>
      </c>
      <c r="I2026" s="3" t="str">
        <f>IFERROR(__xludf.DUMMYFUNCTION("GOOGLETRANSLATE(H2026,""id"",""en"")"),"yes lack of human resources the mindset of people think marriage is wrong the solution is not young if the economy is stable, just add stress")</f>
        <v>yes lack of human resources the mindset of people think marriage is wrong the solution is not young if the economy is stable, just add stress</v>
      </c>
    </row>
    <row r="2027" ht="15.75" customHeight="1">
      <c r="A2027" s="3" t="s">
        <v>14639</v>
      </c>
      <c r="B2027" s="3" t="s">
        <v>14639</v>
      </c>
      <c r="C2027" s="3" t="s">
        <v>14640</v>
      </c>
      <c r="D2027" s="3" t="s">
        <v>14641</v>
      </c>
      <c r="E2027" s="3" t="s">
        <v>14642</v>
      </c>
      <c r="F2027" s="3" t="s">
        <v>14643</v>
      </c>
      <c r="G2027" s="3" t="s">
        <v>14644</v>
      </c>
      <c r="H2027" s="3" t="s">
        <v>14645</v>
      </c>
      <c r="I2027" s="3" t="str">
        <f>IFERROR(__xludf.DUMMYFUNCTION("GOOGLETRANSLATE(H2027,""id"",""en"")"),"if you say marriage niti career students so young")</f>
        <v>if you say marriage niti career students so young</v>
      </c>
    </row>
    <row r="2028" ht="15.75" customHeight="1">
      <c r="A2028" s="3" t="s">
        <v>14646</v>
      </c>
      <c r="B2028" s="3" t="s">
        <v>14646</v>
      </c>
      <c r="C2028" s="3" t="s">
        <v>14647</v>
      </c>
      <c r="D2028" s="3" t="s">
        <v>14648</v>
      </c>
      <c r="E2028" s="3" t="s">
        <v>14649</v>
      </c>
      <c r="F2028" s="3" t="s">
        <v>14650</v>
      </c>
      <c r="G2028" s="3" t="s">
        <v>14651</v>
      </c>
      <c r="H2028" s="3" t="s">
        <v>14652</v>
      </c>
      <c r="I2028" s="3" t="str">
        <f>IFERROR(__xludf.DUMMYFUNCTION("GOOGLETRANSLATE(H2028,""id"",""en"")"),"Wrong onlyaaaaaa, the young marriage survive the girl's marriage to marry a girl")</f>
        <v>Wrong onlyaaaaaa, the young marriage survive the girl's marriage to marry a girl</v>
      </c>
    </row>
    <row r="2029" ht="15.75" customHeight="1">
      <c r="A2029" s="3" t="s">
        <v>14653</v>
      </c>
      <c r="B2029" s="3" t="s">
        <v>14654</v>
      </c>
      <c r="C2029" s="3" t="s">
        <v>14655</v>
      </c>
      <c r="D2029" s="3" t="s">
        <v>14656</v>
      </c>
      <c r="E2029" s="3" t="s">
        <v>14656</v>
      </c>
      <c r="F2029" s="3" t="s">
        <v>14657</v>
      </c>
      <c r="G2029" s="3" t="s">
        <v>14657</v>
      </c>
      <c r="H2029" s="3" t="s">
        <v>14658</v>
      </c>
      <c r="I2029" s="3" t="str">
        <f>IFERROR(__xludf.DUMMYFUNCTION("GOOGLETRANSLATE(H2029,""id"",""en"")"),"good young marriage tundatunda cliche sentence honest hate wkwkwk")</f>
        <v>good young marriage tundatunda cliche sentence honest hate wkwkwk</v>
      </c>
    </row>
    <row r="2030" ht="15.75" customHeight="1">
      <c r="A2030" s="3" t="s">
        <v>14659</v>
      </c>
      <c r="B2030" s="3" t="s">
        <v>14659</v>
      </c>
      <c r="C2030" s="3" t="s">
        <v>14660</v>
      </c>
      <c r="D2030" s="3" t="s">
        <v>14661</v>
      </c>
      <c r="E2030" s="3" t="s">
        <v>14661</v>
      </c>
      <c r="F2030" s="3" t="s">
        <v>14662</v>
      </c>
      <c r="G2030" s="3" t="s">
        <v>14662</v>
      </c>
      <c r="H2030" s="3" t="s">
        <v>14663</v>
      </c>
      <c r="I2030" s="3" t="str">
        <f>IFERROR(__xludf.DUMMYFUNCTION("GOOGLETRANSLATE(H2030,""id"",""en"")"),"young marriage people")</f>
        <v>young marriage people</v>
      </c>
    </row>
    <row r="2031" ht="15.75" customHeight="1">
      <c r="A2031" s="3" t="s">
        <v>14664</v>
      </c>
      <c r="B2031" s="3" t="s">
        <v>14665</v>
      </c>
      <c r="C2031" s="3" t="s">
        <v>14666</v>
      </c>
      <c r="D2031" s="3" t="s">
        <v>14667</v>
      </c>
      <c r="E2031" s="3" t="s">
        <v>14668</v>
      </c>
      <c r="F2031" s="3" t="s">
        <v>14669</v>
      </c>
      <c r="G2031" s="3" t="s">
        <v>14670</v>
      </c>
      <c r="H2031" s="3" t="s">
        <v>14671</v>
      </c>
      <c r="I2031" s="3" t="str">
        <f>IFERROR(__xludf.DUMMYFUNCTION("GOOGLETRANSLATE(H2031,""id"",""en"")"),"Patok age is mentally mentally marriage money in regret is not young, hypocritical, the age of the body is very elderly, girls through the process of pregnancy are born naturally huh")</f>
        <v>Patok age is mentally mentally marriage money in regret is not young, hypocritical, the age of the body is very elderly, girls through the process of pregnancy are born naturally huh</v>
      </c>
    </row>
    <row r="2032" ht="15.75" customHeight="1">
      <c r="A2032" s="3" t="s">
        <v>14672</v>
      </c>
      <c r="B2032" s="3" t="s">
        <v>14673</v>
      </c>
      <c r="C2032" s="3" t="s">
        <v>14674</v>
      </c>
      <c r="D2032" s="3" t="s">
        <v>14675</v>
      </c>
      <c r="E2032" s="3" t="s">
        <v>14676</v>
      </c>
      <c r="F2032" s="3" t="s">
        <v>14677</v>
      </c>
      <c r="G2032" s="3" t="s">
        <v>14677</v>
      </c>
      <c r="H2032" s="3" t="s">
        <v>14678</v>
      </c>
      <c r="I2032" s="3" t="str">
        <f>IFERROR(__xludf.DUMMYFUNCTION("GOOGLETRANSLATE(H2032,""id"",""en"")"),"Young Different Brave, there is a family gathering of Awokawokawok marriage")</f>
        <v>Young Different Brave, there is a family gathering of Awokawokawok marriage</v>
      </c>
    </row>
    <row r="2033" ht="15.75" customHeight="1">
      <c r="A2033" s="3" t="s">
        <v>14679</v>
      </c>
      <c r="B2033" s="3" t="s">
        <v>14680</v>
      </c>
      <c r="C2033" s="3" t="s">
        <v>14680</v>
      </c>
      <c r="D2033" s="3" t="s">
        <v>14681</v>
      </c>
      <c r="E2033" s="3" t="s">
        <v>14682</v>
      </c>
      <c r="F2033" s="3" t="s">
        <v>14683</v>
      </c>
      <c r="G2033" s="3" t="s">
        <v>14683</v>
      </c>
      <c r="H2033" s="3" t="s">
        <v>14684</v>
      </c>
      <c r="I2033" s="3" t="str">
        <f>IFERROR(__xludf.DUMMYFUNCTION("GOOGLETRANSLATE(H2033,""id"",""en"")"),"young marriage people")</f>
        <v>young marriage people</v>
      </c>
    </row>
    <row r="2034" ht="15.75" customHeight="1">
      <c r="A2034" s="3" t="s">
        <v>14685</v>
      </c>
      <c r="B2034" s="3" t="s">
        <v>14685</v>
      </c>
      <c r="C2034" s="3" t="s">
        <v>14686</v>
      </c>
      <c r="D2034" s="3" t="s">
        <v>14687</v>
      </c>
      <c r="E2034" s="3" t="s">
        <v>14688</v>
      </c>
      <c r="F2034" s="3" t="s">
        <v>14689</v>
      </c>
      <c r="G2034" s="3" t="s">
        <v>14690</v>
      </c>
      <c r="H2034" s="3" t="s">
        <v>14691</v>
      </c>
      <c r="I2034" s="3" t="str">
        <f>IFERROR(__xludf.DUMMYFUNCTION("GOOGLETRANSLATE(H2034,""id"",""en"")"),"young the wrwrwr marriage is rich just curious about people who dare to get married afraid of the name of the marriage")</f>
        <v>young the wrwrwr marriage is rich just curious about people who dare to get married afraid of the name of the marriage</v>
      </c>
    </row>
    <row r="2035" ht="15.75" customHeight="1">
      <c r="A2035" s="3" t="s">
        <v>14692</v>
      </c>
      <c r="B2035" s="3" t="s">
        <v>14693</v>
      </c>
      <c r="C2035" s="3" t="s">
        <v>14694</v>
      </c>
      <c r="D2035" s="3" t="s">
        <v>14695</v>
      </c>
      <c r="E2035" s="3" t="s">
        <v>14696</v>
      </c>
      <c r="F2035" s="3" t="s">
        <v>14697</v>
      </c>
      <c r="G2035" s="3" t="s">
        <v>14698</v>
      </c>
      <c r="H2035" s="3" t="s">
        <v>14699</v>
      </c>
      <c r="I2035" s="3" t="str">
        <f>IFERROR(__xludf.DUMMYFUNCTION("GOOGLETRANSLATE(H2035,""id"",""en"")"),"if life loves fluffcapek lecture hinders twitter marriage uncle young uncle rich wealth will not run out of week match according to marriage happy end")</f>
        <v>if life loves fluffcapek lecture hinders twitter marriage uncle young uncle rich wealth will not run out of week match according to marriage happy end</v>
      </c>
    </row>
    <row r="2036" ht="15.75" customHeight="1">
      <c r="A2036" s="3" t="s">
        <v>14700</v>
      </c>
      <c r="B2036" s="3" t="s">
        <v>14701</v>
      </c>
      <c r="C2036" s="3" t="s">
        <v>14702</v>
      </c>
      <c r="D2036" s="3" t="s">
        <v>14703</v>
      </c>
      <c r="E2036" s="3" t="s">
        <v>14704</v>
      </c>
      <c r="F2036" s="3" t="s">
        <v>14705</v>
      </c>
      <c r="G2036" s="3" t="s">
        <v>14705</v>
      </c>
      <c r="H2036" s="3" t="s">
        <v>14706</v>
      </c>
      <c r="I2036" s="3" t="str">
        <f>IFERROR(__xludf.DUMMYFUNCTION("GOOGLETRANSLATE(H2036,""id"",""en"")"),"surprised people to get married young")</f>
        <v>surprised people to get married young</v>
      </c>
    </row>
    <row r="2037" ht="15.75" customHeight="1">
      <c r="A2037" s="3" t="s">
        <v>14707</v>
      </c>
      <c r="B2037" s="3" t="s">
        <v>14708</v>
      </c>
      <c r="C2037" s="3" t="s">
        <v>14709</v>
      </c>
      <c r="D2037" s="3" t="s">
        <v>14710</v>
      </c>
      <c r="E2037" s="3" t="s">
        <v>14711</v>
      </c>
      <c r="F2037" s="3" t="s">
        <v>14712</v>
      </c>
      <c r="G2037" s="3" t="s">
        <v>14713</v>
      </c>
      <c r="H2037" s="3" t="s">
        <v>14714</v>
      </c>
      <c r="I2037" s="3" t="str">
        <f>IFERROR(__xludf.DUMMYFUNCTION("GOOGLETRANSLATE(H2037,""id"",""en"")"),"Very trauma of the family there arises not the intention of marriage young age if double as a backbone figure adds to the burden of marriage, the figure to get married")</f>
        <v>Very trauma of the family there arises not the intention of marriage young age if double as a backbone figure adds to the burden of marriage, the figure to get married</v>
      </c>
    </row>
    <row r="2038" ht="15.75" customHeight="1">
      <c r="A2038" s="3" t="s">
        <v>14715</v>
      </c>
      <c r="B2038" s="3" t="s">
        <v>14716</v>
      </c>
      <c r="C2038" s="3" t="s">
        <v>14717</v>
      </c>
      <c r="D2038" s="3" t="s">
        <v>14718</v>
      </c>
      <c r="E2038" s="3" t="s">
        <v>14719</v>
      </c>
      <c r="F2038" s="3" t="s">
        <v>14720</v>
      </c>
      <c r="G2038" s="3" t="s">
        <v>14721</v>
      </c>
      <c r="H2038" s="3" t="s">
        <v>14722</v>
      </c>
      <c r="I2038" s="3" t="str">
        <f>IFERROR(__xludf.DUMMYFUNCTION("GOOGLETRANSLATE(H2038,""id"",""en"")"),"Old young marriage marriage mature age thinking PR child mature mental spiritual money physical marriage age")</f>
        <v>Old young marriage marriage mature age thinking PR child mature mental spiritual money physical marriage age</v>
      </c>
    </row>
    <row r="2039" ht="15.75" customHeight="1">
      <c r="A2039" s="3" t="s">
        <v>14723</v>
      </c>
      <c r="B2039" s="3" t="s">
        <v>14724</v>
      </c>
      <c r="C2039" s="3" t="s">
        <v>14725</v>
      </c>
      <c r="D2039" s="3" t="s">
        <v>14726</v>
      </c>
      <c r="E2039" s="3" t="s">
        <v>14727</v>
      </c>
      <c r="F2039" s="3" t="s">
        <v>14728</v>
      </c>
      <c r="G2039" s="3" t="s">
        <v>14729</v>
      </c>
      <c r="H2039" s="3" t="s">
        <v>14730</v>
      </c>
      <c r="I2039" s="3" t="str">
        <f>IFERROR(__xludf.DUMMYFUNCTION("GOOGLETRANSLATE(H2039,""id"",""en"")"),"the feeling of a friend to go free to marriage is emotional")</f>
        <v>the feeling of a friend to go free to marriage is emotional</v>
      </c>
    </row>
    <row r="2040" ht="15.75" customHeight="1">
      <c r="A2040" s="3" t="s">
        <v>14731</v>
      </c>
      <c r="B2040" s="3" t="s">
        <v>14732</v>
      </c>
      <c r="C2040" s="3" t="s">
        <v>14733</v>
      </c>
      <c r="D2040" s="3" t="s">
        <v>14734</v>
      </c>
      <c r="E2040" s="3" t="s">
        <v>14735</v>
      </c>
      <c r="F2040" s="3" t="s">
        <v>14736</v>
      </c>
      <c r="G2040" s="3" t="s">
        <v>14737</v>
      </c>
      <c r="H2040" s="3" t="s">
        <v>14738</v>
      </c>
      <c r="I2040" s="3" t="str">
        <f>IFERROR(__xludf.DUMMYFUNCTION("GOOGLETRANSLATE(H2040,""id"",""en"")"),"Given the younger brother to get married young, you don't understand people telling you to marry a person")</f>
        <v>Given the younger brother to get married young, you don't understand people telling you to marry a person</v>
      </c>
    </row>
    <row r="2041" ht="15.75" customHeight="1">
      <c r="A2041" s="3" t="s">
        <v>14739</v>
      </c>
      <c r="B2041" s="3" t="s">
        <v>14740</v>
      </c>
      <c r="C2041" s="3" t="s">
        <v>14741</v>
      </c>
      <c r="D2041" s="3" t="s">
        <v>14742</v>
      </c>
      <c r="E2041" s="3" t="s">
        <v>14743</v>
      </c>
      <c r="F2041" s="3" t="s">
        <v>14744</v>
      </c>
      <c r="G2041" s="3" t="s">
        <v>14745</v>
      </c>
      <c r="H2041" s="3" t="s">
        <v>14746</v>
      </c>
      <c r="I2041" s="3" t="str">
        <f>IFERROR(__xludf.DUMMYFUNCTION("GOOGLETRANSLATE(H2041,""id"",""en"")"),"young favors if a match is a match if you just get married so that you are young")</f>
        <v>young favors if a match is a match if you just get married so that you are young</v>
      </c>
    </row>
    <row r="2042" ht="15.75" customHeight="1">
      <c r="A2042" s="3" t="s">
        <v>14747</v>
      </c>
      <c r="B2042" s="3" t="s">
        <v>14748</v>
      </c>
      <c r="C2042" s="3" t="s">
        <v>14749</v>
      </c>
      <c r="D2042" s="3" t="s">
        <v>14750</v>
      </c>
      <c r="E2042" s="3" t="s">
        <v>14751</v>
      </c>
      <c r="F2042" s="3" t="s">
        <v>14752</v>
      </c>
      <c r="G2042" s="3" t="s">
        <v>14753</v>
      </c>
      <c r="H2042" s="3" t="s">
        <v>14754</v>
      </c>
      <c r="I2042" s="3" t="str">
        <f>IFERROR(__xludf.DUMMYFUNCTION("GOOGLETRANSLATE(H2042,""id"",""en"")"),"Impi's Impi Patok Young Age Alhamdulillah Marriage Age")</f>
        <v>Impi's Impi Patok Young Age Alhamdulillah Marriage Age</v>
      </c>
    </row>
    <row r="2043" ht="15.75" customHeight="1">
      <c r="A2043" s="3" t="s">
        <v>14755</v>
      </c>
      <c r="B2043" s="3" t="s">
        <v>14756</v>
      </c>
      <c r="C2043" s="3" t="s">
        <v>14757</v>
      </c>
      <c r="D2043" s="3" t="s">
        <v>14758</v>
      </c>
      <c r="E2043" s="3" t="s">
        <v>14759</v>
      </c>
      <c r="F2043" s="3" t="s">
        <v>14760</v>
      </c>
      <c r="G2043" s="3" t="s">
        <v>14761</v>
      </c>
      <c r="H2043" s="3" t="s">
        <v>14762</v>
      </c>
      <c r="I2043" s="3" t="str">
        <f>IFERROR(__xludf.DUMMYFUNCTION("GOOGLETRANSLATE(H2043,""id"",""en"")"),"young favors, my wife likes to get married")</f>
        <v>young favors, my wife likes to get married</v>
      </c>
    </row>
    <row r="2044" ht="15.75" customHeight="1">
      <c r="A2044" s="3" t="s">
        <v>14763</v>
      </c>
      <c r="B2044" s="3" t="s">
        <v>14764</v>
      </c>
      <c r="C2044" s="3" t="s">
        <v>14765</v>
      </c>
      <c r="D2044" s="3" t="s">
        <v>14766</v>
      </c>
      <c r="E2044" s="3" t="s">
        <v>14767</v>
      </c>
      <c r="F2044" s="3" t="s">
        <v>14768</v>
      </c>
      <c r="G2044" s="3" t="s">
        <v>14769</v>
      </c>
      <c r="H2044" s="3" t="s">
        <v>14770</v>
      </c>
      <c r="I2044" s="3" t="str">
        <f>IFERROR(__xludf.DUMMYFUNCTION("GOOGLETRANSLATE(H2044,""id"",""en"")"),"Jabanin's Young Marriage If Inviting Isagi Yoichifushiguro Megumimiya Osamu")</f>
        <v>Jabanin's Young Marriage If Inviting Isagi Yoichifushiguro Megumimiya Osamu</v>
      </c>
    </row>
    <row r="2045" ht="15.75" customHeight="1">
      <c r="A2045" s="3" t="s">
        <v>14771</v>
      </c>
      <c r="B2045" s="3" t="s">
        <v>14771</v>
      </c>
      <c r="C2045" s="3" t="s">
        <v>14772</v>
      </c>
      <c r="D2045" s="3" t="s">
        <v>14773</v>
      </c>
      <c r="E2045" s="3" t="s">
        <v>14774</v>
      </c>
      <c r="F2045" s="3" t="s">
        <v>14775</v>
      </c>
      <c r="G2045" s="3" t="s">
        <v>14775</v>
      </c>
      <c r="H2045" s="3" t="s">
        <v>14776</v>
      </c>
      <c r="I2045" s="3" t="str">
        <f>IFERROR(__xludf.DUMMYFUNCTION("GOOGLETRANSLATE(H2045,""id"",""en"")"),"young cousin marriage")</f>
        <v>young cousin marriage</v>
      </c>
    </row>
    <row r="2046" ht="15.75" customHeight="1">
      <c r="A2046" s="3" t="s">
        <v>14777</v>
      </c>
      <c r="B2046" s="3" t="s">
        <v>14778</v>
      </c>
      <c r="C2046" s="3" t="s">
        <v>14779</v>
      </c>
      <c r="D2046" s="3" t="s">
        <v>14780</v>
      </c>
      <c r="E2046" s="3" t="s">
        <v>14780</v>
      </c>
      <c r="F2046" s="3" t="s">
        <v>14781</v>
      </c>
      <c r="G2046" s="3" t="s">
        <v>14782</v>
      </c>
      <c r="H2046" s="3" t="s">
        <v>14783</v>
      </c>
      <c r="I2046" s="3" t="str">
        <f>IFERROR(__xludf.DUMMYFUNCTION("GOOGLETRANSLATE(H2046,""id"",""en"")"),"The wheel of life is played due to young marriage affected by the child.")</f>
        <v>The wheel of life is played due to young marriage affected by the child.</v>
      </c>
    </row>
    <row r="2047" ht="15.75" customHeight="1">
      <c r="A2047" s="3" t="s">
        <v>14784</v>
      </c>
      <c r="B2047" s="3" t="s">
        <v>14785</v>
      </c>
      <c r="C2047" s="3" t="s">
        <v>14786</v>
      </c>
      <c r="D2047" s="3" t="s">
        <v>14787</v>
      </c>
      <c r="E2047" s="3" t="s">
        <v>14788</v>
      </c>
      <c r="F2047" s="3" t="s">
        <v>14789</v>
      </c>
      <c r="G2047" s="3" t="s">
        <v>14790</v>
      </c>
      <c r="H2047" s="3" t="s">
        <v>14791</v>
      </c>
      <c r="I2047" s="3" t="str">
        <f>IFERROR(__xludf.DUMMYFUNCTION("GOOGLETRANSLATE(H2047,""id"",""en"")"),"Marriage Taerae guarantees youthful morning smile")</f>
        <v>Marriage Taerae guarantees youthful morning smile</v>
      </c>
    </row>
    <row r="2048" ht="15.75" customHeight="1">
      <c r="A2048" s="3" t="s">
        <v>14792</v>
      </c>
      <c r="B2048" s="3" t="s">
        <v>14793</v>
      </c>
      <c r="C2048" s="3" t="s">
        <v>14794</v>
      </c>
      <c r="D2048" s="3" t="s">
        <v>14795</v>
      </c>
      <c r="E2048" s="3" t="s">
        <v>14796</v>
      </c>
      <c r="F2048" s="3" t="s">
        <v>14797</v>
      </c>
      <c r="G2048" s="3" t="s">
        <v>14798</v>
      </c>
      <c r="H2048" s="3" t="s">
        <v>14799</v>
      </c>
      <c r="I2048" s="3" t="str">
        <f>IFERROR(__xludf.DUMMYFUNCTION("GOOGLETRANSLATE(H2048,""id"",""en"")"),"only the city of Tok Village Children think very commonplace girls bachelor ultimate kitchen if you go to college, the tip of young marriage if a boyfriend is afraid")</f>
        <v>only the city of Tok Village Children think very commonplace girls bachelor ultimate kitchen if you go to college, the tip of young marriage if a boyfriend is afraid</v>
      </c>
    </row>
    <row r="2049" ht="15.75" customHeight="1">
      <c r="A2049" s="3" t="s">
        <v>14800</v>
      </c>
      <c r="B2049" s="3" t="s">
        <v>14801</v>
      </c>
      <c r="C2049" s="3" t="s">
        <v>14802</v>
      </c>
      <c r="D2049" s="3" t="s">
        <v>14803</v>
      </c>
      <c r="E2049" s="3" t="s">
        <v>14804</v>
      </c>
      <c r="F2049" s="3" t="s">
        <v>14805</v>
      </c>
      <c r="G2049" s="3" t="s">
        <v>14806</v>
      </c>
      <c r="H2049" s="3" t="s">
        <v>14807</v>
      </c>
      <c r="I2049" s="3" t="str">
        <f>IFERROR(__xludf.DUMMYFUNCTION("GOOGLETRANSLATE(H2049,""id"",""en"")"),"Young Marriage Lecture Semester Results Cuan Bitcoin remains to contract a house to buy a motorcycle Cuan Ethereum Buy a Cuan Solana car Buy a house Cuan Aptos Buy Palm Oil Plantation Results CUAN OPTIMISM ARBITRUM THANK YOU CRYPTO")</f>
        <v>Young Marriage Lecture Semester Results Cuan Bitcoin remains to contract a house to buy a motorcycle Cuan Ethereum Buy a Cuan Solana car Buy a house Cuan Aptos Buy Palm Oil Plantation Results CUAN OPTIMISM ARBITRUM THANK YOU CRYPTO</v>
      </c>
    </row>
    <row r="2050" ht="15.75" customHeight="1">
      <c r="A2050" s="3" t="s">
        <v>14808</v>
      </c>
      <c r="B2050" s="3" t="s">
        <v>14809</v>
      </c>
      <c r="C2050" s="3" t="s">
        <v>14810</v>
      </c>
      <c r="D2050" s="3" t="s">
        <v>14811</v>
      </c>
      <c r="E2050" s="3" t="s">
        <v>14812</v>
      </c>
      <c r="F2050" s="3" t="s">
        <v>14813</v>
      </c>
      <c r="G2050" s="3" t="s">
        <v>14814</v>
      </c>
      <c r="H2050" s="3" t="s">
        <v>14815</v>
      </c>
      <c r="I2050" s="3" t="str">
        <f>IFERROR(__xludf.DUMMYFUNCTION("GOOGLETRANSLATE(H2050,""id"",""en"")"),"marriage wrong marriage yes the alery is a young marriage of the ideal age of marriage, the ideal household")</f>
        <v>marriage wrong marriage yes the alery is a young marriage of the ideal age of marriage, the ideal household</v>
      </c>
    </row>
    <row r="2051" ht="15.75" customHeight="1">
      <c r="A2051" s="3" t="s">
        <v>14816</v>
      </c>
      <c r="B2051" s="3" t="s">
        <v>14817</v>
      </c>
      <c r="C2051" s="3" t="s">
        <v>14817</v>
      </c>
      <c r="D2051" s="3" t="s">
        <v>14818</v>
      </c>
      <c r="E2051" s="3" t="s">
        <v>14819</v>
      </c>
      <c r="F2051" s="3" t="s">
        <v>14820</v>
      </c>
      <c r="G2051" s="3" t="s">
        <v>14821</v>
      </c>
      <c r="H2051" s="3" t="s">
        <v>14822</v>
      </c>
      <c r="I2051" s="3" t="str">
        <f>IFERROR(__xludf.DUMMYFUNCTION("GOOGLETRANSLATE(H2051,""id"",""en"")"),"young marriage missing young marriage thinking")</f>
        <v>young marriage missing young marriage thinking</v>
      </c>
    </row>
    <row r="2052" ht="15.75" customHeight="1">
      <c r="A2052" s="3" t="s">
        <v>14823</v>
      </c>
      <c r="B2052" s="3" t="s">
        <v>14823</v>
      </c>
      <c r="C2052" s="3" t="s">
        <v>14824</v>
      </c>
      <c r="D2052" s="3" t="s">
        <v>14825</v>
      </c>
      <c r="E2052" s="3" t="s">
        <v>14826</v>
      </c>
      <c r="F2052" s="3" t="s">
        <v>14827</v>
      </c>
      <c r="G2052" s="3" t="s">
        <v>14828</v>
      </c>
      <c r="H2052" s="3" t="s">
        <v>14829</v>
      </c>
      <c r="I2052" s="3" t="str">
        <f>IFERROR(__xludf.DUMMYFUNCTION("GOOGLETRANSLATE(H2052,""id"",""en"")"),"Old girls, young marriages, if they pass the pesantren, don't tell me to find the nature of school work or looking for money, not marriage")</f>
        <v>Old girls, young marriages, if they pass the pesantren, don't tell me to find the nature of school work or looking for money, not marriage</v>
      </c>
    </row>
    <row r="2053" ht="15.75" customHeight="1">
      <c r="A2053" s="3" t="s">
        <v>14830</v>
      </c>
      <c r="B2053" s="3" t="s">
        <v>14831</v>
      </c>
      <c r="C2053" s="3" t="s">
        <v>14832</v>
      </c>
      <c r="D2053" s="3" t="s">
        <v>14833</v>
      </c>
      <c r="E2053" s="3" t="s">
        <v>14834</v>
      </c>
      <c r="F2053" s="3" t="s">
        <v>14835</v>
      </c>
      <c r="G2053" s="3" t="s">
        <v>14836</v>
      </c>
      <c r="H2053" s="3" t="s">
        <v>14837</v>
      </c>
      <c r="I2053" s="3" t="str">
        <f>IFERROR(__xludf.DUMMYFUNCTION("GOOGLETRANSLATE(H2053,""id"",""en"")"),"Bolang Happy Different Happy Young Many Loss of Marriage Marriage Change happiness Not Drained Not Happy")</f>
        <v>Bolang Happy Different Happy Young Many Loss of Marriage Marriage Change happiness Not Drained Not Happy</v>
      </c>
    </row>
    <row r="2054" ht="15.75" customHeight="1">
      <c r="A2054" s="3" t="s">
        <v>14838</v>
      </c>
      <c r="B2054" s="3" t="s">
        <v>14839</v>
      </c>
      <c r="C2054" s="3" t="s">
        <v>14840</v>
      </c>
      <c r="D2054" s="3" t="s">
        <v>14841</v>
      </c>
      <c r="E2054" s="3" t="s">
        <v>14842</v>
      </c>
      <c r="F2054" s="3" t="s">
        <v>14843</v>
      </c>
      <c r="G2054" s="3" t="s">
        <v>14843</v>
      </c>
      <c r="H2054" s="3" t="s">
        <v>14844</v>
      </c>
      <c r="I2054" s="3" t="str">
        <f>IFERROR(__xludf.DUMMYFUNCTION("GOOGLETRANSLATE(H2054,""id"",""en"")"),"young age app")</f>
        <v>young age app</v>
      </c>
    </row>
    <row r="2055" ht="15.75" customHeight="1">
      <c r="A2055" s="3" t="s">
        <v>14845</v>
      </c>
      <c r="B2055" s="3" t="s">
        <v>14846</v>
      </c>
      <c r="C2055" s="3" t="s">
        <v>14847</v>
      </c>
      <c r="D2055" s="3" t="s">
        <v>14848</v>
      </c>
      <c r="E2055" s="3" t="s">
        <v>14848</v>
      </c>
      <c r="F2055" s="3" t="s">
        <v>14849</v>
      </c>
      <c r="G2055" s="3" t="s">
        <v>14849</v>
      </c>
      <c r="H2055" s="3" t="s">
        <v>14850</v>
      </c>
      <c r="I2055" s="3" t="str">
        <f>IFERROR(__xludf.DUMMYFUNCTION("GOOGLETRANSLATE(H2055,""id"",""en"")"),"I don't work")</f>
        <v>I don't work</v>
      </c>
    </row>
    <row r="2056" ht="15.75" customHeight="1">
      <c r="A2056" s="3" t="s">
        <v>14851</v>
      </c>
      <c r="B2056" s="3" t="s">
        <v>14851</v>
      </c>
      <c r="C2056" s="3" t="s">
        <v>14852</v>
      </c>
      <c r="D2056" s="3" t="s">
        <v>14853</v>
      </c>
      <c r="E2056" s="3" t="s">
        <v>14853</v>
      </c>
      <c r="F2056" s="3" t="s">
        <v>14854</v>
      </c>
      <c r="G2056" s="3" t="s">
        <v>14855</v>
      </c>
      <c r="H2056" s="3" t="s">
        <v>14856</v>
      </c>
      <c r="I2056" s="3" t="str">
        <f>IFERROR(__xludf.DUMMYFUNCTION("GOOGLETRANSLATE(H2056,""id"",""en"")"),"Ship if the moment is like a girlfriend Markmin Vibes Pasusu Marriage Mudapusinh")</f>
        <v>Ship if the moment is like a girlfriend Markmin Vibes Pasusu Marriage Mudapusinh</v>
      </c>
    </row>
    <row r="2057" ht="15.75" customHeight="1">
      <c r="A2057" s="3" t="s">
        <v>14857</v>
      </c>
      <c r="B2057" s="3" t="s">
        <v>14858</v>
      </c>
      <c r="C2057" s="3" t="s">
        <v>14859</v>
      </c>
      <c r="D2057" s="3" t="s">
        <v>14860</v>
      </c>
      <c r="E2057" s="3" t="s">
        <v>14861</v>
      </c>
      <c r="F2057" s="3" t="s">
        <v>14862</v>
      </c>
      <c r="G2057" s="3" t="s">
        <v>14863</v>
      </c>
      <c r="H2057" s="3" t="s">
        <v>14864</v>
      </c>
      <c r="I2057" s="3" t="str">
        <f>IFERROR(__xludf.DUMMYFUNCTION("GOOGLETRANSLATE(H2057,""id"",""en"")"),"Delivered to the marriage of my friend's friend's sister, my sister seeing my friend's face, I believe that my sister's face is looking for youth, very happy")</f>
        <v>Delivered to the marriage of my friend's friend's sister, my sister seeing my friend's face, I believe that my sister's face is looking for youth, very happy</v>
      </c>
    </row>
    <row r="2058" ht="15.75" customHeight="1">
      <c r="A2058" s="3" t="s">
        <v>14865</v>
      </c>
      <c r="B2058" s="3" t="s">
        <v>14866</v>
      </c>
      <c r="C2058" s="3" t="s">
        <v>14867</v>
      </c>
      <c r="D2058" s="3" t="s">
        <v>14868</v>
      </c>
      <c r="E2058" s="3" t="s">
        <v>14869</v>
      </c>
      <c r="F2058" s="3" t="s">
        <v>14870</v>
      </c>
      <c r="G2058" s="3" t="s">
        <v>14870</v>
      </c>
      <c r="H2058" s="3" t="s">
        <v>14871</v>
      </c>
      <c r="I2058" s="3" t="str">
        <f>IFERROR(__xludf.DUMMYFUNCTION("GOOGLETRANSLATE(H2058,""id"",""en"")"),"good marriage young marriage mature marriage")</f>
        <v>good marriage young marriage mature marriage</v>
      </c>
    </row>
    <row r="2059" ht="15.75" customHeight="1">
      <c r="A2059" s="3" t="s">
        <v>14872</v>
      </c>
      <c r="B2059" s="3" t="s">
        <v>14872</v>
      </c>
      <c r="C2059" s="3" t="s">
        <v>14873</v>
      </c>
      <c r="D2059" s="3" t="s">
        <v>14874</v>
      </c>
      <c r="E2059" s="3" t="s">
        <v>14875</v>
      </c>
      <c r="F2059" s="3" t="s">
        <v>14876</v>
      </c>
      <c r="G2059" s="3" t="s">
        <v>14877</v>
      </c>
      <c r="H2059" s="3" t="s">
        <v>14878</v>
      </c>
      <c r="I2059" s="3" t="str">
        <f>IFERROR(__xludf.DUMMYFUNCTION("GOOGLETRANSLATE(H2059,""id"",""en"")"),"Understanding Kampung Kids KTP Marriage People Proud Kampung Marriage Age Just Old Virgin Marriage Young Age")</f>
        <v>Understanding Kampung Kids KTP Marriage People Proud Kampung Marriage Age Just Old Virgin Marriage Young Age</v>
      </c>
    </row>
    <row r="2060" ht="15.75" customHeight="1">
      <c r="A2060" s="3" t="s">
        <v>14879</v>
      </c>
      <c r="B2060" s="3" t="s">
        <v>14880</v>
      </c>
      <c r="C2060" s="3" t="s">
        <v>14881</v>
      </c>
      <c r="D2060" s="3" t="s">
        <v>14882</v>
      </c>
      <c r="E2060" s="3" t="s">
        <v>14882</v>
      </c>
      <c r="F2060" s="3" t="s">
        <v>14883</v>
      </c>
      <c r="G2060" s="3" t="s">
        <v>14884</v>
      </c>
      <c r="H2060" s="3" t="s">
        <v>14885</v>
      </c>
      <c r="I2060" s="3" t="str">
        <f>IFERROR(__xludf.DUMMYFUNCTION("GOOGLETRANSLATE(H2060,""id"",""en"")"),"Sukak Thinking Young Marriage Match")</f>
        <v>Sukak Thinking Young Marriage Match</v>
      </c>
    </row>
    <row r="2061" ht="15.75" customHeight="1">
      <c r="A2061" s="3" t="s">
        <v>14886</v>
      </c>
      <c r="B2061" s="3" t="s">
        <v>14887</v>
      </c>
      <c r="C2061" s="3" t="s">
        <v>14888</v>
      </c>
      <c r="D2061" s="3" t="s">
        <v>14889</v>
      </c>
      <c r="E2061" s="3" t="s">
        <v>14890</v>
      </c>
      <c r="F2061" s="3" t="s">
        <v>14891</v>
      </c>
      <c r="G2061" s="3" t="s">
        <v>14892</v>
      </c>
      <c r="H2061" s="3" t="s">
        <v>14893</v>
      </c>
      <c r="I2061" s="3" t="str">
        <f>IFERROR(__xludf.DUMMYFUNCTION("GOOGLETRANSLATE(H2061,""id"",""en"")"),"if a friend, aka worth it, is married, the purpose of the young tide is like to hang out to work home")</f>
        <v>if a friend, aka worth it, is married, the purpose of the young tide is like to hang out to work home</v>
      </c>
    </row>
    <row r="2062" ht="15.75" customHeight="1">
      <c r="A2062" s="3" t="s">
        <v>14894</v>
      </c>
      <c r="B2062" s="3" t="s">
        <v>14895</v>
      </c>
      <c r="C2062" s="3" t="s">
        <v>14896</v>
      </c>
      <c r="D2062" s="3" t="s">
        <v>14897</v>
      </c>
      <c r="E2062" s="3" t="s">
        <v>14898</v>
      </c>
      <c r="F2062" s="3" t="s">
        <v>14899</v>
      </c>
      <c r="G2062" s="3" t="s">
        <v>14900</v>
      </c>
      <c r="H2062" s="3" t="s">
        <v>14901</v>
      </c>
      <c r="I2062" s="3" t="str">
        <f>IFERROR(__xludf.DUMMYFUNCTION("GOOGLETRANSLATE(H2062,""id"",""en"")"),"The age of the child enters people teaching the marriage of the children's marriage to stay young Done Claim")</f>
        <v>The age of the child enters people teaching the marriage of the children's marriage to stay young Done Claim</v>
      </c>
    </row>
    <row r="2063" ht="15.75" customHeight="1">
      <c r="A2063" s="3" t="s">
        <v>14902</v>
      </c>
      <c r="B2063" s="3" t="s">
        <v>14902</v>
      </c>
      <c r="C2063" s="3" t="s">
        <v>14902</v>
      </c>
      <c r="D2063" s="3" t="s">
        <v>14903</v>
      </c>
      <c r="E2063" s="3" t="s">
        <v>14904</v>
      </c>
      <c r="F2063" s="3" t="s">
        <v>14905</v>
      </c>
      <c r="G2063" s="3" t="s">
        <v>14905</v>
      </c>
      <c r="H2063" s="3" t="s">
        <v>14906</v>
      </c>
      <c r="I2063" s="3" t="str">
        <f>IFERROR(__xludf.DUMMYFUNCTION("GOOGLETRANSLATE(H2063,""id"",""en"")"),"tired of young marriage flirting")</f>
        <v>tired of young marriage flirting</v>
      </c>
    </row>
    <row r="2064" ht="15.75" customHeight="1">
      <c r="A2064" s="3" t="s">
        <v>14907</v>
      </c>
      <c r="B2064" s="3" t="s">
        <v>14907</v>
      </c>
      <c r="C2064" s="3" t="s">
        <v>14908</v>
      </c>
      <c r="D2064" s="3" t="s">
        <v>14909</v>
      </c>
      <c r="E2064" s="3" t="s">
        <v>14910</v>
      </c>
      <c r="F2064" s="3" t="s">
        <v>14911</v>
      </c>
      <c r="G2064" s="3" t="s">
        <v>14912</v>
      </c>
      <c r="H2064" s="3" t="s">
        <v>14913</v>
      </c>
      <c r="I2064" s="3" t="str">
        <f>IFERROR(__xludf.DUMMYFUNCTION("GOOGLETRANSLATE(H2064,""id"",""en"")"),"Young Different Old If Old Old Up Fear of Running Marriage")</f>
        <v>Young Different Old If Old Old Up Fear of Running Marriage</v>
      </c>
    </row>
    <row r="2065" ht="15.75" customHeight="1">
      <c r="A2065" s="3" t="s">
        <v>14914</v>
      </c>
      <c r="B2065" s="3" t="s">
        <v>14915</v>
      </c>
      <c r="C2065" s="3" t="s">
        <v>14916</v>
      </c>
      <c r="D2065" s="3" t="s">
        <v>14917</v>
      </c>
      <c r="E2065" s="3" t="s">
        <v>14918</v>
      </c>
      <c r="F2065" s="3" t="s">
        <v>14919</v>
      </c>
      <c r="G2065" s="3" t="s">
        <v>14920</v>
      </c>
      <c r="H2065" s="3" t="s">
        <v>14921</v>
      </c>
      <c r="I2065" s="3" t="str">
        <f>IFERROR(__xludf.DUMMYFUNCTION("GOOGLETRANSLATE(H2065,""id"",""en"")"),"Story of dreams of marriage part, how many do you know the dream of saying if you don't get married young")</f>
        <v>Story of dreams of marriage part, how many do you know the dream of saying if you don't get married young</v>
      </c>
    </row>
    <row r="2066" ht="15.75" customHeight="1">
      <c r="A2066" s="3" t="s">
        <v>14922</v>
      </c>
      <c r="B2066" s="3" t="s">
        <v>14923</v>
      </c>
      <c r="C2066" s="3" t="s">
        <v>14924</v>
      </c>
      <c r="D2066" s="3" t="s">
        <v>14925</v>
      </c>
      <c r="E2066" s="3" t="s">
        <v>14926</v>
      </c>
      <c r="F2066" s="3" t="s">
        <v>14927</v>
      </c>
      <c r="G2066" s="3" t="s">
        <v>14928</v>
      </c>
      <c r="H2066" s="3" t="s">
        <v>14929</v>
      </c>
      <c r="I2066" s="3" t="str">
        <f>IFERROR(__xludf.DUMMYFUNCTION("GOOGLETRANSLATE(H2066,""id"",""en"")"),"the way of life according to want to young rich marriage jennie")</f>
        <v>the way of life according to want to young rich marriage jennie</v>
      </c>
    </row>
    <row r="2067" ht="15.75" customHeight="1">
      <c r="A2067" s="3" t="s">
        <v>14930</v>
      </c>
      <c r="B2067" s="3" t="s">
        <v>14930</v>
      </c>
      <c r="C2067" s="3" t="s">
        <v>14931</v>
      </c>
      <c r="D2067" s="3" t="s">
        <v>14932</v>
      </c>
      <c r="E2067" s="3" t="s">
        <v>14933</v>
      </c>
      <c r="F2067" s="3" t="s">
        <v>14934</v>
      </c>
      <c r="G2067" s="3" t="s">
        <v>14935</v>
      </c>
      <c r="H2067" s="3" t="s">
        <v>14936</v>
      </c>
      <c r="I2067" s="3" t="str">
        <f>IFERROR(__xludf.DUMMYFUNCTION("GOOGLETRANSLATE(H2067,""id"",""en"")"),"Listen to opinions if entertaining cheap sexual entertainment")</f>
        <v>Listen to opinions if entertaining cheap sexual entertainment</v>
      </c>
    </row>
    <row r="2068" ht="15.75" customHeight="1">
      <c r="A2068" s="3" t="s">
        <v>14937</v>
      </c>
      <c r="B2068" s="3" t="s">
        <v>14938</v>
      </c>
      <c r="C2068" s="3" t="s">
        <v>14939</v>
      </c>
      <c r="D2068" s="3" t="s">
        <v>14940</v>
      </c>
      <c r="E2068" s="3" t="s">
        <v>14941</v>
      </c>
      <c r="F2068" s="3" t="s">
        <v>14942</v>
      </c>
      <c r="G2068" s="3" t="s">
        <v>14942</v>
      </c>
      <c r="H2068" s="3" t="s">
        <v>14943</v>
      </c>
      <c r="I2068" s="3" t="str">
        <f>IFERROR(__xludf.DUMMYFUNCTION("GOOGLETRANSLATE(H2068,""id"",""en"")"),"Expect young marriage")</f>
        <v>Expect young marriage</v>
      </c>
    </row>
    <row r="2069" ht="15.75" customHeight="1">
      <c r="A2069" s="3" t="s">
        <v>14944</v>
      </c>
      <c r="B2069" s="3" t="s">
        <v>14945</v>
      </c>
      <c r="C2069" s="3" t="s">
        <v>14946</v>
      </c>
      <c r="D2069" s="3" t="s">
        <v>14947</v>
      </c>
      <c r="E2069" s="3" t="s">
        <v>14948</v>
      </c>
      <c r="F2069" s="3" t="s">
        <v>5178</v>
      </c>
      <c r="G2069" s="3" t="s">
        <v>5178</v>
      </c>
      <c r="H2069" s="3" t="s">
        <v>5179</v>
      </c>
      <c r="I2069" s="3" t="str">
        <f>IFERROR(__xludf.DUMMYFUNCTION("GOOGLETRANSLATE(H2069,""id"",""en"")"),"Young marriage brother")</f>
        <v>Young marriage brother</v>
      </c>
    </row>
    <row r="2070" ht="15.75" customHeight="1">
      <c r="A2070" s="3" t="s">
        <v>14949</v>
      </c>
      <c r="B2070" s="3" t="s">
        <v>14950</v>
      </c>
      <c r="C2070" s="3" t="s">
        <v>14951</v>
      </c>
      <c r="D2070" s="3" t="s">
        <v>14952</v>
      </c>
      <c r="E2070" s="3" t="s">
        <v>14953</v>
      </c>
      <c r="F2070" s="3" t="s">
        <v>14954</v>
      </c>
      <c r="G2070" s="3" t="s">
        <v>14955</v>
      </c>
      <c r="H2070" s="3" t="s">
        <v>14956</v>
      </c>
      <c r="I2070" s="3" t="str">
        <f>IFERROR(__xludf.DUMMYFUNCTION("GOOGLETRANSLATE(H2070,""id"",""en"")"),"yesterday rejected young age marriage first a stable career of the economy")</f>
        <v>yesterday rejected young age marriage first a stable career of the economy</v>
      </c>
    </row>
    <row r="2071" ht="15.75" customHeight="1">
      <c r="A2071" s="3" t="s">
        <v>14957</v>
      </c>
      <c r="B2071" s="3" t="s">
        <v>14958</v>
      </c>
      <c r="C2071" s="3" t="s">
        <v>14959</v>
      </c>
      <c r="D2071" s="3" t="s">
        <v>14960</v>
      </c>
      <c r="E2071" s="3" t="s">
        <v>14961</v>
      </c>
      <c r="F2071" s="3" t="s">
        <v>14962</v>
      </c>
      <c r="G2071" s="3" t="s">
        <v>14962</v>
      </c>
      <c r="H2071" s="3" t="s">
        <v>14963</v>
      </c>
      <c r="I2071" s="3" t="str">
        <f>IFERROR(__xludf.DUMMYFUNCTION("GOOGLETRANSLATE(H2071,""id"",""en"")"),"the culture of shock in the lecture area of ​​young marriage children is naturally shocked")</f>
        <v>the culture of shock in the lecture area of ​​young marriage children is naturally shocked</v>
      </c>
    </row>
    <row r="2072" ht="15.75" customHeight="1">
      <c r="A2072" s="3" t="s">
        <v>14964</v>
      </c>
      <c r="B2072" s="3" t="s">
        <v>14964</v>
      </c>
      <c r="C2072" s="3" t="s">
        <v>14965</v>
      </c>
      <c r="D2072" s="3" t="s">
        <v>14966</v>
      </c>
      <c r="E2072" s="3" t="s">
        <v>14967</v>
      </c>
      <c r="F2072" s="3" t="s">
        <v>14968</v>
      </c>
      <c r="G2072" s="3" t="s">
        <v>14969</v>
      </c>
      <c r="H2072" s="3" t="s">
        <v>14970</v>
      </c>
      <c r="I2072" s="3" t="str">
        <f>IFERROR(__xludf.DUMMYFUNCTION("GOOGLETRANSLATE(H2072,""id"",""en"")"),"So cool, the family area is safe to tell marriage to marriage, the age of you is young")</f>
        <v>So cool, the family area is safe to tell marriage to marriage, the age of you is young</v>
      </c>
    </row>
    <row r="2073" ht="15.75" customHeight="1">
      <c r="A2073" s="3" t="s">
        <v>14971</v>
      </c>
      <c r="B2073" s="3" t="s">
        <v>14972</v>
      </c>
      <c r="C2073" s="3" t="s">
        <v>14973</v>
      </c>
      <c r="D2073" s="3" t="s">
        <v>14974</v>
      </c>
      <c r="E2073" s="3" t="s">
        <v>14975</v>
      </c>
      <c r="F2073" s="3" t="s">
        <v>14976</v>
      </c>
      <c r="G2073" s="3" t="s">
        <v>14977</v>
      </c>
      <c r="H2073" s="3" t="s">
        <v>14978</v>
      </c>
      <c r="I2073" s="3" t="str">
        <f>IFERROR(__xludf.DUMMYFUNCTION("GOOGLETRANSLATE(H2073,""id"",""en"")"),"Discussion of Friends Discuss Tweet SBYFESS Send MFS Young Marriage")</f>
        <v>Discussion of Friends Discuss Tweet SBYFESS Send MFS Young Marriage</v>
      </c>
    </row>
    <row r="2074" ht="15.75" customHeight="1">
      <c r="A2074" s="3" t="s">
        <v>14979</v>
      </c>
      <c r="B2074" s="3" t="s">
        <v>14980</v>
      </c>
      <c r="C2074" s="3" t="s">
        <v>14981</v>
      </c>
      <c r="D2074" s="3" t="s">
        <v>14982</v>
      </c>
      <c r="E2074" s="3" t="s">
        <v>14983</v>
      </c>
      <c r="F2074" s="3" t="s">
        <v>14984</v>
      </c>
      <c r="G2074" s="3" t="s">
        <v>14985</v>
      </c>
      <c r="H2074" s="3" t="s">
        <v>14986</v>
      </c>
      <c r="I2074" s="3" t="str">
        <f>IFERROR(__xludf.DUMMYFUNCTION("GOOGLETRANSLATE(H2074,""id"",""en"")"),"fuck really lazy if discussing the prospective husband of the prospective husband Iyeee marriage do not know the point of marriage is still young, sorry")</f>
        <v>fuck really lazy if discussing the prospective husband of the prospective husband Iyeee marriage do not know the point of marriage is still young, sorry</v>
      </c>
    </row>
    <row r="2075" ht="15.75" customHeight="1">
      <c r="A2075" s="3" t="s">
        <v>14987</v>
      </c>
      <c r="B2075" s="3" t="s">
        <v>14988</v>
      </c>
      <c r="C2075" s="3" t="s">
        <v>14989</v>
      </c>
      <c r="D2075" s="3" t="s">
        <v>14990</v>
      </c>
      <c r="E2075" s="3" t="s">
        <v>14991</v>
      </c>
      <c r="F2075" s="3" t="s">
        <v>14992</v>
      </c>
      <c r="G2075" s="3" t="s">
        <v>14992</v>
      </c>
      <c r="H2075" s="3" t="s">
        <v>14993</v>
      </c>
      <c r="I2075" s="3" t="str">
        <f>IFERROR(__xludf.DUMMYFUNCTION("GOOGLETRANSLATE(H2075,""id"",""en"")"),"really worried that the young family marriage houses, fortunately, the solution to use KPR is anxious")</f>
        <v>really worried that the young family marriage houses, fortunately, the solution to use KPR is anxious</v>
      </c>
    </row>
    <row r="2076" ht="15.75" customHeight="1">
      <c r="A2076" s="3" t="s">
        <v>14994</v>
      </c>
      <c r="B2076" s="3" t="s">
        <v>14995</v>
      </c>
      <c r="C2076" s="3" t="s">
        <v>14996</v>
      </c>
      <c r="D2076" s="3" t="s">
        <v>14997</v>
      </c>
      <c r="E2076" s="3" t="s">
        <v>14998</v>
      </c>
      <c r="F2076" s="3" t="s">
        <v>14999</v>
      </c>
      <c r="G2076" s="3" t="s">
        <v>15000</v>
      </c>
      <c r="H2076" s="3" t="s">
        <v>15001</v>
      </c>
      <c r="I2076" s="3" t="str">
        <f>IFERROR(__xludf.DUMMYFUNCTION("GOOGLETRANSLATE(H2076,""id"",""en"")"),"Alhamdullilah, the term is young, marriage, the taste of when the right person is just feeling it can't taste zing back to point no")</f>
        <v>Alhamdullilah, the term is young, marriage, the taste of when the right person is just feeling it can't taste zing back to point no</v>
      </c>
    </row>
    <row r="2077" ht="15.75" customHeight="1">
      <c r="A2077" s="3" t="s">
        <v>15002</v>
      </c>
      <c r="B2077" s="3" t="s">
        <v>15003</v>
      </c>
      <c r="C2077" s="3" t="s">
        <v>15004</v>
      </c>
      <c r="D2077" s="3" t="s">
        <v>15005</v>
      </c>
      <c r="E2077" s="3" t="s">
        <v>15006</v>
      </c>
      <c r="F2077" s="3" t="s">
        <v>15007</v>
      </c>
      <c r="G2077" s="3" t="s">
        <v>15008</v>
      </c>
      <c r="H2077" s="3" t="s">
        <v>15009</v>
      </c>
      <c r="I2077" s="3" t="str">
        <f>IFERROR(__xludf.DUMMYFUNCTION("GOOGLETRANSLATE(H2077,""id"",""en"")"),"Ji Ho said that if the animal chose snail, where was the house, the house was ready for the apart in installments to be placed in the adk cwonya young marriage")</f>
        <v>Ji Ho said that if the animal chose snail, where was the house, the house was ready for the apart in installments to be placed in the adk cwonya young marriage</v>
      </c>
    </row>
    <row r="2078" ht="15.75" customHeight="1">
      <c r="A2078" s="3" t="s">
        <v>15010</v>
      </c>
      <c r="B2078" s="3" t="s">
        <v>15011</v>
      </c>
      <c r="C2078" s="3" t="s">
        <v>15012</v>
      </c>
      <c r="D2078" s="3" t="s">
        <v>15013</v>
      </c>
      <c r="E2078" s="3" t="s">
        <v>15014</v>
      </c>
      <c r="F2078" s="3" t="s">
        <v>15015</v>
      </c>
      <c r="G2078" s="3" t="s">
        <v>15015</v>
      </c>
      <c r="H2078" s="3" t="s">
        <v>15016</v>
      </c>
      <c r="I2078" s="3" t="str">
        <f>IFERROR(__xludf.DUMMYFUNCTION("GOOGLETRANSLATE(H2078,""id"",""en"")"),"Don't marry young, please marry bwrat worship")</f>
        <v>Don't marry young, please marry bwrat worship</v>
      </c>
    </row>
    <row r="2079" ht="15.75" customHeight="1">
      <c r="A2079" s="3" t="s">
        <v>15017</v>
      </c>
      <c r="B2079" s="3" t="s">
        <v>15018</v>
      </c>
      <c r="C2079" s="3" t="s">
        <v>15019</v>
      </c>
      <c r="D2079" s="3" t="s">
        <v>15020</v>
      </c>
      <c r="E2079" s="3" t="s">
        <v>15020</v>
      </c>
      <c r="F2079" s="3" t="s">
        <v>15021</v>
      </c>
      <c r="G2079" s="3" t="s">
        <v>15021</v>
      </c>
      <c r="H2079" s="3" t="s">
        <v>15022</v>
      </c>
      <c r="I2079" s="3" t="str">
        <f>IFERROR(__xludf.DUMMYFUNCTION("GOOGLETRANSLATE(H2079,""id"",""en"")"),"Young marriage to save")</f>
        <v>Young marriage to save</v>
      </c>
    </row>
    <row r="2080" ht="15.75" customHeight="1">
      <c r="A2080" s="3" t="s">
        <v>15023</v>
      </c>
      <c r="B2080" s="3" t="s">
        <v>15023</v>
      </c>
      <c r="C2080" s="3" t="s">
        <v>15024</v>
      </c>
      <c r="D2080" s="3" t="s">
        <v>15025</v>
      </c>
      <c r="E2080" s="3" t="s">
        <v>15026</v>
      </c>
      <c r="F2080" s="3" t="s">
        <v>15027</v>
      </c>
      <c r="G2080" s="3" t="s">
        <v>15028</v>
      </c>
      <c r="H2080" s="3" t="s">
        <v>15029</v>
      </c>
      <c r="I2080" s="3" t="str">
        <f>IFERROR(__xludf.DUMMYFUNCTION("GOOGLETRANSLATE(H2080,""id"",""en"")"),"Poor cousin of young marriage young age, his young guy goes home from work to play cousins ​​the house of a child kdng is a fussy child who is not sleeping")</f>
        <v>Poor cousin of young marriage young age, his young guy goes home from work to play cousins ​​the house of a child kdng is a fussy child who is not sleeping</v>
      </c>
    </row>
    <row r="2081" ht="15.75" customHeight="1">
      <c r="A2081" s="3" t="s">
        <v>15030</v>
      </c>
      <c r="B2081" s="3" t="s">
        <v>15030</v>
      </c>
      <c r="C2081" s="3" t="s">
        <v>15031</v>
      </c>
      <c r="D2081" s="3" t="s">
        <v>15032</v>
      </c>
      <c r="E2081" s="3" t="s">
        <v>15032</v>
      </c>
      <c r="F2081" s="3" t="s">
        <v>15032</v>
      </c>
      <c r="G2081" s="3" t="s">
        <v>15032</v>
      </c>
      <c r="H2081" s="3" t="s">
        <v>15031</v>
      </c>
      <c r="I2081" s="3" t="str">
        <f>IFERROR(__xludf.DUMMYFUNCTION("GOOGLETRANSLATE(H2081,""id"",""en"")"),"young marriage is good or not the temperature hehe")</f>
        <v>young marriage is good or not the temperature hehe</v>
      </c>
    </row>
    <row r="2082" ht="15.75" customHeight="1">
      <c r="A2082" s="3" t="s">
        <v>15033</v>
      </c>
      <c r="B2082" s="3" t="s">
        <v>15034</v>
      </c>
      <c r="C2082" s="3" t="s">
        <v>15035</v>
      </c>
      <c r="D2082" s="3" t="s">
        <v>15036</v>
      </c>
      <c r="E2082" s="3" t="s">
        <v>15037</v>
      </c>
      <c r="F2082" s="3" t="s">
        <v>15038</v>
      </c>
      <c r="G2082" s="3" t="s">
        <v>15039</v>
      </c>
      <c r="H2082" s="3" t="s">
        <v>15040</v>
      </c>
      <c r="I2082" s="3" t="str">
        <f>IFERROR(__xludf.DUMMYFUNCTION("GOOGLETRANSLATE(H2082,""id"",""en"")"),"Enjoy young age satisfied marriage marriage children so the limits can not be free")</f>
        <v>Enjoy young age satisfied marriage marriage children so the limits can not be free</v>
      </c>
    </row>
    <row r="2083" ht="15.75" customHeight="1">
      <c r="A2083" s="3" t="s">
        <v>15041</v>
      </c>
      <c r="B2083" s="3" t="s">
        <v>15042</v>
      </c>
      <c r="C2083" s="3" t="s">
        <v>15043</v>
      </c>
      <c r="D2083" s="3" t="s">
        <v>15044</v>
      </c>
      <c r="E2083" s="3" t="s">
        <v>15045</v>
      </c>
      <c r="F2083" s="3" t="s">
        <v>15046</v>
      </c>
      <c r="G2083" s="3" t="s">
        <v>15047</v>
      </c>
      <c r="H2083" s="3" t="s">
        <v>15048</v>
      </c>
      <c r="I2083" s="3" t="str">
        <f>IFERROR(__xludf.DUMMYFUNCTION("GOOGLETRANSLATE(H2083,""id"",""en"")"),"Young favors nder don't rush to get married children talking")</f>
        <v>Young favors nder don't rush to get married children talking</v>
      </c>
    </row>
    <row r="2084" ht="15.75" customHeight="1">
      <c r="A2084" s="3" t="s">
        <v>15049</v>
      </c>
      <c r="B2084" s="3" t="s">
        <v>15050</v>
      </c>
      <c r="C2084" s="3" t="s">
        <v>15051</v>
      </c>
      <c r="D2084" s="3" t="s">
        <v>15052</v>
      </c>
      <c r="E2084" s="3" t="s">
        <v>15053</v>
      </c>
      <c r="F2084" s="3" t="s">
        <v>15054</v>
      </c>
      <c r="G2084" s="3" t="s">
        <v>15055</v>
      </c>
      <c r="H2084" s="3" t="s">
        <v>15056</v>
      </c>
      <c r="I2084" s="3" t="str">
        <f>IFERROR(__xludf.DUMMYFUNCTION("GOOGLETRANSLATE(H2084,""id"",""en"")"),"Happy young marriage permission to marry the age of marriage to your parents' blessing father permission to give permission")</f>
        <v>Happy young marriage permission to marry the age of marriage to your parents' blessing father permission to give permission</v>
      </c>
    </row>
    <row r="2085" ht="15.75" customHeight="1">
      <c r="A2085" s="3" t="s">
        <v>15057</v>
      </c>
      <c r="B2085" s="3" t="s">
        <v>15058</v>
      </c>
      <c r="C2085" s="3" t="s">
        <v>15059</v>
      </c>
      <c r="D2085" s="3" t="s">
        <v>15060</v>
      </c>
      <c r="E2085" s="3" t="s">
        <v>15061</v>
      </c>
      <c r="F2085" s="3" t="s">
        <v>15062</v>
      </c>
      <c r="G2085" s="3" t="s">
        <v>15063</v>
      </c>
      <c r="H2085" s="3" t="s">
        <v>15064</v>
      </c>
      <c r="I2085" s="3" t="str">
        <f>IFERROR(__xludf.DUMMYFUNCTION("GOOGLETRANSLATE(H2085,""id"",""en"")"),"If the candidate is okay, it's better to get married if you doubt it's better to be young")</f>
        <v>If the candidate is okay, it's better to get married if you doubt it's better to be young</v>
      </c>
    </row>
    <row r="2086" ht="15.75" customHeight="1">
      <c r="A2086" s="3" t="s">
        <v>15065</v>
      </c>
      <c r="B2086" s="3" t="s">
        <v>15066</v>
      </c>
      <c r="C2086" s="3" t="s">
        <v>15067</v>
      </c>
      <c r="D2086" s="3" t="s">
        <v>15068</v>
      </c>
      <c r="E2086" s="3" t="s">
        <v>15069</v>
      </c>
      <c r="F2086" s="3" t="s">
        <v>15070</v>
      </c>
      <c r="G2086" s="3" t="s">
        <v>15071</v>
      </c>
      <c r="H2086" s="3" t="s">
        <v>15072</v>
      </c>
      <c r="I2086" s="3" t="str">
        <f>IFERROR(__xludf.DUMMYFUNCTION("GOOGLETRANSLATE(H2086,""id"",""en"")"),"marriage young tube for marriage")</f>
        <v>marriage young tube for marriage</v>
      </c>
    </row>
    <row r="2087" ht="15.75" customHeight="1">
      <c r="A2087" s="3" t="s">
        <v>15073</v>
      </c>
      <c r="B2087" s="3" t="s">
        <v>15074</v>
      </c>
      <c r="C2087" s="3" t="s">
        <v>15075</v>
      </c>
      <c r="D2087" s="3" t="s">
        <v>15076</v>
      </c>
      <c r="E2087" s="3" t="s">
        <v>15077</v>
      </c>
      <c r="F2087" s="3" t="s">
        <v>15078</v>
      </c>
      <c r="G2087" s="3" t="s">
        <v>15079</v>
      </c>
      <c r="H2087" s="3" t="s">
        <v>15080</v>
      </c>
      <c r="I2087" s="3" t="str">
        <f>IFERROR(__xludf.DUMMYFUNCTION("GOOGLETRANSLATE(H2087,""id"",""en"")"),"Real Young Favors Young Marriage Testy")</f>
        <v>Real Young Favors Young Marriage Testy</v>
      </c>
    </row>
    <row r="2088" ht="15.75" customHeight="1">
      <c r="A2088" s="3" t="s">
        <v>15081</v>
      </c>
      <c r="B2088" s="3" t="s">
        <v>15082</v>
      </c>
      <c r="C2088" s="3" t="s">
        <v>15083</v>
      </c>
      <c r="D2088" s="3" t="s">
        <v>15084</v>
      </c>
      <c r="E2088" s="3" t="s">
        <v>15085</v>
      </c>
      <c r="F2088" s="3" t="s">
        <v>15086</v>
      </c>
      <c r="G2088" s="3" t="s">
        <v>15087</v>
      </c>
      <c r="H2088" s="3" t="s">
        <v>15088</v>
      </c>
      <c r="I2088" s="3" t="str">
        <f>IFERROR(__xludf.DUMMYFUNCTION("GOOGLETRANSLATE(H2088,""id"",""en"")"),"like like the red ukanya the red character of the god immortal face is young, the red rmbut is the original marriage")</f>
        <v>like like the red ukanya the red character of the god immortal face is young, the red rmbut is the original marriage</v>
      </c>
    </row>
    <row r="2089" ht="15.75" customHeight="1">
      <c r="A2089" s="3" t="s">
        <v>15089</v>
      </c>
      <c r="B2089" s="3" t="s">
        <v>15089</v>
      </c>
      <c r="C2089" s="3" t="s">
        <v>15090</v>
      </c>
      <c r="D2089" s="3" t="s">
        <v>15091</v>
      </c>
      <c r="E2089" s="3" t="s">
        <v>15091</v>
      </c>
      <c r="F2089" s="3" t="s">
        <v>15091</v>
      </c>
      <c r="G2089" s="3" t="s">
        <v>15092</v>
      </c>
      <c r="H2089" s="3" t="s">
        <v>15093</v>
      </c>
      <c r="I2089" s="3" t="str">
        <f>IFERROR(__xludf.DUMMYFUNCTION("GOOGLETRANSLATE(H2089,""id"",""en"")"),"Young Marriage Wrong Gas")</f>
        <v>Young Marriage Wrong Gas</v>
      </c>
    </row>
    <row r="2090" ht="15.75" customHeight="1">
      <c r="A2090" s="3" t="s">
        <v>15094</v>
      </c>
      <c r="B2090" s="3" t="s">
        <v>15094</v>
      </c>
      <c r="C2090" s="3" t="s">
        <v>15095</v>
      </c>
      <c r="D2090" s="3" t="s">
        <v>15096</v>
      </c>
      <c r="E2090" s="3" t="s">
        <v>15096</v>
      </c>
      <c r="F2090" s="3" t="s">
        <v>15097</v>
      </c>
      <c r="G2090" s="3" t="s">
        <v>15098</v>
      </c>
      <c r="H2090" s="3" t="s">
        <v>15099</v>
      </c>
      <c r="I2090" s="3" t="str">
        <f>IFERROR(__xludf.DUMMYFUNCTION("GOOGLETRANSLATE(H2090,""id"",""en"")"),"young pantar if you're afraid")</f>
        <v>young pantar if you're afraid</v>
      </c>
    </row>
    <row r="2091" ht="15.75" customHeight="1">
      <c r="A2091" s="3" t="s">
        <v>15100</v>
      </c>
      <c r="B2091" s="3" t="s">
        <v>15101</v>
      </c>
      <c r="C2091" s="3" t="s">
        <v>15102</v>
      </c>
      <c r="D2091" s="3" t="s">
        <v>15103</v>
      </c>
      <c r="E2091" s="3" t="s">
        <v>15104</v>
      </c>
      <c r="F2091" s="3" t="s">
        <v>15105</v>
      </c>
      <c r="G2091" s="3" t="s">
        <v>15106</v>
      </c>
      <c r="H2091" s="3" t="s">
        <v>15107</v>
      </c>
      <c r="I2091" s="3" t="str">
        <f>IFERROR(__xludf.DUMMYFUNCTION("GOOGLETRANSLATE(H2091,""id"",""en"")"),"a base for young marriage so that the brothers and sisters of teenagers are so scared, so old")</f>
        <v>a base for young marriage so that the brothers and sisters of teenagers are so scared, so old</v>
      </c>
    </row>
    <row r="2092" ht="15.75" customHeight="1">
      <c r="A2092" s="3" t="s">
        <v>15108</v>
      </c>
      <c r="B2092" s="3" t="s">
        <v>15109</v>
      </c>
      <c r="C2092" s="3" t="s">
        <v>15110</v>
      </c>
      <c r="D2092" s="3" t="s">
        <v>15111</v>
      </c>
      <c r="E2092" s="3" t="s">
        <v>15112</v>
      </c>
      <c r="F2092" s="3" t="s">
        <v>15113</v>
      </c>
      <c r="G2092" s="3" t="s">
        <v>15114</v>
      </c>
      <c r="H2092" s="3" t="s">
        <v>15115</v>
      </c>
      <c r="I2092" s="3" t="str">
        <f>IFERROR(__xludf.DUMMYFUNCTION("GOOGLETRANSLATE(H2092,""id"",""en"")"),"Breaking Marriage of Young People Friends")</f>
        <v>Breaking Marriage of Young People Friends</v>
      </c>
    </row>
    <row r="2093" ht="15.75" customHeight="1">
      <c r="A2093" s="3" t="s">
        <v>15116</v>
      </c>
      <c r="B2093" s="3" t="s">
        <v>15117</v>
      </c>
      <c r="C2093" s="3" t="s">
        <v>15118</v>
      </c>
      <c r="D2093" s="3" t="s">
        <v>15119</v>
      </c>
      <c r="E2093" s="3" t="s">
        <v>15120</v>
      </c>
      <c r="F2093" s="3" t="s">
        <v>15121</v>
      </c>
      <c r="G2093" s="3" t="s">
        <v>15122</v>
      </c>
      <c r="H2093" s="3" t="s">
        <v>15123</v>
      </c>
      <c r="I2093" s="3" t="str">
        <f>IFERROR(__xludf.DUMMYFUNCTION("GOOGLETRANSLATE(H2093,""id"",""en"")"),"Andi married said a younger sibling")</f>
        <v>Andi married said a younger sibling</v>
      </c>
    </row>
    <row r="2094" ht="15.75" customHeight="1">
      <c r="A2094" s="3" t="s">
        <v>15124</v>
      </c>
      <c r="B2094" s="3" t="s">
        <v>15125</v>
      </c>
      <c r="C2094" s="3" t="s">
        <v>170</v>
      </c>
      <c r="D2094" s="3" t="s">
        <v>169</v>
      </c>
      <c r="E2094" s="3" t="s">
        <v>169</v>
      </c>
      <c r="F2094" s="3" t="s">
        <v>169</v>
      </c>
      <c r="G2094" s="3" t="s">
        <v>169</v>
      </c>
      <c r="H2094" s="3" t="s">
        <v>170</v>
      </c>
      <c r="I2094" s="3" t="str">
        <f>IFERROR(__xludf.DUMMYFUNCTION("GOOGLETRANSLATE(H2094,""id"",""en"")"),"The Young Marriage")</f>
        <v>The Young Marriage</v>
      </c>
    </row>
    <row r="2095" ht="15.75" customHeight="1">
      <c r="A2095" s="3" t="s">
        <v>15126</v>
      </c>
      <c r="B2095" s="3" t="s">
        <v>15127</v>
      </c>
      <c r="C2095" s="3" t="s">
        <v>15128</v>
      </c>
      <c r="D2095" s="3" t="s">
        <v>15129</v>
      </c>
      <c r="E2095" s="3" t="s">
        <v>15130</v>
      </c>
      <c r="F2095" s="3" t="s">
        <v>15131</v>
      </c>
      <c r="G2095" s="3" t="s">
        <v>15132</v>
      </c>
      <c r="H2095" s="3" t="s">
        <v>15133</v>
      </c>
      <c r="I2095" s="3" t="str">
        <f>IFERROR(__xludf.DUMMYFUNCTION("GOOGLETRANSLATE(H2095,""id"",""en"")"),"envy the facts of the young marriage of work money can work pop ice counting using the world of up -to -date selling pop ice covering less costs anyway")</f>
        <v>envy the facts of the young marriage of work money can work pop ice counting using the world of up -to -date selling pop ice covering less costs anyway</v>
      </c>
    </row>
    <row r="2096" ht="15.75" customHeight="1">
      <c r="A2096" s="3" t="s">
        <v>15134</v>
      </c>
      <c r="B2096" s="3" t="s">
        <v>15135</v>
      </c>
      <c r="C2096" s="3" t="s">
        <v>15136</v>
      </c>
      <c r="D2096" s="3" t="s">
        <v>15137</v>
      </c>
      <c r="E2096" s="3" t="s">
        <v>15138</v>
      </c>
      <c r="F2096" s="3" t="s">
        <v>15139</v>
      </c>
      <c r="G2096" s="3" t="s">
        <v>15140</v>
      </c>
      <c r="H2096" s="3" t="s">
        <v>15141</v>
      </c>
      <c r="I2096" s="3" t="str">
        <f>IFERROR(__xludf.DUMMYFUNCTION("GOOGLETRANSLATE(H2096,""id"",""en"")"),"take a marriage to youth young reasons for young marriage")</f>
        <v>take a marriage to youth young reasons for young marriage</v>
      </c>
    </row>
    <row r="2097" ht="15.75" customHeight="1">
      <c r="A2097" s="3" t="s">
        <v>15142</v>
      </c>
      <c r="B2097" s="3" t="s">
        <v>15143</v>
      </c>
      <c r="C2097" s="3" t="s">
        <v>15144</v>
      </c>
      <c r="D2097" s="3" t="s">
        <v>15145</v>
      </c>
      <c r="E2097" s="3" t="s">
        <v>15146</v>
      </c>
      <c r="F2097" s="3" t="s">
        <v>15147</v>
      </c>
      <c r="G2097" s="3" t="s">
        <v>15148</v>
      </c>
      <c r="H2097" s="3" t="s">
        <v>15149</v>
      </c>
      <c r="I2097" s="3" t="str">
        <f>IFERROR(__xludf.DUMMYFUNCTION("GOOGLETRANSLATE(H2097,""id"",""en"")"),"I don't want to get married if it's old, it's not young if you get a young pin plan")</f>
        <v>I don't want to get married if it's old, it's not young if you get a young pin plan</v>
      </c>
    </row>
    <row r="2098" ht="15.75" customHeight="1">
      <c r="A2098" s="3" t="s">
        <v>15150</v>
      </c>
      <c r="B2098" s="3" t="s">
        <v>15151</v>
      </c>
      <c r="C2098" s="3" t="s">
        <v>15152</v>
      </c>
      <c r="D2098" s="3" t="s">
        <v>15153</v>
      </c>
      <c r="E2098" s="3" t="s">
        <v>15154</v>
      </c>
      <c r="F2098" s="3" t="s">
        <v>15155</v>
      </c>
      <c r="G2098" s="3" t="s">
        <v>15156</v>
      </c>
      <c r="H2098" s="3" t="s">
        <v>15157</v>
      </c>
      <c r="I2098" s="3" t="str">
        <f>IFERROR(__xludf.DUMMYFUNCTION("GOOGLETRANSLATE(H2098,""id"",""en"")"),"The villagers of the SDSMP students just school so I just graduated from elementary school and immediately work, you understand young marriage, the age of the youth")</f>
        <v>The villagers of the SDSMP students just school so I just graduated from elementary school and immediately work, you understand young marriage, the age of the youth</v>
      </c>
    </row>
    <row r="2099" ht="15.75" customHeight="1">
      <c r="A2099" s="3" t="s">
        <v>15158</v>
      </c>
      <c r="B2099" s="3" t="s">
        <v>15159</v>
      </c>
      <c r="C2099" s="3" t="s">
        <v>15160</v>
      </c>
      <c r="D2099" s="3" t="s">
        <v>15161</v>
      </c>
      <c r="E2099" s="3" t="s">
        <v>15162</v>
      </c>
      <c r="F2099" s="3" t="s">
        <v>15163</v>
      </c>
      <c r="G2099" s="3" t="s">
        <v>15164</v>
      </c>
      <c r="H2099" s="3" t="s">
        <v>15165</v>
      </c>
      <c r="I2099" s="3" t="str">
        <f>IFERROR(__xludf.DUMMYFUNCTION("GOOGLETRANSLATE(H2099,""id"",""en"")"),"Young girl dad lives in a hurry to get married")</f>
        <v>Young girl dad lives in a hurry to get married</v>
      </c>
    </row>
    <row r="2100" ht="15.75" customHeight="1">
      <c r="A2100" s="3" t="s">
        <v>15166</v>
      </c>
      <c r="B2100" s="3" t="s">
        <v>15167</v>
      </c>
      <c r="C2100" s="3" t="s">
        <v>15168</v>
      </c>
      <c r="D2100" s="3" t="s">
        <v>15169</v>
      </c>
      <c r="E2100" s="3" t="s">
        <v>15170</v>
      </c>
      <c r="F2100" s="3" t="s">
        <v>15171</v>
      </c>
      <c r="G2100" s="3" t="s">
        <v>15172</v>
      </c>
      <c r="H2100" s="3" t="s">
        <v>15173</v>
      </c>
      <c r="I2100" s="3" t="str">
        <f>IFERROR(__xludf.DUMMYFUNCTION("GOOGLETRANSLATE(H2100,""id"",""en"")"),"tan account tuh junior high school kids thought that the age of kkku marriage should be the head or one of the sexualizing young guys really scared not to be honest, auntie")</f>
        <v>tan account tuh junior high school kids thought that the age of kkku marriage should be the head or one of the sexualizing young guys really scared not to be honest, auntie</v>
      </c>
    </row>
    <row r="2101" ht="15.75" customHeight="1">
      <c r="A2101" s="3" t="s">
        <v>15174</v>
      </c>
      <c r="B2101" s="3" t="s">
        <v>15175</v>
      </c>
      <c r="C2101" s="3" t="s">
        <v>15176</v>
      </c>
      <c r="D2101" s="3" t="s">
        <v>15177</v>
      </c>
      <c r="E2101" s="3" t="s">
        <v>15178</v>
      </c>
      <c r="F2101" s="3" t="s">
        <v>15179</v>
      </c>
      <c r="G2101" s="3" t="s">
        <v>15180</v>
      </c>
      <c r="H2101" s="3" t="s">
        <v>15181</v>
      </c>
      <c r="I2101" s="3" t="str">
        <f>IFERROR(__xludf.DUMMYFUNCTION("GOOGLETRANSLATE(H2101,""id"",""en"")"),"Allah brother was angry due to the brown marriage of Allah the fate")</f>
        <v>Allah brother was angry due to the brown marriage of Allah the fate</v>
      </c>
    </row>
    <row r="2102" ht="15.75" customHeight="1">
      <c r="A2102" s="3" t="s">
        <v>15182</v>
      </c>
      <c r="B2102" s="3" t="s">
        <v>15183</v>
      </c>
      <c r="C2102" s="3" t="s">
        <v>15184</v>
      </c>
      <c r="D2102" s="3" t="s">
        <v>15185</v>
      </c>
      <c r="E2102" s="3" t="s">
        <v>15186</v>
      </c>
      <c r="F2102" s="3" t="s">
        <v>169</v>
      </c>
      <c r="G2102" s="3" t="s">
        <v>169</v>
      </c>
      <c r="H2102" s="3" t="s">
        <v>170</v>
      </c>
      <c r="I2102" s="3" t="str">
        <f>IFERROR(__xludf.DUMMYFUNCTION("GOOGLETRANSLATE(H2102,""id"",""en"")"),"The Young Marriage")</f>
        <v>The Young Marriage</v>
      </c>
    </row>
    <row r="2103" ht="15.75" customHeight="1">
      <c r="A2103" s="3" t="s">
        <v>15187</v>
      </c>
      <c r="B2103" s="3" t="s">
        <v>15188</v>
      </c>
      <c r="C2103" s="3" t="s">
        <v>15189</v>
      </c>
      <c r="D2103" s="3" t="s">
        <v>15190</v>
      </c>
      <c r="E2103" s="3" t="s">
        <v>15191</v>
      </c>
      <c r="F2103" s="3" t="s">
        <v>15192</v>
      </c>
      <c r="G2103" s="3" t="s">
        <v>15193</v>
      </c>
      <c r="H2103" s="3" t="s">
        <v>15194</v>
      </c>
      <c r="I2103" s="3" t="str">
        <f>IFERROR(__xludf.DUMMYFUNCTION("GOOGLETRANSLATE(H2103,""id"",""en"")"),"Ganjar's great understanding, I want Ahok, yeah, divorce, wife marriage, young leaf, the mouth of the former prisoner's trash")</f>
        <v>Ganjar's great understanding, I want Ahok, yeah, divorce, wife marriage, young leaf, the mouth of the former prisoner's trash</v>
      </c>
    </row>
    <row r="2104" ht="15.75" customHeight="1">
      <c r="A2104" s="3" t="s">
        <v>15195</v>
      </c>
      <c r="B2104" s="3" t="s">
        <v>15195</v>
      </c>
      <c r="C2104" s="3" t="s">
        <v>15196</v>
      </c>
      <c r="D2104" s="3" t="s">
        <v>15197</v>
      </c>
      <c r="E2104" s="3" t="s">
        <v>15198</v>
      </c>
      <c r="F2104" s="3" t="s">
        <v>15199</v>
      </c>
      <c r="G2104" s="3" t="s">
        <v>15200</v>
      </c>
      <c r="H2104" s="3" t="s">
        <v>15201</v>
      </c>
      <c r="I2104" s="3" t="str">
        <f>IFERROR(__xludf.DUMMYFUNCTION("GOOGLETRANSLATE(H2104,""id"",""en"")"),"marriage age if a widow is proud of young marriages, low students from the marriage of marriage fate of achievement of successful achievement")</f>
        <v>marriage age if a widow is proud of young marriages, low students from the marriage of marriage fate of achievement of successful achievement</v>
      </c>
    </row>
    <row r="2105" ht="15.75" customHeight="1">
      <c r="A2105" s="3" t="s">
        <v>15202</v>
      </c>
      <c r="B2105" s="3" t="s">
        <v>15203</v>
      </c>
      <c r="C2105" s="3" t="s">
        <v>15204</v>
      </c>
      <c r="D2105" s="3" t="s">
        <v>15205</v>
      </c>
      <c r="E2105" s="3" t="s">
        <v>15206</v>
      </c>
      <c r="F2105" s="3" t="s">
        <v>15207</v>
      </c>
      <c r="G2105" s="3" t="s">
        <v>15208</v>
      </c>
      <c r="H2105" s="3" t="s">
        <v>15209</v>
      </c>
      <c r="I2105" s="3" t="str">
        <f>IFERROR(__xludf.DUMMYFUNCTION("GOOGLETRANSLATE(H2105,""id"",""en"")"),"Grief lives in the village makes the culture of young marriage as a standard of marriage, the age of the age of the age of the age of the old man, is marriage because it is selling out because he is chasing a career.")</f>
        <v>Grief lives in the village makes the culture of young marriage as a standard of marriage, the age of the age of the age of the age of the old man, is marriage because it is selling out because he is chasing a career.</v>
      </c>
    </row>
    <row r="2106" ht="15.75" customHeight="1">
      <c r="A2106" s="3" t="s">
        <v>15210</v>
      </c>
      <c r="B2106" s="3" t="s">
        <v>15211</v>
      </c>
      <c r="C2106" s="3" t="s">
        <v>15212</v>
      </c>
      <c r="D2106" s="3" t="s">
        <v>15213</v>
      </c>
      <c r="E2106" s="3" t="s">
        <v>15214</v>
      </c>
      <c r="F2106" s="3" t="s">
        <v>15215</v>
      </c>
      <c r="G2106" s="3" t="s">
        <v>15216</v>
      </c>
      <c r="H2106" s="3" t="s">
        <v>15217</v>
      </c>
      <c r="I2106" s="3" t="str">
        <f>IFERROR(__xludf.DUMMYFUNCTION("GOOGLETRANSLATE(H2106,""id"",""en"")"),"said see young people at home, yes, people, thank God, just say that people are married")</f>
        <v>said see young people at home, yes, people, thank God, just say that people are married</v>
      </c>
    </row>
    <row r="2107" ht="15.75" customHeight="1">
      <c r="A2107" s="3" t="s">
        <v>15218</v>
      </c>
      <c r="B2107" s="3" t="s">
        <v>15218</v>
      </c>
      <c r="C2107" s="3" t="s">
        <v>15218</v>
      </c>
      <c r="D2107" s="3" t="s">
        <v>15219</v>
      </c>
      <c r="E2107" s="3" t="s">
        <v>15220</v>
      </c>
      <c r="F2107" s="3" t="s">
        <v>15221</v>
      </c>
      <c r="G2107" s="3" t="s">
        <v>15222</v>
      </c>
      <c r="H2107" s="3" t="s">
        <v>15223</v>
      </c>
      <c r="I2107" s="3" t="str">
        <f>IFERROR(__xludf.DUMMYFUNCTION("GOOGLETRANSLATE(H2107,""id"",""en"")"),"thought young marriage")</f>
        <v>thought young marriage</v>
      </c>
    </row>
    <row r="2108" ht="15.75" customHeight="1">
      <c r="A2108" s="3" t="s">
        <v>15224</v>
      </c>
      <c r="B2108" s="3" t="s">
        <v>15225</v>
      </c>
      <c r="C2108" s="3" t="s">
        <v>15226</v>
      </c>
      <c r="D2108" s="3" t="s">
        <v>15227</v>
      </c>
      <c r="E2108" s="3" t="s">
        <v>15228</v>
      </c>
      <c r="F2108" s="3" t="s">
        <v>15229</v>
      </c>
      <c r="G2108" s="3" t="s">
        <v>15230</v>
      </c>
      <c r="H2108" s="3" t="s">
        <v>15231</v>
      </c>
      <c r="I2108" s="3" t="str">
        <f>IFERROR(__xludf.DUMMYFUNCTION("GOOGLETRANSLATE(H2108,""id"",""en"")"),"Saying the old girl Neriman just marriage the criteria are not young, not selling, the age of mids have any interest of getting married unless with him")</f>
        <v>Saying the old girl Neriman just marriage the criteria are not young, not selling, the age of mids have any interest of getting married unless with him</v>
      </c>
    </row>
    <row r="2109" ht="15.75" customHeight="1">
      <c r="A2109" s="3" t="s">
        <v>15232</v>
      </c>
      <c r="B2109" s="3" t="s">
        <v>15233</v>
      </c>
      <c r="C2109" s="3" t="s">
        <v>15234</v>
      </c>
      <c r="D2109" s="3" t="s">
        <v>15235</v>
      </c>
      <c r="E2109" s="3" t="s">
        <v>15236</v>
      </c>
      <c r="F2109" s="3" t="s">
        <v>15237</v>
      </c>
      <c r="G2109" s="3" t="s">
        <v>15238</v>
      </c>
      <c r="H2109" s="3" t="s">
        <v>15239</v>
      </c>
      <c r="I2109" s="3" t="str">
        <f>IFERROR(__xludf.DUMMYFUNCTION("GOOGLETRANSLATE(H2109,""id"",""en"")"),"young pregnant risk under legal just graduated from the age of not knowing this junior high school child counting sister not wake up in the morning immediately the world thinks the child of people gives food")</f>
        <v>young pregnant risk under legal just graduated from the age of not knowing this junior high school child counting sister not wake up in the morning immediately the world thinks the child of people gives food</v>
      </c>
    </row>
    <row r="2110" ht="15.75" customHeight="1">
      <c r="A2110" s="3" t="s">
        <v>15240</v>
      </c>
      <c r="B2110" s="3" t="s">
        <v>15241</v>
      </c>
      <c r="C2110" s="3" t="s">
        <v>15242</v>
      </c>
      <c r="D2110" s="3" t="s">
        <v>15243</v>
      </c>
      <c r="E2110" s="3" t="s">
        <v>15244</v>
      </c>
      <c r="F2110" s="3" t="s">
        <v>15245</v>
      </c>
      <c r="G2110" s="3" t="s">
        <v>15246</v>
      </c>
      <c r="H2110" s="3" t="s">
        <v>15247</v>
      </c>
      <c r="I2110" s="3" t="str">
        <f>IFERROR(__xludf.DUMMYFUNCTION("GOOGLETRANSLATE(H2110,""id"",""en"")"),"think hereditary environment of tradition, the tradition of the tradition of the cultural direction of the cultural direction if the young marriage is the parents of children and repeat")</f>
        <v>think hereditary environment of tradition, the tradition of the tradition of the cultural direction of the cultural direction if the young marriage is the parents of children and repeat</v>
      </c>
    </row>
    <row r="2111" ht="15.75" customHeight="1">
      <c r="A2111" s="3" t="s">
        <v>15248</v>
      </c>
      <c r="B2111" s="3" t="s">
        <v>15249</v>
      </c>
      <c r="C2111" s="3" t="s">
        <v>15250</v>
      </c>
      <c r="D2111" s="3" t="s">
        <v>15251</v>
      </c>
      <c r="E2111" s="3" t="s">
        <v>15252</v>
      </c>
      <c r="F2111" s="3" t="s">
        <v>15253</v>
      </c>
      <c r="G2111" s="3" t="s">
        <v>15253</v>
      </c>
      <c r="H2111" s="3" t="s">
        <v>15254</v>
      </c>
      <c r="I2111" s="3" t="str">
        <f>IFERROR(__xludf.DUMMYFUNCTION("GOOGLETRANSLATE(H2111,""id"",""en"")"),"the age of a friend amp brother marriage single work not permission sometimes dies young")</f>
        <v>the age of a friend amp brother marriage single work not permission sometimes dies young</v>
      </c>
    </row>
    <row r="2112" ht="15.75" customHeight="1">
      <c r="A2112" s="3" t="s">
        <v>15255</v>
      </c>
      <c r="B2112" s="3" t="s">
        <v>15256</v>
      </c>
      <c r="C2112" s="3" t="s">
        <v>15257</v>
      </c>
      <c r="D2112" s="3" t="s">
        <v>15258</v>
      </c>
      <c r="E2112" s="3" t="s">
        <v>15259</v>
      </c>
      <c r="F2112" s="3" t="s">
        <v>15260</v>
      </c>
      <c r="G2112" s="3" t="s">
        <v>15261</v>
      </c>
      <c r="H2112" s="3" t="s">
        <v>15262</v>
      </c>
      <c r="I2112" s="3" t="str">
        <f>IFERROR(__xludf.DUMMYFUNCTION("GOOGLETRANSLATE(H2112,""id"",""en"")"),"satisfied with the ending recommendation to read the teaching novel Take a boy hobby of a youth marriage hobby of the reality of the ponky story.")</f>
        <v>satisfied with the ending recommendation to read the teaching novel Take a boy hobby of a youth marriage hobby of the reality of the ponky story.</v>
      </c>
    </row>
    <row r="2113" ht="15.75" customHeight="1">
      <c r="A2113" s="3" t="s">
        <v>15263</v>
      </c>
      <c r="B2113" s="3" t="s">
        <v>15264</v>
      </c>
      <c r="C2113" s="3" t="s">
        <v>15265</v>
      </c>
      <c r="D2113" s="3" t="s">
        <v>15266</v>
      </c>
      <c r="E2113" s="3" t="s">
        <v>15267</v>
      </c>
      <c r="F2113" s="3" t="s">
        <v>15268</v>
      </c>
      <c r="G2113" s="3" t="s">
        <v>15269</v>
      </c>
      <c r="H2113" s="3" t="s">
        <v>15270</v>
      </c>
      <c r="I2113" s="3" t="str">
        <f>IFERROR(__xludf.DUMMYFUNCTION("GOOGLETRANSLATE(H2113,""id"",""en"")"),"yes sincere young people are quite somehow marriage help mom send old adekorg delays in marriage digit salary if mah")</f>
        <v>yes sincere young people are quite somehow marriage help mom send old adekorg delays in marriage digit salary if mah</v>
      </c>
    </row>
    <row r="2114" ht="15.75" customHeight="1">
      <c r="A2114" s="3" t="s">
        <v>15271</v>
      </c>
      <c r="B2114" s="3" t="s">
        <v>15272</v>
      </c>
      <c r="C2114" s="3" t="s">
        <v>15273</v>
      </c>
      <c r="D2114" s="3" t="s">
        <v>15274</v>
      </c>
      <c r="E2114" s="3" t="s">
        <v>15275</v>
      </c>
      <c r="F2114" s="3" t="s">
        <v>15276</v>
      </c>
      <c r="G2114" s="3" t="s">
        <v>15277</v>
      </c>
      <c r="H2114" s="3" t="s">
        <v>15278</v>
      </c>
      <c r="I2114" s="3" t="str">
        <f>IFERROR(__xludf.DUMMYFUNCTION("GOOGLETRANSLATE(H2114,""id"",""en"")"),"basis of the private nature of the beautiful beautiful green food ingredients cheap food, the view is beautiful neighbors")</f>
        <v>basis of the private nature of the beautiful beautiful green food ingredients cheap food, the view is beautiful neighbors</v>
      </c>
    </row>
    <row r="2115" ht="15.75" customHeight="1">
      <c r="A2115" s="3" t="s">
        <v>15279</v>
      </c>
      <c r="B2115" s="3" t="s">
        <v>15279</v>
      </c>
      <c r="C2115" s="3" t="s">
        <v>15280</v>
      </c>
      <c r="D2115" s="3" t="s">
        <v>15281</v>
      </c>
      <c r="E2115" s="3" t="s">
        <v>15281</v>
      </c>
      <c r="F2115" s="3" t="s">
        <v>15281</v>
      </c>
      <c r="G2115" s="3" t="s">
        <v>15281</v>
      </c>
      <c r="H2115" s="3" t="s">
        <v>15280</v>
      </c>
      <c r="I2115" s="3" t="str">
        <f>IFERROR(__xludf.DUMMYFUNCTION("GOOGLETRANSLATE(H2115,""id"",""en"")"),"Marriage No Dead Young Sounds Better")</f>
        <v>Marriage No Dead Young Sounds Better</v>
      </c>
    </row>
    <row r="2116" ht="15.75" customHeight="1">
      <c r="A2116" s="3" t="s">
        <v>15282</v>
      </c>
      <c r="B2116" s="3" t="s">
        <v>15283</v>
      </c>
      <c r="C2116" s="3" t="s">
        <v>15284</v>
      </c>
      <c r="D2116" s="3" t="s">
        <v>15285</v>
      </c>
      <c r="E2116" s="3" t="s">
        <v>15286</v>
      </c>
      <c r="F2116" s="3" t="s">
        <v>15287</v>
      </c>
      <c r="G2116" s="3" t="s">
        <v>15288</v>
      </c>
      <c r="H2116" s="3" t="s">
        <v>15289</v>
      </c>
      <c r="I2116" s="3" t="str">
        <f>IFERROR(__xludf.DUMMYFUNCTION("GOOGLETRANSLATE(H2116,""id"",""en"")"),"so that it is set if you adjust to death young, it is difficult for people to marry a homemade house.")</f>
        <v>so that it is set if you adjust to death young, it is difficult for people to marry a homemade house.</v>
      </c>
    </row>
    <row r="2117" ht="15.75" customHeight="1">
      <c r="A2117" s="3" t="s">
        <v>15290</v>
      </c>
      <c r="B2117" s="3" t="s">
        <v>15290</v>
      </c>
      <c r="C2117" s="3" t="s">
        <v>15291</v>
      </c>
      <c r="D2117" s="3" t="s">
        <v>15292</v>
      </c>
      <c r="E2117" s="3" t="s">
        <v>15293</v>
      </c>
      <c r="F2117" s="3" t="s">
        <v>15294</v>
      </c>
      <c r="G2117" s="3" t="s">
        <v>15295</v>
      </c>
      <c r="H2117" s="3" t="s">
        <v>15296</v>
      </c>
      <c r="I2117" s="3" t="str">
        <f>IFERROR(__xludf.DUMMYFUNCTION("GOOGLETRANSLATE(H2117,""id"",""en"")"),"the term husband uncle, I am a love, the economy is sad")</f>
        <v>the term husband uncle, I am a love, the economy is sad</v>
      </c>
    </row>
    <row r="2118" ht="15.75" customHeight="1">
      <c r="A2118" s="3" t="s">
        <v>15297</v>
      </c>
      <c r="B2118" s="3" t="s">
        <v>15298</v>
      </c>
      <c r="C2118" s="3" t="s">
        <v>15299</v>
      </c>
      <c r="D2118" s="3" t="s">
        <v>15300</v>
      </c>
      <c r="E2118" s="3" t="s">
        <v>15301</v>
      </c>
      <c r="F2118" s="3" t="s">
        <v>15302</v>
      </c>
      <c r="G2118" s="3" t="s">
        <v>15303</v>
      </c>
      <c r="H2118" s="3" t="s">
        <v>15304</v>
      </c>
      <c r="I2118" s="3" t="str">
        <f>IFERROR(__xludf.DUMMYFUNCTION("GOOGLETRANSLATE(H2118,""id"",""en"")"),"Yesterday I gave the bride and groom, or the intention was to get a fierce marriage, we gamau, the young marriage, too, if the old age is old, if you get married there, you will get married")</f>
        <v>Yesterday I gave the bride and groom, or the intention was to get a fierce marriage, we gamau, the young marriage, too, if the old age is old, if you get married there, you will get married</v>
      </c>
    </row>
    <row r="2119" ht="15.75" customHeight="1">
      <c r="A2119" s="3" t="s">
        <v>15305</v>
      </c>
      <c r="B2119" s="3" t="s">
        <v>15306</v>
      </c>
      <c r="C2119" s="3" t="s">
        <v>15307</v>
      </c>
      <c r="D2119" s="3" t="s">
        <v>15308</v>
      </c>
      <c r="E2119" s="3" t="s">
        <v>15309</v>
      </c>
      <c r="F2119" s="3" t="s">
        <v>15310</v>
      </c>
      <c r="G2119" s="3" t="s">
        <v>15311</v>
      </c>
      <c r="H2119" s="3" t="s">
        <v>15312</v>
      </c>
      <c r="I2119" s="3" t="str">
        <f>IFERROR(__xludf.DUMMYFUNCTION("GOOGLETRANSLATE(H2119,""id"",""en"")"),"I don't talk about your young man's friends, Rantau marriage, like they")</f>
        <v>I don't talk about your young man's friends, Rantau marriage, like they</v>
      </c>
    </row>
    <row r="2120" ht="15.75" customHeight="1">
      <c r="A2120" s="3" t="s">
        <v>15313</v>
      </c>
      <c r="B2120" s="3" t="s">
        <v>15314</v>
      </c>
      <c r="C2120" s="3" t="s">
        <v>15315</v>
      </c>
      <c r="D2120" s="3" t="s">
        <v>15316</v>
      </c>
      <c r="E2120" s="3" t="s">
        <v>15317</v>
      </c>
      <c r="F2120" s="3" t="s">
        <v>15318</v>
      </c>
      <c r="G2120" s="3" t="s">
        <v>15319</v>
      </c>
      <c r="H2120" s="3" t="s">
        <v>15320</v>
      </c>
      <c r="I2120" s="3" t="str">
        <f>IFERROR(__xludf.DUMMYFUNCTION("GOOGLETRANSLATE(H2120,""id"",""en"")"),"Young man staying village si nder real example of the sister's sister's sister's siblings Jakarta's younger sibling, the younger sibling, the younger sibling, the sister's marriage, the sister's focus on the younger brother's career")</f>
        <v>Young man staying village si nder real example of the sister's sister's sister's siblings Jakarta's younger sibling, the younger sibling, the younger sibling, the sister's marriage, the sister's focus on the younger brother's career</v>
      </c>
    </row>
    <row r="2121" ht="15.75" customHeight="1">
      <c r="A2121" s="3" t="s">
        <v>15321</v>
      </c>
      <c r="B2121" s="3" t="s">
        <v>15322</v>
      </c>
      <c r="C2121" s="3" t="s">
        <v>15323</v>
      </c>
      <c r="D2121" s="3" t="s">
        <v>15324</v>
      </c>
      <c r="E2121" s="3" t="s">
        <v>15325</v>
      </c>
      <c r="F2121" s="3" t="s">
        <v>15326</v>
      </c>
      <c r="G2121" s="3" t="s">
        <v>15327</v>
      </c>
      <c r="H2121" s="3" t="s">
        <v>15328</v>
      </c>
      <c r="I2121" s="3" t="str">
        <f>IFERROR(__xludf.DUMMYFUNCTION("GOOGLETRANSLATE(H2121,""id"",""en"")"),"do not understand the despicable people selling pop ice basreng people looking for a living, the halal correlation of young marriage stable economics is a shortness of research, let's survey deh percent of people sell young marriages")</f>
        <v>do not understand the despicable people selling pop ice basreng people looking for a living, the halal correlation of young marriage stable economics is a shortness of research, let's survey deh percent of people sell young marriages</v>
      </c>
    </row>
    <row r="2122" ht="15.75" customHeight="1">
      <c r="A2122" s="3" t="s">
        <v>15329</v>
      </c>
      <c r="B2122" s="3" t="s">
        <v>15329</v>
      </c>
      <c r="C2122" s="3" t="s">
        <v>15330</v>
      </c>
      <c r="D2122" s="3" t="s">
        <v>15331</v>
      </c>
      <c r="E2122" s="3" t="s">
        <v>15331</v>
      </c>
      <c r="F2122" s="3" t="s">
        <v>15332</v>
      </c>
      <c r="G2122" s="3" t="s">
        <v>15333</v>
      </c>
      <c r="H2122" s="3" t="s">
        <v>15334</v>
      </c>
      <c r="I2122" s="3" t="str">
        <f>IFERROR(__xludf.DUMMYFUNCTION("GOOGLETRANSLATE(H2122,""id"",""en"")"),"Alas young marriage")</f>
        <v>Alas young marriage</v>
      </c>
    </row>
    <row r="2123" ht="15.75" customHeight="1">
      <c r="A2123" s="3" t="s">
        <v>15335</v>
      </c>
      <c r="B2123" s="3" t="s">
        <v>15336</v>
      </c>
      <c r="C2123" s="3" t="s">
        <v>15337</v>
      </c>
      <c r="D2123" s="3" t="s">
        <v>15338</v>
      </c>
      <c r="E2123" s="3" t="s">
        <v>15339</v>
      </c>
      <c r="F2123" s="3" t="s">
        <v>15340</v>
      </c>
      <c r="G2123" s="3" t="s">
        <v>15341</v>
      </c>
      <c r="H2123" s="3" t="s">
        <v>15342</v>
      </c>
      <c r="I2123" s="3" t="str">
        <f>IFERROR(__xludf.DUMMYFUNCTION("GOOGLETRANSLATE(H2123,""id"",""en"")"),"Eid yesterday was surprised to tell you to marry and young age")</f>
        <v>Eid yesterday was surprised to tell you to marry and young age</v>
      </c>
    </row>
    <row r="2124" ht="15.75" customHeight="1">
      <c r="A2124" s="3" t="s">
        <v>15343</v>
      </c>
      <c r="B2124" s="3" t="s">
        <v>15344</v>
      </c>
      <c r="C2124" s="3" t="s">
        <v>15345</v>
      </c>
      <c r="D2124" s="3" t="s">
        <v>15346</v>
      </c>
      <c r="E2124" s="3" t="s">
        <v>15347</v>
      </c>
      <c r="F2124" s="3" t="s">
        <v>15348</v>
      </c>
      <c r="G2124" s="3" t="s">
        <v>15349</v>
      </c>
      <c r="H2124" s="3" t="s">
        <v>15350</v>
      </c>
      <c r="I2124" s="3" t="str">
        <f>IFERROR(__xludf.DUMMYFUNCTION("GOOGLETRANSLATE(H2124,""id"",""en"")"),"young age afraid of marriage")</f>
        <v>young age afraid of marriage</v>
      </c>
    </row>
    <row r="2125" ht="15.75" customHeight="1">
      <c r="A2125" s="3" t="s">
        <v>15351</v>
      </c>
      <c r="B2125" s="3" t="s">
        <v>15352</v>
      </c>
      <c r="C2125" s="3" t="s">
        <v>15353</v>
      </c>
      <c r="D2125" s="3" t="s">
        <v>15354</v>
      </c>
      <c r="E2125" s="3" t="s">
        <v>15355</v>
      </c>
      <c r="F2125" s="3" t="s">
        <v>15356</v>
      </c>
      <c r="G2125" s="3" t="s">
        <v>15356</v>
      </c>
      <c r="H2125" s="3" t="s">
        <v>15357</v>
      </c>
      <c r="I2125" s="3" t="str">
        <f>IFERROR(__xludf.DUMMYFUNCTION("GOOGLETRANSLATE(H2125,""id"",""en"")"),"like young marriage huh")</f>
        <v>like young marriage huh</v>
      </c>
    </row>
    <row r="2126" ht="15.75" customHeight="1">
      <c r="A2126" s="3" t="s">
        <v>15358</v>
      </c>
      <c r="B2126" s="3" t="s">
        <v>15358</v>
      </c>
      <c r="C2126" s="3" t="s">
        <v>15359</v>
      </c>
      <c r="D2126" s="3" t="s">
        <v>15360</v>
      </c>
      <c r="E2126" s="3" t="s">
        <v>15361</v>
      </c>
      <c r="F2126" s="3" t="s">
        <v>15362</v>
      </c>
      <c r="G2126" s="3" t="s">
        <v>15363</v>
      </c>
      <c r="H2126" s="3" t="s">
        <v>15364</v>
      </c>
      <c r="I2126" s="3" t="str">
        <f>IFERROR(__xludf.DUMMYFUNCTION("GOOGLETRANSLATE(H2126,""id"",""en"")"),"Just now, the young wife, Mrs. Atalia, looked at you, I just played, yeah, yeah, refreshing, after I lived marriage yesterday, the tide was shocked, I didn't think you would")</f>
        <v>Just now, the young wife, Mrs. Atalia, looked at you, I just played, yeah, yeah, refreshing, after I lived marriage yesterday, the tide was shocked, I didn't think you would</v>
      </c>
    </row>
    <row r="2127" ht="15.75" customHeight="1">
      <c r="A2127" s="3" t="s">
        <v>15365</v>
      </c>
      <c r="B2127" s="3" t="s">
        <v>15366</v>
      </c>
      <c r="C2127" s="3" t="s">
        <v>15367</v>
      </c>
      <c r="D2127" s="3" t="s">
        <v>15368</v>
      </c>
      <c r="E2127" s="3" t="s">
        <v>15369</v>
      </c>
      <c r="F2127" s="3" t="s">
        <v>15370</v>
      </c>
      <c r="G2127" s="3" t="s">
        <v>15371</v>
      </c>
      <c r="H2127" s="3" t="s">
        <v>15372</v>
      </c>
      <c r="I2127" s="3" t="str">
        <f>IFERROR(__xludf.DUMMYFUNCTION("GOOGLETRANSLATE(H2127,""id"",""en"")"),"young good body girlfriend zero teteuup sad marriage lakiny dear kardussss")</f>
        <v>young good body girlfriend zero teteuup sad marriage lakiny dear kardussss</v>
      </c>
    </row>
    <row r="2128" ht="15.75" customHeight="1">
      <c r="A2128" s="3" t="s">
        <v>15373</v>
      </c>
      <c r="B2128" s="3" t="s">
        <v>15373</v>
      </c>
      <c r="C2128" s="3" t="s">
        <v>15374</v>
      </c>
      <c r="D2128" s="3" t="s">
        <v>15375</v>
      </c>
      <c r="E2128" s="3" t="s">
        <v>15376</v>
      </c>
      <c r="F2128" s="3" t="s">
        <v>15377</v>
      </c>
      <c r="G2128" s="3" t="s">
        <v>15377</v>
      </c>
      <c r="H2128" s="3" t="s">
        <v>15378</v>
      </c>
      <c r="I2128" s="3" t="str">
        <f>IFERROR(__xludf.DUMMYFUNCTION("GOOGLETRANSLATE(H2128,""id"",""en"")"),"App restlessly marriage young sister's sister's successful sister's sister")</f>
        <v>App restlessly marriage young sister's sister's successful sister's sister</v>
      </c>
    </row>
    <row r="2129" ht="15.75" customHeight="1">
      <c r="A2129" s="3" t="s">
        <v>15379</v>
      </c>
      <c r="B2129" s="3" t="s">
        <v>15379</v>
      </c>
      <c r="C2129" s="3" t="s">
        <v>15380</v>
      </c>
      <c r="D2129" s="3" t="s">
        <v>15381</v>
      </c>
      <c r="E2129" s="3" t="s">
        <v>15382</v>
      </c>
      <c r="F2129" s="3" t="s">
        <v>15383</v>
      </c>
      <c r="G2129" s="3" t="s">
        <v>15384</v>
      </c>
      <c r="H2129" s="3" t="s">
        <v>15385</v>
      </c>
      <c r="I2129" s="3" t="str">
        <f>IFERROR(__xludf.DUMMYFUNCTION("GOOGLETRANSLATE(H2129,""id"",""en"")"),"Young Marriage Friend says to let go of marriage difficult to work so tired of school children do not work my husband's husband, the market laborer is not stunted structurally, sometimes sorry for choosing")</f>
        <v>Young Marriage Friend says to let go of marriage difficult to work so tired of school children do not work my husband's husband, the market laborer is not stunted structurally, sometimes sorry for choosing</v>
      </c>
    </row>
    <row r="2130" ht="15.75" customHeight="1">
      <c r="A2130" s="3" t="s">
        <v>15386</v>
      </c>
      <c r="B2130" s="3" t="s">
        <v>15387</v>
      </c>
      <c r="C2130" s="3" t="s">
        <v>15388</v>
      </c>
      <c r="D2130" s="3" t="s">
        <v>15389</v>
      </c>
      <c r="E2130" s="3" t="s">
        <v>15390</v>
      </c>
      <c r="F2130" s="3" t="s">
        <v>15391</v>
      </c>
      <c r="G2130" s="3" t="s">
        <v>15392</v>
      </c>
      <c r="H2130" s="3" t="s">
        <v>15393</v>
      </c>
      <c r="I2130" s="3" t="str">
        <f>IFERROR(__xludf.DUMMYFUNCTION("GOOGLETRANSLATE(H2130,""id"",""en"")"),"Very niece calling uncle the boys' uncle growing environment, just look at a friend of marriage anxious young marriage, you are told to move in Jakarta to look for friends to change thinking")</f>
        <v>Very niece calling uncle the boys' uncle growing environment, just look at a friend of marriage anxious young marriage, you are told to move in Jakarta to look for friends to change thinking</v>
      </c>
    </row>
    <row r="2131" ht="15.75" customHeight="1">
      <c r="A2131" s="3" t="s">
        <v>15394</v>
      </c>
      <c r="B2131" s="3" t="s">
        <v>15395</v>
      </c>
      <c r="C2131" s="3" t="s">
        <v>15396</v>
      </c>
      <c r="D2131" s="3" t="s">
        <v>15397</v>
      </c>
      <c r="E2131" s="3" t="s">
        <v>15398</v>
      </c>
      <c r="F2131" s="3" t="s">
        <v>15399</v>
      </c>
      <c r="G2131" s="3" t="s">
        <v>15400</v>
      </c>
      <c r="H2131" s="3" t="s">
        <v>15401</v>
      </c>
      <c r="I2131" s="3" t="str">
        <f>IFERROR(__xludf.DUMMYFUNCTION("GOOGLETRANSLATE(H2131,""id"",""en"")"),"The saying goes, see see, yes, the boy is asked for a young marriage solution")</f>
        <v>The saying goes, see see, yes, the boy is asked for a young marriage solution</v>
      </c>
    </row>
    <row r="2132" ht="15.75" customHeight="1">
      <c r="A2132" s="3" t="s">
        <v>15402</v>
      </c>
      <c r="B2132" s="3" t="s">
        <v>15403</v>
      </c>
      <c r="C2132" s="3" t="s">
        <v>15404</v>
      </c>
      <c r="D2132" s="3" t="s">
        <v>15405</v>
      </c>
      <c r="E2132" s="3" t="s">
        <v>15406</v>
      </c>
      <c r="F2132" s="3" t="s">
        <v>15407</v>
      </c>
      <c r="G2132" s="3" t="s">
        <v>15408</v>
      </c>
      <c r="H2132" s="3" t="s">
        <v>15409</v>
      </c>
      <c r="I2132" s="3" t="str">
        <f>IFERROR(__xludf.DUMMYFUNCTION("GOOGLETRANSLATE(H2132,""id"",""en"")"),"a friend playing young boy from marriage age")</f>
        <v>a friend playing young boy from marriage age</v>
      </c>
    </row>
    <row r="2133" ht="15.75" customHeight="1">
      <c r="A2133" s="3" t="s">
        <v>15410</v>
      </c>
      <c r="B2133" s="3" t="s">
        <v>15411</v>
      </c>
      <c r="C2133" s="3" t="s">
        <v>15412</v>
      </c>
      <c r="D2133" s="3" t="s">
        <v>15413</v>
      </c>
      <c r="E2133" s="3" t="s">
        <v>15414</v>
      </c>
      <c r="F2133" s="3" t="s">
        <v>15415</v>
      </c>
      <c r="G2133" s="3" t="s">
        <v>15416</v>
      </c>
      <c r="H2133" s="3" t="s">
        <v>15417</v>
      </c>
      <c r="I2133" s="3" t="str">
        <f>IFERROR(__xludf.DUMMYFUNCTION("GOOGLETRANSLATE(H2133,""id"",""en"")"),"Think if you're a young marriage lecture if you kwwk")</f>
        <v>Think if you're a young marriage lecture if you kwwk</v>
      </c>
    </row>
    <row r="2134" ht="15.75" customHeight="1">
      <c r="A2134" s="3" t="s">
        <v>15418</v>
      </c>
      <c r="B2134" s="3" t="s">
        <v>15419</v>
      </c>
      <c r="C2134" s="3" t="s">
        <v>15420</v>
      </c>
      <c r="D2134" s="3" t="s">
        <v>15421</v>
      </c>
      <c r="E2134" s="3" t="s">
        <v>15421</v>
      </c>
      <c r="F2134" s="3" t="s">
        <v>15422</v>
      </c>
      <c r="G2134" s="3" t="s">
        <v>15422</v>
      </c>
      <c r="H2134" s="3" t="s">
        <v>15423</v>
      </c>
      <c r="I2134" s="3" t="str">
        <f>IFERROR(__xludf.DUMMYFUNCTION("GOOGLETRANSLATE(H2134,""id"",""en"")"),"The monkey is easy to say young marriage, a shallow brain")</f>
        <v>The monkey is easy to say young marriage, a shallow brain</v>
      </c>
    </row>
    <row r="2135" ht="15.75" customHeight="1">
      <c r="A2135" s="3" t="s">
        <v>15424</v>
      </c>
      <c r="B2135" s="3" t="s">
        <v>15425</v>
      </c>
      <c r="C2135" s="3" t="s">
        <v>15426</v>
      </c>
      <c r="D2135" s="3" t="s">
        <v>15427</v>
      </c>
      <c r="E2135" s="3" t="s">
        <v>15428</v>
      </c>
      <c r="F2135" s="3" t="s">
        <v>15429</v>
      </c>
      <c r="G2135" s="3" t="s">
        <v>15430</v>
      </c>
      <c r="H2135" s="3" t="s">
        <v>15431</v>
      </c>
      <c r="I2135" s="3" t="str">
        <f>IFERROR(__xludf.DUMMYFUNCTION("GOOGLETRANSLATE(H2135,""id"",""en"")"),"The Abroad Pulkam makes the danger of the opponent's goal says young marriage makes a career playing a modern young marriage makes a career hard to progress")</f>
        <v>The Abroad Pulkam makes the danger of the opponent's goal says young marriage makes a career playing a modern young marriage makes a career hard to progress</v>
      </c>
    </row>
    <row r="2136" ht="15.75" customHeight="1">
      <c r="A2136" s="3" t="s">
        <v>15432</v>
      </c>
      <c r="B2136" s="3" t="s">
        <v>15433</v>
      </c>
      <c r="C2136" s="3" t="s">
        <v>15434</v>
      </c>
      <c r="D2136" s="3" t="s">
        <v>15435</v>
      </c>
      <c r="E2136" s="3" t="s">
        <v>15436</v>
      </c>
      <c r="F2136" s="3" t="s">
        <v>15437</v>
      </c>
      <c r="G2136" s="3" t="s">
        <v>15438</v>
      </c>
      <c r="H2136" s="3" t="s">
        <v>15439</v>
      </c>
      <c r="I2136" s="3" t="str">
        <f>IFERROR(__xludf.DUMMYFUNCTION("GOOGLETRANSLATE(H2136,""id"",""en"")"),"Kampung Gemoma Gamau Tired Living Hard to Choose a Marriage Young Marriage Ujung Divorce The wife holds Sicewe's son, the work of the factory worker for the child, ladies and gentlemen")</f>
        <v>Kampung Gemoma Gamau Tired Living Hard to Choose a Marriage Young Marriage Ujung Divorce The wife holds Sicewe's son, the work of the factory worker for the child, ladies and gentlemen</v>
      </c>
    </row>
    <row r="2137" ht="15.75" customHeight="1">
      <c r="A2137" s="3" t="s">
        <v>15440</v>
      </c>
      <c r="B2137" s="3" t="s">
        <v>15441</v>
      </c>
      <c r="C2137" s="3" t="s">
        <v>15442</v>
      </c>
      <c r="D2137" s="3" t="s">
        <v>15443</v>
      </c>
      <c r="E2137" s="3" t="s">
        <v>15444</v>
      </c>
      <c r="F2137" s="3" t="s">
        <v>15445</v>
      </c>
      <c r="G2137" s="3" t="s">
        <v>15446</v>
      </c>
      <c r="H2137" s="3" t="s">
        <v>15447</v>
      </c>
      <c r="I2137" s="3" t="str">
        <f>IFERROR(__xludf.DUMMYFUNCTION("GOOGLETRANSLATE(H2137,""id"",""en"")"),"Sometimes people are happy, the cost of the cost is like people like to be happy to be young")</f>
        <v>Sometimes people are happy, the cost of the cost is like people like to be happy to be young</v>
      </c>
    </row>
    <row r="2138" ht="15.75" customHeight="1">
      <c r="A2138" s="3" t="s">
        <v>15448</v>
      </c>
      <c r="B2138" s="3" t="s">
        <v>15449</v>
      </c>
      <c r="C2138" s="3" t="s">
        <v>15450</v>
      </c>
      <c r="D2138" s="3" t="s">
        <v>15451</v>
      </c>
      <c r="E2138" s="3" t="s">
        <v>15452</v>
      </c>
      <c r="F2138" s="3" t="s">
        <v>15453</v>
      </c>
      <c r="G2138" s="3" t="s">
        <v>15453</v>
      </c>
      <c r="H2138" s="3" t="s">
        <v>15454</v>
      </c>
      <c r="I2138" s="3" t="str">
        <f>IFERROR(__xludf.DUMMYFUNCTION("GOOGLETRANSLATE(H2138,""id"",""en"")"),"Young Marriage People Si")</f>
        <v>Young Marriage People Si</v>
      </c>
    </row>
    <row r="2139" ht="15.75" customHeight="1">
      <c r="A2139" s="3" t="s">
        <v>15455</v>
      </c>
      <c r="B2139" s="3" t="s">
        <v>15456</v>
      </c>
      <c r="C2139" s="3" t="s">
        <v>15457</v>
      </c>
      <c r="D2139" s="3" t="s">
        <v>15458</v>
      </c>
      <c r="E2139" s="3" t="s">
        <v>15459</v>
      </c>
      <c r="F2139" s="3" t="s">
        <v>15460</v>
      </c>
      <c r="G2139" s="3" t="s">
        <v>15461</v>
      </c>
      <c r="H2139" s="3" t="s">
        <v>15462</v>
      </c>
      <c r="I2139" s="3" t="str">
        <f>IFERROR(__xludf.DUMMYFUNCTION("GOOGLETRANSLATE(H2139,""id"",""en"")"),"marriage to the burden of lack of thought of young marriage and more added to the stable mental divorce of the Hadeh economy")</f>
        <v>marriage to the burden of lack of thought of young marriage and more added to the stable mental divorce of the Hadeh economy</v>
      </c>
    </row>
    <row r="2140" ht="15.75" customHeight="1">
      <c r="A2140" s="3" t="s">
        <v>15463</v>
      </c>
      <c r="B2140" s="3" t="s">
        <v>15464</v>
      </c>
      <c r="C2140" s="3" t="s">
        <v>15465</v>
      </c>
      <c r="D2140" s="3" t="s">
        <v>15466</v>
      </c>
      <c r="E2140" s="3" t="s">
        <v>15467</v>
      </c>
      <c r="F2140" s="3" t="s">
        <v>15468</v>
      </c>
      <c r="G2140" s="3" t="s">
        <v>15469</v>
      </c>
      <c r="H2140" s="3" t="s">
        <v>15470</v>
      </c>
      <c r="I2140" s="3" t="str">
        <f>IFERROR(__xludf.DUMMYFUNCTION("GOOGLETRANSLATE(H2140,""id"",""en"")"),"Beostiku, a young manahe, you are happy")</f>
        <v>Beostiku, a young manahe, you are happy</v>
      </c>
    </row>
    <row r="2141" ht="15.75" customHeight="1">
      <c r="A2141" s="3" t="s">
        <v>15471</v>
      </c>
      <c r="B2141" s="3" t="s">
        <v>15472</v>
      </c>
      <c r="C2141" s="3" t="s">
        <v>15473</v>
      </c>
      <c r="D2141" s="3" t="s">
        <v>15474</v>
      </c>
      <c r="E2141" s="3" t="s">
        <v>15475</v>
      </c>
      <c r="F2141" s="3" t="s">
        <v>15476</v>
      </c>
      <c r="G2141" s="3" t="s">
        <v>15476</v>
      </c>
      <c r="H2141" s="3" t="s">
        <v>15477</v>
      </c>
      <c r="I2141" s="3" t="str">
        <f>IFERROR(__xludf.DUMMYFUNCTION("GOOGLETRANSLATE(H2141,""id"",""en"")"),"Marriage Ngincer Otong Bored Divorced Calculate young marriage to divorce Caucasians")</f>
        <v>Marriage Ngincer Otong Bored Divorced Calculate young marriage to divorce Caucasians</v>
      </c>
    </row>
    <row r="2142" ht="15.75" customHeight="1">
      <c r="A2142" s="3" t="s">
        <v>15478</v>
      </c>
      <c r="B2142" s="3" t="s">
        <v>15478</v>
      </c>
      <c r="C2142" s="3" t="s">
        <v>15479</v>
      </c>
      <c r="D2142" s="3" t="s">
        <v>15480</v>
      </c>
      <c r="E2142" s="3" t="s">
        <v>15481</v>
      </c>
      <c r="F2142" s="3" t="s">
        <v>15482</v>
      </c>
      <c r="G2142" s="3" t="s">
        <v>15483</v>
      </c>
      <c r="H2142" s="3" t="s">
        <v>15484</v>
      </c>
      <c r="I2142" s="3" t="str">
        <f>IFERROR(__xludf.DUMMYFUNCTION("GOOGLETRANSLATE(H2142,""id"",""en"")"),"After the mother of the mother and father, the mother spoke to marriage in satire way young cousin marriage like you know or marriage")</f>
        <v>After the mother of the mother and father, the mother spoke to marriage in satire way young cousin marriage like you know or marriage</v>
      </c>
    </row>
    <row r="2143" ht="15.75" customHeight="1">
      <c r="A2143" s="3" t="s">
        <v>15485</v>
      </c>
      <c r="B2143" s="3" t="s">
        <v>15486</v>
      </c>
      <c r="C2143" s="3" t="s">
        <v>15487</v>
      </c>
      <c r="D2143" s="3" t="s">
        <v>15488</v>
      </c>
      <c r="E2143" s="3" t="s">
        <v>15489</v>
      </c>
      <c r="F2143" s="3" t="s">
        <v>15490</v>
      </c>
      <c r="G2143" s="3" t="s">
        <v>15491</v>
      </c>
      <c r="H2143" s="3" t="s">
        <v>15492</v>
      </c>
      <c r="I2143" s="3" t="str">
        <f>IFERROR(__xludf.DUMMYFUNCTION("GOOGLETRANSLATE(H2143,""id"",""en"")"),"marriage age family aged sister said the age of marriage says school is not designed by a young family family village")</f>
        <v>marriage age family aged sister said the age of marriage says school is not designed by a young family family village</v>
      </c>
    </row>
    <row r="2144" ht="15.75" customHeight="1">
      <c r="A2144" s="3" t="s">
        <v>15493</v>
      </c>
      <c r="B2144" s="3" t="s">
        <v>15494</v>
      </c>
      <c r="C2144" s="3" t="s">
        <v>15495</v>
      </c>
      <c r="D2144" s="3" t="s">
        <v>15496</v>
      </c>
      <c r="E2144" s="3" t="s">
        <v>15497</v>
      </c>
      <c r="F2144" s="3" t="s">
        <v>15498</v>
      </c>
      <c r="G2144" s="3" t="s">
        <v>15499</v>
      </c>
      <c r="H2144" s="3" t="s">
        <v>15500</v>
      </c>
      <c r="I2144" s="3" t="str">
        <f>IFERROR(__xludf.DUMMYFUNCTION("GOOGLETRANSLATE(H2144,""id"",""en"")"),"naturally nder really kenyam students forcibly to do school pyur aji contents in the teaching tpq must marry a young age of strong power to reject blurred")</f>
        <v>naturally nder really kenyam students forcibly to do school pyur aji contents in the teaching tpq must marry a young age of strong power to reject blurred</v>
      </c>
    </row>
    <row r="2145" ht="15.75" customHeight="1">
      <c r="A2145" s="3" t="s">
        <v>15501</v>
      </c>
      <c r="B2145" s="3" t="s">
        <v>15502</v>
      </c>
      <c r="C2145" s="3" t="s">
        <v>15503</v>
      </c>
      <c r="D2145" s="3" t="s">
        <v>15504</v>
      </c>
      <c r="E2145" s="3" t="s">
        <v>15505</v>
      </c>
      <c r="F2145" s="3" t="s">
        <v>15506</v>
      </c>
      <c r="G2145" s="3" t="s">
        <v>15507</v>
      </c>
      <c r="H2145" s="3" t="s">
        <v>15508</v>
      </c>
      <c r="I2145" s="3" t="str">
        <f>IFERROR(__xludf.DUMMYFUNCTION("GOOGLETRANSLATE(H2145,""id"",""en"")"),"environmental environment Upholding young age must marry age.")</f>
        <v>environmental environment Upholding young age must marry age.</v>
      </c>
    </row>
    <row r="2146" ht="15.75" customHeight="1">
      <c r="A2146" s="3" t="s">
        <v>15509</v>
      </c>
      <c r="B2146" s="3" t="s">
        <v>15510</v>
      </c>
      <c r="C2146" s="3" t="s">
        <v>15511</v>
      </c>
      <c r="D2146" s="3" t="s">
        <v>15512</v>
      </c>
      <c r="E2146" s="3" t="s">
        <v>15513</v>
      </c>
      <c r="F2146" s="3" t="s">
        <v>15514</v>
      </c>
      <c r="G2146" s="3" t="s">
        <v>15515</v>
      </c>
      <c r="H2146" s="3" t="s">
        <v>15516</v>
      </c>
      <c r="I2146" s="3" t="str">
        <f>IFERROR(__xludf.DUMMYFUNCTION("GOOGLETRANSLATE(H2146,""id"",""en"")"),"Lecture Donation Poor numbers The burden of the State of the Doctrine of the Young Marriage Young Marriage Aji is a salary for the Bad Daily Cost Limits of the Ustadz Children")</f>
        <v>Lecture Donation Poor numbers The burden of the State of the Doctrine of the Young Marriage Young Marriage Aji is a salary for the Bad Daily Cost Limits of the Ustadz Children</v>
      </c>
    </row>
    <row r="2147" ht="15.75" customHeight="1">
      <c r="A2147" s="3" t="s">
        <v>15517</v>
      </c>
      <c r="B2147" s="3" t="s">
        <v>15518</v>
      </c>
      <c r="C2147" s="3" t="s">
        <v>15518</v>
      </c>
      <c r="D2147" s="3" t="s">
        <v>15519</v>
      </c>
      <c r="E2147" s="3" t="s">
        <v>15520</v>
      </c>
      <c r="F2147" s="3" t="s">
        <v>15521</v>
      </c>
      <c r="G2147" s="3" t="s">
        <v>15522</v>
      </c>
      <c r="H2147" s="3" t="s">
        <v>15523</v>
      </c>
      <c r="I2147" s="3" t="str">
        <f>IFERROR(__xludf.DUMMYFUNCTION("GOOGLETRANSLATE(H2147,""id"",""en"")"),"the work of the young marriage era")</f>
        <v>the work of the young marriage era</v>
      </c>
    </row>
    <row r="2148" ht="15.75" customHeight="1">
      <c r="A2148" s="3" t="s">
        <v>15524</v>
      </c>
      <c r="B2148" s="3" t="s">
        <v>15524</v>
      </c>
      <c r="C2148" s="3" t="s">
        <v>15525</v>
      </c>
      <c r="D2148" s="3" t="s">
        <v>15526</v>
      </c>
      <c r="E2148" s="3" t="s">
        <v>15527</v>
      </c>
      <c r="F2148" s="3" t="s">
        <v>15528</v>
      </c>
      <c r="G2148" s="3" t="s">
        <v>15528</v>
      </c>
      <c r="H2148" s="3" t="s">
        <v>15529</v>
      </c>
      <c r="I2148" s="3" t="str">
        <f>IFERROR(__xludf.DUMMYFUNCTION("GOOGLETRANSLATE(H2148,""id"",""en"")"),"naturally young marriage times")</f>
        <v>naturally young marriage times</v>
      </c>
    </row>
    <row r="2149" ht="15.75" customHeight="1">
      <c r="A2149" s="3" t="s">
        <v>15530</v>
      </c>
      <c r="B2149" s="3" t="s">
        <v>15531</v>
      </c>
      <c r="C2149" s="3" t="s">
        <v>15532</v>
      </c>
      <c r="D2149" s="3" t="s">
        <v>15533</v>
      </c>
      <c r="E2149" s="3" t="s">
        <v>15534</v>
      </c>
      <c r="F2149" s="3" t="s">
        <v>15535</v>
      </c>
      <c r="G2149" s="3" t="s">
        <v>15536</v>
      </c>
      <c r="H2149" s="3" t="s">
        <v>15537</v>
      </c>
      <c r="I2149" s="3" t="str">
        <f>IFERROR(__xludf.DUMMYFUNCTION("GOOGLETRANSLATE(H2149,""id"",""en"")"),"Gaiso Generalized Seng Young Marriage Must Be Teko Golong Community Lower Lower, yes views Seh onok Factors of Didik Culture Seng Liput Sis Hook Patter of Path")</f>
        <v>Gaiso Generalized Seng Young Marriage Must Be Teko Golong Community Lower Lower, yes views Seh onok Factors of Didik Culture Seng Liput Sis Hook Patter of Path</v>
      </c>
    </row>
    <row r="2150" ht="15.75" customHeight="1">
      <c r="A2150" s="3" t="s">
        <v>15538</v>
      </c>
      <c r="B2150" s="3" t="s">
        <v>15539</v>
      </c>
      <c r="C2150" s="3" t="s">
        <v>15540</v>
      </c>
      <c r="D2150" s="3" t="s">
        <v>15541</v>
      </c>
      <c r="E2150" s="3" t="s">
        <v>15542</v>
      </c>
      <c r="F2150" s="3" t="s">
        <v>15543</v>
      </c>
      <c r="G2150" s="3" t="s">
        <v>15544</v>
      </c>
      <c r="H2150" s="3" t="s">
        <v>15545</v>
      </c>
      <c r="I2150" s="3" t="str">
        <f>IFERROR(__xludf.DUMMYFUNCTION("GOOGLETRANSLATE(H2150,""id"",""en"")"),"bulls of the age of the age of the siblings, sibling, if you walk, the three of them are rich in young marriages")</f>
        <v>bulls of the age of the age of the siblings, sibling, if you walk, the three of them are rich in young marriages</v>
      </c>
    </row>
    <row r="2151" ht="15.75" customHeight="1">
      <c r="A2151" s="3" t="s">
        <v>15546</v>
      </c>
      <c r="B2151" s="3" t="s">
        <v>15547</v>
      </c>
      <c r="C2151" s="3" t="s">
        <v>15548</v>
      </c>
      <c r="D2151" s="3" t="s">
        <v>15549</v>
      </c>
      <c r="E2151" s="3" t="s">
        <v>15550</v>
      </c>
      <c r="F2151" s="3" t="s">
        <v>15551</v>
      </c>
      <c r="G2151" s="3" t="s">
        <v>15552</v>
      </c>
      <c r="H2151" s="3" t="s">
        <v>15553</v>
      </c>
      <c r="I2151" s="3" t="str">
        <f>IFERROR(__xludf.DUMMYFUNCTION("GOOGLETRANSLATE(H2151,""id"",""en"")"),"Ibong lives in the area of ​​many young marriages")</f>
        <v>Ibong lives in the area of ​​many young marriages</v>
      </c>
    </row>
    <row r="2152" ht="15.75" customHeight="1">
      <c r="A2152" s="3" t="s">
        <v>15554</v>
      </c>
      <c r="B2152" s="3" t="s">
        <v>15555</v>
      </c>
      <c r="C2152" s="3" t="s">
        <v>15556</v>
      </c>
      <c r="D2152" s="3" t="s">
        <v>15557</v>
      </c>
      <c r="E2152" s="3" t="s">
        <v>15558</v>
      </c>
      <c r="F2152" s="3" t="s">
        <v>15559</v>
      </c>
      <c r="G2152" s="3" t="s">
        <v>15560</v>
      </c>
      <c r="H2152" s="3" t="s">
        <v>15561</v>
      </c>
      <c r="I2152" s="3" t="str">
        <f>IFERROR(__xludf.DUMMYFUNCTION("GOOGLETRANSLATE(H2152,""id"",""en"")"),"as an old child Parent Discussion Parents Permission Rantau Record if marriage back home alas parents may be oversight because of the distance between youth")</f>
        <v>as an old child Parent Discussion Parents Permission Rantau Record if marriage back home alas parents may be oversight because of the distance between youth</v>
      </c>
    </row>
    <row r="2153" ht="15.75" customHeight="1">
      <c r="A2153" s="3" t="s">
        <v>15562</v>
      </c>
      <c r="B2153" s="3" t="s">
        <v>15563</v>
      </c>
      <c r="C2153" s="3" t="s">
        <v>15564</v>
      </c>
      <c r="D2153" s="3" t="s">
        <v>15565</v>
      </c>
      <c r="E2153" s="3" t="s">
        <v>15566</v>
      </c>
      <c r="F2153" s="3" t="s">
        <v>15567</v>
      </c>
      <c r="G2153" s="3" t="s">
        <v>15568</v>
      </c>
      <c r="H2153" s="3" t="s">
        <v>15569</v>
      </c>
      <c r="I2153" s="3" t="str">
        <f>IFERROR(__xludf.DUMMYFUNCTION("GOOGLETRANSLATE(H2153,""id"",""en"")"),"anyway, if you get a young marriage, the marriage is tralalalalalatrilili, please force it to go on a fast footprint")</f>
        <v>anyway, if you get a young marriage, the marriage is tralalalalalatrilili, please force it to go on a fast footprint</v>
      </c>
    </row>
    <row r="2154" ht="15.75" customHeight="1">
      <c r="A2154" s="3" t="s">
        <v>15570</v>
      </c>
      <c r="B2154" s="3" t="s">
        <v>15571</v>
      </c>
      <c r="C2154" s="3" t="s">
        <v>15572</v>
      </c>
      <c r="D2154" s="3" t="s">
        <v>15573</v>
      </c>
      <c r="E2154" s="3" t="s">
        <v>15574</v>
      </c>
      <c r="F2154" s="3" t="s">
        <v>15575</v>
      </c>
      <c r="G2154" s="3" t="s">
        <v>15576</v>
      </c>
      <c r="H2154" s="3" t="s">
        <v>15577</v>
      </c>
      <c r="I2154" s="3" t="str">
        <f>IFERROR(__xludf.DUMMYFUNCTION("GOOGLETRANSLATE(H2154,""id"",""en"")"),"Hanging, the thought of a neighbor knows that the economy of his mother's boundary sleeps night selling independent girls work after buying mothers furniture younger siblings, you are young")</f>
        <v>Hanging, the thought of a neighbor knows that the economy of his mother's boundary sleeps night selling independent girls work after buying mothers furniture younger siblings, you are young</v>
      </c>
    </row>
    <row r="2155" ht="15.75" customHeight="1">
      <c r="A2155" s="3" t="s">
        <v>15578</v>
      </c>
      <c r="B2155" s="3" t="s">
        <v>15578</v>
      </c>
      <c r="C2155" s="3" t="s">
        <v>15579</v>
      </c>
      <c r="D2155" s="3" t="s">
        <v>15580</v>
      </c>
      <c r="E2155" s="3" t="s">
        <v>15581</v>
      </c>
      <c r="F2155" s="3" t="s">
        <v>15582</v>
      </c>
      <c r="G2155" s="3" t="s">
        <v>15583</v>
      </c>
      <c r="H2155" s="3" t="s">
        <v>15584</v>
      </c>
      <c r="I2155" s="3" t="str">
        <f>IFERROR(__xludf.DUMMYFUNCTION("GOOGLETRANSLATE(H2155,""id"",""en"")"),"Run Site Runnnnnnnnnnnnnnnnnnnnnnnnnnnnnnnnnnnnnnnnnnn")</f>
        <v>Run Site Runnnnnnnnnnnnnnnnnnnnnnnnnnnnnnnnnnnnnnnnnnn</v>
      </c>
    </row>
    <row r="2156" ht="15.75" customHeight="1">
      <c r="A2156" s="3" t="s">
        <v>15585</v>
      </c>
      <c r="B2156" s="3" t="s">
        <v>15586</v>
      </c>
      <c r="C2156" s="3" t="s">
        <v>15587</v>
      </c>
      <c r="D2156" s="3" t="s">
        <v>15588</v>
      </c>
      <c r="E2156" s="3" t="s">
        <v>15589</v>
      </c>
      <c r="F2156" s="3" t="s">
        <v>15590</v>
      </c>
      <c r="G2156" s="3" t="s">
        <v>15591</v>
      </c>
      <c r="H2156" s="3" t="s">
        <v>15592</v>
      </c>
      <c r="I2156" s="3" t="str">
        <f>IFERROR(__xludf.DUMMYFUNCTION("GOOGLETRANSLATE(H2156,""id"",""en"")"),"Young Marriage Economy You know the people of money, yes, young marriage to achieve the high career of the marriage of marriage to have sex")</f>
        <v>Young Marriage Economy You know the people of money, yes, young marriage to achieve the high career of the marriage of marriage to have sex</v>
      </c>
    </row>
    <row r="2157" ht="15.75" customHeight="1">
      <c r="A2157" s="3" t="s">
        <v>15593</v>
      </c>
      <c r="B2157" s="3" t="s">
        <v>15593</v>
      </c>
      <c r="C2157" s="3" t="s">
        <v>15594</v>
      </c>
      <c r="D2157" s="3" t="s">
        <v>15595</v>
      </c>
      <c r="E2157" s="3" t="s">
        <v>15596</v>
      </c>
      <c r="F2157" s="3" t="s">
        <v>15597</v>
      </c>
      <c r="G2157" s="3" t="s">
        <v>15598</v>
      </c>
      <c r="H2157" s="3" t="s">
        <v>15599</v>
      </c>
      <c r="I2157" s="3" t="str">
        <f>IFERROR(__xludf.DUMMYFUNCTION("GOOGLETRANSLATE(H2157,""id"",""en"")"),"environment of mindset influences nder if the village mindset if young marriage is aimed at think of the results of marriage children thinking after the financial marriages, etc.")</f>
        <v>environment of mindset influences nder if the village mindset if young marriage is aimed at think of the results of marriage children thinking after the financial marriages, etc.</v>
      </c>
    </row>
    <row r="2158" ht="15.75" customHeight="1">
      <c r="A2158" s="3" t="s">
        <v>15600</v>
      </c>
      <c r="B2158" s="3" t="s">
        <v>15601</v>
      </c>
      <c r="C2158" s="3" t="s">
        <v>15602</v>
      </c>
      <c r="D2158" s="3" t="s">
        <v>15603</v>
      </c>
      <c r="E2158" s="3" t="s">
        <v>15604</v>
      </c>
      <c r="F2158" s="3" t="s">
        <v>15605</v>
      </c>
      <c r="G2158" s="3" t="s">
        <v>15606</v>
      </c>
      <c r="H2158" s="3" t="s">
        <v>15607</v>
      </c>
      <c r="I2158" s="3" t="str">
        <f>IFERROR(__xludf.DUMMYFUNCTION("GOOGLETRANSLATE(H2158,""id"",""en"")"),"Nikahso Working Kopintar Ba Ba Kakuapalagobi See Friend Admu Uncle Tantmaaf Marriage Menu Memu Suitable for Marriage, Nasa Kamujangan Village and SPUPUKU MUDAH NIKAH")</f>
        <v>Nikahso Working Kopintar Ba Ba Kakuapalagobi See Friend Admu Uncle Tantmaaf Marriage Menu Memu Suitable for Marriage, Nasa Kamujangan Village and SPUPUKU MUDAH NIKAH</v>
      </c>
    </row>
    <row r="2159" ht="15.75" customHeight="1">
      <c r="A2159" s="3" t="s">
        <v>15608</v>
      </c>
      <c r="B2159" s="3" t="s">
        <v>15609</v>
      </c>
      <c r="C2159" s="3" t="s">
        <v>15610</v>
      </c>
      <c r="D2159" s="3" t="s">
        <v>15611</v>
      </c>
      <c r="E2159" s="3" t="s">
        <v>15612</v>
      </c>
      <c r="F2159" s="3" t="s">
        <v>15613</v>
      </c>
      <c r="G2159" s="3" t="s">
        <v>15614</v>
      </c>
      <c r="H2159" s="3" t="s">
        <v>15615</v>
      </c>
      <c r="I2159" s="3" t="str">
        <f>IFERROR(__xludf.DUMMYFUNCTION("GOOGLETRANSLATE(H2159,""id"",""en"")"),"Inituh the circumference of the Young Marriage Devils Solution except rich spin seven mentally stable mentally physically and mentally if forced to force Poor structural Konoha")</f>
        <v>Inituh the circumference of the Young Marriage Devils Solution except rich spin seven mentally stable mentally physically and mentally if forced to force Poor structural Konoha</v>
      </c>
    </row>
    <row r="2160" ht="15.75" customHeight="1">
      <c r="A2160" s="3" t="s">
        <v>15616</v>
      </c>
      <c r="B2160" s="3" t="s">
        <v>15617</v>
      </c>
      <c r="C2160" s="3" t="s">
        <v>15618</v>
      </c>
      <c r="D2160" s="3" t="s">
        <v>15619</v>
      </c>
      <c r="E2160" s="3" t="s">
        <v>15620</v>
      </c>
      <c r="F2160" s="3" t="s">
        <v>15621</v>
      </c>
      <c r="G2160" s="3" t="s">
        <v>15622</v>
      </c>
      <c r="H2160" s="3" t="s">
        <v>15623</v>
      </c>
      <c r="I2160" s="3" t="str">
        <f>IFERROR(__xludf.DUMMYFUNCTION("GOOGLETRANSLATE(H2160,""id"",""en"")"),"yes parents think it's better to get married if you work btw going home rather shocked nder village cwenya young marriage marriages because they choose marriage lectures rarely choose work lectures")</f>
        <v>yes parents think it's better to get married if you work btw going home rather shocked nder village cwenya young marriage marriages because they choose marriage lectures rarely choose work lectures</v>
      </c>
    </row>
    <row r="2161" ht="15.75" customHeight="1">
      <c r="A2161" s="3" t="s">
        <v>15624</v>
      </c>
      <c r="B2161" s="3" t="s">
        <v>15625</v>
      </c>
      <c r="C2161" s="3" t="s">
        <v>15626</v>
      </c>
      <c r="D2161" s="3" t="s">
        <v>15627</v>
      </c>
      <c r="E2161" s="3" t="s">
        <v>15628</v>
      </c>
      <c r="F2161" s="3" t="s">
        <v>15629</v>
      </c>
      <c r="G2161" s="3" t="s">
        <v>15630</v>
      </c>
      <c r="H2161" s="3" t="s">
        <v>15631</v>
      </c>
      <c r="I2161" s="3" t="str">
        <f>IFERROR(__xludf.DUMMYFUNCTION("GOOGLETRANSLATE(H2161,""id"",""en"")"),"can be young people who are not poor, the parent factor thinks the cost")</f>
        <v>can be young people who are not poor, the parent factor thinks the cost</v>
      </c>
    </row>
    <row r="2162" ht="15.75" customHeight="1">
      <c r="A2162" s="3" t="s">
        <v>15632</v>
      </c>
      <c r="B2162" s="3" t="s">
        <v>15633</v>
      </c>
      <c r="C2162" s="3" t="s">
        <v>15634</v>
      </c>
      <c r="D2162" s="3" t="s">
        <v>15635</v>
      </c>
      <c r="E2162" s="3" t="s">
        <v>15636</v>
      </c>
      <c r="F2162" s="3" t="s">
        <v>15637</v>
      </c>
      <c r="G2162" s="3" t="s">
        <v>15638</v>
      </c>
      <c r="H2162" s="3" t="s">
        <v>15639</v>
      </c>
      <c r="I2162" s="3" t="str">
        <f>IFERROR(__xludf.DUMMYFUNCTION("GOOGLETRANSLATE(H2162,""id"",""en"")"),"Marelan community PBL Practice of Lapang Lapang Muda Young Children")</f>
        <v>Marelan community PBL Practice of Lapang Lapang Muda Young Children</v>
      </c>
    </row>
    <row r="2163" ht="15.75" customHeight="1">
      <c r="A2163" s="3" t="s">
        <v>15640</v>
      </c>
      <c r="B2163" s="3" t="s">
        <v>15641</v>
      </c>
      <c r="C2163" s="3" t="s">
        <v>15642</v>
      </c>
      <c r="D2163" s="3" t="s">
        <v>15643</v>
      </c>
      <c r="E2163" s="3" t="s">
        <v>15644</v>
      </c>
      <c r="F2163" s="3" t="s">
        <v>15645</v>
      </c>
      <c r="G2163" s="3" t="s">
        <v>15646</v>
      </c>
      <c r="H2163" s="3" t="s">
        <v>15647</v>
      </c>
      <c r="I2163" s="3" t="str">
        <f>IFERROR(__xludf.DUMMYFUNCTION("GOOGLETRANSLATE(H2163,""id"",""en"")"),"you know that in young marriage there are many young marriages, telling parents because parents are lacking the burden of parents looking for money, just think of marriage, just fortune nder cmiiw")</f>
        <v>you know that in young marriage there are many young marriages, telling parents because parents are lacking the burden of parents looking for money, just think of marriage, just fortune nder cmiiw</v>
      </c>
    </row>
    <row r="2164" ht="15.75" customHeight="1">
      <c r="A2164" s="3" t="s">
        <v>15648</v>
      </c>
      <c r="B2164" s="3" t="s">
        <v>15649</v>
      </c>
      <c r="C2164" s="3" t="s">
        <v>15650</v>
      </c>
      <c r="D2164" s="3" t="s">
        <v>15651</v>
      </c>
      <c r="E2164" s="3" t="s">
        <v>15652</v>
      </c>
      <c r="F2164" s="3" t="s">
        <v>15653</v>
      </c>
      <c r="G2164" s="3" t="s">
        <v>15654</v>
      </c>
      <c r="H2164" s="3" t="s">
        <v>15655</v>
      </c>
      <c r="I2164" s="3" t="str">
        <f>IFERROR(__xludf.DUMMYFUNCTION("GOOGLETRANSLATE(H2164,""id"",""en"")"),"looking for a young girl really easily fooled to understand the marriage of a aunty aunty toxic aunty child.")</f>
        <v>looking for a young girl really easily fooled to understand the marriage of a aunty aunty toxic aunty child.</v>
      </c>
    </row>
    <row r="2165" ht="15.75" customHeight="1">
      <c r="A2165" s="3" t="s">
        <v>15656</v>
      </c>
      <c r="B2165" s="3" t="s">
        <v>15657</v>
      </c>
      <c r="C2165" s="3" t="s">
        <v>15658</v>
      </c>
      <c r="D2165" s="3" t="s">
        <v>15659</v>
      </c>
      <c r="E2165" s="3" t="s">
        <v>15659</v>
      </c>
      <c r="F2165" s="3" t="s">
        <v>15660</v>
      </c>
      <c r="G2165" s="3" t="s">
        <v>15661</v>
      </c>
      <c r="H2165" s="3" t="s">
        <v>15662</v>
      </c>
      <c r="I2165" s="3" t="str">
        <f>IFERROR(__xludf.DUMMYFUNCTION("GOOGLETRANSLATE(H2165,""id"",""en"")"),"Family doesn't think young marriage")</f>
        <v>Family doesn't think young marriage</v>
      </c>
    </row>
    <row r="2166" ht="15.75" customHeight="1">
      <c r="A2166" s="3" t="s">
        <v>15663</v>
      </c>
      <c r="B2166" s="3" t="s">
        <v>15664</v>
      </c>
      <c r="C2166" s="3" t="s">
        <v>15665</v>
      </c>
      <c r="D2166" s="3" t="s">
        <v>15666</v>
      </c>
      <c r="E2166" s="3" t="s">
        <v>15667</v>
      </c>
      <c r="F2166" s="3" t="s">
        <v>15668</v>
      </c>
      <c r="G2166" s="3" t="s">
        <v>15669</v>
      </c>
      <c r="H2166" s="3" t="s">
        <v>15670</v>
      </c>
      <c r="I2166" s="3" t="str">
        <f>IFERROR(__xludf.DUMMYFUNCTION("GOOGLETRANSLATE(H2166,""id"",""en"")"),"Polygamy marriage is active according to the criteria, the widow needs to make a living")</f>
        <v>Polygamy marriage is active according to the criteria, the widow needs to make a living</v>
      </c>
    </row>
    <row r="2167" ht="15.75" customHeight="1">
      <c r="A2167" s="3" t="s">
        <v>15671</v>
      </c>
      <c r="B2167" s="3" t="s">
        <v>15672</v>
      </c>
      <c r="C2167" s="3" t="s">
        <v>15673</v>
      </c>
      <c r="D2167" s="3" t="s">
        <v>15674</v>
      </c>
      <c r="E2167" s="3" t="s">
        <v>15675</v>
      </c>
      <c r="F2167" s="3" t="s">
        <v>15676</v>
      </c>
      <c r="G2167" s="3" t="s">
        <v>15677</v>
      </c>
      <c r="H2167" s="3" t="s">
        <v>15678</v>
      </c>
      <c r="I2167" s="3" t="str">
        <f>IFERROR(__xludf.DUMMYFUNCTION("GOOGLETRANSLATE(H2167,""id"",""en"")"),"One of the young marriages sometimes thank you for the results of children many sources for the population of students living worthy")</f>
        <v>One of the young marriages sometimes thank you for the results of children many sources for the population of students living worthy</v>
      </c>
    </row>
    <row r="2168" ht="15.75" customHeight="1">
      <c r="A2168" s="3" t="s">
        <v>15679</v>
      </c>
      <c r="B2168" s="3" t="s">
        <v>15680</v>
      </c>
      <c r="C2168" s="3" t="s">
        <v>15681</v>
      </c>
      <c r="D2168" s="3" t="s">
        <v>15682</v>
      </c>
      <c r="E2168" s="3" t="s">
        <v>15683</v>
      </c>
      <c r="F2168" s="3" t="s">
        <v>15684</v>
      </c>
      <c r="G2168" s="3" t="s">
        <v>15685</v>
      </c>
      <c r="H2168" s="3" t="s">
        <v>15686</v>
      </c>
      <c r="I2168" s="3" t="str">
        <f>IFERROR(__xludf.DUMMYFUNCTION("GOOGLETRANSLATE(H2168,""id"",""en"")"),"Old, Kiki, a child, just get married, I have young, Kiki, Mii Bah Mii, Nikah When Mami Teach Instagram VC uses Instagram")</f>
        <v>Old, Kiki, a child, just get married, I have young, Kiki, Mii Bah Mii, Nikah When Mami Teach Instagram VC uses Instagram</v>
      </c>
    </row>
    <row r="2169" ht="15.75" customHeight="1">
      <c r="A2169" s="3" t="s">
        <v>15687</v>
      </c>
      <c r="B2169" s="3" t="s">
        <v>15688</v>
      </c>
      <c r="C2169" s="3" t="s">
        <v>15689</v>
      </c>
      <c r="D2169" s="3" t="s">
        <v>15690</v>
      </c>
      <c r="E2169" s="3" t="s">
        <v>15691</v>
      </c>
      <c r="F2169" s="3" t="s">
        <v>15692</v>
      </c>
      <c r="G2169" s="3" t="s">
        <v>15693</v>
      </c>
      <c r="H2169" s="3" t="s">
        <v>15694</v>
      </c>
      <c r="I2169" s="3" t="str">
        <f>IFERROR(__xludf.DUMMYFUNCTION("GOOGLETRANSLATE(H2169,""id"",""en"")"),"Comments Young Dami Young Dami Lower Girl Alias ​​Young Marriage Say Brondes")</f>
        <v>Comments Young Dami Young Dami Lower Girl Alias ​​Young Marriage Say Brondes</v>
      </c>
    </row>
    <row r="2170" ht="15.75" customHeight="1">
      <c r="A2170" s="3" t="s">
        <v>15695</v>
      </c>
      <c r="B2170" s="3" t="s">
        <v>15696</v>
      </c>
      <c r="C2170" s="3" t="s">
        <v>15697</v>
      </c>
      <c r="D2170" s="3" t="s">
        <v>15698</v>
      </c>
      <c r="E2170" s="3" t="s">
        <v>15699</v>
      </c>
      <c r="F2170" s="3" t="s">
        <v>15700</v>
      </c>
      <c r="G2170" s="3" t="s">
        <v>15701</v>
      </c>
      <c r="H2170" s="3" t="s">
        <v>15702</v>
      </c>
      <c r="I2170" s="3" t="str">
        <f>IFERROR(__xludf.DUMMYFUNCTION("GOOGLETRANSLATE(H2170,""id"",""en"")"),"poor school stops elementary school, I can't think of marriage for young children Poor, repeat the rich people, just win the argument of the opponents of the stupid IQ, low")</f>
        <v>poor school stops elementary school, I can't think of marriage for young children Poor, repeat the rich people, just win the argument of the opponents of the stupid IQ, low</v>
      </c>
    </row>
    <row r="2171" ht="15.75" customHeight="1">
      <c r="A2171" s="3" t="s">
        <v>15703</v>
      </c>
      <c r="B2171" s="3" t="s">
        <v>15703</v>
      </c>
      <c r="C2171" s="3" t="s">
        <v>15704</v>
      </c>
      <c r="D2171" s="3" t="s">
        <v>15705</v>
      </c>
      <c r="E2171" s="3" t="s">
        <v>15706</v>
      </c>
      <c r="F2171" s="3" t="s">
        <v>8906</v>
      </c>
      <c r="G2171" s="3" t="s">
        <v>8907</v>
      </c>
      <c r="H2171" s="3" t="s">
        <v>8908</v>
      </c>
      <c r="I2171" s="3" t="str">
        <f>IFERROR(__xludf.DUMMYFUNCTION("GOOGLETRANSLATE(H2171,""id"",""en"")"),"think young marriage huh")</f>
        <v>think young marriage huh</v>
      </c>
    </row>
    <row r="2172" ht="15.75" customHeight="1">
      <c r="A2172" s="3" t="s">
        <v>15707</v>
      </c>
      <c r="B2172" s="3" t="s">
        <v>15708</v>
      </c>
      <c r="C2172" s="3" t="s">
        <v>15709</v>
      </c>
      <c r="D2172" s="3" t="s">
        <v>15710</v>
      </c>
      <c r="E2172" s="3" t="s">
        <v>15710</v>
      </c>
      <c r="F2172" s="3" t="s">
        <v>15711</v>
      </c>
      <c r="G2172" s="3" t="s">
        <v>15712</v>
      </c>
      <c r="H2172" s="3" t="s">
        <v>15713</v>
      </c>
      <c r="I2172" s="3" t="str">
        <f>IFERROR(__xludf.DUMMYFUNCTION("GOOGLETRANSLATE(H2172,""id"",""en"")"),"Marriage, just go to Nikita Mirzani Bela, the young husband")</f>
        <v>Marriage, just go to Nikita Mirzani Bela, the young husband</v>
      </c>
    </row>
    <row r="2173" ht="15.75" customHeight="1">
      <c r="A2173" s="3" t="s">
        <v>15714</v>
      </c>
      <c r="B2173" s="3" t="s">
        <v>15715</v>
      </c>
      <c r="C2173" s="3" t="s">
        <v>15716</v>
      </c>
      <c r="D2173" s="3" t="s">
        <v>15717</v>
      </c>
      <c r="E2173" s="3" t="s">
        <v>15718</v>
      </c>
      <c r="F2173" s="3" t="s">
        <v>15719</v>
      </c>
      <c r="G2173" s="3" t="s">
        <v>15720</v>
      </c>
      <c r="H2173" s="3" t="s">
        <v>15721</v>
      </c>
      <c r="I2173" s="3" t="str">
        <f>IFERROR(__xludf.DUMMYFUNCTION("GOOGLETRANSLATE(H2173,""id"",""en"")"),"Think Thus Populasininikah Young Patok Klo Young Marriage Great Achievement of Life Thinking of Marriage Life")</f>
        <v>Think Thus Populasininikah Young Patok Klo Young Marriage Great Achievement of Life Thinking of Marriage Life</v>
      </c>
    </row>
    <row r="2174" ht="15.75" customHeight="1">
      <c r="A2174" s="3" t="s">
        <v>15722</v>
      </c>
      <c r="B2174" s="3" t="s">
        <v>15723</v>
      </c>
      <c r="C2174" s="3" t="s">
        <v>15724</v>
      </c>
      <c r="D2174" s="3" t="s">
        <v>15725</v>
      </c>
      <c r="E2174" s="3" t="s">
        <v>15726</v>
      </c>
      <c r="F2174" s="3" t="s">
        <v>15727</v>
      </c>
      <c r="G2174" s="3" t="s">
        <v>15727</v>
      </c>
      <c r="H2174" s="3" t="s">
        <v>15728</v>
      </c>
      <c r="I2174" s="3" t="str">
        <f>IFERROR(__xludf.DUMMYFUNCTION("GOOGLETRANSLATE(H2174,""id"",""en"")"),"Young Marriage Purpose of Age Photo of School Children KLO Entering Young Marriage")</f>
        <v>Young Marriage Purpose of Age Photo of School Children KLO Entering Young Marriage</v>
      </c>
    </row>
    <row r="2175" ht="15.75" customHeight="1">
      <c r="A2175" s="3" t="s">
        <v>15729</v>
      </c>
      <c r="B2175" s="3" t="s">
        <v>15730</v>
      </c>
      <c r="C2175" s="3" t="s">
        <v>15731</v>
      </c>
      <c r="D2175" s="3" t="s">
        <v>15732</v>
      </c>
      <c r="E2175" s="3" t="s">
        <v>15733</v>
      </c>
      <c r="F2175" s="3" t="s">
        <v>15734</v>
      </c>
      <c r="G2175" s="3" t="s">
        <v>15735</v>
      </c>
      <c r="H2175" s="3" t="s">
        <v>15736</v>
      </c>
      <c r="I2175" s="3" t="str">
        <f>IFERROR(__xludf.DUMMYFUNCTION("GOOGLETRANSLATE(H2175,""id"",""en"")"),"Young Les Go Go to Tualang looking for Nature Marriage")</f>
        <v>Young Les Go Go to Tualang looking for Nature Marriage</v>
      </c>
    </row>
    <row r="2176" ht="15.75" customHeight="1">
      <c r="A2176" s="3" t="s">
        <v>15737</v>
      </c>
      <c r="B2176" s="3" t="s">
        <v>15738</v>
      </c>
      <c r="C2176" s="3" t="s">
        <v>15739</v>
      </c>
      <c r="D2176" s="3" t="s">
        <v>15740</v>
      </c>
      <c r="E2176" s="3" t="s">
        <v>15741</v>
      </c>
      <c r="F2176" s="3" t="s">
        <v>15742</v>
      </c>
      <c r="G2176" s="3" t="s">
        <v>15743</v>
      </c>
      <c r="H2176" s="3" t="s">
        <v>15744</v>
      </c>
      <c r="I2176" s="3" t="str">
        <f>IFERROR(__xludf.DUMMYFUNCTION("GOOGLETRANSLATE(H2176,""id"",""en"")"),"if you give a young marriage solution")</f>
        <v>if you give a young marriage solution</v>
      </c>
    </row>
    <row r="2177" ht="15.75" customHeight="1">
      <c r="A2177" s="3" t="s">
        <v>15745</v>
      </c>
      <c r="B2177" s="3" t="s">
        <v>15746</v>
      </c>
      <c r="C2177" s="3" t="s">
        <v>15747</v>
      </c>
      <c r="D2177" s="3" t="s">
        <v>15748</v>
      </c>
      <c r="E2177" s="3" t="s">
        <v>15749</v>
      </c>
      <c r="F2177" s="3" t="s">
        <v>15750</v>
      </c>
      <c r="G2177" s="3" t="s">
        <v>15751</v>
      </c>
      <c r="H2177" s="3" t="s">
        <v>15752</v>
      </c>
      <c r="I2177" s="3" t="str">
        <f>IFERROR(__xludf.DUMMYFUNCTION("GOOGLETRANSLATE(H2177,""id"",""en"")"),"You're really young like you")</f>
        <v>You're really young like you</v>
      </c>
    </row>
    <row r="2178" ht="15.75" customHeight="1">
      <c r="A2178" s="3" t="s">
        <v>15753</v>
      </c>
      <c r="B2178" s="3" t="s">
        <v>15754</v>
      </c>
      <c r="C2178" s="3" t="s">
        <v>15755</v>
      </c>
      <c r="D2178" s="3" t="s">
        <v>15756</v>
      </c>
      <c r="E2178" s="3" t="s">
        <v>15757</v>
      </c>
      <c r="F2178" s="3" t="s">
        <v>15758</v>
      </c>
      <c r="G2178" s="3" t="s">
        <v>15759</v>
      </c>
      <c r="H2178" s="3" t="s">
        <v>15760</v>
      </c>
      <c r="I2178" s="3" t="str">
        <f>IFERROR(__xludf.DUMMYFUNCTION("GOOGLETRANSLATE(H2178,""id"",""en"")"),"Wait a minute, you will get married, young guy, a girl, a girl, sis")</f>
        <v>Wait a minute, you will get married, young guy, a girl, a girl, sis</v>
      </c>
    </row>
    <row r="2179" ht="15.75" customHeight="1">
      <c r="A2179" s="3" t="s">
        <v>15761</v>
      </c>
      <c r="B2179" s="3" t="s">
        <v>15762</v>
      </c>
      <c r="C2179" s="3" t="s">
        <v>15763</v>
      </c>
      <c r="D2179" s="3" t="s">
        <v>15764</v>
      </c>
      <c r="E2179" s="3" t="s">
        <v>15765</v>
      </c>
      <c r="F2179" s="3" t="s">
        <v>15766</v>
      </c>
      <c r="G2179" s="3" t="s">
        <v>15767</v>
      </c>
      <c r="H2179" s="3" t="s">
        <v>15768</v>
      </c>
      <c r="I2179" s="3" t="str">
        <f>IFERROR(__xludf.DUMMYFUNCTION("GOOGLETRANSLATE(H2179,""id"",""en"")"),"know the village of marriage young children, children of rich people are poor, diligently working on tani workers, people know")</f>
        <v>know the village of marriage young children, children of rich people are poor, diligently working on tani workers, people know</v>
      </c>
    </row>
    <row r="2180" ht="15.75" customHeight="1">
      <c r="A2180" s="3" t="s">
        <v>15769</v>
      </c>
      <c r="B2180" s="3" t="s">
        <v>15770</v>
      </c>
      <c r="C2180" s="3" t="s">
        <v>15771</v>
      </c>
      <c r="D2180" s="3" t="s">
        <v>15772</v>
      </c>
      <c r="E2180" s="3" t="s">
        <v>15773</v>
      </c>
      <c r="F2180" s="3" t="s">
        <v>15774</v>
      </c>
      <c r="G2180" s="3" t="s">
        <v>15774</v>
      </c>
      <c r="H2180" s="3" t="s">
        <v>15775</v>
      </c>
      <c r="I2180" s="3" t="str">
        <f>IFERROR(__xludf.DUMMYFUNCTION("GOOGLETRANSLATE(H2180,""id"",""en"")"),"Young Young Young Fuck Young Marriage Fvck")</f>
        <v>Young Young Young Fuck Young Marriage Fvck</v>
      </c>
    </row>
    <row r="2181" ht="15.75" customHeight="1">
      <c r="A2181" s="3" t="s">
        <v>15776</v>
      </c>
      <c r="B2181" s="3" t="s">
        <v>15777</v>
      </c>
      <c r="C2181" s="3" t="s">
        <v>15778</v>
      </c>
      <c r="D2181" s="3" t="s">
        <v>15779</v>
      </c>
      <c r="E2181" s="3" t="s">
        <v>15780</v>
      </c>
      <c r="F2181" s="3" t="s">
        <v>15781</v>
      </c>
      <c r="G2181" s="3" t="s">
        <v>15782</v>
      </c>
      <c r="H2181" s="3" t="s">
        <v>15783</v>
      </c>
      <c r="I2181" s="3" t="str">
        <f>IFERROR(__xludf.DUMMYFUNCTION("GOOGLETRANSLATE(H2181,""id"",""en"")"),"The majority phenomenon of young marriages was born and the free lifestyle slang factor for children and hp tv, full cartoon week")</f>
        <v>The majority phenomenon of young marriages was born and the free lifestyle slang factor for children and hp tv, full cartoon week</v>
      </c>
    </row>
    <row r="2182" ht="15.75" customHeight="1">
      <c r="A2182" s="3" t="s">
        <v>15784</v>
      </c>
      <c r="B2182" s="3" t="s">
        <v>15785</v>
      </c>
      <c r="C2182" s="3" t="s">
        <v>15786</v>
      </c>
      <c r="D2182" s="3" t="s">
        <v>15787</v>
      </c>
      <c r="E2182" s="3" t="s">
        <v>15787</v>
      </c>
      <c r="F2182" s="3" t="s">
        <v>15788</v>
      </c>
      <c r="G2182" s="3" t="s">
        <v>15789</v>
      </c>
      <c r="H2182" s="3" t="s">
        <v>15790</v>
      </c>
      <c r="I2182" s="3" t="str">
        <f>IFERROR(__xludf.DUMMYFUNCTION("GOOGLETRANSLATE(H2182,""id"",""en"")"),"Young marriage may or no")</f>
        <v>Young marriage may or no</v>
      </c>
    </row>
    <row r="2183" ht="15.75" customHeight="1">
      <c r="A2183" s="3" t="s">
        <v>15791</v>
      </c>
      <c r="B2183" s="3" t="s">
        <v>15792</v>
      </c>
      <c r="C2183" s="3" t="s">
        <v>15793</v>
      </c>
      <c r="D2183" s="3" t="s">
        <v>15794</v>
      </c>
      <c r="E2183" s="3" t="s">
        <v>15795</v>
      </c>
      <c r="F2183" s="3" t="s">
        <v>15796</v>
      </c>
      <c r="G2183" s="3" t="s">
        <v>15797</v>
      </c>
      <c r="H2183" s="3" t="s">
        <v>15798</v>
      </c>
      <c r="I2183" s="3" t="str">
        <f>IFERROR(__xludf.DUMMYFUNCTION("GOOGLETRANSLATE(H2183,""id"",""en"")"),"Jealous young age marriage jealous choosing a way according to religion must be wrong judge Jealous")</f>
        <v>Jealous young age marriage jealous choosing a way according to religion must be wrong judge Jealous</v>
      </c>
    </row>
    <row r="2184" ht="15.75" customHeight="1">
      <c r="A2184" s="3" t="s">
        <v>15799</v>
      </c>
      <c r="B2184" s="3" t="s">
        <v>15800</v>
      </c>
      <c r="C2184" s="3" t="s">
        <v>15801</v>
      </c>
      <c r="D2184" s="3" t="s">
        <v>15802</v>
      </c>
      <c r="E2184" s="3" t="s">
        <v>15803</v>
      </c>
      <c r="F2184" s="3" t="s">
        <v>15804</v>
      </c>
      <c r="G2184" s="3" t="s">
        <v>15805</v>
      </c>
      <c r="H2184" s="3" t="s">
        <v>15806</v>
      </c>
      <c r="I2184" s="3" t="str">
        <f>IFERROR(__xludf.DUMMYFUNCTION("GOOGLETRANSLATE(H2184,""id"",""en"")"),"Monitor the young people marriage people who save the brojol elementary school yes")</f>
        <v>Monitor the young people marriage people who save the brojol elementary school yes</v>
      </c>
    </row>
    <row r="2185" ht="15.75" customHeight="1">
      <c r="A2185" s="3" t="s">
        <v>15807</v>
      </c>
      <c r="B2185" s="3" t="s">
        <v>15807</v>
      </c>
      <c r="C2185" s="3" t="s">
        <v>15808</v>
      </c>
      <c r="D2185" s="3" t="s">
        <v>15809</v>
      </c>
      <c r="E2185" s="3" t="s">
        <v>15810</v>
      </c>
      <c r="F2185" s="3" t="s">
        <v>15811</v>
      </c>
      <c r="G2185" s="3" t="s">
        <v>15812</v>
      </c>
      <c r="H2185" s="3" t="s">
        <v>15813</v>
      </c>
      <c r="I2185" s="3" t="str">
        <f>IFERROR(__xludf.DUMMYFUNCTION("GOOGLETRANSLATE(H2185,""id"",""en"")"),"because of the environment of young marriage money, the younger marriage village, the age of marriage, marriage or consider marriage to achieve.")</f>
        <v>because of the environment of young marriage money, the younger marriage village, the age of marriage, marriage or consider marriage to achieve.</v>
      </c>
    </row>
    <row r="2186" ht="15.75" customHeight="1">
      <c r="A2186" s="3" t="s">
        <v>15814</v>
      </c>
      <c r="B2186" s="3" t="s">
        <v>15815</v>
      </c>
      <c r="C2186" s="3" t="s">
        <v>15816</v>
      </c>
      <c r="D2186" s="3" t="s">
        <v>15817</v>
      </c>
      <c r="E2186" s="3" t="s">
        <v>15818</v>
      </c>
      <c r="F2186" s="3" t="s">
        <v>15819</v>
      </c>
      <c r="G2186" s="3" t="s">
        <v>15820</v>
      </c>
      <c r="H2186" s="3" t="s">
        <v>15821</v>
      </c>
      <c r="I2186" s="3" t="str">
        <f>IFERROR(__xludf.DUMMYFUNCTION("GOOGLETRANSLATE(H2186,""id"",""en"")"),"Young marriage is married, the term is single young brother, calling a young guy")</f>
        <v>Young marriage is married, the term is single young brother, calling a young guy</v>
      </c>
    </row>
    <row r="2187" ht="15.75" customHeight="1">
      <c r="A2187" s="3" t="s">
        <v>15822</v>
      </c>
      <c r="B2187" s="3" t="s">
        <v>15822</v>
      </c>
      <c r="C2187" s="3" t="s">
        <v>15823</v>
      </c>
      <c r="D2187" s="3" t="s">
        <v>15824</v>
      </c>
      <c r="E2187" s="3" t="s">
        <v>15825</v>
      </c>
      <c r="F2187" s="3" t="s">
        <v>15826</v>
      </c>
      <c r="G2187" s="3" t="s">
        <v>15827</v>
      </c>
      <c r="H2187" s="3" t="s">
        <v>15828</v>
      </c>
      <c r="I2187" s="3" t="str">
        <f>IFERROR(__xludf.DUMMYFUNCTION("GOOGLETRANSLATE(H2187,""id"",""en"")"),"Yes, a lot of young marriage thinks of marriage to the middle of the middle")</f>
        <v>Yes, a lot of young marriage thinks of marriage to the middle of the middle</v>
      </c>
    </row>
    <row r="2188" ht="15.75" customHeight="1">
      <c r="A2188" s="3" t="s">
        <v>15829</v>
      </c>
      <c r="B2188" s="3" t="s">
        <v>15830</v>
      </c>
      <c r="C2188" s="3" t="s">
        <v>15831</v>
      </c>
      <c r="D2188" s="3" t="s">
        <v>15832</v>
      </c>
      <c r="E2188" s="3" t="s">
        <v>15833</v>
      </c>
      <c r="F2188" s="3" t="s">
        <v>15834</v>
      </c>
      <c r="G2188" s="3" t="s">
        <v>15835</v>
      </c>
      <c r="H2188" s="3" t="s">
        <v>15836</v>
      </c>
      <c r="I2188" s="3" t="str">
        <f>IFERROR(__xludf.DUMMYFUNCTION("GOOGLETRANSLATE(H2188,""id"",""en"")"),"Zina Halal Thinking Anakanakremaja young marriage young child aged age is arrogant")</f>
        <v>Zina Halal Thinking Anakanakremaja young marriage young child aged age is arrogant</v>
      </c>
    </row>
    <row r="2189" ht="15.75" customHeight="1">
      <c r="A2189" s="3" t="s">
        <v>15837</v>
      </c>
      <c r="B2189" s="3" t="s">
        <v>15837</v>
      </c>
      <c r="C2189" s="3" t="s">
        <v>15838</v>
      </c>
      <c r="D2189" s="3" t="s">
        <v>15839</v>
      </c>
      <c r="E2189" s="3" t="s">
        <v>15840</v>
      </c>
      <c r="F2189" s="3" t="s">
        <v>15841</v>
      </c>
      <c r="G2189" s="3" t="s">
        <v>15842</v>
      </c>
      <c r="H2189" s="3" t="s">
        <v>15843</v>
      </c>
      <c r="I2189" s="3" t="str">
        <f>IFERROR(__xludf.DUMMYFUNCTION("GOOGLETRANSLATE(H2189,""id"",""en"")"),"Erti Meet a young marriage person, a child of sustenance, many pressure if you get married quickly, afraid of words")</f>
        <v>Erti Meet a young marriage person, a child of sustenance, many pressure if you get married quickly, afraid of words</v>
      </c>
    </row>
    <row r="2190" ht="15.75" customHeight="1">
      <c r="A2190" s="3" t="s">
        <v>15844</v>
      </c>
      <c r="B2190" s="3" t="s">
        <v>15845</v>
      </c>
      <c r="C2190" s="3" t="s">
        <v>15846</v>
      </c>
      <c r="D2190" s="3" t="s">
        <v>15847</v>
      </c>
      <c r="E2190" s="3" t="s">
        <v>15848</v>
      </c>
      <c r="F2190" s="3" t="s">
        <v>15849</v>
      </c>
      <c r="G2190" s="3" t="s">
        <v>15850</v>
      </c>
      <c r="H2190" s="3" t="s">
        <v>15851</v>
      </c>
      <c r="I2190" s="3" t="str">
        <f>IFERROR(__xludf.DUMMYFUNCTION("GOOGLETRANSLATE(H2190,""id"",""en"")"),"marriage delicious nder wkwkwk young marriage friends think marriage to live the economy")</f>
        <v>marriage delicious nder wkwkwk young marriage friends think marriage to live the economy</v>
      </c>
    </row>
    <row r="2191" ht="15.75" customHeight="1">
      <c r="A2191" s="3" t="s">
        <v>15852</v>
      </c>
      <c r="B2191" s="3" t="s">
        <v>15853</v>
      </c>
      <c r="C2191" s="3" t="s">
        <v>15854</v>
      </c>
      <c r="D2191" s="3" t="s">
        <v>15855</v>
      </c>
      <c r="E2191" s="3" t="s">
        <v>15856</v>
      </c>
      <c r="F2191" s="3" t="s">
        <v>15857</v>
      </c>
      <c r="G2191" s="3" t="s">
        <v>15858</v>
      </c>
      <c r="H2191" s="3" t="s">
        <v>15859</v>
      </c>
      <c r="I2191" s="3" t="str">
        <f>IFERROR(__xludf.DUMMYFUNCTION("GOOGLETRANSLATE(H2191,""id"",""en"")"),"just comment on the boy blablabla yes knffh mensive young marriage yes appears tl confused uname familiar to know uname")</f>
        <v>just comment on the boy blablabla yes knffh mensive young marriage yes appears tl confused uname familiar to know uname</v>
      </c>
    </row>
    <row r="2192" ht="15.75" customHeight="1">
      <c r="A2192" s="3" t="s">
        <v>15860</v>
      </c>
      <c r="B2192" s="3" t="s">
        <v>15860</v>
      </c>
      <c r="C2192" s="3" t="s">
        <v>15861</v>
      </c>
      <c r="D2192" s="3" t="s">
        <v>15862</v>
      </c>
      <c r="E2192" s="3" t="s">
        <v>15863</v>
      </c>
      <c r="F2192" s="3" t="s">
        <v>15864</v>
      </c>
      <c r="G2192" s="3" t="s">
        <v>15865</v>
      </c>
      <c r="H2192" s="3" t="s">
        <v>15866</v>
      </c>
      <c r="I2192" s="3" t="str">
        <f>IFERROR(__xludf.DUMMYFUNCTION("GOOGLETRANSLATE(H2192,""id"",""en"")"),"people think that marriage is finished, it is added to the nature of thinking, yes marriage career looking for a young student in a young age of jandaduda")</f>
        <v>people think that marriage is finished, it is added to the nature of thinking, yes marriage career looking for a young student in a young age of jandaduda</v>
      </c>
    </row>
    <row r="2193" ht="15.75" customHeight="1">
      <c r="A2193" s="3" t="s">
        <v>15867</v>
      </c>
      <c r="B2193" s="3" t="s">
        <v>15867</v>
      </c>
      <c r="C2193" s="3" t="s">
        <v>15868</v>
      </c>
      <c r="D2193" s="3" t="s">
        <v>15869</v>
      </c>
      <c r="E2193" s="3" t="s">
        <v>15870</v>
      </c>
      <c r="F2193" s="3" t="s">
        <v>15871</v>
      </c>
      <c r="G2193" s="3" t="s">
        <v>15871</v>
      </c>
      <c r="H2193" s="3" t="s">
        <v>15872</v>
      </c>
      <c r="I2193" s="3" t="str">
        <f>IFERROR(__xludf.DUMMYFUNCTION("GOOGLETRANSLATE(H2193,""id"",""en"")"),"young marriage to pursue sex for divorce")</f>
        <v>young marriage to pursue sex for divorce</v>
      </c>
    </row>
    <row r="2194" ht="15.75" customHeight="1">
      <c r="A2194" s="3" t="s">
        <v>15873</v>
      </c>
      <c r="B2194" s="3" t="s">
        <v>15874</v>
      </c>
      <c r="C2194" s="3" t="s">
        <v>15875</v>
      </c>
      <c r="D2194" s="3" t="s">
        <v>15876</v>
      </c>
      <c r="E2194" s="3" t="s">
        <v>15877</v>
      </c>
      <c r="F2194" s="3" t="s">
        <v>15878</v>
      </c>
      <c r="G2194" s="3" t="s">
        <v>15879</v>
      </c>
      <c r="H2194" s="3" t="s">
        <v>15880</v>
      </c>
      <c r="I2194" s="3" t="str">
        <f>IFERROR(__xludf.DUMMYFUNCTION("GOOGLETRANSLATE(H2194,""id"",""en"")"),"annoyed young marriage people like to marry the economic system of semraut ugalugalan living comfortable safe rich")</f>
        <v>annoyed young marriage people like to marry the economic system of semraut ugalugalan living comfortable safe rich</v>
      </c>
    </row>
    <row r="2195" ht="15.75" customHeight="1">
      <c r="A2195" s="3" t="s">
        <v>15881</v>
      </c>
      <c r="B2195" s="3" t="s">
        <v>15882</v>
      </c>
      <c r="C2195" s="3" t="s">
        <v>15883</v>
      </c>
      <c r="D2195" s="3" t="s">
        <v>15884</v>
      </c>
      <c r="E2195" s="3" t="s">
        <v>15885</v>
      </c>
      <c r="F2195" s="3" t="s">
        <v>15886</v>
      </c>
      <c r="G2195" s="3" t="s">
        <v>15887</v>
      </c>
      <c r="H2195" s="3" t="s">
        <v>15888</v>
      </c>
      <c r="I2195" s="3" t="str">
        <f>IFERROR(__xludf.DUMMYFUNCTION("GOOGLETRANSLATE(H2195,""id"",""en"")"),"rich missing links problems yes the system change the rules of the system change the economy of the economy of young marriages")</f>
        <v>rich missing links problems yes the system change the rules of the system change the economy of the economy of young marriages</v>
      </c>
    </row>
    <row r="2196" ht="15.75" customHeight="1">
      <c r="A2196" s="3" t="s">
        <v>15889</v>
      </c>
      <c r="B2196" s="3" t="s">
        <v>15890</v>
      </c>
      <c r="C2196" s="3" t="s">
        <v>15891</v>
      </c>
      <c r="D2196" s="3" t="s">
        <v>15892</v>
      </c>
      <c r="E2196" s="3" t="s">
        <v>15893</v>
      </c>
      <c r="F2196" s="3" t="s">
        <v>15894</v>
      </c>
      <c r="G2196" s="3" t="s">
        <v>15895</v>
      </c>
      <c r="H2196" s="3" t="s">
        <v>15896</v>
      </c>
      <c r="I2196" s="3" t="str">
        <f>IFERROR(__xludf.DUMMYFUNCTION("GOOGLETRANSLATE(H2196,""id"",""en"")"),"Berondong Meaning of Marriage Youth Age")</f>
        <v>Berondong Meaning of Marriage Youth Age</v>
      </c>
    </row>
    <row r="2197" ht="15.75" customHeight="1">
      <c r="A2197" s="3" t="s">
        <v>15897</v>
      </c>
      <c r="B2197" s="3" t="s">
        <v>15898</v>
      </c>
      <c r="C2197" s="3" t="s">
        <v>15899</v>
      </c>
      <c r="D2197" s="3" t="s">
        <v>15900</v>
      </c>
      <c r="E2197" s="3" t="s">
        <v>15901</v>
      </c>
      <c r="F2197" s="3" t="s">
        <v>15902</v>
      </c>
      <c r="G2197" s="3" t="s">
        <v>15903</v>
      </c>
      <c r="H2197" s="3" t="s">
        <v>15904</v>
      </c>
      <c r="I2197" s="3" t="str">
        <f>IFERROR(__xludf.DUMMYFUNCTION("GOOGLETRANSLATE(H2197,""id"",""en"")"),"Laughing Comments Photos BTW Poor Structural Structural People Thick Indigenous Indigenous Marriage Age Dinimuda Yawes Mulek")</f>
        <v>Laughing Comments Photos BTW Poor Structural Structural People Thick Indigenous Indigenous Marriage Age Dinimuda Yawes Mulek</v>
      </c>
    </row>
    <row r="2198" ht="15.75" customHeight="1">
      <c r="A2198" s="3" t="s">
        <v>15905</v>
      </c>
      <c r="B2198" s="3" t="s">
        <v>15906</v>
      </c>
      <c r="C2198" s="3" t="s">
        <v>15907</v>
      </c>
      <c r="D2198" s="3" t="s">
        <v>15908</v>
      </c>
      <c r="E2198" s="3" t="s">
        <v>15909</v>
      </c>
      <c r="F2198" s="3" t="s">
        <v>15910</v>
      </c>
      <c r="G2198" s="3" t="s">
        <v>15911</v>
      </c>
      <c r="H2198" s="3" t="s">
        <v>15912</v>
      </c>
      <c r="I2198" s="3" t="str">
        <f>IFERROR(__xludf.DUMMYFUNCTION("GOOGLETRANSLATE(H2198,""id"",""en"")"),"know the divorce of the wife's story of the wife said the stingy tire of gajiny tires shopping money is a different age of marriage young marriage is a wasteful figure")</f>
        <v>know the divorce of the wife's story of the wife said the stingy tire of gajiny tires shopping money is a different age of marriage young marriage is a wasteful figure</v>
      </c>
    </row>
    <row r="2199" ht="15.75" customHeight="1">
      <c r="A2199" s="3" t="s">
        <v>15913</v>
      </c>
      <c r="B2199" s="3" t="s">
        <v>15914</v>
      </c>
      <c r="C2199" s="3" t="s">
        <v>15915</v>
      </c>
      <c r="D2199" s="3" t="s">
        <v>15916</v>
      </c>
      <c r="E2199" s="3" t="s">
        <v>15917</v>
      </c>
      <c r="F2199" s="3" t="s">
        <v>15918</v>
      </c>
      <c r="G2199" s="3" t="s">
        <v>15919</v>
      </c>
      <c r="H2199" s="3" t="s">
        <v>15920</v>
      </c>
      <c r="I2199" s="3" t="str">
        <f>IFERROR(__xludf.DUMMYFUNCTION("GOOGLETRANSLATE(H2199,""id"",""en"")"),"CAPTURE NIGHT HAVE INTRODUCTION OF YOUNG ORDAH ORDA")</f>
        <v>CAPTURE NIGHT HAVE INTRODUCTION OF YOUNG ORDAH ORDA</v>
      </c>
    </row>
    <row r="2200" ht="15.75" customHeight="1">
      <c r="A2200" s="3" t="s">
        <v>15921</v>
      </c>
      <c r="B2200" s="3" t="s">
        <v>15922</v>
      </c>
      <c r="C2200" s="3" t="s">
        <v>15923</v>
      </c>
      <c r="D2200" s="3" t="s">
        <v>15924</v>
      </c>
      <c r="E2200" s="3" t="s">
        <v>15925</v>
      </c>
      <c r="F2200" s="3" t="s">
        <v>15926</v>
      </c>
      <c r="G2200" s="3" t="s">
        <v>15927</v>
      </c>
      <c r="H2200" s="3" t="s">
        <v>15928</v>
      </c>
      <c r="I2200" s="3" t="str">
        <f>IFERROR(__xludf.DUMMYFUNCTION("GOOGLETRANSLATE(H2200,""id"",""en"")"),"I think I thought about marriage lacking the burden of parents so the burden of pairs if the burden of parents added less educational young marriage minimalism")</f>
        <v>I think I thought about marriage lacking the burden of parents so the burden of pairs if the burden of parents added less educational young marriage minimalism</v>
      </c>
    </row>
    <row r="2201" ht="15.75" customHeight="1">
      <c r="A2201" s="3" t="s">
        <v>15929</v>
      </c>
      <c r="B2201" s="3" t="s">
        <v>15930</v>
      </c>
      <c r="C2201" s="3" t="s">
        <v>15931</v>
      </c>
      <c r="D2201" s="3" t="s">
        <v>15932</v>
      </c>
      <c r="E2201" s="3" t="s">
        <v>15933</v>
      </c>
      <c r="F2201" s="3" t="s">
        <v>15934</v>
      </c>
      <c r="G2201" s="3" t="s">
        <v>15935</v>
      </c>
      <c r="H2201" s="3" t="s">
        <v>15936</v>
      </c>
      <c r="I2201" s="3" t="str">
        <f>IFERROR(__xludf.DUMMYFUNCTION("GOOGLETRANSLATE(H2201,""id"",""en"")"),"Think narrowly, just go there school marriage school children marriage children don't live living in a natural environment, it is natural to think of marriage yes young marriage")</f>
        <v>Think narrowly, just go there school marriage school children marriage children don't live living in a natural environment, it is natural to think of marriage yes young marriage</v>
      </c>
    </row>
    <row r="2202" ht="15.75" customHeight="1">
      <c r="A2202" s="3" t="s">
        <v>15937</v>
      </c>
      <c r="B2202" s="3" t="s">
        <v>15938</v>
      </c>
      <c r="C2202" s="3" t="s">
        <v>15939</v>
      </c>
      <c r="D2202" s="3" t="s">
        <v>15940</v>
      </c>
      <c r="E2202" s="3" t="s">
        <v>15941</v>
      </c>
      <c r="F2202" s="3" t="s">
        <v>15942</v>
      </c>
      <c r="G2202" s="3" t="s">
        <v>15943</v>
      </c>
      <c r="H2202" s="3" t="s">
        <v>15944</v>
      </c>
      <c r="I2202" s="3" t="str">
        <f>IFERROR(__xludf.DUMMYFUNCTION("GOOGLETRANSLATE(H2202,""id"",""en"")"),"Shah Marriage Young Solution sometimes makes it bad for people mental health severe end of divorce, for example, yes, sayhehehe")</f>
        <v>Shah Marriage Young Solution sometimes makes it bad for people mental health severe end of divorce, for example, yes, sayhehehe</v>
      </c>
    </row>
    <row r="2203" ht="15.75" customHeight="1">
      <c r="A2203" s="3" t="s">
        <v>15945</v>
      </c>
      <c r="B2203" s="3" t="s">
        <v>15946</v>
      </c>
      <c r="C2203" s="3" t="s">
        <v>15947</v>
      </c>
      <c r="D2203" s="3" t="s">
        <v>15948</v>
      </c>
      <c r="E2203" s="3" t="s">
        <v>15949</v>
      </c>
      <c r="F2203" s="3" t="s">
        <v>15950</v>
      </c>
      <c r="G2203" s="3" t="s">
        <v>15951</v>
      </c>
      <c r="H2203" s="3" t="s">
        <v>15952</v>
      </c>
      <c r="I2203" s="3" t="str">
        <f>IFERROR(__xludf.DUMMYFUNCTION("GOOGLETRANSLATE(H2203,""id"",""en"")"),"I never have the intention of marriage young young young marriage first to discuss the sad marriage.")</f>
        <v>I never have the intention of marriage young young young marriage first to discuss the sad marriage.</v>
      </c>
    </row>
    <row r="2204" ht="15.75" customHeight="1">
      <c r="A2204" s="3" t="s">
        <v>15953</v>
      </c>
      <c r="B2204" s="3" t="s">
        <v>15953</v>
      </c>
      <c r="C2204" s="3" t="s">
        <v>15953</v>
      </c>
      <c r="D2204" s="3" t="s">
        <v>15954</v>
      </c>
      <c r="E2204" s="3" t="s">
        <v>15955</v>
      </c>
      <c r="F2204" s="3" t="s">
        <v>15956</v>
      </c>
      <c r="G2204" s="3" t="s">
        <v>15956</v>
      </c>
      <c r="H2204" s="3" t="s">
        <v>15957</v>
      </c>
      <c r="I2204" s="3" t="str">
        <f>IFERROR(__xludf.DUMMYFUNCTION("GOOGLETRANSLATE(H2204,""id"",""en"")"),"marriage young conglomerates tired")</f>
        <v>marriage young conglomerates tired</v>
      </c>
    </row>
    <row r="2205" ht="15.75" customHeight="1">
      <c r="A2205" s="3" t="s">
        <v>15958</v>
      </c>
      <c r="B2205" s="3" t="s">
        <v>15959</v>
      </c>
      <c r="C2205" s="3" t="s">
        <v>15960</v>
      </c>
      <c r="D2205" s="3" t="s">
        <v>15961</v>
      </c>
      <c r="E2205" s="3" t="s">
        <v>15961</v>
      </c>
      <c r="F2205" s="3" t="s">
        <v>15962</v>
      </c>
      <c r="G2205" s="3" t="s">
        <v>15963</v>
      </c>
      <c r="H2205" s="3" t="s">
        <v>15964</v>
      </c>
      <c r="I2205" s="3" t="str">
        <f>IFERROR(__xludf.DUMMYFUNCTION("GOOGLETRANSLATE(H2205,""id"",""en"")"),"Forced young marriage")</f>
        <v>Forced young marriage</v>
      </c>
    </row>
    <row r="2206" ht="15.75" customHeight="1">
      <c r="A2206" s="3" t="s">
        <v>15965</v>
      </c>
      <c r="B2206" s="3" t="s">
        <v>15966</v>
      </c>
      <c r="C2206" s="3" t="s">
        <v>15967</v>
      </c>
      <c r="D2206" s="3" t="s">
        <v>15968</v>
      </c>
      <c r="E2206" s="3" t="s">
        <v>15969</v>
      </c>
      <c r="F2206" s="3" t="s">
        <v>15970</v>
      </c>
      <c r="G2206" s="3" t="s">
        <v>15971</v>
      </c>
      <c r="H2206" s="3" t="s">
        <v>15972</v>
      </c>
      <c r="I2206" s="3" t="str">
        <f>IFERROR(__xludf.DUMMYFUNCTION("GOOGLETRANSLATE(H2206,""id"",""en"")"),"The opponent is a young marriage of faith is really weak if you see the decor see the ring exchange")</f>
        <v>The opponent is a young marriage of faith is really weak if you see the decor see the ring exchange</v>
      </c>
    </row>
    <row r="2207" ht="15.75" customHeight="1">
      <c r="A2207" s="3" t="s">
        <v>15973</v>
      </c>
      <c r="B2207" s="3" t="s">
        <v>15974</v>
      </c>
      <c r="C2207" s="3" t="s">
        <v>15975</v>
      </c>
      <c r="D2207" s="3" t="s">
        <v>15976</v>
      </c>
      <c r="E2207" s="3" t="s">
        <v>15977</v>
      </c>
      <c r="F2207" s="3" t="s">
        <v>15978</v>
      </c>
      <c r="G2207" s="3" t="s">
        <v>15979</v>
      </c>
      <c r="H2207" s="3" t="s">
        <v>15980</v>
      </c>
      <c r="I2207" s="3" t="str">
        <f>IFERROR(__xludf.DUMMYFUNCTION("GOOGLETRANSLATE(H2207,""id"",""en"")"),"usually mixed macroeconomic microeconomics individual solutions used structural young marriages, good structural children with multilevel GBS from angry people live because of trickle down economy don't like to be angry under")</f>
        <v>usually mixed macroeconomic microeconomics individual solutions used structural young marriages, good structural children with multilevel GBS from angry people live because of trickle down economy don't like to be angry under</v>
      </c>
    </row>
    <row r="2208" ht="15.75" customHeight="1">
      <c r="A2208" s="3" t="s">
        <v>15981</v>
      </c>
      <c r="B2208" s="3" t="s">
        <v>15982</v>
      </c>
      <c r="C2208" s="3" t="s">
        <v>15983</v>
      </c>
      <c r="D2208" s="3" t="s">
        <v>15984</v>
      </c>
      <c r="E2208" s="3" t="s">
        <v>15985</v>
      </c>
      <c r="F2208" s="3" t="s">
        <v>15986</v>
      </c>
      <c r="G2208" s="3" t="s">
        <v>15987</v>
      </c>
      <c r="H2208" s="3" t="s">
        <v>15988</v>
      </c>
      <c r="I2208" s="3" t="str">
        <f>IFERROR(__xludf.DUMMYFUNCTION("GOOGLETRANSLATE(H2208,""id"",""en"")"),"Honestly know that if you want to marry, you know, just call popcorn, just read the thought of a pregnant girl,")</f>
        <v>Honestly know that if you want to marry, you know, just call popcorn, just read the thought of a pregnant girl,</v>
      </c>
    </row>
    <row r="2209" ht="15.75" customHeight="1">
      <c r="A2209" s="3" t="s">
        <v>15989</v>
      </c>
      <c r="B2209" s="3" t="s">
        <v>15990</v>
      </c>
      <c r="C2209" s="3" t="s">
        <v>15991</v>
      </c>
      <c r="D2209" s="3" t="s">
        <v>15992</v>
      </c>
      <c r="E2209" s="3" t="s">
        <v>15993</v>
      </c>
      <c r="F2209" s="3" t="s">
        <v>15994</v>
      </c>
      <c r="G2209" s="3" t="s">
        <v>15994</v>
      </c>
      <c r="H2209" s="3" t="s">
        <v>15995</v>
      </c>
      <c r="I2209" s="3" t="str">
        <f>IFERROR(__xludf.DUMMYFUNCTION("GOOGLETRANSLATE(H2209,""id"",""en"")"),"Young marriage people are money")</f>
        <v>Young marriage people are money</v>
      </c>
    </row>
    <row r="2210" ht="15.75" customHeight="1">
      <c r="A2210" s="3" t="s">
        <v>15996</v>
      </c>
      <c r="B2210" s="3" t="s">
        <v>15997</v>
      </c>
      <c r="C2210" s="3" t="s">
        <v>15998</v>
      </c>
      <c r="D2210" s="3" t="s">
        <v>15999</v>
      </c>
      <c r="E2210" s="3" t="s">
        <v>16000</v>
      </c>
      <c r="F2210" s="3" t="s">
        <v>16001</v>
      </c>
      <c r="G2210" s="3" t="s">
        <v>16002</v>
      </c>
      <c r="H2210" s="3" t="s">
        <v>16003</v>
      </c>
      <c r="I2210" s="3" t="str">
        <f>IFERROR(__xludf.DUMMYFUNCTION("GOOGLETRANSLATE(H2210,""id"",""en"")"),"Love Men Marriage Age ahead of Pr fyi young marriage")</f>
        <v>Love Men Marriage Age ahead of Pr fyi young marriage</v>
      </c>
    </row>
    <row r="2211" ht="15.75" customHeight="1">
      <c r="A2211" s="3" t="s">
        <v>16004</v>
      </c>
      <c r="B2211" s="3" t="s">
        <v>16005</v>
      </c>
      <c r="C2211" s="3" t="s">
        <v>16006</v>
      </c>
      <c r="D2211" s="3" t="s">
        <v>16007</v>
      </c>
      <c r="E2211" s="3" t="s">
        <v>16008</v>
      </c>
      <c r="F2211" s="3" t="s">
        <v>16009</v>
      </c>
      <c r="G2211" s="3" t="s">
        <v>16010</v>
      </c>
      <c r="H2211" s="3" t="s">
        <v>16011</v>
      </c>
      <c r="I2211" s="3" t="str">
        <f>IFERROR(__xludf.DUMMYFUNCTION("GOOGLETRANSLATE(H2211,""id"",""en"")"),"Marriage Young Lecture Husband Lecture Lecture Work Prbulan Thousand Lectures Selling Snacks Ditpitin Sell Alhamdulillah Passed Using Money")</f>
        <v>Marriage Young Lecture Husband Lecture Lecture Work Prbulan Thousand Lectures Selling Snacks Ditpitin Sell Alhamdulillah Passed Using Money</v>
      </c>
    </row>
    <row r="2212" ht="15.75" customHeight="1">
      <c r="A2212" s="3" t="s">
        <v>16012</v>
      </c>
      <c r="B2212" s="3" t="s">
        <v>16013</v>
      </c>
      <c r="C2212" s="3" t="s">
        <v>16014</v>
      </c>
      <c r="D2212" s="3" t="s">
        <v>16015</v>
      </c>
      <c r="E2212" s="3" t="s">
        <v>16015</v>
      </c>
      <c r="F2212" s="3" t="s">
        <v>16016</v>
      </c>
      <c r="G2212" s="3" t="s">
        <v>16016</v>
      </c>
      <c r="H2212" s="3" t="s">
        <v>16017</v>
      </c>
      <c r="I2212" s="3" t="str">
        <f>IFERROR(__xludf.DUMMYFUNCTION("GOOGLETRANSLATE(H2212,""id"",""en"")"),"Old Money Marriage Young Beautiful Gessss")</f>
        <v>Old Money Marriage Young Beautiful Gessss</v>
      </c>
    </row>
    <row r="2213" ht="15.75" customHeight="1">
      <c r="A2213" s="3" t="s">
        <v>16018</v>
      </c>
      <c r="B2213" s="3" t="s">
        <v>16019</v>
      </c>
      <c r="C2213" s="3" t="s">
        <v>16020</v>
      </c>
      <c r="D2213" s="3" t="s">
        <v>16021</v>
      </c>
      <c r="E2213" s="3" t="s">
        <v>16022</v>
      </c>
      <c r="F2213" s="3" t="s">
        <v>16023</v>
      </c>
      <c r="G2213" s="3" t="s">
        <v>16024</v>
      </c>
      <c r="H2213" s="3" t="s">
        <v>16025</v>
      </c>
      <c r="I2213" s="3" t="str">
        <f>IFERROR(__xludf.DUMMYFUNCTION("GOOGLETRANSLATE(H2213,""id"",""en"")"),"It's weird if you get married, it's good for work")</f>
        <v>It's weird if you get married, it's good for work</v>
      </c>
    </row>
    <row r="2214" ht="15.75" customHeight="1">
      <c r="A2214" s="3" t="s">
        <v>16026</v>
      </c>
      <c r="B2214" s="3" t="s">
        <v>16027</v>
      </c>
      <c r="C2214" s="3" t="s">
        <v>16028</v>
      </c>
      <c r="D2214" s="3" t="s">
        <v>16029</v>
      </c>
      <c r="E2214" s="3" t="s">
        <v>16030</v>
      </c>
      <c r="F2214" s="3" t="s">
        <v>16031</v>
      </c>
      <c r="G2214" s="3" t="s">
        <v>16032</v>
      </c>
      <c r="H2214" s="3" t="s">
        <v>16033</v>
      </c>
      <c r="I2214" s="3" t="str">
        <f>IFERROR(__xludf.DUMMYFUNCTION("GOOGLETRANSLATE(H2214,""id"",""en"")"),"yes, the pattern of young marriages, young children, is early to work, playing, playing, playing a hanger friend")</f>
        <v>yes, the pattern of young marriages, young children, is early to work, playing, playing, playing a hanger friend</v>
      </c>
    </row>
    <row r="2215" ht="15.75" customHeight="1">
      <c r="A2215" s="3" t="s">
        <v>16034</v>
      </c>
      <c r="B2215" s="3" t="s">
        <v>16034</v>
      </c>
      <c r="C2215" s="3" t="s">
        <v>16034</v>
      </c>
      <c r="D2215" s="3" t="s">
        <v>16035</v>
      </c>
      <c r="E2215" s="3" t="s">
        <v>16036</v>
      </c>
      <c r="F2215" s="3" t="s">
        <v>16037</v>
      </c>
      <c r="G2215" s="3" t="s">
        <v>16038</v>
      </c>
      <c r="H2215" s="3" t="s">
        <v>16039</v>
      </c>
      <c r="I2215" s="3" t="str">
        <f>IFERROR(__xludf.DUMMYFUNCTION("GOOGLETRANSLATE(H2215,""id"",""en"")"),"if taeyeon Indonesian marriage young hyein children")</f>
        <v>if taeyeon Indonesian marriage young hyein children</v>
      </c>
    </row>
    <row r="2216" ht="15.75" customHeight="1">
      <c r="A2216" s="3" t="s">
        <v>16040</v>
      </c>
      <c r="B2216" s="3" t="s">
        <v>16041</v>
      </c>
      <c r="C2216" s="3" t="s">
        <v>16042</v>
      </c>
      <c r="D2216" s="3" t="s">
        <v>16043</v>
      </c>
      <c r="E2216" s="3" t="s">
        <v>16044</v>
      </c>
      <c r="F2216" s="3" t="s">
        <v>16045</v>
      </c>
      <c r="G2216" s="3" t="s">
        <v>16046</v>
      </c>
      <c r="H2216" s="3" t="s">
        <v>16047</v>
      </c>
      <c r="I2216" s="3" t="str">
        <f>IFERROR(__xludf.DUMMYFUNCTION("GOOGLETRANSLATE(H2216,""id"",""en"")"),"Land waduhhh the majority of young marriage families yes naa family of external creatures")</f>
        <v>Land waduhhh the majority of young marriage families yes naa family of external creatures</v>
      </c>
    </row>
    <row r="2217" ht="15.75" customHeight="1">
      <c r="A2217" s="3" t="s">
        <v>16048</v>
      </c>
      <c r="B2217" s="3" t="s">
        <v>16049</v>
      </c>
      <c r="C2217" s="3" t="s">
        <v>16050</v>
      </c>
      <c r="D2217" s="3" t="s">
        <v>16051</v>
      </c>
      <c r="E2217" s="3" t="s">
        <v>16052</v>
      </c>
      <c r="F2217" s="3" t="s">
        <v>16053</v>
      </c>
      <c r="G2217" s="3" t="s">
        <v>16054</v>
      </c>
      <c r="H2217" s="3" t="s">
        <v>16055</v>
      </c>
      <c r="I2217" s="3" t="str">
        <f>IFERROR(__xludf.DUMMYFUNCTION("GOOGLETRANSLATE(H2217,""id"",""en"")"),"hard to live poor structural structural, one of the families of the young marriage region of Bodoamat Didik Didik Career after the children of people do not go to college")</f>
        <v>hard to live poor structural structural, one of the families of the young marriage region of Bodoamat Didik Didik Career after the children of people do not go to college</v>
      </c>
    </row>
    <row r="2218" ht="15.75" customHeight="1">
      <c r="A2218" s="3" t="s">
        <v>16056</v>
      </c>
      <c r="B2218" s="3" t="s">
        <v>16056</v>
      </c>
      <c r="C2218" s="3" t="s">
        <v>16057</v>
      </c>
      <c r="D2218" s="3" t="s">
        <v>16058</v>
      </c>
      <c r="E2218" s="3" t="s">
        <v>16059</v>
      </c>
      <c r="F2218" s="3" t="s">
        <v>16060</v>
      </c>
      <c r="G2218" s="3" t="s">
        <v>16061</v>
      </c>
      <c r="H2218" s="3" t="s">
        <v>16062</v>
      </c>
      <c r="I2218" s="3" t="str">
        <f>IFERROR(__xludf.DUMMYFUNCTION("GOOGLETRANSLATE(H2218,""id"",""en"")"),"YOUNG MARRIAGE DELIVERY ARME MONEY OKE TO PAY MINIMUM PAY KIDDAN KENDARA, etc.")</f>
        <v>YOUNG MARRIAGE DELIVERY ARME MONEY OKE TO PAY MINIMUM PAY KIDDAN KENDARA, etc.</v>
      </c>
    </row>
    <row r="2219" ht="15.75" customHeight="1">
      <c r="A2219" s="3" t="s">
        <v>16063</v>
      </c>
      <c r="B2219" s="3" t="s">
        <v>16064</v>
      </c>
      <c r="C2219" s="3" t="s">
        <v>16065</v>
      </c>
      <c r="D2219" s="3" t="s">
        <v>16066</v>
      </c>
      <c r="E2219" s="3" t="s">
        <v>16067</v>
      </c>
      <c r="F2219" s="3" t="s">
        <v>16068</v>
      </c>
      <c r="G2219" s="3" t="s">
        <v>16069</v>
      </c>
      <c r="H2219" s="3" t="s">
        <v>16070</v>
      </c>
      <c r="I2219" s="3" t="str">
        <f>IFERROR(__xludf.DUMMYFUNCTION("GOOGLETRANSLATE(H2219,""id"",""en"")"),"Think just fuck life to overlap parents, yes, choose young marriage if the end is difficult to live")</f>
        <v>Think just fuck life to overlap parents, yes, choose young marriage if the end is difficult to live</v>
      </c>
    </row>
    <row r="2220" ht="15.75" customHeight="1">
      <c r="A2220" s="3" t="s">
        <v>16071</v>
      </c>
      <c r="B2220" s="3" t="s">
        <v>16071</v>
      </c>
      <c r="C2220" s="3" t="s">
        <v>16072</v>
      </c>
      <c r="D2220" s="3" t="s">
        <v>16073</v>
      </c>
      <c r="E2220" s="3" t="s">
        <v>16073</v>
      </c>
      <c r="F2220" s="3" t="s">
        <v>16074</v>
      </c>
      <c r="G2220" s="3" t="s">
        <v>16075</v>
      </c>
      <c r="H2220" s="3" t="s">
        <v>16076</v>
      </c>
      <c r="I2220" s="3" t="str">
        <f>IFERROR(__xludf.DUMMYFUNCTION("GOOGLETRANSLATE(H2220,""id"",""en"")"),"young marriage intention to avoid adultery forgot to avoid poor")</f>
        <v>young marriage intention to avoid adultery forgot to avoid poor</v>
      </c>
    </row>
    <row r="2221" ht="15.75" customHeight="1">
      <c r="A2221" s="3" t="s">
        <v>16077</v>
      </c>
      <c r="B2221" s="3" t="s">
        <v>16078</v>
      </c>
      <c r="C2221" s="3" t="s">
        <v>16079</v>
      </c>
      <c r="D2221" s="3" t="s">
        <v>16080</v>
      </c>
      <c r="E2221" s="3" t="s">
        <v>16081</v>
      </c>
      <c r="F2221" s="3" t="s">
        <v>16082</v>
      </c>
      <c r="G2221" s="3" t="s">
        <v>16083</v>
      </c>
      <c r="H2221" s="3" t="s">
        <v>16084</v>
      </c>
      <c r="I2221" s="3" t="str">
        <f>IFERROR(__xludf.DUMMYFUNCTION("GOOGLETRANSLATE(H2221,""id"",""en"")"),"Marriage Thinking Fast marriage so that young people marriage children like to think like it can be able to be a child so parents are clear")</f>
        <v>Marriage Thinking Fast marriage so that young people marriage children like to think like it can be able to be a child so parents are clear</v>
      </c>
    </row>
    <row r="2222" ht="15.75" customHeight="1">
      <c r="A2222" s="3" t="s">
        <v>16085</v>
      </c>
      <c r="B2222" s="3" t="s">
        <v>16086</v>
      </c>
      <c r="C2222" s="3" t="s">
        <v>16087</v>
      </c>
      <c r="D2222" s="3" t="s">
        <v>16088</v>
      </c>
      <c r="E2222" s="3" t="s">
        <v>16089</v>
      </c>
      <c r="F2222" s="3" t="s">
        <v>16090</v>
      </c>
      <c r="G2222" s="3" t="s">
        <v>16091</v>
      </c>
      <c r="H2222" s="3" t="s">
        <v>16092</v>
      </c>
      <c r="I2222" s="3" t="str">
        <f>IFERROR(__xludf.DUMMYFUNCTION("GOOGLETRANSLATE(H2222,""id"",""en"")"),"Ma'am Auto Pellets boys to stick to marriage sooo sooo young lady dongnahhhh is very arrogant style Sookkkk wkwkwkwkwkwkwkwkwkwkwkwkwkwkwkwkwkwkwkwkwkwkwkwkwkwkwkwkwkwkwkwkwkwkwkwkwkwkwkwkwkwkwkwan friends")</f>
        <v>Ma'am Auto Pellets boys to stick to marriage sooo sooo young lady dongnahhhh is very arrogant style Sookkkk wkwkwkwkwkwkwkwkwkwkwkwkwkwkwkwkwkwkwkwkwkwkwkwkwkwkwkwkwkwkwkwkwkwkwkwkwkwkwkwkwkwkwkwan friends</v>
      </c>
    </row>
    <row r="2223" ht="15.75" customHeight="1">
      <c r="A2223" s="3" t="s">
        <v>16093</v>
      </c>
      <c r="B2223" s="3" t="s">
        <v>16094</v>
      </c>
      <c r="C2223" s="3" t="s">
        <v>16095</v>
      </c>
      <c r="D2223" s="3" t="s">
        <v>16096</v>
      </c>
      <c r="E2223" s="3" t="s">
        <v>16096</v>
      </c>
      <c r="F2223" s="3" t="s">
        <v>16097</v>
      </c>
      <c r="G2223" s="3" t="s">
        <v>16097</v>
      </c>
      <c r="H2223" s="3" t="s">
        <v>16098</v>
      </c>
      <c r="I2223" s="3" t="str">
        <f>IFERROR(__xludf.DUMMYFUNCTION("GOOGLETRANSLATE(H2223,""id"",""en"")"),"fourth nattawat young marriage")</f>
        <v>fourth nattawat young marriage</v>
      </c>
    </row>
    <row r="2224" ht="15.75" customHeight="1">
      <c r="A2224" s="3" t="s">
        <v>16099</v>
      </c>
      <c r="B2224" s="3" t="s">
        <v>16100</v>
      </c>
      <c r="C2224" s="3" t="s">
        <v>16101</v>
      </c>
      <c r="D2224" s="3" t="s">
        <v>16102</v>
      </c>
      <c r="E2224" s="3" t="s">
        <v>16102</v>
      </c>
      <c r="F2224" s="3" t="s">
        <v>4476</v>
      </c>
      <c r="G2224" s="3" t="s">
        <v>4476</v>
      </c>
      <c r="H2224" s="3" t="s">
        <v>4477</v>
      </c>
      <c r="I2224" s="3" t="str">
        <f>IFERROR(__xludf.DUMMYFUNCTION("GOOGLETRANSLATE(H2224,""id"",""en"")"),"young marriage")</f>
        <v>young marriage</v>
      </c>
    </row>
    <row r="2225" ht="15.75" customHeight="1">
      <c r="A2225" s="3" t="s">
        <v>16103</v>
      </c>
      <c r="B2225" s="3" t="s">
        <v>16103</v>
      </c>
      <c r="C2225" s="3" t="s">
        <v>16104</v>
      </c>
      <c r="D2225" s="3" t="s">
        <v>16105</v>
      </c>
      <c r="E2225" s="3" t="s">
        <v>16105</v>
      </c>
      <c r="F2225" s="3" t="s">
        <v>16106</v>
      </c>
      <c r="G2225" s="3" t="s">
        <v>16107</v>
      </c>
      <c r="H2225" s="3" t="s">
        <v>16108</v>
      </c>
      <c r="I2225" s="3" t="str">
        <f>IFERROR(__xludf.DUMMYFUNCTION("GOOGLETRANSLATE(H2225,""id"",""en"")"),"young marriage marriage to the age of the child")</f>
        <v>young marriage marriage to the age of the child</v>
      </c>
    </row>
    <row r="2226" ht="15.75" customHeight="1">
      <c r="A2226" s="3" t="s">
        <v>16109</v>
      </c>
      <c r="B2226" s="3" t="s">
        <v>16109</v>
      </c>
      <c r="C2226" s="3" t="s">
        <v>16110</v>
      </c>
      <c r="D2226" s="3" t="s">
        <v>16111</v>
      </c>
      <c r="E2226" s="3" t="s">
        <v>16112</v>
      </c>
      <c r="F2226" s="3" t="s">
        <v>16113</v>
      </c>
      <c r="G2226" s="3" t="s">
        <v>16114</v>
      </c>
      <c r="H2226" s="3" t="s">
        <v>16115</v>
      </c>
      <c r="I2226" s="3" t="str">
        <f>IFERROR(__xludf.DUMMYFUNCTION("GOOGLETRANSLATE(H2226,""id"",""en"")"),"Lazy salary likes young marriages, afraid of the low fighting mentality")</f>
        <v>Lazy salary likes young marriages, afraid of the low fighting mentality</v>
      </c>
    </row>
    <row r="2227" ht="15.75" customHeight="1">
      <c r="A2227" s="3" t="s">
        <v>16116</v>
      </c>
      <c r="B2227" s="3" t="s">
        <v>16117</v>
      </c>
      <c r="C2227" s="3" t="s">
        <v>16118</v>
      </c>
      <c r="D2227" s="3" t="s">
        <v>16119</v>
      </c>
      <c r="E2227" s="3" t="s">
        <v>16120</v>
      </c>
      <c r="F2227" s="3" t="s">
        <v>16121</v>
      </c>
      <c r="G2227" s="3" t="s">
        <v>16122</v>
      </c>
      <c r="H2227" s="3" t="s">
        <v>16123</v>
      </c>
      <c r="I2227" s="3" t="str">
        <f>IFERROR(__xludf.DUMMYFUNCTION("GOOGLETRANSLATE(H2227,""id"",""en"")"),"The Mystery of Young Marriage Economics, the old border, youth, press lack of malnutrition")</f>
        <v>The Mystery of Young Marriage Economics, the old border, youth, press lack of malnutrition</v>
      </c>
    </row>
    <row r="2228" ht="15.75" customHeight="1">
      <c r="A2228" s="3" t="s">
        <v>16124</v>
      </c>
      <c r="B2228" s="3" t="s">
        <v>16125</v>
      </c>
      <c r="C2228" s="3" t="s">
        <v>16126</v>
      </c>
      <c r="D2228" s="3" t="s">
        <v>16127</v>
      </c>
      <c r="E2228" s="3" t="s">
        <v>16128</v>
      </c>
      <c r="F2228" s="3" t="s">
        <v>16129</v>
      </c>
      <c r="G2228" s="3" t="s">
        <v>16129</v>
      </c>
      <c r="H2228" s="3" t="s">
        <v>16130</v>
      </c>
      <c r="I2228" s="3" t="str">
        <f>IFERROR(__xludf.DUMMYFUNCTION("GOOGLETRANSLATE(H2228,""id"",""en"")"),"Young marriage trend")</f>
        <v>Young marriage trend</v>
      </c>
    </row>
    <row r="2229" ht="15.75" customHeight="1">
      <c r="A2229" s="3" t="s">
        <v>16131</v>
      </c>
      <c r="B2229" s="3" t="s">
        <v>16132</v>
      </c>
      <c r="C2229" s="3" t="s">
        <v>16133</v>
      </c>
      <c r="D2229" s="3" t="s">
        <v>16134</v>
      </c>
      <c r="E2229" s="3" t="s">
        <v>16135</v>
      </c>
      <c r="F2229" s="3" t="s">
        <v>16136</v>
      </c>
      <c r="G2229" s="3" t="s">
        <v>16137</v>
      </c>
      <c r="H2229" s="3" t="s">
        <v>16138</v>
      </c>
      <c r="I2229" s="3" t="str">
        <f>IFERROR(__xludf.DUMMYFUNCTION("GOOGLETRANSLATE(H2229,""id"",""en"")"),"Speaking of Mrs. Hyein Eleeeuuuuuhhh's sister marriage cute, her mother's young brother is a young married brother")</f>
        <v>Speaking of Mrs. Hyein Eleeeuuuuuhhh's sister marriage cute, her mother's young brother is a young married brother</v>
      </c>
    </row>
    <row r="2230" ht="15.75" customHeight="1">
      <c r="A2230" s="3" t="s">
        <v>16139</v>
      </c>
      <c r="B2230" s="3" t="s">
        <v>16140</v>
      </c>
      <c r="C2230" s="3" t="s">
        <v>16141</v>
      </c>
      <c r="D2230" s="3" t="s">
        <v>16142</v>
      </c>
      <c r="E2230" s="3" t="s">
        <v>16143</v>
      </c>
      <c r="F2230" s="3" t="s">
        <v>16144</v>
      </c>
      <c r="G2230" s="3" t="s">
        <v>16145</v>
      </c>
      <c r="H2230" s="3" t="s">
        <v>16146</v>
      </c>
      <c r="I2230" s="3" t="str">
        <f>IFERROR(__xludf.DUMMYFUNCTION("GOOGLETRANSLATE(H2230,""id"",""en"")"),"Divorce of Parents' Selfish Children Thinking So Poor Emotional Grandchildren Read The Young Marriage People Young Marriage Die Immediately Dead")</f>
        <v>Divorce of Parents' Selfish Children Thinking So Poor Emotional Grandchildren Read The Young Marriage People Young Marriage Die Immediately Dead</v>
      </c>
    </row>
    <row r="2231" ht="15.75" customHeight="1">
      <c r="A2231" s="3" t="s">
        <v>16147</v>
      </c>
      <c r="B2231" s="3" t="s">
        <v>16147</v>
      </c>
      <c r="C2231" s="3" t="s">
        <v>16148</v>
      </c>
      <c r="D2231" s="3" t="s">
        <v>16149</v>
      </c>
      <c r="E2231" s="3" t="s">
        <v>16150</v>
      </c>
      <c r="F2231" s="3" t="s">
        <v>16151</v>
      </c>
      <c r="G2231" s="3" t="s">
        <v>16152</v>
      </c>
      <c r="H2231" s="3" t="s">
        <v>16153</v>
      </c>
      <c r="I2231" s="3" t="str">
        <f>IFERROR(__xludf.DUMMYFUNCTION("GOOGLETRANSLATE(H2231,""id"",""en"")"),"huhu really yesterday thought parents were hunting for marriage meanwiles think that marriage children break children's work, if you suddenly think work corners of age can be good young")</f>
        <v>huhu really yesterday thought parents were hunting for marriage meanwiles think that marriage children break children's work, if you suddenly think work corners of age can be good young</v>
      </c>
    </row>
    <row r="2232" ht="15.75" customHeight="1">
      <c r="A2232" s="3" t="s">
        <v>16154</v>
      </c>
      <c r="B2232" s="3" t="s">
        <v>16155</v>
      </c>
      <c r="C2232" s="3" t="s">
        <v>16156</v>
      </c>
      <c r="D2232" s="3" t="s">
        <v>16157</v>
      </c>
      <c r="E2232" s="3" t="s">
        <v>16158</v>
      </c>
      <c r="F2232" s="3" t="s">
        <v>16159</v>
      </c>
      <c r="G2232" s="3" t="s">
        <v>16160</v>
      </c>
      <c r="H2232" s="3" t="s">
        <v>16161</v>
      </c>
      <c r="I2232" s="3" t="str">
        <f>IFERROR(__xludf.DUMMYFUNCTION("GOOGLETRANSLATE(H2232,""id"",""en"")"),"Circle of Marriage Young People Rich Parents Just Belike Marriage Just Zina Work Easy to Work Papah Business Just Husband Husband Life Care for Parents")</f>
        <v>Circle of Marriage Young People Rich Parents Just Belike Marriage Just Zina Work Easy to Work Papah Business Just Husband Husband Life Care for Parents</v>
      </c>
    </row>
    <row r="2233" ht="15.75" customHeight="1">
      <c r="A2233" s="3" t="s">
        <v>16162</v>
      </c>
      <c r="B2233" s="3" t="s">
        <v>16162</v>
      </c>
      <c r="C2233" s="3" t="s">
        <v>16163</v>
      </c>
      <c r="D2233" s="3" t="s">
        <v>16164</v>
      </c>
      <c r="E2233" s="3" t="s">
        <v>16165</v>
      </c>
      <c r="F2233" s="3" t="s">
        <v>16166</v>
      </c>
      <c r="G2233" s="3" t="s">
        <v>16167</v>
      </c>
      <c r="H2233" s="3" t="s">
        <v>16168</v>
      </c>
      <c r="I2233" s="3" t="str">
        <f>IFERROR(__xludf.DUMMYFUNCTION("GOOGLETRANSLATE(H2233,""id"",""en"")"),"Mostly Tie Marriage Tau Poor Poor Marriage Young Aware that Husband and Wife Connect Marriage Tie")</f>
        <v>Mostly Tie Marriage Tau Poor Poor Marriage Young Aware that Husband and Wife Connect Marriage Tie</v>
      </c>
    </row>
    <row r="2234" ht="15.75" customHeight="1">
      <c r="A2234" s="3" t="s">
        <v>16169</v>
      </c>
      <c r="B2234" s="3" t="s">
        <v>16170</v>
      </c>
      <c r="C2234" s="3" t="s">
        <v>16171</v>
      </c>
      <c r="D2234" s="3" t="s">
        <v>16172</v>
      </c>
      <c r="E2234" s="3" t="s">
        <v>16172</v>
      </c>
      <c r="F2234" s="3" t="s">
        <v>16173</v>
      </c>
      <c r="G2234" s="3" t="s">
        <v>16174</v>
      </c>
      <c r="H2234" s="3" t="s">
        <v>16175</v>
      </c>
      <c r="I2234" s="3" t="str">
        <f>IFERROR(__xludf.DUMMYFUNCTION("GOOGLETRANSLATE(H2234,""id"",""en"")"),"Fighting People Leading Little Party Ketirtak in accordance with Jorgany ASEMBAKO ELECTRICITY BBM Young people are afraid of marriage surely the life of work workers Life contracts of life.")</f>
        <v>Fighting People Leading Little Party Ketirtak in accordance with Jorgany ASEMBAKO ELECTRICITY BBM Young people are afraid of marriage surely the life of work workers Life contracts of life.</v>
      </c>
    </row>
    <row r="2235" ht="15.75" customHeight="1">
      <c r="A2235" s="3" t="s">
        <v>16176</v>
      </c>
      <c r="B2235" s="3" t="s">
        <v>16177</v>
      </c>
      <c r="C2235" s="3" t="s">
        <v>16178</v>
      </c>
      <c r="D2235" s="3" t="s">
        <v>16179</v>
      </c>
      <c r="E2235" s="3" t="s">
        <v>16180</v>
      </c>
      <c r="F2235" s="3" t="s">
        <v>16181</v>
      </c>
      <c r="G2235" s="3" t="s">
        <v>16182</v>
      </c>
      <c r="H2235" s="3" t="s">
        <v>16183</v>
      </c>
      <c r="I2235" s="3" t="str">
        <f>IFERROR(__xludf.DUMMYFUNCTION("GOOGLETRANSLATE(H2235,""id"",""en"")"),"Young Marriage Two categories of SBY Island Pulau Boy Marriage is really married")</f>
        <v>Young Marriage Two categories of SBY Island Pulau Boy Marriage is really married</v>
      </c>
    </row>
    <row r="2236" ht="15.75" customHeight="1">
      <c r="A2236" s="3" t="s">
        <v>16184</v>
      </c>
      <c r="B2236" s="3" t="s">
        <v>16185</v>
      </c>
      <c r="C2236" s="3" t="s">
        <v>16186</v>
      </c>
      <c r="D2236" s="3" t="s">
        <v>16187</v>
      </c>
      <c r="E2236" s="3" t="s">
        <v>16188</v>
      </c>
      <c r="F2236" s="3" t="s">
        <v>16189</v>
      </c>
      <c r="G2236" s="3" t="s">
        <v>16190</v>
      </c>
      <c r="H2236" s="3" t="s">
        <v>16191</v>
      </c>
      <c r="I2236" s="3" t="str">
        <f>IFERROR(__xludf.DUMMYFUNCTION("GOOGLETRANSLATE(H2236,""id"",""en"")"),"If you match you, just marry you, you are surprised that the adultery is to understand the turn of the young marriage, the law is halal, halal.")</f>
        <v>If you match you, just marry you, you are surprised that the adultery is to understand the turn of the young marriage, the law is halal, halal.</v>
      </c>
    </row>
    <row r="2237" ht="15.75" customHeight="1">
      <c r="A2237" s="3" t="s">
        <v>16192</v>
      </c>
      <c r="B2237" s="3" t="s">
        <v>16193</v>
      </c>
      <c r="C2237" s="3" t="s">
        <v>16194</v>
      </c>
      <c r="D2237" s="3" t="s">
        <v>16195</v>
      </c>
      <c r="E2237" s="3" t="s">
        <v>16196</v>
      </c>
      <c r="F2237" s="3" t="s">
        <v>16197</v>
      </c>
      <c r="G2237" s="3" t="s">
        <v>16197</v>
      </c>
      <c r="H2237" s="3" t="s">
        <v>16198</v>
      </c>
      <c r="I2237" s="3" t="str">
        <f>IFERROR(__xludf.DUMMYFUNCTION("GOOGLETRANSLATE(H2237,""id"",""en"")"),"honestly surprised people to marry young")</f>
        <v>honestly surprised people to marry young</v>
      </c>
    </row>
    <row r="2238" ht="15.75" customHeight="1">
      <c r="A2238" s="3" t="s">
        <v>16199</v>
      </c>
      <c r="B2238" s="3" t="s">
        <v>16199</v>
      </c>
      <c r="C2238" s="3" t="s">
        <v>16200</v>
      </c>
      <c r="D2238" s="3" t="s">
        <v>16201</v>
      </c>
      <c r="E2238" s="3" t="s">
        <v>16202</v>
      </c>
      <c r="F2238" s="3" t="s">
        <v>16203</v>
      </c>
      <c r="G2238" s="3" t="s">
        <v>16204</v>
      </c>
      <c r="H2238" s="3" t="s">
        <v>16205</v>
      </c>
      <c r="I2238" s="3" t="str">
        <f>IFERROR(__xludf.DUMMYFUNCTION("GOOGLETRANSLATE(H2238,""id"",""en"")"),"the area ya podo niate is lacking old load endinger added to the burden of ntok tea biasane singah young marriage yes young widow sidanek mbalek omahe tuone gowo children bayek sing bayaye ok not set dumeh separated omah")</f>
        <v>the area ya podo niate is lacking old load endinger added to the burden of ntok tea biasane singah young marriage yes young widow sidanek mbalek omahe tuone gowo children bayek sing bayaye ok not set dumeh separated omah</v>
      </c>
    </row>
    <row r="2239" ht="15.75" customHeight="1">
      <c r="A2239" s="3" t="s">
        <v>16206</v>
      </c>
      <c r="B2239" s="3" t="s">
        <v>16206</v>
      </c>
      <c r="C2239" s="3" t="s">
        <v>16207</v>
      </c>
      <c r="D2239" s="3" t="s">
        <v>16208</v>
      </c>
      <c r="E2239" s="3" t="s">
        <v>16209</v>
      </c>
      <c r="F2239" s="3" t="s">
        <v>16210</v>
      </c>
      <c r="G2239" s="3" t="s">
        <v>16211</v>
      </c>
      <c r="H2239" s="3" t="s">
        <v>16212</v>
      </c>
      <c r="I2239" s="3" t="str">
        <f>IFERROR(__xludf.DUMMYFUNCTION("GOOGLETRANSLATE(H2239,""id"",""en"")"),"Brother Diliatliat Pairing Young Pintis Small Business Tube Marriage Clothing Store CHS Design PJH Rawat Vendor Money Haha")</f>
        <v>Brother Diliatliat Pairing Young Pintis Small Business Tube Marriage Clothing Store CHS Design PJH Rawat Vendor Money Haha</v>
      </c>
    </row>
    <row r="2240" ht="15.75" customHeight="1">
      <c r="A2240" s="3" t="s">
        <v>16213</v>
      </c>
      <c r="B2240" s="3" t="s">
        <v>16214</v>
      </c>
      <c r="C2240" s="3" t="s">
        <v>16215</v>
      </c>
      <c r="D2240" s="3" t="s">
        <v>16216</v>
      </c>
      <c r="E2240" s="3" t="s">
        <v>16217</v>
      </c>
      <c r="F2240" s="3" t="s">
        <v>16218</v>
      </c>
      <c r="G2240" s="3" t="s">
        <v>16219</v>
      </c>
      <c r="H2240" s="3" t="s">
        <v>16220</v>
      </c>
      <c r="I2240" s="3" t="str">
        <f>IFERROR(__xludf.DUMMYFUNCTION("GOOGLETRANSLATE(H2240,""id"",""en"")"),"just yesterday's house great -grandfather's house, a young teenage, spoke talking to saying the grandfather oh the wife lia marked a smile there smiling")</f>
        <v>just yesterday's house great -grandfather's house, a young teenage, spoke talking to saying the grandfather oh the wife lia marked a smile there smiling</v>
      </c>
    </row>
    <row r="2241" ht="15.75" customHeight="1">
      <c r="A2241" s="3" t="s">
        <v>16221</v>
      </c>
      <c r="B2241" s="3" t="s">
        <v>16222</v>
      </c>
      <c r="C2241" s="3" t="s">
        <v>16223</v>
      </c>
      <c r="D2241" s="3" t="s">
        <v>16224</v>
      </c>
      <c r="E2241" s="3" t="s">
        <v>16225</v>
      </c>
      <c r="F2241" s="3" t="s">
        <v>16226</v>
      </c>
      <c r="G2241" s="3" t="s">
        <v>16227</v>
      </c>
      <c r="H2241" s="3" t="s">
        <v>16228</v>
      </c>
      <c r="I2241" s="3" t="str">
        <f>IFERROR(__xludf.DUMMYFUNCTION("GOOGLETRANSLATE(H2241,""id"",""en"")"),"Ortuortu young marriage, young money unless your parents are crazy rich marriage like installments if boncos shayyyy")</f>
        <v>Ortuortu young marriage, young money unless your parents are crazy rich marriage like installments if boncos shayyyy</v>
      </c>
    </row>
    <row r="2242" ht="15.75" customHeight="1">
      <c r="A2242" s="3" t="s">
        <v>16229</v>
      </c>
      <c r="B2242" s="3" t="s">
        <v>16230</v>
      </c>
      <c r="C2242" s="3" t="s">
        <v>16231</v>
      </c>
      <c r="D2242" s="3" t="s">
        <v>16232</v>
      </c>
      <c r="E2242" s="3" t="s">
        <v>16233</v>
      </c>
      <c r="F2242" s="3" t="s">
        <v>16234</v>
      </c>
      <c r="G2242" s="3" t="s">
        <v>16235</v>
      </c>
      <c r="H2242" s="3" t="s">
        <v>16236</v>
      </c>
      <c r="I2242" s="3" t="str">
        <f>IFERROR(__xludf.DUMMYFUNCTION("GOOGLETRANSLATE(H2242,""id"",""en"")"),"If you look for Gasspooll's illness, you will be young if the Dur parking attendant backs back")</f>
        <v>If you look for Gasspooll's illness, you will be young if the Dur parking attendant backs back</v>
      </c>
    </row>
    <row r="2243" ht="15.75" customHeight="1">
      <c r="A2243" s="3" t="s">
        <v>16237</v>
      </c>
      <c r="B2243" s="3" t="s">
        <v>16238</v>
      </c>
      <c r="C2243" s="3" t="s">
        <v>16239</v>
      </c>
      <c r="D2243" s="3" t="s">
        <v>16240</v>
      </c>
      <c r="E2243" s="3" t="s">
        <v>16241</v>
      </c>
      <c r="F2243" s="3" t="s">
        <v>16242</v>
      </c>
      <c r="G2243" s="3" t="s">
        <v>16243</v>
      </c>
      <c r="H2243" s="3" t="s">
        <v>16244</v>
      </c>
      <c r="I2243" s="3" t="str">
        <f>IFERROR(__xludf.DUMMYFUNCTION("GOOGLETRANSLATE(H2243,""id"",""en"")"),"Yes, the poor factor of structural factors of poor structural factors young marriage factor is wrong, apologize for the correction, yes, the citizens of Budiman")</f>
        <v>Yes, the poor factor of structural factors of poor structural factors young marriage factor is wrong, apologize for the correction, yes, the citizens of Budiman</v>
      </c>
    </row>
    <row r="2244" ht="15.75" customHeight="1">
      <c r="A2244" s="3" t="s">
        <v>16245</v>
      </c>
      <c r="B2244" s="3" t="s">
        <v>16245</v>
      </c>
      <c r="C2244" s="3" t="s">
        <v>16246</v>
      </c>
      <c r="D2244" s="3" t="s">
        <v>16247</v>
      </c>
      <c r="E2244" s="3" t="s">
        <v>16248</v>
      </c>
      <c r="F2244" s="3" t="s">
        <v>16249</v>
      </c>
      <c r="G2244" s="3" t="s">
        <v>16249</v>
      </c>
      <c r="H2244" s="3" t="s">
        <v>16250</v>
      </c>
      <c r="I2244" s="3" t="str">
        <f>IFERROR(__xludf.DUMMYFUNCTION("GOOGLETRANSLATE(H2244,""id"",""en"")"),"sorry yes arc young marriage")</f>
        <v>sorry yes arc young marriage</v>
      </c>
    </row>
    <row r="2245" ht="15.75" customHeight="1">
      <c r="A2245" s="3" t="s">
        <v>16251</v>
      </c>
      <c r="B2245" s="3" t="s">
        <v>16252</v>
      </c>
      <c r="C2245" s="3" t="s">
        <v>16253</v>
      </c>
      <c r="D2245" s="3" t="s">
        <v>16254</v>
      </c>
      <c r="E2245" s="3" t="s">
        <v>16255</v>
      </c>
      <c r="F2245" s="3" t="s">
        <v>16256</v>
      </c>
      <c r="G2245" s="3" t="s">
        <v>16257</v>
      </c>
      <c r="H2245" s="3" t="s">
        <v>16258</v>
      </c>
      <c r="I2245" s="3" t="str">
        <f>IFERROR(__xludf.DUMMYFUNCTION("GOOGLETRANSLATE(H2245,""id"",""en"")"),"jigujelly is really really seeing people showing off young marriages make young people fishing young marriages.")</f>
        <v>jigujelly is really really seeing people showing off young marriages make young people fishing young marriages.</v>
      </c>
    </row>
    <row r="2246" ht="15.75" customHeight="1">
      <c r="A2246" s="3" t="s">
        <v>16259</v>
      </c>
      <c r="B2246" s="3" t="s">
        <v>16260</v>
      </c>
      <c r="C2246" s="3" t="s">
        <v>16261</v>
      </c>
      <c r="D2246" s="3" t="s">
        <v>16262</v>
      </c>
      <c r="E2246" s="3" t="s">
        <v>16263</v>
      </c>
      <c r="F2246" s="3" t="s">
        <v>16264</v>
      </c>
      <c r="G2246" s="3" t="s">
        <v>16265</v>
      </c>
      <c r="H2246" s="3" t="s">
        <v>16266</v>
      </c>
      <c r="I2246" s="3" t="str">
        <f>IFERROR(__xludf.DUMMYFUNCTION("GOOGLETRANSLATE(H2246,""id"",""en"")"),"I think of marriage just a young marriage, the teacher just thinks that the rice token is to pay for the child's milk to run out with dizzy, the cost of living sex thinks of marriage")</f>
        <v>I think of marriage just a young marriage, the teacher just thinks that the rice token is to pay for the child's milk to run out with dizzy, the cost of living sex thinks of marriage</v>
      </c>
    </row>
    <row r="2247" ht="15.75" customHeight="1">
      <c r="A2247" s="3" t="s">
        <v>16267</v>
      </c>
      <c r="B2247" s="3" t="s">
        <v>16268</v>
      </c>
      <c r="C2247" s="3" t="s">
        <v>16269</v>
      </c>
      <c r="D2247" s="3" t="s">
        <v>16270</v>
      </c>
      <c r="E2247" s="3" t="s">
        <v>16271</v>
      </c>
      <c r="F2247" s="3" t="s">
        <v>16272</v>
      </c>
      <c r="G2247" s="3" t="s">
        <v>16273</v>
      </c>
      <c r="H2247" s="3" t="s">
        <v>16274</v>
      </c>
      <c r="I2247" s="3" t="str">
        <f>IFERROR(__xludf.DUMMYFUNCTION("GOOGLETRANSLATE(H2247,""id"",""en"")"),"Jigujelly is very sad to see the social media people who are young marriages of school age.")</f>
        <v>Jigujelly is very sad to see the social media people who are young marriages of school age.</v>
      </c>
    </row>
    <row r="2248" ht="15.75" customHeight="1">
      <c r="A2248" s="3" t="s">
        <v>16275</v>
      </c>
      <c r="B2248" s="3" t="s">
        <v>16276</v>
      </c>
      <c r="C2248" s="3" t="s">
        <v>16277</v>
      </c>
      <c r="D2248" s="3" t="s">
        <v>16278</v>
      </c>
      <c r="E2248" s="3" t="s">
        <v>16278</v>
      </c>
      <c r="F2248" s="3" t="s">
        <v>16279</v>
      </c>
      <c r="G2248" s="3" t="s">
        <v>16280</v>
      </c>
      <c r="H2248" s="3" t="s">
        <v>16281</v>
      </c>
      <c r="I2248" s="3" t="str">
        <f>IFERROR(__xludf.DUMMYFUNCTION("GOOGLETRANSLATE(H2248,""id"",""en"")"),"Jigujelly Young Young Young Marriage Benefits Due to Growing Young Marriage Expectations Enough need to require economic circumference of the middle environment tends to be a quality level of quality")</f>
        <v>Jigujelly Young Young Young Marriage Benefits Due to Growing Young Marriage Expectations Enough need to require economic circumference of the middle environment tends to be a quality level of quality</v>
      </c>
    </row>
    <row r="2249" ht="15.75" customHeight="1">
      <c r="A2249" s="3" t="s">
        <v>16282</v>
      </c>
      <c r="B2249" s="3" t="s">
        <v>16283</v>
      </c>
      <c r="C2249" s="3" t="s">
        <v>16284</v>
      </c>
      <c r="D2249" s="3" t="s">
        <v>16285</v>
      </c>
      <c r="E2249" s="3" t="s">
        <v>16286</v>
      </c>
      <c r="F2249" s="3" t="s">
        <v>16287</v>
      </c>
      <c r="G2249" s="3" t="s">
        <v>16288</v>
      </c>
      <c r="H2249" s="3" t="s">
        <v>16289</v>
      </c>
      <c r="I2249" s="3" t="str">
        <f>IFERROR(__xludf.DUMMYFUNCTION("GOOGLETRANSLATE(H2249,""id"",""en"")"),"The stacking of young women say old age quickly marriage blah blah blah delicious moments young girlfriends marriage is easy to woe forgiveness")</f>
        <v>The stacking of young women say old age quickly marriage blah blah blah delicious moments young girlfriends marriage is easy to woe forgiveness</v>
      </c>
    </row>
    <row r="2250" ht="15.75" customHeight="1">
      <c r="A2250" s="3" t="s">
        <v>16290</v>
      </c>
      <c r="B2250" s="3" t="s">
        <v>16291</v>
      </c>
      <c r="C2250" s="3" t="s">
        <v>16292</v>
      </c>
      <c r="D2250" s="3" t="s">
        <v>16293</v>
      </c>
      <c r="E2250" s="3" t="s">
        <v>16294</v>
      </c>
      <c r="F2250" s="3" t="s">
        <v>16295</v>
      </c>
      <c r="G2250" s="3" t="s">
        <v>16296</v>
      </c>
      <c r="H2250" s="3" t="s">
        <v>16297</v>
      </c>
      <c r="I2250" s="3" t="str">
        <f>IFERROR(__xludf.DUMMYFUNCTION("GOOGLETRANSLATE(H2250,""id"",""en"")"),"Really, I used to get a young marriage to think young marriage dreams")</f>
        <v>Really, I used to get a young marriage to think young marriage dreams</v>
      </c>
    </row>
    <row r="2251" ht="15.75" customHeight="1">
      <c r="A2251" s="3" t="s">
        <v>16298</v>
      </c>
      <c r="B2251" s="3" t="s">
        <v>16299</v>
      </c>
      <c r="C2251" s="3" t="s">
        <v>16300</v>
      </c>
      <c r="D2251" s="3" t="s">
        <v>16301</v>
      </c>
      <c r="E2251" s="3" t="s">
        <v>16302</v>
      </c>
      <c r="F2251" s="3" t="s">
        <v>16303</v>
      </c>
      <c r="G2251" s="3" t="s">
        <v>16304</v>
      </c>
      <c r="H2251" s="3" t="s">
        <v>16305</v>
      </c>
      <c r="I2251" s="3" t="str">
        <f>IFERROR(__xludf.DUMMYFUNCTION("GOOGLETRANSLATE(H2251,""id"",""en"")"),"Marriage is lacking in the burden of parents, you don't choose the wrong young marriage, there are many environmental relatives, there are many young marriages")</f>
        <v>Marriage is lacking in the burden of parents, you don't choose the wrong young marriage, there are many environmental relatives, there are many young marriages</v>
      </c>
    </row>
    <row r="2252" ht="15.75" customHeight="1">
      <c r="A2252" s="3" t="s">
        <v>16306</v>
      </c>
      <c r="B2252" s="3" t="s">
        <v>16307</v>
      </c>
      <c r="C2252" s="3" t="s">
        <v>16308</v>
      </c>
      <c r="D2252" s="3" t="s">
        <v>16309</v>
      </c>
      <c r="E2252" s="3" t="s">
        <v>16310</v>
      </c>
      <c r="F2252" s="3" t="s">
        <v>16311</v>
      </c>
      <c r="G2252" s="3" t="s">
        <v>16312</v>
      </c>
      <c r="H2252" s="3" t="s">
        <v>16313</v>
      </c>
      <c r="I2252" s="3" t="str">
        <f>IFERROR(__xludf.DUMMYFUNCTION("GOOGLETRANSLATE(H2252,""id"",""en"")"),"Pntura environmental habits consider young marriage, not many pairs of widows")</f>
        <v>Pntura environmental habits consider young marriage, not many pairs of widows</v>
      </c>
    </row>
    <row r="2253" ht="15.75" customHeight="1">
      <c r="A2253" s="3" t="s">
        <v>16314</v>
      </c>
      <c r="B2253" s="3" t="s">
        <v>16315</v>
      </c>
      <c r="C2253" s="3" t="s">
        <v>16316</v>
      </c>
      <c r="D2253" s="3" t="s">
        <v>16317</v>
      </c>
      <c r="E2253" s="3" t="s">
        <v>16318</v>
      </c>
      <c r="F2253" s="3" t="s">
        <v>16319</v>
      </c>
      <c r="G2253" s="3" t="s">
        <v>16320</v>
      </c>
      <c r="H2253" s="3" t="s">
        <v>16321</v>
      </c>
      <c r="I2253" s="3" t="str">
        <f>IFERROR(__xludf.DUMMYFUNCTION("GOOGLETRANSLATE(H2253,""id"",""en"")"),"Age saying marriage yes people see the age of teens to get married if the city of young age is really after a career")</f>
        <v>Age saying marriage yes people see the age of teens to get married if the city of young age is really after a career</v>
      </c>
    </row>
    <row r="2254" ht="15.75" customHeight="1">
      <c r="A2254" s="3" t="s">
        <v>16322</v>
      </c>
      <c r="B2254" s="3" t="s">
        <v>16323</v>
      </c>
      <c r="C2254" s="3" t="s">
        <v>16324</v>
      </c>
      <c r="D2254" s="3" t="s">
        <v>16325</v>
      </c>
      <c r="E2254" s="3" t="s">
        <v>16326</v>
      </c>
      <c r="F2254" s="3" t="s">
        <v>16327</v>
      </c>
      <c r="G2254" s="3" t="s">
        <v>16328</v>
      </c>
      <c r="H2254" s="3" t="s">
        <v>16329</v>
      </c>
      <c r="I2254" s="3" t="str">
        <f>IFERROR(__xludf.DUMMYFUNCTION("GOOGLETRANSLATE(H2254,""id"",""en"")"),"according to me there is an advanced Indonesia thinking that the residents joined the awareness of marriage to use contraception, just thinking about the developed country, okay, the children of the village, you are young")</f>
        <v>according to me there is an advanced Indonesia thinking that the residents joined the awareness of marriage to use contraception, just thinking about the developed country, okay, the children of the village, you are young</v>
      </c>
    </row>
    <row r="2255" ht="15.75" customHeight="1">
      <c r="A2255" s="3" t="s">
        <v>16330</v>
      </c>
      <c r="B2255" s="3" t="s">
        <v>16331</v>
      </c>
      <c r="C2255" s="3" t="s">
        <v>16332</v>
      </c>
      <c r="D2255" s="3" t="s">
        <v>16333</v>
      </c>
      <c r="E2255" s="3" t="s">
        <v>16334</v>
      </c>
      <c r="F2255" s="3" t="s">
        <v>16335</v>
      </c>
      <c r="G2255" s="3" t="s">
        <v>16336</v>
      </c>
      <c r="H2255" s="3" t="s">
        <v>16337</v>
      </c>
      <c r="I2255" s="3" t="str">
        <f>IFERROR(__xludf.DUMMYFUNCTION("GOOGLETRANSLATE(H2255,""id"",""en"")"),"yes, young marriage, a child, it's better if you don't go to school, you don't go to school, you don't have money, I don't think that I will take a free tutoring")</f>
        <v>yes, young marriage, a child, it's better if you don't go to school, you don't go to school, you don't have money, I don't think that I will take a free tutoring</v>
      </c>
    </row>
    <row r="2256" ht="15.75" customHeight="1">
      <c r="A2256" s="3" t="s">
        <v>16338</v>
      </c>
      <c r="B2256" s="3" t="s">
        <v>16339</v>
      </c>
      <c r="C2256" s="3" t="s">
        <v>16340</v>
      </c>
      <c r="D2256" s="3" t="s">
        <v>16341</v>
      </c>
      <c r="E2256" s="3" t="s">
        <v>16342</v>
      </c>
      <c r="F2256" s="3" t="s">
        <v>16343</v>
      </c>
      <c r="G2256" s="3" t="s">
        <v>16344</v>
      </c>
      <c r="H2256" s="3" t="s">
        <v>16345</v>
      </c>
      <c r="I2256" s="3" t="str">
        <f>IFERROR(__xludf.DUMMYFUNCTION("GOOGLETRANSLATE(H2256,""id"",""en"")"),"Hanging, I think the environment is usually a young marriage to graduate from school jobs.")</f>
        <v>Hanging, I think the environment is usually a young marriage to graduate from school jobs.</v>
      </c>
    </row>
    <row r="2257" ht="15.75" customHeight="1">
      <c r="A2257" s="3" t="s">
        <v>16346</v>
      </c>
      <c r="B2257" s="3" t="s">
        <v>16347</v>
      </c>
      <c r="C2257" s="3" t="s">
        <v>16348</v>
      </c>
      <c r="D2257" s="3" t="s">
        <v>16349</v>
      </c>
      <c r="E2257" s="3" t="s">
        <v>16350</v>
      </c>
      <c r="F2257" s="3" t="s">
        <v>16351</v>
      </c>
      <c r="G2257" s="3" t="s">
        <v>16352</v>
      </c>
      <c r="H2257" s="3" t="s">
        <v>16353</v>
      </c>
      <c r="I2257" s="3" t="str">
        <f>IFERROR(__xludf.DUMMYFUNCTION("GOOGLETRANSLATE(H2257,""id"",""en"")"),"sometimes likes mothers if young village children smalulus marriage children in college lack of burden on parents say young marriage")</f>
        <v>sometimes likes mothers if young village children smalulus marriage children in college lack of burden on parents say young marriage</v>
      </c>
    </row>
    <row r="2258" ht="15.75" customHeight="1">
      <c r="A2258" s="3" t="s">
        <v>16354</v>
      </c>
      <c r="B2258" s="3" t="s">
        <v>16355</v>
      </c>
      <c r="C2258" s="3" t="s">
        <v>16356</v>
      </c>
      <c r="D2258" s="3" t="s">
        <v>16357</v>
      </c>
      <c r="E2258" s="3" t="s">
        <v>16358</v>
      </c>
      <c r="F2258" s="3" t="s">
        <v>16359</v>
      </c>
      <c r="G2258" s="3" t="s">
        <v>16360</v>
      </c>
      <c r="H2258" s="3" t="s">
        <v>16361</v>
      </c>
      <c r="I2258" s="3" t="str">
        <f>IFERROR(__xludf.DUMMYFUNCTION("GOOGLETRANSLATE(H2258,""id"",""en"")"),"teach the language of the children's biological children's children's biological children, THR children are cleaning young seniors like different years of marriage")</f>
        <v>teach the language of the children's biological children's children's biological children, THR children are cleaning young seniors like different years of marriage</v>
      </c>
    </row>
    <row r="2259" ht="15.75" customHeight="1">
      <c r="A2259" s="3" t="s">
        <v>16362</v>
      </c>
      <c r="B2259" s="3" t="s">
        <v>16363</v>
      </c>
      <c r="C2259" s="3" t="s">
        <v>16364</v>
      </c>
      <c r="D2259" s="3" t="s">
        <v>16365</v>
      </c>
      <c r="E2259" s="3" t="s">
        <v>16366</v>
      </c>
      <c r="F2259" s="3" t="s">
        <v>16367</v>
      </c>
      <c r="G2259" s="3" t="s">
        <v>16368</v>
      </c>
      <c r="H2259" s="3" t="s">
        <v>16369</v>
      </c>
      <c r="I2259" s="3" t="str">
        <f>IFERROR(__xludf.DUMMYFUNCTION("GOOGLETRANSLATE(H2259,""id"",""en"")"),"Press the age of the community considers old age in a hurry to marry marriage young age solutions")</f>
        <v>Press the age of the community considers old age in a hurry to marry marriage young age solutions</v>
      </c>
    </row>
    <row r="2260" ht="15.75" customHeight="1">
      <c r="A2260" s="3" t="s">
        <v>16370</v>
      </c>
      <c r="B2260" s="3" t="s">
        <v>16371</v>
      </c>
      <c r="C2260" s="3" t="s">
        <v>16372</v>
      </c>
      <c r="D2260" s="3" t="s">
        <v>16373</v>
      </c>
      <c r="E2260" s="3" t="s">
        <v>16374</v>
      </c>
      <c r="F2260" s="3" t="s">
        <v>16375</v>
      </c>
      <c r="G2260" s="3" t="s">
        <v>16376</v>
      </c>
      <c r="H2260" s="3" t="s">
        <v>16377</v>
      </c>
      <c r="I2260" s="3" t="str">
        <f>IFERROR(__xludf.DUMMYFUNCTION("GOOGLETRANSLATE(H2260,""id"",""en"")"),"Friends of SMPSMK Marriage Young Lohh really invited elementary school friends to marry aji marriage friends really hurt not")</f>
        <v>Friends of SMPSMK Marriage Young Lohh really invited elementary school friends to marry aji marriage friends really hurt not</v>
      </c>
    </row>
    <row r="2261" ht="15.75" customHeight="1">
      <c r="A2261" s="3" t="s">
        <v>16378</v>
      </c>
      <c r="B2261" s="3" t="s">
        <v>16379</v>
      </c>
      <c r="C2261" s="3" t="s">
        <v>16380</v>
      </c>
      <c r="D2261" s="3" t="s">
        <v>16381</v>
      </c>
      <c r="E2261" s="3" t="s">
        <v>16382</v>
      </c>
      <c r="F2261" s="3" t="s">
        <v>522</v>
      </c>
      <c r="G2261" s="3" t="s">
        <v>523</v>
      </c>
      <c r="H2261" s="3" t="s">
        <v>524</v>
      </c>
      <c r="I2261" s="3" t="str">
        <f>IFERROR(__xludf.DUMMYFUNCTION("GOOGLETRANSLATE(H2261,""id"",""en"")"),"young marriage hindar adultery forget the poor")</f>
        <v>young marriage hindar adultery forget the poor</v>
      </c>
    </row>
    <row r="2262" ht="15.75" customHeight="1">
      <c r="A2262" s="3" t="s">
        <v>16383</v>
      </c>
      <c r="B2262" s="3" t="s">
        <v>16383</v>
      </c>
      <c r="C2262" s="3" t="s">
        <v>16384</v>
      </c>
      <c r="D2262" s="3" t="s">
        <v>16385</v>
      </c>
      <c r="E2262" s="3" t="s">
        <v>16386</v>
      </c>
      <c r="F2262" s="3" t="s">
        <v>16387</v>
      </c>
      <c r="G2262" s="3" t="s">
        <v>16388</v>
      </c>
      <c r="H2262" s="3" t="s">
        <v>16389</v>
      </c>
      <c r="I2262" s="3" t="str">
        <f>IFERROR(__xludf.DUMMYFUNCTION("GOOGLETRANSLATE(H2262,""id"",""en"")"),"Please thank you for the population of children, young marriage mental money")</f>
        <v>Please thank you for the population of children, young marriage mental money</v>
      </c>
    </row>
    <row r="2263" ht="15.75" customHeight="1">
      <c r="A2263" s="3" t="s">
        <v>16390</v>
      </c>
      <c r="B2263" s="3" t="s">
        <v>16391</v>
      </c>
      <c r="C2263" s="3" t="s">
        <v>16392</v>
      </c>
      <c r="D2263" s="3" t="s">
        <v>16393</v>
      </c>
      <c r="E2263" s="3" t="s">
        <v>16394</v>
      </c>
      <c r="F2263" s="3" t="s">
        <v>16395</v>
      </c>
      <c r="G2263" s="3" t="s">
        <v>16396</v>
      </c>
      <c r="H2263" s="3" t="s">
        <v>16397</v>
      </c>
      <c r="I2263" s="3" t="str">
        <f>IFERROR(__xludf.DUMMYFUNCTION("GOOGLETRANSLATE(H2263,""id"",""en"")"),"If the money is stable, just realize that the initial marriage is happy, the suffering of pregnant is born young, the mental risk")</f>
        <v>If the money is stable, just realize that the initial marriage is happy, the suffering of pregnant is born young, the mental risk</v>
      </c>
    </row>
    <row r="2264" ht="15.75" customHeight="1">
      <c r="A2264" s="3" t="s">
        <v>16398</v>
      </c>
      <c r="B2264" s="3" t="s">
        <v>16399</v>
      </c>
      <c r="C2264" s="3" t="s">
        <v>16400</v>
      </c>
      <c r="D2264" s="3" t="s">
        <v>16401</v>
      </c>
      <c r="E2264" s="3" t="s">
        <v>16402</v>
      </c>
      <c r="F2264" s="3" t="s">
        <v>16403</v>
      </c>
      <c r="G2264" s="3" t="s">
        <v>16404</v>
      </c>
      <c r="H2264" s="3" t="s">
        <v>16405</v>
      </c>
      <c r="I2264" s="3" t="str">
        <f>IFERROR(__xludf.DUMMYFUNCTION("GOOGLETRANSLATE(H2264,""id"",""en"")"),"HBS Young Marriage Neighbors Graduated Mother because people so I think that if you marry a safe child, she is strong in school to teach the school")</f>
        <v>HBS Young Marriage Neighbors Graduated Mother because people so I think that if you marry a safe child, she is strong in school to teach the school</v>
      </c>
    </row>
    <row r="2265" ht="15.75" customHeight="1">
      <c r="A2265" s="3" t="s">
        <v>16406</v>
      </c>
      <c r="B2265" s="3" t="s">
        <v>16407</v>
      </c>
      <c r="C2265" s="3" t="s">
        <v>16408</v>
      </c>
      <c r="D2265" s="3" t="s">
        <v>16409</v>
      </c>
      <c r="E2265" s="3" t="s">
        <v>16410</v>
      </c>
      <c r="F2265" s="3" t="s">
        <v>16411</v>
      </c>
      <c r="G2265" s="3" t="s">
        <v>16412</v>
      </c>
      <c r="H2265" s="3" t="s">
        <v>16413</v>
      </c>
      <c r="I2265" s="3" t="str">
        <f>IFERROR(__xludf.DUMMYFUNCTION("GOOGLETRANSLATE(H2265,""id"",""en"")"),"husband jabat money glances to see young marriage tired, mother")</f>
        <v>husband jabat money glances to see young marriage tired, mother</v>
      </c>
    </row>
    <row r="2266" ht="15.75" customHeight="1">
      <c r="A2266" s="3" t="s">
        <v>16414</v>
      </c>
      <c r="B2266" s="3" t="s">
        <v>16415</v>
      </c>
      <c r="C2266" s="3" t="s">
        <v>16416</v>
      </c>
      <c r="D2266" s="3" t="s">
        <v>16417</v>
      </c>
      <c r="E2266" s="3" t="s">
        <v>16418</v>
      </c>
      <c r="F2266" s="3" t="s">
        <v>16419</v>
      </c>
      <c r="G2266" s="3" t="s">
        <v>16420</v>
      </c>
      <c r="H2266" s="3" t="s">
        <v>16421</v>
      </c>
      <c r="I2266" s="3" t="str">
        <f>IFERROR(__xludf.DUMMYFUNCTION("GOOGLETRANSLATE(H2266,""id"",""en"")"),"Yes, think the child's time is born in a broken home family, parents are responsible for the attitude of young people, consider marriage to play marriage divorce divorce")</f>
        <v>Yes, think the child's time is born in a broken home family, parents are responsible for the attitude of young people, consider marriage to play marriage divorce divorce</v>
      </c>
    </row>
    <row r="2267" ht="15.75" customHeight="1">
      <c r="A2267" s="3" t="s">
        <v>16422</v>
      </c>
      <c r="B2267" s="3" t="s">
        <v>16423</v>
      </c>
      <c r="C2267" s="3" t="s">
        <v>16424</v>
      </c>
      <c r="D2267" s="3" t="s">
        <v>16425</v>
      </c>
      <c r="E2267" s="3" t="s">
        <v>16426</v>
      </c>
      <c r="F2267" s="3" t="s">
        <v>16427</v>
      </c>
      <c r="G2267" s="3" t="s">
        <v>16428</v>
      </c>
      <c r="H2267" s="3" t="s">
        <v>16429</v>
      </c>
      <c r="I2267" s="3" t="str">
        <f>IFERROR(__xludf.DUMMYFUNCTION("GOOGLETRANSLATE(H2267,""id"",""en"")"),"I am very amused to read fuck later if the child says Papa hear the child of Papa Papa is young, the stadium is full of marriage people")</f>
        <v>I am very amused to read fuck later if the child says Papa hear the child of Papa Papa is young, the stadium is full of marriage people</v>
      </c>
    </row>
    <row r="2268" ht="15.75" customHeight="1">
      <c r="A2268" s="3" t="s">
        <v>16430</v>
      </c>
      <c r="B2268" s="3" t="s">
        <v>16431</v>
      </c>
      <c r="C2268" s="3" t="s">
        <v>16432</v>
      </c>
      <c r="D2268" s="3" t="s">
        <v>16433</v>
      </c>
      <c r="E2268" s="3" t="s">
        <v>16434</v>
      </c>
      <c r="F2268" s="3" t="s">
        <v>16435</v>
      </c>
      <c r="G2268" s="3" t="s">
        <v>16436</v>
      </c>
      <c r="H2268" s="3" t="s">
        <v>16437</v>
      </c>
      <c r="I2268" s="3" t="str">
        <f>IFERROR(__xludf.DUMMYFUNCTION("GOOGLETRANSLATE(H2268,""id"",""en"")"),"it's relaxed, yes, marriage, young friend, young friend, you know, you know, panicked, panicked")</f>
        <v>it's relaxed, yes, marriage, young friend, young friend, you know, you know, panicked, panicked</v>
      </c>
    </row>
    <row r="2269" ht="15.75" customHeight="1">
      <c r="A2269" s="3" t="s">
        <v>16438</v>
      </c>
      <c r="B2269" s="3" t="s">
        <v>16439</v>
      </c>
      <c r="C2269" s="3" t="s">
        <v>16440</v>
      </c>
      <c r="D2269" s="3" t="s">
        <v>16441</v>
      </c>
      <c r="E2269" s="3" t="s">
        <v>16442</v>
      </c>
      <c r="F2269" s="3" t="s">
        <v>16443</v>
      </c>
      <c r="G2269" s="3" t="s">
        <v>16443</v>
      </c>
      <c r="H2269" s="3" t="s">
        <v>16444</v>
      </c>
      <c r="I2269" s="3" t="str">
        <f>IFERROR(__xludf.DUMMYFUNCTION("GOOGLETRANSLATE(H2269,""id"",""en"")"),"just the percentage of young marriage people pregnant")</f>
        <v>just the percentage of young marriage people pregnant</v>
      </c>
    </row>
    <row r="2270" ht="15.75" customHeight="1">
      <c r="A2270" s="3" t="s">
        <v>16445</v>
      </c>
      <c r="B2270" s="3" t="s">
        <v>16445</v>
      </c>
      <c r="C2270" s="3" t="s">
        <v>16446</v>
      </c>
      <c r="D2270" s="3" t="s">
        <v>16447</v>
      </c>
      <c r="E2270" s="3" t="s">
        <v>16448</v>
      </c>
      <c r="F2270" s="3" t="s">
        <v>16449</v>
      </c>
      <c r="G2270" s="3" t="s">
        <v>16449</v>
      </c>
      <c r="H2270" s="3" t="s">
        <v>16450</v>
      </c>
      <c r="I2270" s="3" t="str">
        <f>IFERROR(__xludf.DUMMYFUNCTION("GOOGLETRANSLATE(H2270,""id"",""en"")"),"Fuck young marriage is legal")</f>
        <v>Fuck young marriage is legal</v>
      </c>
    </row>
    <row r="2271" ht="15.75" customHeight="1">
      <c r="A2271" s="3" t="s">
        <v>16451</v>
      </c>
      <c r="B2271" s="3" t="s">
        <v>16452</v>
      </c>
      <c r="C2271" s="3" t="s">
        <v>16453</v>
      </c>
      <c r="D2271" s="3" t="s">
        <v>16454</v>
      </c>
      <c r="E2271" s="3" t="s">
        <v>16455</v>
      </c>
      <c r="F2271" s="3" t="s">
        <v>16456</v>
      </c>
      <c r="G2271" s="3" t="s">
        <v>16457</v>
      </c>
      <c r="H2271" s="3" t="s">
        <v>16458</v>
      </c>
      <c r="I2271" s="3" t="str">
        <f>IFERROR(__xludf.DUMMYFUNCTION("GOOGLETRANSLATE(H2271,""id"",""en"")"),"young marriage underage first so that you are not ashamed of marriage the easy impact of children access porn videos take serious marriage underage commands")</f>
        <v>young marriage underage first so that you are not ashamed of marriage the easy impact of children access porn videos take serious marriage underage commands</v>
      </c>
    </row>
    <row r="2272" ht="15.75" customHeight="1">
      <c r="A2272" s="3" t="s">
        <v>16459</v>
      </c>
      <c r="B2272" s="3" t="s">
        <v>16460</v>
      </c>
      <c r="C2272" s="3" t="s">
        <v>16461</v>
      </c>
      <c r="D2272" s="3" t="s">
        <v>16462</v>
      </c>
      <c r="E2272" s="3" t="s">
        <v>16463</v>
      </c>
      <c r="F2272" s="3" t="s">
        <v>16464</v>
      </c>
      <c r="G2272" s="3" t="s">
        <v>16465</v>
      </c>
      <c r="H2272" s="3" t="s">
        <v>16466</v>
      </c>
      <c r="I2272" s="3" t="str">
        <f>IFERROR(__xludf.DUMMYFUNCTION("GOOGLETRANSLATE(H2272,""id"",""en"")"),"If the village is born, yes, youth marriage, the mouth of a neighbor's neighbor, is very happy if you call young if you are ready to be personal marriage, so it is forbidden")</f>
        <v>If the village is born, yes, youth marriage, the mouth of a neighbor's neighbor, is very happy if you call young if you are ready to be personal marriage, so it is forbidden</v>
      </c>
    </row>
    <row r="2273" ht="15.75" customHeight="1">
      <c r="A2273" s="3" t="s">
        <v>16467</v>
      </c>
      <c r="B2273" s="3" t="s">
        <v>16468</v>
      </c>
      <c r="C2273" s="3" t="s">
        <v>16469</v>
      </c>
      <c r="D2273" s="3" t="s">
        <v>16470</v>
      </c>
      <c r="E2273" s="3" t="s">
        <v>16471</v>
      </c>
      <c r="F2273" s="3" t="s">
        <v>16472</v>
      </c>
      <c r="G2273" s="3" t="s">
        <v>16473</v>
      </c>
      <c r="H2273" s="3" t="s">
        <v>16474</v>
      </c>
      <c r="I2273" s="3" t="str">
        <f>IFERROR(__xludf.DUMMYFUNCTION("GOOGLETRANSLATE(H2273,""id"",""en"")"),"Young Marriage The concept of happiness knows yes marriage is not adventurous like watching a concert try to achieve the concept of money stability poor yes structural poor")</f>
        <v>Young Marriage The concept of happiness knows yes marriage is not adventurous like watching a concert try to achieve the concept of money stability poor yes structural poor</v>
      </c>
    </row>
    <row r="2274" ht="15.75" customHeight="1">
      <c r="A2274" s="3" t="s">
        <v>16475</v>
      </c>
      <c r="B2274" s="3" t="s">
        <v>16475</v>
      </c>
      <c r="C2274" s="3" t="s">
        <v>16476</v>
      </c>
      <c r="D2274" s="3" t="s">
        <v>16477</v>
      </c>
      <c r="E2274" s="3" t="s">
        <v>16478</v>
      </c>
      <c r="F2274" s="3" t="s">
        <v>16479</v>
      </c>
      <c r="G2274" s="3" t="s">
        <v>16480</v>
      </c>
      <c r="H2274" s="3" t="s">
        <v>16481</v>
      </c>
      <c r="I2274" s="3" t="str">
        <f>IFERROR(__xludf.DUMMYFUNCTION("GOOGLETRANSLATE(H2274,""id"",""en"")"),"ummm gatau my friend chooses young marriage children")</f>
        <v>ummm gatau my friend chooses young marriage children</v>
      </c>
    </row>
    <row r="2275" ht="15.75" customHeight="1">
      <c r="A2275" s="3" t="s">
        <v>16482</v>
      </c>
      <c r="B2275" s="3" t="s">
        <v>16483</v>
      </c>
      <c r="C2275" s="3" t="s">
        <v>16484</v>
      </c>
      <c r="D2275" s="3" t="s">
        <v>16485</v>
      </c>
      <c r="E2275" s="3" t="s">
        <v>16486</v>
      </c>
      <c r="F2275" s="3" t="s">
        <v>16487</v>
      </c>
      <c r="G2275" s="3" t="s">
        <v>16488</v>
      </c>
      <c r="H2275" s="3" t="s">
        <v>16489</v>
      </c>
      <c r="I2275" s="3" t="str">
        <f>IFERROR(__xludf.DUMMYFUNCTION("GOOGLETRANSLATE(H2275,""id"",""en"")"),"young people age young marriage young amp children of caitan factor in many regions")</f>
        <v>young people age young marriage young amp children of caitan factor in many regions</v>
      </c>
    </row>
    <row r="2276" ht="15.75" customHeight="1">
      <c r="A2276" s="3" t="s">
        <v>16490</v>
      </c>
      <c r="B2276" s="3" t="s">
        <v>16491</v>
      </c>
      <c r="C2276" s="3" t="s">
        <v>16492</v>
      </c>
      <c r="D2276" s="3" t="s">
        <v>16493</v>
      </c>
      <c r="E2276" s="3" t="s">
        <v>16494</v>
      </c>
      <c r="F2276" s="3" t="s">
        <v>16495</v>
      </c>
      <c r="G2276" s="3" t="s">
        <v>16495</v>
      </c>
      <c r="H2276" s="3" t="s">
        <v>16496</v>
      </c>
      <c r="I2276" s="3" t="str">
        <f>IFERROR(__xludf.DUMMYFUNCTION("GOOGLETRANSLATE(H2276,""id"",""en"")"),"Mean in Indonesia its not uncommon tho young marriage age age")</f>
        <v>Mean in Indonesia its not uncommon tho young marriage age age</v>
      </c>
    </row>
    <row r="2277" ht="15.75" customHeight="1">
      <c r="A2277" s="3" t="s">
        <v>16497</v>
      </c>
      <c r="B2277" s="3" t="s">
        <v>16498</v>
      </c>
      <c r="C2277" s="3" t="s">
        <v>16499</v>
      </c>
      <c r="D2277" s="3" t="s">
        <v>16500</v>
      </c>
      <c r="E2277" s="3" t="s">
        <v>16501</v>
      </c>
      <c r="F2277" s="3" t="s">
        <v>16502</v>
      </c>
      <c r="G2277" s="3" t="s">
        <v>16503</v>
      </c>
      <c r="H2277" s="3" t="s">
        <v>16504</v>
      </c>
      <c r="I2277" s="3" t="str">
        <f>IFERROR(__xludf.DUMMYFUNCTION("GOOGLETRANSLATE(H2277,""id"",""en"")"),"ahahah told the young marriage of the young grandmother, the village of adultery, the responsibility of my father, could not")</f>
        <v>ahahah told the young marriage of the young grandmother, the village of adultery, the responsibility of my father, could not</v>
      </c>
    </row>
    <row r="2278" ht="15.75" customHeight="1">
      <c r="A2278" s="3" t="s">
        <v>16505</v>
      </c>
      <c r="B2278" s="3" t="s">
        <v>16506</v>
      </c>
      <c r="C2278" s="3" t="s">
        <v>16507</v>
      </c>
      <c r="D2278" s="3" t="s">
        <v>16508</v>
      </c>
      <c r="E2278" s="3" t="s">
        <v>16509</v>
      </c>
      <c r="F2278" s="3" t="s">
        <v>16510</v>
      </c>
      <c r="G2278" s="3" t="s">
        <v>16511</v>
      </c>
      <c r="H2278" s="3" t="s">
        <v>16512</v>
      </c>
      <c r="I2278" s="3" t="str">
        <f>IFERROR(__xludf.DUMMYFUNCTION("GOOGLETRANSLATE(H2278,""id"",""en"")"),"mama lives a young village of the age of nikahdikawinin smakuliah, sir")</f>
        <v>mama lives a young village of the age of nikahdikawinin smakuliah, sir</v>
      </c>
    </row>
    <row r="2279" ht="15.75" customHeight="1">
      <c r="A2279" s="3" t="s">
        <v>16513</v>
      </c>
      <c r="B2279" s="3" t="s">
        <v>16513</v>
      </c>
      <c r="C2279" s="3" t="s">
        <v>16514</v>
      </c>
      <c r="D2279" s="3" t="s">
        <v>16515</v>
      </c>
      <c r="E2279" s="3" t="s">
        <v>16516</v>
      </c>
      <c r="F2279" s="3" t="s">
        <v>16517</v>
      </c>
      <c r="G2279" s="3" t="s">
        <v>16517</v>
      </c>
      <c r="H2279" s="3" t="s">
        <v>16518</v>
      </c>
      <c r="I2279" s="3" t="str">
        <f>IFERROR(__xludf.DUMMYFUNCTION("GOOGLETRANSLATE(H2279,""id"",""en"")"),"afraid of young marriage marriage")</f>
        <v>afraid of young marriage marriage</v>
      </c>
    </row>
    <row r="2280" ht="15.75" customHeight="1">
      <c r="A2280" s="3" t="s">
        <v>16519</v>
      </c>
      <c r="B2280" s="3" t="s">
        <v>16519</v>
      </c>
      <c r="C2280" s="3" t="s">
        <v>16520</v>
      </c>
      <c r="D2280" s="3" t="s">
        <v>16521</v>
      </c>
      <c r="E2280" s="3" t="s">
        <v>16522</v>
      </c>
      <c r="F2280" s="3" t="s">
        <v>16523</v>
      </c>
      <c r="G2280" s="3" t="s">
        <v>16524</v>
      </c>
      <c r="H2280" s="3" t="s">
        <v>16525</v>
      </c>
      <c r="I2280" s="3" t="str">
        <f>IFERROR(__xludf.DUMMYFUNCTION("GOOGLETRANSLATE(H2280,""id"",""en"")"),"anyway try to play desadisini really young marriage to the child, just be a child")</f>
        <v>anyway try to play desadisini really young marriage to the child, just be a child</v>
      </c>
    </row>
    <row r="2281" ht="15.75" customHeight="1">
      <c r="A2281" s="3" t="s">
        <v>16526</v>
      </c>
      <c r="B2281" s="3" t="s">
        <v>16527</v>
      </c>
      <c r="C2281" s="3" t="s">
        <v>16528</v>
      </c>
      <c r="D2281" s="3" t="s">
        <v>16529</v>
      </c>
      <c r="E2281" s="3" t="s">
        <v>16530</v>
      </c>
      <c r="F2281" s="3" t="s">
        <v>16531</v>
      </c>
      <c r="G2281" s="3" t="s">
        <v>16531</v>
      </c>
      <c r="H2281" s="3" t="s">
        <v>16532</v>
      </c>
      <c r="I2281" s="3" t="str">
        <f>IFERROR(__xludf.DUMMYFUNCTION("GOOGLETRANSLATE(H2281,""id"",""en"")"),"I don't know mostly young people of sex ages, girlfriends, so it's normal to go, you will get married first.")</f>
        <v>I don't know mostly young people of sex ages, girlfriends, so it's normal to go, you will get married first.</v>
      </c>
    </row>
    <row r="2282" ht="15.75" customHeight="1">
      <c r="A2282" s="3" t="s">
        <v>16533</v>
      </c>
      <c r="B2282" s="3" t="s">
        <v>16534</v>
      </c>
      <c r="C2282" s="3" t="s">
        <v>16535</v>
      </c>
      <c r="D2282" s="3" t="s">
        <v>16536</v>
      </c>
      <c r="E2282" s="3" t="s">
        <v>16536</v>
      </c>
      <c r="F2282" s="3" t="s">
        <v>16537</v>
      </c>
      <c r="G2282" s="3" t="s">
        <v>16538</v>
      </c>
      <c r="H2282" s="3" t="s">
        <v>16539</v>
      </c>
      <c r="I2282" s="3" t="str">
        <f>IFERROR(__xludf.DUMMYFUNCTION("GOOGLETRANSLATE(H2282,""id"",""en"")"),"Bapak Age Children, Young Marriage")</f>
        <v>Bapak Age Children, Young Marriage</v>
      </c>
    </row>
    <row r="2283" ht="15.75" customHeight="1">
      <c r="A2283" s="3" t="s">
        <v>16540</v>
      </c>
      <c r="B2283" s="3" t="s">
        <v>16540</v>
      </c>
      <c r="C2283" s="3" t="s">
        <v>16541</v>
      </c>
      <c r="D2283" s="3" t="s">
        <v>16542</v>
      </c>
      <c r="E2283" s="3" t="s">
        <v>16543</v>
      </c>
      <c r="F2283" s="3" t="s">
        <v>16544</v>
      </c>
      <c r="G2283" s="3" t="s">
        <v>16545</v>
      </c>
      <c r="H2283" s="3" t="s">
        <v>16546</v>
      </c>
      <c r="I2283" s="3" t="str">
        <f>IFERROR(__xludf.DUMMYFUNCTION("GOOGLETRANSLATE(H2283,""id"",""en"")"),"gatau balance, just a generation of young marriages pregnant outside marriage well -marriage marriage underage marriages")</f>
        <v>gatau balance, just a generation of young marriages pregnant outside marriage well -marriage marriage underage marriages</v>
      </c>
    </row>
    <row r="2284" ht="15.75" customHeight="1">
      <c r="A2284" s="3" t="s">
        <v>16547</v>
      </c>
      <c r="B2284" s="3" t="s">
        <v>16548</v>
      </c>
      <c r="C2284" s="3" t="s">
        <v>16549</v>
      </c>
      <c r="D2284" s="3" t="s">
        <v>16550</v>
      </c>
      <c r="E2284" s="3" t="s">
        <v>16551</v>
      </c>
      <c r="F2284" s="3" t="s">
        <v>16552</v>
      </c>
      <c r="G2284" s="3" t="s">
        <v>16552</v>
      </c>
      <c r="H2284" s="3" t="s">
        <v>16553</v>
      </c>
      <c r="I2284" s="3" t="str">
        <f>IFERROR(__xludf.DUMMYFUNCTION("GOOGLETRANSLATE(H2284,""id"",""en"")"),"Childfree Lose young marriage under children")</f>
        <v>Childfree Lose young marriage under children</v>
      </c>
    </row>
    <row r="2285" ht="15.75" customHeight="1">
      <c r="A2285" s="3" t="s">
        <v>16554</v>
      </c>
      <c r="B2285" s="3" t="s">
        <v>16554</v>
      </c>
      <c r="C2285" s="3" t="s">
        <v>16555</v>
      </c>
      <c r="D2285" s="3" t="s">
        <v>16556</v>
      </c>
      <c r="E2285" s="3" t="s">
        <v>16557</v>
      </c>
      <c r="F2285" s="3" t="s">
        <v>16558</v>
      </c>
      <c r="G2285" s="3" t="s">
        <v>16559</v>
      </c>
      <c r="H2285" s="3" t="s">
        <v>16560</v>
      </c>
      <c r="I2285" s="3" t="str">
        <f>IFERROR(__xludf.DUMMYFUNCTION("GOOGLETRANSLATE(H2285,""id"",""en"")"),"Child Free The rest of the young marriage child marriage tube marriage")</f>
        <v>Child Free The rest of the young marriage child marriage tube marriage</v>
      </c>
    </row>
    <row r="2286" ht="15.75" customHeight="1">
      <c r="A2286" s="3" t="s">
        <v>16561</v>
      </c>
      <c r="B2286" s="3" t="s">
        <v>16561</v>
      </c>
      <c r="C2286" s="3" t="s">
        <v>16562</v>
      </c>
      <c r="D2286" s="3" t="s">
        <v>16563</v>
      </c>
      <c r="E2286" s="3" t="s">
        <v>16564</v>
      </c>
      <c r="F2286" s="3" t="s">
        <v>16565</v>
      </c>
      <c r="G2286" s="3" t="s">
        <v>16566</v>
      </c>
      <c r="H2286" s="3" t="s">
        <v>16567</v>
      </c>
      <c r="I2286" s="3" t="str">
        <f>IFERROR(__xludf.DUMMYFUNCTION("GOOGLETRANSLATE(H2286,""id"",""en"")"),"if you send the generation of the childfree, the valid is pregnant")</f>
        <v>if you send the generation of the childfree, the valid is pregnant</v>
      </c>
    </row>
    <row r="2287" ht="15.75" customHeight="1">
      <c r="A2287" s="3" t="s">
        <v>16568</v>
      </c>
      <c r="B2287" s="3" t="s">
        <v>16569</v>
      </c>
      <c r="C2287" s="3" t="s">
        <v>16570</v>
      </c>
      <c r="D2287" s="3" t="s">
        <v>16571</v>
      </c>
      <c r="E2287" s="3" t="s">
        <v>16572</v>
      </c>
      <c r="F2287" s="3" t="s">
        <v>16573</v>
      </c>
      <c r="G2287" s="3" t="s">
        <v>16574</v>
      </c>
      <c r="H2287" s="3" t="s">
        <v>16575</v>
      </c>
      <c r="I2287" s="3" t="str">
        <f>IFERROR(__xludf.DUMMYFUNCTION("GOOGLETRANSLATE(H2287,""id"",""en"")"),"get a marriage to the way of life of the village of the stigma of the marriage person, the result of the thought is okay, just marriage after school marriage is Cepetmuda")</f>
        <v>get a marriage to the way of life of the village of the stigma of the marriage person, the result of the thought is okay, just marriage after school marriage is Cepetmuda</v>
      </c>
    </row>
    <row r="2288" ht="15.75" customHeight="1">
      <c r="A2288" s="3" t="s">
        <v>16576</v>
      </c>
      <c r="B2288" s="3" t="s">
        <v>16577</v>
      </c>
      <c r="C2288" s="3" t="s">
        <v>16578</v>
      </c>
      <c r="D2288" s="3" t="s">
        <v>16579</v>
      </c>
      <c r="E2288" s="3" t="s">
        <v>16579</v>
      </c>
      <c r="F2288" s="3" t="s">
        <v>16580</v>
      </c>
      <c r="G2288" s="3" t="s">
        <v>16581</v>
      </c>
      <c r="H2288" s="3" t="s">
        <v>16582</v>
      </c>
      <c r="I2288" s="3" t="str">
        <f>IFERROR(__xludf.DUMMYFUNCTION("GOOGLETRANSLATE(H2288,""id"",""en"")"),"Children An Childfree Children Anak An under Marriage Young Xixixi")</f>
        <v>Children An Childfree Children Anak An under Marriage Young Xixixi</v>
      </c>
    </row>
    <row r="2289" ht="15.75" customHeight="1">
      <c r="A2289" s="3" t="s">
        <v>16583</v>
      </c>
      <c r="B2289" s="3" t="s">
        <v>16583</v>
      </c>
      <c r="C2289" s="3" t="s">
        <v>16584</v>
      </c>
      <c r="D2289" s="3" t="s">
        <v>16585</v>
      </c>
      <c r="E2289" s="3" t="s">
        <v>16586</v>
      </c>
      <c r="F2289" s="3" t="s">
        <v>16587</v>
      </c>
      <c r="G2289" s="3" t="s">
        <v>16587</v>
      </c>
      <c r="H2289" s="3" t="s">
        <v>16588</v>
      </c>
      <c r="I2289" s="3" t="str">
        <f>IFERROR(__xludf.DUMMYFUNCTION("GOOGLETRANSLATE(H2289,""id"",""en"")"),"Childfree See Reality Young Marriage")</f>
        <v>Childfree See Reality Young Marriage</v>
      </c>
    </row>
    <row r="2290" ht="15.75" customHeight="1">
      <c r="A2290" s="3" t="s">
        <v>16589</v>
      </c>
      <c r="B2290" s="3" t="s">
        <v>16589</v>
      </c>
      <c r="C2290" s="3" t="s">
        <v>16590</v>
      </c>
      <c r="D2290" s="3" t="s">
        <v>16591</v>
      </c>
      <c r="E2290" s="3" t="s">
        <v>16592</v>
      </c>
      <c r="F2290" s="3" t="s">
        <v>16593</v>
      </c>
      <c r="G2290" s="3" t="s">
        <v>16594</v>
      </c>
      <c r="H2290" s="3" t="s">
        <v>16595</v>
      </c>
      <c r="I2290" s="3" t="str">
        <f>IFERROR(__xludf.DUMMYFUNCTION("GOOGLETRANSLATE(H2290,""id"",""en"")"),"twenty front marriage alas a lot because of pregnancy")</f>
        <v>twenty front marriage alas a lot because of pregnancy</v>
      </c>
    </row>
    <row r="2291" ht="15.75" customHeight="1">
      <c r="A2291" s="3" t="s">
        <v>16596</v>
      </c>
      <c r="B2291" s="3" t="s">
        <v>16597</v>
      </c>
      <c r="C2291" s="3" t="s">
        <v>16598</v>
      </c>
      <c r="D2291" s="3" t="s">
        <v>16599</v>
      </c>
      <c r="E2291" s="3" t="s">
        <v>16600</v>
      </c>
      <c r="F2291" s="3" t="s">
        <v>16601</v>
      </c>
      <c r="G2291" s="3" t="s">
        <v>16602</v>
      </c>
      <c r="H2291" s="3" t="s">
        <v>16603</v>
      </c>
      <c r="I2291" s="3" t="str">
        <f>IFERROR(__xludf.DUMMYFUNCTION("GOOGLETRANSLATE(H2291,""id"",""en"")"),"it's like a lot of young marriage to choose cf")</f>
        <v>it's like a lot of young marriage to choose cf</v>
      </c>
    </row>
    <row r="2292" ht="15.75" customHeight="1">
      <c r="A2292" s="3" t="s">
        <v>16604</v>
      </c>
      <c r="B2292" s="3" t="s">
        <v>16605</v>
      </c>
      <c r="C2292" s="3" t="s">
        <v>16606</v>
      </c>
      <c r="D2292" s="3" t="s">
        <v>16607</v>
      </c>
      <c r="E2292" s="3" t="s">
        <v>16608</v>
      </c>
      <c r="F2292" s="3" t="s">
        <v>16609</v>
      </c>
      <c r="G2292" s="3" t="s">
        <v>16610</v>
      </c>
      <c r="H2292" s="3" t="s">
        <v>16611</v>
      </c>
      <c r="I2292" s="3" t="str">
        <f>IFERROR(__xludf.DUMMYFUNCTION("GOOGLETRANSLATE(H2292,""id"",""en"")"),"not koar childfree people gather social media really young marriage young children")</f>
        <v>not koar childfree people gather social media really young marriage young children</v>
      </c>
    </row>
    <row r="2293" ht="15.75" customHeight="1">
      <c r="A2293" s="3" t="s">
        <v>16612</v>
      </c>
      <c r="B2293" s="3" t="s">
        <v>16613</v>
      </c>
      <c r="C2293" s="3" t="s">
        <v>16614</v>
      </c>
      <c r="D2293" s="3" t="s">
        <v>16615</v>
      </c>
      <c r="E2293" s="3" t="s">
        <v>16616</v>
      </c>
      <c r="F2293" s="3" t="s">
        <v>16617</v>
      </c>
      <c r="G2293" s="3" t="s">
        <v>16618</v>
      </c>
      <c r="H2293" s="3" t="s">
        <v>16619</v>
      </c>
      <c r="I2293" s="3" t="str">
        <f>IFERROR(__xludf.DUMMYFUNCTION("GOOGLETRANSLATE(H2293,""id"",""en"")"),"down the middle economy")</f>
        <v>down the middle economy</v>
      </c>
    </row>
    <row r="2294" ht="15.75" customHeight="1">
      <c r="A2294" s="3" t="s">
        <v>16620</v>
      </c>
      <c r="B2294" s="3" t="s">
        <v>16621</v>
      </c>
      <c r="C2294" s="3" t="s">
        <v>16622</v>
      </c>
      <c r="D2294" s="3" t="s">
        <v>16623</v>
      </c>
      <c r="E2294" s="3" t="s">
        <v>16624</v>
      </c>
      <c r="F2294" s="3" t="s">
        <v>16625</v>
      </c>
      <c r="G2294" s="3" t="s">
        <v>16626</v>
      </c>
      <c r="H2294" s="3" t="s">
        <v>16627</v>
      </c>
      <c r="I2294" s="3" t="str">
        <f>IFERROR(__xludf.DUMMYFUNCTION("GOOGLETRANSLATE(H2294,""id"",""en"")"),"Childfree is afraid of marriage if loud cheating is young, just go to heaven, just wait for heaven to mass")</f>
        <v>Childfree is afraid of marriage if loud cheating is young, just go to heaven, just wait for heaven to mass</v>
      </c>
    </row>
    <row r="2295" ht="15.75" customHeight="1">
      <c r="A2295" s="3" t="s">
        <v>16628</v>
      </c>
      <c r="B2295" s="3" t="s">
        <v>16629</v>
      </c>
      <c r="C2295" s="3" t="s">
        <v>16630</v>
      </c>
      <c r="D2295" s="3" t="s">
        <v>16631</v>
      </c>
      <c r="E2295" s="3" t="s">
        <v>16632</v>
      </c>
      <c r="F2295" s="3" t="s">
        <v>16633</v>
      </c>
      <c r="G2295" s="3" t="s">
        <v>16634</v>
      </c>
      <c r="H2295" s="3" t="s">
        <v>16635</v>
      </c>
      <c r="I2295" s="3" t="str">
        <f>IFERROR(__xludf.DUMMYFUNCTION("GOOGLETRANSLATE(H2295,""id"",""en"")"),"The realm of young marriage relatives lacks education young family marriages stop schools.")</f>
        <v>The realm of young marriage relatives lacks education young family marriages stop schools.</v>
      </c>
    </row>
    <row r="2296" ht="15.75" customHeight="1">
      <c r="A2296" s="3" t="s">
        <v>16636</v>
      </c>
      <c r="B2296" s="3" t="s">
        <v>16637</v>
      </c>
      <c r="C2296" s="3" t="s">
        <v>16638</v>
      </c>
      <c r="D2296" s="3" t="s">
        <v>16639</v>
      </c>
      <c r="E2296" s="3" t="s">
        <v>16640</v>
      </c>
      <c r="F2296" s="3" t="s">
        <v>16641</v>
      </c>
      <c r="G2296" s="3" t="s">
        <v>16642</v>
      </c>
      <c r="H2296" s="3" t="s">
        <v>16643</v>
      </c>
      <c r="I2296" s="3" t="str">
        <f>IFERROR(__xludf.DUMMYFUNCTION("GOOGLETRANSLATE(H2296,""id"",""en"")"),"The mystery of the stigma if marriage is not in demand so young marriage considers the best -selling achievement yes literate marriage achievements graduate")</f>
        <v>The mystery of the stigma if marriage is not in demand so young marriage considers the best -selling achievement yes literate marriage achievements graduate</v>
      </c>
    </row>
    <row r="2297" ht="15.75" customHeight="1">
      <c r="A2297" s="3" t="s">
        <v>16644</v>
      </c>
      <c r="B2297" s="3" t="s">
        <v>16645</v>
      </c>
      <c r="C2297" s="3" t="s">
        <v>16646</v>
      </c>
      <c r="D2297" s="3" t="s">
        <v>16647</v>
      </c>
      <c r="E2297" s="3" t="s">
        <v>16648</v>
      </c>
      <c r="F2297" s="3" t="s">
        <v>16649</v>
      </c>
      <c r="G2297" s="3" t="s">
        <v>16650</v>
      </c>
      <c r="H2297" s="3" t="s">
        <v>16651</v>
      </c>
      <c r="I2297" s="3" t="str">
        <f>IFERROR(__xludf.DUMMYFUNCTION("GOOGLETRANSLATE(H2297,""id"",""en"")"),"The Mystery of the Working of the Muda Nikah Muda Village, due to the age of breeding because of the minimal pouring SN SN, checking the PKM Pregnant")</f>
        <v>The Mystery of the Working of the Muda Nikah Muda Village, due to the age of breeding because of the minimal pouring SN SN, checking the PKM Pregnant</v>
      </c>
    </row>
    <row r="2298" ht="15.75" customHeight="1">
      <c r="A2298" s="3" t="s">
        <v>16652</v>
      </c>
      <c r="B2298" s="3" t="s">
        <v>16653</v>
      </c>
      <c r="C2298" s="3" t="s">
        <v>16654</v>
      </c>
      <c r="D2298" s="3" t="s">
        <v>16655</v>
      </c>
      <c r="E2298" s="3" t="s">
        <v>16656</v>
      </c>
      <c r="F2298" s="3" t="s">
        <v>16657</v>
      </c>
      <c r="G2298" s="3" t="s">
        <v>16658</v>
      </c>
      <c r="H2298" s="3" t="s">
        <v>16659</v>
      </c>
      <c r="I2298" s="3" t="str">
        <f>IFERROR(__xludf.DUMMYFUNCTION("GOOGLETRANSLATE(H2298,""id"",""en"")"),"Actually not really neighbors young age marriage momong my friend marriage school momong")</f>
        <v>Actually not really neighbors young age marriage momong my friend marriage school momong</v>
      </c>
    </row>
    <row r="2299" ht="15.75" customHeight="1">
      <c r="A2299" s="3" t="s">
        <v>16660</v>
      </c>
      <c r="B2299" s="3" t="s">
        <v>16660</v>
      </c>
      <c r="C2299" s="3" t="s">
        <v>16661</v>
      </c>
      <c r="D2299" s="3" t="s">
        <v>16662</v>
      </c>
      <c r="E2299" s="3" t="s">
        <v>16663</v>
      </c>
      <c r="F2299" s="3" t="s">
        <v>16664</v>
      </c>
      <c r="G2299" s="3" t="s">
        <v>16665</v>
      </c>
      <c r="H2299" s="3" t="s">
        <v>16666</v>
      </c>
      <c r="I2299" s="3" t="str">
        <f>IFERROR(__xludf.DUMMYFUNCTION("GOOGLETRANSLATE(H2299,""id"",""en"")"),"sister if you get married, you will get lemes, brother, brother, brother")</f>
        <v>sister if you get married, you will get lemes, brother, brother, brother</v>
      </c>
    </row>
    <row r="2300" ht="15.75" customHeight="1">
      <c r="A2300" s="3" t="s">
        <v>16667</v>
      </c>
      <c r="B2300" s="3" t="s">
        <v>16667</v>
      </c>
      <c r="C2300" s="3" t="s">
        <v>16668</v>
      </c>
      <c r="D2300" s="3" t="s">
        <v>16669</v>
      </c>
      <c r="E2300" s="3" t="s">
        <v>16670</v>
      </c>
      <c r="F2300" s="3" t="s">
        <v>16671</v>
      </c>
      <c r="G2300" s="3" t="s">
        <v>16672</v>
      </c>
      <c r="H2300" s="3" t="s">
        <v>16673</v>
      </c>
      <c r="I2300" s="3" t="str">
        <f>IFERROR(__xludf.DUMMYFUNCTION("GOOGLETRANSLATE(H2300,""id"",""en"")"),"You choose a young marriage nder for the many people, choose not to get married because of the Indonesian draw, we will")</f>
        <v>You choose a young marriage nder for the many people, choose not to get married because of the Indonesian draw, we will</v>
      </c>
    </row>
    <row r="2301" ht="15.75" customHeight="1">
      <c r="A2301" s="3" t="s">
        <v>16674</v>
      </c>
      <c r="B2301" s="3" t="s">
        <v>16674</v>
      </c>
      <c r="C2301" s="3" t="s">
        <v>16675</v>
      </c>
      <c r="D2301" s="3" t="s">
        <v>16676</v>
      </c>
      <c r="E2301" s="3" t="s">
        <v>16677</v>
      </c>
      <c r="F2301" s="3" t="s">
        <v>16678</v>
      </c>
      <c r="G2301" s="3" t="s">
        <v>16679</v>
      </c>
      <c r="H2301" s="3" t="s">
        <v>16680</v>
      </c>
      <c r="I2301" s="3" t="str">
        <f>IFERROR(__xludf.DUMMYFUNCTION("GOOGLETRANSLATE(H2301,""id"",""en"")"),"Think, I think, think that Childfree marriages are very highly young")</f>
        <v>Think, I think, think that Childfree marriages are very highly young</v>
      </c>
    </row>
    <row r="2302" ht="15.75" customHeight="1">
      <c r="A2302" s="3" t="s">
        <v>16681</v>
      </c>
      <c r="B2302" s="3" t="s">
        <v>16682</v>
      </c>
      <c r="C2302" s="3" t="s">
        <v>16683</v>
      </c>
      <c r="D2302" s="3" t="s">
        <v>16684</v>
      </c>
      <c r="E2302" s="3" t="s">
        <v>16685</v>
      </c>
      <c r="F2302" s="3" t="s">
        <v>16686</v>
      </c>
      <c r="G2302" s="3" t="s">
        <v>16687</v>
      </c>
      <c r="H2302" s="3" t="s">
        <v>16688</v>
      </c>
      <c r="I2302" s="3" t="str">
        <f>IFERROR(__xludf.DUMMYFUNCTION("GOOGLETRANSLATE(H2302,""id"",""en"")"),"Ancene, young marriage asline, broken by the Kyo Kliaju family, Kudune, hugging Omtante Mbaksoale, Mek Difference")</f>
        <v>Ancene, young marriage asline, broken by the Kyo Kliaju family, Kudune, hugging Omtante Mbaksoale, Mek Difference</v>
      </c>
    </row>
    <row r="2303" ht="15.75" customHeight="1">
      <c r="A2303" s="3" t="s">
        <v>16689</v>
      </c>
      <c r="B2303" s="3" t="s">
        <v>16690</v>
      </c>
      <c r="C2303" s="3" t="s">
        <v>16691</v>
      </c>
      <c r="D2303" s="3" t="s">
        <v>16692</v>
      </c>
      <c r="E2303" s="3" t="s">
        <v>16693</v>
      </c>
      <c r="F2303" s="3" t="s">
        <v>16694</v>
      </c>
      <c r="G2303" s="3" t="s">
        <v>16695</v>
      </c>
      <c r="H2303" s="3" t="s">
        <v>16696</v>
      </c>
      <c r="I2303" s="3" t="str">
        <f>IFERROR(__xludf.DUMMYFUNCTION("GOOGLETRANSLATE(H2303,""id"",""en"")"),"about young marriages likes sadness if you install young marriage sorry mental money directly child feels sorry for children")</f>
        <v>about young marriages likes sadness if you install young marriage sorry mental money directly child feels sorry for children</v>
      </c>
    </row>
    <row r="2304" ht="15.75" customHeight="1">
      <c r="A2304" s="3" t="s">
        <v>16697</v>
      </c>
      <c r="B2304" s="3" t="s">
        <v>16697</v>
      </c>
      <c r="C2304" s="3" t="s">
        <v>16698</v>
      </c>
      <c r="D2304" s="3" t="s">
        <v>16699</v>
      </c>
      <c r="E2304" s="3" t="s">
        <v>16699</v>
      </c>
      <c r="F2304" s="3" t="s">
        <v>16700</v>
      </c>
      <c r="G2304" s="3" t="s">
        <v>16701</v>
      </c>
      <c r="H2304" s="3" t="s">
        <v>16702</v>
      </c>
      <c r="I2304" s="3" t="str">
        <f>IFERROR(__xludf.DUMMYFUNCTION("GOOGLETRANSLATE(H2304,""id"",""en"")"),"please easily tease young marriage")</f>
        <v>please easily tease young marriage</v>
      </c>
    </row>
    <row r="2305" ht="15.75" customHeight="1">
      <c r="A2305" s="3" t="s">
        <v>16703</v>
      </c>
      <c r="B2305" s="3" t="s">
        <v>16703</v>
      </c>
      <c r="C2305" s="3" t="s">
        <v>16704</v>
      </c>
      <c r="D2305" s="3" t="s">
        <v>16705</v>
      </c>
      <c r="E2305" s="3" t="s">
        <v>16706</v>
      </c>
      <c r="F2305" s="3" t="s">
        <v>16707</v>
      </c>
      <c r="G2305" s="3" t="s">
        <v>16708</v>
      </c>
      <c r="H2305" s="3" t="s">
        <v>16709</v>
      </c>
      <c r="I2305" s="3" t="str">
        <f>IFERROR(__xludf.DUMMYFUNCTION("GOOGLETRANSLATE(H2305,""id"",""en"")"),"deh Kekny also select Childfree Appeal Choose young marriage children")</f>
        <v>deh Kekny also select Childfree Appeal Choose young marriage children</v>
      </c>
    </row>
    <row r="2306" ht="15.75" customHeight="1">
      <c r="A2306" s="3" t="s">
        <v>16710</v>
      </c>
      <c r="B2306" s="3" t="s">
        <v>16711</v>
      </c>
      <c r="C2306" s="3" t="s">
        <v>16712</v>
      </c>
      <c r="D2306" s="3" t="s">
        <v>16713</v>
      </c>
      <c r="E2306" s="3" t="s">
        <v>16714</v>
      </c>
      <c r="F2306" s="3" t="s">
        <v>16715</v>
      </c>
      <c r="G2306" s="3" t="s">
        <v>16716</v>
      </c>
      <c r="H2306" s="3" t="s">
        <v>16717</v>
      </c>
      <c r="I2306" s="3" t="str">
        <f>IFERROR(__xludf.DUMMYFUNCTION("GOOGLETRANSLATE(H2306,""id"",""en"")"),"Many people marry young people in love, focus on finding school work, just finished the command of prospective candidate pairs of marriage marriages so that they know the marriage of the child's boundaries")</f>
        <v>Many people marry young people in love, focus on finding school work, just finished the command of prospective candidate pairs of marriage marriages so that they know the marriage of the child's boundaries</v>
      </c>
    </row>
    <row r="2307" ht="15.75" customHeight="1">
      <c r="A2307" s="3" t="s">
        <v>16718</v>
      </c>
      <c r="B2307" s="3" t="s">
        <v>16718</v>
      </c>
      <c r="C2307" s="3" t="s">
        <v>16719</v>
      </c>
      <c r="D2307" s="3" t="s">
        <v>16720</v>
      </c>
      <c r="E2307" s="3" t="s">
        <v>16721</v>
      </c>
      <c r="F2307" s="3" t="s">
        <v>169</v>
      </c>
      <c r="G2307" s="3" t="s">
        <v>169</v>
      </c>
      <c r="H2307" s="3" t="s">
        <v>170</v>
      </c>
      <c r="I2307" s="3" t="str">
        <f>IFERROR(__xludf.DUMMYFUNCTION("GOOGLETRANSLATE(H2307,""id"",""en"")"),"The Young Marriage")</f>
        <v>The Young Marriage</v>
      </c>
    </row>
    <row r="2308" ht="15.75" customHeight="1">
      <c r="A2308" s="3" t="s">
        <v>16722</v>
      </c>
      <c r="B2308" s="3" t="s">
        <v>16723</v>
      </c>
      <c r="C2308" s="3" t="s">
        <v>16724</v>
      </c>
      <c r="D2308" s="3" t="s">
        <v>16725</v>
      </c>
      <c r="E2308" s="3" t="s">
        <v>16726</v>
      </c>
      <c r="F2308" s="3" t="s">
        <v>16727</v>
      </c>
      <c r="G2308" s="3" t="s">
        <v>16728</v>
      </c>
      <c r="H2308" s="3" t="s">
        <v>16729</v>
      </c>
      <c r="I2308" s="3" t="str">
        <f>IFERROR(__xludf.DUMMYFUNCTION("GOOGLETRANSLATE(H2308,""id"",""en"")"),"Parents think that their child is married to the responsibility of young marriage because the haste of the Psychological Psychological Money due to the breakup of the Husband Difficult")</f>
        <v>Parents think that their child is married to the responsibility of young marriage because the haste of the Psychological Psychological Money due to the breakup of the Husband Difficult</v>
      </c>
    </row>
    <row r="2309" ht="15.75" customHeight="1">
      <c r="A2309" s="3" t="s">
        <v>16730</v>
      </c>
      <c r="B2309" s="3" t="s">
        <v>16731</v>
      </c>
      <c r="C2309" s="3" t="s">
        <v>16732</v>
      </c>
      <c r="D2309" s="3" t="s">
        <v>16733</v>
      </c>
      <c r="E2309" s="3" t="s">
        <v>16734</v>
      </c>
      <c r="F2309" s="3" t="s">
        <v>16735</v>
      </c>
      <c r="G2309" s="3" t="s">
        <v>16736</v>
      </c>
      <c r="H2309" s="3" t="s">
        <v>16737</v>
      </c>
      <c r="I2309" s="3" t="str">
        <f>IFERROR(__xludf.DUMMYFUNCTION("GOOGLETRANSLATE(H2309,""id"",""en"")"),"Month of Mbah Village, the village area listen to the story of a young woman, take a knot if many people think marriage is rich in life if you get married")</f>
        <v>Month of Mbah Village, the village area listen to the story of a young woman, take a knot if many people think marriage is rich in life if you get married</v>
      </c>
    </row>
    <row r="2310" ht="15.75" customHeight="1">
      <c r="A2310" s="3" t="s">
        <v>16738</v>
      </c>
      <c r="B2310" s="3" t="s">
        <v>16739</v>
      </c>
      <c r="C2310" s="3" t="s">
        <v>16740</v>
      </c>
      <c r="D2310" s="3" t="s">
        <v>16741</v>
      </c>
      <c r="E2310" s="3" t="s">
        <v>16742</v>
      </c>
      <c r="F2310" s="3" t="s">
        <v>16743</v>
      </c>
      <c r="G2310" s="3" t="s">
        <v>16744</v>
      </c>
      <c r="H2310" s="3" t="s">
        <v>16745</v>
      </c>
      <c r="I2310" s="3" t="str">
        <f>IFERROR(__xludf.DUMMYFUNCTION("GOOGLETRANSLATE(H2310,""id"",""en"")"),"I think the cost of marriage is dizzy people who are young marriages, you saved the elementary school")</f>
        <v>I think the cost of marriage is dizzy people who are young marriages, you saved the elementary school</v>
      </c>
    </row>
    <row r="2311" ht="15.75" customHeight="1">
      <c r="A2311" s="3" t="s">
        <v>16746</v>
      </c>
      <c r="B2311" s="3" t="s">
        <v>16746</v>
      </c>
      <c r="C2311" s="3" t="s">
        <v>16747</v>
      </c>
      <c r="D2311" s="3" t="s">
        <v>16748</v>
      </c>
      <c r="E2311" s="3" t="s">
        <v>16749</v>
      </c>
      <c r="F2311" s="3" t="s">
        <v>16750</v>
      </c>
      <c r="G2311" s="3" t="s">
        <v>16751</v>
      </c>
      <c r="H2311" s="3" t="s">
        <v>16752</v>
      </c>
      <c r="I2311" s="3" t="str">
        <f>IFERROR(__xludf.DUMMYFUNCTION("GOOGLETRANSLATE(H2311,""id"",""en"")"),"His sister is a circle of turning on the parents' SCHOOL SCHOOL, the child is told to marry the young children, the children take care of the debt money, etc.")</f>
        <v>His sister is a circle of turning on the parents' SCHOOL SCHOOL, the child is told to marry the young children, the children take care of the debt money, etc.</v>
      </c>
    </row>
    <row r="2312" ht="15.75" customHeight="1">
      <c r="A2312" s="3" t="s">
        <v>16753</v>
      </c>
      <c r="B2312" s="3" t="s">
        <v>16754</v>
      </c>
      <c r="C2312" s="3" t="s">
        <v>16755</v>
      </c>
      <c r="D2312" s="3" t="s">
        <v>16756</v>
      </c>
      <c r="E2312" s="3" t="s">
        <v>16757</v>
      </c>
      <c r="F2312" s="3" t="s">
        <v>16758</v>
      </c>
      <c r="G2312" s="3" t="s">
        <v>16758</v>
      </c>
      <c r="H2312" s="3" t="s">
        <v>16759</v>
      </c>
      <c r="I2312" s="3" t="str">
        <f>IFERROR(__xludf.DUMMYFUNCTION("GOOGLETRANSLATE(H2312,""id"",""en"")"),"Yes, the reality is that the generation of young marriages")</f>
        <v>Yes, the reality is that the generation of young marriages</v>
      </c>
    </row>
    <row r="2313" ht="15.75" customHeight="1">
      <c r="A2313" s="3" t="s">
        <v>16760</v>
      </c>
      <c r="B2313" s="3" t="s">
        <v>16761</v>
      </c>
      <c r="C2313" s="3" t="s">
        <v>16762</v>
      </c>
      <c r="D2313" s="3" t="s">
        <v>16763</v>
      </c>
      <c r="E2313" s="3" t="s">
        <v>16763</v>
      </c>
      <c r="F2313" s="3" t="s">
        <v>16763</v>
      </c>
      <c r="G2313" s="3" t="s">
        <v>16763</v>
      </c>
      <c r="H2313" s="3" t="s">
        <v>16762</v>
      </c>
      <c r="I2313" s="3" t="str">
        <f>IFERROR(__xludf.DUMMYFUNCTION("GOOGLETRANSLATE(H2313,""id"",""en"")"),"young marriage effect")</f>
        <v>young marriage effect</v>
      </c>
    </row>
    <row r="2314" ht="15.75" customHeight="1">
      <c r="A2314" s="3" t="s">
        <v>16764</v>
      </c>
      <c r="B2314" s="3" t="s">
        <v>16765</v>
      </c>
      <c r="C2314" s="3" t="s">
        <v>16766</v>
      </c>
      <c r="D2314" s="3" t="s">
        <v>16767</v>
      </c>
      <c r="E2314" s="3" t="s">
        <v>16768</v>
      </c>
      <c r="F2314" s="3" t="s">
        <v>16769</v>
      </c>
      <c r="G2314" s="3" t="s">
        <v>16770</v>
      </c>
      <c r="H2314" s="3" t="s">
        <v>16771</v>
      </c>
      <c r="I2314" s="3" t="str">
        <f>IFERROR(__xludf.DUMMYFUNCTION("GOOGLETRANSLATE(H2314,""id"",""en"")"),"Young Marriage Encek Kat Kat Buyut Age of the Grieng Udegudeg Sak Duwure Considering the tradition of saiki, yes, Babe, Babe Didik, Luwih, it is good to access than biyen.")</f>
        <v>Young Marriage Encek Kat Kat Buyut Age of the Grieng Udegudeg Sak Duwure Considering the tradition of saiki, yes, Babe, Babe Didik, Luwih, it is good to access than biyen.</v>
      </c>
    </row>
    <row r="2315" ht="15.75" customHeight="1">
      <c r="A2315" s="3" t="s">
        <v>16772</v>
      </c>
      <c r="B2315" s="3" t="s">
        <v>16773</v>
      </c>
      <c r="C2315" s="3" t="s">
        <v>16774</v>
      </c>
      <c r="D2315" s="3" t="s">
        <v>16775</v>
      </c>
      <c r="E2315" s="3" t="s">
        <v>16776</v>
      </c>
      <c r="F2315" s="3" t="s">
        <v>16777</v>
      </c>
      <c r="G2315" s="3" t="s">
        <v>16778</v>
      </c>
      <c r="H2315" s="3" t="s">
        <v>16779</v>
      </c>
      <c r="I2315" s="3" t="str">
        <f>IFERROR(__xludf.DUMMYFUNCTION("GOOGLETRANSLATE(H2315,""id"",""en"")"),"Choose a marriage to be underage")</f>
        <v>Choose a marriage to be underage</v>
      </c>
    </row>
    <row r="2316" ht="15.75" customHeight="1">
      <c r="A2316" s="3" t="s">
        <v>16780</v>
      </c>
      <c r="B2316" s="3" t="s">
        <v>16780</v>
      </c>
      <c r="C2316" s="3" t="s">
        <v>16781</v>
      </c>
      <c r="D2316" s="3" t="s">
        <v>16782</v>
      </c>
      <c r="E2316" s="3" t="s">
        <v>16783</v>
      </c>
      <c r="F2316" s="3" t="s">
        <v>16784</v>
      </c>
      <c r="G2316" s="3" t="s">
        <v>16784</v>
      </c>
      <c r="H2316" s="3" t="s">
        <v>16785</v>
      </c>
      <c r="I2316" s="3" t="str">
        <f>IFERROR(__xludf.DUMMYFUNCTION("GOOGLETRANSLATE(H2316,""id"",""en"")"),"down the mslh child and a young marriage")</f>
        <v>down the mslh child and a young marriage</v>
      </c>
    </row>
    <row r="2317" ht="15.75" customHeight="1">
      <c r="A2317" s="3" t="s">
        <v>16786</v>
      </c>
      <c r="B2317" s="3" t="s">
        <v>16787</v>
      </c>
      <c r="C2317" s="3" t="s">
        <v>16788</v>
      </c>
      <c r="D2317" s="3" t="s">
        <v>16789</v>
      </c>
      <c r="E2317" s="3" t="s">
        <v>16790</v>
      </c>
      <c r="F2317" s="3" t="s">
        <v>16791</v>
      </c>
      <c r="G2317" s="3" t="s">
        <v>16792</v>
      </c>
      <c r="H2317" s="3" t="s">
        <v>16793</v>
      </c>
      <c r="I2317" s="3" t="str">
        <f>IFERROR(__xludf.DUMMYFUNCTION("GOOGLETRANSLATE(H2317,""id"",""en"")"),"young marriage children underage marriage")</f>
        <v>young marriage children underage marriage</v>
      </c>
    </row>
    <row r="2318" ht="15.75" customHeight="1">
      <c r="A2318" s="3" t="s">
        <v>16794</v>
      </c>
      <c r="B2318" s="3" t="s">
        <v>16794</v>
      </c>
      <c r="C2318" s="3" t="s">
        <v>16795</v>
      </c>
      <c r="D2318" s="3" t="s">
        <v>16796</v>
      </c>
      <c r="E2318" s="3" t="s">
        <v>16797</v>
      </c>
      <c r="F2318" s="3" t="s">
        <v>16798</v>
      </c>
      <c r="G2318" s="3" t="s">
        <v>16798</v>
      </c>
      <c r="H2318" s="3" t="s">
        <v>16799</v>
      </c>
      <c r="I2318" s="3" t="str">
        <f>IFERROR(__xludf.DUMMYFUNCTION("GOOGLETRANSLATE(H2318,""id"",""en"")"),"the youth marriage rl friend")</f>
        <v>the youth marriage rl friend</v>
      </c>
    </row>
    <row r="2319" ht="15.75" customHeight="1">
      <c r="A2319" s="3" t="s">
        <v>16800</v>
      </c>
      <c r="B2319" s="3" t="s">
        <v>16801</v>
      </c>
      <c r="C2319" s="3" t="s">
        <v>16802</v>
      </c>
      <c r="D2319" s="3" t="s">
        <v>16803</v>
      </c>
      <c r="E2319" s="3" t="s">
        <v>16804</v>
      </c>
      <c r="F2319" s="3" t="s">
        <v>16805</v>
      </c>
      <c r="G2319" s="3" t="s">
        <v>16806</v>
      </c>
      <c r="H2319" s="3" t="s">
        <v>16807</v>
      </c>
      <c r="I2319" s="3" t="str">
        <f>IFERROR(__xludf.DUMMYFUNCTION("GOOGLETRANSLATE(H2319,""id"",""en"")"),"like going down, young marriages, directly pregnant children outside marriage, minors")</f>
        <v>like going down, young marriages, directly pregnant children outside marriage, minors</v>
      </c>
    </row>
    <row r="2320" ht="15.75" customHeight="1">
      <c r="A2320" s="3" t="s">
        <v>16808</v>
      </c>
      <c r="B2320" s="3" t="s">
        <v>16808</v>
      </c>
      <c r="C2320" s="3" t="s">
        <v>16809</v>
      </c>
      <c r="D2320" s="3" t="s">
        <v>16810</v>
      </c>
      <c r="E2320" s="3" t="s">
        <v>16811</v>
      </c>
      <c r="F2320" s="3" t="s">
        <v>16812</v>
      </c>
      <c r="G2320" s="3" t="s">
        <v>16813</v>
      </c>
      <c r="H2320" s="3" t="s">
        <v>16814</v>
      </c>
      <c r="I2320" s="3" t="str">
        <f>IFERROR(__xludf.DUMMYFUNCTION("GOOGLETRANSLATE(H2320,""id"",""en"")"),"young marriage ngeeue sanasini baby gift")</f>
        <v>young marriage ngeeue sanasini baby gift</v>
      </c>
    </row>
    <row r="2321" ht="15.75" customHeight="1">
      <c r="A2321" s="3" t="s">
        <v>16815</v>
      </c>
      <c r="B2321" s="3" t="s">
        <v>16815</v>
      </c>
      <c r="C2321" s="3" t="s">
        <v>16816</v>
      </c>
      <c r="D2321" s="3" t="s">
        <v>16817</v>
      </c>
      <c r="E2321" s="3" t="s">
        <v>16818</v>
      </c>
      <c r="F2321" s="3" t="s">
        <v>16819</v>
      </c>
      <c r="G2321" s="3" t="s">
        <v>16819</v>
      </c>
      <c r="H2321" s="3" t="s">
        <v>16820</v>
      </c>
      <c r="I2321" s="3" t="str">
        <f>IFERROR(__xludf.DUMMYFUNCTION("GOOGLETRANSLATE(H2321,""id"",""en"")"),"young marriage children an child")</f>
        <v>young marriage children an child</v>
      </c>
    </row>
    <row r="2322" ht="15.75" customHeight="1">
      <c r="A2322" s="3" t="s">
        <v>16821</v>
      </c>
      <c r="B2322" s="3" t="s">
        <v>16821</v>
      </c>
      <c r="C2322" s="3" t="s">
        <v>16822</v>
      </c>
      <c r="D2322" s="3" t="s">
        <v>16823</v>
      </c>
      <c r="E2322" s="3" t="s">
        <v>16824</v>
      </c>
      <c r="F2322" s="3" t="s">
        <v>16825</v>
      </c>
      <c r="G2322" s="3" t="s">
        <v>16826</v>
      </c>
      <c r="H2322" s="3" t="s">
        <v>16827</v>
      </c>
      <c r="I2322" s="3" t="str">
        <f>IFERROR(__xludf.DUMMYFUNCTION("GOOGLETRANSLATE(H2322,""id"",""en"")"),"It's hard to get a young wedding village, I understand the child fortune.")</f>
        <v>It's hard to get a young wedding village, I understand the child fortune.</v>
      </c>
    </row>
    <row r="2323" ht="15.75" customHeight="1">
      <c r="A2323" s="3" t="s">
        <v>16828</v>
      </c>
      <c r="B2323" s="3" t="s">
        <v>16828</v>
      </c>
      <c r="C2323" s="3" t="s">
        <v>16829</v>
      </c>
      <c r="D2323" s="3" t="s">
        <v>16830</v>
      </c>
      <c r="E2323" s="3" t="s">
        <v>16831</v>
      </c>
      <c r="F2323" s="3" t="s">
        <v>16832</v>
      </c>
      <c r="G2323" s="3" t="s">
        <v>16833</v>
      </c>
      <c r="H2323" s="3" t="s">
        <v>16834</v>
      </c>
      <c r="I2323" s="3" t="str">
        <f>IFERROR(__xludf.DUMMYFUNCTION("GOOGLETRANSLATE(H2323,""id"",""en"")"),"a place to be rich in young marriage poor school doctors hanging school personal thinking")</f>
        <v>a place to be rich in young marriage poor school doctors hanging school personal thinking</v>
      </c>
    </row>
    <row r="2324" ht="15.75" customHeight="1">
      <c r="A2324" s="3" t="s">
        <v>16835</v>
      </c>
      <c r="B2324" s="3" t="s">
        <v>16836</v>
      </c>
      <c r="C2324" s="3" t="s">
        <v>16837</v>
      </c>
      <c r="D2324" s="3" t="s">
        <v>16838</v>
      </c>
      <c r="E2324" s="3" t="s">
        <v>16839</v>
      </c>
      <c r="F2324" s="3" t="s">
        <v>16840</v>
      </c>
      <c r="G2324" s="3" t="s">
        <v>16841</v>
      </c>
      <c r="H2324" s="3" t="s">
        <v>16842</v>
      </c>
      <c r="I2324" s="3" t="str">
        <f>IFERROR(__xludf.DUMMYFUNCTION("GOOGLETRANSLATE(H2324,""id"",""en"")"),"Definition of a successful young marriage center belonging to the house of Freedom Funds Pension Fund Didik Passive Income Smooth Business Autopilot")</f>
        <v>Definition of a successful young marriage center belonging to the house of Freedom Funds Pension Fund Didik Passive Income Smooth Business Autopilot</v>
      </c>
    </row>
    <row r="2325" ht="15.75" customHeight="1">
      <c r="A2325" s="3" t="s">
        <v>16843</v>
      </c>
      <c r="B2325" s="3" t="s">
        <v>16844</v>
      </c>
      <c r="C2325" s="3" t="s">
        <v>16845</v>
      </c>
      <c r="D2325" s="3" t="s">
        <v>16846</v>
      </c>
      <c r="E2325" s="3" t="s">
        <v>16847</v>
      </c>
      <c r="F2325" s="3" t="s">
        <v>16848</v>
      </c>
      <c r="G2325" s="3" t="s">
        <v>16849</v>
      </c>
      <c r="H2325" s="3" t="s">
        <v>16850</v>
      </c>
      <c r="I2325" s="3" t="str">
        <f>IFERROR(__xludf.DUMMYFUNCTION("GOOGLETRANSLATE(H2325,""id"",""en"")"),"AGE AJA SAYS OLD VIRGIN YOUNG FAST CHILDREN'S APPPRYSIED SKILLS SURE DEAD IS NOT SIGNY")</f>
        <v>AGE AJA SAYS OLD VIRGIN YOUNG FAST CHILDREN'S APPPRYSIED SKILLS SURE DEAD IS NOT SIGNY</v>
      </c>
    </row>
    <row r="2326" ht="15.75" customHeight="1">
      <c r="A2326" s="3" t="s">
        <v>16851</v>
      </c>
      <c r="B2326" s="3" t="s">
        <v>16852</v>
      </c>
      <c r="C2326" s="3" t="s">
        <v>16853</v>
      </c>
      <c r="D2326" s="3" t="s">
        <v>16854</v>
      </c>
      <c r="E2326" s="3" t="s">
        <v>16855</v>
      </c>
      <c r="F2326" s="3" t="s">
        <v>16856</v>
      </c>
      <c r="G2326" s="3" t="s">
        <v>16857</v>
      </c>
      <c r="H2326" s="3" t="s">
        <v>16858</v>
      </c>
      <c r="I2326" s="3" t="str">
        <f>IFERROR(__xludf.DUMMYFUNCTION("GOOGLETRANSLATE(H2326,""id"",""en"")"),"down the significantness, sister marriage, the young child is born a child born")</f>
        <v>down the significantness, sister marriage, the young child is born a child born</v>
      </c>
    </row>
    <row r="2327" ht="15.75" customHeight="1">
      <c r="A2327" s="3" t="s">
        <v>16859</v>
      </c>
      <c r="B2327" s="3" t="s">
        <v>16860</v>
      </c>
      <c r="C2327" s="3" t="s">
        <v>16861</v>
      </c>
      <c r="D2327" s="3" t="s">
        <v>16862</v>
      </c>
      <c r="E2327" s="3" t="s">
        <v>16863</v>
      </c>
      <c r="F2327" s="3" t="s">
        <v>16864</v>
      </c>
      <c r="G2327" s="3" t="s">
        <v>16865</v>
      </c>
      <c r="H2327" s="3" t="s">
        <v>16866</v>
      </c>
      <c r="I2327" s="3" t="str">
        <f>IFERROR(__xludf.DUMMYFUNCTION("GOOGLETRANSLATE(H2327,""id"",""en"")"),"You know, it's like a generation of young marriage areas")</f>
        <v>You know, it's like a generation of young marriage areas</v>
      </c>
    </row>
    <row r="2328" ht="15.75" customHeight="1">
      <c r="A2328" s="3" t="s">
        <v>16867</v>
      </c>
      <c r="B2328" s="3" t="s">
        <v>16867</v>
      </c>
      <c r="C2328" s="3" t="s">
        <v>16868</v>
      </c>
      <c r="D2328" s="3" t="s">
        <v>16869</v>
      </c>
      <c r="E2328" s="3" t="s">
        <v>16870</v>
      </c>
      <c r="F2328" s="3" t="s">
        <v>16871</v>
      </c>
      <c r="G2328" s="3" t="s">
        <v>16871</v>
      </c>
      <c r="H2328" s="3" t="s">
        <v>16872</v>
      </c>
      <c r="I2328" s="3" t="str">
        <f>IFERROR(__xludf.DUMMYFUNCTION("GOOGLETRANSLATE(H2328,""id"",""en"")"),"Fuck young marriage")</f>
        <v>Fuck young marriage</v>
      </c>
    </row>
    <row r="2329" ht="15.75" customHeight="1">
      <c r="A2329" s="3" t="s">
        <v>16873</v>
      </c>
      <c r="B2329" s="3" t="s">
        <v>16874</v>
      </c>
      <c r="C2329" s="3" t="s">
        <v>16875</v>
      </c>
      <c r="D2329" s="3" t="s">
        <v>16876</v>
      </c>
      <c r="E2329" s="3" t="s">
        <v>16877</v>
      </c>
      <c r="F2329" s="3" t="s">
        <v>16878</v>
      </c>
      <c r="G2329" s="3" t="s">
        <v>16878</v>
      </c>
      <c r="H2329" s="3" t="s">
        <v>16879</v>
      </c>
      <c r="I2329" s="3" t="str">
        <f>IFERROR(__xludf.DUMMYFUNCTION("GOOGLETRANSLATE(H2329,""id"",""en"")"),"young marriage fuck")</f>
        <v>young marriage fuck</v>
      </c>
    </row>
    <row r="2330" ht="15.75" customHeight="1">
      <c r="A2330" s="3" t="s">
        <v>16880</v>
      </c>
      <c r="B2330" s="3" t="s">
        <v>16880</v>
      </c>
      <c r="C2330" s="3" t="s">
        <v>16881</v>
      </c>
      <c r="D2330" s="3" t="s">
        <v>16882</v>
      </c>
      <c r="E2330" s="3" t="s">
        <v>16883</v>
      </c>
      <c r="F2330" s="3" t="s">
        <v>16884</v>
      </c>
      <c r="G2330" s="3" t="s">
        <v>16884</v>
      </c>
      <c r="H2330" s="3" t="s">
        <v>16885</v>
      </c>
      <c r="I2330" s="3" t="str">
        <f>IFERROR(__xludf.DUMMYFUNCTION("GOOGLETRANSLATE(H2330,""id"",""en"")"),"age an child free age and young marriage")</f>
        <v>age an child free age and young marriage</v>
      </c>
    </row>
    <row r="2331" ht="15.75" customHeight="1">
      <c r="A2331" s="3" t="s">
        <v>16886</v>
      </c>
      <c r="B2331" s="3" t="s">
        <v>16887</v>
      </c>
      <c r="C2331" s="3" t="s">
        <v>16888</v>
      </c>
      <c r="D2331" s="3" t="s">
        <v>16889</v>
      </c>
      <c r="E2331" s="3" t="s">
        <v>16890</v>
      </c>
      <c r="F2331" s="3" t="s">
        <v>16891</v>
      </c>
      <c r="G2331" s="3" t="s">
        <v>16892</v>
      </c>
      <c r="H2331" s="3" t="s">
        <v>16893</v>
      </c>
      <c r="I2331" s="3" t="str">
        <f>IFERROR(__xludf.DUMMYFUNCTION("GOOGLETRANSLATE(H2331,""id"",""en"")"),"Listen to the perspective of young marriage students there is a braid work of ngandelin physical energy Choosing young marriage so that it is healthy for children to need school")</f>
        <v>Listen to the perspective of young marriage students there is a braid work of ngandelin physical energy Choosing young marriage so that it is healthy for children to need school</v>
      </c>
    </row>
    <row r="2332" ht="15.75" customHeight="1">
      <c r="A2332" s="3" t="s">
        <v>16894</v>
      </c>
      <c r="B2332" s="3" t="s">
        <v>16895</v>
      </c>
      <c r="C2332" s="3" t="s">
        <v>16896</v>
      </c>
      <c r="D2332" s="3" t="s">
        <v>16897</v>
      </c>
      <c r="E2332" s="3" t="s">
        <v>16898</v>
      </c>
      <c r="F2332" s="3" t="s">
        <v>16899</v>
      </c>
      <c r="G2332" s="3" t="s">
        <v>16900</v>
      </c>
      <c r="H2332" s="3" t="s">
        <v>16901</v>
      </c>
      <c r="I2332" s="3" t="str">
        <f>IFERROR(__xludf.DUMMYFUNCTION("GOOGLETRANSLATE(H2332,""id"",""en"")"),"Another Opinion Lingkung Many Young Marriages Golong Lecture Marriage to the Responsibility of Parents")</f>
        <v>Another Opinion Lingkung Many Young Marriages Golong Lecture Marriage to the Responsibility of Parents</v>
      </c>
    </row>
    <row r="2333" ht="15.75" customHeight="1">
      <c r="A2333" s="3" t="s">
        <v>16902</v>
      </c>
      <c r="B2333" s="3" t="s">
        <v>16903</v>
      </c>
      <c r="C2333" s="3" t="s">
        <v>16904</v>
      </c>
      <c r="D2333" s="3" t="s">
        <v>16905</v>
      </c>
      <c r="E2333" s="3" t="s">
        <v>16906</v>
      </c>
      <c r="F2333" s="3" t="s">
        <v>16907</v>
      </c>
      <c r="G2333" s="3" t="s">
        <v>16908</v>
      </c>
      <c r="H2333" s="3" t="s">
        <v>16909</v>
      </c>
      <c r="I2333" s="3" t="str">
        <f>IFERROR(__xludf.DUMMYFUNCTION("GOOGLETRANSLATE(H2333,""id"",""en"")"),"Kalang Middle Marriage Young Lampias Happy Hangout Tourism etc. It's hard to be happy, huh, cheap marriage hohohihe, not spending the cost of making Senangquora")</f>
        <v>Kalang Middle Marriage Young Lampias Happy Hangout Tourism etc. It's hard to be happy, huh, cheap marriage hohohihe, not spending the cost of making Senangquora</v>
      </c>
    </row>
    <row r="2334" ht="15.75" customHeight="1">
      <c r="A2334" s="3" t="s">
        <v>16910</v>
      </c>
      <c r="B2334" s="3" t="s">
        <v>16910</v>
      </c>
      <c r="C2334" s="3" t="s">
        <v>16911</v>
      </c>
      <c r="D2334" s="3" t="s">
        <v>16912</v>
      </c>
      <c r="E2334" s="3" t="s">
        <v>16912</v>
      </c>
      <c r="F2334" s="3" t="s">
        <v>16913</v>
      </c>
      <c r="G2334" s="3" t="s">
        <v>16914</v>
      </c>
      <c r="H2334" s="3" t="s">
        <v>16915</v>
      </c>
      <c r="I2334" s="3" t="str">
        <f>IFERROR(__xludf.DUMMYFUNCTION("GOOGLETRANSLATE(H2334,""id"",""en"")"),"a child is full of full responsibility full of marriage thinking carefully Religion may marry a young weighing condition of capable")</f>
        <v>a child is full of full responsibility full of marriage thinking carefully Religion may marry a young weighing condition of capable</v>
      </c>
    </row>
    <row r="2335" ht="15.75" customHeight="1">
      <c r="A2335" s="3" t="s">
        <v>16916</v>
      </c>
      <c r="B2335" s="3" t="s">
        <v>16916</v>
      </c>
      <c r="C2335" s="3" t="s">
        <v>16917</v>
      </c>
      <c r="D2335" s="3" t="s">
        <v>16918</v>
      </c>
      <c r="E2335" s="3" t="s">
        <v>16919</v>
      </c>
      <c r="F2335" s="3" t="s">
        <v>16920</v>
      </c>
      <c r="G2335" s="3" t="s">
        <v>16921</v>
      </c>
      <c r="H2335" s="3" t="s">
        <v>16922</v>
      </c>
      <c r="I2335" s="3" t="str">
        <f>IFERROR(__xludf.DUMMYFUNCTION("GOOGLETRANSLATE(H2335,""id"",""en"")"),"If in terms of religious marriage, young adultery is set in full of religion in search of a husband along with guide ayom living")</f>
        <v>If in terms of religious marriage, young adultery is set in full of religion in search of a husband along with guide ayom living</v>
      </c>
    </row>
    <row r="2336" ht="15.75" customHeight="1">
      <c r="A2336" s="3" t="s">
        <v>16923</v>
      </c>
      <c r="B2336" s="3" t="s">
        <v>16923</v>
      </c>
      <c r="C2336" s="3" t="s">
        <v>16924</v>
      </c>
      <c r="D2336" s="3" t="s">
        <v>16925</v>
      </c>
      <c r="E2336" s="3" t="s">
        <v>16926</v>
      </c>
      <c r="F2336" s="3" t="s">
        <v>16927</v>
      </c>
      <c r="G2336" s="3" t="s">
        <v>16928</v>
      </c>
      <c r="H2336" s="3" t="s">
        <v>16929</v>
      </c>
      <c r="I2336" s="3" t="str">
        <f>IFERROR(__xludf.DUMMYFUNCTION("GOOGLETRANSLATE(H2336,""id"",""en"")"),"nrn fuck the wrong young marriage is rather stupid, sir")</f>
        <v>nrn fuck the wrong young marriage is rather stupid, sir</v>
      </c>
    </row>
    <row r="2337" ht="15.75" customHeight="1">
      <c r="A2337" s="3" t="s">
        <v>16930</v>
      </c>
      <c r="B2337" s="3" t="s">
        <v>16931</v>
      </c>
      <c r="C2337" s="3" t="s">
        <v>16932</v>
      </c>
      <c r="D2337" s="3" t="s">
        <v>16933</v>
      </c>
      <c r="E2337" s="3" t="s">
        <v>16934</v>
      </c>
      <c r="F2337" s="3" t="s">
        <v>16935</v>
      </c>
      <c r="G2337" s="3" t="s">
        <v>16936</v>
      </c>
      <c r="H2337" s="3" t="s">
        <v>16937</v>
      </c>
      <c r="I2337" s="3" t="str">
        <f>IFERROR(__xludf.DUMMYFUNCTION("GOOGLETRANSLATE(H2337,""id"",""en"")"),"I'm really cool mama, sad, you feel that you are low in marriage.")</f>
        <v>I'm really cool mama, sad, you feel that you are low in marriage.</v>
      </c>
    </row>
    <row r="2338" ht="15.75" customHeight="1">
      <c r="A2338" s="3" t="s">
        <v>16938</v>
      </c>
      <c r="B2338" s="3" t="s">
        <v>16939</v>
      </c>
      <c r="C2338" s="3" t="s">
        <v>16940</v>
      </c>
      <c r="D2338" s="3" t="s">
        <v>16941</v>
      </c>
      <c r="E2338" s="3" t="s">
        <v>16942</v>
      </c>
      <c r="F2338" s="3" t="s">
        <v>16943</v>
      </c>
      <c r="G2338" s="3" t="s">
        <v>16944</v>
      </c>
      <c r="H2338" s="3" t="s">
        <v>16945</v>
      </c>
      <c r="I2338" s="3" t="str">
        <f>IFERROR(__xludf.DUMMYFUNCTION("GOOGLETRANSLATE(H2338,""id"",""en"")"),"Young Marriage Children, Rarely Children")</f>
        <v>Young Marriage Children, Rarely Children</v>
      </c>
    </row>
    <row r="2339" ht="15.75" customHeight="1">
      <c r="A2339" s="3" t="s">
        <v>16946</v>
      </c>
      <c r="B2339" s="3" t="s">
        <v>16947</v>
      </c>
      <c r="C2339" s="3" t="s">
        <v>16948</v>
      </c>
      <c r="D2339" s="3" t="s">
        <v>16949</v>
      </c>
      <c r="E2339" s="3" t="s">
        <v>16950</v>
      </c>
      <c r="F2339" s="3" t="s">
        <v>16951</v>
      </c>
      <c r="G2339" s="3" t="s">
        <v>16952</v>
      </c>
      <c r="H2339" s="3" t="s">
        <v>16953</v>
      </c>
      <c r="I2339" s="3" t="str">
        <f>IFERROR(__xludf.DUMMYFUNCTION("GOOGLETRANSLATE(H2339,""id"",""en"")"),"anyway, young marriage children")</f>
        <v>anyway, young marriage children</v>
      </c>
    </row>
    <row r="2340" ht="15.75" customHeight="1">
      <c r="A2340" s="3" t="s">
        <v>16954</v>
      </c>
      <c r="B2340" s="3" t="s">
        <v>16954</v>
      </c>
      <c r="C2340" s="3" t="s">
        <v>16955</v>
      </c>
      <c r="D2340" s="3" t="s">
        <v>16956</v>
      </c>
      <c r="E2340" s="3" t="s">
        <v>16957</v>
      </c>
      <c r="F2340" s="3" t="s">
        <v>16958</v>
      </c>
      <c r="G2340" s="3" t="s">
        <v>16959</v>
      </c>
      <c r="H2340" s="3" t="s">
        <v>16960</v>
      </c>
      <c r="I2340" s="3" t="str">
        <f>IFERROR(__xludf.DUMMYFUNCTION("GOOGLETRANSLATE(H2340,""id"",""en"")"),"good yes less young flower dear hhiks marriage")</f>
        <v>good yes less young flower dear hhiks marriage</v>
      </c>
    </row>
    <row r="2341" ht="15.75" customHeight="1">
      <c r="A2341" s="3" t="s">
        <v>16961</v>
      </c>
      <c r="B2341" s="3" t="s">
        <v>16961</v>
      </c>
      <c r="C2341" s="3" t="s">
        <v>16962</v>
      </c>
      <c r="D2341" s="3" t="s">
        <v>16963</v>
      </c>
      <c r="E2341" s="3" t="s">
        <v>16964</v>
      </c>
      <c r="F2341" s="3" t="s">
        <v>16965</v>
      </c>
      <c r="G2341" s="3" t="s">
        <v>16965</v>
      </c>
      <c r="H2341" s="3" t="s">
        <v>16966</v>
      </c>
      <c r="I2341" s="3" t="str">
        <f>IFERROR(__xludf.DUMMYFUNCTION("GOOGLETRANSLATE(H2341,""id"",""en"")"),"Young young Childfree Pregnant Marriage")</f>
        <v>Young young Childfree Pregnant Marriage</v>
      </c>
    </row>
    <row r="2342" ht="15.75" customHeight="1">
      <c r="A2342" s="3" t="s">
        <v>16967</v>
      </c>
      <c r="B2342" s="3" t="s">
        <v>16968</v>
      </c>
      <c r="C2342" s="3" t="s">
        <v>16969</v>
      </c>
      <c r="D2342" s="3" t="s">
        <v>16970</v>
      </c>
      <c r="E2342" s="3" t="s">
        <v>16971</v>
      </c>
      <c r="F2342" s="3" t="s">
        <v>16972</v>
      </c>
      <c r="G2342" s="3" t="s">
        <v>16973</v>
      </c>
      <c r="H2342" s="3" t="s">
        <v>16974</v>
      </c>
      <c r="I2342" s="3" t="str">
        <f>IFERROR(__xludf.DUMMYFUNCTION("GOOGLETRANSLATE(H2342,""id"",""en"")"),"Mris is pregnant with marriage or not the responsibility of her grandmother's child, grandfather or uwa, you are very common in young marriage to adultery adultery adultery")</f>
        <v>Mris is pregnant with marriage or not the responsibility of her grandmother's child, grandfather or uwa, you are very common in young marriage to adultery adultery adultery</v>
      </c>
    </row>
    <row r="2343" ht="15.75" customHeight="1">
      <c r="A2343" s="3" t="s">
        <v>16975</v>
      </c>
      <c r="B2343" s="3" t="s">
        <v>16976</v>
      </c>
      <c r="C2343" s="3" t="s">
        <v>16977</v>
      </c>
      <c r="D2343" s="3" t="s">
        <v>16978</v>
      </c>
      <c r="E2343" s="3" t="s">
        <v>16979</v>
      </c>
      <c r="F2343" s="3" t="s">
        <v>16980</v>
      </c>
      <c r="G2343" s="3" t="s">
        <v>16980</v>
      </c>
      <c r="H2343" s="3" t="s">
        <v>16981</v>
      </c>
      <c r="I2343" s="3" t="str">
        <f>IFERROR(__xludf.DUMMYFUNCTION("GOOGLETRANSLATE(H2343,""id"",""en"")"),"marriage age of children already lecture young young puberty")</f>
        <v>marriage age of children already lecture young young puberty</v>
      </c>
    </row>
    <row r="2344" ht="15.75" customHeight="1">
      <c r="A2344" s="3" t="s">
        <v>16982</v>
      </c>
      <c r="B2344" s="3" t="s">
        <v>16983</v>
      </c>
      <c r="C2344" s="3" t="s">
        <v>16984</v>
      </c>
      <c r="D2344" s="3" t="s">
        <v>16985</v>
      </c>
      <c r="E2344" s="3" t="s">
        <v>16986</v>
      </c>
      <c r="F2344" s="3" t="s">
        <v>16987</v>
      </c>
      <c r="G2344" s="3" t="s">
        <v>16987</v>
      </c>
      <c r="H2344" s="3" t="s">
        <v>16988</v>
      </c>
      <c r="I2344" s="3" t="str">
        <f>IFERROR(__xludf.DUMMYFUNCTION("GOOGLETRANSLATE(H2344,""id"",""en"")"),"not a child and a young young marriage first")</f>
        <v>not a child and a young young marriage first</v>
      </c>
    </row>
    <row r="2345" ht="15.75" customHeight="1">
      <c r="A2345" s="3" t="s">
        <v>16989</v>
      </c>
      <c r="B2345" s="3" t="s">
        <v>16990</v>
      </c>
      <c r="C2345" s="3" t="s">
        <v>16991</v>
      </c>
      <c r="D2345" s="3" t="s">
        <v>16992</v>
      </c>
      <c r="E2345" s="3" t="s">
        <v>16993</v>
      </c>
      <c r="F2345" s="3" t="s">
        <v>16994</v>
      </c>
      <c r="G2345" s="3" t="s">
        <v>16995</v>
      </c>
      <c r="H2345" s="3" t="s">
        <v>16996</v>
      </c>
      <c r="I2345" s="3" t="str">
        <f>IFERROR(__xludf.DUMMYFUNCTION("GOOGLETRANSLATE(H2345,""id"",""en"")"),"Keexpose Sosmed Middle Low Economic Class Easy Hijat Original Mah Rich Young Marriage Wkwkwk")</f>
        <v>Keexpose Sosmed Middle Low Economic Class Easy Hijat Original Mah Rich Young Marriage Wkwkwk</v>
      </c>
    </row>
    <row r="2346" ht="15.75" customHeight="1">
      <c r="A2346" s="3" t="s">
        <v>16997</v>
      </c>
      <c r="B2346" s="3" t="s">
        <v>16998</v>
      </c>
      <c r="C2346" s="3" t="s">
        <v>16999</v>
      </c>
      <c r="D2346" s="3" t="s">
        <v>17000</v>
      </c>
      <c r="E2346" s="3" t="s">
        <v>17001</v>
      </c>
      <c r="F2346" s="3" t="s">
        <v>17002</v>
      </c>
      <c r="G2346" s="3" t="s">
        <v>17003</v>
      </c>
      <c r="H2346" s="3" t="s">
        <v>17004</v>
      </c>
      <c r="I2346" s="3" t="str">
        <f>IFERROR(__xludf.DUMMYFUNCTION("GOOGLETRANSLATE(H2346,""id"",""en"")"),"If you are a young nikah, the young parent, a business shop, a branch branch shop, the core branch, if the low educated economy is a class, the orientation of the young marriage")</f>
        <v>If you are a young nikah, the young parent, a business shop, a branch branch shop, the core branch, if the low educated economy is a class, the orientation of the young marriage</v>
      </c>
    </row>
    <row r="2347" ht="15.75" customHeight="1">
      <c r="A2347" s="3" t="s">
        <v>17005</v>
      </c>
      <c r="B2347" s="3" t="s">
        <v>17006</v>
      </c>
      <c r="C2347" s="3" t="s">
        <v>17007</v>
      </c>
      <c r="D2347" s="3" t="s">
        <v>17008</v>
      </c>
      <c r="E2347" s="3" t="s">
        <v>17009</v>
      </c>
      <c r="F2347" s="3" t="s">
        <v>17010</v>
      </c>
      <c r="G2347" s="3" t="s">
        <v>17011</v>
      </c>
      <c r="H2347" s="3" t="s">
        <v>17012</v>
      </c>
      <c r="I2347" s="3" t="str">
        <f>IFERROR(__xludf.DUMMYFUNCTION("GOOGLETRANSLATE(H2347,""id"",""en"")"),"children and internet access are strong limits on the influence of the environment of young marriage, gaikut kb")</f>
        <v>children and internet access are strong limits on the influence of the environment of young marriage, gaikut kb</v>
      </c>
    </row>
    <row r="2348" ht="15.75" customHeight="1">
      <c r="A2348" s="3" t="s">
        <v>17013</v>
      </c>
      <c r="B2348" s="3" t="s">
        <v>17014</v>
      </c>
      <c r="C2348" s="3" t="s">
        <v>17015</v>
      </c>
      <c r="D2348" s="3" t="s">
        <v>17016</v>
      </c>
      <c r="E2348" s="3" t="s">
        <v>17017</v>
      </c>
      <c r="F2348" s="3" t="s">
        <v>17018</v>
      </c>
      <c r="G2348" s="3" t="s">
        <v>17018</v>
      </c>
      <c r="H2348" s="3" t="s">
        <v>17019</v>
      </c>
      <c r="I2348" s="3" t="str">
        <f>IFERROR(__xludf.DUMMYFUNCTION("GOOGLETRANSLATE(H2348,""id"",""en"")"),"See young marriage children")</f>
        <v>See young marriage children</v>
      </c>
    </row>
    <row r="2349" ht="15.75" customHeight="1">
      <c r="A2349" s="3" t="s">
        <v>17020</v>
      </c>
      <c r="B2349" s="3" t="s">
        <v>17020</v>
      </c>
      <c r="C2349" s="3" t="s">
        <v>17021</v>
      </c>
      <c r="D2349" s="3" t="s">
        <v>17022</v>
      </c>
      <c r="E2349" s="3" t="s">
        <v>17023</v>
      </c>
      <c r="F2349" s="3" t="s">
        <v>17024</v>
      </c>
      <c r="G2349" s="3" t="s">
        <v>17025</v>
      </c>
      <c r="H2349" s="3" t="s">
        <v>17026</v>
      </c>
      <c r="I2349" s="3" t="str">
        <f>IFERROR(__xludf.DUMMYFUNCTION("GOOGLETRANSLATE(H2349,""id"",""en"")"),"if the public figure is tiktok, etc. the level of young marriage is broken up, the child will break the career at the end of the day the child")</f>
        <v>if the public figure is tiktok, etc. the level of young marriage is broken up, the child will break the career at the end of the day the child</v>
      </c>
    </row>
    <row r="2350" ht="15.75" customHeight="1">
      <c r="A2350" s="3" t="s">
        <v>17027</v>
      </c>
      <c r="B2350" s="3" t="s">
        <v>17027</v>
      </c>
      <c r="C2350" s="3" t="s">
        <v>17028</v>
      </c>
      <c r="D2350" s="3" t="s">
        <v>17029</v>
      </c>
      <c r="E2350" s="3" t="s">
        <v>17030</v>
      </c>
      <c r="F2350" s="3" t="s">
        <v>17031</v>
      </c>
      <c r="G2350" s="3" t="s">
        <v>17031</v>
      </c>
      <c r="H2350" s="3" t="s">
        <v>17032</v>
      </c>
      <c r="I2350" s="3" t="str">
        <f>IFERROR(__xludf.DUMMYFUNCTION("GOOGLETRANSLATE(H2350,""id"",""en"")"),"Childfree Children An young marriage of children")</f>
        <v>Childfree Children An young marriage of children</v>
      </c>
    </row>
    <row r="2351" ht="15.75" customHeight="1">
      <c r="A2351" s="3" t="s">
        <v>17033</v>
      </c>
      <c r="B2351" s="3" t="s">
        <v>17034</v>
      </c>
      <c r="C2351" s="3" t="s">
        <v>17035</v>
      </c>
      <c r="D2351" s="3" t="s">
        <v>17036</v>
      </c>
      <c r="E2351" s="3" t="s">
        <v>17037</v>
      </c>
      <c r="F2351" s="3" t="s">
        <v>17038</v>
      </c>
      <c r="G2351" s="3" t="s">
        <v>17039</v>
      </c>
      <c r="H2351" s="3" t="s">
        <v>17040</v>
      </c>
      <c r="I2351" s="3" t="str">
        <f>IFERROR(__xludf.DUMMYFUNCTION("GOOGLETRANSLATE(H2351,""id"",""en"")"),"His young marriage blah blah takes care of not helping a little community does not pray both good marriage.")</f>
        <v>His young marriage blah blah takes care of not helping a little community does not pray both good marriage.</v>
      </c>
    </row>
    <row r="2352" ht="15.75" customHeight="1">
      <c r="A2352" s="3" t="s">
        <v>17041</v>
      </c>
      <c r="B2352" s="3" t="s">
        <v>17042</v>
      </c>
      <c r="C2352" s="3" t="s">
        <v>17043</v>
      </c>
      <c r="D2352" s="3" t="s">
        <v>17044</v>
      </c>
      <c r="E2352" s="3" t="s">
        <v>17045</v>
      </c>
      <c r="F2352" s="3" t="s">
        <v>17046</v>
      </c>
      <c r="G2352" s="3" t="s">
        <v>17047</v>
      </c>
      <c r="H2352" s="3" t="s">
        <v>17048</v>
      </c>
      <c r="I2352" s="3" t="str">
        <f>IFERROR(__xludf.DUMMYFUNCTION("GOOGLETRANSLATE(H2352,""id"",""en"")"),"Talk because of the influence of the influence of the realized marriage benchmark, the real running of marriage is very young because")</f>
        <v>Talk because of the influence of the influence of the realized marriage benchmark, the real running of marriage is very young because</v>
      </c>
    </row>
    <row r="2353" ht="15.75" customHeight="1">
      <c r="A2353" s="3" t="s">
        <v>17049</v>
      </c>
      <c r="B2353" s="3" t="s">
        <v>17049</v>
      </c>
      <c r="C2353" s="3" t="s">
        <v>17050</v>
      </c>
      <c r="D2353" s="3" t="s">
        <v>17051</v>
      </c>
      <c r="E2353" s="3" t="s">
        <v>17052</v>
      </c>
      <c r="F2353" s="3" t="s">
        <v>17053</v>
      </c>
      <c r="G2353" s="3" t="s">
        <v>17054</v>
      </c>
      <c r="H2353" s="3" t="s">
        <v>17055</v>
      </c>
      <c r="I2353" s="3" t="str">
        <f>IFERROR(__xludf.DUMMYFUNCTION("GOOGLETRANSLATE(H2353,""id"",""en"")"),"Circle Culture If you also consider people there if marriage is successful, the point is to change the thought of young marriage, afraid of mental, etc.")</f>
        <v>Circle Culture If you also consider people there if marriage is successful, the point is to change the thought of young marriage, afraid of mental, etc.</v>
      </c>
    </row>
    <row r="2354" ht="15.75" customHeight="1">
      <c r="A2354" s="3" t="s">
        <v>17056</v>
      </c>
      <c r="B2354" s="3" t="s">
        <v>17057</v>
      </c>
      <c r="C2354" s="3" t="s">
        <v>17058</v>
      </c>
      <c r="D2354" s="3" t="s">
        <v>17059</v>
      </c>
      <c r="E2354" s="3" t="s">
        <v>17059</v>
      </c>
      <c r="F2354" s="3" t="s">
        <v>17060</v>
      </c>
      <c r="G2354" s="3" t="s">
        <v>17061</v>
      </c>
      <c r="H2354" s="3" t="s">
        <v>17062</v>
      </c>
      <c r="I2354" s="3" t="str">
        <f>IFERROR(__xludf.DUMMYFUNCTION("GOOGLETRANSLATE(H2354,""id"",""en"")"),"young marriage young bejibun")</f>
        <v>young marriage young bejibun</v>
      </c>
    </row>
    <row r="2355" ht="15.75" customHeight="1">
      <c r="A2355" s="3" t="s">
        <v>17063</v>
      </c>
      <c r="B2355" s="3" t="s">
        <v>17064</v>
      </c>
      <c r="C2355" s="3" t="s">
        <v>17065</v>
      </c>
      <c r="D2355" s="3" t="s">
        <v>17066</v>
      </c>
      <c r="E2355" s="3" t="s">
        <v>17067</v>
      </c>
      <c r="F2355" s="3" t="s">
        <v>17068</v>
      </c>
      <c r="G2355" s="3" t="s">
        <v>17069</v>
      </c>
      <c r="H2355" s="3" t="s">
        <v>17070</v>
      </c>
      <c r="I2355" s="3" t="str">
        <f>IFERROR(__xludf.DUMMYFUNCTION("GOOGLETRANSLATE(H2355,""id"",""en"")"),"not really guess next to select young marriage childfree")</f>
        <v>not really guess next to select young marriage childfree</v>
      </c>
    </row>
    <row r="2356" ht="15.75" customHeight="1">
      <c r="A2356" s="3" t="s">
        <v>17071</v>
      </c>
      <c r="B2356" s="3" t="s">
        <v>17071</v>
      </c>
      <c r="C2356" s="3" t="s">
        <v>17072</v>
      </c>
      <c r="D2356" s="3" t="s">
        <v>17073</v>
      </c>
      <c r="E2356" s="3" t="s">
        <v>17074</v>
      </c>
      <c r="F2356" s="3" t="s">
        <v>17075</v>
      </c>
      <c r="G2356" s="3" t="s">
        <v>17076</v>
      </c>
      <c r="H2356" s="3" t="s">
        <v>17077</v>
      </c>
      <c r="I2356" s="3" t="str">
        <f>IFERROR(__xludf.DUMMYFUNCTION("GOOGLETRANSLATE(H2356,""id"",""en"")"),"Yes, I apologize so much to get married mental money, as a result, poor poor kids yesterday, the young parents' children are unemployed")</f>
        <v>Yes, I apologize so much to get married mental money, as a result, poor poor kids yesterday, the young parents' children are unemployed</v>
      </c>
    </row>
    <row r="2357" ht="15.75" customHeight="1">
      <c r="A2357" s="3" t="s">
        <v>17078</v>
      </c>
      <c r="B2357" s="3" t="s">
        <v>17079</v>
      </c>
      <c r="C2357" s="3" t="s">
        <v>17080</v>
      </c>
      <c r="D2357" s="3" t="s">
        <v>17081</v>
      </c>
      <c r="E2357" s="3" t="s">
        <v>17082</v>
      </c>
      <c r="F2357" s="3" t="s">
        <v>17083</v>
      </c>
      <c r="G2357" s="3" t="s">
        <v>17084</v>
      </c>
      <c r="H2357" s="3" t="s">
        <v>17085</v>
      </c>
      <c r="I2357" s="3" t="str">
        <f>IFERROR(__xludf.DUMMYFUNCTION("GOOGLETRANSLATE(H2357,""id"",""en"")"),"select young children's marriage")</f>
        <v>select young children's marriage</v>
      </c>
    </row>
    <row r="2358" ht="15.75" customHeight="1">
      <c r="A2358" s="3" t="s">
        <v>17086</v>
      </c>
      <c r="B2358" s="3" t="s">
        <v>17086</v>
      </c>
      <c r="C2358" s="3" t="s">
        <v>17087</v>
      </c>
      <c r="D2358" s="3" t="s">
        <v>17088</v>
      </c>
      <c r="E2358" s="3" t="s">
        <v>17089</v>
      </c>
      <c r="F2358" s="3" t="s">
        <v>17090</v>
      </c>
      <c r="G2358" s="3" t="s">
        <v>17091</v>
      </c>
      <c r="H2358" s="3" t="s">
        <v>17092</v>
      </c>
      <c r="I2358" s="3" t="str">
        <f>IFERROR(__xludf.DUMMYFUNCTION("GOOGLETRANSLATE(H2358,""id"",""en"")"),"Facts of free slang due to freesex, yes, the child is Childfree Childfree, the focus of the career of Indonesia's young marriage sii")</f>
        <v>Facts of free slang due to freesex, yes, the child is Childfree Childfree, the focus of the career of Indonesia's young marriage sii</v>
      </c>
    </row>
    <row r="2359" ht="15.75" customHeight="1">
      <c r="A2359" s="3" t="s">
        <v>17093</v>
      </c>
      <c r="B2359" s="3" t="s">
        <v>17094</v>
      </c>
      <c r="C2359" s="3" t="s">
        <v>17095</v>
      </c>
      <c r="D2359" s="3" t="s">
        <v>17096</v>
      </c>
      <c r="E2359" s="3" t="s">
        <v>17097</v>
      </c>
      <c r="F2359" s="3" t="s">
        <v>17098</v>
      </c>
      <c r="G2359" s="3" t="s">
        <v>17098</v>
      </c>
      <c r="H2359" s="3" t="s">
        <v>17099</v>
      </c>
      <c r="I2359" s="3" t="str">
        <f>IFERROR(__xludf.DUMMYFUNCTION("GOOGLETRANSLATE(H2359,""id"",""en"")"),"not cildfree cildfree nooh see sister sister shut up proudly young marriage")</f>
        <v>not cildfree cildfree nooh see sister sister shut up proudly young marriage</v>
      </c>
    </row>
    <row r="2360" ht="15.75" customHeight="1">
      <c r="A2360" s="3" t="s">
        <v>17100</v>
      </c>
      <c r="B2360" s="3" t="s">
        <v>17100</v>
      </c>
      <c r="C2360" s="3" t="s">
        <v>17101</v>
      </c>
      <c r="D2360" s="3" t="s">
        <v>17102</v>
      </c>
      <c r="E2360" s="3" t="s">
        <v>17103</v>
      </c>
      <c r="F2360" s="3" t="s">
        <v>17104</v>
      </c>
      <c r="G2360" s="3" t="s">
        <v>17105</v>
      </c>
      <c r="H2360" s="3" t="s">
        <v>17106</v>
      </c>
      <c r="I2360" s="3" t="str">
        <f>IFERROR(__xludf.DUMMYFUNCTION("GOOGLETRANSLATE(H2360,""id"",""en"")"),"he hangs people scope of friends from Childfree Family Baby alias young marriage")</f>
        <v>he hangs people scope of friends from Childfree Family Baby alias young marriage</v>
      </c>
    </row>
    <row r="2361" ht="15.75" customHeight="1">
      <c r="A2361" s="3" t="s">
        <v>17107</v>
      </c>
      <c r="B2361" s="3" t="s">
        <v>17108</v>
      </c>
      <c r="C2361" s="3" t="s">
        <v>17109</v>
      </c>
      <c r="D2361" s="3" t="s">
        <v>17110</v>
      </c>
      <c r="E2361" s="3" t="s">
        <v>17111</v>
      </c>
      <c r="F2361" s="3" t="s">
        <v>17112</v>
      </c>
      <c r="G2361" s="3" t="s">
        <v>17113</v>
      </c>
      <c r="H2361" s="3" t="s">
        <v>17114</v>
      </c>
      <c r="I2361" s="3" t="str">
        <f>IFERROR(__xludf.DUMMYFUNCTION("GOOGLETRANSLATE(H2361,""id"",""en"")"),"It doesn't go down, you will get married young people age")</f>
        <v>It doesn't go down, you will get married young people age</v>
      </c>
    </row>
    <row r="2362" ht="15.75" customHeight="1">
      <c r="A2362" s="3" t="s">
        <v>17115</v>
      </c>
      <c r="B2362" s="3" t="s">
        <v>17116</v>
      </c>
      <c r="C2362" s="3" t="s">
        <v>17117</v>
      </c>
      <c r="D2362" s="3" t="s">
        <v>17118</v>
      </c>
      <c r="E2362" s="3" t="s">
        <v>17119</v>
      </c>
      <c r="F2362" s="3" t="s">
        <v>17120</v>
      </c>
      <c r="G2362" s="3" t="s">
        <v>17120</v>
      </c>
      <c r="H2362" s="3" t="s">
        <v>17121</v>
      </c>
      <c r="I2362" s="3" t="str">
        <f>IFERROR(__xludf.DUMMYFUNCTION("GOOGLETRANSLATE(H2362,""id"",""en"")"),"Kagalah Marriage Young Marriage Child Childfree Mane")</f>
        <v>Kagalah Marriage Young Marriage Child Childfree Mane</v>
      </c>
    </row>
    <row r="2363" ht="15.75" customHeight="1">
      <c r="A2363" s="3" t="s">
        <v>17122</v>
      </c>
      <c r="B2363" s="3" t="s">
        <v>17122</v>
      </c>
      <c r="C2363" s="3" t="s">
        <v>17123</v>
      </c>
      <c r="D2363" s="3" t="s">
        <v>17124</v>
      </c>
      <c r="E2363" s="3" t="s">
        <v>17125</v>
      </c>
      <c r="F2363" s="3" t="s">
        <v>17126</v>
      </c>
      <c r="G2363" s="3" t="s">
        <v>17127</v>
      </c>
      <c r="H2363" s="3" t="s">
        <v>17128</v>
      </c>
      <c r="I2363" s="3" t="str">
        <f>IFERROR(__xludf.DUMMYFUNCTION("GOOGLETRANSLATE(H2363,""id"",""en"")"),"the influence is just minors young marriage young kids free ending the ending child.")</f>
        <v>the influence is just minors young marriage young kids free ending the ending child.</v>
      </c>
    </row>
    <row r="2364" ht="15.75" customHeight="1">
      <c r="A2364" s="3" t="s">
        <v>17129</v>
      </c>
      <c r="B2364" s="3" t="s">
        <v>17130</v>
      </c>
      <c r="C2364" s="3" t="s">
        <v>17131</v>
      </c>
      <c r="D2364" s="3" t="s">
        <v>17132</v>
      </c>
      <c r="E2364" s="3" t="s">
        <v>17133</v>
      </c>
      <c r="F2364" s="3" t="s">
        <v>17134</v>
      </c>
      <c r="G2364" s="3" t="s">
        <v>17135</v>
      </c>
      <c r="H2364" s="3" t="s">
        <v>17136</v>
      </c>
      <c r="I2364" s="3" t="str">
        <f>IFERROR(__xludf.DUMMYFUNCTION("GOOGLETRANSLATE(H2364,""id"",""en"")"),"Children an child and young marriage tens of women aware of the child's responsibility, the high patriarchal of the upper patriarchal")</f>
        <v>Children an child and young marriage tens of women aware of the child's responsibility, the high patriarchal of the upper patriarchal</v>
      </c>
    </row>
    <row r="2365" ht="15.75" customHeight="1">
      <c r="A2365" s="3" t="s">
        <v>17137</v>
      </c>
      <c r="B2365" s="3" t="s">
        <v>17138</v>
      </c>
      <c r="C2365" s="3" t="s">
        <v>17139</v>
      </c>
      <c r="D2365" s="3" t="s">
        <v>17140</v>
      </c>
      <c r="E2365" s="3" t="s">
        <v>17141</v>
      </c>
      <c r="F2365" s="3" t="s">
        <v>17142</v>
      </c>
      <c r="G2365" s="3" t="s">
        <v>17143</v>
      </c>
      <c r="H2365" s="3" t="s">
        <v>17144</v>
      </c>
      <c r="I2365" s="3" t="str">
        <f>IFERROR(__xludf.DUMMYFUNCTION("GOOGLETRANSLATE(H2365,""id"",""en"")"),"Types of Flexing Indonesia Young Marriage Girlfriends Syar Life Japanese age teenagers")</f>
        <v>Types of Flexing Indonesia Young Marriage Girlfriends Syar Life Japanese age teenagers</v>
      </c>
    </row>
    <row r="2366" ht="15.75" customHeight="1">
      <c r="A2366" s="3" t="s">
        <v>17145</v>
      </c>
      <c r="B2366" s="3" t="s">
        <v>17146</v>
      </c>
      <c r="C2366" s="3" t="s">
        <v>17147</v>
      </c>
      <c r="D2366" s="3" t="s">
        <v>17148</v>
      </c>
      <c r="E2366" s="3" t="s">
        <v>17149</v>
      </c>
      <c r="F2366" s="3" t="s">
        <v>17150</v>
      </c>
      <c r="G2366" s="3" t="s">
        <v>17151</v>
      </c>
      <c r="H2366" s="3" t="s">
        <v>17152</v>
      </c>
      <c r="I2366" s="3" t="str">
        <f>IFERROR(__xludf.DUMMYFUNCTION("GOOGLETRANSLATE(H2366,""id"",""en"")"),"Chinese you know really young, I am satisfied looking for money to play with the youth, if you are satisfied, you are satisfied if you get married if the candidate is bad, it takes care of the marriage, Also, I say people think hehe")</f>
        <v>Chinese you know really young, I am satisfied looking for money to play with the youth, if you are satisfied, you are satisfied if you get married if the candidate is bad, it takes care of the marriage, Also, I say people think hehe</v>
      </c>
    </row>
    <row r="2367" ht="15.75" customHeight="1">
      <c r="A2367" s="3" t="s">
        <v>17153</v>
      </c>
      <c r="B2367" s="3" t="s">
        <v>17154</v>
      </c>
      <c r="C2367" s="3" t="s">
        <v>17155</v>
      </c>
      <c r="D2367" s="3" t="s">
        <v>17156</v>
      </c>
      <c r="E2367" s="3" t="s">
        <v>17157</v>
      </c>
      <c r="F2367" s="3" t="s">
        <v>17158</v>
      </c>
      <c r="G2367" s="3" t="s">
        <v>17159</v>
      </c>
      <c r="H2367" s="3" t="s">
        <v>17160</v>
      </c>
      <c r="I2367" s="3" t="str">
        <f>IFERROR(__xludf.DUMMYFUNCTION("GOOGLETRANSLATE(H2367,""id"",""en"")"),"Young Marriage Bet Bet Age Children Dik Parents Effect of Mindset This Science Knowing the Brain Understanding of Lustful Brain")</f>
        <v>Young Marriage Bet Bet Age Children Dik Parents Effect of Mindset This Science Knowing the Brain Understanding of Lustful Brain</v>
      </c>
    </row>
    <row r="2368" ht="15.75" customHeight="1">
      <c r="A2368" s="3" t="s">
        <v>17161</v>
      </c>
      <c r="B2368" s="3" t="s">
        <v>17162</v>
      </c>
      <c r="C2368" s="3" t="s">
        <v>17163</v>
      </c>
      <c r="D2368" s="3" t="s">
        <v>17164</v>
      </c>
      <c r="E2368" s="3" t="s">
        <v>17165</v>
      </c>
      <c r="F2368" s="3" t="s">
        <v>17166</v>
      </c>
      <c r="G2368" s="3" t="s">
        <v>17166</v>
      </c>
      <c r="H2368" s="3" t="s">
        <v>17167</v>
      </c>
      <c r="I2368" s="3" t="str">
        <f>IFERROR(__xludf.DUMMYFUNCTION("GOOGLETRANSLATE(H2368,""id"",""en"")"),"young marriage sometimes parents grip the child sustenance system wkwkwk")</f>
        <v>young marriage sometimes parents grip the child sustenance system wkwkwk</v>
      </c>
    </row>
    <row r="2369" ht="15.75" customHeight="1">
      <c r="A2369" s="3" t="s">
        <v>17168</v>
      </c>
      <c r="B2369" s="3" t="s">
        <v>17169</v>
      </c>
      <c r="C2369" s="3" t="s">
        <v>17170</v>
      </c>
      <c r="D2369" s="3" t="s">
        <v>17171</v>
      </c>
      <c r="E2369" s="3" t="s">
        <v>17172</v>
      </c>
      <c r="F2369" s="3" t="s">
        <v>17173</v>
      </c>
      <c r="G2369" s="3" t="s">
        <v>17174</v>
      </c>
      <c r="H2369" s="3" t="s">
        <v>17175</v>
      </c>
      <c r="I2369" s="3" t="str">
        <f>IFERROR(__xludf.DUMMYFUNCTION("GOOGLETRANSLATE(H2369,""id"",""en"")"),"Yes, you know, just try to marry a young man, note the age of the group of graphics, the assumption is that the assumption is the assumption limit")</f>
        <v>Yes, you know, just try to marry a young man, note the age of the group of graphics, the assumption is that the assumption is the assumption limit</v>
      </c>
    </row>
    <row r="2370" ht="15.75" customHeight="1">
      <c r="A2370" s="3" t="s">
        <v>17176</v>
      </c>
      <c r="B2370" s="3" t="s">
        <v>17177</v>
      </c>
      <c r="C2370" s="3" t="s">
        <v>17178</v>
      </c>
      <c r="D2370" s="3" t="s">
        <v>17179</v>
      </c>
      <c r="E2370" s="3" t="s">
        <v>17180</v>
      </c>
      <c r="F2370" s="3" t="s">
        <v>17181</v>
      </c>
      <c r="G2370" s="3" t="s">
        <v>17182</v>
      </c>
      <c r="H2370" s="3" t="s">
        <v>17183</v>
      </c>
      <c r="I2370" s="3" t="str">
        <f>IFERROR(__xludf.DUMMYFUNCTION("GOOGLETRANSLATE(H2370,""id"",""en"")"),"glad to see replies aware due to the danger of young marriage students the role of lowering the marriage rate of children")</f>
        <v>glad to see replies aware due to the danger of young marriage students the role of lowering the marriage rate of children</v>
      </c>
    </row>
    <row r="2371" ht="15.75" customHeight="1">
      <c r="A2371" s="3" t="s">
        <v>17184</v>
      </c>
      <c r="B2371" s="3" t="s">
        <v>17185</v>
      </c>
      <c r="C2371" s="3" t="s">
        <v>17186</v>
      </c>
      <c r="D2371" s="3" t="s">
        <v>17187</v>
      </c>
      <c r="E2371" s="3" t="s">
        <v>17188</v>
      </c>
      <c r="F2371" s="3" t="s">
        <v>17189</v>
      </c>
      <c r="G2371" s="3" t="s">
        <v>17190</v>
      </c>
      <c r="H2371" s="3" t="s">
        <v>17191</v>
      </c>
      <c r="I2371" s="3" t="str">
        <f>IFERROR(__xludf.DUMMYFUNCTION("GOOGLETRANSLATE(H2371,""id"",""en"")"),"Young Marriage So Rich Country of Favors Indonesian People See Rich State Rich People Tell the Children of Biyaya Countries Examples of Qatar Countries")</f>
        <v>Young Marriage So Rich Country of Favors Indonesian People See Rich State Rich People Tell the Children of Biyaya Countries Examples of Qatar Countries</v>
      </c>
    </row>
    <row r="2372" ht="15.75" customHeight="1">
      <c r="A2372" s="3" t="s">
        <v>17192</v>
      </c>
      <c r="B2372" s="3" t="s">
        <v>17192</v>
      </c>
      <c r="C2372" s="3" t="s">
        <v>17193</v>
      </c>
      <c r="D2372" s="3" t="s">
        <v>17194</v>
      </c>
      <c r="E2372" s="3" t="s">
        <v>17194</v>
      </c>
      <c r="F2372" s="3" t="s">
        <v>17195</v>
      </c>
      <c r="G2372" s="3" t="s">
        <v>17195</v>
      </c>
      <c r="H2372" s="3" t="s">
        <v>17196</v>
      </c>
      <c r="I2372" s="3" t="str">
        <f>IFERROR(__xludf.DUMMYFUNCTION("GOOGLETRANSLATE(H2372,""id"",""en"")"),"my friend marry young nder")</f>
        <v>my friend marry young nder</v>
      </c>
    </row>
    <row r="2373" ht="15.75" customHeight="1">
      <c r="A2373" s="3" t="s">
        <v>17197</v>
      </c>
      <c r="B2373" s="3" t="s">
        <v>17198</v>
      </c>
      <c r="C2373" s="3" t="s">
        <v>17199</v>
      </c>
      <c r="D2373" s="3" t="s">
        <v>17200</v>
      </c>
      <c r="E2373" s="3" t="s">
        <v>17201</v>
      </c>
      <c r="F2373" s="3" t="s">
        <v>17202</v>
      </c>
      <c r="G2373" s="3" t="s">
        <v>17203</v>
      </c>
      <c r="H2373" s="3" t="s">
        <v>17204</v>
      </c>
      <c r="I2373" s="3" t="str">
        <f>IFERROR(__xludf.DUMMYFUNCTION("GOOGLETRANSLATE(H2373,""id"",""en"")"),"Indonesian Fact Phenomenon Young Puts of Marriage Children Draw if the phenomenon of Childfree minority taboo is the generation of an earthquake freesex")</f>
        <v>Indonesian Fact Phenomenon Young Puts of Marriage Children Draw if the phenomenon of Childfree minority taboo is the generation of an earthquake freesex</v>
      </c>
    </row>
    <row r="2374" ht="15.75" customHeight="1">
      <c r="A2374" s="3" t="s">
        <v>17205</v>
      </c>
      <c r="B2374" s="3" t="s">
        <v>17206</v>
      </c>
      <c r="C2374" s="3" t="s">
        <v>17207</v>
      </c>
      <c r="D2374" s="3" t="s">
        <v>17208</v>
      </c>
      <c r="E2374" s="3" t="s">
        <v>17209</v>
      </c>
      <c r="F2374" s="3" t="s">
        <v>17209</v>
      </c>
      <c r="G2374" s="3" t="s">
        <v>17210</v>
      </c>
      <c r="H2374" s="3" t="s">
        <v>17211</v>
      </c>
      <c r="I2374" s="3" t="str">
        <f>IFERROR(__xludf.DUMMYFUNCTION("GOOGLETRANSLATE(H2374,""id"",""en"")"),"Cook Masio Young Marriage Opo Old Marriage Yes Pancet Add Gateli Population")</f>
        <v>Cook Masio Young Marriage Opo Old Marriage Yes Pancet Add Gateli Population</v>
      </c>
    </row>
    <row r="2375" ht="15.75" customHeight="1">
      <c r="A2375" s="3" t="s">
        <v>17212</v>
      </c>
      <c r="B2375" s="3" t="s">
        <v>17213</v>
      </c>
      <c r="C2375" s="3" t="s">
        <v>17214</v>
      </c>
      <c r="D2375" s="3" t="s">
        <v>17215</v>
      </c>
      <c r="E2375" s="3" t="s">
        <v>17216</v>
      </c>
      <c r="F2375" s="3" t="s">
        <v>17217</v>
      </c>
      <c r="G2375" s="3" t="s">
        <v>17217</v>
      </c>
      <c r="H2375" s="3" t="s">
        <v>17218</v>
      </c>
      <c r="I2375" s="3" t="str">
        <f>IFERROR(__xludf.DUMMYFUNCTION("GOOGLETRANSLATE(H2375,""id"",""en"")"),"just work Sundanese Bogor Bandung cianjur subang young marriage to marry divorce and marriage divorce")</f>
        <v>just work Sundanese Bogor Bandung cianjur subang young marriage to marry divorce and marriage divorce</v>
      </c>
    </row>
    <row r="2376" ht="15.75" customHeight="1">
      <c r="A2376" s="3" t="s">
        <v>17219</v>
      </c>
      <c r="B2376" s="3" t="s">
        <v>17220</v>
      </c>
      <c r="C2376" s="3" t="s">
        <v>17221</v>
      </c>
      <c r="D2376" s="3" t="s">
        <v>17222</v>
      </c>
      <c r="E2376" s="3" t="s">
        <v>17223</v>
      </c>
      <c r="F2376" s="3" t="s">
        <v>17224</v>
      </c>
      <c r="G2376" s="3" t="s">
        <v>17224</v>
      </c>
      <c r="H2376" s="3" t="s">
        <v>17225</v>
      </c>
      <c r="I2376" s="3" t="str">
        <f>IFERROR(__xludf.DUMMYFUNCTION("GOOGLETRANSLATE(H2376,""id"",""en"")"),"Young Marriage Jare")</f>
        <v>Young Marriage Jare</v>
      </c>
    </row>
    <row r="2377" ht="15.75" customHeight="1">
      <c r="A2377" s="3" t="s">
        <v>17226</v>
      </c>
      <c r="B2377" s="3" t="s">
        <v>17227</v>
      </c>
      <c r="C2377" s="3" t="s">
        <v>17228</v>
      </c>
      <c r="D2377" s="3" t="s">
        <v>17229</v>
      </c>
      <c r="E2377" s="3" t="s">
        <v>17230</v>
      </c>
      <c r="F2377" s="3" t="s">
        <v>17231</v>
      </c>
      <c r="G2377" s="3" t="s">
        <v>17232</v>
      </c>
      <c r="H2377" s="3" t="s">
        <v>17233</v>
      </c>
      <c r="I2377" s="3" t="str">
        <f>IFERROR(__xludf.DUMMYFUNCTION("GOOGLETRANSLATE(H2377,""id"",""en"")"),"Young Marriage Communities Young Puts Problematic if an adult husband is established young young women marriage, if only young category of young marriage")</f>
        <v>Young Marriage Communities Young Puts Problematic if an adult husband is established young young women marriage, if only young category of young marriage</v>
      </c>
    </row>
    <row r="2378" ht="15.75" customHeight="1">
      <c r="A2378" s="3" t="s">
        <v>17234</v>
      </c>
      <c r="B2378" s="3" t="s">
        <v>17235</v>
      </c>
      <c r="C2378" s="3" t="s">
        <v>17236</v>
      </c>
      <c r="D2378" s="3" t="s">
        <v>17237</v>
      </c>
      <c r="E2378" s="3" t="s">
        <v>17238</v>
      </c>
      <c r="F2378" s="3" t="s">
        <v>17239</v>
      </c>
      <c r="G2378" s="3" t="s">
        <v>17240</v>
      </c>
      <c r="H2378" s="3" t="s">
        <v>17241</v>
      </c>
      <c r="I2378" s="3" t="str">
        <f>IFERROR(__xludf.DUMMYFUNCTION("GOOGLETRANSLATE(H2378,""id"",""en"")"),"Real Story, brother, you can tell a young child because you are young, you are young, you are a young child.")</f>
        <v>Real Story, brother, you can tell a young child because you are young, you are young, you are a young child.</v>
      </c>
    </row>
    <row r="2379" ht="15.75" customHeight="1">
      <c r="A2379" s="3" t="s">
        <v>17242</v>
      </c>
      <c r="B2379" s="3" t="s">
        <v>17243</v>
      </c>
      <c r="C2379" s="3" t="s">
        <v>17244</v>
      </c>
      <c r="D2379" s="3" t="s">
        <v>17245</v>
      </c>
      <c r="E2379" s="3" t="s">
        <v>17246</v>
      </c>
      <c r="F2379" s="3" t="s">
        <v>17247</v>
      </c>
      <c r="G2379" s="3" t="s">
        <v>17248</v>
      </c>
      <c r="H2379" s="3" t="s">
        <v>17249</v>
      </c>
      <c r="I2379" s="3" t="str">
        <f>IFERROR(__xludf.DUMMYFUNCTION("GOOGLETRANSLATE(H2379,""id"",""en"")"),"I wonder why I want to marry the economy, the economy is sufficient to be willing to be willing to stop the wisdom of marriage mudapdhal yes household marriage sometimes likes to bicker if sometimes")</f>
        <v>I wonder why I want to marry the economy, the economy is sufficient to be willing to be willing to stop the wisdom of marriage mudapdhal yes household marriage sometimes likes to bicker if sometimes</v>
      </c>
    </row>
    <row r="2380" ht="15.75" customHeight="1">
      <c r="A2380" s="3" t="s">
        <v>17250</v>
      </c>
      <c r="B2380" s="3" t="s">
        <v>17251</v>
      </c>
      <c r="C2380" s="3" t="s">
        <v>17252</v>
      </c>
      <c r="D2380" s="3" t="s">
        <v>17253</v>
      </c>
      <c r="E2380" s="3" t="s">
        <v>17254</v>
      </c>
      <c r="F2380" s="3" t="s">
        <v>17255</v>
      </c>
      <c r="G2380" s="3" t="s">
        <v>17256</v>
      </c>
      <c r="H2380" s="3" t="s">
        <v>17257</v>
      </c>
      <c r="I2380" s="3" t="str">
        <f>IFERROR(__xludf.DUMMYFUNCTION("GOOGLETRANSLATE(H2380,""id"",""en"")"),"environment of young marriage children")</f>
        <v>environment of young marriage children</v>
      </c>
    </row>
    <row r="2381" ht="15.75" customHeight="1">
      <c r="A2381" s="3" t="s">
        <v>17258</v>
      </c>
      <c r="B2381" s="3" t="s">
        <v>17259</v>
      </c>
      <c r="C2381" s="3" t="s">
        <v>17260</v>
      </c>
      <c r="D2381" s="3" t="s">
        <v>17261</v>
      </c>
      <c r="E2381" s="3" t="s">
        <v>17262</v>
      </c>
      <c r="F2381" s="3" t="s">
        <v>17263</v>
      </c>
      <c r="G2381" s="3" t="s">
        <v>17264</v>
      </c>
      <c r="H2381" s="3" t="s">
        <v>17265</v>
      </c>
      <c r="I2381" s="3" t="str">
        <f>IFERROR(__xludf.DUMMYFUNCTION("GOOGLETRANSLATE(H2381,""id"",""en"")"),"I am a vulnerable group of structural conditions generalized the meaning of the problematic young marriage, the poor people are full because the rich practice of the rich person is not smart")</f>
        <v>I am a vulnerable group of structural conditions generalized the meaning of the problematic young marriage, the poor people are full because the rich practice of the rich person is not smart</v>
      </c>
    </row>
    <row r="2382" ht="15.75" customHeight="1">
      <c r="A2382" s="3" t="s">
        <v>17266</v>
      </c>
      <c r="B2382" s="3" t="s">
        <v>17267</v>
      </c>
      <c r="C2382" s="3" t="s">
        <v>17268</v>
      </c>
      <c r="D2382" s="3" t="s">
        <v>17269</v>
      </c>
      <c r="E2382" s="3" t="s">
        <v>17270</v>
      </c>
      <c r="F2382" s="3" t="s">
        <v>17271</v>
      </c>
      <c r="G2382" s="3" t="s">
        <v>17272</v>
      </c>
      <c r="H2382" s="3" t="s">
        <v>17273</v>
      </c>
      <c r="I2382" s="3" t="str">
        <f>IFERROR(__xludf.DUMMYFUNCTION("GOOGLETRANSLATE(H2382,""id"",""en"")"),"the middle neighbor under the child chooses young marriage, mother after school work, search for marriage")</f>
        <v>the middle neighbor under the child chooses young marriage, mother after school work, search for marriage</v>
      </c>
    </row>
    <row r="2383" ht="15.75" customHeight="1">
      <c r="A2383" s="3" t="s">
        <v>17274</v>
      </c>
      <c r="B2383" s="3" t="s">
        <v>17275</v>
      </c>
      <c r="C2383" s="3" t="s">
        <v>17276</v>
      </c>
      <c r="D2383" s="3" t="s">
        <v>17277</v>
      </c>
      <c r="E2383" s="3" t="s">
        <v>17278</v>
      </c>
      <c r="F2383" s="3" t="s">
        <v>17279</v>
      </c>
      <c r="G2383" s="3" t="s">
        <v>17280</v>
      </c>
      <c r="H2383" s="3" t="s">
        <v>17281</v>
      </c>
      <c r="I2383" s="3" t="str">
        <f>IFERROR(__xludf.DUMMYFUNCTION("GOOGLETRANSLATE(H2383,""id"",""en"")"),"Yes, the work story of the home industry home is a young coworker graduated from graduating from the marriage alas")</f>
        <v>Yes, the work story of the home industry home is a young coworker graduated from graduating from the marriage alas</v>
      </c>
    </row>
    <row r="2384" ht="15.75" customHeight="1">
      <c r="A2384" s="3" t="s">
        <v>17282</v>
      </c>
      <c r="B2384" s="3" t="s">
        <v>17283</v>
      </c>
      <c r="C2384" s="3" t="s">
        <v>17284</v>
      </c>
      <c r="D2384" s="3" t="s">
        <v>17285</v>
      </c>
      <c r="E2384" s="3" t="s">
        <v>17286</v>
      </c>
      <c r="F2384" s="3" t="s">
        <v>17287</v>
      </c>
      <c r="G2384" s="3" t="s">
        <v>17288</v>
      </c>
      <c r="H2384" s="3" t="s">
        <v>17289</v>
      </c>
      <c r="I2384" s="3" t="str">
        <f>IFERROR(__xludf.DUMMYFUNCTION("GOOGLETRANSLATE(H2384,""id"",""en"")"),"Parents of children burden assume assets entrust young marriage under parents think of the child's burden of marriage a child's relief")</f>
        <v>Parents of children burden assume assets entrust young marriage under parents think of the child's burden of marriage a child's relief</v>
      </c>
    </row>
    <row r="2385" ht="15.75" customHeight="1">
      <c r="A2385" s="3" t="s">
        <v>17290</v>
      </c>
      <c r="B2385" s="3" t="s">
        <v>17291</v>
      </c>
      <c r="C2385" s="3" t="s">
        <v>17292</v>
      </c>
      <c r="D2385" s="3" t="s">
        <v>17293</v>
      </c>
      <c r="E2385" s="3" t="s">
        <v>17294</v>
      </c>
      <c r="F2385" s="3" t="s">
        <v>17295</v>
      </c>
      <c r="G2385" s="3" t="s">
        <v>17296</v>
      </c>
      <c r="H2385" s="3" t="s">
        <v>17297</v>
      </c>
      <c r="I2385" s="3" t="str">
        <f>IFERROR(__xludf.DUMMYFUNCTION("GOOGLETRANSLATE(H2385,""id"",""en"")"),"marriage consider a solution so that parents do not pay the child of marriage under the middle of a young child the child is under the poor, the circumference of the devil is not used up")</f>
        <v>marriage consider a solution so that parents do not pay the child of marriage under the middle of a young child the child is under the poor, the circumference of the devil is not used up</v>
      </c>
    </row>
    <row r="2386" ht="15.75" customHeight="1">
      <c r="A2386" s="3" t="s">
        <v>17298</v>
      </c>
      <c r="B2386" s="3" t="s">
        <v>17299</v>
      </c>
      <c r="C2386" s="3" t="s">
        <v>17300</v>
      </c>
      <c r="D2386" s="3" t="s">
        <v>17301</v>
      </c>
      <c r="E2386" s="3" t="s">
        <v>17302</v>
      </c>
      <c r="F2386" s="3" t="s">
        <v>17303</v>
      </c>
      <c r="G2386" s="3" t="s">
        <v>17304</v>
      </c>
      <c r="H2386" s="3" t="s">
        <v>17305</v>
      </c>
      <c r="I2386" s="3" t="str">
        <f>IFERROR(__xludf.DUMMYFUNCTION("GOOGLETRANSLATE(H2386,""id"",""en"")"),"Really after marriage, it is difficult for parents to pay off children to pay young children with marriage to get married using high work, you can talk about old virgin friends")</f>
        <v>Really after marriage, it is difficult for parents to pay off children to pay young children with marriage to get married using high work, you can talk about old virgin friends</v>
      </c>
    </row>
    <row r="2387" ht="15.75" customHeight="1">
      <c r="A2387" s="3" t="s">
        <v>17306</v>
      </c>
      <c r="B2387" s="3" t="s">
        <v>17307</v>
      </c>
      <c r="C2387" s="3" t="s">
        <v>17308</v>
      </c>
      <c r="D2387" s="3" t="s">
        <v>17309</v>
      </c>
      <c r="E2387" s="3" t="s">
        <v>17310</v>
      </c>
      <c r="F2387" s="3" t="s">
        <v>17311</v>
      </c>
      <c r="G2387" s="3" t="s">
        <v>17312</v>
      </c>
      <c r="H2387" s="3" t="s">
        <v>17313</v>
      </c>
      <c r="I2387" s="3" t="str">
        <f>IFERROR(__xludf.DUMMYFUNCTION("GOOGLETRANSLATE(H2387,""id"",""en"")"),"the people are low education thinking like nder think yes, students are low")</f>
        <v>the people are low education thinking like nder think yes, students are low</v>
      </c>
    </row>
    <row r="2388" ht="15.75" customHeight="1">
      <c r="A2388" s="3" t="s">
        <v>17314</v>
      </c>
      <c r="B2388" s="3" t="s">
        <v>17315</v>
      </c>
      <c r="C2388" s="3" t="s">
        <v>17316</v>
      </c>
      <c r="D2388" s="3" t="s">
        <v>17317</v>
      </c>
      <c r="E2388" s="3" t="s">
        <v>17318</v>
      </c>
      <c r="F2388" s="3" t="s">
        <v>17319</v>
      </c>
      <c r="G2388" s="3" t="s">
        <v>17320</v>
      </c>
      <c r="H2388" s="3" t="s">
        <v>17321</v>
      </c>
      <c r="I2388" s="3" t="str">
        <f>IFERROR(__xludf.DUMMYFUNCTION("GOOGLETRANSLATE(H2388,""id"",""en"")"),"the area see young girls marriage many poor marriage students so that the responsibility of parents is difficult for the economy")</f>
        <v>the area see young girls marriage many poor marriage students so that the responsibility of parents is difficult for the economy</v>
      </c>
    </row>
    <row r="2389" ht="15.75" customHeight="1">
      <c r="A2389" s="3" t="s">
        <v>17322</v>
      </c>
      <c r="B2389" s="3" t="s">
        <v>17323</v>
      </c>
      <c r="C2389" s="3" t="s">
        <v>17324</v>
      </c>
      <c r="D2389" s="3" t="s">
        <v>17325</v>
      </c>
      <c r="E2389" s="3" t="s">
        <v>17326</v>
      </c>
      <c r="F2389" s="3" t="s">
        <v>17327</v>
      </c>
      <c r="G2389" s="3" t="s">
        <v>17328</v>
      </c>
      <c r="H2389" s="3" t="s">
        <v>17329</v>
      </c>
      <c r="I2389" s="3" t="str">
        <f>IFERROR(__xludf.DUMMYFUNCTION("GOOGLETRANSLATE(H2389,""id"",""en"")"),"as a result girl parents the burden of lack of living for children many people access low students or marriage education both the bad risk of young marriage")</f>
        <v>as a result girl parents the burden of lack of living for children many people access low students or marriage education both the bad risk of young marriage</v>
      </c>
    </row>
    <row r="2390" ht="15.75" customHeight="1">
      <c r="A2390" s="3" t="s">
        <v>17330</v>
      </c>
      <c r="B2390" s="3" t="s">
        <v>17331</v>
      </c>
      <c r="C2390" s="3" t="s">
        <v>17332</v>
      </c>
      <c r="D2390" s="3" t="s">
        <v>17333</v>
      </c>
      <c r="E2390" s="3" t="s">
        <v>17334</v>
      </c>
      <c r="F2390" s="3" t="s">
        <v>17335</v>
      </c>
      <c r="G2390" s="3" t="s">
        <v>17336</v>
      </c>
      <c r="H2390" s="3" t="s">
        <v>17337</v>
      </c>
      <c r="I2390" s="3" t="str">
        <f>IFERROR(__xludf.DUMMYFUNCTION("GOOGLETRANSLATE(H2390,""id"",""en"")"),"not marriage to care for children home head family lives live husband salaries lazy limits young work sad to see rice children")</f>
        <v>not marriage to care for children home head family lives live husband salaries lazy limits young work sad to see rice children</v>
      </c>
    </row>
    <row r="2391" ht="15.75" customHeight="1">
      <c r="A2391" s="3" t="s">
        <v>17338</v>
      </c>
      <c r="B2391" s="3" t="s">
        <v>17338</v>
      </c>
      <c r="C2391" s="3" t="s">
        <v>17338</v>
      </c>
      <c r="D2391" s="3" t="s">
        <v>17339</v>
      </c>
      <c r="E2391" s="3" t="s">
        <v>17340</v>
      </c>
      <c r="F2391" s="3" t="s">
        <v>17341</v>
      </c>
      <c r="G2391" s="3" t="s">
        <v>17341</v>
      </c>
      <c r="H2391" s="3" t="s">
        <v>17342</v>
      </c>
      <c r="I2391" s="3" t="str">
        <f>IFERROR(__xludf.DUMMYFUNCTION("GOOGLETRANSLATE(H2391,""id"",""en"")"),"my mother bought a young marriage phone")</f>
        <v>my mother bought a young marriage phone</v>
      </c>
    </row>
    <row r="2392" ht="15.75" customHeight="1">
      <c r="A2392" s="3" t="s">
        <v>17343</v>
      </c>
      <c r="B2392" s="3" t="s">
        <v>17344</v>
      </c>
      <c r="C2392" s="3" t="s">
        <v>17345</v>
      </c>
      <c r="D2392" s="3" t="s">
        <v>17346</v>
      </c>
      <c r="E2392" s="3" t="s">
        <v>17347</v>
      </c>
      <c r="F2392" s="3" t="s">
        <v>17348</v>
      </c>
      <c r="G2392" s="3" t="s">
        <v>17349</v>
      </c>
      <c r="H2392" s="3" t="s">
        <v>17350</v>
      </c>
      <c r="I2392" s="3" t="str">
        <f>IFERROR(__xludf.DUMMYFUNCTION("GOOGLETRANSLATE(H2392,""id"",""en"")"),"Near you just think repeatedly responding to aware that I am a good favorable to age, really marriage, afraid")</f>
        <v>Near you just think repeatedly responding to aware that I am a good favorable to age, really marriage, afraid</v>
      </c>
    </row>
    <row r="2393" ht="15.75" customHeight="1">
      <c r="A2393" s="3" t="s">
        <v>17351</v>
      </c>
      <c r="B2393" s="3" t="s">
        <v>17351</v>
      </c>
      <c r="C2393" s="3" t="s">
        <v>17352</v>
      </c>
      <c r="D2393" s="3" t="s">
        <v>17353</v>
      </c>
      <c r="E2393" s="3" t="s">
        <v>17354</v>
      </c>
      <c r="F2393" s="3" t="s">
        <v>17355</v>
      </c>
      <c r="G2393" s="3" t="s">
        <v>17356</v>
      </c>
      <c r="H2393" s="3" t="s">
        <v>17357</v>
      </c>
      <c r="I2393" s="3" t="str">
        <f>IFERROR(__xludf.DUMMYFUNCTION("GOOGLETRANSLATE(H2393,""id"",""en"")"),"The burden of the young grandchild of the young marriage is ready to bother you")</f>
        <v>The burden of the young grandchild of the young marriage is ready to bother you</v>
      </c>
    </row>
    <row r="2394" ht="15.75" customHeight="1">
      <c r="A2394" s="3" t="s">
        <v>17358</v>
      </c>
      <c r="B2394" s="3" t="s">
        <v>17359</v>
      </c>
      <c r="C2394" s="3" t="s">
        <v>17360</v>
      </c>
      <c r="D2394" s="3" t="s">
        <v>17361</v>
      </c>
      <c r="E2394" s="3" t="s">
        <v>17362</v>
      </c>
      <c r="F2394" s="3" t="s">
        <v>17363</v>
      </c>
      <c r="G2394" s="3" t="s">
        <v>17364</v>
      </c>
      <c r="H2394" s="3" t="s">
        <v>17365</v>
      </c>
      <c r="I2394" s="3" t="str">
        <f>IFERROR(__xludf.DUMMYFUNCTION("GOOGLETRANSLATE(H2394,""id"",""en"")"),"Confused talking poor poor marriage school age, poor marriage young")</f>
        <v>Confused talking poor poor marriage school age, poor marriage young</v>
      </c>
    </row>
    <row r="2395" ht="15.75" customHeight="1">
      <c r="A2395" s="3" t="s">
        <v>17366</v>
      </c>
      <c r="B2395" s="3" t="s">
        <v>17367</v>
      </c>
      <c r="C2395" s="3" t="s">
        <v>17368</v>
      </c>
      <c r="D2395" s="3" t="s">
        <v>17369</v>
      </c>
      <c r="E2395" s="3" t="s">
        <v>17370</v>
      </c>
      <c r="F2395" s="3" t="s">
        <v>17371</v>
      </c>
      <c r="G2395" s="3" t="s">
        <v>17372</v>
      </c>
      <c r="H2395" s="3" t="s">
        <v>17373</v>
      </c>
      <c r="I2395" s="3" t="str">
        <f>IFERROR(__xludf.DUMMYFUNCTION("GOOGLETRANSLATE(H2395,""id"",""en"")"),"Jigujelly is not thinking of young marriage to choose a career school.")</f>
        <v>Jigujelly is not thinking of young marriage to choose a career school.</v>
      </c>
    </row>
    <row r="2396" ht="15.75" customHeight="1">
      <c r="A2396" s="3" t="s">
        <v>17374</v>
      </c>
      <c r="B2396" s="3" t="s">
        <v>17375</v>
      </c>
      <c r="C2396" s="3" t="s">
        <v>17376</v>
      </c>
      <c r="D2396" s="3" t="s">
        <v>17377</v>
      </c>
      <c r="E2396" s="3" t="s">
        <v>17378</v>
      </c>
      <c r="F2396" s="3" t="s">
        <v>17379</v>
      </c>
      <c r="G2396" s="3" t="s">
        <v>17380</v>
      </c>
      <c r="H2396" s="3" t="s">
        <v>17381</v>
      </c>
      <c r="I2396" s="3" t="str">
        <f>IFERROR(__xludf.DUMMYFUNCTION("GOOGLETRANSLATE(H2396,""id"",""en"")"),"Lower middle of the middle of the middle of the upper young fwb and podopodo kenthu tok")</f>
        <v>Lower middle of the middle of the middle of the upper young fwb and podopodo kenthu tok</v>
      </c>
    </row>
    <row r="2397" ht="15.75" customHeight="1">
      <c r="A2397" s="3" t="s">
        <v>17382</v>
      </c>
      <c r="B2397" s="3" t="s">
        <v>17383</v>
      </c>
      <c r="C2397" s="3" t="s">
        <v>17384</v>
      </c>
      <c r="D2397" s="3" t="s">
        <v>17385</v>
      </c>
      <c r="E2397" s="3" t="s">
        <v>17386</v>
      </c>
      <c r="F2397" s="3" t="s">
        <v>17387</v>
      </c>
      <c r="G2397" s="3" t="s">
        <v>17388</v>
      </c>
      <c r="H2397" s="3" t="s">
        <v>17389</v>
      </c>
      <c r="I2397" s="3" t="str">
        <f>IFERROR(__xludf.DUMMYFUNCTION("GOOGLETRANSLATE(H2397,""id"",""en"")"),"Young Marriage, Lecture Call Mbah")</f>
        <v>Young Marriage, Lecture Call Mbah</v>
      </c>
    </row>
    <row r="2398" ht="15.75" customHeight="1">
      <c r="A2398" s="3" t="s">
        <v>17390</v>
      </c>
      <c r="B2398" s="3" t="s">
        <v>17391</v>
      </c>
      <c r="C2398" s="3" t="s">
        <v>17392</v>
      </c>
      <c r="D2398" s="3" t="s">
        <v>17393</v>
      </c>
      <c r="E2398" s="3" t="s">
        <v>17394</v>
      </c>
      <c r="F2398" s="3" t="s">
        <v>17395</v>
      </c>
      <c r="G2398" s="3" t="s">
        <v>17396</v>
      </c>
      <c r="H2398" s="3" t="s">
        <v>17397</v>
      </c>
      <c r="I2398" s="3" t="str">
        <f>IFERROR(__xludf.DUMMYFUNCTION("GOOGLETRANSLATE(H2398,""id"",""en"")"),"Marriage Young Age Im Kinda Innocent and Naive At That Time says the marriage of BLA blah blah blah manut only a student achievement champion for the provincial school representative competition")</f>
        <v>Marriage Young Age Im Kinda Innocent and Naive At That Time says the marriage of BLA blah blah blah manut only a student achievement champion for the provincial school representative competition</v>
      </c>
    </row>
    <row r="2399" ht="15.75" customHeight="1">
      <c r="A2399" s="3" t="s">
        <v>17398</v>
      </c>
      <c r="B2399" s="3" t="s">
        <v>17399</v>
      </c>
      <c r="C2399" s="3" t="s">
        <v>17400</v>
      </c>
      <c r="D2399" s="3" t="s">
        <v>17401</v>
      </c>
      <c r="E2399" s="3" t="s">
        <v>17402</v>
      </c>
      <c r="F2399" s="3" t="s">
        <v>17403</v>
      </c>
      <c r="G2399" s="3" t="s">
        <v>17404</v>
      </c>
      <c r="H2399" s="3" t="s">
        <v>17405</v>
      </c>
      <c r="I2399" s="3" t="str">
        <f>IFERROR(__xludf.DUMMYFUNCTION("GOOGLETRANSLATE(H2399,""id"",""en"")"),"Jigujelly MJB Middle Upper Didik Didik Career Appeal directly marriage, it is very rare")</f>
        <v>Jigujelly MJB Middle Upper Didik Didik Career Appeal directly marriage, it is very rare</v>
      </c>
    </row>
    <row r="2400" ht="15.75" customHeight="1">
      <c r="A2400" s="3" t="s">
        <v>17406</v>
      </c>
      <c r="B2400" s="3" t="s">
        <v>17406</v>
      </c>
      <c r="C2400" s="3" t="s">
        <v>17407</v>
      </c>
      <c r="D2400" s="3" t="s">
        <v>17408</v>
      </c>
      <c r="E2400" s="3" t="s">
        <v>17409</v>
      </c>
      <c r="F2400" s="3" t="s">
        <v>17410</v>
      </c>
      <c r="G2400" s="3" t="s">
        <v>17411</v>
      </c>
      <c r="H2400" s="3" t="s">
        <v>17412</v>
      </c>
      <c r="I2400" s="3" t="str">
        <f>IFERROR(__xludf.DUMMYFUNCTION("GOOGLETRANSLATE(H2400,""id"",""en"")"),"really young marriage is it fast pushing, yes, the parents of the woman overlapping the orthumen")</f>
        <v>really young marriage is it fast pushing, yes, the parents of the woman overlapping the orthumen</v>
      </c>
    </row>
    <row r="2401" ht="15.75" customHeight="1">
      <c r="A2401" s="3" t="s">
        <v>17413</v>
      </c>
      <c r="B2401" s="3" t="s">
        <v>17414</v>
      </c>
      <c r="C2401" s="3" t="s">
        <v>17415</v>
      </c>
      <c r="D2401" s="3" t="s">
        <v>17416</v>
      </c>
      <c r="E2401" s="3" t="s">
        <v>17417</v>
      </c>
      <c r="F2401" s="3" t="s">
        <v>17418</v>
      </c>
      <c r="G2401" s="3" t="s">
        <v>17419</v>
      </c>
      <c r="H2401" s="3" t="s">
        <v>17420</v>
      </c>
      <c r="I2401" s="3" t="str">
        <f>IFERROR(__xludf.DUMMYFUNCTION("GOOGLETRANSLATE(H2401,""id"",""en"")"),"Read Tiktok Comments Solutions Marriage Mudaga Regret")</f>
        <v>Read Tiktok Comments Solutions Marriage Mudaga Regret</v>
      </c>
    </row>
    <row r="2402" ht="15.75" customHeight="1">
      <c r="A2402" s="3" t="s">
        <v>17421</v>
      </c>
      <c r="B2402" s="3" t="s">
        <v>17421</v>
      </c>
      <c r="C2402" s="3" t="s">
        <v>17422</v>
      </c>
      <c r="D2402" s="3" t="s">
        <v>17423</v>
      </c>
      <c r="E2402" s="3" t="s">
        <v>17424</v>
      </c>
      <c r="F2402" s="3" t="s">
        <v>17425</v>
      </c>
      <c r="G2402" s="3" t="s">
        <v>17426</v>
      </c>
      <c r="H2402" s="3" t="s">
        <v>17427</v>
      </c>
      <c r="I2402" s="3" t="str">
        <f>IFERROR(__xludf.DUMMYFUNCTION("GOOGLETRANSLATE(H2402,""id"",""en"")"),"the middle fee of the young -buntu marriage school nder select")</f>
        <v>the middle fee of the young -buntu marriage school nder select</v>
      </c>
    </row>
    <row r="2403" ht="15.75" customHeight="1">
      <c r="A2403" s="3" t="s">
        <v>17428</v>
      </c>
      <c r="B2403" s="3" t="s">
        <v>17429</v>
      </c>
      <c r="C2403" s="3" t="s">
        <v>17430</v>
      </c>
      <c r="D2403" s="3" t="s">
        <v>17431</v>
      </c>
      <c r="E2403" s="3" t="s">
        <v>17432</v>
      </c>
      <c r="F2403" s="3" t="s">
        <v>17433</v>
      </c>
      <c r="G2403" s="3" t="s">
        <v>17434</v>
      </c>
      <c r="H2403" s="3" t="s">
        <v>17435</v>
      </c>
      <c r="I2403" s="3" t="str">
        <f>IFERROR(__xludf.DUMMYFUNCTION("GOOGLETRANSLATE(H2403,""id"",""en"")"),"Salty, the name of the brother is patient, yes, yes, a guy marry young leaves, please be fresh")</f>
        <v>Salty, the name of the brother is patient, yes, yes, a guy marry young leaves, please be fresh</v>
      </c>
    </row>
    <row r="2404" ht="15.75" customHeight="1">
      <c r="A2404" s="3" t="s">
        <v>17436</v>
      </c>
      <c r="B2404" s="3" t="s">
        <v>17436</v>
      </c>
      <c r="C2404" s="3" t="s">
        <v>17437</v>
      </c>
      <c r="D2404" s="3" t="s">
        <v>17438</v>
      </c>
      <c r="E2404" s="3" t="s">
        <v>17439</v>
      </c>
      <c r="F2404" s="3" t="s">
        <v>17440</v>
      </c>
      <c r="G2404" s="3" t="s">
        <v>17441</v>
      </c>
      <c r="H2404" s="3" t="s">
        <v>17442</v>
      </c>
      <c r="I2404" s="3" t="str">
        <f>IFERROR(__xludf.DUMMYFUNCTION("GOOGLETRANSLATE(H2404,""id"",""en"")"),"the purpose of sarcasm sii because a lot of marriage is the age of young people at the age of marriage marriage racing first beautiful beautiful influence parents make young people marriage")</f>
        <v>the purpose of sarcasm sii because a lot of marriage is the age of young people at the age of marriage marriage racing first beautiful beautiful influence parents make young people marriage</v>
      </c>
    </row>
    <row r="2405" ht="15.75" customHeight="1">
      <c r="A2405" s="3" t="s">
        <v>17443</v>
      </c>
      <c r="B2405" s="3" t="s">
        <v>17444</v>
      </c>
      <c r="C2405" s="3" t="s">
        <v>17445</v>
      </c>
      <c r="D2405" s="3" t="s">
        <v>17446</v>
      </c>
      <c r="E2405" s="3" t="s">
        <v>17447</v>
      </c>
      <c r="F2405" s="3" t="s">
        <v>17448</v>
      </c>
      <c r="G2405" s="3" t="s">
        <v>17449</v>
      </c>
      <c r="H2405" s="3" t="s">
        <v>17450</v>
      </c>
      <c r="I2405" s="3" t="str">
        <f>IFERROR(__xludf.DUMMYFUNCTION("GOOGLETRANSLATE(H2405,""id"",""en"")"),"the story of the loss of a young people's marriage person stable as a result of the debt of the state burden because of the low HR added the principal complex set the child because it loses")</f>
        <v>the story of the loss of a young people's marriage person stable as a result of the debt of the state burden because of the low HR added the principal complex set the child because it loses</v>
      </c>
    </row>
    <row r="2406" ht="15.75" customHeight="1">
      <c r="A2406" s="3" t="s">
        <v>17451</v>
      </c>
      <c r="B2406" s="3" t="s">
        <v>17452</v>
      </c>
      <c r="C2406" s="3" t="s">
        <v>17453</v>
      </c>
      <c r="D2406" s="3" t="s">
        <v>17454</v>
      </c>
      <c r="E2406" s="3" t="s">
        <v>17455</v>
      </c>
      <c r="F2406" s="3" t="s">
        <v>17456</v>
      </c>
      <c r="G2406" s="3" t="s">
        <v>17457</v>
      </c>
      <c r="H2406" s="3" t="s">
        <v>17458</v>
      </c>
      <c r="I2406" s="3" t="str">
        <f>IFERROR(__xludf.DUMMYFUNCTION("GOOGLETRANSLATE(H2406,""id"",""en"")"),"not hanging the husband's money if you know if you know the marriage to marry a young age marriage is born")</f>
        <v>not hanging the husband's money if you know if you know the marriage to marry a young age marriage is born</v>
      </c>
    </row>
    <row r="2407" ht="15.75" customHeight="1">
      <c r="A2407" s="3" t="s">
        <v>17459</v>
      </c>
      <c r="B2407" s="3" t="s">
        <v>17460</v>
      </c>
      <c r="C2407" s="3" t="s">
        <v>17461</v>
      </c>
      <c r="D2407" s="3" t="s">
        <v>17462</v>
      </c>
      <c r="E2407" s="3" t="s">
        <v>17463</v>
      </c>
      <c r="F2407" s="3" t="s">
        <v>17464</v>
      </c>
      <c r="G2407" s="3" t="s">
        <v>17465</v>
      </c>
      <c r="H2407" s="3" t="s">
        <v>17466</v>
      </c>
      <c r="I2407" s="3" t="str">
        <f>IFERROR(__xludf.DUMMYFUNCTION("GOOGLETRANSLATE(H2407,""id"",""en"")"),"Continue to nder economic boundaries etc. Pass the work smasmk yes marriage added the village tuh the girl quickly marriage wow wow in a young marriage")</f>
        <v>Continue to nder economic boundaries etc. Pass the work smasmk yes marriage added the village tuh the girl quickly marriage wow wow in a young marriage</v>
      </c>
    </row>
    <row r="2408" ht="15.75" customHeight="1">
      <c r="A2408" s="3" t="s">
        <v>17467</v>
      </c>
      <c r="B2408" s="3" t="s">
        <v>17467</v>
      </c>
      <c r="C2408" s="3" t="s">
        <v>17468</v>
      </c>
      <c r="D2408" s="3" t="s">
        <v>17469</v>
      </c>
      <c r="E2408" s="3" t="s">
        <v>17470</v>
      </c>
      <c r="F2408" s="3" t="s">
        <v>17471</v>
      </c>
      <c r="G2408" s="3" t="s">
        <v>17472</v>
      </c>
      <c r="H2408" s="3" t="s">
        <v>17473</v>
      </c>
      <c r="I2408" s="3" t="str">
        <f>IFERROR(__xludf.DUMMYFUNCTION("GOOGLETRANSLATE(H2408,""id"",""en"")"),"Appeal for divorce levels of young marriage age anyway")</f>
        <v>Appeal for divorce levels of young marriage age anyway</v>
      </c>
    </row>
    <row r="2409" ht="15.75" customHeight="1">
      <c r="A2409" s="3" t="s">
        <v>17474</v>
      </c>
      <c r="B2409" s="3" t="s">
        <v>17474</v>
      </c>
      <c r="C2409" s="3" t="s">
        <v>17475</v>
      </c>
      <c r="D2409" s="3" t="s">
        <v>17476</v>
      </c>
      <c r="E2409" s="3" t="s">
        <v>17477</v>
      </c>
      <c r="F2409" s="3" t="s">
        <v>17478</v>
      </c>
      <c r="G2409" s="3" t="s">
        <v>17479</v>
      </c>
      <c r="H2409" s="3" t="s">
        <v>17480</v>
      </c>
      <c r="I2409" s="3" t="str">
        <f>IFERROR(__xludf.DUMMYFUNCTION("GOOGLETRANSLATE(H2409,""id"",""en"")"),"young people nder old marriage to think of wine children from debt only added to the population of people's burdens")</f>
        <v>young people nder old marriage to think of wine children from debt only added to the population of people's burdens</v>
      </c>
    </row>
    <row r="2410" ht="15.75" customHeight="1">
      <c r="A2410" s="3" t="s">
        <v>17481</v>
      </c>
      <c r="B2410" s="3" t="s">
        <v>17482</v>
      </c>
      <c r="C2410" s="3" t="s">
        <v>17483</v>
      </c>
      <c r="D2410" s="3" t="s">
        <v>17484</v>
      </c>
      <c r="E2410" s="3" t="s">
        <v>17485</v>
      </c>
      <c r="F2410" s="3" t="s">
        <v>17486</v>
      </c>
      <c r="G2410" s="3" t="s">
        <v>17487</v>
      </c>
      <c r="H2410" s="3" t="s">
        <v>17488</v>
      </c>
      <c r="I2410" s="3" t="str">
        <f>IFERROR(__xludf.DUMMYFUNCTION("GOOGLETRANSLATE(H2410,""id"",""en"")"),"God is really married, really a young husband if you are waiting for a child, marriage, a friend of marriage so I am afraid of appealing")</f>
        <v>God is really married, really a young husband if you are waiting for a child, marriage, a friend of marriage so I am afraid of appealing</v>
      </c>
    </row>
    <row r="2411" ht="15.75" customHeight="1">
      <c r="A2411" s="3" t="s">
        <v>17489</v>
      </c>
      <c r="B2411" s="3" t="s">
        <v>17490</v>
      </c>
      <c r="C2411" s="3" t="s">
        <v>17491</v>
      </c>
      <c r="D2411" s="3" t="s">
        <v>17492</v>
      </c>
      <c r="E2411" s="3" t="s">
        <v>17493</v>
      </c>
      <c r="F2411" s="3" t="s">
        <v>17494</v>
      </c>
      <c r="G2411" s="3" t="s">
        <v>17495</v>
      </c>
      <c r="H2411" s="3" t="s">
        <v>17496</v>
      </c>
      <c r="I2411" s="3" t="str">
        <f>IFERROR(__xludf.DUMMYFUNCTION("GOOGLETRANSLATE(H2411,""id"",""en"")"),"the topic of very pulling to discuss it was good at students trying to do the people under the middle of the students, the students were finished tending to think of young marriages.")</f>
        <v>the topic of very pulling to discuss it was good at students trying to do the people under the middle of the students, the students were finished tending to think of young marriages.</v>
      </c>
    </row>
    <row r="2412" ht="15.75" customHeight="1">
      <c r="A2412" s="3" t="s">
        <v>17497</v>
      </c>
      <c r="B2412" s="3" t="s">
        <v>17498</v>
      </c>
      <c r="C2412" s="3" t="s">
        <v>17499</v>
      </c>
      <c r="D2412" s="3" t="s">
        <v>17500</v>
      </c>
      <c r="E2412" s="3" t="s">
        <v>17501</v>
      </c>
      <c r="F2412" s="3" t="s">
        <v>17502</v>
      </c>
      <c r="G2412" s="3" t="s">
        <v>17503</v>
      </c>
      <c r="H2412" s="3" t="s">
        <v>17504</v>
      </c>
      <c r="I2412" s="3" t="str">
        <f>IFERROR(__xludf.DUMMYFUNCTION("GOOGLETRANSLATE(H2412,""id"",""en"")"),"Not like a young marriage ah, the sampling is representative")</f>
        <v>Not like a young marriage ah, the sampling is representative</v>
      </c>
    </row>
    <row r="2413" ht="15.75" customHeight="1">
      <c r="A2413" s="3" t="s">
        <v>17505</v>
      </c>
      <c r="B2413" s="3" t="s">
        <v>17506</v>
      </c>
      <c r="C2413" s="3" t="s">
        <v>17507</v>
      </c>
      <c r="D2413" s="3" t="s">
        <v>17508</v>
      </c>
      <c r="E2413" s="3" t="s">
        <v>17509</v>
      </c>
      <c r="F2413" s="3" t="s">
        <v>17510</v>
      </c>
      <c r="G2413" s="3" t="s">
        <v>17511</v>
      </c>
      <c r="H2413" s="3" t="s">
        <v>17512</v>
      </c>
      <c r="I2413" s="3" t="str">
        <f>IFERROR(__xludf.DUMMYFUNCTION("GOOGLETRANSLATE(H2413,""id"",""en"")"),"Yes, young people marry young opportunities for children ready for fertile fertile money unless the KB program is forced to be mandatory")</f>
        <v>Yes, young people marry young opportunities for children ready for fertile fertile money unless the KB program is forced to be mandatory</v>
      </c>
    </row>
    <row r="2414" ht="15.75" customHeight="1">
      <c r="A2414" s="3" t="s">
        <v>17513</v>
      </c>
      <c r="B2414" s="3" t="s">
        <v>17514</v>
      </c>
      <c r="C2414" s="3" t="s">
        <v>17515</v>
      </c>
      <c r="D2414" s="3" t="s">
        <v>17516</v>
      </c>
      <c r="E2414" s="3" t="s">
        <v>17517</v>
      </c>
      <c r="F2414" s="3" t="s">
        <v>17518</v>
      </c>
      <c r="G2414" s="3" t="s">
        <v>17519</v>
      </c>
      <c r="H2414" s="3" t="s">
        <v>17520</v>
      </c>
      <c r="I2414" s="3" t="str">
        <f>IFERROR(__xludf.DUMMYFUNCTION("GOOGLETRANSLATE(H2414,""id"",""en"")"),"Thinking of young marriage, good young children, young parents thinking, Ms. Mbak, it's better to get married.")</f>
        <v>Thinking of young marriage, good young children, young parents thinking, Ms. Mbak, it's better to get married.</v>
      </c>
    </row>
    <row r="2415" ht="15.75" customHeight="1">
      <c r="A2415" s="3" t="s">
        <v>17521</v>
      </c>
      <c r="B2415" s="3" t="s">
        <v>17522</v>
      </c>
      <c r="C2415" s="3" t="s">
        <v>17523</v>
      </c>
      <c r="D2415" s="3" t="s">
        <v>17524</v>
      </c>
      <c r="E2415" s="3" t="s">
        <v>17525</v>
      </c>
      <c r="F2415" s="3" t="s">
        <v>17526</v>
      </c>
      <c r="G2415" s="3" t="s">
        <v>17527</v>
      </c>
      <c r="H2415" s="3" t="s">
        <v>17528</v>
      </c>
      <c r="I2415" s="3" t="str">
        <f>IFERROR(__xludf.DUMMYFUNCTION("GOOGLETRANSLATE(H2415,""id"",""en"")"),"Story Story of Strong Marriage Lingkung Young Marriage to Leave Suu Parents So Waswa Ahaha The End")</f>
        <v>Story Story of Strong Marriage Lingkung Young Marriage to Leave Suu Parents So Waswa Ahaha The End</v>
      </c>
    </row>
    <row r="2416" ht="15.75" customHeight="1">
      <c r="A2416" s="3" t="s">
        <v>17529</v>
      </c>
      <c r="B2416" s="3" t="s">
        <v>17530</v>
      </c>
      <c r="C2416" s="3" t="s">
        <v>17531</v>
      </c>
      <c r="D2416" s="3" t="s">
        <v>17532</v>
      </c>
      <c r="E2416" s="3" t="s">
        <v>17533</v>
      </c>
      <c r="F2416" s="3" t="s">
        <v>17534</v>
      </c>
      <c r="G2416" s="3" t="s">
        <v>17534</v>
      </c>
      <c r="H2416" s="3" t="s">
        <v>17535</v>
      </c>
      <c r="I2416" s="3" t="str">
        <f>IFERROR(__xludf.DUMMYFUNCTION("GOOGLETRANSLATE(H2416,""id"",""en"")"),"To be honest, you care about your young omogan marriage. Agree with")</f>
        <v>To be honest, you care about your young omogan marriage. Agree with</v>
      </c>
    </row>
    <row r="2417" ht="15.75" customHeight="1">
      <c r="A2417" s="3" t="s">
        <v>17536</v>
      </c>
      <c r="B2417" s="3" t="s">
        <v>17536</v>
      </c>
      <c r="C2417" s="3" t="s">
        <v>17537</v>
      </c>
      <c r="D2417" s="3" t="s">
        <v>17538</v>
      </c>
      <c r="E2417" s="3" t="s">
        <v>17539</v>
      </c>
      <c r="F2417" s="3" t="s">
        <v>17540</v>
      </c>
      <c r="G2417" s="3" t="s">
        <v>17541</v>
      </c>
      <c r="H2417" s="3" t="s">
        <v>17542</v>
      </c>
      <c r="I2417" s="3" t="str">
        <f>IFERROR(__xludf.DUMMYFUNCTION("GOOGLETRANSLATE(H2417,""id"",""en"")"),"age of girlfriend amp marrying parents to say girls don't have people, where people get married young people")</f>
        <v>age of girlfriend amp marrying parents to say girls don't have people, where people get married young people</v>
      </c>
    </row>
    <row r="2418" ht="15.75" customHeight="1">
      <c r="A2418" s="3" t="s">
        <v>17543</v>
      </c>
      <c r="B2418" s="3" t="s">
        <v>17544</v>
      </c>
      <c r="C2418" s="3" t="s">
        <v>17545</v>
      </c>
      <c r="D2418" s="3" t="s">
        <v>17546</v>
      </c>
      <c r="E2418" s="3" t="s">
        <v>17547</v>
      </c>
      <c r="F2418" s="3" t="s">
        <v>17548</v>
      </c>
      <c r="G2418" s="3" t="s">
        <v>17549</v>
      </c>
      <c r="H2418" s="3" t="s">
        <v>17550</v>
      </c>
      <c r="I2418" s="3" t="str">
        <f>IFERROR(__xludf.DUMMYFUNCTION("GOOGLETRANSLATE(H2418,""id"",""en"")"),"Poor young marriage gamau, a young child, young marriage, makes children face to win")</f>
        <v>Poor young marriage gamau, a young child, young marriage, makes children face to win</v>
      </c>
    </row>
    <row r="2419" ht="15.75" customHeight="1">
      <c r="A2419" s="3" t="s">
        <v>17551</v>
      </c>
      <c r="B2419" s="3" t="s">
        <v>17552</v>
      </c>
      <c r="C2419" s="3" t="s">
        <v>17553</v>
      </c>
      <c r="D2419" s="3" t="s">
        <v>17554</v>
      </c>
      <c r="E2419" s="3" t="s">
        <v>17555</v>
      </c>
      <c r="F2419" s="3" t="s">
        <v>17556</v>
      </c>
      <c r="G2419" s="3" t="s">
        <v>17557</v>
      </c>
      <c r="H2419" s="3" t="s">
        <v>17558</v>
      </c>
      <c r="I2419" s="3" t="str">
        <f>IFERROR(__xludf.DUMMYFUNCTION("GOOGLETRANSLATE(H2419,""id"",""en"")"),"Young Marriage Neighbors Achievement So Appeals Kae Marriage Carrying Children Marriage Awas Old Prawan")</f>
        <v>Young Marriage Neighbors Achievement So Appeals Kae Marriage Carrying Children Marriage Awas Old Prawan</v>
      </c>
    </row>
    <row r="2420" ht="15.75" customHeight="1">
      <c r="A2420" s="3" t="s">
        <v>17559</v>
      </c>
      <c r="B2420" s="3" t="s">
        <v>17560</v>
      </c>
      <c r="C2420" s="3" t="s">
        <v>17561</v>
      </c>
      <c r="D2420" s="3" t="s">
        <v>17562</v>
      </c>
      <c r="E2420" s="3" t="s">
        <v>17563</v>
      </c>
      <c r="F2420" s="3" t="s">
        <v>17564</v>
      </c>
      <c r="G2420" s="3" t="s">
        <v>17565</v>
      </c>
      <c r="H2420" s="3" t="s">
        <v>17566</v>
      </c>
      <c r="I2420" s="3" t="str">
        <f>IFERROR(__xludf.DUMMYFUNCTION("GOOGLETRANSLATE(H2420,""id"",""en"")"),"jek usually around the young child economy, the economy of the child is sorry for the child, I don't know if it's not sorry, but feel sorry for the child")</f>
        <v>jek usually around the young child economy, the economy of the child is sorry for the child, I don't know if it's not sorry, but feel sorry for the child</v>
      </c>
    </row>
    <row r="2421" ht="15.75" customHeight="1">
      <c r="A2421" s="3" t="s">
        <v>17567</v>
      </c>
      <c r="B2421" s="3" t="s">
        <v>17568</v>
      </c>
      <c r="C2421" s="3" t="s">
        <v>17569</v>
      </c>
      <c r="D2421" s="3" t="s">
        <v>17570</v>
      </c>
      <c r="E2421" s="3" t="s">
        <v>17571</v>
      </c>
      <c r="F2421" s="3" t="s">
        <v>17572</v>
      </c>
      <c r="G2421" s="3" t="s">
        <v>17573</v>
      </c>
      <c r="H2421" s="3" t="s">
        <v>17574</v>
      </c>
      <c r="I2421" s="3" t="str">
        <f>IFERROR(__xludf.DUMMYFUNCTION("GOOGLETRANSLATE(H2421,""id"",""en"")"),"Jarene Konco Seng Klnikah Young Matchmaking Fear of not selling if you are applying it right away, I will immediately get married, I am ngunu thought even though it is good to find uwek")</f>
        <v>Jarene Konco Seng Klnikah Young Matchmaking Fear of not selling if you are applying it right away, I will immediately get married, I am ngunu thought even though it is good to find uwek</v>
      </c>
    </row>
    <row r="2422" ht="15.75" customHeight="1">
      <c r="A2422" s="3" t="s">
        <v>17575</v>
      </c>
      <c r="B2422" s="3" t="s">
        <v>17576</v>
      </c>
      <c r="C2422" s="3" t="s">
        <v>17577</v>
      </c>
      <c r="D2422" s="3" t="s">
        <v>17578</v>
      </c>
      <c r="E2422" s="3" t="s">
        <v>17578</v>
      </c>
      <c r="F2422" s="3" t="s">
        <v>17579</v>
      </c>
      <c r="G2422" s="3" t="s">
        <v>17580</v>
      </c>
      <c r="H2422" s="3" t="s">
        <v>17581</v>
      </c>
      <c r="I2422" s="3" t="str">
        <f>IFERROR(__xludf.DUMMYFUNCTION("GOOGLETRANSLATE(H2422,""id"",""en"")"),"My Employee Marriage Young Ujung Divorce")</f>
        <v>My Employee Marriage Young Ujung Divorce</v>
      </c>
    </row>
    <row r="2423" ht="15.75" customHeight="1">
      <c r="A2423" s="3" t="s">
        <v>17582</v>
      </c>
      <c r="B2423" s="3" t="s">
        <v>17583</v>
      </c>
      <c r="C2423" s="3" t="s">
        <v>17584</v>
      </c>
      <c r="D2423" s="3" t="s">
        <v>17585</v>
      </c>
      <c r="E2423" s="3" t="s">
        <v>17586</v>
      </c>
      <c r="F2423" s="3" t="s">
        <v>17587</v>
      </c>
      <c r="G2423" s="3" t="s">
        <v>17588</v>
      </c>
      <c r="H2423" s="3" t="s">
        <v>17589</v>
      </c>
      <c r="I2423" s="3" t="str">
        <f>IFERROR(__xludf.DUMMYFUNCTION("GOOGLETRANSLATE(H2423,""id"",""en"")"),"I don't know that the area is full, the contents of the young marriage are old, the old age")</f>
        <v>I don't know that the area is full, the contents of the young marriage are old, the old age</v>
      </c>
    </row>
    <row r="2424" ht="15.75" customHeight="1">
      <c r="A2424" s="3" t="s">
        <v>17590</v>
      </c>
      <c r="B2424" s="3" t="s">
        <v>17591</v>
      </c>
      <c r="C2424" s="3" t="s">
        <v>17592</v>
      </c>
      <c r="D2424" s="3" t="s">
        <v>17593</v>
      </c>
      <c r="E2424" s="3" t="s">
        <v>17594</v>
      </c>
      <c r="F2424" s="3" t="s">
        <v>17595</v>
      </c>
      <c r="G2424" s="3" t="s">
        <v>17596</v>
      </c>
      <c r="H2424" s="3" t="s">
        <v>17597</v>
      </c>
      <c r="I2424" s="3" t="str">
        <f>IFERROR(__xludf.DUMMYFUNCTION("GOOGLETRANSLATE(H2424,""id"",""en"")"),"Tryok Ms. Marriage Young Age Child Child Overlapping Laundry Restaurant Electric Water etc. etc. Overlapping Buy Milk Mother's Milk Love Children Help Child Take Care Children Pay Mother Pay burden")</f>
        <v>Tryok Ms. Marriage Young Age Child Child Overlapping Laundry Restaurant Electric Water etc. etc. Overlapping Buy Milk Mother's Milk Love Children Help Child Take Care Children Pay Mother Pay burden</v>
      </c>
    </row>
    <row r="2425" ht="15.75" customHeight="1">
      <c r="A2425" s="3" t="s">
        <v>17598</v>
      </c>
      <c r="B2425" s="3" t="s">
        <v>17598</v>
      </c>
      <c r="C2425" s="3" t="s">
        <v>17599</v>
      </c>
      <c r="D2425" s="3" t="s">
        <v>17600</v>
      </c>
      <c r="E2425" s="3" t="s">
        <v>17601</v>
      </c>
      <c r="F2425" s="3" t="s">
        <v>17602</v>
      </c>
      <c r="G2425" s="3" t="s">
        <v>17603</v>
      </c>
      <c r="H2425" s="3" t="s">
        <v>17604</v>
      </c>
      <c r="I2425" s="3" t="str">
        <f>IFERROR(__xludf.DUMMYFUNCTION("GOOGLETRANSLATE(H2425,""id"",""en"")"),"Want to be young to slap the facts of the tube helping the cost of marriage, brother, the youngest's younger sibling says you talk about your own siblings")</f>
        <v>Want to be young to slap the facts of the tube helping the cost of marriage, brother, the youngest's younger sibling says you talk about your own siblings</v>
      </c>
    </row>
    <row r="2426" ht="15.75" customHeight="1">
      <c r="A2426" s="3" t="s">
        <v>17605</v>
      </c>
      <c r="B2426" s="3" t="s">
        <v>17606</v>
      </c>
      <c r="C2426" s="3" t="s">
        <v>17607</v>
      </c>
      <c r="D2426" s="3" t="s">
        <v>17608</v>
      </c>
      <c r="E2426" s="3" t="s">
        <v>17609</v>
      </c>
      <c r="F2426" s="3" t="s">
        <v>17610</v>
      </c>
      <c r="G2426" s="3" t="s">
        <v>17611</v>
      </c>
      <c r="H2426" s="3" t="s">
        <v>17612</v>
      </c>
      <c r="I2426" s="3" t="str">
        <f>IFERROR(__xludf.DUMMYFUNCTION("GOOGLETRANSLATE(H2426,""id"",""en"")"),"young marriage environment because pushing parents, parents think of children thinking if marriage is the burden of responsibility for the cost of the child is finished")</f>
        <v>young marriage environment because pushing parents, parents think of children thinking if marriage is the burden of responsibility for the cost of the child is finished</v>
      </c>
    </row>
    <row r="2427" ht="15.75" customHeight="1">
      <c r="A2427" s="3" t="s">
        <v>17613</v>
      </c>
      <c r="B2427" s="3" t="s">
        <v>17614</v>
      </c>
      <c r="C2427" s="3" t="s">
        <v>17615</v>
      </c>
      <c r="D2427" s="3" t="s">
        <v>17616</v>
      </c>
      <c r="E2427" s="3" t="s">
        <v>17617</v>
      </c>
      <c r="F2427" s="3" t="s">
        <v>17618</v>
      </c>
      <c r="G2427" s="3" t="s">
        <v>17619</v>
      </c>
      <c r="H2427" s="3" t="s">
        <v>17620</v>
      </c>
      <c r="I2427" s="3" t="str">
        <f>IFERROR(__xludf.DUMMYFUNCTION("GOOGLETRANSLATE(H2427,""id"",""en"")"),"APIKE DUANE PODO BUSINESS NOT MEK MEK SIJI SIJI JD COUNTED YOUNG MARRIAGE")</f>
        <v>APIKE DUANE PODO BUSINESS NOT MEK MEK SIJI SIJI JD COUNTED YOUNG MARRIAGE</v>
      </c>
    </row>
    <row r="2428" ht="15.75" customHeight="1">
      <c r="A2428" s="3" t="s">
        <v>17621</v>
      </c>
      <c r="B2428" s="3" t="s">
        <v>17622</v>
      </c>
      <c r="C2428" s="3" t="s">
        <v>17623</v>
      </c>
      <c r="D2428" s="3" t="s">
        <v>17624</v>
      </c>
      <c r="E2428" s="3" t="s">
        <v>17625</v>
      </c>
      <c r="F2428" s="3" t="s">
        <v>17626</v>
      </c>
      <c r="G2428" s="3" t="s">
        <v>17627</v>
      </c>
      <c r="H2428" s="3" t="s">
        <v>17628</v>
      </c>
      <c r="I2428" s="3" t="str">
        <f>IFERROR(__xludf.DUMMYFUNCTION("GOOGLETRANSLATE(H2428,""id"",""en"")"),"Young man, I am the turn to get married marriage")</f>
        <v>Young man, I am the turn to get married marriage</v>
      </c>
    </row>
    <row r="2429" ht="15.75" customHeight="1">
      <c r="A2429" s="3" t="s">
        <v>17629</v>
      </c>
      <c r="B2429" s="3" t="s">
        <v>17629</v>
      </c>
      <c r="C2429" s="3" t="s">
        <v>17630</v>
      </c>
      <c r="D2429" s="3" t="s">
        <v>17631</v>
      </c>
      <c r="E2429" s="3" t="s">
        <v>17632</v>
      </c>
      <c r="F2429" s="3" t="s">
        <v>17633</v>
      </c>
      <c r="G2429" s="3" t="s">
        <v>17634</v>
      </c>
      <c r="H2429" s="3" t="s">
        <v>17635</v>
      </c>
      <c r="I2429" s="3" t="str">
        <f>IFERROR(__xludf.DUMMYFUNCTION("GOOGLETRANSLATE(H2429,""id"",""en"")"),"the environment is very influence, take a young marriage breakup.")</f>
        <v>the environment is very influence, take a young marriage breakup.</v>
      </c>
    </row>
    <row r="2430" ht="15.75" customHeight="1">
      <c r="A2430" s="3" t="s">
        <v>17636</v>
      </c>
      <c r="B2430" s="3" t="s">
        <v>17637</v>
      </c>
      <c r="C2430" s="3" t="s">
        <v>17638</v>
      </c>
      <c r="D2430" s="3" t="s">
        <v>17639</v>
      </c>
      <c r="E2430" s="3" t="s">
        <v>17640</v>
      </c>
      <c r="F2430" s="3" t="s">
        <v>17641</v>
      </c>
      <c r="G2430" s="3" t="s">
        <v>17641</v>
      </c>
      <c r="H2430" s="3" t="s">
        <v>17642</v>
      </c>
      <c r="I2430" s="3" t="str">
        <f>IFERROR(__xludf.DUMMYFUNCTION("GOOGLETRANSLATE(H2430,""id"",""en"")"),"Yoongi Onetweet Ballad Balada Young Marriage By Moonaksara")</f>
        <v>Yoongi Onetweet Ballad Balada Young Marriage By Moonaksara</v>
      </c>
    </row>
    <row r="2431" ht="15.75" customHeight="1">
      <c r="A2431" s="3" t="s">
        <v>17643</v>
      </c>
      <c r="B2431" s="3" t="s">
        <v>17644</v>
      </c>
      <c r="C2431" s="3" t="s">
        <v>17645</v>
      </c>
      <c r="D2431" s="3" t="s">
        <v>17646</v>
      </c>
      <c r="E2431" s="3" t="s">
        <v>17647</v>
      </c>
      <c r="F2431" s="3" t="s">
        <v>17648</v>
      </c>
      <c r="G2431" s="3" t="s">
        <v>17649</v>
      </c>
      <c r="H2431" s="3" t="s">
        <v>17650</v>
      </c>
      <c r="I2431" s="3" t="str">
        <f>IFERROR(__xludf.DUMMYFUNCTION("GOOGLETRANSLATE(H2431,""id"",""en"")"),"My Anutemen is a young marriage, I think the girl is given a girl, so I don't work, I don't work, I think it's lazy to think about marriage")</f>
        <v>My Anutemen is a young marriage, I think the girl is given a girl, so I don't work, I don't work, I think it's lazy to think about marriage</v>
      </c>
    </row>
    <row r="2432" ht="15.75" customHeight="1">
      <c r="A2432" s="3" t="s">
        <v>17651</v>
      </c>
      <c r="B2432" s="3" t="s">
        <v>17652</v>
      </c>
      <c r="C2432" s="3" t="s">
        <v>17653</v>
      </c>
      <c r="D2432" s="3" t="s">
        <v>17654</v>
      </c>
      <c r="E2432" s="3" t="s">
        <v>17655</v>
      </c>
      <c r="F2432" s="3" t="s">
        <v>17656</v>
      </c>
      <c r="G2432" s="3" t="s">
        <v>17657</v>
      </c>
      <c r="H2432" s="3" t="s">
        <v>17658</v>
      </c>
      <c r="I2432" s="3" t="str">
        <f>IFERROR(__xludf.DUMMYFUNCTION("GOOGLETRANSLATE(H2432,""id"",""en"")"),"if there are a lot of young marriages, just pass the factory work, then there is no marriage.")</f>
        <v>if there are a lot of young marriages, just pass the factory work, then there is no marriage.</v>
      </c>
    </row>
    <row r="2433" ht="15.75" customHeight="1">
      <c r="A2433" s="3" t="s">
        <v>17659</v>
      </c>
      <c r="B2433" s="3" t="s">
        <v>17660</v>
      </c>
      <c r="C2433" s="3" t="s">
        <v>17661</v>
      </c>
      <c r="D2433" s="3" t="s">
        <v>17662</v>
      </c>
      <c r="E2433" s="3" t="s">
        <v>17663</v>
      </c>
      <c r="F2433" s="3" t="s">
        <v>17664</v>
      </c>
      <c r="G2433" s="3" t="s">
        <v>17665</v>
      </c>
      <c r="H2433" s="3" t="s">
        <v>17666</v>
      </c>
      <c r="I2433" s="3" t="str">
        <f>IFERROR(__xludf.DUMMYFUNCTION("GOOGLETRANSLATE(H2433,""id"",""en"")"),"If you get married young people, the people are married to young people, you are ready to get married, pay your parents, think if you are a child")</f>
        <v>If you get married young people, the people are married to young people, you are ready to get married, pay your parents, think if you are a child</v>
      </c>
    </row>
    <row r="2434" ht="15.75" customHeight="1">
      <c r="A2434" s="3" t="s">
        <v>17667</v>
      </c>
      <c r="B2434" s="3" t="s">
        <v>17667</v>
      </c>
      <c r="C2434" s="3" t="s">
        <v>17668</v>
      </c>
      <c r="D2434" s="3" t="s">
        <v>17669</v>
      </c>
      <c r="E2434" s="3" t="s">
        <v>17670</v>
      </c>
      <c r="F2434" s="3" t="s">
        <v>17671</v>
      </c>
      <c r="G2434" s="3" t="s">
        <v>17672</v>
      </c>
      <c r="H2434" s="3" t="s">
        <v>17673</v>
      </c>
      <c r="I2434" s="3" t="str">
        <f>IFERROR(__xludf.DUMMYFUNCTION("GOOGLETRANSLATE(H2434,""id"",""en"")"),"aka marriage young people think of school hbs, hp smartphones not together with the intention of finding marriage education, right?")</f>
        <v>aka marriage young people think of school hbs, hp smartphones not together with the intention of finding marriage education, right?</v>
      </c>
    </row>
    <row r="2435" ht="15.75" customHeight="1">
      <c r="A2435" s="3" t="s">
        <v>17674</v>
      </c>
      <c r="B2435" s="3" t="s">
        <v>17674</v>
      </c>
      <c r="C2435" s="3" t="s">
        <v>17675</v>
      </c>
      <c r="D2435" s="3" t="s">
        <v>17676</v>
      </c>
      <c r="E2435" s="3" t="s">
        <v>17677</v>
      </c>
      <c r="F2435" s="3" t="s">
        <v>17678</v>
      </c>
      <c r="G2435" s="3" t="s">
        <v>17679</v>
      </c>
      <c r="H2435" s="3" t="s">
        <v>17680</v>
      </c>
      <c r="I2435" s="3" t="str">
        <f>IFERROR(__xludf.DUMMYFUNCTION("GOOGLETRANSLATE(H2435,""id"",""en"")"),"Live never thinking in the future, there is a way for parents to be a family of young cultural marriages, the root of adultery is really the intention of the sin to fall in sin")</f>
        <v>Live never thinking in the future, there is a way for parents to be a family of young cultural marriages, the root of adultery is really the intention of the sin to fall in sin</v>
      </c>
    </row>
    <row r="2436" ht="15.75" customHeight="1">
      <c r="A2436" s="3" t="s">
        <v>17681</v>
      </c>
      <c r="B2436" s="3" t="s">
        <v>17682</v>
      </c>
      <c r="C2436" s="3" t="s">
        <v>17683</v>
      </c>
      <c r="D2436" s="3" t="s">
        <v>17684</v>
      </c>
      <c r="E2436" s="3" t="s">
        <v>17685</v>
      </c>
      <c r="F2436" s="3" t="s">
        <v>17686</v>
      </c>
      <c r="G2436" s="3" t="s">
        <v>17686</v>
      </c>
      <c r="H2436" s="3" t="s">
        <v>17687</v>
      </c>
      <c r="I2436" s="3" t="str">
        <f>IFERROR(__xludf.DUMMYFUNCTION("GOOGLETRANSLATE(H2436,""id"",""en"")"),"good marriage to avoid zinadari on the routine marriage of adultery")</f>
        <v>good marriage to avoid zinadari on the routine marriage of adultery</v>
      </c>
    </row>
    <row r="2437" ht="15.75" customHeight="1">
      <c r="A2437" s="3" t="s">
        <v>17688</v>
      </c>
      <c r="B2437" s="3" t="s">
        <v>17688</v>
      </c>
      <c r="C2437" s="3" t="s">
        <v>17689</v>
      </c>
      <c r="D2437" s="3" t="s">
        <v>17690</v>
      </c>
      <c r="E2437" s="3" t="s">
        <v>17691</v>
      </c>
      <c r="F2437" s="3" t="s">
        <v>17692</v>
      </c>
      <c r="G2437" s="3" t="s">
        <v>17693</v>
      </c>
      <c r="H2437" s="3" t="s">
        <v>17694</v>
      </c>
      <c r="I2437" s="3" t="str">
        <f>IFERROR(__xludf.DUMMYFUNCTION("GOOGLETRANSLATE(H2437,""id"",""en"")"),"Go to the opinion sometimes the views of people sorry, think of the old -fashioned marriage to be selling well to the young marriage so that you can light the responsibility of the parents to help the economy of parents etc.")</f>
        <v>Go to the opinion sometimes the views of people sorry, think of the old -fashioned marriage to be selling well to the young marriage so that you can light the responsibility of the parents to help the economy of parents etc.</v>
      </c>
    </row>
    <row r="2438" ht="15.75" customHeight="1">
      <c r="A2438" s="3" t="s">
        <v>17695</v>
      </c>
      <c r="B2438" s="3" t="s">
        <v>17696</v>
      </c>
      <c r="C2438" s="3" t="s">
        <v>17697</v>
      </c>
      <c r="D2438" s="3" t="s">
        <v>17698</v>
      </c>
      <c r="E2438" s="3" t="s">
        <v>17699</v>
      </c>
      <c r="F2438" s="3" t="s">
        <v>17700</v>
      </c>
      <c r="G2438" s="3" t="s">
        <v>17701</v>
      </c>
      <c r="H2438" s="3" t="s">
        <v>17702</v>
      </c>
      <c r="I2438" s="3" t="str">
        <f>IFERROR(__xludf.DUMMYFUNCTION("GOOGLETRANSLATE(H2438,""id"",""en"")"),"the environment is really the influence of sending thinking because the environment of teaching is the risk of young marriage stable young marriages")</f>
        <v>the environment is really the influence of sending thinking because the environment of teaching is the risk of young marriage stable young marriages</v>
      </c>
    </row>
    <row r="2439" ht="15.75" customHeight="1">
      <c r="A2439" s="3" t="s">
        <v>17703</v>
      </c>
      <c r="B2439" s="3" t="s">
        <v>17704</v>
      </c>
      <c r="C2439" s="3" t="s">
        <v>17705</v>
      </c>
      <c r="D2439" s="3" t="s">
        <v>17706</v>
      </c>
      <c r="E2439" s="3" t="s">
        <v>17707</v>
      </c>
      <c r="F2439" s="3" t="s">
        <v>17708</v>
      </c>
      <c r="G2439" s="3" t="s">
        <v>17709</v>
      </c>
      <c r="H2439" s="3" t="s">
        <v>17710</v>
      </c>
      <c r="I2439" s="3" t="str">
        <f>IFERROR(__xludf.DUMMYFUNCTION("GOOGLETRANSLATE(H2439,""id"",""en"")"),"Send if you dare to get married, the responsibility of the young age of you knows the value to choose the principle of teak, just loyal to install the free life of teenagers.")</f>
        <v>Send if you dare to get married, the responsibility of the young age of you knows the value to choose the principle of teak, just loyal to install the free life of teenagers.</v>
      </c>
    </row>
    <row r="2440" ht="15.75" customHeight="1">
      <c r="A2440" s="3" t="s">
        <v>17711</v>
      </c>
      <c r="B2440" s="3" t="s">
        <v>17711</v>
      </c>
      <c r="C2440" s="3" t="s">
        <v>17712</v>
      </c>
      <c r="D2440" s="3" t="s">
        <v>17713</v>
      </c>
      <c r="E2440" s="3" t="s">
        <v>17714</v>
      </c>
      <c r="F2440" s="3" t="s">
        <v>17715</v>
      </c>
      <c r="G2440" s="3" t="s">
        <v>17716</v>
      </c>
      <c r="H2440" s="3" t="s">
        <v>17717</v>
      </c>
      <c r="I2440" s="3" t="str">
        <f>IFERROR(__xludf.DUMMYFUNCTION("GOOGLETRANSLATE(H2440,""id"",""en"")"),"Girls Afraid that Dripada Old Virgin Statement Life Less Less Due to Young Marriage")</f>
        <v>Girls Afraid that Dripada Old Virgin Statement Life Less Less Due to Young Marriage</v>
      </c>
    </row>
    <row r="2441" ht="15.75" customHeight="1">
      <c r="A2441" s="3" t="s">
        <v>17718</v>
      </c>
      <c r="B2441" s="3" t="s">
        <v>17719</v>
      </c>
      <c r="C2441" s="3" t="s">
        <v>17720</v>
      </c>
      <c r="D2441" s="3" t="s">
        <v>17721</v>
      </c>
      <c r="E2441" s="3" t="s">
        <v>17722</v>
      </c>
      <c r="F2441" s="3" t="s">
        <v>17723</v>
      </c>
      <c r="G2441" s="3" t="s">
        <v>17724</v>
      </c>
      <c r="H2441" s="3" t="s">
        <v>17725</v>
      </c>
      <c r="I2441" s="3" t="str">
        <f>IFERROR(__xludf.DUMMYFUNCTION("GOOGLETRANSLATE(H2441,""id"",""en"")"),"sg marriage age yes sg divorced sg marriage age yes sg lasting the percentage of divorce young marriage mental mentality")</f>
        <v>sg marriage age yes sg divorced sg marriage age yes sg lasting the percentage of divorce young marriage mental mentality</v>
      </c>
    </row>
    <row r="2442" ht="15.75" customHeight="1">
      <c r="A2442" s="3" t="s">
        <v>17726</v>
      </c>
      <c r="B2442" s="3" t="s">
        <v>17726</v>
      </c>
      <c r="C2442" s="3" t="s">
        <v>17727</v>
      </c>
      <c r="D2442" s="3" t="s">
        <v>17728</v>
      </c>
      <c r="E2442" s="3" t="s">
        <v>17729</v>
      </c>
      <c r="F2442" s="3" t="s">
        <v>17730</v>
      </c>
      <c r="G2442" s="3" t="s">
        <v>17731</v>
      </c>
      <c r="H2442" s="3" t="s">
        <v>17732</v>
      </c>
      <c r="I2442" s="3" t="str">
        <f>IFERROR(__xludf.DUMMYFUNCTION("GOOGLETRANSLATE(H2442,""id"",""en"")"),"Lingkung ya nder young marriage a lot of centuries under which mindset number one Didik Value is confused about the contents first")</f>
        <v>Lingkung ya nder young marriage a lot of centuries under which mindset number one Didik Value is confused about the contents first</v>
      </c>
    </row>
    <row r="2443" ht="15.75" customHeight="1">
      <c r="A2443" s="3" t="s">
        <v>17733</v>
      </c>
      <c r="B2443" s="3" t="s">
        <v>17734</v>
      </c>
      <c r="C2443" s="3" t="s">
        <v>17735</v>
      </c>
      <c r="D2443" s="3" t="s">
        <v>17736</v>
      </c>
      <c r="E2443" s="3" t="s">
        <v>17737</v>
      </c>
      <c r="F2443" s="3" t="s">
        <v>17738</v>
      </c>
      <c r="G2443" s="3" t="s">
        <v>17739</v>
      </c>
      <c r="H2443" s="3" t="s">
        <v>17740</v>
      </c>
      <c r="I2443" s="3" t="str">
        <f>IFERROR(__xludf.DUMMYFUNCTION("GOOGLETRANSLATE(H2443,""id"",""en"")"),"Senere, I understand Deso Opo Maneh Lambene, Sindiri Areke Rabi Opo Maneh Wedok is arranged by Payu etc. Social mindset influences the influence of young marriages so that Rasan Tonggone")</f>
        <v>Senere, I understand Deso Opo Maneh Lambene, Sindiri Areke Rabi Opo Maneh Wedok is arranged by Payu etc. Social mindset influences the influence of young marriages so that Rasan Tonggone</v>
      </c>
    </row>
    <row r="2444" ht="15.75" customHeight="1">
      <c r="A2444" s="3" t="s">
        <v>17741</v>
      </c>
      <c r="B2444" s="3" t="s">
        <v>17742</v>
      </c>
      <c r="C2444" s="3" t="s">
        <v>17743</v>
      </c>
      <c r="D2444" s="3" t="s">
        <v>17744</v>
      </c>
      <c r="E2444" s="3" t="s">
        <v>17745</v>
      </c>
      <c r="F2444" s="3" t="s">
        <v>17746</v>
      </c>
      <c r="G2444" s="3" t="s">
        <v>17747</v>
      </c>
      <c r="H2444" s="3" t="s">
        <v>17748</v>
      </c>
      <c r="I2444" s="3" t="str">
        <f>IFERROR(__xludf.DUMMYFUNCTION("GOOGLETRANSLATE(H2444,""id"",""en"")"),"True if you see young people really marriage, think, choose marriage, you know that the good age of young age")</f>
        <v>True if you see young people really marriage, think, choose marriage, you know that the good age of young age</v>
      </c>
    </row>
    <row r="2445" ht="15.75" customHeight="1">
      <c r="A2445" s="3" t="s">
        <v>17749</v>
      </c>
      <c r="B2445" s="3" t="s">
        <v>17750</v>
      </c>
      <c r="C2445" s="3" t="s">
        <v>17751</v>
      </c>
      <c r="D2445" s="3" t="s">
        <v>17752</v>
      </c>
      <c r="E2445" s="3" t="s">
        <v>17753</v>
      </c>
      <c r="F2445" s="3" t="s">
        <v>17754</v>
      </c>
      <c r="G2445" s="3" t="s">
        <v>17755</v>
      </c>
      <c r="H2445" s="3" t="s">
        <v>17756</v>
      </c>
      <c r="I2445" s="3" t="str">
        <f>IFERROR(__xludf.DUMMYFUNCTION("GOOGLETRANSLATE(H2445,""id"",""en"")"),"Different brother marriage mudadi plus a population usually monak manak sometimes goes to peeing sex sg okay kids sg nikahe different quality c")</f>
        <v>Different brother marriage mudadi plus a population usually monak manak sometimes goes to peeing sex sg okay kids sg nikahe different quality c</v>
      </c>
    </row>
    <row r="2446" ht="15.75" customHeight="1">
      <c r="A2446" s="3" t="s">
        <v>17757</v>
      </c>
      <c r="B2446" s="3" t="s">
        <v>17757</v>
      </c>
      <c r="C2446" s="3" t="s">
        <v>17758</v>
      </c>
      <c r="D2446" s="3" t="s">
        <v>17759</v>
      </c>
      <c r="E2446" s="3" t="s">
        <v>17760</v>
      </c>
      <c r="F2446" s="3" t="s">
        <v>17761</v>
      </c>
      <c r="G2446" s="3" t="s">
        <v>17762</v>
      </c>
      <c r="H2446" s="3" t="s">
        <v>17763</v>
      </c>
      <c r="I2446" s="3" t="str">
        <f>IFERROR(__xludf.DUMMYFUNCTION("GOOGLETRANSLATE(H2446,""id"",""en"")"),"Young marriage is lacking the burden of parents may be if the marriage of parents' responsibility thinks of the results")</f>
        <v>Young marriage is lacking the burden of parents may be if the marriage of parents' responsibility thinks of the results</v>
      </c>
    </row>
    <row r="2447" ht="15.75" customHeight="1">
      <c r="A2447" s="3" t="s">
        <v>17764</v>
      </c>
      <c r="B2447" s="3" t="s">
        <v>17765</v>
      </c>
      <c r="C2447" s="3" t="s">
        <v>17766</v>
      </c>
      <c r="D2447" s="3" t="s">
        <v>17767</v>
      </c>
      <c r="E2447" s="3" t="s">
        <v>17768</v>
      </c>
      <c r="F2447" s="3" t="s">
        <v>17769</v>
      </c>
      <c r="G2447" s="3" t="s">
        <v>17770</v>
      </c>
      <c r="H2447" s="3" t="s">
        <v>17771</v>
      </c>
      <c r="I2447" s="3" t="str">
        <f>IFERROR(__xludf.DUMMYFUNCTION("GOOGLETRANSLATE(H2447,""id"",""en"")"),"Goals for young marriages like school children marry")</f>
        <v>Goals for young marriages like school children marry</v>
      </c>
    </row>
    <row r="2448" ht="15.75" customHeight="1">
      <c r="A2448" s="3" t="s">
        <v>17772</v>
      </c>
      <c r="B2448" s="3" t="s">
        <v>17772</v>
      </c>
      <c r="C2448" s="3" t="s">
        <v>17773</v>
      </c>
      <c r="D2448" s="3" t="s">
        <v>17774</v>
      </c>
      <c r="E2448" s="3" t="s">
        <v>17775</v>
      </c>
      <c r="F2448" s="3" t="s">
        <v>17776</v>
      </c>
      <c r="G2448" s="3" t="s">
        <v>17777</v>
      </c>
      <c r="H2448" s="3" t="s">
        <v>17778</v>
      </c>
      <c r="I2448" s="3" t="str">
        <f>IFERROR(__xludf.DUMMYFUNCTION("GOOGLETRANSLATE(H2448,""id"",""en"")"),"Young Marriage Factor One of the pregnant results of naughty teenagers in the original informatics era")</f>
        <v>Young Marriage Factor One of the pregnant results of naughty teenagers in the original informatics era</v>
      </c>
    </row>
    <row r="2449" ht="15.75" customHeight="1">
      <c r="A2449" s="3" t="s">
        <v>17779</v>
      </c>
      <c r="B2449" s="3" t="s">
        <v>17779</v>
      </c>
      <c r="C2449" s="3" t="s">
        <v>17780</v>
      </c>
      <c r="D2449" s="3" t="s">
        <v>17781</v>
      </c>
      <c r="E2449" s="3" t="s">
        <v>17782</v>
      </c>
      <c r="F2449" s="3" t="s">
        <v>17783</v>
      </c>
      <c r="G2449" s="3" t="s">
        <v>17784</v>
      </c>
      <c r="H2449" s="3" t="s">
        <v>17785</v>
      </c>
      <c r="I2449" s="3" t="str">
        <f>IFERROR(__xludf.DUMMYFUNCTION("GOOGLETRANSLATE(H2449,""id"",""en"")"),"Parents survive young marriage people who are married to the work of life, the father of the sister nder is also knocked, simply simply people onok friends")</f>
        <v>Parents survive young marriage people who are married to the work of life, the father of the sister nder is also knocked, simply simply people onok friends</v>
      </c>
    </row>
    <row r="2450" ht="15.75" customHeight="1">
      <c r="A2450" s="3" t="s">
        <v>17786</v>
      </c>
      <c r="B2450" s="3" t="s">
        <v>17787</v>
      </c>
      <c r="C2450" s="3" t="s">
        <v>17788</v>
      </c>
      <c r="D2450" s="3" t="s">
        <v>17789</v>
      </c>
      <c r="E2450" s="3" t="s">
        <v>17790</v>
      </c>
      <c r="F2450" s="3" t="s">
        <v>17791</v>
      </c>
      <c r="G2450" s="3" t="s">
        <v>17792</v>
      </c>
      <c r="H2450" s="3" t="s">
        <v>17793</v>
      </c>
      <c r="I2450" s="3" t="str">
        <f>IFERROR(__xludf.DUMMYFUNCTION("GOOGLETRANSLATE(H2450,""id"",""en"")"),"Pure account invites a discussion, yes, young marriage school -age is a lot of Golong, the community is sometimes confused about the population of the focus of work.")</f>
        <v>Pure account invites a discussion, yes, young marriage school -age is a lot of Golong, the community is sometimes confused about the population of the focus of work.</v>
      </c>
    </row>
    <row r="2451" ht="15.75" customHeight="1">
      <c r="A2451" s="3" t="s">
        <v>17794</v>
      </c>
      <c r="B2451" s="3" t="s">
        <v>17795</v>
      </c>
      <c r="C2451" s="3" t="s">
        <v>17796</v>
      </c>
      <c r="D2451" s="3" t="s">
        <v>17797</v>
      </c>
      <c r="E2451" s="3" t="s">
        <v>17798</v>
      </c>
      <c r="F2451" s="3" t="s">
        <v>17799</v>
      </c>
      <c r="G2451" s="3" t="s">
        <v>17800</v>
      </c>
      <c r="H2451" s="3" t="s">
        <v>17801</v>
      </c>
      <c r="I2451" s="3" t="str">
        <f>IFERROR(__xludf.DUMMYFUNCTION("GOOGLETRANSLATE(H2451,""id"",""en"")"),"The family tells the marriage to live a full life mandatory marriage fuck for the asset of living dizzy thinking of the household of a dead young parent's good marriage to the country")</f>
        <v>The family tells the marriage to live a full life mandatory marriage fuck for the asset of living dizzy thinking of the household of a dead young parent's good marriage to the country</v>
      </c>
    </row>
    <row r="2452" ht="15.75" customHeight="1">
      <c r="A2452" s="3" t="s">
        <v>17802</v>
      </c>
      <c r="B2452" s="3" t="s">
        <v>17803</v>
      </c>
      <c r="C2452" s="3" t="s">
        <v>17804</v>
      </c>
      <c r="D2452" s="3" t="s">
        <v>17805</v>
      </c>
      <c r="E2452" s="3" t="s">
        <v>17806</v>
      </c>
      <c r="F2452" s="3" t="s">
        <v>17807</v>
      </c>
      <c r="G2452" s="3" t="s">
        <v>17808</v>
      </c>
      <c r="H2452" s="3" t="s">
        <v>17809</v>
      </c>
      <c r="I2452" s="3" t="str">
        <f>IFERROR(__xludf.DUMMYFUNCTION("GOOGLETRANSLATE(H2452,""id"",""en"")"),"The base of teenagers is very easy for young people to get pregnant outside of marriage, pairs of marriage settle and sometimes difficult for children to go down sperm quality")</f>
        <v>The base of teenagers is very easy for young people to get pregnant outside of marriage, pairs of marriage settle and sometimes difficult for children to go down sperm quality</v>
      </c>
    </row>
    <row r="2453" ht="15.75" customHeight="1">
      <c r="A2453" s="3" t="s">
        <v>17810</v>
      </c>
      <c r="B2453" s="3" t="s">
        <v>17811</v>
      </c>
      <c r="C2453" s="3" t="s">
        <v>17812</v>
      </c>
      <c r="D2453" s="3" t="s">
        <v>17813</v>
      </c>
      <c r="E2453" s="3" t="s">
        <v>17814</v>
      </c>
      <c r="F2453" s="3" t="s">
        <v>17815</v>
      </c>
      <c r="G2453" s="3" t="s">
        <v>17816</v>
      </c>
      <c r="H2453" s="3" t="s">
        <v>17817</v>
      </c>
      <c r="I2453" s="3" t="str">
        <f>IFERROR(__xludf.DUMMYFUNCTION("GOOGLETRANSLATE(H2453,""id"",""en"")"),"boso slang cherry picking wongwong reality because onoke gera is a young marriage of young marriages, yes, wongwong, kuwi, ket, the age")</f>
        <v>boso slang cherry picking wongwong reality because onoke gera is a young marriage of young marriages, yes, wongwong, kuwi, ket, the age</v>
      </c>
    </row>
    <row r="2454" ht="15.75" customHeight="1">
      <c r="A2454" s="3" t="s">
        <v>17818</v>
      </c>
      <c r="B2454" s="3" t="s">
        <v>17819</v>
      </c>
      <c r="C2454" s="3" t="s">
        <v>17820</v>
      </c>
      <c r="D2454" s="3" t="s">
        <v>17821</v>
      </c>
      <c r="E2454" s="3" t="s">
        <v>17822</v>
      </c>
      <c r="F2454" s="3" t="s">
        <v>17823</v>
      </c>
      <c r="G2454" s="3" t="s">
        <v>17823</v>
      </c>
      <c r="H2454" s="3" t="s">
        <v>17824</v>
      </c>
      <c r="I2454" s="3" t="str">
        <f>IFERROR(__xludf.DUMMYFUNCTION("GOOGLETRANSLATE(H2454,""id"",""en"")"),"Good young marriage")</f>
        <v>Good young marriage</v>
      </c>
    </row>
    <row r="2455" ht="15.75" customHeight="1">
      <c r="A2455" s="3" t="s">
        <v>17825</v>
      </c>
      <c r="B2455" s="3" t="s">
        <v>17826</v>
      </c>
      <c r="C2455" s="3" t="s">
        <v>17827</v>
      </c>
      <c r="D2455" s="3" t="s">
        <v>17828</v>
      </c>
      <c r="E2455" s="3" t="s">
        <v>17829</v>
      </c>
      <c r="F2455" s="3" t="s">
        <v>17830</v>
      </c>
      <c r="G2455" s="3" t="s">
        <v>17831</v>
      </c>
      <c r="H2455" s="3" t="s">
        <v>17832</v>
      </c>
      <c r="I2455" s="3" t="str">
        <f>IFERROR(__xludf.DUMMYFUNCTION("GOOGLETRANSLATE(H2455,""id"",""en"")"),"Related cousins ​​of age and young marriage young children's career is very good at cumlaude ub law")</f>
        <v>Related cousins ​​of age and young marriage young children's career is very good at cumlaude ub law</v>
      </c>
    </row>
    <row r="2456" ht="15.75" customHeight="1">
      <c r="A2456" s="3" t="s">
        <v>17833</v>
      </c>
      <c r="B2456" s="3" t="s">
        <v>17833</v>
      </c>
      <c r="C2456" s="3" t="s">
        <v>17834</v>
      </c>
      <c r="D2456" s="3" t="s">
        <v>17835</v>
      </c>
      <c r="E2456" s="3" t="s">
        <v>17836</v>
      </c>
      <c r="F2456" s="3" t="s">
        <v>17837</v>
      </c>
      <c r="G2456" s="3" t="s">
        <v>17838</v>
      </c>
      <c r="H2456" s="3" t="s">
        <v>17839</v>
      </c>
      <c r="I2456" s="3" t="str">
        <f>IFERROR(__xludf.DUMMYFUNCTION("GOOGLETRANSLATE(H2456,""id"",""en"")"),"family if marriage THR is the age of marriage money sometimes uses an envelope for children's recipes for youth")</f>
        <v>family if marriage THR is the age of marriage money sometimes uses an envelope for children's recipes for youth</v>
      </c>
    </row>
    <row r="2457" ht="15.75" customHeight="1">
      <c r="A2457" s="3" t="s">
        <v>17840</v>
      </c>
      <c r="B2457" s="3" t="s">
        <v>17841</v>
      </c>
      <c r="C2457" s="3" t="s">
        <v>17842</v>
      </c>
      <c r="D2457" s="3" t="s">
        <v>17843</v>
      </c>
      <c r="E2457" s="3" t="s">
        <v>17844</v>
      </c>
      <c r="F2457" s="3" t="s">
        <v>17845</v>
      </c>
      <c r="G2457" s="3" t="s">
        <v>17846</v>
      </c>
      <c r="H2457" s="3" t="s">
        <v>17847</v>
      </c>
      <c r="I2457" s="3" t="str">
        <f>IFERROR(__xludf.DUMMYFUNCTION("GOOGLETRANSLATE(H2457,""id"",""en"")"),"Era of Gempur's Young Adoptive Friend Application My friend's marriage is a relaxed child")</f>
        <v>Era of Gempur's Young Adoptive Friend Application My friend's marriage is a relaxed child</v>
      </c>
    </row>
    <row r="2458" ht="15.75" customHeight="1">
      <c r="A2458" s="3" t="s">
        <v>17848</v>
      </c>
      <c r="B2458" s="3" t="s">
        <v>17848</v>
      </c>
      <c r="C2458" s="3" t="s">
        <v>17849</v>
      </c>
      <c r="D2458" s="3" t="s">
        <v>17850</v>
      </c>
      <c r="E2458" s="3" t="s">
        <v>17850</v>
      </c>
      <c r="F2458" s="3" t="s">
        <v>17851</v>
      </c>
      <c r="G2458" s="3" t="s">
        <v>17851</v>
      </c>
      <c r="H2458" s="3" t="s">
        <v>17852</v>
      </c>
      <c r="I2458" s="3" t="str">
        <f>IFERROR(__xludf.DUMMYFUNCTION("GOOGLETRANSLATE(H2458,""id"",""en"")"),"Marriage Young Late Marriage")</f>
        <v>Marriage Young Late Marriage</v>
      </c>
    </row>
    <row r="2459" ht="15.75" customHeight="1">
      <c r="A2459" s="3" t="s">
        <v>17853</v>
      </c>
      <c r="B2459" s="3" t="s">
        <v>17854</v>
      </c>
      <c r="C2459" s="3" t="s">
        <v>17855</v>
      </c>
      <c r="D2459" s="3" t="s">
        <v>17856</v>
      </c>
      <c r="E2459" s="3" t="s">
        <v>17857</v>
      </c>
      <c r="F2459" s="3" t="s">
        <v>17858</v>
      </c>
      <c r="G2459" s="3" t="s">
        <v>17859</v>
      </c>
      <c r="H2459" s="3" t="s">
        <v>17860</v>
      </c>
      <c r="I2459" s="3" t="str">
        <f>IFERROR(__xludf.DUMMYFUNCTION("GOOGLETRANSLATE(H2459,""id"",""en"")"),"Rich my friend is different from graduating directly arecaitan young police officers studying husbands, the ex -former knows my friend is married to a linesem.")</f>
        <v>Rich my friend is different from graduating directly arecaitan young police officers studying husbands, the ex -former knows my friend is married to a linesem.</v>
      </c>
    </row>
    <row r="2460" ht="15.75" customHeight="1">
      <c r="A2460" s="3" t="s">
        <v>17861</v>
      </c>
      <c r="B2460" s="3" t="s">
        <v>17862</v>
      </c>
      <c r="C2460" s="3" t="s">
        <v>17863</v>
      </c>
      <c r="D2460" s="3" t="s">
        <v>17864</v>
      </c>
      <c r="E2460" s="3" t="s">
        <v>17865</v>
      </c>
      <c r="F2460" s="3" t="s">
        <v>17866</v>
      </c>
      <c r="G2460" s="3" t="s">
        <v>17867</v>
      </c>
      <c r="H2460" s="3" t="s">
        <v>17868</v>
      </c>
      <c r="I2460" s="3" t="str">
        <f>IFERROR(__xludf.DUMMYFUNCTION("GOOGLETRANSLATE(H2460,""id"",""en"")"),"Bella graduated from elementary school and very common for young children to marry young children")</f>
        <v>Bella graduated from elementary school and very common for young children to marry young children</v>
      </c>
    </row>
    <row r="2461" ht="15.75" customHeight="1">
      <c r="A2461" s="3" t="s">
        <v>17869</v>
      </c>
      <c r="B2461" s="3" t="s">
        <v>17870</v>
      </c>
      <c r="C2461" s="3" t="s">
        <v>17871</v>
      </c>
      <c r="D2461" s="3" t="s">
        <v>17872</v>
      </c>
      <c r="E2461" s="3" t="s">
        <v>17873</v>
      </c>
      <c r="F2461" s="3" t="s">
        <v>17874</v>
      </c>
      <c r="G2461" s="3" t="s">
        <v>17875</v>
      </c>
      <c r="H2461" s="3" t="s">
        <v>17876</v>
      </c>
      <c r="I2461" s="3" t="str">
        <f>IFERROR(__xludf.DUMMYFUNCTION("GOOGLETRANSLATE(H2461,""id"",""en"")"),"ah work dead young marriage year work year weak faith easily teasing time")</f>
        <v>ah work dead young marriage year work year weak faith easily teasing time</v>
      </c>
    </row>
    <row r="2462" ht="15.75" customHeight="1">
      <c r="A2462" s="3" t="s">
        <v>17877</v>
      </c>
      <c r="B2462" s="3" t="s">
        <v>17877</v>
      </c>
      <c r="C2462" s="3" t="s">
        <v>17878</v>
      </c>
      <c r="D2462" s="3" t="s">
        <v>17879</v>
      </c>
      <c r="E2462" s="3" t="s">
        <v>17880</v>
      </c>
      <c r="F2462" s="3" t="s">
        <v>17881</v>
      </c>
      <c r="G2462" s="3" t="s">
        <v>17882</v>
      </c>
      <c r="H2462" s="3" t="s">
        <v>17883</v>
      </c>
      <c r="I2462" s="3" t="str">
        <f>IFERROR(__xludf.DUMMYFUNCTION("GOOGLETRANSLATE(H2462,""id"",""en"")"),"Guardian Marriage Guardian Parents Brother Live Sister Wali Marriage Husband Husband Live Young Home Parents Adoption Family Adoption Adoption Not Life Power of Heir")</f>
        <v>Guardian Marriage Guardian Parents Brother Live Sister Wali Marriage Husband Husband Live Young Home Parents Adoption Family Adoption Adoption Not Life Power of Heir</v>
      </c>
    </row>
    <row r="2463" ht="15.75" customHeight="1">
      <c r="A2463" s="3" t="s">
        <v>17884</v>
      </c>
      <c r="B2463" s="3" t="s">
        <v>17885</v>
      </c>
      <c r="C2463" s="3" t="s">
        <v>17886</v>
      </c>
      <c r="D2463" s="3" t="s">
        <v>17887</v>
      </c>
      <c r="E2463" s="3" t="s">
        <v>17888</v>
      </c>
      <c r="F2463" s="3" t="s">
        <v>17889</v>
      </c>
      <c r="G2463" s="3" t="s">
        <v>17890</v>
      </c>
      <c r="H2463" s="3" t="s">
        <v>17891</v>
      </c>
      <c r="I2463" s="3" t="str">
        <f>IFERROR(__xludf.DUMMYFUNCTION("GOOGLETRANSLATE(H2463,""id"",""en"")"),"Marriage Young Money Stable Mah is delicious or Da Angger marriage to get old -fashioned money can be stable, mah there is a mani manawi")</f>
        <v>Marriage Young Money Stable Mah is delicious or Da Angger marriage to get old -fashioned money can be stable, mah there is a mani manawi</v>
      </c>
    </row>
    <row r="2464" ht="15.75" customHeight="1">
      <c r="A2464" s="3" t="s">
        <v>17892</v>
      </c>
      <c r="B2464" s="3" t="s">
        <v>17892</v>
      </c>
      <c r="C2464" s="3" t="s">
        <v>17893</v>
      </c>
      <c r="D2464" s="3" t="s">
        <v>17894</v>
      </c>
      <c r="E2464" s="3" t="s">
        <v>17895</v>
      </c>
      <c r="F2464" s="3" t="s">
        <v>17896</v>
      </c>
      <c r="G2464" s="3" t="s">
        <v>17897</v>
      </c>
      <c r="H2464" s="3" t="s">
        <v>17898</v>
      </c>
      <c r="I2464" s="3" t="str">
        <f>IFERROR(__xludf.DUMMYFUNCTION("GOOGLETRANSLATE(H2464,""id"",""en"")"),"young marriage marriage stable money anyway")</f>
        <v>young marriage marriage stable money anyway</v>
      </c>
    </row>
    <row r="2465" ht="15.75" customHeight="1">
      <c r="A2465" s="3" t="s">
        <v>17899</v>
      </c>
      <c r="B2465" s="3" t="s">
        <v>17900</v>
      </c>
      <c r="C2465" s="3" t="s">
        <v>17901</v>
      </c>
      <c r="D2465" s="3" t="s">
        <v>17902</v>
      </c>
      <c r="E2465" s="3" t="s">
        <v>17903</v>
      </c>
      <c r="F2465" s="3" t="s">
        <v>17904</v>
      </c>
      <c r="G2465" s="3" t="s">
        <v>17905</v>
      </c>
      <c r="H2465" s="3" t="s">
        <v>17906</v>
      </c>
      <c r="I2465" s="3" t="str">
        <f>IFERROR(__xludf.DUMMYFUNCTION("GOOGLETRANSLATE(H2465,""id"",""en"")"),"Yokk Spirit Yokk Living in an Era of Young Marriage")</f>
        <v>Yokk Spirit Yokk Living in an Era of Young Marriage</v>
      </c>
    </row>
    <row r="2466" ht="15.75" customHeight="1">
      <c r="A2466" s="3" t="s">
        <v>17907</v>
      </c>
      <c r="B2466" s="3" t="s">
        <v>17908</v>
      </c>
      <c r="C2466" s="3" t="s">
        <v>17909</v>
      </c>
      <c r="D2466" s="3" t="s">
        <v>17910</v>
      </c>
      <c r="E2466" s="3" t="s">
        <v>17911</v>
      </c>
      <c r="F2466" s="3" t="s">
        <v>17912</v>
      </c>
      <c r="G2466" s="3" t="s">
        <v>17913</v>
      </c>
      <c r="H2466" s="3" t="s">
        <v>17914</v>
      </c>
      <c r="I2466" s="3" t="str">
        <f>IFERROR(__xludf.DUMMYFUNCTION("GOOGLETRANSLATE(H2466,""id"",""en"")"),"I hope you will join the young marriage, brother")</f>
        <v>I hope you will join the young marriage, brother</v>
      </c>
    </row>
    <row r="2467" ht="15.75" customHeight="1">
      <c r="A2467" s="3" t="s">
        <v>17915</v>
      </c>
      <c r="B2467" s="3" t="s">
        <v>17915</v>
      </c>
      <c r="C2467" s="3" t="s">
        <v>17916</v>
      </c>
      <c r="D2467" s="3" t="s">
        <v>17917</v>
      </c>
      <c r="E2467" s="3" t="s">
        <v>17918</v>
      </c>
      <c r="F2467" s="3" t="s">
        <v>17919</v>
      </c>
      <c r="G2467" s="3" t="s">
        <v>17920</v>
      </c>
      <c r="H2467" s="3" t="s">
        <v>17921</v>
      </c>
      <c r="I2467" s="3" t="str">
        <f>IFERROR(__xludf.DUMMYFUNCTION("GOOGLETRANSLATE(H2467,""id"",""en"")"),"Young Marriage Friend Husband Work Hardly Halal Work Halal Home Business Intentions No matter the shade of his business, you don't play saluttt")</f>
        <v>Young Marriage Friend Husband Work Hardly Halal Work Halal Home Business Intentions No matter the shade of his business, you don't play saluttt</v>
      </c>
    </row>
    <row r="2468" ht="15.75" customHeight="1">
      <c r="A2468" s="3" t="s">
        <v>17922</v>
      </c>
      <c r="B2468" s="3" t="s">
        <v>17922</v>
      </c>
      <c r="C2468" s="3" t="s">
        <v>17923</v>
      </c>
      <c r="D2468" s="3" t="s">
        <v>17924</v>
      </c>
      <c r="E2468" s="3" t="s">
        <v>17925</v>
      </c>
      <c r="F2468" s="3" t="s">
        <v>17926</v>
      </c>
      <c r="G2468" s="3" t="s">
        <v>17927</v>
      </c>
      <c r="H2468" s="3" t="s">
        <v>17928</v>
      </c>
      <c r="I2468" s="3" t="str">
        <f>IFERROR(__xludf.DUMMYFUNCTION("GOOGLETRANSLATE(H2468,""id"",""en"")"),"Young Marriage Friend Children Work Intention to make a pity for your wife and children huuhuuh really sad to see the original")</f>
        <v>Young Marriage Friend Children Work Intention to make a pity for your wife and children huuhuuh really sad to see the original</v>
      </c>
    </row>
    <row r="2469" ht="15.75" customHeight="1">
      <c r="A2469" s="3" t="s">
        <v>17929</v>
      </c>
      <c r="B2469" s="3" t="s">
        <v>17930</v>
      </c>
      <c r="C2469" s="3" t="s">
        <v>17931</v>
      </c>
      <c r="D2469" s="3" t="s">
        <v>17932</v>
      </c>
      <c r="E2469" s="3" t="s">
        <v>17933</v>
      </c>
      <c r="F2469" s="3" t="s">
        <v>17934</v>
      </c>
      <c r="G2469" s="3" t="s">
        <v>17935</v>
      </c>
      <c r="H2469" s="3" t="s">
        <v>17936</v>
      </c>
      <c r="I2469" s="3" t="str">
        <f>IFERROR(__xludf.DUMMYFUNCTION("GOOGLETRANSLATE(H2469,""id"",""en"")"),"Young Batak Traditional Marriage Party will be prestige in the social status of a marriage brother thanks to the traditional party difficult money to be digested to be financially rumored")</f>
        <v>Young Batak Traditional Marriage Party will be prestige in the social status of a marriage brother thanks to the traditional party difficult money to be digested to be financially rumored</v>
      </c>
    </row>
    <row r="2470" ht="15.75" customHeight="1">
      <c r="A2470" s="3" t="s">
        <v>17937</v>
      </c>
      <c r="B2470" s="3" t="s">
        <v>17938</v>
      </c>
      <c r="C2470" s="3" t="s">
        <v>17939</v>
      </c>
      <c r="D2470" s="3" t="s">
        <v>17940</v>
      </c>
      <c r="E2470" s="3" t="s">
        <v>17941</v>
      </c>
      <c r="F2470" s="3" t="s">
        <v>17942</v>
      </c>
      <c r="G2470" s="3" t="s">
        <v>17943</v>
      </c>
      <c r="H2470" s="3" t="s">
        <v>17944</v>
      </c>
      <c r="I2470" s="3" t="str">
        <f>IFERROR(__xludf.DUMMYFUNCTION("GOOGLETRANSLATE(H2470,""id"",""en"")"),"like to forget different born sometimes consider Markford tuh line like gemfoulth mark ford hmmm says the photo is very suitable to see the side according to the original age of the new vibena new couple young marriage")</f>
        <v>like to forget different born sometimes consider Markford tuh line like gemfoulth mark ford hmmm says the photo is very suitable to see the side according to the original age of the new vibena new couple young marriage</v>
      </c>
    </row>
    <row r="2471" ht="15.75" customHeight="1">
      <c r="A2471" s="3" t="s">
        <v>17945</v>
      </c>
      <c r="B2471" s="3" t="s">
        <v>17945</v>
      </c>
      <c r="C2471" s="3" t="s">
        <v>17946</v>
      </c>
      <c r="D2471" s="3" t="s">
        <v>17947</v>
      </c>
      <c r="E2471" s="3" t="s">
        <v>17948</v>
      </c>
      <c r="F2471" s="3" t="s">
        <v>17949</v>
      </c>
      <c r="G2471" s="3" t="s">
        <v>17950</v>
      </c>
      <c r="H2471" s="3" t="s">
        <v>17951</v>
      </c>
      <c r="I2471" s="3" t="str">
        <f>IFERROR(__xludf.DUMMYFUNCTION("GOOGLETRANSLATE(H2471,""id"",""en"")"),"guys think seriously when talking like people like young adults entering teenager teenagers marriage different relatives differently just enjoy it if it's not like marriage to break up")</f>
        <v>guys think seriously when talking like people like young adults entering teenager teenagers marriage different relatives differently just enjoy it if it's not like marriage to break up</v>
      </c>
    </row>
    <row r="2472" ht="15.75" customHeight="1">
      <c r="A2472" s="3" t="s">
        <v>17952</v>
      </c>
      <c r="B2472" s="3" t="s">
        <v>17953</v>
      </c>
      <c r="C2472" s="3" t="s">
        <v>17954</v>
      </c>
      <c r="D2472" s="3" t="s">
        <v>17955</v>
      </c>
      <c r="E2472" s="3" t="s">
        <v>17955</v>
      </c>
      <c r="F2472" s="3" t="s">
        <v>17956</v>
      </c>
      <c r="G2472" s="3" t="s">
        <v>17957</v>
      </c>
      <c r="H2472" s="3" t="s">
        <v>17958</v>
      </c>
      <c r="I2472" s="3" t="str">
        <f>IFERROR(__xludf.DUMMYFUNCTION("GOOGLETRANSLATE(H2472,""id"",""en"")"),"Madurese Barbarians Low young marriages")</f>
        <v>Madurese Barbarians Low young marriages</v>
      </c>
    </row>
    <row r="2473" ht="15.75" customHeight="1">
      <c r="A2473" s="3" t="s">
        <v>17959</v>
      </c>
      <c r="B2473" s="3" t="s">
        <v>17959</v>
      </c>
      <c r="C2473" s="3" t="s">
        <v>17960</v>
      </c>
      <c r="D2473" s="3" t="s">
        <v>17961</v>
      </c>
      <c r="E2473" s="3" t="s">
        <v>17962</v>
      </c>
      <c r="F2473" s="3" t="s">
        <v>17963</v>
      </c>
      <c r="G2473" s="3" t="s">
        <v>17964</v>
      </c>
      <c r="H2473" s="3" t="s">
        <v>17965</v>
      </c>
      <c r="I2473" s="3" t="str">
        <f>IFERROR(__xludf.DUMMYFUNCTION("GOOGLETRANSLATE(H2473,""id"",""en"")"),"but gamau stop colleagues a lot of young marriages complain about a serious jalan hung")</f>
        <v>but gamau stop colleagues a lot of young marriages complain about a serious jalan hung</v>
      </c>
    </row>
    <row r="2474" ht="15.75" customHeight="1">
      <c r="A2474" s="3" t="s">
        <v>17966</v>
      </c>
      <c r="B2474" s="3" t="s">
        <v>17967</v>
      </c>
      <c r="C2474" s="3" t="s">
        <v>17968</v>
      </c>
      <c r="D2474" s="3" t="s">
        <v>17969</v>
      </c>
      <c r="E2474" s="3" t="s">
        <v>17970</v>
      </c>
      <c r="F2474" s="3" t="s">
        <v>17971</v>
      </c>
      <c r="G2474" s="3" t="s">
        <v>17971</v>
      </c>
      <c r="H2474" s="3" t="s">
        <v>17972</v>
      </c>
      <c r="I2474" s="3" t="str">
        <f>IFERROR(__xludf.DUMMYFUNCTION("GOOGLETRANSLATE(H2474,""id"",""en"")"),"really bad young marriage friends")</f>
        <v>really bad young marriage friends</v>
      </c>
    </row>
    <row r="2475" ht="15.75" customHeight="1">
      <c r="A2475" s="3" t="s">
        <v>17973</v>
      </c>
      <c r="B2475" s="3" t="s">
        <v>17974</v>
      </c>
      <c r="C2475" s="3" t="s">
        <v>17975</v>
      </c>
      <c r="D2475" s="3" t="s">
        <v>17976</v>
      </c>
      <c r="E2475" s="3" t="s">
        <v>17977</v>
      </c>
      <c r="F2475" s="3" t="s">
        <v>17978</v>
      </c>
      <c r="G2475" s="3" t="s">
        <v>17979</v>
      </c>
      <c r="H2475" s="3" t="s">
        <v>17980</v>
      </c>
      <c r="I2475" s="3" t="str">
        <f>IFERROR(__xludf.DUMMYFUNCTION("GOOGLETRANSLATE(H2475,""id"",""en"")"),"neighbor of a girl marriage child age because it suits your husband divorced grandmother, a migrant worker, a migrant worker, a person says that the girl is very young, knowing the world is sorry for the victim's child")</f>
        <v>neighbor of a girl marriage child age because it suits your husband divorced grandmother, a migrant worker, a migrant worker, a person says that the girl is very young, knowing the world is sorry for the victim's child</v>
      </c>
    </row>
    <row r="2476" ht="15.75" customHeight="1">
      <c r="A2476" s="3" t="s">
        <v>17981</v>
      </c>
      <c r="B2476" s="3" t="s">
        <v>17982</v>
      </c>
      <c r="C2476" s="3" t="s">
        <v>17983</v>
      </c>
      <c r="D2476" s="3" t="s">
        <v>17984</v>
      </c>
      <c r="E2476" s="3" t="s">
        <v>17985</v>
      </c>
      <c r="F2476" s="3" t="s">
        <v>17986</v>
      </c>
      <c r="G2476" s="3" t="s">
        <v>17987</v>
      </c>
      <c r="H2476" s="3" t="s">
        <v>17988</v>
      </c>
      <c r="I2476" s="3" t="str">
        <f>IFERROR(__xludf.DUMMYFUNCTION("GOOGLETRANSLATE(H2476,""id"",""en"")"),"dream ss ah thank you to say young yes the age of marriage")</f>
        <v>dream ss ah thank you to say young yes the age of marriage</v>
      </c>
    </row>
    <row r="2477" ht="15.75" customHeight="1">
      <c r="A2477" s="3" t="s">
        <v>17989</v>
      </c>
      <c r="B2477" s="3" t="s">
        <v>17990</v>
      </c>
      <c r="C2477" s="3" t="s">
        <v>17991</v>
      </c>
      <c r="D2477" s="3" t="s">
        <v>17992</v>
      </c>
      <c r="E2477" s="3" t="s">
        <v>17992</v>
      </c>
      <c r="F2477" s="3" t="s">
        <v>17993</v>
      </c>
      <c r="G2477" s="3" t="s">
        <v>17993</v>
      </c>
      <c r="H2477" s="3" t="s">
        <v>17994</v>
      </c>
      <c r="I2477" s="3" t="str">
        <f>IFERROR(__xludf.DUMMYFUNCTION("GOOGLETRANSLATE(H2477,""id"",""en"")"),"Confused people to get young marriage to save with elementary school")</f>
        <v>Confused people to get young marriage to save with elementary school</v>
      </c>
    </row>
    <row r="2478" ht="15.75" customHeight="1">
      <c r="A2478" s="3" t="s">
        <v>17995</v>
      </c>
      <c r="B2478" s="3" t="s">
        <v>17996</v>
      </c>
      <c r="C2478" s="3" t="s">
        <v>17997</v>
      </c>
      <c r="D2478" s="3" t="s">
        <v>17998</v>
      </c>
      <c r="E2478" s="3" t="s">
        <v>17999</v>
      </c>
      <c r="F2478" s="3" t="s">
        <v>18000</v>
      </c>
      <c r="G2478" s="3" t="s">
        <v>18000</v>
      </c>
      <c r="H2478" s="3" t="s">
        <v>18001</v>
      </c>
      <c r="I2478" s="3" t="str">
        <f>IFERROR(__xludf.DUMMYFUNCTION("GOOGLETRANSLATE(H2478,""id"",""en"")"),"beoms yes, yes drunk brother poci btw enthusiastic looking for cuan sister to marry young")</f>
        <v>beoms yes, yes drunk brother poci btw enthusiastic looking for cuan sister to marry young</v>
      </c>
    </row>
    <row r="2479" ht="15.75" customHeight="1">
      <c r="A2479" s="3" t="s">
        <v>18002</v>
      </c>
      <c r="B2479" s="3" t="s">
        <v>18003</v>
      </c>
      <c r="C2479" s="3" t="s">
        <v>18004</v>
      </c>
      <c r="D2479" s="3" t="s">
        <v>18005</v>
      </c>
      <c r="E2479" s="3" t="s">
        <v>18006</v>
      </c>
      <c r="F2479" s="3" t="s">
        <v>18007</v>
      </c>
      <c r="G2479" s="3" t="s">
        <v>18008</v>
      </c>
      <c r="H2479" s="3" t="s">
        <v>18009</v>
      </c>
      <c r="I2479" s="3" t="str">
        <f>IFERROR(__xludf.DUMMYFUNCTION("GOOGLETRANSLATE(H2479,""id"",""en"")"),"Breaking up, Mnurt is possible, so many girlfriends will be young, so he will back down")</f>
        <v>Breaking up, Mnurt is possible, so many girlfriends will be young, so he will back down</v>
      </c>
    </row>
    <row r="2480" ht="15.75" customHeight="1">
      <c r="A2480" s="3" t="s">
        <v>18010</v>
      </c>
      <c r="B2480" s="3" t="s">
        <v>18010</v>
      </c>
      <c r="C2480" s="3" t="s">
        <v>18011</v>
      </c>
      <c r="D2480" s="3" t="s">
        <v>18012</v>
      </c>
      <c r="E2480" s="3" t="s">
        <v>18013</v>
      </c>
      <c r="F2480" s="3" t="s">
        <v>18014</v>
      </c>
      <c r="G2480" s="3" t="s">
        <v>18014</v>
      </c>
      <c r="H2480" s="3" t="s">
        <v>18015</v>
      </c>
      <c r="I2480" s="3" t="str">
        <f>IFERROR(__xludf.DUMMYFUNCTION("GOOGLETRANSLATE(H2480,""id"",""en"")"),"Don't be surprised, Mom, young marriage, my child is different")</f>
        <v>Don't be surprised, Mom, young marriage, my child is different</v>
      </c>
    </row>
    <row r="2481" ht="15.75" customHeight="1">
      <c r="A2481" s="3" t="s">
        <v>18016</v>
      </c>
      <c r="B2481" s="3" t="s">
        <v>18017</v>
      </c>
      <c r="C2481" s="3" t="s">
        <v>18018</v>
      </c>
      <c r="D2481" s="3" t="s">
        <v>18019</v>
      </c>
      <c r="E2481" s="3" t="s">
        <v>18020</v>
      </c>
      <c r="F2481" s="3" t="s">
        <v>18021</v>
      </c>
      <c r="G2481" s="3" t="s">
        <v>18022</v>
      </c>
      <c r="H2481" s="3" t="s">
        <v>18023</v>
      </c>
      <c r="I2481" s="3" t="str">
        <f>IFERROR(__xludf.DUMMYFUNCTION("GOOGLETRANSLATE(H2481,""id"",""en"")"),"Electricity Entering the village of young people playing the field of electricity, TV appears TV children happy home to become pregnant women marriage")</f>
        <v>Electricity Entering the village of young people playing the field of electricity, TV appears TV children happy home to become pregnant women marriage</v>
      </c>
    </row>
    <row r="2482" ht="15.75" customHeight="1">
      <c r="A2482" s="3" t="s">
        <v>18024</v>
      </c>
      <c r="B2482" s="3" t="s">
        <v>18024</v>
      </c>
      <c r="C2482" s="3" t="s">
        <v>18025</v>
      </c>
      <c r="D2482" s="3" t="s">
        <v>18026</v>
      </c>
      <c r="E2482" s="3" t="s">
        <v>18027</v>
      </c>
      <c r="F2482" s="3" t="s">
        <v>169</v>
      </c>
      <c r="G2482" s="3" t="s">
        <v>169</v>
      </c>
      <c r="H2482" s="3" t="s">
        <v>170</v>
      </c>
      <c r="I2482" s="3" t="str">
        <f>IFERROR(__xludf.DUMMYFUNCTION("GOOGLETRANSLATE(H2482,""id"",""en"")"),"The Young Marriage")</f>
        <v>The Young Marriage</v>
      </c>
    </row>
    <row r="2483" ht="15.75" customHeight="1">
      <c r="A2483" s="3" t="s">
        <v>18028</v>
      </c>
      <c r="B2483" s="3" t="s">
        <v>18028</v>
      </c>
      <c r="C2483" s="3" t="s">
        <v>18029</v>
      </c>
      <c r="D2483" s="3" t="s">
        <v>18030</v>
      </c>
      <c r="E2483" s="3" t="s">
        <v>18031</v>
      </c>
      <c r="F2483" s="3" t="s">
        <v>18032</v>
      </c>
      <c r="G2483" s="3" t="s">
        <v>18033</v>
      </c>
      <c r="H2483" s="3" t="s">
        <v>18034</v>
      </c>
      <c r="I2483" s="3" t="str">
        <f>IFERROR(__xludf.DUMMYFUNCTION("GOOGLETRANSLATE(H2483,""id"",""en"")"),"Dear people, special girls, their career girls are good for marriage people, young children")</f>
        <v>Dear people, special girls, their career girls are good for marriage people, young children</v>
      </c>
    </row>
    <row r="2484" ht="15.75" customHeight="1">
      <c r="A2484" s="3" t="s">
        <v>18035</v>
      </c>
      <c r="B2484" s="3" t="s">
        <v>18036</v>
      </c>
      <c r="C2484" s="3" t="s">
        <v>18037</v>
      </c>
      <c r="D2484" s="3" t="s">
        <v>18038</v>
      </c>
      <c r="E2484" s="3" t="s">
        <v>18039</v>
      </c>
      <c r="F2484" s="3" t="s">
        <v>18040</v>
      </c>
      <c r="G2484" s="3" t="s">
        <v>18041</v>
      </c>
      <c r="H2484" s="3" t="s">
        <v>18042</v>
      </c>
      <c r="I2484" s="3" t="str">
        <f>IFERROR(__xludf.DUMMYFUNCTION("GOOGLETRANSLATE(H2484,""id"",""en"")"),"Selacela just mumet the household story makes me confused about the side of the younger cousin looking for a match in the footsteps of the young marriage of the Ijas")</f>
        <v>Selacela just mumet the household story makes me confused about the side of the younger cousin looking for a match in the footsteps of the young marriage of the Ijas</v>
      </c>
    </row>
    <row r="2485" ht="15.75" customHeight="1">
      <c r="A2485" s="3" t="s">
        <v>18043</v>
      </c>
      <c r="B2485" s="3" t="s">
        <v>18044</v>
      </c>
      <c r="C2485" s="3" t="s">
        <v>18045</v>
      </c>
      <c r="D2485" s="3" t="s">
        <v>18046</v>
      </c>
      <c r="E2485" s="3" t="s">
        <v>18046</v>
      </c>
      <c r="F2485" s="3" t="s">
        <v>18047</v>
      </c>
      <c r="G2485" s="3" t="s">
        <v>18048</v>
      </c>
      <c r="H2485" s="3" t="s">
        <v>18049</v>
      </c>
      <c r="I2485" s="3" t="str">
        <f>IFERROR(__xludf.DUMMYFUNCTION("GOOGLETRANSLATE(H2485,""id"",""en"")"),"Marriage Puts Young Dishing to Stay Parents' Houses Planning Weeks Nginep Humah Nendra's Parents")</f>
        <v>Marriage Puts Young Dishing to Stay Parents' Houses Planning Weeks Nginep Humah Nendra's Parents</v>
      </c>
    </row>
    <row r="2486" ht="15.75" customHeight="1">
      <c r="A2486" s="3" t="s">
        <v>18050</v>
      </c>
      <c r="B2486" s="3" t="s">
        <v>18050</v>
      </c>
      <c r="C2486" s="3" t="s">
        <v>18051</v>
      </c>
      <c r="D2486" s="3" t="s">
        <v>18052</v>
      </c>
      <c r="E2486" s="3" t="s">
        <v>18053</v>
      </c>
      <c r="F2486" s="3" t="s">
        <v>18054</v>
      </c>
      <c r="G2486" s="3" t="s">
        <v>18055</v>
      </c>
      <c r="H2486" s="3" t="s">
        <v>18056</v>
      </c>
      <c r="I2486" s="3" t="str">
        <f>IFERROR(__xludf.DUMMYFUNCTION("GOOGLETRANSLATE(H2486,""id"",""en"")"),"True fuck yesterday the meeting guy was born and knowing his marriage marriage sometimes spoke to say marriage wife fuck crazy life young marriage young")</f>
        <v>True fuck yesterday the meeting guy was born and knowing his marriage marriage sometimes spoke to say marriage wife fuck crazy life young marriage young</v>
      </c>
    </row>
    <row r="2487" ht="15.75" customHeight="1">
      <c r="A2487" s="3" t="s">
        <v>18057</v>
      </c>
      <c r="B2487" s="3" t="s">
        <v>18058</v>
      </c>
      <c r="C2487" s="3" t="s">
        <v>18059</v>
      </c>
      <c r="D2487" s="3" t="s">
        <v>18060</v>
      </c>
      <c r="E2487" s="3" t="s">
        <v>18061</v>
      </c>
      <c r="F2487" s="3" t="s">
        <v>18062</v>
      </c>
      <c r="G2487" s="3" t="s">
        <v>18063</v>
      </c>
      <c r="H2487" s="3" t="s">
        <v>18064</v>
      </c>
      <c r="I2487" s="3" t="str">
        <f>IFERROR(__xludf.DUMMYFUNCTION("GOOGLETRANSLATE(H2487,""id"",""en"")"),"Read the marriage thinking of the age of her sister, try opening an old age account for Mother, very young")</f>
        <v>Read the marriage thinking of the age of her sister, try opening an old age account for Mother, very young</v>
      </c>
    </row>
    <row r="2488" ht="15.75" customHeight="1">
      <c r="A2488" s="3" t="s">
        <v>18065</v>
      </c>
      <c r="B2488" s="3" t="s">
        <v>18066</v>
      </c>
      <c r="C2488" s="3" t="s">
        <v>18067</v>
      </c>
      <c r="D2488" s="3" t="s">
        <v>18068</v>
      </c>
      <c r="E2488" s="3" t="s">
        <v>18069</v>
      </c>
      <c r="F2488" s="3" t="s">
        <v>18070</v>
      </c>
      <c r="G2488" s="3" t="s">
        <v>18071</v>
      </c>
      <c r="H2488" s="3" t="s">
        <v>18072</v>
      </c>
      <c r="I2488" s="3" t="str">
        <f>IFERROR(__xludf.DUMMYFUNCTION("GOOGLETRANSLATE(H2488,""id"",""en"")"),"Brother cousin kpopers severe era of Suju just marriage really pious people just live phase just move the next level of favors.")</f>
        <v>Brother cousin kpopers severe era of Suju just marriage really pious people just live phase just move the next level of favors.</v>
      </c>
    </row>
    <row r="2489" ht="15.75" customHeight="1">
      <c r="A2489" s="3" t="s">
        <v>18073</v>
      </c>
      <c r="B2489" s="3" t="s">
        <v>18074</v>
      </c>
      <c r="C2489" s="3" t="s">
        <v>18075</v>
      </c>
      <c r="D2489" s="3" t="s">
        <v>18076</v>
      </c>
      <c r="E2489" s="3" t="s">
        <v>18077</v>
      </c>
      <c r="F2489" s="3" t="s">
        <v>18078</v>
      </c>
      <c r="G2489" s="3" t="s">
        <v>18079</v>
      </c>
      <c r="H2489" s="3" t="s">
        <v>18080</v>
      </c>
      <c r="I2489" s="3" t="str">
        <f>IFERROR(__xludf.DUMMYFUNCTION("GOOGLETRANSLATE(H2489,""id"",""en"")"),"Easy marriage young people afraid of marriage marriage wake of awareness Suitable pairs of different girlfriends for divorce.")</f>
        <v>Easy marriage young people afraid of marriage marriage wake of awareness Suitable pairs of different girlfriends for divorce.</v>
      </c>
    </row>
    <row r="2490" ht="15.75" customHeight="1">
      <c r="A2490" s="3" t="s">
        <v>18081</v>
      </c>
      <c r="B2490" s="3" t="s">
        <v>18081</v>
      </c>
      <c r="C2490" s="3" t="s">
        <v>18082</v>
      </c>
      <c r="D2490" s="3" t="s">
        <v>18083</v>
      </c>
      <c r="E2490" s="3" t="s">
        <v>18084</v>
      </c>
      <c r="F2490" s="3" t="s">
        <v>18085</v>
      </c>
      <c r="G2490" s="3" t="s">
        <v>18085</v>
      </c>
      <c r="H2490" s="3" t="s">
        <v>18086</v>
      </c>
      <c r="I2490" s="3" t="str">
        <f>IFERROR(__xludf.DUMMYFUNCTION("GOOGLETRANSLATE(H2490,""id"",""en"")"),"You know young marriage people")</f>
        <v>You know young marriage people</v>
      </c>
    </row>
    <row r="2491" ht="15.75" customHeight="1">
      <c r="A2491" s="3" t="s">
        <v>18087</v>
      </c>
      <c r="B2491" s="3" t="s">
        <v>18087</v>
      </c>
      <c r="C2491" s="3" t="s">
        <v>18088</v>
      </c>
      <c r="D2491" s="3" t="s">
        <v>18089</v>
      </c>
      <c r="E2491" s="3" t="s">
        <v>18090</v>
      </c>
      <c r="F2491" s="3" t="s">
        <v>18091</v>
      </c>
      <c r="G2491" s="3" t="s">
        <v>18092</v>
      </c>
      <c r="H2491" s="3" t="s">
        <v>18093</v>
      </c>
      <c r="I2491" s="3" t="str">
        <f>IFERROR(__xludf.DUMMYFUNCTION("GOOGLETRANSLATE(H2491,""id"",""en"")"),"like to be confused, people are chasing young marriage lol")</f>
        <v>like to be confused, people are chasing young marriage lol</v>
      </c>
    </row>
    <row r="2492" ht="15.75" customHeight="1">
      <c r="A2492" s="3" t="s">
        <v>18094</v>
      </c>
      <c r="B2492" s="3" t="s">
        <v>18095</v>
      </c>
      <c r="C2492" s="3" t="s">
        <v>18095</v>
      </c>
      <c r="D2492" s="3" t="s">
        <v>18096</v>
      </c>
      <c r="E2492" s="3" t="s">
        <v>18097</v>
      </c>
      <c r="F2492" s="3" t="s">
        <v>18098</v>
      </c>
      <c r="G2492" s="3" t="s">
        <v>18098</v>
      </c>
      <c r="H2492" s="3" t="s">
        <v>18099</v>
      </c>
      <c r="I2492" s="3" t="str">
        <f>IFERROR(__xludf.DUMMYFUNCTION("GOOGLETRANSLATE(H2492,""id"",""en"")"),"Believe young marriage")</f>
        <v>Believe young marriage</v>
      </c>
    </row>
    <row r="2493" ht="15.75" customHeight="1">
      <c r="A2493" s="3" t="s">
        <v>18100</v>
      </c>
      <c r="B2493" s="3" t="s">
        <v>18101</v>
      </c>
      <c r="C2493" s="3" t="s">
        <v>18102</v>
      </c>
      <c r="D2493" s="3" t="s">
        <v>18103</v>
      </c>
      <c r="E2493" s="3" t="s">
        <v>18104</v>
      </c>
      <c r="F2493" s="3" t="s">
        <v>18105</v>
      </c>
      <c r="G2493" s="3" t="s">
        <v>18106</v>
      </c>
      <c r="H2493" s="3" t="s">
        <v>18107</v>
      </c>
      <c r="I2493" s="3" t="str">
        <f>IFERROR(__xludf.DUMMYFUNCTION("GOOGLETRANSLATE(H2493,""id"",""en"")"),"If Korea knows the story of Choi Minhwan Drummer FT Island young marriage Yulhee Laboum Bobol Minhwan Willing Vasectomy Children Officially Close Factory")</f>
        <v>If Korea knows the story of Choi Minhwan Drummer FT Island young marriage Yulhee Laboum Bobol Minhwan Willing Vasectomy Children Officially Close Factory</v>
      </c>
    </row>
    <row r="2494" ht="15.75" customHeight="1">
      <c r="A2494" s="3" t="s">
        <v>18108</v>
      </c>
      <c r="B2494" s="3" t="s">
        <v>18109</v>
      </c>
      <c r="C2494" s="3" t="s">
        <v>18110</v>
      </c>
      <c r="D2494" s="3" t="s">
        <v>18111</v>
      </c>
      <c r="E2494" s="3" t="s">
        <v>18111</v>
      </c>
      <c r="F2494" s="3" t="s">
        <v>18112</v>
      </c>
      <c r="G2494" s="3" t="s">
        <v>18112</v>
      </c>
      <c r="H2494" s="3" t="s">
        <v>18113</v>
      </c>
      <c r="I2494" s="3" t="str">
        <f>IFERROR(__xludf.DUMMYFUNCTION("GOOGLETRANSLATE(H2494,""id"",""en"")"),"sometimes likes to be confused young marriage")</f>
        <v>sometimes likes to be confused young marriage</v>
      </c>
    </row>
    <row r="2495" ht="15.75" customHeight="1">
      <c r="A2495" s="3" t="s">
        <v>18114</v>
      </c>
      <c r="B2495" s="3" t="s">
        <v>18115</v>
      </c>
      <c r="C2495" s="3" t="s">
        <v>18116</v>
      </c>
      <c r="D2495" s="3" t="s">
        <v>18117</v>
      </c>
      <c r="E2495" s="3" t="s">
        <v>18118</v>
      </c>
      <c r="F2495" s="3" t="s">
        <v>18119</v>
      </c>
      <c r="G2495" s="3" t="s">
        <v>18120</v>
      </c>
      <c r="H2495" s="3" t="s">
        <v>18121</v>
      </c>
      <c r="I2495" s="3" t="str">
        <f>IFERROR(__xludf.DUMMYFUNCTION("GOOGLETRANSLATE(H2495,""id"",""en"")"),"Perfect Parents Conflict Gratitude Parents Demand children to get married quickly say that young age is looking for nature sisters in a marriage age")</f>
        <v>Perfect Parents Conflict Gratitude Parents Demand children to get married quickly say that young age is looking for nature sisters in a marriage age</v>
      </c>
    </row>
    <row r="2496" ht="15.75" customHeight="1">
      <c r="A2496" s="3" t="s">
        <v>18122</v>
      </c>
      <c r="B2496" s="3" t="s">
        <v>18123</v>
      </c>
      <c r="C2496" s="3" t="s">
        <v>18124</v>
      </c>
      <c r="D2496" s="3" t="s">
        <v>18125</v>
      </c>
      <c r="E2496" s="3" t="s">
        <v>18126</v>
      </c>
      <c r="F2496" s="3" t="s">
        <v>18127</v>
      </c>
      <c r="G2496" s="3" t="s">
        <v>18128</v>
      </c>
      <c r="H2496" s="3" t="s">
        <v>18129</v>
      </c>
      <c r="I2496" s="3" t="str">
        <f>IFERROR(__xludf.DUMMYFUNCTION("GOOGLETRANSLATE(H2496,""id"",""en"")"),"Shock an age friend saying tunang is just a young man who is very young, the child yesterday afternoon was easy to talk")</f>
        <v>Shock an age friend saying tunang is just a young man who is very young, the child yesterday afternoon was easy to talk</v>
      </c>
    </row>
    <row r="2497" ht="15.75" customHeight="1">
      <c r="A2497" s="3" t="s">
        <v>18130</v>
      </c>
      <c r="B2497" s="3" t="s">
        <v>18131</v>
      </c>
      <c r="C2497" s="3" t="s">
        <v>18132</v>
      </c>
      <c r="D2497" s="3" t="s">
        <v>18133</v>
      </c>
      <c r="E2497" s="3" t="s">
        <v>18134</v>
      </c>
      <c r="F2497" s="3" t="s">
        <v>18135</v>
      </c>
      <c r="G2497" s="3" t="s">
        <v>18136</v>
      </c>
      <c r="H2497" s="3" t="s">
        <v>18137</v>
      </c>
      <c r="I2497" s="3" t="str">
        <f>IFERROR(__xludf.DUMMYFUNCTION("GOOGLETRANSLATE(H2497,""id"",""en"")"),"brother gibran manukaaaaaa hitmyheart brother marriage boyfriend looking for dipinned perfect gibranampmanuka arjunang sister title ballad young lecturer")</f>
        <v>brother gibran manukaaaaaa hitmyheart brother marriage boyfriend looking for dipinned perfect gibranampmanuka arjunang sister title ballad young lecturer</v>
      </c>
    </row>
    <row r="2498" ht="15.75" customHeight="1">
      <c r="A2498" s="3" t="s">
        <v>18138</v>
      </c>
      <c r="B2498" s="3" t="s">
        <v>18139</v>
      </c>
      <c r="C2498" s="3" t="s">
        <v>18140</v>
      </c>
      <c r="D2498" s="3" t="s">
        <v>18141</v>
      </c>
      <c r="E2498" s="3" t="s">
        <v>18141</v>
      </c>
      <c r="F2498" s="3" t="s">
        <v>18142</v>
      </c>
      <c r="G2498" s="3" t="s">
        <v>18143</v>
      </c>
      <c r="H2498" s="3" t="s">
        <v>18144</v>
      </c>
      <c r="I2498" s="3" t="str">
        <f>IFERROR(__xludf.DUMMYFUNCTION("GOOGLETRANSLATE(H2498,""id"",""en"")"),"not regret young marriage melody prime looking for pairs")</f>
        <v>not regret young marriage melody prime looking for pairs</v>
      </c>
    </row>
    <row r="2499" ht="15.75" customHeight="1">
      <c r="A2499" s="3" t="s">
        <v>18145</v>
      </c>
      <c r="B2499" s="3" t="s">
        <v>18146</v>
      </c>
      <c r="C2499" s="3" t="s">
        <v>18147</v>
      </c>
      <c r="D2499" s="3" t="s">
        <v>18148</v>
      </c>
      <c r="E2499" s="3" t="s">
        <v>18148</v>
      </c>
      <c r="F2499" s="3" t="s">
        <v>18149</v>
      </c>
      <c r="G2499" s="3" t="s">
        <v>18150</v>
      </c>
      <c r="H2499" s="3" t="s">
        <v>18151</v>
      </c>
      <c r="I2499" s="3" t="str">
        <f>IFERROR(__xludf.DUMMYFUNCTION("GOOGLETRANSLATE(H2499,""id"",""en"")"),"sometimes face to choose difficult marriage young property marriage treasure price of young results through a broken amp")</f>
        <v>sometimes face to choose difficult marriage young property marriage treasure price of young results through a broken amp</v>
      </c>
    </row>
    <row r="2500" ht="15.75" customHeight="1">
      <c r="A2500" s="3" t="s">
        <v>18152</v>
      </c>
      <c r="B2500" s="3" t="s">
        <v>18153</v>
      </c>
      <c r="C2500" s="3" t="s">
        <v>18154</v>
      </c>
      <c r="D2500" s="3" t="s">
        <v>18155</v>
      </c>
      <c r="E2500" s="3" t="s">
        <v>18156</v>
      </c>
      <c r="F2500" s="3" t="s">
        <v>18157</v>
      </c>
      <c r="G2500" s="3" t="s">
        <v>18158</v>
      </c>
      <c r="H2500" s="3" t="s">
        <v>18159</v>
      </c>
      <c r="I2500" s="3" t="str">
        <f>IFERROR(__xludf.DUMMYFUNCTION("GOOGLETRANSLATE(H2500,""id"",""en"")"),"Mother, the child is not forced to force, the young mother is not obliged to get married, btw hi sister sunny readers sorry yes noisy")</f>
        <v>Mother, the child is not forced to force, the young mother is not obliged to get married, btw hi sister sunny readers sorry yes noisy</v>
      </c>
    </row>
    <row r="2501" ht="15.75" customHeight="1">
      <c r="A2501" s="3" t="s">
        <v>18160</v>
      </c>
      <c r="B2501" s="3" t="s">
        <v>18160</v>
      </c>
      <c r="C2501" s="3" t="s">
        <v>18161</v>
      </c>
      <c r="D2501" s="3" t="s">
        <v>18162</v>
      </c>
      <c r="E2501" s="3" t="s">
        <v>18163</v>
      </c>
      <c r="F2501" s="3" t="s">
        <v>18164</v>
      </c>
      <c r="G2501" s="3" t="s">
        <v>18165</v>
      </c>
      <c r="H2501" s="3" t="s">
        <v>18166</v>
      </c>
      <c r="I2501" s="3" t="str">
        <f>IFERROR(__xludf.DUMMYFUNCTION("GOOGLETRANSLATE(H2501,""id"",""en"")"),"said that you are very young, I am very married, saying that it is very suitable for marriage, it's a debate to take care of yourself.")</f>
        <v>said that you are very young, I am very married, saying that it is very suitable for marriage, it's a debate to take care of yourself.</v>
      </c>
    </row>
    <row r="2502" ht="15.75" customHeight="1">
      <c r="A2502" s="3" t="s">
        <v>18167</v>
      </c>
      <c r="B2502" s="3" t="s">
        <v>18167</v>
      </c>
      <c r="C2502" s="3" t="s">
        <v>18168</v>
      </c>
      <c r="D2502" s="3" t="s">
        <v>18169</v>
      </c>
      <c r="E2502" s="3" t="s">
        <v>18170</v>
      </c>
      <c r="F2502" s="3" t="s">
        <v>18171</v>
      </c>
      <c r="G2502" s="3" t="s">
        <v>18172</v>
      </c>
      <c r="H2502" s="3" t="s">
        <v>18173</v>
      </c>
      <c r="I2502" s="3" t="str">
        <f>IFERROR(__xludf.DUMMYFUNCTION("GOOGLETRANSLATE(H2502,""id"",""en"")"),"Gamau young marriage off the age of the core of young marriage")</f>
        <v>Gamau young marriage off the age of the core of young marriage</v>
      </c>
    </row>
    <row r="2503" ht="15.75" customHeight="1">
      <c r="A2503" s="3" t="s">
        <v>18174</v>
      </c>
      <c r="B2503" s="3" t="s">
        <v>18174</v>
      </c>
      <c r="C2503" s="3" t="s">
        <v>18175</v>
      </c>
      <c r="D2503" s="3" t="s">
        <v>18176</v>
      </c>
      <c r="E2503" s="3" t="s">
        <v>18177</v>
      </c>
      <c r="F2503" s="3" t="s">
        <v>18178</v>
      </c>
      <c r="G2503" s="3" t="s">
        <v>18179</v>
      </c>
      <c r="H2503" s="3" t="s">
        <v>18180</v>
      </c>
      <c r="I2503" s="3" t="str">
        <f>IFERROR(__xludf.DUMMYFUNCTION("GOOGLETRANSLATE(H2503,""id"",""en"")"),"yes yes, the marriage just born in the spirit of young age ego fuck wkwkwk trusss after listening okay let's bless young life")</f>
        <v>yes yes, the marriage just born in the spirit of young age ego fuck wkwkwk trusss after listening okay let's bless young life</v>
      </c>
    </row>
    <row r="2504" ht="15.75" customHeight="1">
      <c r="A2504" s="3" t="s">
        <v>18181</v>
      </c>
      <c r="B2504" s="3" t="s">
        <v>18181</v>
      </c>
      <c r="C2504" s="3" t="s">
        <v>18182</v>
      </c>
      <c r="D2504" s="3" t="s">
        <v>18183</v>
      </c>
      <c r="E2504" s="3" t="s">
        <v>18184</v>
      </c>
      <c r="F2504" s="3" t="s">
        <v>18185</v>
      </c>
      <c r="G2504" s="3" t="s">
        <v>18186</v>
      </c>
      <c r="H2504" s="3" t="s">
        <v>18187</v>
      </c>
      <c r="I2504" s="3" t="str">
        <f>IFERROR(__xludf.DUMMYFUNCTION("GOOGLETRANSLATE(H2504,""id"",""en"")"),"Younger brother is not a shopping house for KSK trade, Fuck listening to fear of people say you are surprised that you are young")</f>
        <v>Younger brother is not a shopping house for KSK trade, Fuck listening to fear of people say you are surprised that you are young</v>
      </c>
    </row>
    <row r="2505" ht="15.75" customHeight="1">
      <c r="A2505" s="3" t="s">
        <v>18188</v>
      </c>
      <c r="B2505" s="3" t="s">
        <v>18188</v>
      </c>
      <c r="C2505" s="3" t="s">
        <v>18189</v>
      </c>
      <c r="D2505" s="3" t="s">
        <v>18190</v>
      </c>
      <c r="E2505" s="3" t="s">
        <v>18191</v>
      </c>
      <c r="F2505" s="3" t="s">
        <v>18192</v>
      </c>
      <c r="G2505" s="3" t="s">
        <v>18192</v>
      </c>
      <c r="H2505" s="3" t="s">
        <v>18193</v>
      </c>
      <c r="I2505" s="3" t="str">
        <f>IFERROR(__xludf.DUMMYFUNCTION("GOOGLETRANSLATE(H2505,""id"",""en"")"),"young marriage")</f>
        <v>young marriage</v>
      </c>
    </row>
    <row r="2506" ht="15.75" customHeight="1">
      <c r="A2506" s="3" t="s">
        <v>18194</v>
      </c>
      <c r="B2506" s="3" t="s">
        <v>18195</v>
      </c>
      <c r="C2506" s="3" t="s">
        <v>18196</v>
      </c>
      <c r="D2506" s="3" t="s">
        <v>18197</v>
      </c>
      <c r="E2506" s="3" t="s">
        <v>18198</v>
      </c>
      <c r="F2506" s="3" t="s">
        <v>18199</v>
      </c>
      <c r="G2506" s="3" t="s">
        <v>18200</v>
      </c>
      <c r="H2506" s="3" t="s">
        <v>18201</v>
      </c>
      <c r="I2506" s="3" t="str">
        <f>IFERROR(__xludf.DUMMYFUNCTION("GOOGLETRANSLATE(H2506,""id"",""en"")"),"After Ramadan Snacking Thinking Young Marriage Times")</f>
        <v>After Ramadan Snacking Thinking Young Marriage Times</v>
      </c>
    </row>
    <row r="2507" ht="15.75" customHeight="1">
      <c r="A2507" s="3" t="s">
        <v>18202</v>
      </c>
      <c r="B2507" s="3" t="s">
        <v>18203</v>
      </c>
      <c r="C2507" s="3" t="s">
        <v>18204</v>
      </c>
      <c r="D2507" s="3" t="s">
        <v>18205</v>
      </c>
      <c r="E2507" s="3" t="s">
        <v>18206</v>
      </c>
      <c r="F2507" s="3" t="s">
        <v>18207</v>
      </c>
      <c r="G2507" s="3" t="s">
        <v>18208</v>
      </c>
      <c r="H2507" s="3" t="s">
        <v>18209</v>
      </c>
      <c r="I2507" s="3" t="str">
        <f>IFERROR(__xludf.DUMMYFUNCTION("GOOGLETRANSLATE(H2507,""id"",""en"")"),"Think young marriage fortunately, the age is safe, hehehe")</f>
        <v>Think young marriage fortunately, the age is safe, hehehe</v>
      </c>
    </row>
    <row r="2508" ht="15.75" customHeight="1">
      <c r="A2508" s="3" t="s">
        <v>18210</v>
      </c>
      <c r="B2508" s="3" t="s">
        <v>18210</v>
      </c>
      <c r="C2508" s="3" t="s">
        <v>18211</v>
      </c>
      <c r="D2508" s="3" t="s">
        <v>18212</v>
      </c>
      <c r="E2508" s="3" t="s">
        <v>18213</v>
      </c>
      <c r="F2508" s="3" t="s">
        <v>18214</v>
      </c>
      <c r="G2508" s="3" t="s">
        <v>18215</v>
      </c>
      <c r="H2508" s="3" t="s">
        <v>18216</v>
      </c>
      <c r="I2508" s="3" t="str">
        <f>IFERROR(__xludf.DUMMYFUNCTION("GOOGLETRANSLATE(H2508,""id"",""en"")"),"tired love love nder tired love love mah thinking seriously invite to marriage young old young")</f>
        <v>tired love love nder tired love love mah thinking seriously invite to marriage young old young</v>
      </c>
    </row>
    <row r="2509" ht="15.75" customHeight="1">
      <c r="A2509" s="3" t="s">
        <v>18217</v>
      </c>
      <c r="B2509" s="3" t="s">
        <v>18217</v>
      </c>
      <c r="C2509" s="3" t="s">
        <v>18218</v>
      </c>
      <c r="D2509" s="3" t="s">
        <v>18219</v>
      </c>
      <c r="E2509" s="3" t="s">
        <v>18220</v>
      </c>
      <c r="F2509" s="3" t="s">
        <v>18221</v>
      </c>
      <c r="G2509" s="3" t="s">
        <v>18222</v>
      </c>
      <c r="H2509" s="3" t="s">
        <v>18223</v>
      </c>
      <c r="I2509" s="3" t="str">
        <f>IFERROR(__xludf.DUMMYFUNCTION("GOOGLETRANSLATE(H2509,""id"",""en"")"),"Si better marriage to marry Harkos, hope that it doesn't clear")</f>
        <v>Si better marriage to marry Harkos, hope that it doesn't clear</v>
      </c>
    </row>
    <row r="2510" ht="15.75" customHeight="1">
      <c r="A2510" s="3" t="s">
        <v>18224</v>
      </c>
      <c r="B2510" s="3" t="s">
        <v>18224</v>
      </c>
      <c r="C2510" s="3" t="s">
        <v>18225</v>
      </c>
      <c r="D2510" s="3" t="s">
        <v>18226</v>
      </c>
      <c r="E2510" s="3" t="s">
        <v>18227</v>
      </c>
      <c r="F2510" s="3" t="s">
        <v>18228</v>
      </c>
      <c r="G2510" s="3" t="s">
        <v>18229</v>
      </c>
      <c r="H2510" s="3" t="s">
        <v>18230</v>
      </c>
      <c r="I2510" s="3" t="str">
        <f>IFERROR(__xludf.DUMMYFUNCTION("GOOGLETRANSLATE(H2510,""id"",""en"")"),"NGEUM ON THE REALLY LOVE TITLE NAMPYEON Sincere Marriage Young Love Sweet, I hope to choose if you choose please contact you waiting for the arrogant blessing hehe okay")</f>
        <v>NGEUM ON THE REALLY LOVE TITLE NAMPYEON Sincere Marriage Young Love Sweet, I hope to choose if you choose please contact you waiting for the arrogant blessing hehe okay</v>
      </c>
    </row>
    <row r="2511" ht="15.75" customHeight="1">
      <c r="A2511" s="3" t="s">
        <v>18231</v>
      </c>
      <c r="B2511" s="3" t="s">
        <v>18232</v>
      </c>
      <c r="C2511" s="3" t="s">
        <v>18233</v>
      </c>
      <c r="D2511" s="3" t="s">
        <v>18234</v>
      </c>
      <c r="E2511" s="3" t="s">
        <v>18235</v>
      </c>
      <c r="F2511" s="3" t="s">
        <v>18236</v>
      </c>
      <c r="G2511" s="3" t="s">
        <v>18237</v>
      </c>
      <c r="H2511" s="3" t="s">
        <v>18238</v>
      </c>
      <c r="I2511" s="3" t="str">
        <f>IFERROR(__xludf.DUMMYFUNCTION("GOOGLETRANSLATE(H2511,""id"",""en"")"),"Play Twitter Mindset Patteries Join young people's language open minded, you know if you discuss marriage the role of girls in household boomer wkwkwk co really supports just marriage kua")</f>
        <v>Play Twitter Mindset Patteries Join young people's language open minded, you know if you discuss marriage the role of girls in household boomer wkwkwk co really supports just marriage kua</v>
      </c>
    </row>
    <row r="2512" ht="15.75" customHeight="1">
      <c r="A2512" s="3" t="s">
        <v>18239</v>
      </c>
      <c r="B2512" s="3" t="s">
        <v>18240</v>
      </c>
      <c r="C2512" s="3" t="s">
        <v>18241</v>
      </c>
      <c r="D2512" s="3" t="s">
        <v>18242</v>
      </c>
      <c r="E2512" s="3" t="s">
        <v>18243</v>
      </c>
      <c r="F2512" s="3" t="s">
        <v>18244</v>
      </c>
      <c r="G2512" s="3" t="s">
        <v>18245</v>
      </c>
      <c r="H2512" s="3" t="s">
        <v>18246</v>
      </c>
      <c r="I2512" s="3" t="str">
        <f>IFERROR(__xludf.DUMMYFUNCTION("GOOGLETRANSLATE(H2512,""id"",""en"")"),"Koar said the age of age seeing a young cousin of marriage to play kids videocall and husbands just biased the irony")</f>
        <v>Koar said the age of age seeing a young cousin of marriage to play kids videocall and husbands just biased the irony</v>
      </c>
    </row>
    <row r="2513" ht="15.75" customHeight="1">
      <c r="A2513" s="3" t="s">
        <v>18247</v>
      </c>
      <c r="B2513" s="3" t="s">
        <v>18248</v>
      </c>
      <c r="C2513" s="3" t="s">
        <v>18249</v>
      </c>
      <c r="D2513" s="3" t="s">
        <v>18250</v>
      </c>
      <c r="E2513" s="3" t="s">
        <v>18251</v>
      </c>
      <c r="F2513" s="3" t="s">
        <v>18252</v>
      </c>
      <c r="G2513" s="3" t="s">
        <v>18253</v>
      </c>
      <c r="H2513" s="3" t="s">
        <v>18254</v>
      </c>
      <c r="I2513" s="3" t="str">
        <f>IFERROR(__xludf.DUMMYFUNCTION("GOOGLETRANSLATE(H2513,""id"",""en"")"),"marriage age sender See dp and youthful bet")</f>
        <v>marriage age sender See dp and youthful bet</v>
      </c>
    </row>
    <row r="2514" ht="15.75" customHeight="1">
      <c r="A2514" s="3" t="s">
        <v>18255</v>
      </c>
      <c r="B2514" s="3" t="s">
        <v>18256</v>
      </c>
      <c r="C2514" s="3" t="s">
        <v>18256</v>
      </c>
      <c r="D2514" s="3" t="s">
        <v>18257</v>
      </c>
      <c r="E2514" s="3" t="s">
        <v>18257</v>
      </c>
      <c r="F2514" s="3" t="s">
        <v>18258</v>
      </c>
      <c r="G2514" s="3" t="s">
        <v>18259</v>
      </c>
      <c r="H2514" s="3" t="s">
        <v>18260</v>
      </c>
      <c r="I2514" s="3" t="str">
        <f>IFERROR(__xludf.DUMMYFUNCTION("GOOGLETRANSLATE(H2514,""id"",""en"")"),"young people marriage people")</f>
        <v>young people marriage people</v>
      </c>
    </row>
    <row r="2515" ht="15.75" customHeight="1">
      <c r="A2515" s="3" t="s">
        <v>18261</v>
      </c>
      <c r="B2515" s="3" t="s">
        <v>18262</v>
      </c>
      <c r="C2515" s="3" t="s">
        <v>18263</v>
      </c>
      <c r="D2515" s="3" t="s">
        <v>18264</v>
      </c>
      <c r="E2515" s="3" t="s">
        <v>18265</v>
      </c>
      <c r="F2515" s="3" t="s">
        <v>18266</v>
      </c>
      <c r="G2515" s="3" t="s">
        <v>18266</v>
      </c>
      <c r="H2515" s="3" t="s">
        <v>18267</v>
      </c>
      <c r="I2515" s="3" t="str">
        <f>IFERROR(__xludf.DUMMYFUNCTION("GOOGLETRANSLATE(H2515,""id"",""en"")"),"Both of marriages are young pregnant")</f>
        <v>Both of marriages are young pregnant</v>
      </c>
    </row>
    <row r="2516" ht="15.75" customHeight="1">
      <c r="A2516" s="3" t="s">
        <v>18268</v>
      </c>
      <c r="B2516" s="3" t="s">
        <v>18269</v>
      </c>
      <c r="C2516" s="3" t="s">
        <v>18270</v>
      </c>
      <c r="D2516" s="3" t="s">
        <v>18271</v>
      </c>
      <c r="E2516" s="3" t="s">
        <v>18272</v>
      </c>
      <c r="F2516" s="3" t="s">
        <v>18273</v>
      </c>
      <c r="G2516" s="3" t="s">
        <v>18273</v>
      </c>
      <c r="H2516" s="3" t="s">
        <v>18274</v>
      </c>
      <c r="I2516" s="3" t="str">
        <f>IFERROR(__xludf.DUMMYFUNCTION("GOOGLETRANSLATE(H2516,""id"",""en"")"),"just dare to get married typing dangerous yes afraid of karma see people difficult to marry young people living in -laws")</f>
        <v>just dare to get married typing dangerous yes afraid of karma see people difficult to marry young people living in -laws</v>
      </c>
    </row>
    <row r="2517" ht="15.75" customHeight="1">
      <c r="A2517" s="3" t="s">
        <v>18275</v>
      </c>
      <c r="B2517" s="3" t="s">
        <v>18276</v>
      </c>
      <c r="C2517" s="3" t="s">
        <v>18277</v>
      </c>
      <c r="D2517" s="3" t="s">
        <v>18278</v>
      </c>
      <c r="E2517" s="3" t="s">
        <v>18279</v>
      </c>
      <c r="F2517" s="3" t="s">
        <v>18280</v>
      </c>
      <c r="G2517" s="3" t="s">
        <v>18281</v>
      </c>
      <c r="H2517" s="3" t="s">
        <v>18282</v>
      </c>
      <c r="I2517" s="3" t="str">
        <f>IFERROR(__xludf.DUMMYFUNCTION("GOOGLETRANSLATE(H2517,""id"",""en"")"),"Currently My Biggest Flexing Parents Forced GPA PASS Fast work Except for young marriage apprenticeship Tell the favors of young ot youth")</f>
        <v>Currently My Biggest Flexing Parents Forced GPA PASS Fast work Except for young marriage apprenticeship Tell the favors of young ot youth</v>
      </c>
    </row>
    <row r="2518" ht="15.75" customHeight="1">
      <c r="A2518" s="3" t="s">
        <v>18283</v>
      </c>
      <c r="B2518" s="3" t="s">
        <v>18284</v>
      </c>
      <c r="C2518" s="3" t="s">
        <v>18285</v>
      </c>
      <c r="D2518" s="3" t="s">
        <v>18286</v>
      </c>
      <c r="E2518" s="3" t="s">
        <v>18287</v>
      </c>
      <c r="F2518" s="3" t="s">
        <v>18288</v>
      </c>
      <c r="G2518" s="3" t="s">
        <v>18289</v>
      </c>
      <c r="H2518" s="3" t="s">
        <v>18290</v>
      </c>
      <c r="I2518" s="3" t="str">
        <f>IFERROR(__xludf.DUMMYFUNCTION("GOOGLETRANSLATE(H2518,""id"",""en"")"),"The young marriage is young lecture, the child care for the mental health, isn't it")</f>
        <v>The young marriage is young lecture, the child care for the mental health, isn't it</v>
      </c>
    </row>
    <row r="2519" ht="15.75" customHeight="1">
      <c r="A2519" s="3" t="s">
        <v>18291</v>
      </c>
      <c r="B2519" s="3" t="s">
        <v>18292</v>
      </c>
      <c r="C2519" s="3" t="s">
        <v>18293</v>
      </c>
      <c r="D2519" s="3" t="s">
        <v>18294</v>
      </c>
      <c r="E2519" s="3" t="s">
        <v>18295</v>
      </c>
      <c r="F2519" s="3" t="s">
        <v>18296</v>
      </c>
      <c r="G2519" s="3" t="s">
        <v>18297</v>
      </c>
      <c r="H2519" s="3" t="s">
        <v>18298</v>
      </c>
      <c r="I2519" s="3" t="str">
        <f>IFERROR(__xludf.DUMMYFUNCTION("GOOGLETRANSLATE(H2519,""id"",""en"")"),"just a village of marriage young wretches to get pregnant outside of marriage")</f>
        <v>just a village of marriage young wretches to get pregnant outside of marriage</v>
      </c>
    </row>
    <row r="2520" ht="15.75" customHeight="1">
      <c r="A2520" s="3" t="s">
        <v>18299</v>
      </c>
      <c r="B2520" s="3" t="s">
        <v>18299</v>
      </c>
      <c r="C2520" s="3" t="s">
        <v>18300</v>
      </c>
      <c r="D2520" s="3" t="s">
        <v>18301</v>
      </c>
      <c r="E2520" s="3" t="s">
        <v>18302</v>
      </c>
      <c r="F2520" s="3" t="s">
        <v>18303</v>
      </c>
      <c r="G2520" s="3" t="s">
        <v>18304</v>
      </c>
      <c r="H2520" s="3" t="s">
        <v>18305</v>
      </c>
      <c r="I2520" s="3" t="str">
        <f>IFERROR(__xludf.DUMMYFUNCTION("GOOGLETRANSLATE(H2520,""id"",""en"")"),"cousin yes think marriage mmmmksutnya ehh really young kalen anjirrrr")</f>
        <v>cousin yes think marriage mmmmksutnya ehh really young kalen anjirrrr</v>
      </c>
    </row>
    <row r="2521" ht="15.75" customHeight="1">
      <c r="A2521" s="3" t="s">
        <v>18306</v>
      </c>
      <c r="B2521" s="3" t="s">
        <v>18307</v>
      </c>
      <c r="C2521" s="3" t="s">
        <v>18308</v>
      </c>
      <c r="D2521" s="3" t="s">
        <v>18309</v>
      </c>
      <c r="E2521" s="3" t="s">
        <v>18310</v>
      </c>
      <c r="F2521" s="3" t="s">
        <v>18311</v>
      </c>
      <c r="G2521" s="3" t="s">
        <v>18311</v>
      </c>
      <c r="H2521" s="3" t="s">
        <v>18312</v>
      </c>
      <c r="I2521" s="3" t="str">
        <f>IFERROR(__xludf.DUMMYFUNCTION("GOOGLETRANSLATE(H2521,""id"",""en"")"),"Dsadhskahd, the marriage of the young master")</f>
        <v>Dsadhskahd, the marriage of the young master</v>
      </c>
    </row>
    <row r="2522" ht="15.75" customHeight="1">
      <c r="A2522" s="3" t="s">
        <v>18313</v>
      </c>
      <c r="B2522" s="3" t="s">
        <v>18314</v>
      </c>
      <c r="C2522" s="3" t="s">
        <v>18315</v>
      </c>
      <c r="D2522" s="3" t="s">
        <v>18316</v>
      </c>
      <c r="E2522" s="3" t="s">
        <v>18317</v>
      </c>
      <c r="F2522" s="3" t="s">
        <v>18318</v>
      </c>
      <c r="G2522" s="3" t="s">
        <v>18319</v>
      </c>
      <c r="H2522" s="3" t="s">
        <v>18320</v>
      </c>
      <c r="I2522" s="3" t="str">
        <f>IFERROR(__xludf.DUMMYFUNCTION("GOOGLETRANSLATE(H2522,""id"",""en"")"),"hmm run, there is a lot of temperamental, hard to play caste if you don't marry a young man, you meet you")</f>
        <v>hmm run, there is a lot of temperamental, hard to play caste if you don't marry a young man, you meet you</v>
      </c>
    </row>
    <row r="2523" ht="15.75" customHeight="1">
      <c r="A2523" s="3" t="s">
        <v>18321</v>
      </c>
      <c r="B2523" s="3" t="s">
        <v>18321</v>
      </c>
      <c r="C2523" s="3" t="s">
        <v>18322</v>
      </c>
      <c r="D2523" s="3" t="s">
        <v>18323</v>
      </c>
      <c r="E2523" s="3" t="s">
        <v>18324</v>
      </c>
      <c r="F2523" s="3" t="s">
        <v>18325</v>
      </c>
      <c r="G2523" s="3" t="s">
        <v>18326</v>
      </c>
      <c r="H2523" s="3" t="s">
        <v>18327</v>
      </c>
      <c r="I2523" s="3" t="str">
        <f>IFERROR(__xludf.DUMMYFUNCTION("GOOGLETRANSLATE(H2523,""id"",""en"")"),"Sometimes I like to be confused, friends, you are young, just hurry up and just get confused about which heal")</f>
        <v>Sometimes I like to be confused, friends, you are young, just hurry up and just get confused about which heal</v>
      </c>
    </row>
    <row r="2524" ht="15.75" customHeight="1">
      <c r="A2524" s="3" t="s">
        <v>18328</v>
      </c>
      <c r="B2524" s="3" t="s">
        <v>18329</v>
      </c>
      <c r="C2524" s="3" t="s">
        <v>18330</v>
      </c>
      <c r="D2524" s="3" t="s">
        <v>18331</v>
      </c>
      <c r="E2524" s="3" t="s">
        <v>18332</v>
      </c>
      <c r="F2524" s="3" t="s">
        <v>18333</v>
      </c>
      <c r="G2524" s="3" t="s">
        <v>18334</v>
      </c>
      <c r="H2524" s="3" t="s">
        <v>18335</v>
      </c>
      <c r="I2524" s="3" t="str">
        <f>IFERROR(__xludf.DUMMYFUNCTION("GOOGLETRANSLATE(H2524,""id"",""en"")"),"Gathering of Stories of Marriage Stories Hurry Marriage Marriage Young Young Career Marriage Delicious Fik Marriage Meeting Men Marriage Exciting")</f>
        <v>Gathering of Stories of Marriage Stories Hurry Marriage Marriage Young Young Career Marriage Delicious Fik Marriage Meeting Men Marriage Exciting</v>
      </c>
    </row>
    <row r="2525" ht="15.75" customHeight="1">
      <c r="A2525" s="3" t="s">
        <v>18336</v>
      </c>
      <c r="B2525" s="3" t="s">
        <v>18337</v>
      </c>
      <c r="C2525" s="3" t="s">
        <v>18338</v>
      </c>
      <c r="D2525" s="3" t="s">
        <v>18339</v>
      </c>
      <c r="E2525" s="3" t="s">
        <v>18339</v>
      </c>
      <c r="F2525" s="3" t="s">
        <v>18340</v>
      </c>
      <c r="G2525" s="3" t="s">
        <v>18341</v>
      </c>
      <c r="H2525" s="3" t="s">
        <v>18342</v>
      </c>
      <c r="I2525" s="3" t="str">
        <f>IFERROR(__xludf.DUMMYFUNCTION("GOOGLETRANSLATE(H2525,""id"",""en"")"),"busy thinking of marriage easy to forget to die young")</f>
        <v>busy thinking of marriage easy to forget to die young</v>
      </c>
    </row>
    <row r="2526" ht="15.75" customHeight="1">
      <c r="A2526" s="3" t="s">
        <v>18343</v>
      </c>
      <c r="B2526" s="3" t="s">
        <v>18344</v>
      </c>
      <c r="C2526" s="3" t="s">
        <v>18345</v>
      </c>
      <c r="D2526" s="3" t="s">
        <v>18346</v>
      </c>
      <c r="E2526" s="3" t="s">
        <v>18347</v>
      </c>
      <c r="F2526" s="3" t="s">
        <v>18348</v>
      </c>
      <c r="G2526" s="3" t="s">
        <v>18349</v>
      </c>
      <c r="H2526" s="3" t="s">
        <v>18350</v>
      </c>
      <c r="I2526" s="3" t="str">
        <f>IFERROR(__xludf.DUMMYFUNCTION("GOOGLETRANSLATE(H2526,""id"",""en"")"),"I swear I am very afraid of my friend's alumni if ​​narcissistic social media, the ending is a young marriage")</f>
        <v>I swear I am very afraid of my friend's alumni if ​​narcissistic social media, the ending is a young marriage</v>
      </c>
    </row>
    <row r="2527" ht="15.75" customHeight="1">
      <c r="A2527" s="3" t="s">
        <v>18351</v>
      </c>
      <c r="B2527" s="3" t="s">
        <v>18352</v>
      </c>
      <c r="C2527" s="3" t="s">
        <v>18353</v>
      </c>
      <c r="D2527" s="3" t="s">
        <v>18354</v>
      </c>
      <c r="E2527" s="3" t="s">
        <v>18355</v>
      </c>
      <c r="F2527" s="3" t="s">
        <v>18356</v>
      </c>
      <c r="G2527" s="3" t="s">
        <v>18356</v>
      </c>
      <c r="H2527" s="3" t="s">
        <v>18357</v>
      </c>
      <c r="I2527" s="3" t="str">
        <f>IFERROR(__xludf.DUMMYFUNCTION("GOOGLETRANSLATE(H2527,""id"",""en"")"),"Sorry, Nagi Nagi Finally Marriage, a Single Young Young Master is very, very beautiful, Hyoma's child")</f>
        <v>Sorry, Nagi Nagi Finally Marriage, a Single Young Young Master is very, very beautiful, Hyoma's child</v>
      </c>
    </row>
    <row r="2528" ht="15.75" customHeight="1">
      <c r="A2528" s="3" t="s">
        <v>18358</v>
      </c>
      <c r="B2528" s="3" t="s">
        <v>18358</v>
      </c>
      <c r="C2528" s="3" t="s">
        <v>18359</v>
      </c>
      <c r="D2528" s="3" t="s">
        <v>18360</v>
      </c>
      <c r="E2528" s="3" t="s">
        <v>18361</v>
      </c>
      <c r="F2528" s="3" t="s">
        <v>18362</v>
      </c>
      <c r="G2528" s="3" t="s">
        <v>18362</v>
      </c>
      <c r="H2528" s="3" t="s">
        <v>18363</v>
      </c>
      <c r="I2528" s="3" t="str">
        <f>IFERROR(__xludf.DUMMYFUNCTION("GOOGLETRANSLATE(H2528,""id"",""en"")"),"Young Marriage Friend")</f>
        <v>Young Marriage Friend</v>
      </c>
    </row>
    <row r="2529" ht="15.75" customHeight="1">
      <c r="A2529" s="3" t="s">
        <v>18364</v>
      </c>
      <c r="B2529" s="3" t="s">
        <v>18364</v>
      </c>
      <c r="C2529" s="3" t="s">
        <v>18365</v>
      </c>
      <c r="D2529" s="3" t="s">
        <v>18366</v>
      </c>
      <c r="E2529" s="3" t="s">
        <v>18367</v>
      </c>
      <c r="F2529" s="3" t="s">
        <v>18368</v>
      </c>
      <c r="G2529" s="3" t="s">
        <v>18369</v>
      </c>
      <c r="H2529" s="3" t="s">
        <v>18370</v>
      </c>
      <c r="I2529" s="3" t="str">
        <f>IFERROR(__xludf.DUMMYFUNCTION("GOOGLETRANSLATE(H2529,""id"",""en"")"),"suspicious of the original marriage young arrogant and know ps gathering")</f>
        <v>suspicious of the original marriage young arrogant and know ps gathering</v>
      </c>
    </row>
    <row r="2530" ht="15.75" customHeight="1">
      <c r="A2530" s="3" t="s">
        <v>18371</v>
      </c>
      <c r="B2530" s="3" t="s">
        <v>18371</v>
      </c>
      <c r="C2530" s="3" t="s">
        <v>18372</v>
      </c>
      <c r="D2530" s="3" t="s">
        <v>18373</v>
      </c>
      <c r="E2530" s="3" t="s">
        <v>18374</v>
      </c>
      <c r="F2530" s="3" t="s">
        <v>18375</v>
      </c>
      <c r="G2530" s="3" t="s">
        <v>18376</v>
      </c>
      <c r="H2530" s="3" t="s">
        <v>18377</v>
      </c>
      <c r="I2530" s="3" t="str">
        <f>IFERROR(__xludf.DUMMYFUNCTION("GOOGLETRANSLATE(H2530,""id"",""en"")"),"Mama was born her story about the village of marriage young pregnant first")</f>
        <v>Mama was born her story about the village of marriage young pregnant first</v>
      </c>
    </row>
    <row r="2531" ht="15.75" customHeight="1">
      <c r="A2531" s="3" t="s">
        <v>18378</v>
      </c>
      <c r="B2531" s="3" t="s">
        <v>18379</v>
      </c>
      <c r="C2531" s="3" t="s">
        <v>18380</v>
      </c>
      <c r="D2531" s="3" t="s">
        <v>18381</v>
      </c>
      <c r="E2531" s="3" t="s">
        <v>18382</v>
      </c>
      <c r="F2531" s="3" t="s">
        <v>18383</v>
      </c>
      <c r="G2531" s="3" t="s">
        <v>18383</v>
      </c>
      <c r="H2531" s="3" t="s">
        <v>18384</v>
      </c>
      <c r="I2531" s="3" t="str">
        <f>IFERROR(__xludf.DUMMYFUNCTION("GOOGLETRANSLATE(H2531,""id"",""en"")"),"Capeee really want to get married right away from the rich young CEO")</f>
        <v>Capeee really want to get married right away from the rich young CEO</v>
      </c>
    </row>
    <row r="2532" ht="15.75" customHeight="1">
      <c r="A2532" s="3" t="s">
        <v>18385</v>
      </c>
      <c r="B2532" s="3" t="s">
        <v>18386</v>
      </c>
      <c r="C2532" s="3" t="s">
        <v>18387</v>
      </c>
      <c r="D2532" s="3" t="s">
        <v>18388</v>
      </c>
      <c r="E2532" s="3" t="s">
        <v>18389</v>
      </c>
      <c r="F2532" s="3" t="s">
        <v>18390</v>
      </c>
      <c r="G2532" s="3" t="s">
        <v>18390</v>
      </c>
      <c r="H2532" s="3" t="s">
        <v>18391</v>
      </c>
      <c r="I2532" s="3" t="str">
        <f>IFERROR(__xludf.DUMMYFUNCTION("GOOGLETRANSLATE(H2532,""id"",""en"")"),"ugly fuck fuck gapaao marriage young master")</f>
        <v>ugly fuck fuck gapaao marriage young master</v>
      </c>
    </row>
    <row r="2533" ht="15.75" customHeight="1">
      <c r="A2533" s="3" t="s">
        <v>18392</v>
      </c>
      <c r="B2533" s="3" t="s">
        <v>18393</v>
      </c>
      <c r="C2533" s="3" t="s">
        <v>18394</v>
      </c>
      <c r="D2533" s="3" t="s">
        <v>18395</v>
      </c>
      <c r="E2533" s="3" t="s">
        <v>18396</v>
      </c>
      <c r="F2533" s="3" t="s">
        <v>18397</v>
      </c>
      <c r="G2533" s="3" t="s">
        <v>18398</v>
      </c>
      <c r="H2533" s="3" t="s">
        <v>18399</v>
      </c>
      <c r="I2533" s="3" t="str">
        <f>IFERROR(__xludf.DUMMYFUNCTION("GOOGLETRANSLATE(H2533,""id"",""en"")"),"the option is young and not marriage to be successful")</f>
        <v>the option is young and not marriage to be successful</v>
      </c>
    </row>
    <row r="2534" ht="15.75" customHeight="1">
      <c r="A2534" s="3" t="s">
        <v>18400</v>
      </c>
      <c r="B2534" s="3" t="s">
        <v>18401</v>
      </c>
      <c r="C2534" s="3" t="s">
        <v>18402</v>
      </c>
      <c r="D2534" s="3" t="s">
        <v>18403</v>
      </c>
      <c r="E2534" s="3" t="s">
        <v>18404</v>
      </c>
      <c r="F2534" s="3" t="s">
        <v>18405</v>
      </c>
      <c r="G2534" s="3" t="s">
        <v>18406</v>
      </c>
      <c r="H2534" s="3" t="s">
        <v>18407</v>
      </c>
      <c r="I2534" s="3" t="str">
        <f>IFERROR(__xludf.DUMMYFUNCTION("GOOGLETRANSLATE(H2534,""id"",""en"")"),"Talking Marriage Speaking of marriage I live, yeah, the age of the road is really talking about the smell of young marriage siblings, children, eetapii, need parents")</f>
        <v>Talking Marriage Speaking of marriage I live, yeah, the age of the road is really talking about the smell of young marriage siblings, children, eetapii, need parents</v>
      </c>
    </row>
    <row r="2535" ht="15.75" customHeight="1">
      <c r="A2535" s="3" t="s">
        <v>18408</v>
      </c>
      <c r="B2535" s="3" t="s">
        <v>18408</v>
      </c>
      <c r="C2535" s="3" t="s">
        <v>18409</v>
      </c>
      <c r="D2535" s="3" t="s">
        <v>18410</v>
      </c>
      <c r="E2535" s="3" t="s">
        <v>18410</v>
      </c>
      <c r="F2535" s="3" t="s">
        <v>18411</v>
      </c>
      <c r="G2535" s="3" t="s">
        <v>18411</v>
      </c>
      <c r="H2535" s="3" t="s">
        <v>18412</v>
      </c>
      <c r="I2535" s="3" t="str">
        <f>IFERROR(__xludf.DUMMYFUNCTION("GOOGLETRANSLATE(H2535,""id"",""en"")"),"Oh God, I don't die young seriously")</f>
        <v>Oh God, I don't die young seriously</v>
      </c>
    </row>
    <row r="2536" ht="15.75" customHeight="1">
      <c r="A2536" s="3" t="s">
        <v>18413</v>
      </c>
      <c r="B2536" s="3" t="s">
        <v>18414</v>
      </c>
      <c r="C2536" s="3" t="s">
        <v>18414</v>
      </c>
      <c r="D2536" s="3" t="s">
        <v>18415</v>
      </c>
      <c r="E2536" s="3" t="s">
        <v>18416</v>
      </c>
      <c r="F2536" s="3" t="s">
        <v>18417</v>
      </c>
      <c r="G2536" s="3" t="s">
        <v>18418</v>
      </c>
      <c r="H2536" s="3" t="s">
        <v>18419</v>
      </c>
      <c r="I2536" s="3" t="str">
        <f>IFERROR(__xludf.DUMMYFUNCTION("GOOGLETRANSLATE(H2536,""id"",""en"")"),"O Allah, if you meet you or reject young marriage if he is")</f>
        <v>O Allah, if you meet you or reject young marriage if he is</v>
      </c>
    </row>
    <row r="2537" ht="15.75" customHeight="1">
      <c r="A2537" s="3" t="s">
        <v>18420</v>
      </c>
      <c r="B2537" s="3" t="s">
        <v>18421</v>
      </c>
      <c r="C2537" s="3" t="s">
        <v>18422</v>
      </c>
      <c r="D2537" s="3" t="s">
        <v>18423</v>
      </c>
      <c r="E2537" s="3" t="s">
        <v>18424</v>
      </c>
      <c r="F2537" s="3" t="s">
        <v>18425</v>
      </c>
      <c r="G2537" s="3" t="s">
        <v>18426</v>
      </c>
      <c r="H2537" s="3" t="s">
        <v>18427</v>
      </c>
      <c r="I2537" s="3" t="str">
        <f>IFERROR(__xludf.DUMMYFUNCTION("GOOGLETRANSLATE(H2537,""id"",""en"")"),"Eid Workshop Workshop Solute Garbage Committee An and Ms. Sort of Garbage Salah Committee of Children Born Amp Use Pospak Children Ms. Young Marriage Children Brother Age Mbak Lying Shocked Shocked")</f>
        <v>Eid Workshop Workshop Solute Garbage Committee An and Ms. Sort of Garbage Salah Committee of Children Born Amp Use Pospak Children Ms. Young Marriage Children Brother Age Mbak Lying Shocked Shocked</v>
      </c>
    </row>
    <row r="2538" ht="15.75" customHeight="1">
      <c r="A2538" s="3" t="s">
        <v>18428</v>
      </c>
      <c r="B2538" s="3" t="s">
        <v>18429</v>
      </c>
      <c r="C2538" s="3" t="s">
        <v>18430</v>
      </c>
      <c r="D2538" s="3" t="s">
        <v>18431</v>
      </c>
      <c r="E2538" s="3" t="s">
        <v>18431</v>
      </c>
      <c r="F2538" s="3" t="s">
        <v>18432</v>
      </c>
      <c r="G2538" s="3" t="s">
        <v>18432</v>
      </c>
      <c r="H2538" s="3" t="s">
        <v>18433</v>
      </c>
      <c r="I2538" s="3" t="str">
        <f>IFERROR(__xludf.DUMMYFUNCTION("GOOGLETRANSLATE(H2538,""id"",""en"")"),"His dreams of young marriage are nagging")</f>
        <v>His dreams of young marriage are nagging</v>
      </c>
    </row>
    <row r="2539" ht="15.75" customHeight="1">
      <c r="A2539" s="3" t="s">
        <v>18434</v>
      </c>
      <c r="B2539" s="3" t="s">
        <v>18435</v>
      </c>
      <c r="C2539" s="3" t="s">
        <v>18436</v>
      </c>
      <c r="D2539" s="3" t="s">
        <v>18437</v>
      </c>
      <c r="E2539" s="3" t="s">
        <v>18438</v>
      </c>
      <c r="F2539" s="3" t="s">
        <v>18439</v>
      </c>
      <c r="G2539" s="3" t="s">
        <v>18439</v>
      </c>
      <c r="H2539" s="3" t="s">
        <v>18440</v>
      </c>
      <c r="I2539" s="3" t="str">
        <f>IFERROR(__xludf.DUMMYFUNCTION("GOOGLETRANSLATE(H2539,""id"",""en"")"),"Yes, youth marriage is absolutely")</f>
        <v>Yes, youth marriage is absolutely</v>
      </c>
    </row>
    <row r="2540" ht="15.75" customHeight="1">
      <c r="A2540" s="3" t="s">
        <v>18441</v>
      </c>
      <c r="B2540" s="3" t="s">
        <v>18442</v>
      </c>
      <c r="C2540" s="3" t="s">
        <v>18443</v>
      </c>
      <c r="D2540" s="3" t="s">
        <v>18444</v>
      </c>
      <c r="E2540" s="3" t="s">
        <v>18445</v>
      </c>
      <c r="F2540" s="3" t="s">
        <v>18446</v>
      </c>
      <c r="G2540" s="3" t="s">
        <v>18447</v>
      </c>
      <c r="H2540" s="3" t="s">
        <v>18448</v>
      </c>
      <c r="I2540" s="3" t="str">
        <f>IFERROR(__xludf.DUMMYFUNCTION("GOOGLETRANSLATE(H2540,""id"",""en"")"),"Bubgsunya my friend's neighboring neighbor Children born young marriage young, the young divorce of God does not know the background of the neighbor's family if my friend lives, father")</f>
        <v>Bubgsunya my friend's neighboring neighbor Children born young marriage young, the young divorce of God does not know the background of the neighbor's family if my friend lives, father</v>
      </c>
    </row>
    <row r="2541" ht="15.75" customHeight="1">
      <c r="A2541" s="3" t="s">
        <v>18449</v>
      </c>
      <c r="B2541" s="3" t="s">
        <v>18450</v>
      </c>
      <c r="C2541" s="3" t="s">
        <v>18451</v>
      </c>
      <c r="D2541" s="3" t="s">
        <v>18452</v>
      </c>
      <c r="E2541" s="3" t="s">
        <v>18453</v>
      </c>
      <c r="F2541" s="3" t="s">
        <v>18454</v>
      </c>
      <c r="G2541" s="3" t="s">
        <v>18455</v>
      </c>
      <c r="H2541" s="3" t="s">
        <v>18456</v>
      </c>
      <c r="I2541" s="3" t="str">
        <f>IFERROR(__xludf.DUMMYFUNCTION("GOOGLETRANSLATE(H2541,""id"",""en"")"),"after talking about young marriage friends ngaca seeing appearing afraid of just beauty")</f>
        <v>after talking about young marriage friends ngaca seeing appearing afraid of just beauty</v>
      </c>
    </row>
    <row r="2542" ht="15.75" customHeight="1">
      <c r="A2542" s="3" t="s">
        <v>18457</v>
      </c>
      <c r="B2542" s="3" t="s">
        <v>18457</v>
      </c>
      <c r="C2542" s="3" t="s">
        <v>18458</v>
      </c>
      <c r="D2542" s="3" t="s">
        <v>18459</v>
      </c>
      <c r="E2542" s="3" t="s">
        <v>18460</v>
      </c>
      <c r="F2542" s="3" t="s">
        <v>18461</v>
      </c>
      <c r="G2542" s="3" t="s">
        <v>18461</v>
      </c>
      <c r="H2542" s="3" t="s">
        <v>18462</v>
      </c>
      <c r="I2542" s="3" t="str">
        <f>IFERROR(__xludf.DUMMYFUNCTION("GOOGLETRANSLATE(H2542,""id"",""en"")"),"Val canceled young marriage")</f>
        <v>Val canceled young marriage</v>
      </c>
    </row>
    <row r="2543" ht="15.75" customHeight="1">
      <c r="A2543" s="3" t="s">
        <v>18463</v>
      </c>
      <c r="B2543" s="3" t="s">
        <v>18464</v>
      </c>
      <c r="C2543" s="3" t="s">
        <v>18465</v>
      </c>
      <c r="D2543" s="3" t="s">
        <v>18466</v>
      </c>
      <c r="E2543" s="3" t="s">
        <v>18466</v>
      </c>
      <c r="F2543" s="3" t="s">
        <v>18466</v>
      </c>
      <c r="G2543" s="3" t="s">
        <v>18466</v>
      </c>
      <c r="H2543" s="3" t="s">
        <v>18467</v>
      </c>
      <c r="I2543" s="3" t="str">
        <f>IFERROR(__xludf.DUMMYFUNCTION("GOOGLETRANSLATE(H2543,""id"",""en"")"),"fuck young marriage young pregnant all needs is dead young")</f>
        <v>fuck young marriage young pregnant all needs is dead young</v>
      </c>
    </row>
    <row r="2544" ht="15.75" customHeight="1">
      <c r="A2544" s="3" t="s">
        <v>18468</v>
      </c>
      <c r="B2544" s="3" t="s">
        <v>18469</v>
      </c>
      <c r="C2544" s="3" t="s">
        <v>18470</v>
      </c>
      <c r="D2544" s="3" t="s">
        <v>18471</v>
      </c>
      <c r="E2544" s="3" t="s">
        <v>18472</v>
      </c>
      <c r="F2544" s="3" t="s">
        <v>18473</v>
      </c>
      <c r="G2544" s="3" t="s">
        <v>18474</v>
      </c>
      <c r="H2544" s="3" t="s">
        <v>18475</v>
      </c>
      <c r="I2544" s="3" t="str">
        <f>IFERROR(__xludf.DUMMYFUNCTION("GOOGLETRANSLATE(H2544,""id"",""en"")"),"Young Marriage Ala Akh Ukhti Middle May Solo")</f>
        <v>Young Marriage Ala Akh Ukhti Middle May Solo</v>
      </c>
    </row>
    <row r="2545" ht="15.75" customHeight="1">
      <c r="A2545" s="3" t="s">
        <v>18476</v>
      </c>
      <c r="B2545" s="3" t="s">
        <v>18476</v>
      </c>
      <c r="C2545" s="3" t="s">
        <v>18477</v>
      </c>
      <c r="D2545" s="3" t="s">
        <v>18478</v>
      </c>
      <c r="E2545" s="3" t="s">
        <v>18479</v>
      </c>
      <c r="F2545" s="3" t="s">
        <v>18480</v>
      </c>
      <c r="G2545" s="3" t="s">
        <v>18481</v>
      </c>
      <c r="H2545" s="3" t="s">
        <v>18482</v>
      </c>
      <c r="I2545" s="3" t="str">
        <f>IFERROR(__xludf.DUMMYFUNCTION("GOOGLETRANSLATE(H2545,""id"",""en"")"),"just a shadow marriage young pregnant child luntang luntang")</f>
        <v>just a shadow marriage young pregnant child luntang luntang</v>
      </c>
    </row>
    <row r="2546" ht="15.75" customHeight="1">
      <c r="A2546" s="3" t="s">
        <v>18483</v>
      </c>
      <c r="B2546" s="3" t="s">
        <v>18484</v>
      </c>
      <c r="C2546" s="3" t="s">
        <v>18485</v>
      </c>
      <c r="D2546" s="3" t="s">
        <v>18486</v>
      </c>
      <c r="E2546" s="3" t="s">
        <v>18487</v>
      </c>
      <c r="F2546" s="3" t="s">
        <v>18488</v>
      </c>
      <c r="G2546" s="3" t="s">
        <v>18489</v>
      </c>
      <c r="H2546" s="3" t="s">
        <v>18490</v>
      </c>
      <c r="I2546" s="3" t="str">
        <f>IFERROR(__xludf.DUMMYFUNCTION("GOOGLETRANSLATE(H2546,""id"",""en"")"),"Yes, the pesantren view is rich in the hall of the young marriage, young wife of the young Kyai oh children of the marriage boarding school oh the children of the Islamic boarding school, the wife of the wife in the naughty pesantren parents")</f>
        <v>Yes, the pesantren view is rich in the hall of the young marriage, young wife of the young Kyai oh children of the marriage boarding school oh the children of the Islamic boarding school, the wife of the wife in the naughty pesantren parents</v>
      </c>
    </row>
    <row r="2547" ht="15.75" customHeight="1">
      <c r="A2547" s="3" t="s">
        <v>18491</v>
      </c>
      <c r="B2547" s="3" t="s">
        <v>18492</v>
      </c>
      <c r="C2547" s="3" t="s">
        <v>18493</v>
      </c>
      <c r="D2547" s="3" t="s">
        <v>18494</v>
      </c>
      <c r="E2547" s="3" t="s">
        <v>18495</v>
      </c>
      <c r="F2547" s="3" t="s">
        <v>18496</v>
      </c>
      <c r="G2547" s="3" t="s">
        <v>18497</v>
      </c>
      <c r="H2547" s="3" t="s">
        <v>18498</v>
      </c>
      <c r="I2547" s="3" t="str">
        <f>IFERROR(__xludf.DUMMYFUNCTION("GOOGLETRANSLATE(H2547,""id"",""en"")"),"The sister's sister lives the age of the birth of a parent's husband's husband to marry because he is not young, he is not diligent sister -in -law")</f>
        <v>The sister's sister lives the age of the birth of a parent's husband's husband to marry because he is not young, he is not diligent sister -in -law</v>
      </c>
    </row>
    <row r="2548" ht="15.75" customHeight="1">
      <c r="A2548" s="3" t="s">
        <v>18499</v>
      </c>
      <c r="B2548" s="3" t="s">
        <v>18500</v>
      </c>
      <c r="C2548" s="3" t="s">
        <v>18501</v>
      </c>
      <c r="D2548" s="3" t="s">
        <v>18502</v>
      </c>
      <c r="E2548" s="3" t="s">
        <v>18503</v>
      </c>
      <c r="F2548" s="3" t="s">
        <v>18504</v>
      </c>
      <c r="G2548" s="3" t="s">
        <v>18505</v>
      </c>
      <c r="H2548" s="3" t="s">
        <v>18506</v>
      </c>
      <c r="I2548" s="3" t="str">
        <f>IFERROR(__xludf.DUMMYFUNCTION("GOOGLETRANSLATE(H2548,""id"",""en"")"),"Oh shoot panicked, marriage cuy dreams of teasing marriage, it is young, consider my plan to not get mrried until")</f>
        <v>Oh shoot panicked, marriage cuy dreams of teasing marriage, it is young, consider my plan to not get mrried until</v>
      </c>
    </row>
    <row r="2549" ht="15.75" customHeight="1">
      <c r="A2549" s="3" t="s">
        <v>18507</v>
      </c>
      <c r="B2549" s="3" t="s">
        <v>18508</v>
      </c>
      <c r="C2549" s="3" t="s">
        <v>18509</v>
      </c>
      <c r="D2549" s="3" t="s">
        <v>18510</v>
      </c>
      <c r="E2549" s="3" t="s">
        <v>18511</v>
      </c>
      <c r="F2549" s="3" t="s">
        <v>18512</v>
      </c>
      <c r="G2549" s="3" t="s">
        <v>18513</v>
      </c>
      <c r="H2549" s="3" t="s">
        <v>18514</v>
      </c>
      <c r="I2549" s="3" t="str">
        <f>IFERROR(__xludf.DUMMYFUNCTION("GOOGLETRANSLATE(H2549,""id"",""en"")"),"If you travel around the TV station Varshow, the SUJU member is jokes if you marry a young child yujin")</f>
        <v>If you travel around the TV station Varshow, the SUJU member is jokes if you marry a young child yujin</v>
      </c>
    </row>
    <row r="2550" ht="15.75" customHeight="1">
      <c r="A2550" s="3" t="s">
        <v>18515</v>
      </c>
      <c r="B2550" s="3" t="s">
        <v>18516</v>
      </c>
      <c r="C2550" s="3" t="s">
        <v>18517</v>
      </c>
      <c r="D2550" s="3" t="s">
        <v>18518</v>
      </c>
      <c r="E2550" s="3" t="s">
        <v>18519</v>
      </c>
      <c r="F2550" s="3" t="s">
        <v>18520</v>
      </c>
      <c r="G2550" s="3" t="s">
        <v>18521</v>
      </c>
      <c r="H2550" s="3" t="s">
        <v>18522</v>
      </c>
      <c r="I2550" s="3" t="str">
        <f>IFERROR(__xludf.DUMMYFUNCTION("GOOGLETRANSLATE(H2550,""id"",""en"")"),"Alhamdulillah, the family is complete, sad if you look at the orphans of the kya workmates, the young orphans are young")</f>
        <v>Alhamdulillah, the family is complete, sad if you look at the orphans of the kya workmates, the young orphans are young</v>
      </c>
    </row>
    <row r="2551" ht="15.75" customHeight="1">
      <c r="A2551" s="3" t="s">
        <v>18523</v>
      </c>
      <c r="B2551" s="3" t="s">
        <v>18524</v>
      </c>
      <c r="C2551" s="3" t="s">
        <v>18525</v>
      </c>
      <c r="D2551" s="3" t="s">
        <v>18526</v>
      </c>
      <c r="E2551" s="3" t="s">
        <v>18527</v>
      </c>
      <c r="F2551" s="3" t="s">
        <v>18528</v>
      </c>
      <c r="G2551" s="3" t="s">
        <v>18529</v>
      </c>
      <c r="H2551" s="3" t="s">
        <v>18530</v>
      </c>
      <c r="I2551" s="3" t="str">
        <f>IFERROR(__xludf.DUMMYFUNCTION("GOOGLETRANSLATE(H2551,""id"",""en"")"),"mother cooks young women career marriage broken IRT there's capital Pandu book if yucub just cooks the goods are learned")</f>
        <v>mother cooks young women career marriage broken IRT there's capital Pandu book if yucub just cooks the goods are learned</v>
      </c>
    </row>
    <row r="2552" ht="15.75" customHeight="1">
      <c r="A2552" s="3" t="s">
        <v>18531</v>
      </c>
      <c r="B2552" s="3" t="s">
        <v>18532</v>
      </c>
      <c r="C2552" s="3" t="s">
        <v>18533</v>
      </c>
      <c r="D2552" s="3" t="s">
        <v>18534</v>
      </c>
      <c r="E2552" s="3" t="s">
        <v>18534</v>
      </c>
      <c r="F2552" s="3" t="s">
        <v>18535</v>
      </c>
      <c r="G2552" s="3" t="s">
        <v>18536</v>
      </c>
      <c r="H2552" s="3" t="s">
        <v>18537</v>
      </c>
      <c r="I2552" s="3" t="str">
        <f>IFERROR(__xludf.DUMMYFUNCTION("GOOGLETRANSLATE(H2552,""id"",""en"")"),"Unloading the facts of Aurel Hermansyah Ashanty hesitantly saying young shock marriage Ashanty is the fact that the fact Aurel Hermansyah said Ashanty SIMAK")</f>
        <v>Unloading the facts of Aurel Hermansyah Ashanty hesitantly saying young shock marriage Ashanty is the fact that the fact Aurel Hermansyah said Ashanty SIMAK</v>
      </c>
    </row>
    <row r="2553" ht="15.75" customHeight="1">
      <c r="A2553" s="3" t="s">
        <v>18538</v>
      </c>
      <c r="B2553" s="3" t="s">
        <v>18539</v>
      </c>
      <c r="C2553" s="3" t="s">
        <v>18540</v>
      </c>
      <c r="D2553" s="3" t="s">
        <v>18541</v>
      </c>
      <c r="E2553" s="3" t="s">
        <v>18541</v>
      </c>
      <c r="F2553" s="3" t="s">
        <v>18542</v>
      </c>
      <c r="G2553" s="3" t="s">
        <v>18543</v>
      </c>
      <c r="H2553" s="3" t="s">
        <v>18544</v>
      </c>
      <c r="I2553" s="3" t="str">
        <f>IFERROR(__xludf.DUMMYFUNCTION("GOOGLETRANSLATE(H2553,""id"",""en"")"),"young marriage, ma'am mah jajah kocheng")</f>
        <v>young marriage, ma'am mah jajah kocheng</v>
      </c>
    </row>
    <row r="2554" ht="15.75" customHeight="1">
      <c r="A2554" s="3" t="s">
        <v>18545</v>
      </c>
      <c r="B2554" s="3" t="s">
        <v>18546</v>
      </c>
      <c r="C2554" s="3" t="s">
        <v>18547</v>
      </c>
      <c r="D2554" s="3" t="s">
        <v>18548</v>
      </c>
      <c r="E2554" s="3" t="s">
        <v>18549</v>
      </c>
      <c r="F2554" s="3" t="s">
        <v>18550</v>
      </c>
      <c r="G2554" s="3" t="s">
        <v>18551</v>
      </c>
      <c r="H2554" s="3" t="s">
        <v>18552</v>
      </c>
      <c r="I2554" s="3" t="str">
        <f>IFERROR(__xludf.DUMMYFUNCTION("GOOGLETRANSLATE(H2554,""id"",""en"")"),"Success Urus Uras Energy Uras Energy Calm down Suer Words Young Favors Find Nature of Knowing the broad system of Psychological Money Find a pair according to marriage")</f>
        <v>Success Urus Uras Energy Uras Energy Calm down Suer Words Young Favors Find Nature of Knowing the broad system of Psychological Money Find a pair according to marriage</v>
      </c>
    </row>
    <row r="2555" ht="15.75" customHeight="1">
      <c r="A2555" s="3" t="s">
        <v>18553</v>
      </c>
      <c r="B2555" s="3" t="s">
        <v>18554</v>
      </c>
      <c r="C2555" s="3" t="s">
        <v>18555</v>
      </c>
      <c r="D2555" s="3" t="s">
        <v>18556</v>
      </c>
      <c r="E2555" s="3" t="s">
        <v>18557</v>
      </c>
      <c r="F2555" s="3" t="s">
        <v>18558</v>
      </c>
      <c r="G2555" s="3" t="s">
        <v>18559</v>
      </c>
      <c r="H2555" s="3" t="s">
        <v>18560</v>
      </c>
      <c r="I2555" s="3" t="str">
        <f>IFERROR(__xludf.DUMMYFUNCTION("GOOGLETRANSLATE(H2555,""id"",""en"")"),"Confused Chiquita's Parents Married Age, Her Facial Child Fuck Young Face")</f>
        <v>Confused Chiquita's Parents Married Age, Her Facial Child Fuck Young Face</v>
      </c>
    </row>
    <row r="2556" ht="15.75" customHeight="1">
      <c r="A2556" s="3" t="s">
        <v>18561</v>
      </c>
      <c r="B2556" s="3" t="s">
        <v>18562</v>
      </c>
      <c r="C2556" s="3" t="s">
        <v>18563</v>
      </c>
      <c r="D2556" s="3" t="s">
        <v>18564</v>
      </c>
      <c r="E2556" s="3" t="s">
        <v>18564</v>
      </c>
      <c r="F2556" s="3" t="s">
        <v>18565</v>
      </c>
      <c r="G2556" s="3" t="s">
        <v>18566</v>
      </c>
      <c r="H2556" s="3" t="s">
        <v>18567</v>
      </c>
      <c r="I2556" s="3" t="str">
        <f>IFERROR(__xludf.DUMMYFUNCTION("GOOGLETRANSLATE(H2556,""id"",""en"")"),"Melody Prima regrets young marriage divorce")</f>
        <v>Melody Prima regrets young marriage divorce</v>
      </c>
    </row>
    <row r="2557" ht="15.75" customHeight="1">
      <c r="A2557" s="3" t="s">
        <v>18568</v>
      </c>
      <c r="B2557" s="3" t="s">
        <v>18569</v>
      </c>
      <c r="C2557" s="3" t="s">
        <v>18570</v>
      </c>
      <c r="D2557" s="3" t="s">
        <v>18571</v>
      </c>
      <c r="E2557" s="3" t="s">
        <v>18572</v>
      </c>
      <c r="F2557" s="3" t="s">
        <v>18572</v>
      </c>
      <c r="G2557" s="3" t="s">
        <v>18572</v>
      </c>
      <c r="H2557" s="3" t="s">
        <v>18573</v>
      </c>
      <c r="I2557" s="3" t="str">
        <f>IFERROR(__xludf.DUMMYFUNCTION("GOOGLETRANSLATE(H2557,""id"",""en"")"),"why uncle abi is young marriage")</f>
        <v>why uncle abi is young marriage</v>
      </c>
    </row>
    <row r="2558" ht="15.75" customHeight="1">
      <c r="A2558" s="3" t="s">
        <v>18574</v>
      </c>
      <c r="B2558" s="3" t="s">
        <v>18575</v>
      </c>
      <c r="C2558" s="3" t="s">
        <v>18576</v>
      </c>
      <c r="D2558" s="3" t="s">
        <v>18577</v>
      </c>
      <c r="E2558" s="3" t="s">
        <v>18577</v>
      </c>
      <c r="F2558" s="3" t="s">
        <v>18578</v>
      </c>
      <c r="G2558" s="3" t="s">
        <v>18579</v>
      </c>
      <c r="H2558" s="3" t="s">
        <v>18580</v>
      </c>
      <c r="I2558" s="3" t="str">
        <f>IFERROR(__xludf.DUMMYFUNCTION("GOOGLETRANSLATE(H2558,""id"",""en"")"),"marriage mudatapi ready to die young")</f>
        <v>marriage mudatapi ready to die young</v>
      </c>
    </row>
    <row r="2559" ht="15.75" customHeight="1">
      <c r="A2559" s="3" t="s">
        <v>18581</v>
      </c>
      <c r="B2559" s="3" t="s">
        <v>18582</v>
      </c>
      <c r="C2559" s="3" t="s">
        <v>18582</v>
      </c>
      <c r="D2559" s="3" t="s">
        <v>18583</v>
      </c>
      <c r="E2559" s="3" t="s">
        <v>18583</v>
      </c>
      <c r="F2559" s="3" t="s">
        <v>18584</v>
      </c>
      <c r="G2559" s="3" t="s">
        <v>18585</v>
      </c>
      <c r="H2559" s="3" t="s">
        <v>18586</v>
      </c>
      <c r="I2559" s="3" t="str">
        <f>IFERROR(__xludf.DUMMYFUNCTION("GOOGLETRANSLATE(H2559,""id"",""en"")"),"Bnyuwangi Young Marriage Area")</f>
        <v>Bnyuwangi Young Marriage Area</v>
      </c>
    </row>
    <row r="2560" ht="15.75" customHeight="1">
      <c r="A2560" s="3" t="s">
        <v>18587</v>
      </c>
      <c r="B2560" s="3" t="s">
        <v>18588</v>
      </c>
      <c r="C2560" s="3" t="s">
        <v>18589</v>
      </c>
      <c r="D2560" s="3" t="s">
        <v>18590</v>
      </c>
      <c r="E2560" s="3" t="s">
        <v>18591</v>
      </c>
      <c r="F2560" s="3" t="s">
        <v>18592</v>
      </c>
      <c r="G2560" s="3" t="s">
        <v>18593</v>
      </c>
      <c r="H2560" s="3" t="s">
        <v>18594</v>
      </c>
      <c r="I2560" s="3" t="str">
        <f>IFERROR(__xludf.DUMMYFUNCTION("GOOGLETRANSLATE(H2560,""id"",""en"")"),"Young Twt Selow Just Favors Young Greetings of Marriage to Speak People")</f>
        <v>Young Twt Selow Just Favors Young Greetings of Marriage to Speak People</v>
      </c>
    </row>
    <row r="2561" ht="15.75" customHeight="1">
      <c r="A2561" s="3" t="s">
        <v>18595</v>
      </c>
      <c r="B2561" s="3" t="s">
        <v>18596</v>
      </c>
      <c r="C2561" s="3" t="s">
        <v>18597</v>
      </c>
      <c r="D2561" s="3" t="s">
        <v>18598</v>
      </c>
      <c r="E2561" s="3" t="s">
        <v>18598</v>
      </c>
      <c r="F2561" s="3" t="s">
        <v>18599</v>
      </c>
      <c r="G2561" s="3" t="s">
        <v>18600</v>
      </c>
      <c r="H2561" s="3" t="s">
        <v>18601</v>
      </c>
      <c r="I2561" s="3" t="str">
        <f>IFERROR(__xludf.DUMMYFUNCTION("GOOGLETRANSLATE(H2561,""id"",""en"")"),"Good news of Indonesian Young Singing Tri Suaka Nabila Maharani Officially Holds Marriage Affairs Thursday Congratulations")</f>
        <v>Good news of Indonesian Young Singing Tri Suaka Nabila Maharani Officially Holds Marriage Affairs Thursday Congratulations</v>
      </c>
    </row>
    <row r="2562" ht="15.75" customHeight="1">
      <c r="A2562" s="3" t="s">
        <v>18602</v>
      </c>
      <c r="B2562" s="3" t="s">
        <v>18603</v>
      </c>
      <c r="C2562" s="3" t="s">
        <v>18604</v>
      </c>
      <c r="D2562" s="3" t="s">
        <v>18605</v>
      </c>
      <c r="E2562" s="3" t="s">
        <v>18606</v>
      </c>
      <c r="F2562" s="3" t="s">
        <v>18607</v>
      </c>
      <c r="G2562" s="3" t="s">
        <v>18608</v>
      </c>
      <c r="H2562" s="3" t="s">
        <v>18609</v>
      </c>
      <c r="I2562" s="3" t="str">
        <f>IFERROR(__xludf.DUMMYFUNCTION("GOOGLETRANSLATE(H2562,""id"",""en"")"),"Young Friends Marriage Cool Happy Hmmm Seblak Pop Ice Wife Delicious")</f>
        <v>Young Friends Marriage Cool Happy Hmmm Seblak Pop Ice Wife Delicious</v>
      </c>
    </row>
    <row r="2563" ht="15.75" customHeight="1">
      <c r="A2563" s="3" t="s">
        <v>18610</v>
      </c>
      <c r="B2563" s="3" t="s">
        <v>18611</v>
      </c>
      <c r="C2563" s="3" t="s">
        <v>18612</v>
      </c>
      <c r="D2563" s="3" t="s">
        <v>18613</v>
      </c>
      <c r="E2563" s="3" t="s">
        <v>18614</v>
      </c>
      <c r="F2563" s="3" t="s">
        <v>18615</v>
      </c>
      <c r="G2563" s="3" t="s">
        <v>18616</v>
      </c>
      <c r="H2563" s="3" t="s">
        <v>18617</v>
      </c>
      <c r="I2563" s="3" t="str">
        <f>IFERROR(__xludf.DUMMYFUNCTION("GOOGLETRANSLATE(H2563,""id"",""en"")"),"stops marriage to encourage the young generation of people therapy for a healthy lifestyle for a healthy life daily stay healthy and happy, yes, friends")</f>
        <v>stops marriage to encourage the young generation of people therapy for a healthy lifestyle for a healthy life daily stay healthy and happy, yes, friends</v>
      </c>
    </row>
    <row r="2564" ht="15.75" customHeight="1">
      <c r="A2564" s="3" t="s">
        <v>18618</v>
      </c>
      <c r="B2564" s="3" t="s">
        <v>18619</v>
      </c>
      <c r="C2564" s="3" t="s">
        <v>18620</v>
      </c>
      <c r="D2564" s="3" t="s">
        <v>18621</v>
      </c>
      <c r="E2564" s="3" t="s">
        <v>18622</v>
      </c>
      <c r="F2564" s="3" t="s">
        <v>18623</v>
      </c>
      <c r="G2564" s="3" t="s">
        <v>18623</v>
      </c>
      <c r="H2564" s="3" t="s">
        <v>18624</v>
      </c>
      <c r="I2564" s="3" t="str">
        <f>IFERROR(__xludf.DUMMYFUNCTION("GOOGLETRANSLATE(H2564,""id"",""en"")"),"Exciting Bieb Marriage Young Leaves")</f>
        <v>Exciting Bieb Marriage Young Leaves</v>
      </c>
    </row>
    <row r="2565" ht="15.75" customHeight="1">
      <c r="A2565" s="3" t="s">
        <v>18625</v>
      </c>
      <c r="B2565" s="3" t="s">
        <v>18626</v>
      </c>
      <c r="C2565" s="3" t="s">
        <v>18627</v>
      </c>
      <c r="D2565" s="3" t="s">
        <v>18628</v>
      </c>
      <c r="E2565" s="3" t="s">
        <v>18629</v>
      </c>
      <c r="F2565" s="3" t="s">
        <v>18630</v>
      </c>
      <c r="G2565" s="3" t="s">
        <v>18631</v>
      </c>
      <c r="H2565" s="3" t="s">
        <v>18632</v>
      </c>
      <c r="I2565" s="3" t="str">
        <f>IFERROR(__xludf.DUMMYFUNCTION("GOOGLETRANSLATE(H2565,""id"",""en"")"),"ZB member Han Yujin calls a child in a young child of young marriage anjirrrr kpop mudapenajatnya old")</f>
        <v>ZB member Han Yujin calls a child in a young child of young marriage anjirrrr kpop mudapenajatnya old</v>
      </c>
    </row>
    <row r="2566" ht="15.75" customHeight="1">
      <c r="A2566" s="3" t="s">
        <v>18633</v>
      </c>
      <c r="B2566" s="3" t="s">
        <v>18633</v>
      </c>
      <c r="C2566" s="3" t="s">
        <v>18634</v>
      </c>
      <c r="D2566" s="3" t="s">
        <v>18635</v>
      </c>
      <c r="E2566" s="3" t="s">
        <v>18636</v>
      </c>
      <c r="F2566" s="3" t="s">
        <v>18637</v>
      </c>
      <c r="G2566" s="3" t="s">
        <v>18638</v>
      </c>
      <c r="H2566" s="3" t="s">
        <v>18639</v>
      </c>
      <c r="I2566" s="3" t="str">
        <f>IFERROR(__xludf.DUMMYFUNCTION("GOOGLETRANSLATE(H2566,""id"",""en"")"),"He is very young, the young marriage of other people is marriage to marry adult self -forming")</f>
        <v>He is very young, the young marriage of other people is marriage to marry adult self -forming</v>
      </c>
    </row>
    <row r="2567" ht="15.75" customHeight="1">
      <c r="A2567" s="3" t="s">
        <v>18640</v>
      </c>
      <c r="B2567" s="3" t="s">
        <v>18640</v>
      </c>
      <c r="C2567" s="3" t="s">
        <v>18641</v>
      </c>
      <c r="D2567" s="3" t="s">
        <v>18642</v>
      </c>
      <c r="E2567" s="3" t="s">
        <v>18643</v>
      </c>
      <c r="F2567" s="3" t="s">
        <v>18644</v>
      </c>
      <c r="G2567" s="3" t="s">
        <v>18645</v>
      </c>
      <c r="H2567" s="3" t="s">
        <v>18646</v>
      </c>
      <c r="I2567" s="3" t="str">
        <f>IFERROR(__xludf.DUMMYFUNCTION("GOOGLETRANSLATE(H2567,""id"",""en"")"),"Mr. Marriage Death Young")</f>
        <v>Mr. Marriage Death Young</v>
      </c>
    </row>
    <row r="2568" ht="15.75" customHeight="1">
      <c r="A2568" s="3" t="s">
        <v>18647</v>
      </c>
      <c r="B2568" s="3" t="s">
        <v>18648</v>
      </c>
      <c r="C2568" s="3" t="s">
        <v>18649</v>
      </c>
      <c r="D2568" s="3" t="s">
        <v>18650</v>
      </c>
      <c r="E2568" s="3" t="s">
        <v>18651</v>
      </c>
      <c r="F2568" s="3" t="s">
        <v>18652</v>
      </c>
      <c r="G2568" s="3" t="s">
        <v>18653</v>
      </c>
      <c r="H2568" s="3" t="s">
        <v>18654</v>
      </c>
      <c r="I2568" s="3" t="str">
        <f>IFERROR(__xludf.DUMMYFUNCTION("GOOGLETRANSLATE(H2568,""id"",""en"")"),"Dakron foam mattress as if the wish of marriage is the wood bias, the wooden wooden wooden board is wkwkwkkw")</f>
        <v>Dakron foam mattress as if the wish of marriage is the wood bias, the wooden wooden wooden board is wkwkwkkw</v>
      </c>
    </row>
    <row r="2569" ht="15.75" customHeight="1">
      <c r="A2569" s="3" t="s">
        <v>18655</v>
      </c>
      <c r="B2569" s="3" t="s">
        <v>18656</v>
      </c>
      <c r="C2569" s="3" t="s">
        <v>18657</v>
      </c>
      <c r="D2569" s="3" t="s">
        <v>18658</v>
      </c>
      <c r="E2569" s="3" t="s">
        <v>18659</v>
      </c>
      <c r="F2569" s="3" t="s">
        <v>18660</v>
      </c>
      <c r="G2569" s="3" t="s">
        <v>18661</v>
      </c>
      <c r="H2569" s="3" t="s">
        <v>18662</v>
      </c>
      <c r="I2569" s="3" t="str">
        <f>IFERROR(__xludf.DUMMYFUNCTION("GOOGLETRANSLATE(H2569,""id"",""en"")"),"The relatives of the old rda lived died the wife of the lgpdhl's marriage to live young")</f>
        <v>The relatives of the old rda lived died the wife of the lgpdhl's marriage to live young</v>
      </c>
    </row>
    <row r="2570" ht="15.75" customHeight="1">
      <c r="A2570" s="3" t="s">
        <v>18663</v>
      </c>
      <c r="B2570" s="3" t="s">
        <v>18664</v>
      </c>
      <c r="C2570" s="3" t="s">
        <v>18665</v>
      </c>
      <c r="D2570" s="3" t="s">
        <v>18666</v>
      </c>
      <c r="E2570" s="3" t="s">
        <v>18667</v>
      </c>
      <c r="F2570" s="3" t="s">
        <v>18668</v>
      </c>
      <c r="G2570" s="3" t="s">
        <v>18669</v>
      </c>
      <c r="H2570" s="3" t="s">
        <v>18670</v>
      </c>
      <c r="I2570" s="3" t="str">
        <f>IFERROR(__xludf.DUMMYFUNCTION("GOOGLETRANSLATE(H2570,""id"",""en"")"),"why is a young marriage like a kicik thinking of marriage")</f>
        <v>why is a young marriage like a kicik thinking of marriage</v>
      </c>
    </row>
    <row r="2571" ht="15.75" customHeight="1">
      <c r="A2571" s="3" t="s">
        <v>18671</v>
      </c>
      <c r="B2571" s="3" t="s">
        <v>18672</v>
      </c>
      <c r="C2571" s="3" t="s">
        <v>18673</v>
      </c>
      <c r="D2571" s="3" t="s">
        <v>18674</v>
      </c>
      <c r="E2571" s="3" t="s">
        <v>18675</v>
      </c>
      <c r="F2571" s="3" t="s">
        <v>18676</v>
      </c>
      <c r="G2571" s="3" t="s">
        <v>18677</v>
      </c>
      <c r="H2571" s="3" t="s">
        <v>18678</v>
      </c>
      <c r="I2571" s="3" t="str">
        <f>IFERROR(__xludf.DUMMYFUNCTION("GOOGLETRANSLATE(H2571,""id"",""en"")"),"Being able to teach you really pay attention to prospective young marriages of pre -marriage education requires a prospective marriage generation of the future")</f>
        <v>Being able to teach you really pay attention to prospective young marriages of pre -marriage education requires a prospective marriage generation of the future</v>
      </c>
    </row>
    <row r="2572" ht="15.75" customHeight="1">
      <c r="A2572" s="3" t="s">
        <v>18679</v>
      </c>
      <c r="B2572" s="3" t="s">
        <v>18679</v>
      </c>
      <c r="C2572" s="3" t="s">
        <v>18680</v>
      </c>
      <c r="D2572" s="3" t="s">
        <v>18681</v>
      </c>
      <c r="E2572" s="3" t="s">
        <v>18682</v>
      </c>
      <c r="F2572" s="3" t="s">
        <v>18683</v>
      </c>
      <c r="G2572" s="3" t="s">
        <v>18684</v>
      </c>
      <c r="H2572" s="3" t="s">
        <v>18685</v>
      </c>
      <c r="I2572" s="3" t="str">
        <f>IFERROR(__xludf.DUMMYFUNCTION("GOOGLETRANSLATE(H2572,""id"",""en"")"),"Giladah Dream of Young Marriage Signs of Work Examination")</f>
        <v>Giladah Dream of Young Marriage Signs of Work Examination</v>
      </c>
    </row>
    <row r="2573" ht="15.75" customHeight="1">
      <c r="A2573" s="3" t="s">
        <v>18686</v>
      </c>
      <c r="B2573" s="3" t="s">
        <v>18686</v>
      </c>
      <c r="C2573" s="3" t="s">
        <v>18687</v>
      </c>
      <c r="D2573" s="3" t="s">
        <v>18688</v>
      </c>
      <c r="E2573" s="3" t="s">
        <v>18689</v>
      </c>
      <c r="F2573" s="3" t="s">
        <v>18690</v>
      </c>
      <c r="G2573" s="3" t="s">
        <v>18691</v>
      </c>
      <c r="H2573" s="3" t="s">
        <v>18692</v>
      </c>
      <c r="I2573" s="3" t="str">
        <f>IFERROR(__xludf.DUMMYFUNCTION("GOOGLETRANSLATE(H2573,""id"",""en"")"),"Successful if marriage guys like ydh young marriage wwwwww")</f>
        <v>Successful if marriage guys like ydh young marriage wwwwww</v>
      </c>
    </row>
    <row r="2574" ht="15.75" customHeight="1">
      <c r="A2574" s="3" t="s">
        <v>18693</v>
      </c>
      <c r="B2574" s="3" t="s">
        <v>18694</v>
      </c>
      <c r="C2574" s="3" t="s">
        <v>18695</v>
      </c>
      <c r="D2574" s="3" t="s">
        <v>18696</v>
      </c>
      <c r="E2574" s="3" t="s">
        <v>18697</v>
      </c>
      <c r="F2574" s="3" t="s">
        <v>18698</v>
      </c>
      <c r="G2574" s="3" t="s">
        <v>18699</v>
      </c>
      <c r="H2574" s="3" t="s">
        <v>18700</v>
      </c>
      <c r="I2574" s="3" t="str">
        <f>IFERROR(__xludf.DUMMYFUNCTION("GOOGLETRANSLATE(H2574,""id"",""en"")"),"up up up the bookmark tweet out of a young marriage tweet")</f>
        <v>up up up the bookmark tweet out of a young marriage tweet</v>
      </c>
    </row>
    <row r="2575" ht="15.75" customHeight="1">
      <c r="A2575" s="3" t="s">
        <v>18701</v>
      </c>
      <c r="B2575" s="3" t="s">
        <v>18702</v>
      </c>
      <c r="C2575" s="3" t="s">
        <v>18703</v>
      </c>
      <c r="D2575" s="3" t="s">
        <v>18704</v>
      </c>
      <c r="E2575" s="3" t="s">
        <v>18704</v>
      </c>
      <c r="F2575" s="3" t="s">
        <v>18705</v>
      </c>
      <c r="G2575" s="3" t="s">
        <v>18705</v>
      </c>
      <c r="H2575" s="3" t="s">
        <v>18706</v>
      </c>
      <c r="I2575" s="3" t="str">
        <f>IFERROR(__xludf.DUMMYFUNCTION("GOOGLETRANSLATE(H2575,""id"",""en"")"),"Ji Marriage Age Young Children are okay, it's really troublesome generation")</f>
        <v>Ji Marriage Age Young Children are okay, it's really troublesome generation</v>
      </c>
    </row>
    <row r="2576" ht="15.75" customHeight="1">
      <c r="A2576" s="3" t="s">
        <v>18707</v>
      </c>
      <c r="B2576" s="3" t="s">
        <v>18708</v>
      </c>
      <c r="C2576" s="3" t="s">
        <v>18709</v>
      </c>
      <c r="D2576" s="3" t="s">
        <v>18710</v>
      </c>
      <c r="E2576" s="3" t="s">
        <v>18711</v>
      </c>
      <c r="F2576" s="3" t="s">
        <v>18712</v>
      </c>
      <c r="G2576" s="3" t="s">
        <v>18713</v>
      </c>
      <c r="H2576" s="3" t="s">
        <v>18714</v>
      </c>
      <c r="I2576" s="3" t="str">
        <f>IFERROR(__xludf.DUMMYFUNCTION("GOOGLETRANSLATE(H2576,""id"",""en"")"),"the hell of the hell money, why not not before marriage, marriage to divorce young people, heh changed marriage to be born")</f>
        <v>the hell of the hell money, why not not before marriage, marriage to divorce young people, heh changed marriage to be born</v>
      </c>
    </row>
    <row r="2577" ht="15.75" customHeight="1">
      <c r="A2577" s="3" t="s">
        <v>18715</v>
      </c>
      <c r="B2577" s="3" t="s">
        <v>18715</v>
      </c>
      <c r="C2577" s="3" t="s">
        <v>18715</v>
      </c>
      <c r="D2577" s="3" t="s">
        <v>18716</v>
      </c>
      <c r="E2577" s="3" t="s">
        <v>18717</v>
      </c>
      <c r="F2577" s="3" t="s">
        <v>18718</v>
      </c>
      <c r="G2577" s="3" t="s">
        <v>18718</v>
      </c>
      <c r="H2577" s="3" t="s">
        <v>18719</v>
      </c>
      <c r="I2577" s="3" t="str">
        <f>IFERROR(__xludf.DUMMYFUNCTION("GOOGLETRANSLATE(H2577,""id"",""en"")"),"If you get a conglomerate guy, you will get a young marriage wowkowkwlwk")</f>
        <v>If you get a conglomerate guy, you will get a young marriage wowkowkwlwk</v>
      </c>
    </row>
    <row r="2578" ht="15.75" customHeight="1">
      <c r="A2578" s="3" t="s">
        <v>18720</v>
      </c>
      <c r="B2578" s="3" t="s">
        <v>18720</v>
      </c>
      <c r="C2578" s="3" t="s">
        <v>18721</v>
      </c>
      <c r="D2578" s="3" t="s">
        <v>18722</v>
      </c>
      <c r="E2578" s="3" t="s">
        <v>18723</v>
      </c>
      <c r="F2578" s="3" t="s">
        <v>18724</v>
      </c>
      <c r="G2578" s="3" t="s">
        <v>18725</v>
      </c>
      <c r="H2578" s="3" t="s">
        <v>18726</v>
      </c>
      <c r="I2578" s="3" t="str">
        <f>IFERROR(__xludf.DUMMYFUNCTION("GOOGLETRANSLATE(H2578,""id"",""en"")"),"capable her husband is a former simbah sister's sister's sister, his wife's divorce, her wife's marriage, the husband, the husband said the grandmother's istine")</f>
        <v>capable her husband is a former simbah sister's sister's sister, his wife's divorce, her wife's marriage, the husband, the husband said the grandmother's istine</v>
      </c>
    </row>
    <row r="2579" ht="15.75" customHeight="1">
      <c r="A2579" s="3" t="s">
        <v>18727</v>
      </c>
      <c r="B2579" s="3" t="s">
        <v>18728</v>
      </c>
      <c r="C2579" s="3" t="s">
        <v>18729</v>
      </c>
      <c r="D2579" s="3" t="s">
        <v>18730</v>
      </c>
      <c r="E2579" s="3" t="s">
        <v>18731</v>
      </c>
      <c r="F2579" s="3" t="s">
        <v>18732</v>
      </c>
      <c r="G2579" s="3" t="s">
        <v>18733</v>
      </c>
      <c r="H2579" s="3" t="s">
        <v>18734</v>
      </c>
      <c r="I2579" s="3" t="str">
        <f>IFERROR(__xludf.DUMMYFUNCTION("GOOGLETRANSLATE(H2579,""id"",""en"")"),"Member Childhood Children of Marriage Cadre Harini Young Alhamdulillah Looks Happy Kahwin Fill Mantain Thin Huehue Member Childhood You're Child Kahwin Man")</f>
        <v>Member Childhood Children of Marriage Cadre Harini Young Alhamdulillah Looks Happy Kahwin Fill Mantain Thin Huehue Member Childhood You're Child Kahwin Man</v>
      </c>
    </row>
    <row r="2580" ht="15.75" customHeight="1">
      <c r="A2580" s="3" t="s">
        <v>18735</v>
      </c>
      <c r="B2580" s="3" t="s">
        <v>18736</v>
      </c>
      <c r="C2580" s="3" t="s">
        <v>18737</v>
      </c>
      <c r="D2580" s="3" t="s">
        <v>18738</v>
      </c>
      <c r="E2580" s="3" t="s">
        <v>18738</v>
      </c>
      <c r="F2580" s="3" t="s">
        <v>18739</v>
      </c>
      <c r="G2580" s="3" t="s">
        <v>18740</v>
      </c>
      <c r="H2580" s="3" t="s">
        <v>18741</v>
      </c>
      <c r="I2580" s="3" t="str">
        <f>IFERROR(__xludf.DUMMYFUNCTION("GOOGLETRANSLATE(H2580,""id"",""en"")"),"hard household risk to install young marriages threaten to persecution")</f>
        <v>hard household risk to install young marriages threaten to persecution</v>
      </c>
    </row>
    <row r="2581" ht="15.75" customHeight="1">
      <c r="A2581" s="3" t="s">
        <v>18742</v>
      </c>
      <c r="B2581" s="3" t="s">
        <v>18743</v>
      </c>
      <c r="C2581" s="3" t="s">
        <v>18744</v>
      </c>
      <c r="D2581" s="3" t="s">
        <v>18745</v>
      </c>
      <c r="E2581" s="3" t="s">
        <v>18746</v>
      </c>
      <c r="F2581" s="3" t="s">
        <v>18747</v>
      </c>
      <c r="G2581" s="3" t="s">
        <v>18748</v>
      </c>
      <c r="H2581" s="3" t="s">
        <v>18749</v>
      </c>
      <c r="I2581" s="3" t="str">
        <f>IFERROR(__xludf.DUMMYFUNCTION("GOOGLETRANSLATE(H2581,""id"",""en"")"),"Indonesian Children Natural Stunting Million Indums Ind experience Stunting Study of Indonesian Nutritional Status Cultural Factors for Marriage Mudafactors Sanitation Sanitation Access Healthy Service Donations Stunting Problems")</f>
        <v>Indonesian Children Natural Stunting Million Indums Ind experience Stunting Study of Indonesian Nutritional Status Cultural Factors for Marriage Mudafactors Sanitation Sanitation Access Healthy Service Donations Stunting Problems</v>
      </c>
    </row>
    <row r="2582" ht="15.75" customHeight="1">
      <c r="A2582" s="3" t="s">
        <v>18750</v>
      </c>
      <c r="B2582" s="3" t="s">
        <v>18751</v>
      </c>
      <c r="C2582" s="3" t="s">
        <v>18752</v>
      </c>
      <c r="D2582" s="3" t="s">
        <v>18753</v>
      </c>
      <c r="E2582" s="3" t="s">
        <v>18753</v>
      </c>
      <c r="F2582" s="3" t="s">
        <v>18754</v>
      </c>
      <c r="G2582" s="3" t="s">
        <v>18755</v>
      </c>
      <c r="H2582" s="3" t="s">
        <v>18756</v>
      </c>
      <c r="I2582" s="3" t="str">
        <f>IFERROR(__xludf.DUMMYFUNCTION("GOOGLETRANSLATE(H2582,""id"",""en"")"),"healthy young marriage arises the economy of money generation Masadepan")</f>
        <v>healthy young marriage arises the economy of money generation Masadepan</v>
      </c>
    </row>
    <row r="2583" ht="15.75" customHeight="1">
      <c r="A2583" s="3" t="s">
        <v>18757</v>
      </c>
      <c r="B2583" s="3" t="s">
        <v>18758</v>
      </c>
      <c r="C2583" s="3" t="s">
        <v>18759</v>
      </c>
      <c r="D2583" s="3" t="s">
        <v>18760</v>
      </c>
      <c r="E2583" s="3" t="s">
        <v>18760</v>
      </c>
      <c r="F2583" s="3" t="s">
        <v>18761</v>
      </c>
      <c r="G2583" s="3" t="s">
        <v>18762</v>
      </c>
      <c r="H2583" s="3" t="s">
        <v>18763</v>
      </c>
      <c r="I2583" s="3" t="str">
        <f>IFERROR(__xludf.DUMMYFUNCTION("GOOGLETRANSLATE(H2583,""id"",""en"")"),"Study of Forced Children Young Marriage Risk Risk of Mental Mental Disruptive Stress Stress Depression of Masadepan Generation")</f>
        <v>Study of Forced Children Young Marriage Risk Risk of Mental Mental Disruptive Stress Stress Depression of Masadepan Generation</v>
      </c>
    </row>
    <row r="2584" ht="15.75" customHeight="1">
      <c r="A2584" s="3" t="s">
        <v>18764</v>
      </c>
      <c r="B2584" s="3" t="s">
        <v>18765</v>
      </c>
      <c r="C2584" s="3" t="s">
        <v>18766</v>
      </c>
      <c r="D2584" s="3" t="s">
        <v>18767</v>
      </c>
      <c r="E2584" s="3" t="s">
        <v>18768</v>
      </c>
      <c r="F2584" s="3" t="s">
        <v>18769</v>
      </c>
      <c r="G2584" s="3" t="s">
        <v>18770</v>
      </c>
      <c r="H2584" s="3" t="s">
        <v>18771</v>
      </c>
      <c r="I2584" s="3" t="str">
        <f>IFERROR(__xludf.DUMMYFUNCTION("GOOGLETRANSLATE(H2584,""id"",""en"")"),"Ready to mature the risk of young marriage, the risk of disrupting psychological complications of hard economy household divorce generation Masadepan")</f>
        <v>Ready to mature the risk of young marriage, the risk of disrupting psychological complications of hard economy household divorce generation Masadepan</v>
      </c>
    </row>
    <row r="2585" ht="15.75" customHeight="1">
      <c r="A2585" s="3" t="s">
        <v>18772</v>
      </c>
      <c r="B2585" s="3" t="s">
        <v>18773</v>
      </c>
      <c r="C2585" s="3" t="s">
        <v>18774</v>
      </c>
      <c r="D2585" s="3" t="s">
        <v>18775</v>
      </c>
      <c r="E2585" s="3" t="s">
        <v>18775</v>
      </c>
      <c r="F2585" s="3" t="s">
        <v>18776</v>
      </c>
      <c r="G2585" s="3" t="s">
        <v>18777</v>
      </c>
      <c r="H2585" s="3" t="s">
        <v>18778</v>
      </c>
      <c r="I2585" s="3" t="str">
        <f>IFERROR(__xludf.DUMMYFUNCTION("GOOGLETRANSLATE(H2585,""id"",""en"")"),"Indonesia Limits of Marriage Age Women Factors of Young Marriage Age Sometimes Marriage Siri Session Generation")</f>
        <v>Indonesia Limits of Marriage Age Women Factors of Young Marriage Age Sometimes Marriage Siri Session Generation</v>
      </c>
    </row>
    <row r="2586" ht="15.75" customHeight="1">
      <c r="A2586" s="3" t="s">
        <v>18779</v>
      </c>
      <c r="B2586" s="3" t="s">
        <v>18780</v>
      </c>
      <c r="C2586" s="3" t="s">
        <v>18781</v>
      </c>
      <c r="D2586" s="3" t="s">
        <v>18782</v>
      </c>
      <c r="E2586" s="3" t="s">
        <v>18782</v>
      </c>
      <c r="F2586" s="3" t="s">
        <v>18783</v>
      </c>
      <c r="G2586" s="3" t="s">
        <v>18784</v>
      </c>
      <c r="H2586" s="3" t="s">
        <v>18785</v>
      </c>
      <c r="I2586" s="3" t="str">
        <f>IFERROR(__xludf.DUMMYFUNCTION("GOOGLETRANSLATE(H2586,""id"",""en"")"),"the reason for misdiguring young marriages is easy to shadow the future generation")</f>
        <v>the reason for misdiguring young marriages is easy to shadow the future generation</v>
      </c>
    </row>
    <row r="2587" ht="15.75" customHeight="1">
      <c r="A2587" s="3" t="s">
        <v>18786</v>
      </c>
      <c r="B2587" s="3" t="s">
        <v>18787</v>
      </c>
      <c r="C2587" s="3" t="s">
        <v>18788</v>
      </c>
      <c r="D2587" s="3" t="s">
        <v>18789</v>
      </c>
      <c r="E2587" s="3" t="s">
        <v>18790</v>
      </c>
      <c r="F2587" s="3" t="s">
        <v>18791</v>
      </c>
      <c r="G2587" s="3" t="s">
        <v>18792</v>
      </c>
      <c r="H2587" s="3" t="s">
        <v>18793</v>
      </c>
      <c r="I2587" s="3" t="str">
        <f>IFERROR(__xludf.DUMMYFUNCTION("GOOGLETRANSLATE(H2587,""id"",""en"")"),"hello sister sister morning please help share a friend of a young marriage brother carefully my task is really contents huhu, thank you, sister deception brother, God kati")</f>
        <v>hello sister sister morning please help share a friend of a young marriage brother carefully my task is really contents huhu, thank you, sister deception brother, God kati</v>
      </c>
    </row>
    <row r="2588" ht="15.75" customHeight="1">
      <c r="A2588" s="3" t="s">
        <v>18794</v>
      </c>
      <c r="B2588" s="3" t="s">
        <v>18795</v>
      </c>
      <c r="C2588" s="3" t="s">
        <v>18796</v>
      </c>
      <c r="D2588" s="3" t="s">
        <v>18797</v>
      </c>
      <c r="E2588" s="3" t="s">
        <v>18798</v>
      </c>
      <c r="F2588" s="3" t="s">
        <v>18799</v>
      </c>
      <c r="G2588" s="3" t="s">
        <v>18800</v>
      </c>
      <c r="H2588" s="3" t="s">
        <v>18801</v>
      </c>
      <c r="I2588" s="3" t="str">
        <f>IFERROR(__xludf.DUMMYFUNCTION("GOOGLETRANSLATE(H2588,""id"",""en"")"),"aware of young marriage born young children's fast generation")</f>
        <v>aware of young marriage born young children's fast generation</v>
      </c>
    </row>
    <row r="2589" ht="15.75" customHeight="1">
      <c r="A2589" s="3" t="s">
        <v>18802</v>
      </c>
      <c r="B2589" s="3" t="s">
        <v>18803</v>
      </c>
      <c r="C2589" s="3" t="s">
        <v>18804</v>
      </c>
      <c r="D2589" s="3" t="s">
        <v>18805</v>
      </c>
      <c r="E2589" s="3" t="s">
        <v>18805</v>
      </c>
      <c r="F2589" s="3" t="s">
        <v>18806</v>
      </c>
      <c r="G2589" s="3" t="s">
        <v>18807</v>
      </c>
      <c r="H2589" s="3" t="s">
        <v>18808</v>
      </c>
      <c r="I2589" s="3" t="str">
        <f>IFERROR(__xludf.DUMMYFUNCTION("GOOGLETRANSLATE(H2589,""id"",""en"")"),"Indonesia young marriage or marriage dinihasih polemic is crowded")</f>
        <v>Indonesia young marriage or marriage dinihasih polemic is crowded</v>
      </c>
    </row>
    <row r="2590" ht="15.75" customHeight="1">
      <c r="A2590" s="3" t="s">
        <v>18809</v>
      </c>
      <c r="B2590" s="3" t="s">
        <v>18810</v>
      </c>
      <c r="C2590" s="3" t="s">
        <v>18811</v>
      </c>
      <c r="D2590" s="3" t="s">
        <v>18812</v>
      </c>
      <c r="E2590" s="3" t="s">
        <v>18812</v>
      </c>
      <c r="F2590" s="3" t="s">
        <v>18813</v>
      </c>
      <c r="G2590" s="3" t="s">
        <v>18814</v>
      </c>
      <c r="H2590" s="3" t="s">
        <v>18815</v>
      </c>
      <c r="I2590" s="3" t="str">
        <f>IFERROR(__xludf.DUMMYFUNCTION("GOOGLETRANSLATE(H2590,""id"",""en"")"),"Young Marriage Approximately Pay attention to the Hand of the Generation")</f>
        <v>Young Marriage Approximately Pay attention to the Hand of the Generation</v>
      </c>
    </row>
    <row r="2591" ht="15.75" customHeight="1">
      <c r="A2591" s="3" t="s">
        <v>18816</v>
      </c>
      <c r="B2591" s="3" t="s">
        <v>18816</v>
      </c>
      <c r="C2591" s="3" t="s">
        <v>18816</v>
      </c>
      <c r="D2591" s="3" t="s">
        <v>18817</v>
      </c>
      <c r="E2591" s="3" t="s">
        <v>18818</v>
      </c>
      <c r="F2591" s="3" t="s">
        <v>18819</v>
      </c>
      <c r="G2591" s="3" t="s">
        <v>18820</v>
      </c>
      <c r="H2591" s="3" t="s">
        <v>18821</v>
      </c>
      <c r="I2591" s="3" t="str">
        <f>IFERROR(__xludf.DUMMYFUNCTION("GOOGLETRANSLATE(H2591,""id"",""en"")"),"Old young marriage to follow God's plan is delicious")</f>
        <v>Old young marriage to follow God's plan is delicious</v>
      </c>
    </row>
    <row r="2592" ht="15.75" customHeight="1">
      <c r="A2592" s="3" t="s">
        <v>18822</v>
      </c>
      <c r="B2592" s="3" t="s">
        <v>18822</v>
      </c>
      <c r="C2592" s="3" t="s">
        <v>18823</v>
      </c>
      <c r="D2592" s="3" t="s">
        <v>18824</v>
      </c>
      <c r="E2592" s="3" t="s">
        <v>18824</v>
      </c>
      <c r="F2592" s="3" t="s">
        <v>18825</v>
      </c>
      <c r="G2592" s="3" t="s">
        <v>18825</v>
      </c>
      <c r="H2592" s="3" t="s">
        <v>18826</v>
      </c>
      <c r="I2592" s="3" t="str">
        <f>IFERROR(__xludf.DUMMYFUNCTION("GOOGLETRANSLATE(H2592,""id"",""en"")"),"Marriage is not young not successful")</f>
        <v>Marriage is not young not successful</v>
      </c>
    </row>
    <row r="2593" ht="15.75" customHeight="1">
      <c r="A2593" s="3" t="s">
        <v>18827</v>
      </c>
      <c r="B2593" s="3" t="s">
        <v>18828</v>
      </c>
      <c r="C2593" s="3" t="s">
        <v>18829</v>
      </c>
      <c r="D2593" s="3" t="s">
        <v>18830</v>
      </c>
      <c r="E2593" s="3" t="s">
        <v>18831</v>
      </c>
      <c r="F2593" s="3" t="s">
        <v>18832</v>
      </c>
      <c r="G2593" s="3" t="s">
        <v>18833</v>
      </c>
      <c r="H2593" s="3" t="s">
        <v>18834</v>
      </c>
      <c r="I2593" s="3" t="str">
        <f>IFERROR(__xludf.DUMMYFUNCTION("GOOGLETRANSLATE(H2593,""id"",""en"")"),"Also, the young marriage is preference, try sharing a broad side of the point of view, yes, the generation")</f>
        <v>Also, the young marriage is preference, try sharing a broad side of the point of view, yes, the generation</v>
      </c>
    </row>
    <row r="2594" ht="15.75" customHeight="1">
      <c r="A2594" s="3" t="s">
        <v>18835</v>
      </c>
      <c r="B2594" s="3" t="s">
        <v>18836</v>
      </c>
      <c r="C2594" s="3" t="s">
        <v>18837</v>
      </c>
      <c r="D2594" s="3" t="s">
        <v>18838</v>
      </c>
      <c r="E2594" s="3" t="s">
        <v>18839</v>
      </c>
      <c r="F2594" s="3" t="s">
        <v>18840</v>
      </c>
      <c r="G2594" s="3" t="s">
        <v>18841</v>
      </c>
      <c r="H2594" s="3" t="s">
        <v>18842</v>
      </c>
      <c r="I2594" s="3" t="str">
        <f>IFERROR(__xludf.DUMMYFUNCTION("GOOGLETRANSLATE(H2594,""id"",""en"")"),"Remove Ramadan Favors Saying Hihii Hihii Sarap Selling Young Young Intentions Young Marriage Generation Masadepan")</f>
        <v>Remove Ramadan Favors Saying Hihii Hihii Sarap Selling Young Young Intentions Young Marriage Generation Masadepan</v>
      </c>
    </row>
    <row r="2595" ht="15.75" customHeight="1">
      <c r="A2595" s="3" t="s">
        <v>18843</v>
      </c>
      <c r="B2595" s="3" t="s">
        <v>18844</v>
      </c>
      <c r="C2595" s="3" t="s">
        <v>18845</v>
      </c>
      <c r="D2595" s="3" t="s">
        <v>18846</v>
      </c>
      <c r="E2595" s="3" t="s">
        <v>18846</v>
      </c>
      <c r="F2595" s="3" t="s">
        <v>18847</v>
      </c>
      <c r="G2595" s="3" t="s">
        <v>18847</v>
      </c>
      <c r="H2595" s="3" t="s">
        <v>18848</v>
      </c>
      <c r="I2595" s="3" t="str">
        <f>IFERROR(__xludf.DUMMYFUNCTION("GOOGLETRANSLATE(H2595,""id"",""en"")"),"Successful young marriage")</f>
        <v>Successful young marriage</v>
      </c>
    </row>
    <row r="2596" ht="15.75" customHeight="1">
      <c r="A2596" s="3" t="s">
        <v>18849</v>
      </c>
      <c r="B2596" s="3" t="s">
        <v>18850</v>
      </c>
      <c r="C2596" s="3" t="s">
        <v>18851</v>
      </c>
      <c r="D2596" s="3" t="s">
        <v>18852</v>
      </c>
      <c r="E2596" s="3" t="s">
        <v>18853</v>
      </c>
      <c r="F2596" s="3" t="s">
        <v>18854</v>
      </c>
      <c r="G2596" s="3" t="s">
        <v>18855</v>
      </c>
      <c r="H2596" s="3" t="s">
        <v>18856</v>
      </c>
      <c r="I2596" s="3" t="str">
        <f>IFERROR(__xludf.DUMMYFUNCTION("GOOGLETRANSLATE(H2596,""id"",""en"")"),"Psychological young marriage mature ready for the form of stunting free generation")</f>
        <v>Psychological young marriage mature ready for the form of stunting free generation</v>
      </c>
    </row>
    <row r="2597" ht="15.75" customHeight="1">
      <c r="A2597" s="3" t="s">
        <v>18857</v>
      </c>
      <c r="B2597" s="3" t="s">
        <v>18858</v>
      </c>
      <c r="C2597" s="3" t="s">
        <v>18859</v>
      </c>
      <c r="D2597" s="3" t="s">
        <v>18860</v>
      </c>
      <c r="E2597" s="3" t="s">
        <v>18861</v>
      </c>
      <c r="F2597" s="3" t="s">
        <v>18862</v>
      </c>
      <c r="G2597" s="3" t="s">
        <v>18863</v>
      </c>
      <c r="H2597" s="3" t="s">
        <v>18864</v>
      </c>
      <c r="I2597" s="3" t="str">
        <f>IFERROR(__xludf.DUMMYFUNCTION("GOOGLETRANSLATE(H2597,""id"",""en"")"),"Young Marriage The risk is sorry to think carefully prone to the child born stunting the life of the generation")</f>
        <v>Young Marriage The risk is sorry to think carefully prone to the child born stunting the life of the generation</v>
      </c>
    </row>
    <row r="2598" ht="15.75" customHeight="1">
      <c r="A2598" s="3" t="s">
        <v>18865</v>
      </c>
      <c r="B2598" s="3" t="s">
        <v>18866</v>
      </c>
      <c r="C2598" s="3" t="s">
        <v>18867</v>
      </c>
      <c r="D2598" s="3" t="s">
        <v>18868</v>
      </c>
      <c r="E2598" s="3" t="s">
        <v>18869</v>
      </c>
      <c r="F2598" s="3" t="s">
        <v>18870</v>
      </c>
      <c r="G2598" s="3" t="s">
        <v>18871</v>
      </c>
      <c r="H2598" s="3" t="s">
        <v>18872</v>
      </c>
      <c r="I2598" s="3" t="str">
        <f>IFERROR(__xludf.DUMMYFUNCTION("GOOGLETRANSLATE(H2598,""id"",""en"")"),"good young marriage, a child, an adult older friend, isn't a teenager or a generation")</f>
        <v>good young marriage, a child, an adult older friend, isn't a teenager or a generation</v>
      </c>
    </row>
    <row r="2599" ht="15.75" customHeight="1">
      <c r="A2599" s="3" t="s">
        <v>18873</v>
      </c>
      <c r="B2599" s="3" t="s">
        <v>18874</v>
      </c>
      <c r="C2599" s="3" t="s">
        <v>18875</v>
      </c>
      <c r="D2599" s="3" t="s">
        <v>18876</v>
      </c>
      <c r="E2599" s="3" t="s">
        <v>18877</v>
      </c>
      <c r="F2599" s="3" t="s">
        <v>18878</v>
      </c>
      <c r="G2599" s="3" t="s">
        <v>18879</v>
      </c>
      <c r="H2599" s="3" t="s">
        <v>18880</v>
      </c>
      <c r="I2599" s="3" t="str">
        <f>IFERROR(__xludf.DUMMYFUNCTION("GOOGLETRANSLATE(H2599,""id"",""en"")"),"If you tell you to choose Kim Seungmin amp Eriksen ya ha ha ha if you are young, I don't want to get married.")</f>
        <v>If you tell you to choose Kim Seungmin amp Eriksen ya ha ha ha if you are young, I don't want to get married.</v>
      </c>
    </row>
    <row r="2600" ht="15.75" customHeight="1">
      <c r="A2600" s="3" t="s">
        <v>18881</v>
      </c>
      <c r="B2600" s="3" t="s">
        <v>18881</v>
      </c>
      <c r="C2600" s="3" t="s">
        <v>18881</v>
      </c>
      <c r="D2600" s="3" t="s">
        <v>18882</v>
      </c>
      <c r="E2600" s="3" t="s">
        <v>18883</v>
      </c>
      <c r="F2600" s="3" t="s">
        <v>18884</v>
      </c>
      <c r="G2600" s="3" t="s">
        <v>18884</v>
      </c>
      <c r="H2600" s="3" t="s">
        <v>18885</v>
      </c>
      <c r="I2600" s="3" t="str">
        <f>IFERROR(__xludf.DUMMYFUNCTION("GOOGLETRANSLATE(H2600,""id"",""en"")"),"people ya young marriage brave")</f>
        <v>people ya young marriage brave</v>
      </c>
    </row>
    <row r="2601" ht="15.75" customHeight="1">
      <c r="A2601" s="3" t="s">
        <v>18886</v>
      </c>
      <c r="B2601" s="3" t="s">
        <v>18887</v>
      </c>
      <c r="C2601" s="3" t="s">
        <v>18888</v>
      </c>
      <c r="D2601" s="3" t="s">
        <v>18889</v>
      </c>
      <c r="E2601" s="3" t="s">
        <v>18890</v>
      </c>
      <c r="F2601" s="3" t="s">
        <v>18891</v>
      </c>
      <c r="G2601" s="3" t="s">
        <v>18892</v>
      </c>
      <c r="H2601" s="3" t="s">
        <v>18893</v>
      </c>
      <c r="I2601" s="3" t="str">
        <f>IFERROR(__xludf.DUMMYFUNCTION("GOOGLETRANSLATE(H2601,""id"",""en"")"),"marriage to use Javanese traditional blabla complicated modernization of marriage normalization kua solution young people confused budgeting marriage")</f>
        <v>marriage to use Javanese traditional blabla complicated modernization of marriage normalization kua solution young people confused budgeting marriage</v>
      </c>
    </row>
    <row r="2602" ht="15.75" customHeight="1">
      <c r="A2602" s="3" t="s">
        <v>18894</v>
      </c>
      <c r="B2602" s="3" t="s">
        <v>18894</v>
      </c>
      <c r="C2602" s="3" t="s">
        <v>18895</v>
      </c>
      <c r="D2602" s="3" t="s">
        <v>18896</v>
      </c>
      <c r="E2602" s="3" t="s">
        <v>18897</v>
      </c>
      <c r="F2602" s="3" t="s">
        <v>18898</v>
      </c>
      <c r="G2602" s="3" t="s">
        <v>18899</v>
      </c>
      <c r="H2602" s="3" t="s">
        <v>18900</v>
      </c>
      <c r="I2602" s="3" t="str">
        <f>IFERROR(__xludf.DUMMYFUNCTION("GOOGLETRANSLATE(H2602,""id"",""en"")"),"not my child to toll me to gett marriage smoke ihhh young laaaah as a marriage to marriage ape slave slave nieeee")</f>
        <v>not my child to toll me to gett marriage smoke ihhh young laaaah as a marriage to marriage ape slave slave nieeee</v>
      </c>
    </row>
    <row r="2603" ht="15.75" customHeight="1">
      <c r="A2603" s="3" t="s">
        <v>18901</v>
      </c>
      <c r="B2603" s="3" t="s">
        <v>18901</v>
      </c>
      <c r="C2603" s="3" t="s">
        <v>18902</v>
      </c>
      <c r="D2603" s="3" t="s">
        <v>18903</v>
      </c>
      <c r="E2603" s="3" t="s">
        <v>18904</v>
      </c>
      <c r="F2603" s="3" t="s">
        <v>18905</v>
      </c>
      <c r="G2603" s="3" t="s">
        <v>18906</v>
      </c>
      <c r="H2603" s="3" t="s">
        <v>18907</v>
      </c>
      <c r="I2603" s="3" t="str">
        <f>IFERROR(__xludf.DUMMYFUNCTION("GOOGLETRANSLATE(H2603,""id"",""en"")"),"Neighbors of the wife only have the age of leukemia husband really widowed aged age ages and marriages")</f>
        <v>Neighbors of the wife only have the age of leukemia husband really widowed aged age ages and marriages</v>
      </c>
    </row>
    <row r="2604" ht="15.75" customHeight="1">
      <c r="A2604" s="3" t="s">
        <v>18908</v>
      </c>
      <c r="B2604" s="3" t="s">
        <v>18909</v>
      </c>
      <c r="C2604" s="3" t="s">
        <v>18910</v>
      </c>
      <c r="D2604" s="3" t="s">
        <v>18911</v>
      </c>
      <c r="E2604" s="3" t="s">
        <v>18911</v>
      </c>
      <c r="F2604" s="3" t="s">
        <v>18912</v>
      </c>
      <c r="G2604" s="3" t="s">
        <v>18913</v>
      </c>
      <c r="H2604" s="3" t="s">
        <v>18914</v>
      </c>
      <c r="I2604" s="3" t="str">
        <f>IFERROR(__xludf.DUMMYFUNCTION("GOOGLETRANSLATE(H2604,""id"",""en"")"),"sitting puskes my mother starts to marry young age with childbearing age with children")</f>
        <v>sitting puskes my mother starts to marry young age with childbearing age with children</v>
      </c>
    </row>
    <row r="2605" ht="15.75" customHeight="1">
      <c r="A2605" s="3" t="s">
        <v>18915</v>
      </c>
      <c r="B2605" s="3" t="s">
        <v>18916</v>
      </c>
      <c r="C2605" s="3" t="s">
        <v>18917</v>
      </c>
      <c r="D2605" s="3" t="s">
        <v>18918</v>
      </c>
      <c r="E2605" s="3" t="s">
        <v>18919</v>
      </c>
      <c r="F2605" s="3" t="s">
        <v>18920</v>
      </c>
      <c r="G2605" s="3" t="s">
        <v>18921</v>
      </c>
      <c r="H2605" s="3" t="s">
        <v>18922</v>
      </c>
      <c r="I2605" s="3" t="str">
        <f>IFERROR(__xludf.DUMMYFUNCTION("GOOGLETRANSLATE(H2605,""id"",""en"")"),"young marriage if the mental money is to leave the sila ego if wrong, don't marry a household knowledge, the ends")</f>
        <v>young marriage if the mental money is to leave the sila ego if wrong, don't marry a household knowledge, the ends</v>
      </c>
    </row>
    <row r="2606" ht="15.75" customHeight="1">
      <c r="A2606" s="3" t="s">
        <v>18923</v>
      </c>
      <c r="B2606" s="3" t="s">
        <v>18924</v>
      </c>
      <c r="C2606" s="3" t="s">
        <v>18925</v>
      </c>
      <c r="D2606" s="3" t="s">
        <v>18926</v>
      </c>
      <c r="E2606" s="3" t="s">
        <v>18927</v>
      </c>
      <c r="F2606" s="3" t="s">
        <v>18928</v>
      </c>
      <c r="G2606" s="3" t="s">
        <v>18929</v>
      </c>
      <c r="H2606" s="3" t="s">
        <v>18930</v>
      </c>
      <c r="I2606" s="3" t="str">
        <f>IFERROR(__xludf.DUMMYFUNCTION("GOOGLETRANSLATE(H2606,""id"",""en"")"),"Playing Social Media Makes Trust Issues Young Marriage Change Nihak Nalah Chicken Rek")</f>
        <v>Playing Social Media Makes Trust Issues Young Marriage Change Nihak Nalah Chicken Rek</v>
      </c>
    </row>
    <row r="2607" ht="15.75" customHeight="1">
      <c r="A2607" s="3" t="s">
        <v>18931</v>
      </c>
      <c r="B2607" s="3" t="s">
        <v>18932</v>
      </c>
      <c r="C2607" s="3" t="s">
        <v>18933</v>
      </c>
      <c r="D2607" s="3" t="s">
        <v>18934</v>
      </c>
      <c r="E2607" s="3" t="s">
        <v>18935</v>
      </c>
      <c r="F2607" s="3" t="s">
        <v>18936</v>
      </c>
      <c r="G2607" s="3" t="s">
        <v>18937</v>
      </c>
      <c r="H2607" s="3" t="s">
        <v>18938</v>
      </c>
      <c r="I2607" s="3" t="str">
        <f>IFERROR(__xludf.DUMMYFUNCTION("GOOGLETRANSLATE(H2607,""id"",""en"")"),"after applying for the suguru asikkk really young marriage")</f>
        <v>after applying for the suguru asikkk really young marriage</v>
      </c>
    </row>
    <row r="2608" ht="15.75" customHeight="1">
      <c r="A2608" s="3" t="s">
        <v>18939</v>
      </c>
      <c r="B2608" s="3" t="s">
        <v>18940</v>
      </c>
      <c r="C2608" s="3" t="s">
        <v>18941</v>
      </c>
      <c r="D2608" s="3" t="s">
        <v>18942</v>
      </c>
      <c r="E2608" s="3" t="s">
        <v>18943</v>
      </c>
      <c r="F2608" s="3" t="s">
        <v>18944</v>
      </c>
      <c r="G2608" s="3" t="s">
        <v>18944</v>
      </c>
      <c r="H2608" s="3" t="s">
        <v>18945</v>
      </c>
      <c r="I2608" s="3" t="str">
        <f>IFERROR(__xludf.DUMMYFUNCTION("GOOGLETRANSLATE(H2608,""id"",""en"")"),"MnRT Avanza Familyfriendly Harmonic Family Steady No Broken Brvhrv Lecturer Lecturer Marriage Briojazz Minggir Kalean Fuck Okb Fortunerpajero Tetottt Tetottt Vellfirealphardd Wih Yutuber Nich BMW BMW Motivator Young Fuck Gurinjay")</f>
        <v>MnRT Avanza Familyfriendly Harmonic Family Steady No Broken Brvhrv Lecturer Lecturer Marriage Briojazz Minggir Kalean Fuck Okb Fortunerpajero Tetottt Tetottt Vellfirealphardd Wih Yutuber Nich BMW BMW Motivator Young Fuck Gurinjay</v>
      </c>
    </row>
    <row r="2609" ht="15.75" customHeight="1">
      <c r="A2609" s="3" t="s">
        <v>18946</v>
      </c>
      <c r="B2609" s="3" t="s">
        <v>18947</v>
      </c>
      <c r="C2609" s="3" t="s">
        <v>18948</v>
      </c>
      <c r="D2609" s="3" t="s">
        <v>18949</v>
      </c>
      <c r="E2609" s="3" t="s">
        <v>18950</v>
      </c>
      <c r="F2609" s="3" t="s">
        <v>18951</v>
      </c>
      <c r="G2609" s="3" t="s">
        <v>18952</v>
      </c>
      <c r="H2609" s="3" t="s">
        <v>18953</v>
      </c>
      <c r="I2609" s="3" t="str">
        <f>IFERROR(__xludf.DUMMYFUNCTION("GOOGLETRANSLATE(H2609,""id"",""en"")"),"Author just a lot of stories young marriage mate CEO CEO motorcycle gang girl geeky naughty guy cokkk not onok liyane")</f>
        <v>Author just a lot of stories young marriage mate CEO CEO motorcycle gang girl geeky naughty guy cokkk not onok liyane</v>
      </c>
    </row>
    <row r="2610" ht="15.75" customHeight="1">
      <c r="A2610" s="3" t="s">
        <v>18954</v>
      </c>
      <c r="B2610" s="3" t="s">
        <v>18954</v>
      </c>
      <c r="C2610" s="3" t="s">
        <v>18954</v>
      </c>
      <c r="D2610" s="3" t="s">
        <v>18955</v>
      </c>
      <c r="E2610" s="3" t="s">
        <v>18956</v>
      </c>
      <c r="F2610" s="3" t="s">
        <v>18957</v>
      </c>
      <c r="G2610" s="3" t="s">
        <v>18958</v>
      </c>
      <c r="H2610" s="3" t="s">
        <v>18959</v>
      </c>
      <c r="I2610" s="3" t="str">
        <f>IFERROR(__xludf.DUMMYFUNCTION("GOOGLETRANSLATE(H2610,""id"",""en"")"),"young marriage tube children if two work is okay")</f>
        <v>young marriage tube children if two work is okay</v>
      </c>
    </row>
    <row r="2611" ht="15.75" customHeight="1">
      <c r="A2611" s="3" t="s">
        <v>18960</v>
      </c>
      <c r="B2611" s="3" t="s">
        <v>18961</v>
      </c>
      <c r="C2611" s="3" t="s">
        <v>18962</v>
      </c>
      <c r="D2611" s="3" t="s">
        <v>18963</v>
      </c>
      <c r="E2611" s="3" t="s">
        <v>18964</v>
      </c>
      <c r="F2611" s="3" t="s">
        <v>18965</v>
      </c>
      <c r="G2611" s="3" t="s">
        <v>18966</v>
      </c>
      <c r="H2611" s="3" t="s">
        <v>18967</v>
      </c>
      <c r="I2611" s="3" t="str">
        <f>IFERROR(__xludf.DUMMYFUNCTION("GOOGLETRANSLATE(H2611,""id"",""en"")"),"The age of the busyness of the young marriage Ro RO is to carry my child busy tube nganggo watching coldplay")</f>
        <v>The age of the busyness of the young marriage Ro RO is to carry my child busy tube nganggo watching coldplay</v>
      </c>
    </row>
    <row r="2612" ht="15.75" customHeight="1">
      <c r="A2612" s="3" t="s">
        <v>18968</v>
      </c>
      <c r="B2612" s="3" t="s">
        <v>18969</v>
      </c>
      <c r="C2612" s="3" t="s">
        <v>18970</v>
      </c>
      <c r="D2612" s="3" t="s">
        <v>18971</v>
      </c>
      <c r="E2612" s="3" t="s">
        <v>18972</v>
      </c>
      <c r="F2612" s="3" t="s">
        <v>18973</v>
      </c>
      <c r="G2612" s="3" t="s">
        <v>18974</v>
      </c>
      <c r="H2612" s="3" t="s">
        <v>18975</v>
      </c>
      <c r="I2612" s="3" t="str">
        <f>IFERROR(__xludf.DUMMYFUNCTION("GOOGLETRANSLATE(H2612,""id"",""en"")"),"good luck, hope that guys are responsible for marriage to marry a stupid girl")</f>
        <v>good luck, hope that guys are responsible for marriage to marry a stupid girl</v>
      </c>
    </row>
    <row r="2613" ht="15.75" customHeight="1">
      <c r="A2613" s="3" t="s">
        <v>18976</v>
      </c>
      <c r="B2613" s="3" t="s">
        <v>18977</v>
      </c>
      <c r="C2613" s="3" t="s">
        <v>18978</v>
      </c>
      <c r="D2613" s="3" t="s">
        <v>18979</v>
      </c>
      <c r="E2613" s="3" t="s">
        <v>18980</v>
      </c>
      <c r="F2613" s="3" t="s">
        <v>18981</v>
      </c>
      <c r="G2613" s="3" t="s">
        <v>18982</v>
      </c>
      <c r="H2613" s="3" t="s">
        <v>18983</v>
      </c>
      <c r="I2613" s="3" t="str">
        <f>IFERROR(__xludf.DUMMYFUNCTION("GOOGLETRANSLATE(H2613,""id"",""en"")"),"say marriage age is quite young short, the story of the world of shadow is happy to belong to a child dear protected")</f>
        <v>say marriage age is quite young short, the story of the world of shadow is happy to belong to a child dear protected</v>
      </c>
    </row>
    <row r="2614" ht="15.75" customHeight="1">
      <c r="A2614" s="3" t="s">
        <v>18984</v>
      </c>
      <c r="B2614" s="3" t="s">
        <v>18984</v>
      </c>
      <c r="C2614" s="3" t="s">
        <v>18985</v>
      </c>
      <c r="D2614" s="3" t="s">
        <v>18986</v>
      </c>
      <c r="E2614" s="3" t="s">
        <v>18987</v>
      </c>
      <c r="F2614" s="3" t="s">
        <v>18988</v>
      </c>
      <c r="G2614" s="3" t="s">
        <v>18988</v>
      </c>
      <c r="H2614" s="3" t="s">
        <v>18989</v>
      </c>
      <c r="I2614" s="3" t="str">
        <f>IFERROR(__xludf.DUMMYFUNCTION("GOOGLETRANSLATE(H2614,""id"",""en"")"),"Rich Raya Marriage Young Handsome Guys Mapan Setia Hati Dear Wife's Children")</f>
        <v>Rich Raya Marriage Young Handsome Guys Mapan Setia Hati Dear Wife's Children</v>
      </c>
    </row>
    <row r="2615" ht="15.75" customHeight="1">
      <c r="A2615" s="3" t="s">
        <v>18990</v>
      </c>
      <c r="B2615" s="3" t="s">
        <v>18990</v>
      </c>
      <c r="C2615" s="3" t="s">
        <v>18991</v>
      </c>
      <c r="D2615" s="3" t="s">
        <v>18992</v>
      </c>
      <c r="E2615" s="3" t="s">
        <v>18993</v>
      </c>
      <c r="F2615" s="3" t="s">
        <v>18994</v>
      </c>
      <c r="G2615" s="3" t="s">
        <v>18995</v>
      </c>
      <c r="H2615" s="3" t="s">
        <v>18996</v>
      </c>
      <c r="I2615" s="3" t="str">
        <f>IFERROR(__xludf.DUMMYFUNCTION("GOOGLETRANSLATE(H2615,""id"",""en"")"),"young marriage is delicious young marriage if you get married just add immorality huhu")</f>
        <v>young marriage is delicious young marriage if you get married just add immorality huhu</v>
      </c>
    </row>
    <row r="2616" ht="15.75" customHeight="1">
      <c r="A2616" s="3" t="s">
        <v>18997</v>
      </c>
      <c r="B2616" s="3" t="s">
        <v>18997</v>
      </c>
      <c r="C2616" s="3" t="s">
        <v>18998</v>
      </c>
      <c r="D2616" s="3" t="s">
        <v>18999</v>
      </c>
      <c r="E2616" s="3" t="s">
        <v>19000</v>
      </c>
      <c r="F2616" s="3" t="s">
        <v>19001</v>
      </c>
      <c r="G2616" s="3" t="s">
        <v>19002</v>
      </c>
      <c r="H2616" s="3" t="s">
        <v>19003</v>
      </c>
      <c r="I2616" s="3" t="str">
        <f>IFERROR(__xludf.DUMMYFUNCTION("GOOGLETRANSLATE(H2616,""id"",""en"")"),"Gathering a lot of money buying precious metal cars Impi's houses for a healthy life so that you are young, hobby of painting playing skateboarding guitar ukulele read books try cooking recipes for marriage haha")</f>
        <v>Gathering a lot of money buying precious metal cars Impi's houses for a healthy life so that you are young, hobby of painting playing skateboarding guitar ukulele read books try cooking recipes for marriage haha</v>
      </c>
    </row>
    <row r="2617" ht="15.75" customHeight="1">
      <c r="A2617" s="3" t="s">
        <v>19004</v>
      </c>
      <c r="B2617" s="3" t="s">
        <v>19005</v>
      </c>
      <c r="C2617" s="3" t="s">
        <v>19006</v>
      </c>
      <c r="D2617" s="3" t="s">
        <v>19007</v>
      </c>
      <c r="E2617" s="3" t="s">
        <v>19008</v>
      </c>
      <c r="F2617" s="3" t="s">
        <v>19009</v>
      </c>
      <c r="G2617" s="3" t="s">
        <v>19010</v>
      </c>
      <c r="H2617" s="3" t="s">
        <v>19011</v>
      </c>
      <c r="I2617" s="3" t="str">
        <f>IFERROR(__xludf.DUMMYFUNCTION("GOOGLETRANSLATE(H2617,""id"",""en"")"),"Light Haired Cheerful Electric Pole Dark Haired Grumpy Grumpy GF Different GJHM Version of Marriage VM Young Girlfriend Age Age Vash")</f>
        <v>Light Haired Cheerful Electric Pole Dark Haired Grumpy Grumpy GF Different GJHM Version of Marriage VM Young Girlfriend Age Age Vash</v>
      </c>
    </row>
    <row r="2618" ht="15.75" customHeight="1">
      <c r="A2618" s="3" t="s">
        <v>19012</v>
      </c>
      <c r="B2618" s="3" t="s">
        <v>19013</v>
      </c>
      <c r="C2618" s="3" t="s">
        <v>19014</v>
      </c>
      <c r="D2618" s="3" t="s">
        <v>19015</v>
      </c>
      <c r="E2618" s="3" t="s">
        <v>19016</v>
      </c>
      <c r="F2618" s="3" t="s">
        <v>19017</v>
      </c>
      <c r="G2618" s="3" t="s">
        <v>19018</v>
      </c>
      <c r="H2618" s="3" t="s">
        <v>19019</v>
      </c>
      <c r="I2618" s="3" t="str">
        <f>IFERROR(__xludf.DUMMYFUNCTION("GOOGLETRANSLATE(H2618,""id"",""en"")"),"Sister Beti Fuck Salcats Single Marriage Senggol Brother Lang Yaudeh Elah Step of Young Marriage")</f>
        <v>Sister Beti Fuck Salcats Single Marriage Senggol Brother Lang Yaudeh Elah Step of Young Marriage</v>
      </c>
    </row>
    <row r="2619" ht="15.75" customHeight="1">
      <c r="A2619" s="3" t="s">
        <v>19020</v>
      </c>
      <c r="B2619" s="3" t="s">
        <v>19021</v>
      </c>
      <c r="C2619" s="3" t="s">
        <v>19022</v>
      </c>
      <c r="D2619" s="3" t="s">
        <v>19023</v>
      </c>
      <c r="E2619" s="3" t="s">
        <v>19024</v>
      </c>
      <c r="F2619" s="3" t="s">
        <v>19025</v>
      </c>
      <c r="G2619" s="3" t="s">
        <v>19026</v>
      </c>
      <c r="H2619" s="3" t="s">
        <v>19027</v>
      </c>
      <c r="I2619" s="3" t="str">
        <f>IFERROR(__xludf.DUMMYFUNCTION("GOOGLETRANSLATE(H2619,""id"",""en"")"),"You know the cousin of receiving fk uhas reject young marriage, don't tell your parents to accept the family.")</f>
        <v>You know the cousin of receiving fk uhas reject young marriage, don't tell your parents to accept the family.</v>
      </c>
    </row>
    <row r="2620" ht="15.75" customHeight="1">
      <c r="A2620" s="3" t="s">
        <v>19028</v>
      </c>
      <c r="B2620" s="3" t="s">
        <v>19028</v>
      </c>
      <c r="C2620" s="3" t="s">
        <v>19029</v>
      </c>
      <c r="D2620" s="3" t="s">
        <v>19030</v>
      </c>
      <c r="E2620" s="3" t="s">
        <v>19031</v>
      </c>
      <c r="F2620" s="3" t="s">
        <v>19032</v>
      </c>
      <c r="G2620" s="3" t="s">
        <v>19032</v>
      </c>
      <c r="H2620" s="3" t="s">
        <v>19033</v>
      </c>
      <c r="I2620" s="3" t="str">
        <f>IFERROR(__xludf.DUMMYFUNCTION("GOOGLETRANSLATE(H2620,""id"",""en"")"),"the village of the young marriage")</f>
        <v>the village of the young marriage</v>
      </c>
    </row>
    <row r="2621" ht="15.75" customHeight="1">
      <c r="A2621" s="3" t="s">
        <v>19034</v>
      </c>
      <c r="B2621" s="3" t="s">
        <v>19035</v>
      </c>
      <c r="C2621" s="3" t="s">
        <v>19036</v>
      </c>
      <c r="D2621" s="3" t="s">
        <v>19037</v>
      </c>
      <c r="E2621" s="3" t="s">
        <v>19038</v>
      </c>
      <c r="F2621" s="3" t="s">
        <v>19039</v>
      </c>
      <c r="G2621" s="3" t="s">
        <v>19040</v>
      </c>
      <c r="H2621" s="3" t="s">
        <v>19041</v>
      </c>
      <c r="I2621" s="3" t="str">
        <f>IFERROR(__xludf.DUMMYFUNCTION("GOOGLETRANSLATE(H2621,""id"",""en"")"),"HP SAHAH SALARY BUY HP PRICE THAT PHASE DIFFICULTY FOOK WORKING AMP PHASE MANTAMG Prepare Marriage Tube Capital Business Matchmaking")</f>
        <v>HP SAHAH SALARY BUY HP PRICE THAT PHASE DIFFICULTY FOOK WORKING AMP PHASE MANTAMG Prepare Marriage Tube Capital Business Matchmaking</v>
      </c>
    </row>
    <row r="2622" ht="15.75" customHeight="1">
      <c r="A2622" s="3" t="s">
        <v>19042</v>
      </c>
      <c r="B2622" s="3" t="s">
        <v>19043</v>
      </c>
      <c r="C2622" s="3" t="s">
        <v>19044</v>
      </c>
      <c r="D2622" s="3" t="s">
        <v>19045</v>
      </c>
      <c r="E2622" s="3" t="s">
        <v>19046</v>
      </c>
      <c r="F2622" s="3" t="s">
        <v>19047</v>
      </c>
      <c r="G2622" s="3" t="s">
        <v>19047</v>
      </c>
      <c r="H2622" s="3" t="s">
        <v>19048</v>
      </c>
      <c r="I2622" s="3" t="str">
        <f>IFERROR(__xludf.DUMMYFUNCTION("GOOGLETRANSLATE(H2622,""id"",""en"")"),"Young Marriage Yes, YGAWKWK YOUNG YOURST YES")</f>
        <v>Young Marriage Yes, YGAWKWK YOUNG YOURST YES</v>
      </c>
    </row>
    <row r="2623" ht="15.75" customHeight="1">
      <c r="A2623" s="3" t="s">
        <v>19049</v>
      </c>
      <c r="B2623" s="3" t="s">
        <v>19049</v>
      </c>
      <c r="C2623" s="3" t="s">
        <v>19050</v>
      </c>
      <c r="D2623" s="3" t="s">
        <v>19051</v>
      </c>
      <c r="E2623" s="3" t="s">
        <v>19052</v>
      </c>
      <c r="F2623" s="3" t="s">
        <v>19053</v>
      </c>
      <c r="G2623" s="3" t="s">
        <v>19054</v>
      </c>
      <c r="H2623" s="3" t="s">
        <v>19055</v>
      </c>
      <c r="I2623" s="3" t="str">
        <f>IFERROR(__xludf.DUMMYFUNCTION("GOOGLETRANSLATE(H2623,""id"",""en"")"),"Young Marriage Young Marriage from where the base appears a base of young marriages tired of young marriages when walking")</f>
        <v>Young Marriage Young Marriage from where the base appears a base of young marriages tired of young marriages when walking</v>
      </c>
    </row>
    <row r="2624" ht="15.75" customHeight="1">
      <c r="A2624" s="3" t="s">
        <v>19056</v>
      </c>
      <c r="B2624" s="3" t="s">
        <v>19056</v>
      </c>
      <c r="C2624" s="3" t="s">
        <v>19057</v>
      </c>
      <c r="D2624" s="3" t="s">
        <v>19058</v>
      </c>
      <c r="E2624" s="3" t="s">
        <v>19059</v>
      </c>
      <c r="F2624" s="3" t="s">
        <v>19060</v>
      </c>
      <c r="G2624" s="3" t="s">
        <v>19061</v>
      </c>
      <c r="H2624" s="3" t="s">
        <v>19062</v>
      </c>
      <c r="I2624" s="3" t="str">
        <f>IFERROR(__xludf.DUMMYFUNCTION("GOOGLETRANSLATE(H2624,""id"",""en"")"),"Boyfriend Mental work is able to be careful okay good intentions thinking of children's work SKLHLULUS Directly Young People Life Life Clearly Just Marriage Cmn Children")</f>
        <v>Boyfriend Mental work is able to be careful okay good intentions thinking of children's work SKLHLULUS Directly Young People Life Life Clearly Just Marriage Cmn Children</v>
      </c>
    </row>
    <row r="2625" ht="15.75" customHeight="1">
      <c r="A2625" s="3" t="s">
        <v>19063</v>
      </c>
      <c r="B2625" s="3" t="s">
        <v>19064</v>
      </c>
      <c r="C2625" s="3" t="s">
        <v>19065</v>
      </c>
      <c r="D2625" s="3" t="s">
        <v>19066</v>
      </c>
      <c r="E2625" s="3" t="s">
        <v>19067</v>
      </c>
      <c r="F2625" s="3" t="s">
        <v>19068</v>
      </c>
      <c r="G2625" s="3" t="s">
        <v>19068</v>
      </c>
      <c r="H2625" s="3" t="s">
        <v>19069</v>
      </c>
      <c r="I2625" s="3" t="str">
        <f>IFERROR(__xludf.DUMMYFUNCTION("GOOGLETRANSLATE(H2625,""id"",""en"")"),"oah not marriage young rough or not aahrghhh know tired")</f>
        <v>oah not marriage young rough or not aahrghhh know tired</v>
      </c>
    </row>
    <row r="2626" ht="15.75" customHeight="1">
      <c r="A2626" s="3" t="s">
        <v>19070</v>
      </c>
      <c r="B2626" s="3" t="s">
        <v>19071</v>
      </c>
      <c r="C2626" s="3" t="s">
        <v>19072</v>
      </c>
      <c r="D2626" s="3" t="s">
        <v>19073</v>
      </c>
      <c r="E2626" s="3" t="s">
        <v>19074</v>
      </c>
      <c r="F2626" s="3" t="s">
        <v>19075</v>
      </c>
      <c r="G2626" s="3" t="s">
        <v>19076</v>
      </c>
      <c r="H2626" s="3" t="s">
        <v>19077</v>
      </c>
      <c r="I2626" s="3" t="str">
        <f>IFERROR(__xludf.DUMMYFUNCTION("GOOGLETRANSLATE(H2626,""id"",""en"")"),"Young widowed, there immediately said the purpose of going to be failed to marry")</f>
        <v>Young widowed, there immediately said the purpose of going to be failed to marry</v>
      </c>
    </row>
    <row r="2627" ht="15.75" customHeight="1">
      <c r="A2627" s="3" t="s">
        <v>19078</v>
      </c>
      <c r="B2627" s="3" t="s">
        <v>19079</v>
      </c>
      <c r="C2627" s="3" t="s">
        <v>19080</v>
      </c>
      <c r="D2627" s="3" t="s">
        <v>19081</v>
      </c>
      <c r="E2627" s="3" t="s">
        <v>19082</v>
      </c>
      <c r="F2627" s="3" t="s">
        <v>19083</v>
      </c>
      <c r="G2627" s="3" t="s">
        <v>19083</v>
      </c>
      <c r="H2627" s="3" t="s">
        <v>19084</v>
      </c>
      <c r="I2627" s="3" t="str">
        <f>IFERROR(__xludf.DUMMYFUNCTION("GOOGLETRANSLATE(H2627,""id"",""en"")"),"marriage friends sd sd wtf young really crazy")</f>
        <v>marriage friends sd sd wtf young really crazy</v>
      </c>
    </row>
    <row r="2628" ht="15.75" customHeight="1">
      <c r="A2628" s="3" t="s">
        <v>19085</v>
      </c>
      <c r="B2628" s="3" t="s">
        <v>19086</v>
      </c>
      <c r="C2628" s="3" t="s">
        <v>19087</v>
      </c>
      <c r="D2628" s="3" t="s">
        <v>19088</v>
      </c>
      <c r="E2628" s="3" t="s">
        <v>19089</v>
      </c>
      <c r="F2628" s="3" t="s">
        <v>19090</v>
      </c>
      <c r="G2628" s="3" t="s">
        <v>19091</v>
      </c>
      <c r="H2628" s="3" t="s">
        <v>19092</v>
      </c>
      <c r="I2628" s="3" t="str">
        <f>IFERROR(__xludf.DUMMYFUNCTION("GOOGLETRANSLATE(H2628,""id"",""en"")"),"so you're sorry for marriage, say let's get married, young eci first, borrow money")</f>
        <v>so you're sorry for marriage, say let's get married, young eci first, borrow money</v>
      </c>
    </row>
    <row r="2629" ht="15.75" customHeight="1">
      <c r="A2629" s="3" t="s">
        <v>19093</v>
      </c>
      <c r="B2629" s="3" t="s">
        <v>19094</v>
      </c>
      <c r="C2629" s="3" t="s">
        <v>19095</v>
      </c>
      <c r="D2629" s="3" t="s">
        <v>19096</v>
      </c>
      <c r="E2629" s="3" t="s">
        <v>19097</v>
      </c>
      <c r="F2629" s="3" t="s">
        <v>19098</v>
      </c>
      <c r="G2629" s="3" t="s">
        <v>19099</v>
      </c>
      <c r="H2629" s="3" t="s">
        <v>19100</v>
      </c>
      <c r="I2629" s="3" t="str">
        <f>IFERROR(__xludf.DUMMYFUNCTION("GOOGLETRANSLATE(H2629,""id"",""en"")"),"Tips for Permission to Story Solution to Work on Task Boyfriend Tahun Kating Different campus girlfriend says youth marriage plans for work requirements Cont")</f>
        <v>Tips for Permission to Story Solution to Work on Task Boyfriend Tahun Kating Different campus girlfriend says youth marriage plans for work requirements Cont</v>
      </c>
    </row>
    <row r="2630" ht="15.75" customHeight="1">
      <c r="A2630" s="3" t="s">
        <v>19101</v>
      </c>
      <c r="B2630" s="3" t="s">
        <v>19102</v>
      </c>
      <c r="C2630" s="3" t="s">
        <v>19103</v>
      </c>
      <c r="D2630" s="3" t="s">
        <v>19104</v>
      </c>
      <c r="E2630" s="3" t="s">
        <v>19105</v>
      </c>
      <c r="F2630" s="3" t="s">
        <v>19106</v>
      </c>
      <c r="G2630" s="3" t="s">
        <v>19106</v>
      </c>
      <c r="H2630" s="3" t="s">
        <v>19107</v>
      </c>
      <c r="I2630" s="3" t="str">
        <f>IFERROR(__xludf.DUMMYFUNCTION("GOOGLETRANSLATE(H2630,""id"",""en"")"),"Young Marriage Age Bibu here, don't get married")</f>
        <v>Young Marriage Age Bibu here, don't get married</v>
      </c>
    </row>
    <row r="2631" ht="15.75" customHeight="1">
      <c r="A2631" s="3" t="s">
        <v>19108</v>
      </c>
      <c r="B2631" s="3" t="s">
        <v>19109</v>
      </c>
      <c r="C2631" s="3" t="s">
        <v>19110</v>
      </c>
      <c r="D2631" s="3" t="s">
        <v>19111</v>
      </c>
      <c r="E2631" s="3" t="s">
        <v>19112</v>
      </c>
      <c r="F2631" s="3" t="s">
        <v>19113</v>
      </c>
      <c r="G2631" s="3" t="s">
        <v>19114</v>
      </c>
      <c r="H2631" s="3" t="s">
        <v>19115</v>
      </c>
      <c r="I2631" s="3" t="str">
        <f>IFERROR(__xludf.DUMMYFUNCTION("GOOGLETRANSLATE(H2631,""id"",""en"")"),"the price is very sorry, sorry, I don't want to take care if it's old, I can't take care")</f>
        <v>the price is very sorry, sorry, I don't want to take care if it's old, I can't take care</v>
      </c>
    </row>
    <row r="2632" ht="15.75" customHeight="1">
      <c r="A2632" s="3" t="s">
        <v>19116</v>
      </c>
      <c r="B2632" s="3" t="s">
        <v>19117</v>
      </c>
      <c r="C2632" s="3" t="s">
        <v>19118</v>
      </c>
      <c r="D2632" s="3" t="s">
        <v>19119</v>
      </c>
      <c r="E2632" s="3" t="s">
        <v>19120</v>
      </c>
      <c r="F2632" s="3" t="s">
        <v>19121</v>
      </c>
      <c r="G2632" s="3" t="s">
        <v>19122</v>
      </c>
      <c r="H2632" s="3" t="s">
        <v>19123</v>
      </c>
      <c r="I2632" s="3" t="str">
        <f>IFERROR(__xludf.DUMMYFUNCTION("GOOGLETRANSLATE(H2632,""id"",""en"")"),"Think of marriage young people just make marriage trauma")</f>
        <v>Think of marriage young people just make marriage trauma</v>
      </c>
    </row>
    <row r="2633" ht="15.75" customHeight="1">
      <c r="A2633" s="3" t="s">
        <v>19124</v>
      </c>
      <c r="B2633" s="3" t="s">
        <v>19125</v>
      </c>
      <c r="C2633" s="3" t="s">
        <v>19126</v>
      </c>
      <c r="D2633" s="3" t="s">
        <v>19127</v>
      </c>
      <c r="E2633" s="3" t="s">
        <v>19128</v>
      </c>
      <c r="F2633" s="3" t="s">
        <v>19129</v>
      </c>
      <c r="G2633" s="3" t="s">
        <v>19130</v>
      </c>
      <c r="H2633" s="3" t="s">
        <v>19131</v>
      </c>
      <c r="I2633" s="3" t="str">
        <f>IFERROR(__xludf.DUMMYFUNCTION("GOOGLETRANSLATE(H2633,""id"",""en"")"),"young marriage if you mental money okay anyway")</f>
        <v>young marriage if you mental money okay anyway</v>
      </c>
    </row>
    <row r="2634" ht="15.75" customHeight="1">
      <c r="A2634" s="3" t="s">
        <v>19132</v>
      </c>
      <c r="B2634" s="3" t="s">
        <v>19133</v>
      </c>
      <c r="C2634" s="3" t="s">
        <v>19133</v>
      </c>
      <c r="D2634" s="3" t="s">
        <v>19134</v>
      </c>
      <c r="E2634" s="3" t="s">
        <v>19135</v>
      </c>
      <c r="F2634" s="3" t="s">
        <v>169</v>
      </c>
      <c r="G2634" s="3" t="s">
        <v>169</v>
      </c>
      <c r="H2634" s="3" t="s">
        <v>170</v>
      </c>
      <c r="I2634" s="3" t="str">
        <f>IFERROR(__xludf.DUMMYFUNCTION("GOOGLETRANSLATE(H2634,""id"",""en"")"),"The Young Marriage")</f>
        <v>The Young Marriage</v>
      </c>
    </row>
    <row r="2635" ht="15.75" customHeight="1">
      <c r="A2635" s="3" t="s">
        <v>19136</v>
      </c>
      <c r="B2635" s="3" t="s">
        <v>19137</v>
      </c>
      <c r="C2635" s="3" t="s">
        <v>19138</v>
      </c>
      <c r="D2635" s="3" t="s">
        <v>19139</v>
      </c>
      <c r="E2635" s="3" t="s">
        <v>19140</v>
      </c>
      <c r="F2635" s="3" t="s">
        <v>19141</v>
      </c>
      <c r="G2635" s="3" t="s">
        <v>19141</v>
      </c>
      <c r="H2635" s="3" t="s">
        <v>19142</v>
      </c>
      <c r="I2635" s="3" t="str">
        <f>IFERROR(__xludf.DUMMYFUNCTION("GOOGLETRANSLATE(H2635,""id"",""en"")"),"Seventeen Shoot Carver FML laughs if you are young, ya jiakhhh, prospective bride")</f>
        <v>Seventeen Shoot Carver FML laughs if you are young, ya jiakhhh, prospective bride</v>
      </c>
    </row>
    <row r="2636" ht="15.75" customHeight="1">
      <c r="A2636" s="3" t="s">
        <v>19143</v>
      </c>
      <c r="B2636" s="3" t="s">
        <v>19144</v>
      </c>
      <c r="C2636" s="3" t="s">
        <v>19145</v>
      </c>
      <c r="D2636" s="3" t="s">
        <v>19146</v>
      </c>
      <c r="E2636" s="3" t="s">
        <v>19147</v>
      </c>
      <c r="F2636" s="3" t="s">
        <v>19148</v>
      </c>
      <c r="G2636" s="3" t="s">
        <v>19149</v>
      </c>
      <c r="H2636" s="3" t="s">
        <v>19150</v>
      </c>
      <c r="I2636" s="3" t="str">
        <f>IFERROR(__xludf.DUMMYFUNCTION("GOOGLETRANSLATE(H2636,""id"",""en"")"),"I just mentally mentally the money for young marriage wkwkwk")</f>
        <v>I just mentally mentally the money for young marriage wkwkwk</v>
      </c>
    </row>
    <row r="2637" ht="15.75" customHeight="1">
      <c r="A2637" s="3" t="s">
        <v>19151</v>
      </c>
      <c r="B2637" s="3" t="s">
        <v>19152</v>
      </c>
      <c r="C2637" s="3" t="s">
        <v>19152</v>
      </c>
      <c r="D2637" s="3" t="s">
        <v>19153</v>
      </c>
      <c r="E2637" s="3" t="s">
        <v>19154</v>
      </c>
      <c r="F2637" s="3" t="s">
        <v>19155</v>
      </c>
      <c r="G2637" s="3" t="s">
        <v>19156</v>
      </c>
      <c r="H2637" s="3" t="s">
        <v>19157</v>
      </c>
      <c r="I2637" s="3" t="str">
        <f>IFERROR(__xludf.DUMMYFUNCTION("GOOGLETRANSLATE(H2637,""id"",""en"")"),"The main character of young marriage to move house RT RT Cewet Title Hueee forgotten")</f>
        <v>The main character of young marriage to move house RT RT Cewet Title Hueee forgotten</v>
      </c>
    </row>
    <row r="2638" ht="15.75" customHeight="1">
      <c r="A2638" s="3" t="s">
        <v>19158</v>
      </c>
      <c r="B2638" s="3" t="s">
        <v>19159</v>
      </c>
      <c r="C2638" s="3" t="s">
        <v>19160</v>
      </c>
      <c r="D2638" s="3" t="s">
        <v>19161</v>
      </c>
      <c r="E2638" s="3" t="s">
        <v>19162</v>
      </c>
      <c r="F2638" s="3" t="s">
        <v>19163</v>
      </c>
      <c r="G2638" s="3" t="s">
        <v>19164</v>
      </c>
      <c r="H2638" s="3" t="s">
        <v>19165</v>
      </c>
      <c r="I2638" s="3" t="str">
        <f>IFERROR(__xludf.DUMMYFUNCTION("GOOGLETRANSLATE(H2638,""id"",""en"")"),"young marriage old marriage pairs")</f>
        <v>young marriage old marriage pairs</v>
      </c>
    </row>
    <row r="2639" ht="15.75" customHeight="1">
      <c r="A2639" s="3" t="s">
        <v>19166</v>
      </c>
      <c r="B2639" s="3" t="s">
        <v>19167</v>
      </c>
      <c r="C2639" s="3" t="s">
        <v>19168</v>
      </c>
      <c r="D2639" s="3" t="s">
        <v>19169</v>
      </c>
      <c r="E2639" s="3" t="s">
        <v>19170</v>
      </c>
      <c r="F2639" s="3" t="s">
        <v>19171</v>
      </c>
      <c r="G2639" s="3" t="s">
        <v>19172</v>
      </c>
      <c r="H2639" s="3" t="s">
        <v>19173</v>
      </c>
      <c r="I2639" s="3" t="str">
        <f>IFERROR(__xludf.DUMMYFUNCTION("GOOGLETRANSLATE(H2639,""id"",""en"")"),"young brother exactly the city touring bike is finished kulo ambitions to work on marriage children think the house of meeting the family of the bicycle holiday")</f>
        <v>young brother exactly the city touring bike is finished kulo ambitions to work on marriage children think the house of meeting the family of the bicycle holiday</v>
      </c>
    </row>
    <row r="2640" ht="15.75" customHeight="1">
      <c r="A2640" s="3" t="s">
        <v>19174</v>
      </c>
      <c r="B2640" s="3" t="s">
        <v>19175</v>
      </c>
      <c r="C2640" s="3" t="s">
        <v>19176</v>
      </c>
      <c r="D2640" s="3" t="s">
        <v>19177</v>
      </c>
      <c r="E2640" s="3" t="s">
        <v>19178</v>
      </c>
      <c r="F2640" s="3" t="s">
        <v>19179</v>
      </c>
      <c r="G2640" s="3" t="s">
        <v>19179</v>
      </c>
      <c r="H2640" s="3" t="s">
        <v>19180</v>
      </c>
      <c r="I2640" s="3" t="str">
        <f>IFERROR(__xludf.DUMMYFUNCTION("GOOGLETRANSLATE(H2640,""id"",""en"")"),"See him young marriage")</f>
        <v>See him young marriage</v>
      </c>
    </row>
    <row r="2641" ht="15.75" customHeight="1">
      <c r="A2641" s="3" t="s">
        <v>19181</v>
      </c>
      <c r="B2641" s="3" t="s">
        <v>19182</v>
      </c>
      <c r="C2641" s="3" t="s">
        <v>19183</v>
      </c>
      <c r="D2641" s="3" t="s">
        <v>19184</v>
      </c>
      <c r="E2641" s="3" t="s">
        <v>19185</v>
      </c>
      <c r="F2641" s="3" t="s">
        <v>19186</v>
      </c>
      <c r="G2641" s="3" t="s">
        <v>19187</v>
      </c>
      <c r="H2641" s="3" t="s">
        <v>19188</v>
      </c>
      <c r="I2641" s="3" t="str">
        <f>IFERROR(__xludf.DUMMYFUNCTION("GOOGLETRANSLATE(H2641,""id"",""en"")"),"Go to young marriage Haechan Cunggggg")</f>
        <v>Go to young marriage Haechan Cunggggg</v>
      </c>
    </row>
    <row r="2642" ht="15.75" customHeight="1">
      <c r="A2642" s="3" t="s">
        <v>19189</v>
      </c>
      <c r="B2642" s="3" t="s">
        <v>19190</v>
      </c>
      <c r="C2642" s="3" t="s">
        <v>19191</v>
      </c>
      <c r="D2642" s="3" t="s">
        <v>19192</v>
      </c>
      <c r="E2642" s="3" t="s">
        <v>19193</v>
      </c>
      <c r="F2642" s="3" t="s">
        <v>19194</v>
      </c>
      <c r="G2642" s="3" t="s">
        <v>19194</v>
      </c>
      <c r="H2642" s="3" t="s">
        <v>19195</v>
      </c>
      <c r="I2642" s="3" t="str">
        <f>IFERROR(__xludf.DUMMYFUNCTION("GOOGLETRANSLATE(H2642,""id"",""en"")"),"young marriage is really good if")</f>
        <v>young marriage is really good if</v>
      </c>
    </row>
    <row r="2643" ht="15.75" customHeight="1">
      <c r="A2643" s="3" t="s">
        <v>19196</v>
      </c>
      <c r="B2643" s="3" t="s">
        <v>19197</v>
      </c>
      <c r="C2643" s="3" t="s">
        <v>19198</v>
      </c>
      <c r="D2643" s="3" t="s">
        <v>19199</v>
      </c>
      <c r="E2643" s="3" t="s">
        <v>19200</v>
      </c>
      <c r="F2643" s="3" t="s">
        <v>19201</v>
      </c>
      <c r="G2643" s="3" t="s">
        <v>19202</v>
      </c>
      <c r="H2643" s="3" t="s">
        <v>19203</v>
      </c>
      <c r="I2643" s="3" t="str">
        <f>IFERROR(__xludf.DUMMYFUNCTION("GOOGLETRANSLATE(H2643,""id"",""en"")"),"Young Marriage Hanging people just pairs according to")</f>
        <v>Young Marriage Hanging people just pairs according to</v>
      </c>
    </row>
    <row r="2644" ht="15.75" customHeight="1">
      <c r="A2644" s="3" t="s">
        <v>19204</v>
      </c>
      <c r="B2644" s="3" t="s">
        <v>19205</v>
      </c>
      <c r="C2644" s="3" t="s">
        <v>19206</v>
      </c>
      <c r="D2644" s="3" t="s">
        <v>19207</v>
      </c>
      <c r="E2644" s="3" t="s">
        <v>19208</v>
      </c>
      <c r="F2644" s="3" t="s">
        <v>19209</v>
      </c>
      <c r="G2644" s="3" t="s">
        <v>19210</v>
      </c>
      <c r="H2644" s="3" t="s">
        <v>19211</v>
      </c>
      <c r="I2644" s="3" t="str">
        <f>IFERROR(__xludf.DUMMYFUNCTION("GOOGLETRANSLATE(H2644,""id"",""en"")"),"Hand over young marriage")</f>
        <v>Hand over young marriage</v>
      </c>
    </row>
    <row r="2645" ht="15.75" customHeight="1">
      <c r="A2645" s="3" t="s">
        <v>19212</v>
      </c>
      <c r="B2645" s="3" t="s">
        <v>19212</v>
      </c>
      <c r="C2645" s="3" t="s">
        <v>19213</v>
      </c>
      <c r="D2645" s="3" t="s">
        <v>19214</v>
      </c>
      <c r="E2645" s="3" t="s">
        <v>19215</v>
      </c>
      <c r="F2645" s="3" t="s">
        <v>19216</v>
      </c>
      <c r="G2645" s="3" t="s">
        <v>19217</v>
      </c>
      <c r="H2645" s="3" t="s">
        <v>19218</v>
      </c>
      <c r="I2645" s="3" t="str">
        <f>IFERROR(__xludf.DUMMYFUNCTION("GOOGLETRANSLATE(H2645,""id"",""en"")"),"Thank God if the results are enough to tide like the road if you are young Amsyong, it doesn't enjoy life to live, take people, take people")</f>
        <v>Thank God if the results are enough to tide like the road if you are young Amsyong, it doesn't enjoy life to live, take people, take people</v>
      </c>
    </row>
    <row r="2646" ht="15.75" customHeight="1">
      <c r="A2646" s="3" t="s">
        <v>19219</v>
      </c>
      <c r="B2646" s="3" t="s">
        <v>19219</v>
      </c>
      <c r="C2646" s="3" t="s">
        <v>19220</v>
      </c>
      <c r="D2646" s="3" t="s">
        <v>19221</v>
      </c>
      <c r="E2646" s="3" t="s">
        <v>19222</v>
      </c>
      <c r="F2646" s="3" t="s">
        <v>19223</v>
      </c>
      <c r="G2646" s="3" t="s">
        <v>19224</v>
      </c>
      <c r="H2646" s="3" t="s">
        <v>19225</v>
      </c>
      <c r="I2646" s="3" t="str">
        <f>IFERROR(__xludf.DUMMYFUNCTION("GOOGLETRANSLATE(H2646,""id"",""en"")"),"if jess no limit sisca kohl sila young marriage")</f>
        <v>if jess no limit sisca kohl sila young marriage</v>
      </c>
    </row>
    <row r="2647" ht="15.75" customHeight="1">
      <c r="A2647" s="3" t="s">
        <v>19226</v>
      </c>
      <c r="B2647" s="3" t="s">
        <v>19226</v>
      </c>
      <c r="C2647" s="3" t="s">
        <v>19227</v>
      </c>
      <c r="D2647" s="3" t="s">
        <v>19228</v>
      </c>
      <c r="E2647" s="3" t="s">
        <v>19229</v>
      </c>
      <c r="F2647" s="3" t="s">
        <v>19230</v>
      </c>
      <c r="G2647" s="3" t="s">
        <v>19231</v>
      </c>
      <c r="H2647" s="3" t="s">
        <v>19232</v>
      </c>
      <c r="I2647" s="3" t="str">
        <f>IFERROR(__xludf.DUMMYFUNCTION("GOOGLETRANSLATE(H2647,""id"",""en"")"),"Mng says young regrets because it's not good to be young looking for family money, don't forget to keep the money on vacation, I want to do it because if you get a different priority")</f>
        <v>Mng says young regrets because it's not good to be young looking for family money, don't forget to keep the money on vacation, I want to do it because if you get a different priority</v>
      </c>
    </row>
    <row r="2648" ht="15.75" customHeight="1">
      <c r="A2648" s="3" t="s">
        <v>19233</v>
      </c>
      <c r="B2648" s="3" t="s">
        <v>19233</v>
      </c>
      <c r="C2648" s="3" t="s">
        <v>19234</v>
      </c>
      <c r="D2648" s="3" t="s">
        <v>19235</v>
      </c>
      <c r="E2648" s="3" t="s">
        <v>19235</v>
      </c>
      <c r="F2648" s="3" t="s">
        <v>19236</v>
      </c>
      <c r="G2648" s="3" t="s">
        <v>19236</v>
      </c>
      <c r="H2648" s="3" t="s">
        <v>19237</v>
      </c>
      <c r="I2648" s="3" t="str">
        <f>IFERROR(__xludf.DUMMYFUNCTION("GOOGLETRANSLATE(H2648,""id"",""en"")"),"I don't know young marriage")</f>
        <v>I don't know young marriage</v>
      </c>
    </row>
    <row r="2649" ht="15.75" customHeight="1">
      <c r="A2649" s="3" t="s">
        <v>19238</v>
      </c>
      <c r="B2649" s="3" t="s">
        <v>19238</v>
      </c>
      <c r="C2649" s="3" t="s">
        <v>19238</v>
      </c>
      <c r="D2649" s="3" t="s">
        <v>19239</v>
      </c>
      <c r="E2649" s="3" t="s">
        <v>19240</v>
      </c>
      <c r="F2649" s="3" t="s">
        <v>19241</v>
      </c>
      <c r="G2649" s="3" t="s">
        <v>19242</v>
      </c>
      <c r="H2649" s="3" t="s">
        <v>19243</v>
      </c>
      <c r="I2649" s="3" t="str">
        <f>IFERROR(__xludf.DUMMYFUNCTION("GOOGLETRANSLATE(H2649,""id"",""en"")"),"Young marriage people gather baby money")</f>
        <v>Young marriage people gather baby money</v>
      </c>
    </row>
    <row r="2650" ht="15.75" customHeight="1">
      <c r="A2650" s="3" t="s">
        <v>19244</v>
      </c>
      <c r="B2650" s="3" t="s">
        <v>19245</v>
      </c>
      <c r="C2650" s="3" t="s">
        <v>19246</v>
      </c>
      <c r="D2650" s="3" t="s">
        <v>19247</v>
      </c>
      <c r="E2650" s="3" t="s">
        <v>19248</v>
      </c>
      <c r="F2650" s="3" t="s">
        <v>19249</v>
      </c>
      <c r="G2650" s="3" t="s">
        <v>19250</v>
      </c>
      <c r="H2650" s="3" t="s">
        <v>19251</v>
      </c>
      <c r="I2650" s="3" t="str">
        <f>IFERROR(__xludf.DUMMYFUNCTION("GOOGLETRANSLATE(H2650,""id"",""en"")"),"young marriage if the physical mentality of money, if you get a young marriage, you're marriage, it's better to throw it away")</f>
        <v>young marriage if the physical mentality of money, if you get a young marriage, you're marriage, it's better to throw it away</v>
      </c>
    </row>
    <row r="2651" ht="15.75" customHeight="1">
      <c r="A2651" s="3" t="s">
        <v>19252</v>
      </c>
      <c r="B2651" s="3" t="s">
        <v>19252</v>
      </c>
      <c r="C2651" s="3" t="s">
        <v>19253</v>
      </c>
      <c r="D2651" s="3" t="s">
        <v>19254</v>
      </c>
      <c r="E2651" s="3" t="s">
        <v>19255</v>
      </c>
      <c r="F2651" s="3" t="s">
        <v>19256</v>
      </c>
      <c r="G2651" s="3" t="s">
        <v>19257</v>
      </c>
      <c r="H2651" s="3" t="s">
        <v>19258</v>
      </c>
      <c r="I2651" s="3" t="str">
        <f>IFERROR(__xludf.DUMMYFUNCTION("GOOGLETRANSLATE(H2651,""id"",""en"")"),"young marriage, please, please marry marriage")</f>
        <v>young marriage, please, please marry marriage</v>
      </c>
    </row>
    <row r="2652" ht="15.75" customHeight="1">
      <c r="A2652" s="3" t="s">
        <v>19259</v>
      </c>
      <c r="B2652" s="3" t="s">
        <v>19260</v>
      </c>
      <c r="C2652" s="3" t="s">
        <v>19261</v>
      </c>
      <c r="D2652" s="3" t="s">
        <v>19262</v>
      </c>
      <c r="E2652" s="3" t="s">
        <v>19263</v>
      </c>
      <c r="F2652" s="3" t="s">
        <v>19264</v>
      </c>
      <c r="G2652" s="3" t="s">
        <v>19265</v>
      </c>
      <c r="H2652" s="3" t="s">
        <v>19266</v>
      </c>
      <c r="I2652" s="3" t="str">
        <f>IFERROR(__xludf.DUMMYFUNCTION("GOOGLETRANSLATE(H2652,""id"",""en"")"),"young marriage if the mental tide is not an adultery bad economy does not connect vulnerable to marriage one characteristic of thinking and think carefully the young marriage artist.")</f>
        <v>young marriage if the mental tide is not an adultery bad economy does not connect vulnerable to marriage one characteristic of thinking and think carefully the young marriage artist.</v>
      </c>
    </row>
    <row r="2653" ht="15.75" customHeight="1">
      <c r="A2653" s="3" t="s">
        <v>19267</v>
      </c>
      <c r="B2653" s="3" t="s">
        <v>19268</v>
      </c>
      <c r="C2653" s="3" t="s">
        <v>19269</v>
      </c>
      <c r="D2653" s="3" t="s">
        <v>19270</v>
      </c>
      <c r="E2653" s="3" t="s">
        <v>19271</v>
      </c>
      <c r="F2653" s="3" t="s">
        <v>19272</v>
      </c>
      <c r="G2653" s="3" t="s">
        <v>19273</v>
      </c>
      <c r="H2653" s="3" t="s">
        <v>19274</v>
      </c>
      <c r="I2653" s="3" t="str">
        <f>IFERROR(__xludf.DUMMYFUNCTION("GOOGLETRANSLATE(H2653,""id"",""en"")"),"Handover, many people meet young people, just live a living household, it's a cool household.")</f>
        <v>Handover, many people meet young people, just live a living household, it's a cool household.</v>
      </c>
    </row>
    <row r="2654" ht="15.75" customHeight="1">
      <c r="A2654" s="3" t="s">
        <v>19275</v>
      </c>
      <c r="B2654" s="3" t="s">
        <v>19276</v>
      </c>
      <c r="C2654" s="3" t="s">
        <v>19277</v>
      </c>
      <c r="D2654" s="3" t="s">
        <v>19278</v>
      </c>
      <c r="E2654" s="3" t="s">
        <v>19279</v>
      </c>
      <c r="F2654" s="3" t="s">
        <v>19280</v>
      </c>
      <c r="G2654" s="3" t="s">
        <v>19281</v>
      </c>
      <c r="H2654" s="3" t="s">
        <v>19282</v>
      </c>
      <c r="I2654" s="3" t="str">
        <f>IFERROR(__xludf.DUMMYFUNCTION("GOOGLETRANSLATE(H2654,""id"",""en"")"),"discredit select young marriage if it is steady direction yes not a young marriage route risk")</f>
        <v>discredit select young marriage if it is steady direction yes not a young marriage route risk</v>
      </c>
    </row>
    <row r="2655" ht="15.75" customHeight="1">
      <c r="A2655" s="3" t="s">
        <v>19283</v>
      </c>
      <c r="B2655" s="3" t="s">
        <v>19284</v>
      </c>
      <c r="C2655" s="3" t="s">
        <v>19285</v>
      </c>
      <c r="D2655" s="3" t="s">
        <v>19286</v>
      </c>
      <c r="E2655" s="3" t="s">
        <v>19287</v>
      </c>
      <c r="F2655" s="3" t="s">
        <v>19288</v>
      </c>
      <c r="G2655" s="3" t="s">
        <v>19289</v>
      </c>
      <c r="H2655" s="3" t="s">
        <v>19290</v>
      </c>
      <c r="I2655" s="3" t="str">
        <f>IFERROR(__xludf.DUMMYFUNCTION("GOOGLETRANSLATE(H2655,""id"",""en"")"),"young marriage, young marriage to install a treat mental mental mental")</f>
        <v>young marriage, young marriage to install a treat mental mental mental</v>
      </c>
    </row>
    <row r="2656" ht="15.75" customHeight="1">
      <c r="A2656" s="3" t="s">
        <v>19291</v>
      </c>
      <c r="B2656" s="3" t="s">
        <v>19292</v>
      </c>
      <c r="C2656" s="3" t="s">
        <v>19293</v>
      </c>
      <c r="D2656" s="3" t="s">
        <v>19294</v>
      </c>
      <c r="E2656" s="3" t="s">
        <v>19295</v>
      </c>
      <c r="F2656" s="3" t="s">
        <v>19296</v>
      </c>
      <c r="G2656" s="3" t="s">
        <v>19296</v>
      </c>
      <c r="H2656" s="3" t="s">
        <v>19297</v>
      </c>
      <c r="I2656" s="3" t="str">
        <f>IFERROR(__xludf.DUMMYFUNCTION("GOOGLETRANSLATE(H2656,""id"",""en"")"),"young marriage elderly marriage")</f>
        <v>young marriage elderly marriage</v>
      </c>
    </row>
    <row r="2657" ht="15.75" customHeight="1">
      <c r="A2657" s="3" t="s">
        <v>19298</v>
      </c>
      <c r="B2657" s="3" t="s">
        <v>19299</v>
      </c>
      <c r="C2657" s="3" t="s">
        <v>19300</v>
      </c>
      <c r="D2657" s="3" t="s">
        <v>19301</v>
      </c>
      <c r="E2657" s="3" t="s">
        <v>19302</v>
      </c>
      <c r="F2657" s="3" t="s">
        <v>19303</v>
      </c>
      <c r="G2657" s="3" t="s">
        <v>19304</v>
      </c>
      <c r="H2657" s="3" t="s">
        <v>19305</v>
      </c>
      <c r="I2657" s="3" t="str">
        <f>IFERROR(__xludf.DUMMYFUNCTION("GOOGLETRANSLATE(H2657,""id"",""en"")"),"heavy young marriage sometimes when old marriage think dizzy thinking of marriage")</f>
        <v>heavy young marriage sometimes when old marriage think dizzy thinking of marriage</v>
      </c>
    </row>
    <row r="2658" ht="15.75" customHeight="1">
      <c r="A2658" s="3" t="s">
        <v>19306</v>
      </c>
      <c r="B2658" s="3" t="s">
        <v>19307</v>
      </c>
      <c r="C2658" s="3" t="s">
        <v>19308</v>
      </c>
      <c r="D2658" s="3" t="s">
        <v>19309</v>
      </c>
      <c r="E2658" s="3" t="s">
        <v>19310</v>
      </c>
      <c r="F2658" s="3" t="s">
        <v>19311</v>
      </c>
      <c r="G2658" s="3" t="s">
        <v>19312</v>
      </c>
      <c r="H2658" s="3" t="s">
        <v>19313</v>
      </c>
      <c r="I2658" s="3" t="str">
        <f>IFERROR(__xludf.DUMMYFUNCTION("GOOGLETRANSLATE(H2658,""id"",""en"")"),"young marriage if you mental money, please, if you force it")</f>
        <v>young marriage if you mental money, please, if you force it</v>
      </c>
    </row>
    <row r="2659" ht="15.75" customHeight="1">
      <c r="A2659" s="3" t="s">
        <v>19314</v>
      </c>
      <c r="B2659" s="3" t="s">
        <v>19315</v>
      </c>
      <c r="C2659" s="3" t="s">
        <v>19316</v>
      </c>
      <c r="D2659" s="3" t="s">
        <v>19317</v>
      </c>
      <c r="E2659" s="3" t="s">
        <v>19318</v>
      </c>
      <c r="F2659" s="3" t="s">
        <v>19319</v>
      </c>
      <c r="G2659" s="3" t="s">
        <v>19320</v>
      </c>
      <c r="H2659" s="3" t="s">
        <v>19321</v>
      </c>
      <c r="I2659" s="3" t="str">
        <f>IFERROR(__xludf.DUMMYFUNCTION("GOOGLETRANSLATE(H2659,""id"",""en"")"),"Marriage is ready to be quiet if you break up young, don't be fanfare, tell people to marry young marriage to break up, the age of mature is bad to break up young")</f>
        <v>Marriage is ready to be quiet if you break up young, don't be fanfare, tell people to marry young marriage to break up, the age of mature is bad to break up young</v>
      </c>
    </row>
    <row r="2660" ht="15.75" customHeight="1">
      <c r="A2660" s="3" t="s">
        <v>19322</v>
      </c>
      <c r="B2660" s="3" t="s">
        <v>19323</v>
      </c>
      <c r="C2660" s="3" t="s">
        <v>19324</v>
      </c>
      <c r="D2660" s="3" t="s">
        <v>19325</v>
      </c>
      <c r="E2660" s="3" t="s">
        <v>19325</v>
      </c>
      <c r="F2660" s="3" t="s">
        <v>19326</v>
      </c>
      <c r="G2660" s="3" t="s">
        <v>19327</v>
      </c>
      <c r="H2660" s="3" t="s">
        <v>19328</v>
      </c>
      <c r="I2660" s="3" t="str">
        <f>IFERROR(__xludf.DUMMYFUNCTION("GOOGLETRANSLATE(H2660,""id"",""en"")"),"marriage mudaga deh mudamasih teach hall")</f>
        <v>marriage mudaga deh mudamasih teach hall</v>
      </c>
    </row>
    <row r="2661" ht="15.75" customHeight="1">
      <c r="A2661" s="3" t="s">
        <v>19329</v>
      </c>
      <c r="B2661" s="3" t="s">
        <v>19330</v>
      </c>
      <c r="C2661" s="3" t="s">
        <v>19331</v>
      </c>
      <c r="D2661" s="3" t="s">
        <v>19332</v>
      </c>
      <c r="E2661" s="3" t="s">
        <v>19333</v>
      </c>
      <c r="F2661" s="3" t="s">
        <v>19334</v>
      </c>
      <c r="G2661" s="3" t="s">
        <v>19335</v>
      </c>
      <c r="H2661" s="3" t="s">
        <v>19336</v>
      </c>
      <c r="I2661" s="3" t="str">
        <f>IFERROR(__xludf.DUMMYFUNCTION("GOOGLETRANSLATE(H2661,""id"",""en"")"),"Young Marriage Old Marriage Misile Hanging People Hanging Ready")</f>
        <v>Young Marriage Old Marriage Misile Hanging People Hanging Ready</v>
      </c>
    </row>
    <row r="2662" ht="15.75" customHeight="1">
      <c r="A2662" s="3" t="s">
        <v>19337</v>
      </c>
      <c r="B2662" s="3" t="s">
        <v>19337</v>
      </c>
      <c r="C2662" s="3" t="s">
        <v>19338</v>
      </c>
      <c r="D2662" s="3" t="s">
        <v>19339</v>
      </c>
      <c r="E2662" s="3" t="s">
        <v>19340</v>
      </c>
      <c r="F2662" s="3" t="s">
        <v>19341</v>
      </c>
      <c r="G2662" s="3" t="s">
        <v>19342</v>
      </c>
      <c r="H2662" s="3" t="s">
        <v>19343</v>
      </c>
      <c r="I2662" s="3" t="str">
        <f>IFERROR(__xludf.DUMMYFUNCTION("GOOGLETRANSLATE(H2662,""id"",""en"")"),"Young Marriage Young Name Emotions Unstable or the law of marriage according to the Shari'a")</f>
        <v>Young Marriage Young Name Emotions Unstable or the law of marriage according to the Shari'a</v>
      </c>
    </row>
    <row r="2663" ht="15.75" customHeight="1">
      <c r="A2663" s="3" t="s">
        <v>19344</v>
      </c>
      <c r="B2663" s="3" t="s">
        <v>19345</v>
      </c>
      <c r="C2663" s="3" t="s">
        <v>19346</v>
      </c>
      <c r="D2663" s="3" t="s">
        <v>19347</v>
      </c>
      <c r="E2663" s="3" t="s">
        <v>19348</v>
      </c>
      <c r="F2663" s="3" t="s">
        <v>19349</v>
      </c>
      <c r="G2663" s="3" t="s">
        <v>19350</v>
      </c>
      <c r="H2663" s="3" t="s">
        <v>19351</v>
      </c>
      <c r="I2663" s="3" t="str">
        <f>IFERROR(__xludf.DUMMYFUNCTION("GOOGLETRANSLATE(H2663,""id"",""en"")"),"is that honestly love how she thinks about marriage if the word wrong is young marriage mental money")</f>
        <v>is that honestly love how she thinks about marriage if the word wrong is young marriage mental money</v>
      </c>
    </row>
    <row r="2664" ht="15.75" customHeight="1">
      <c r="A2664" s="3" t="s">
        <v>19352</v>
      </c>
      <c r="B2664" s="3" t="s">
        <v>19353</v>
      </c>
      <c r="C2664" s="3" t="s">
        <v>19354</v>
      </c>
      <c r="D2664" s="3" t="s">
        <v>19355</v>
      </c>
      <c r="E2664" s="3" t="s">
        <v>19356</v>
      </c>
      <c r="F2664" s="3" t="s">
        <v>19357</v>
      </c>
      <c r="G2664" s="3" t="s">
        <v>19358</v>
      </c>
      <c r="H2664" s="3" t="s">
        <v>19359</v>
      </c>
      <c r="I2664" s="3" t="str">
        <f>IFERROR(__xludf.DUMMYFUNCTION("GOOGLETRANSLATE(H2664,""id"",""en"")"),"Need ciiil ciil Japanese girl amp South Korean thinking about life Trlantar male marriage old marriage left behind a man to chase psk amp marriage more so that you are waiting for age to prove you need a man")</f>
        <v>Need ciiil ciil Japanese girl amp South Korean thinking about life Trlantar male marriage old marriage left behind a man to chase psk amp marriage more so that you are waiting for age to prove you need a man</v>
      </c>
    </row>
    <row r="2665" ht="15.75" customHeight="1">
      <c r="A2665" s="3" t="s">
        <v>19360</v>
      </c>
      <c r="B2665" s="3" t="s">
        <v>19361</v>
      </c>
      <c r="C2665" s="3" t="s">
        <v>19362</v>
      </c>
      <c r="D2665" s="3" t="s">
        <v>19363</v>
      </c>
      <c r="E2665" s="3" t="s">
        <v>19364</v>
      </c>
      <c r="F2665" s="3" t="s">
        <v>19365</v>
      </c>
      <c r="G2665" s="3" t="s">
        <v>19366</v>
      </c>
      <c r="H2665" s="3" t="s">
        <v>19367</v>
      </c>
      <c r="I2665" s="3" t="str">
        <f>IFERROR(__xludf.DUMMYFUNCTION("GOOGLETRANSLATE(H2665,""id"",""en"")"),"Young marriage people are just like good hahaha, it's not good")</f>
        <v>Young marriage people are just like good hahaha, it's not good</v>
      </c>
    </row>
    <row r="2666" ht="15.75" customHeight="1">
      <c r="A2666" s="3" t="s">
        <v>19368</v>
      </c>
      <c r="B2666" s="3" t="s">
        <v>19369</v>
      </c>
      <c r="C2666" s="3" t="s">
        <v>170</v>
      </c>
      <c r="D2666" s="3" t="s">
        <v>169</v>
      </c>
      <c r="E2666" s="3" t="s">
        <v>169</v>
      </c>
      <c r="F2666" s="3" t="s">
        <v>169</v>
      </c>
      <c r="G2666" s="3" t="s">
        <v>169</v>
      </c>
      <c r="H2666" s="3" t="s">
        <v>170</v>
      </c>
      <c r="I2666" s="3" t="str">
        <f>IFERROR(__xludf.DUMMYFUNCTION("GOOGLETRANSLATE(H2666,""id"",""en"")"),"The Young Marriage")</f>
        <v>The Young Marriage</v>
      </c>
    </row>
    <row r="2667" ht="15.75" customHeight="1">
      <c r="A2667" s="3" t="s">
        <v>19370</v>
      </c>
      <c r="B2667" s="3" t="s">
        <v>19370</v>
      </c>
      <c r="C2667" s="3" t="s">
        <v>19371</v>
      </c>
      <c r="D2667" s="3" t="s">
        <v>19372</v>
      </c>
      <c r="E2667" s="3" t="s">
        <v>19373</v>
      </c>
      <c r="F2667" s="3" t="s">
        <v>19374</v>
      </c>
      <c r="G2667" s="3" t="s">
        <v>19375</v>
      </c>
      <c r="H2667" s="3" t="s">
        <v>19376</v>
      </c>
      <c r="I2667" s="3" t="str">
        <f>IFERROR(__xludf.DUMMYFUNCTION("GOOGLETRANSLATE(H2667,""id"",""en"")"),"work parts of young people who are young marriage")</f>
        <v>work parts of young people who are young marriage</v>
      </c>
    </row>
    <row r="2668" ht="15.75" customHeight="1">
      <c r="A2668" s="3" t="s">
        <v>19377</v>
      </c>
      <c r="B2668" s="3" t="s">
        <v>19377</v>
      </c>
      <c r="C2668" s="3" t="s">
        <v>19378</v>
      </c>
      <c r="D2668" s="3" t="s">
        <v>19379</v>
      </c>
      <c r="E2668" s="3" t="s">
        <v>19380</v>
      </c>
      <c r="F2668" s="3" t="s">
        <v>19381</v>
      </c>
      <c r="G2668" s="3" t="s">
        <v>19382</v>
      </c>
      <c r="H2668" s="3" t="s">
        <v>19383</v>
      </c>
      <c r="I2668" s="3" t="str">
        <f>IFERROR(__xludf.DUMMYFUNCTION("GOOGLETRANSLATE(H2668,""id"",""en"")"),"Demanding Families The influence of the noisy environment is only the environment of marriage, the young age of LDR, unfortunately the work of the experience is okay, it's good if you are aware of the favors only")</f>
        <v>Demanding Families The influence of the noisy environment is only the environment of marriage, the young age of LDR, unfortunately the work of the experience is okay, it's good if you are aware of the favors only</v>
      </c>
    </row>
    <row r="2669" ht="15.75" customHeight="1">
      <c r="A2669" s="3" t="s">
        <v>19384</v>
      </c>
      <c r="B2669" s="3" t="s">
        <v>19385</v>
      </c>
      <c r="C2669" s="3" t="s">
        <v>19386</v>
      </c>
      <c r="D2669" s="3" t="s">
        <v>19387</v>
      </c>
      <c r="E2669" s="3" t="s">
        <v>19388</v>
      </c>
      <c r="F2669" s="3" t="s">
        <v>19389</v>
      </c>
      <c r="G2669" s="3" t="s">
        <v>19389</v>
      </c>
      <c r="H2669" s="3" t="s">
        <v>19390</v>
      </c>
      <c r="I2669" s="3" t="str">
        <f>IFERROR(__xludf.DUMMYFUNCTION("GOOGLETRANSLATE(H2669,""id"",""en"")"),"Achievement of Ganjar Youth Central Java Porn Marriage")</f>
        <v>Achievement of Ganjar Youth Central Java Porn Marriage</v>
      </c>
    </row>
    <row r="2670" ht="15.75" customHeight="1">
      <c r="A2670" s="3" t="s">
        <v>19391</v>
      </c>
      <c r="B2670" s="3" t="s">
        <v>19392</v>
      </c>
      <c r="C2670" s="3" t="s">
        <v>19393</v>
      </c>
      <c r="D2670" s="3" t="s">
        <v>19394</v>
      </c>
      <c r="E2670" s="3" t="s">
        <v>19395</v>
      </c>
      <c r="F2670" s="3" t="s">
        <v>19396</v>
      </c>
      <c r="G2670" s="3" t="s">
        <v>19397</v>
      </c>
      <c r="H2670" s="3" t="s">
        <v>19398</v>
      </c>
      <c r="I2670" s="3" t="str">
        <f>IFERROR(__xludf.DUMMYFUNCTION("GOOGLETRANSLATE(H2670,""id"",""en"")"),"Young brother rarely uploads to see your parents' parents first born first sister brother siblings")</f>
        <v>Young brother rarely uploads to see your parents' parents first born first sister brother siblings</v>
      </c>
    </row>
    <row r="2671" ht="15.75" customHeight="1">
      <c r="A2671" s="3" t="s">
        <v>19399</v>
      </c>
      <c r="B2671" s="3" t="s">
        <v>19400</v>
      </c>
      <c r="C2671" s="3" t="s">
        <v>19400</v>
      </c>
      <c r="D2671" s="3" t="s">
        <v>19401</v>
      </c>
      <c r="E2671" s="3" t="s">
        <v>19402</v>
      </c>
      <c r="F2671" s="3" t="s">
        <v>19403</v>
      </c>
      <c r="G2671" s="3" t="s">
        <v>19403</v>
      </c>
      <c r="H2671" s="3" t="s">
        <v>19404</v>
      </c>
      <c r="I2671" s="3" t="str">
        <f>IFERROR(__xludf.DUMMYFUNCTION("GOOGLETRANSLATE(H2671,""id"",""en"")"),"it turns out that young marriage is difficult")</f>
        <v>it turns out that young marriage is difficult</v>
      </c>
    </row>
    <row r="2672" ht="15.75" customHeight="1">
      <c r="A2672" s="3" t="s">
        <v>19405</v>
      </c>
      <c r="B2672" s="3" t="s">
        <v>19405</v>
      </c>
      <c r="C2672" s="3" t="s">
        <v>19406</v>
      </c>
      <c r="D2672" s="3" t="s">
        <v>19407</v>
      </c>
      <c r="E2672" s="3" t="s">
        <v>19408</v>
      </c>
      <c r="F2672" s="3" t="s">
        <v>19409</v>
      </c>
      <c r="G2672" s="3" t="s">
        <v>19409</v>
      </c>
      <c r="H2672" s="3" t="s">
        <v>19410</v>
      </c>
      <c r="I2672" s="3" t="str">
        <f>IFERROR(__xludf.DUMMYFUNCTION("GOOGLETRANSLATE(H2672,""id"",""en"")"),"young marriage ages")</f>
        <v>young marriage ages</v>
      </c>
    </row>
    <row r="2673" ht="15.75" customHeight="1">
      <c r="A2673" s="3" t="s">
        <v>19411</v>
      </c>
      <c r="B2673" s="3" t="s">
        <v>19412</v>
      </c>
      <c r="C2673" s="3" t="s">
        <v>19413</v>
      </c>
      <c r="D2673" s="3" t="s">
        <v>19414</v>
      </c>
      <c r="E2673" s="3" t="s">
        <v>19415</v>
      </c>
      <c r="F2673" s="3" t="s">
        <v>19416</v>
      </c>
      <c r="G2673" s="3" t="s">
        <v>19417</v>
      </c>
      <c r="H2673" s="3" t="s">
        <v>19418</v>
      </c>
      <c r="I2673" s="3" t="str">
        <f>IFERROR(__xludf.DUMMYFUNCTION("GOOGLETRANSLATE(H2673,""id"",""en"")"),"if a guy in work permission to find money so that the nature is easy to marry young, yes, the principal of Ninuuunininuuu")</f>
        <v>if a guy in work permission to find money so that the nature is easy to marry young, yes, the principal of Ninuuunininuuu</v>
      </c>
    </row>
    <row r="2674" ht="15.75" customHeight="1">
      <c r="A2674" s="3" t="s">
        <v>19419</v>
      </c>
      <c r="B2674" s="3" t="s">
        <v>19420</v>
      </c>
      <c r="C2674" s="3" t="s">
        <v>19421</v>
      </c>
      <c r="D2674" s="3" t="s">
        <v>19422</v>
      </c>
      <c r="E2674" s="3" t="s">
        <v>19423</v>
      </c>
      <c r="F2674" s="3" t="s">
        <v>19424</v>
      </c>
      <c r="G2674" s="3" t="s">
        <v>19424</v>
      </c>
      <c r="H2674" s="3" t="s">
        <v>19425</v>
      </c>
      <c r="I2674" s="3" t="str">
        <f>IFERROR(__xludf.DUMMYFUNCTION("GOOGLETRANSLATE(H2674,""id"",""en"")"),"super young marriage dear haerin")</f>
        <v>super young marriage dear haerin</v>
      </c>
    </row>
    <row r="2675" ht="15.75" customHeight="1">
      <c r="A2675" s="3" t="s">
        <v>19426</v>
      </c>
      <c r="B2675" s="3" t="s">
        <v>19427</v>
      </c>
      <c r="C2675" s="3" t="s">
        <v>19428</v>
      </c>
      <c r="D2675" s="3" t="s">
        <v>19429</v>
      </c>
      <c r="E2675" s="3" t="s">
        <v>19430</v>
      </c>
      <c r="F2675" s="3" t="s">
        <v>19431</v>
      </c>
      <c r="G2675" s="3" t="s">
        <v>19432</v>
      </c>
      <c r="H2675" s="3" t="s">
        <v>19433</v>
      </c>
      <c r="I2675" s="3" t="str">
        <f>IFERROR(__xludf.DUMMYFUNCTION("GOOGLETRANSLATE(H2675,""id"",""en"")"),"Very funny yesterday's walking brother Mbah Mama Mantu Passed Fuck to tell the neighboring child of Pantar Marriage People People Married Young Yhh")</f>
        <v>Very funny yesterday's walking brother Mbah Mama Mantu Passed Fuck to tell the neighboring child of Pantar Marriage People People Married Young Yhh</v>
      </c>
    </row>
    <row r="2676" ht="15.75" customHeight="1">
      <c r="A2676" s="3" t="s">
        <v>19434</v>
      </c>
      <c r="B2676" s="3" t="s">
        <v>19434</v>
      </c>
      <c r="C2676" s="3" t="s">
        <v>19435</v>
      </c>
      <c r="D2676" s="3" t="s">
        <v>19436</v>
      </c>
      <c r="E2676" s="3" t="s">
        <v>19437</v>
      </c>
      <c r="F2676" s="3" t="s">
        <v>19438</v>
      </c>
      <c r="G2676" s="3" t="s">
        <v>19439</v>
      </c>
      <c r="H2676" s="3" t="s">
        <v>19440</v>
      </c>
      <c r="I2676" s="3" t="str">
        <f>IFERROR(__xludf.DUMMYFUNCTION("GOOGLETRANSLATE(H2676,""id"",""en"")"),"not withdrawing young marriage to the strange answer suddenly invite marriage to the children of people")</f>
        <v>not withdrawing young marriage to the strange answer suddenly invite marriage to the children of people</v>
      </c>
    </row>
    <row r="2677" ht="15.75" customHeight="1">
      <c r="A2677" s="3" t="s">
        <v>19441</v>
      </c>
      <c r="B2677" s="3" t="s">
        <v>19442</v>
      </c>
      <c r="C2677" s="3" t="s">
        <v>19443</v>
      </c>
      <c r="D2677" s="3" t="s">
        <v>19444</v>
      </c>
      <c r="E2677" s="3" t="s">
        <v>19445</v>
      </c>
      <c r="F2677" s="3" t="s">
        <v>19446</v>
      </c>
      <c r="G2677" s="3" t="s">
        <v>19447</v>
      </c>
      <c r="H2677" s="3" t="s">
        <v>19448</v>
      </c>
      <c r="I2677" s="3" t="str">
        <f>IFERROR(__xludf.DUMMYFUNCTION("GOOGLETRANSLATE(H2677,""id"",""en"")"),"Children age children age age healthy young investment healthy eating sports numbers please live energetic age, just business")</f>
        <v>Children age children age age healthy young investment healthy eating sports numbers please live energetic age, just business</v>
      </c>
    </row>
    <row r="2678" ht="15.75" customHeight="1">
      <c r="A2678" s="3" t="s">
        <v>19449</v>
      </c>
      <c r="B2678" s="3" t="s">
        <v>19450</v>
      </c>
      <c r="C2678" s="3" t="s">
        <v>19450</v>
      </c>
      <c r="D2678" s="3" t="s">
        <v>19451</v>
      </c>
      <c r="E2678" s="3" t="s">
        <v>19451</v>
      </c>
      <c r="F2678" s="3" t="s">
        <v>19452</v>
      </c>
      <c r="G2678" s="3" t="s">
        <v>19452</v>
      </c>
      <c r="H2678" s="3" t="s">
        <v>19453</v>
      </c>
      <c r="I2678" s="3" t="str">
        <f>IFERROR(__xludf.DUMMYFUNCTION("GOOGLETRANSLATE(H2678,""id"",""en"")"),"Young Marriage Not Mental Economy Cultural late")</f>
        <v>Young Marriage Not Mental Economy Cultural late</v>
      </c>
    </row>
    <row r="2679" ht="15.75" customHeight="1">
      <c r="A2679" s="3" t="s">
        <v>19454</v>
      </c>
      <c r="B2679" s="3" t="s">
        <v>19455</v>
      </c>
      <c r="C2679" s="3" t="s">
        <v>19456</v>
      </c>
      <c r="D2679" s="3" t="s">
        <v>19457</v>
      </c>
      <c r="E2679" s="3" t="s">
        <v>19457</v>
      </c>
      <c r="F2679" s="3" t="s">
        <v>19458</v>
      </c>
      <c r="G2679" s="3" t="s">
        <v>19459</v>
      </c>
      <c r="H2679" s="3" t="s">
        <v>19460</v>
      </c>
      <c r="I2679" s="3" t="str">
        <f>IFERROR(__xludf.DUMMYFUNCTION("GOOGLETRANSLATE(H2679,""id"",""en"")"),"Kiesha Alvaro Young Marriage Terms of Pasha Purple")</f>
        <v>Kiesha Alvaro Young Marriage Terms of Pasha Purple</v>
      </c>
    </row>
    <row r="2680" ht="15.75" customHeight="1">
      <c r="A2680" s="3" t="s">
        <v>19461</v>
      </c>
      <c r="B2680" s="3" t="s">
        <v>19462</v>
      </c>
      <c r="C2680" s="3" t="s">
        <v>19463</v>
      </c>
      <c r="D2680" s="3" t="s">
        <v>19464</v>
      </c>
      <c r="E2680" s="3" t="s">
        <v>19465</v>
      </c>
      <c r="F2680" s="3" t="s">
        <v>19466</v>
      </c>
      <c r="G2680" s="3" t="s">
        <v>19467</v>
      </c>
      <c r="H2680" s="3" t="s">
        <v>19468</v>
      </c>
      <c r="I2680" s="3" t="str">
        <f>IFERROR(__xludf.DUMMYFUNCTION("GOOGLETRANSLATE(H2680,""id"",""en"")"),"Gathering Elementary School Friends of Marriage Children Nutua Marriage Suggestions Hurry Marriage Youth Favors Tell Marriage Happy Marriage")</f>
        <v>Gathering Elementary School Friends of Marriage Children Nutua Marriage Suggestions Hurry Marriage Youth Favors Tell Marriage Happy Marriage</v>
      </c>
    </row>
    <row r="2681" ht="15.75" customHeight="1">
      <c r="A2681" s="3" t="s">
        <v>19469</v>
      </c>
      <c r="B2681" s="3" t="s">
        <v>19470</v>
      </c>
      <c r="C2681" s="3" t="s">
        <v>19471</v>
      </c>
      <c r="D2681" s="3" t="s">
        <v>19472</v>
      </c>
      <c r="E2681" s="3" t="s">
        <v>19473</v>
      </c>
      <c r="F2681" s="3" t="s">
        <v>19474</v>
      </c>
      <c r="G2681" s="3" t="s">
        <v>19475</v>
      </c>
      <c r="H2681" s="3" t="s">
        <v>19476</v>
      </c>
      <c r="I2681" s="3" t="str">
        <f>IFERROR(__xludf.DUMMYFUNCTION("GOOGLETRANSLATE(H2681,""id"",""en"")"),"Define Knowing Religion Passing the Sunnah Hadith Sunnah Bachelor of the Exclusive Covering People of the Young Marriage People Fast Taaruf Process")</f>
        <v>Define Knowing Religion Passing the Sunnah Hadith Sunnah Bachelor of the Exclusive Covering People of the Young Marriage People Fast Taaruf Process</v>
      </c>
    </row>
    <row r="2682" ht="15.75" customHeight="1">
      <c r="A2682" s="3" t="s">
        <v>19477</v>
      </c>
      <c r="B2682" s="3" t="s">
        <v>19478</v>
      </c>
      <c r="C2682" s="3" t="s">
        <v>19479</v>
      </c>
      <c r="D2682" s="3" t="s">
        <v>19480</v>
      </c>
      <c r="E2682" s="3" t="s">
        <v>19480</v>
      </c>
      <c r="F2682" s="3" t="s">
        <v>19481</v>
      </c>
      <c r="G2682" s="3" t="s">
        <v>19482</v>
      </c>
      <c r="H2682" s="3" t="s">
        <v>19483</v>
      </c>
      <c r="I2682" s="3" t="str">
        <f>IFERROR(__xludf.DUMMYFUNCTION("GOOGLETRANSLATE(H2682,""id"",""en"")"),"Pinching the age of the push of young marriage")</f>
        <v>Pinching the age of the push of young marriage</v>
      </c>
    </row>
    <row r="2683" ht="15.75" customHeight="1">
      <c r="A2683" s="3" t="s">
        <v>19484</v>
      </c>
      <c r="B2683" s="3" t="s">
        <v>19484</v>
      </c>
      <c r="C2683" s="3" t="s">
        <v>19485</v>
      </c>
      <c r="D2683" s="3" t="s">
        <v>19486</v>
      </c>
      <c r="E2683" s="3" t="s">
        <v>19487</v>
      </c>
      <c r="F2683" s="3" t="s">
        <v>19488</v>
      </c>
      <c r="G2683" s="3" t="s">
        <v>19488</v>
      </c>
      <c r="H2683" s="3" t="s">
        <v>19489</v>
      </c>
      <c r="I2683" s="3" t="str">
        <f>IFERROR(__xludf.DUMMYFUNCTION("GOOGLETRANSLATE(H2683,""id"",""en"")"),"Young Marriage Wrong Carver")</f>
        <v>Young Marriage Wrong Carver</v>
      </c>
    </row>
    <row r="2684" ht="15.75" customHeight="1">
      <c r="A2684" s="3" t="s">
        <v>19490</v>
      </c>
      <c r="B2684" s="3" t="s">
        <v>19491</v>
      </c>
      <c r="C2684" s="3" t="s">
        <v>19492</v>
      </c>
      <c r="D2684" s="3" t="s">
        <v>19493</v>
      </c>
      <c r="E2684" s="3" t="s">
        <v>19493</v>
      </c>
      <c r="F2684" s="3" t="s">
        <v>19494</v>
      </c>
      <c r="G2684" s="3" t="s">
        <v>19495</v>
      </c>
      <c r="H2684" s="3" t="s">
        <v>19496</v>
      </c>
      <c r="I2684" s="3" t="str">
        <f>IFERROR(__xludf.DUMMYFUNCTION("GOOGLETRANSLATE(H2684,""id"",""en"")"),"Trans Meeting of Parents Sitha Marino Bastian Steel Marriage Young Trans")</f>
        <v>Trans Meeting of Parents Sitha Marino Bastian Steel Marriage Young Trans</v>
      </c>
    </row>
    <row r="2685" ht="15.75" customHeight="1">
      <c r="A2685" s="3" t="s">
        <v>19497</v>
      </c>
      <c r="B2685" s="3" t="s">
        <v>19498</v>
      </c>
      <c r="C2685" s="3" t="s">
        <v>19499</v>
      </c>
      <c r="D2685" s="3" t="s">
        <v>19500</v>
      </c>
      <c r="E2685" s="3" t="s">
        <v>19500</v>
      </c>
      <c r="F2685" s="3" t="s">
        <v>169</v>
      </c>
      <c r="G2685" s="3" t="s">
        <v>169</v>
      </c>
      <c r="H2685" s="3" t="s">
        <v>170</v>
      </c>
      <c r="I2685" s="3" t="str">
        <f>IFERROR(__xludf.DUMMYFUNCTION("GOOGLETRANSLATE(H2685,""id"",""en"")"),"The Young Marriage")</f>
        <v>The Young Marriage</v>
      </c>
    </row>
    <row r="2686" ht="15.75" customHeight="1">
      <c r="A2686" s="3" t="s">
        <v>19501</v>
      </c>
      <c r="B2686" s="3" t="s">
        <v>19502</v>
      </c>
      <c r="C2686" s="3" t="s">
        <v>19503</v>
      </c>
      <c r="D2686" s="3" t="s">
        <v>19504</v>
      </c>
      <c r="E2686" s="3" t="s">
        <v>19505</v>
      </c>
      <c r="F2686" s="3" t="s">
        <v>19506</v>
      </c>
      <c r="G2686" s="3" t="s">
        <v>19507</v>
      </c>
      <c r="H2686" s="3" t="s">
        <v>19508</v>
      </c>
      <c r="I2686" s="3" t="str">
        <f>IFERROR(__xludf.DUMMYFUNCTION("GOOGLETRANSLATE(H2686,""id"",""en"")"),"Ihhh meeting with friends, shocked to the story of the younger rit rit anjayyy class, dizzy looking for dizzy money in a successful household care.")</f>
        <v>Ihhh meeting with friends, shocked to the story of the younger rit rit anjayyy class, dizzy looking for dizzy money in a successful household care.</v>
      </c>
    </row>
    <row r="2687" ht="15.75" customHeight="1">
      <c r="A2687" s="3" t="s">
        <v>19509</v>
      </c>
      <c r="B2687" s="3" t="s">
        <v>19510</v>
      </c>
      <c r="C2687" s="3" t="s">
        <v>19511</v>
      </c>
      <c r="D2687" s="3" t="s">
        <v>19512</v>
      </c>
      <c r="E2687" s="3" t="s">
        <v>19513</v>
      </c>
      <c r="F2687" s="3" t="s">
        <v>19514</v>
      </c>
      <c r="G2687" s="3" t="s">
        <v>19515</v>
      </c>
      <c r="H2687" s="3" t="s">
        <v>19516</v>
      </c>
      <c r="I2687" s="3" t="str">
        <f>IFERROR(__xludf.DUMMYFUNCTION("GOOGLETRANSLATE(H2687,""id"",""en"")"),"hih I am adeeeeeeeeeeeeeeeeeeeeeeeeeeeeeeeeeeeeeeeeeeeeeeeeeeeeeeeeeeeenseeeeeeeeeeeeeeeeeeee byem nosmid sister")</f>
        <v>hih I am adeeeeeeeeeeeeeeeeeeeeeeeeeeeeeeeeeeeeeeeeeeeeeeeeeeeeeeeeeeeenseeeeeeeeeeeeeeeeeeee byem nosmid sister</v>
      </c>
    </row>
    <row r="2688" ht="15.75" customHeight="1">
      <c r="A2688" s="3" t="s">
        <v>19517</v>
      </c>
      <c r="B2688" s="3" t="s">
        <v>19518</v>
      </c>
      <c r="C2688" s="3" t="s">
        <v>19519</v>
      </c>
      <c r="D2688" s="3" t="s">
        <v>19520</v>
      </c>
      <c r="E2688" s="3" t="s">
        <v>19521</v>
      </c>
      <c r="F2688" s="3" t="s">
        <v>19521</v>
      </c>
      <c r="G2688" s="3" t="s">
        <v>19521</v>
      </c>
      <c r="H2688" s="3" t="s">
        <v>19522</v>
      </c>
      <c r="I2688" s="3" t="str">
        <f>IFERROR(__xludf.DUMMYFUNCTION("GOOGLETRANSLATE(H2688,""id"",""en"")"),"generation vs young marriage")</f>
        <v>generation vs young marriage</v>
      </c>
    </row>
    <row r="2689" ht="15.75" customHeight="1">
      <c r="A2689" s="3" t="s">
        <v>19523</v>
      </c>
      <c r="B2689" s="3" t="s">
        <v>19523</v>
      </c>
      <c r="C2689" s="3" t="s">
        <v>19524</v>
      </c>
      <c r="D2689" s="3" t="s">
        <v>19525</v>
      </c>
      <c r="E2689" s="3" t="s">
        <v>19526</v>
      </c>
      <c r="F2689" s="3" t="s">
        <v>19527</v>
      </c>
      <c r="G2689" s="3" t="s">
        <v>19528</v>
      </c>
      <c r="H2689" s="3" t="s">
        <v>19529</v>
      </c>
      <c r="I2689" s="3" t="str">
        <f>IFERROR(__xludf.DUMMYFUNCTION("GOOGLETRANSLATE(H2689,""id"",""en"")"),"Father Mother and Buy a Used House of Marriage Young Marriage")</f>
        <v>Father Mother and Buy a Used House of Marriage Young Marriage</v>
      </c>
    </row>
    <row r="2690" ht="15.75" customHeight="1">
      <c r="A2690" s="3" t="s">
        <v>19530</v>
      </c>
      <c r="B2690" s="3" t="s">
        <v>19531</v>
      </c>
      <c r="C2690" s="3" t="s">
        <v>19532</v>
      </c>
      <c r="D2690" s="3" t="s">
        <v>19533</v>
      </c>
      <c r="E2690" s="3" t="s">
        <v>19534</v>
      </c>
      <c r="F2690" s="3" t="s">
        <v>19535</v>
      </c>
      <c r="G2690" s="3" t="s">
        <v>19536</v>
      </c>
      <c r="H2690" s="3" t="s">
        <v>19537</v>
      </c>
      <c r="I2690" s="3" t="str">
        <f>IFERROR(__xludf.DUMMYFUNCTION("GOOGLETRANSLATE(H2690,""id"",""en"")"),"Young Marriage Friend Divorce Households Not Take Divorce Divorce Beautiful Widow Glowing anyway Marriage Age mature age of adult FIGHT")</f>
        <v>Young Marriage Friend Divorce Households Not Take Divorce Divorce Beautiful Widow Glowing anyway Marriage Age mature age of adult FIGHT</v>
      </c>
    </row>
    <row r="2691" ht="15.75" customHeight="1">
      <c r="A2691" s="3" t="s">
        <v>19538</v>
      </c>
      <c r="B2691" s="3" t="s">
        <v>19539</v>
      </c>
      <c r="C2691" s="3" t="s">
        <v>19540</v>
      </c>
      <c r="D2691" s="3" t="s">
        <v>19541</v>
      </c>
      <c r="E2691" s="3" t="s">
        <v>19541</v>
      </c>
      <c r="F2691" s="3" t="s">
        <v>19542</v>
      </c>
      <c r="G2691" s="3" t="s">
        <v>19543</v>
      </c>
      <c r="H2691" s="3" t="s">
        <v>19544</v>
      </c>
      <c r="I2691" s="3" t="str">
        <f>IFERROR(__xludf.DUMMYFUNCTION("GOOGLETRANSLATE(H2691,""id"",""en"")"),"Young Marriage Young Gain Free Think Mental Mental Stable Money NR")</f>
        <v>Young Marriage Young Gain Free Think Mental Mental Stable Money NR</v>
      </c>
    </row>
    <row r="2692" ht="15.75" customHeight="1">
      <c r="A2692" s="3" t="s">
        <v>19545</v>
      </c>
      <c r="B2692" s="3" t="s">
        <v>19546</v>
      </c>
      <c r="C2692" s="3" t="s">
        <v>19547</v>
      </c>
      <c r="D2692" s="3" t="s">
        <v>19548</v>
      </c>
      <c r="E2692" s="3" t="s">
        <v>19548</v>
      </c>
      <c r="F2692" s="3" t="s">
        <v>19549</v>
      </c>
      <c r="G2692" s="3" t="s">
        <v>19550</v>
      </c>
      <c r="H2692" s="3" t="s">
        <v>19551</v>
      </c>
      <c r="I2692" s="3" t="str">
        <f>IFERROR(__xludf.DUMMYFUNCTION("GOOGLETRANSLATE(H2692,""id"",""en"")"),"Meeting Parents Sitha Marino Bastian Steel Marriage Young Trans")</f>
        <v>Meeting Parents Sitha Marino Bastian Steel Marriage Young Trans</v>
      </c>
    </row>
    <row r="2693" ht="15.75" customHeight="1">
      <c r="A2693" s="3" t="s">
        <v>19552</v>
      </c>
      <c r="B2693" s="3" t="s">
        <v>19553</v>
      </c>
      <c r="C2693" s="3" t="s">
        <v>19554</v>
      </c>
      <c r="D2693" s="3" t="s">
        <v>19555</v>
      </c>
      <c r="E2693" s="3" t="s">
        <v>19555</v>
      </c>
      <c r="F2693" s="3" t="s">
        <v>19556</v>
      </c>
      <c r="G2693" s="3" t="s">
        <v>19557</v>
      </c>
      <c r="H2693" s="3" t="s">
        <v>19558</v>
      </c>
      <c r="I2693" s="3" t="str">
        <f>IFERROR(__xludf.DUMMYFUNCTION("GOOGLETRANSLATE(H2693,""id"",""en"")"),"Yes, the culture of the Indonesian world, the majority of the religion of the ancestors belonging to the same culture of young marriage polygamy belonging")</f>
        <v>Yes, the culture of the Indonesian world, the majority of the religion of the ancestors belonging to the same culture of young marriage polygamy belonging</v>
      </c>
    </row>
    <row r="2694" ht="15.75" customHeight="1">
      <c r="A2694" s="3" t="s">
        <v>19559</v>
      </c>
      <c r="B2694" s="3" t="s">
        <v>19559</v>
      </c>
      <c r="C2694" s="3" t="s">
        <v>19560</v>
      </c>
      <c r="D2694" s="3" t="s">
        <v>19561</v>
      </c>
      <c r="E2694" s="3" t="s">
        <v>19562</v>
      </c>
      <c r="F2694" s="3" t="s">
        <v>19563</v>
      </c>
      <c r="G2694" s="3" t="s">
        <v>19564</v>
      </c>
      <c r="H2694" s="3" t="s">
        <v>19565</v>
      </c>
      <c r="I2694" s="3" t="str">
        <f>IFERROR(__xludf.DUMMYFUNCTION("GOOGLETRANSLATE(H2694,""id"",""en"")"),"Briooo young people marriage to buy car loans using online judge taxis")</f>
        <v>Briooo young people marriage to buy car loans using online judge taxis</v>
      </c>
    </row>
    <row r="2695" ht="15.75" customHeight="1">
      <c r="A2695" s="3" t="s">
        <v>19566</v>
      </c>
      <c r="B2695" s="3" t="s">
        <v>19567</v>
      </c>
      <c r="C2695" s="3" t="s">
        <v>19568</v>
      </c>
      <c r="D2695" s="3" t="s">
        <v>19569</v>
      </c>
      <c r="E2695" s="3" t="s">
        <v>19570</v>
      </c>
      <c r="F2695" s="3" t="s">
        <v>19571</v>
      </c>
      <c r="G2695" s="3" t="s">
        <v>19572</v>
      </c>
      <c r="H2695" s="3" t="s">
        <v>19573</v>
      </c>
      <c r="I2695" s="3" t="str">
        <f>IFERROR(__xludf.DUMMYFUNCTION("GOOGLETRANSLATE(H2695,""id"",""en"")"),"Thanks to the tube easily, it's easy to be afraid that young marriage is gaperlu anxiety")</f>
        <v>Thanks to the tube easily, it's easy to be afraid that young marriage is gaperlu anxiety</v>
      </c>
    </row>
    <row r="2696" ht="15.75" customHeight="1">
      <c r="A2696" s="3" t="s">
        <v>19574</v>
      </c>
      <c r="B2696" s="3" t="s">
        <v>19574</v>
      </c>
      <c r="C2696" s="3" t="s">
        <v>19575</v>
      </c>
      <c r="D2696" s="3" t="s">
        <v>19576</v>
      </c>
      <c r="E2696" s="3" t="s">
        <v>19577</v>
      </c>
      <c r="F2696" s="3" t="s">
        <v>19578</v>
      </c>
      <c r="G2696" s="3" t="s">
        <v>19579</v>
      </c>
      <c r="H2696" s="3" t="s">
        <v>19580</v>
      </c>
      <c r="I2696" s="3" t="str">
        <f>IFERROR(__xludf.DUMMYFUNCTION("GOOGLETRANSLATE(H2696,""id"",""en"")"),"hope young, you assault your age friend")</f>
        <v>hope young, you assault your age friend</v>
      </c>
    </row>
    <row r="2697" ht="15.75" customHeight="1">
      <c r="A2697" s="3" t="s">
        <v>19581</v>
      </c>
      <c r="B2697" s="3" t="s">
        <v>19582</v>
      </c>
      <c r="C2697" s="3" t="s">
        <v>19583</v>
      </c>
      <c r="D2697" s="3" t="s">
        <v>19584</v>
      </c>
      <c r="E2697" s="3" t="s">
        <v>19585</v>
      </c>
      <c r="F2697" s="3" t="s">
        <v>19586</v>
      </c>
      <c r="G2697" s="3" t="s">
        <v>19587</v>
      </c>
      <c r="H2697" s="3" t="s">
        <v>19588</v>
      </c>
      <c r="I2697" s="3" t="str">
        <f>IFERROR(__xludf.DUMMYFUNCTION("GOOGLETRANSLATE(H2697,""id"",""en"")"),"Np yes fuck mentang asking the young marriage to the youth")</f>
        <v>Np yes fuck mentang asking the young marriage to the youth</v>
      </c>
    </row>
    <row r="2698" ht="15.75" customHeight="1">
      <c r="A2698" s="3" t="s">
        <v>19589</v>
      </c>
      <c r="B2698" s="3" t="s">
        <v>19590</v>
      </c>
      <c r="C2698" s="3" t="s">
        <v>19591</v>
      </c>
      <c r="D2698" s="3" t="s">
        <v>19592</v>
      </c>
      <c r="E2698" s="3" t="s">
        <v>19593</v>
      </c>
      <c r="F2698" s="3" t="s">
        <v>19594</v>
      </c>
      <c r="G2698" s="3" t="s">
        <v>19595</v>
      </c>
      <c r="H2698" s="3" t="s">
        <v>19596</v>
      </c>
      <c r="I2698" s="3" t="str">
        <f>IFERROR(__xludf.DUMMYFUNCTION("GOOGLETRANSLATE(H2698,""id"",""en"")"),"Yes, my son is artara Wayasena, Jamet, sometimes sometimes ngeselin if Rani is the ideal of her young marriage, yes, please pray for harmony, yes heheww")</f>
        <v>Yes, my son is artara Wayasena, Jamet, sometimes sometimes ngeselin if Rani is the ideal of her young marriage, yes, please pray for harmony, yes heheww</v>
      </c>
    </row>
    <row r="2699" ht="15.75" customHeight="1">
      <c r="A2699" s="3" t="s">
        <v>19597</v>
      </c>
      <c r="B2699" s="3" t="s">
        <v>19597</v>
      </c>
      <c r="C2699" s="3" t="s">
        <v>19597</v>
      </c>
      <c r="D2699" s="3" t="s">
        <v>19598</v>
      </c>
      <c r="E2699" s="3" t="s">
        <v>19599</v>
      </c>
      <c r="F2699" s="3" t="s">
        <v>169</v>
      </c>
      <c r="G2699" s="3" t="s">
        <v>169</v>
      </c>
      <c r="H2699" s="3" t="s">
        <v>170</v>
      </c>
      <c r="I2699" s="3" t="str">
        <f>IFERROR(__xludf.DUMMYFUNCTION("GOOGLETRANSLATE(H2699,""id"",""en"")"),"The Young Marriage")</f>
        <v>The Young Marriage</v>
      </c>
    </row>
    <row r="2700" ht="15.75" customHeight="1">
      <c r="A2700" s="3" t="s">
        <v>19600</v>
      </c>
      <c r="B2700" s="3" t="s">
        <v>19601</v>
      </c>
      <c r="C2700" s="3" t="s">
        <v>19602</v>
      </c>
      <c r="D2700" s="3" t="s">
        <v>19603</v>
      </c>
      <c r="E2700" s="3" t="s">
        <v>19604</v>
      </c>
      <c r="F2700" s="3" t="s">
        <v>19605</v>
      </c>
      <c r="G2700" s="3" t="s">
        <v>19606</v>
      </c>
      <c r="H2700" s="3" t="s">
        <v>19607</v>
      </c>
      <c r="I2700" s="3" t="str">
        <f>IFERROR(__xludf.DUMMYFUNCTION("GOOGLETRANSLATE(H2700,""id"",""en"")"),"he said if his wife was waiting for a transvestite husband to be annoyed, he said oh the wife of a young marriage yes marriage accident male friends grinned saying soul mate brother")</f>
        <v>he said if his wife was waiting for a transvestite husband to be annoyed, he said oh the wife of a young marriage yes marriage accident male friends grinned saying soul mate brother</v>
      </c>
    </row>
    <row r="2701" ht="15.75" customHeight="1">
      <c r="A2701" s="3" t="s">
        <v>19608</v>
      </c>
      <c r="B2701" s="3" t="s">
        <v>19609</v>
      </c>
      <c r="C2701" s="3" t="s">
        <v>19610</v>
      </c>
      <c r="D2701" s="3" t="s">
        <v>19611</v>
      </c>
      <c r="E2701" s="3" t="s">
        <v>19612</v>
      </c>
      <c r="F2701" s="3" t="s">
        <v>19613</v>
      </c>
      <c r="G2701" s="3" t="s">
        <v>19614</v>
      </c>
      <c r="H2701" s="3" t="s">
        <v>19615</v>
      </c>
      <c r="I2701" s="3" t="str">
        <f>IFERROR(__xludf.DUMMYFUNCTION("GOOGLETRANSLATE(H2701,""id"",""en"")"),"Real Record the history of Aisyah sick because of young marriage")</f>
        <v>Real Record the history of Aisyah sick because of young marriage</v>
      </c>
    </row>
    <row r="2702" ht="15.75" customHeight="1">
      <c r="A2702" s="3" t="s">
        <v>19616</v>
      </c>
      <c r="B2702" s="3" t="s">
        <v>19616</v>
      </c>
      <c r="C2702" s="3" t="s">
        <v>19617</v>
      </c>
      <c r="D2702" s="3" t="s">
        <v>19618</v>
      </c>
      <c r="E2702" s="3" t="s">
        <v>19619</v>
      </c>
      <c r="F2702" s="3" t="s">
        <v>19620</v>
      </c>
      <c r="G2702" s="3" t="s">
        <v>19621</v>
      </c>
      <c r="H2702" s="3" t="s">
        <v>19622</v>
      </c>
      <c r="I2702" s="3" t="str">
        <f>IFERROR(__xludf.DUMMYFUNCTION("GOOGLETRANSLATE(H2702,""id"",""en"")"),"See HBS Young Marriage Friends Try the results of children's money")</f>
        <v>See HBS Young Marriage Friends Try the results of children's money</v>
      </c>
    </row>
    <row r="2703" ht="15.75" customHeight="1">
      <c r="A2703" s="3" t="s">
        <v>19623</v>
      </c>
      <c r="B2703" s="3" t="s">
        <v>19624</v>
      </c>
      <c r="C2703" s="3" t="s">
        <v>19625</v>
      </c>
      <c r="D2703" s="3" t="s">
        <v>19626</v>
      </c>
      <c r="E2703" s="3" t="s">
        <v>19627</v>
      </c>
      <c r="F2703" s="3" t="s">
        <v>19628</v>
      </c>
      <c r="G2703" s="3" t="s">
        <v>19629</v>
      </c>
      <c r="H2703" s="3" t="s">
        <v>19630</v>
      </c>
      <c r="I2703" s="3" t="str">
        <f>IFERROR(__xludf.DUMMYFUNCTION("GOOGLETRANSLATE(H2703,""id"",""en"")"),"Very born An flexing mahmud tiktok marriage age of handover tastes cool sivaling world young people's way of life different people hadeh")</f>
        <v>Very born An flexing mahmud tiktok marriage age of handover tastes cool sivaling world young people's way of life different people hadeh</v>
      </c>
    </row>
    <row r="2704" ht="15.75" customHeight="1">
      <c r="A2704" s="3" t="s">
        <v>19631</v>
      </c>
      <c r="B2704" s="3" t="s">
        <v>19632</v>
      </c>
      <c r="C2704" s="3" t="s">
        <v>19633</v>
      </c>
      <c r="D2704" s="3" t="s">
        <v>19634</v>
      </c>
      <c r="E2704" s="3" t="s">
        <v>19635</v>
      </c>
      <c r="F2704" s="3" t="s">
        <v>19636</v>
      </c>
      <c r="G2704" s="3" t="s">
        <v>19637</v>
      </c>
      <c r="H2704" s="3" t="s">
        <v>19638</v>
      </c>
      <c r="I2704" s="3" t="str">
        <f>IFERROR(__xludf.DUMMYFUNCTION("GOOGLETRANSLATE(H2704,""id"",""en"")"),"Discuss aisyah young marriage fetus healthy course")</f>
        <v>Discuss aisyah young marriage fetus healthy course</v>
      </c>
    </row>
    <row r="2705" ht="15.75" customHeight="1">
      <c r="A2705" s="3" t="s">
        <v>19639</v>
      </c>
      <c r="B2705" s="3" t="s">
        <v>19639</v>
      </c>
      <c r="C2705" s="3" t="s">
        <v>19640</v>
      </c>
      <c r="D2705" s="3" t="s">
        <v>19641</v>
      </c>
      <c r="E2705" s="3" t="s">
        <v>19642</v>
      </c>
      <c r="F2705" s="3" t="s">
        <v>19643</v>
      </c>
      <c r="G2705" s="3" t="s">
        <v>19644</v>
      </c>
      <c r="H2705" s="3" t="s">
        <v>19645</v>
      </c>
      <c r="I2705" s="3" t="str">
        <f>IFERROR(__xludf.DUMMYFUNCTION("GOOGLETRANSLATE(H2705,""id"",""en"")"),"times koko na rather afraid of the purpose of marriage, just graduated from the Kokoku young marriage")</f>
        <v>times koko na rather afraid of the purpose of marriage, just graduated from the Kokoku young marriage</v>
      </c>
    </row>
    <row r="2706" ht="15.75" customHeight="1">
      <c r="A2706" s="3" t="s">
        <v>19646</v>
      </c>
      <c r="B2706" s="3" t="s">
        <v>19647</v>
      </c>
      <c r="C2706" s="3" t="s">
        <v>19648</v>
      </c>
      <c r="D2706" s="3" t="s">
        <v>19649</v>
      </c>
      <c r="E2706" s="3" t="s">
        <v>19650</v>
      </c>
      <c r="F2706" s="3" t="s">
        <v>19651</v>
      </c>
      <c r="G2706" s="3" t="s">
        <v>19652</v>
      </c>
      <c r="H2706" s="3" t="s">
        <v>19653</v>
      </c>
      <c r="I2706" s="3" t="str">
        <f>IFERROR(__xludf.DUMMYFUNCTION("GOOGLETRANSLATE(H2706,""id"",""en"")"),"Drinking Postinor dying, turn to marry, I have difficulty getting pregnant, you have an influence, if the fruit has been in the sperm.")</f>
        <v>Drinking Postinor dying, turn to marry, I have difficulty getting pregnant, you have an influence, if the fruit has been in the sperm.</v>
      </c>
    </row>
    <row r="2707" ht="15.75" customHeight="1">
      <c r="A2707" s="3" t="s">
        <v>19654</v>
      </c>
      <c r="B2707" s="3" t="s">
        <v>19655</v>
      </c>
      <c r="C2707" s="3" t="s">
        <v>19656</v>
      </c>
      <c r="D2707" s="3" t="s">
        <v>19657</v>
      </c>
      <c r="E2707" s="3" t="s">
        <v>19658</v>
      </c>
      <c r="F2707" s="3" t="s">
        <v>19659</v>
      </c>
      <c r="G2707" s="3" t="s">
        <v>19660</v>
      </c>
      <c r="H2707" s="3" t="s">
        <v>19661</v>
      </c>
      <c r="I2707" s="3" t="str">
        <f>IFERROR(__xludf.DUMMYFUNCTION("GOOGLETRANSLATE(H2707,""id"",""en"")"),"young marriage parents as a child trying to break up the life of teenagers")</f>
        <v>young marriage parents as a child trying to break up the life of teenagers</v>
      </c>
    </row>
    <row r="2708" ht="15.75" customHeight="1">
      <c r="A2708" s="3" t="s">
        <v>19662</v>
      </c>
      <c r="B2708" s="3" t="s">
        <v>19663</v>
      </c>
      <c r="C2708" s="3" t="s">
        <v>19664</v>
      </c>
      <c r="D2708" s="3" t="s">
        <v>19665</v>
      </c>
      <c r="E2708" s="3" t="s">
        <v>19666</v>
      </c>
      <c r="F2708" s="3" t="s">
        <v>19667</v>
      </c>
      <c r="G2708" s="3" t="s">
        <v>19668</v>
      </c>
      <c r="H2708" s="3" t="s">
        <v>19669</v>
      </c>
      <c r="I2708" s="3" t="str">
        <f>IFERROR(__xludf.DUMMYFUNCTION("GOOGLETRANSLATE(H2708,""id"",""en"")"),"college makes a commotion marriage with a friend's wrong lifting spirit of young marriage, yes clarification of sorry between stupid, it makes me uncomfortable and thank you friends")</f>
        <v>college makes a commotion marriage with a friend's wrong lifting spirit of young marriage, yes clarification of sorry between stupid, it makes me uncomfortable and thank you friends</v>
      </c>
    </row>
    <row r="2709" ht="15.75" customHeight="1">
      <c r="A2709" s="3" t="s">
        <v>19670</v>
      </c>
      <c r="B2709" s="3" t="s">
        <v>19671</v>
      </c>
      <c r="C2709" s="3" t="s">
        <v>19672</v>
      </c>
      <c r="D2709" s="3" t="s">
        <v>19673</v>
      </c>
      <c r="E2709" s="3" t="s">
        <v>19674</v>
      </c>
      <c r="F2709" s="3" t="s">
        <v>19675</v>
      </c>
      <c r="G2709" s="3" t="s">
        <v>19676</v>
      </c>
      <c r="H2709" s="3" t="s">
        <v>19677</v>
      </c>
      <c r="I2709" s="3" t="str">
        <f>IFERROR(__xludf.DUMMYFUNCTION("GOOGLETRANSLATE(H2709,""id"",""en"")"),"Astagfirullah young marriage amiin if the money of the candidate ahaha")</f>
        <v>Astagfirullah young marriage amiin if the money of the candidate ahaha</v>
      </c>
    </row>
    <row r="2710" ht="15.75" customHeight="1">
      <c r="A2710" s="3" t="s">
        <v>19678</v>
      </c>
      <c r="B2710" s="3" t="s">
        <v>19679</v>
      </c>
      <c r="C2710" s="3" t="s">
        <v>19680</v>
      </c>
      <c r="D2710" s="3" t="s">
        <v>19681</v>
      </c>
      <c r="E2710" s="3" t="s">
        <v>19682</v>
      </c>
      <c r="F2710" s="3" t="s">
        <v>19683</v>
      </c>
      <c r="G2710" s="3" t="s">
        <v>19684</v>
      </c>
      <c r="H2710" s="3" t="s">
        <v>19685</v>
      </c>
      <c r="I2710" s="3" t="str">
        <f>IFERROR(__xludf.DUMMYFUNCTION("GOOGLETRANSLATE(H2710,""id"",""en"")"),"Many of my friends marry young, pay the parents' parents to get a business")</f>
        <v>Many of my friends marry young, pay the parents' parents to get a business</v>
      </c>
    </row>
    <row r="2711" ht="15.75" customHeight="1">
      <c r="A2711" s="3" t="s">
        <v>19686</v>
      </c>
      <c r="B2711" s="3" t="s">
        <v>19687</v>
      </c>
      <c r="C2711" s="3" t="s">
        <v>19688</v>
      </c>
      <c r="D2711" s="3" t="s">
        <v>19689</v>
      </c>
      <c r="E2711" s="3" t="s">
        <v>19690</v>
      </c>
      <c r="F2711" s="3" t="s">
        <v>19691</v>
      </c>
      <c r="G2711" s="3" t="s">
        <v>19692</v>
      </c>
      <c r="H2711" s="3" t="s">
        <v>19693</v>
      </c>
      <c r="I2711" s="3" t="str">
        <f>IFERROR(__xludf.DUMMYFUNCTION("GOOGLETRANSLATE(H2711,""id"",""en"")"),"Civil servants support quite dead young child marriage children who are not very work aged, aka retirement plus for only hehee")</f>
        <v>Civil servants support quite dead young child marriage children who are not very work aged, aka retirement plus for only hehee</v>
      </c>
    </row>
    <row r="2712" ht="15.75" customHeight="1">
      <c r="A2712" s="3" t="s">
        <v>19694</v>
      </c>
      <c r="B2712" s="3" t="s">
        <v>19695</v>
      </c>
      <c r="C2712" s="3" t="s">
        <v>19696</v>
      </c>
      <c r="D2712" s="3" t="s">
        <v>19697</v>
      </c>
      <c r="E2712" s="3" t="s">
        <v>19698</v>
      </c>
      <c r="F2712" s="3" t="s">
        <v>19699</v>
      </c>
      <c r="G2712" s="3" t="s">
        <v>19700</v>
      </c>
      <c r="H2712" s="3" t="s">
        <v>19701</v>
      </c>
      <c r="I2712" s="3" t="str">
        <f>IFERROR(__xludf.DUMMYFUNCTION("GOOGLETRANSLATE(H2712,""id"",""en"")"),"Mahabenar community thumbs up sometimes the brain is fast nder widow of old virgin young marriages.")</f>
        <v>Mahabenar community thumbs up sometimes the brain is fast nder widow of old virgin young marriages.</v>
      </c>
    </row>
    <row r="2713" ht="15.75" customHeight="1">
      <c r="A2713" s="3" t="s">
        <v>19702</v>
      </c>
      <c r="B2713" s="3" t="s">
        <v>19703</v>
      </c>
      <c r="C2713" s="3" t="s">
        <v>19704</v>
      </c>
      <c r="D2713" s="3" t="s">
        <v>19705</v>
      </c>
      <c r="E2713" s="3" t="s">
        <v>19706</v>
      </c>
      <c r="F2713" s="3" t="s">
        <v>19707</v>
      </c>
      <c r="G2713" s="3" t="s">
        <v>19708</v>
      </c>
      <c r="H2713" s="3" t="s">
        <v>19709</v>
      </c>
      <c r="I2713" s="3" t="str">
        <f>IFERROR(__xludf.DUMMYFUNCTION("GOOGLETRANSLATE(H2713,""id"",""en"")"),"said that young people marry a brilliant solution off the burden of brother burden of the root sister thinking")</f>
        <v>said that young people marry a brilliant solution off the burden of brother burden of the root sister thinking</v>
      </c>
    </row>
    <row r="2714" ht="15.75" customHeight="1">
      <c r="A2714" s="3" t="s">
        <v>19710</v>
      </c>
      <c r="B2714" s="3" t="s">
        <v>19711</v>
      </c>
      <c r="C2714" s="3" t="s">
        <v>19712</v>
      </c>
      <c r="D2714" s="3" t="s">
        <v>19713</v>
      </c>
      <c r="E2714" s="3" t="s">
        <v>19714</v>
      </c>
      <c r="F2714" s="3" t="s">
        <v>19715</v>
      </c>
      <c r="G2714" s="3" t="s">
        <v>19716</v>
      </c>
      <c r="H2714" s="3" t="s">
        <v>19717</v>
      </c>
      <c r="I2714" s="3" t="str">
        <f>IFERROR(__xludf.DUMMYFUNCTION("GOOGLETRANSLATE(H2714,""id"",""en"")"),"added to the end of Eid anxious marriage to the Kendara House, young people are worried about young money, the spirit of the solution")</f>
        <v>added to the end of Eid anxious marriage to the Kendara House, young people are worried about young money, the spirit of the solution</v>
      </c>
    </row>
    <row r="2715" ht="15.75" customHeight="1">
      <c r="A2715" s="3" t="s">
        <v>19718</v>
      </c>
      <c r="B2715" s="3" t="s">
        <v>19719</v>
      </c>
      <c r="C2715" s="3" t="s">
        <v>19720</v>
      </c>
      <c r="D2715" s="3" t="s">
        <v>19721</v>
      </c>
      <c r="E2715" s="3" t="s">
        <v>19721</v>
      </c>
      <c r="F2715" s="3" t="s">
        <v>19721</v>
      </c>
      <c r="G2715" s="3" t="s">
        <v>19721</v>
      </c>
      <c r="H2715" s="3" t="s">
        <v>19720</v>
      </c>
      <c r="I2715" s="3" t="str">
        <f>IFERROR(__xludf.DUMMYFUNCTION("GOOGLETRANSLATE(H2715,""id"",""en"")"),"hi ayo young marriage")</f>
        <v>hi ayo young marriage</v>
      </c>
    </row>
    <row r="2716" ht="15.75" customHeight="1">
      <c r="A2716" s="3" t="s">
        <v>19722</v>
      </c>
      <c r="B2716" s="3" t="s">
        <v>19723</v>
      </c>
      <c r="C2716" s="3" t="s">
        <v>19724</v>
      </c>
      <c r="D2716" s="3" t="s">
        <v>19725</v>
      </c>
      <c r="E2716" s="3" t="s">
        <v>19726</v>
      </c>
      <c r="F2716" s="3" t="s">
        <v>19727</v>
      </c>
      <c r="G2716" s="3" t="s">
        <v>19728</v>
      </c>
      <c r="H2716" s="3" t="s">
        <v>19729</v>
      </c>
      <c r="I2716" s="3" t="str">
        <f>IFERROR(__xludf.DUMMYFUNCTION("GOOGLETRANSLATE(H2716,""id"",""en"")"),"young hamburin money fortunately money if the marriage of the child lives in front of him")</f>
        <v>young hamburin money fortunately money if the marriage of the child lives in front of him</v>
      </c>
    </row>
    <row r="2717" ht="15.75" customHeight="1">
      <c r="A2717" s="3" t="s">
        <v>19730</v>
      </c>
      <c r="B2717" s="3" t="s">
        <v>19731</v>
      </c>
      <c r="C2717" s="3" t="s">
        <v>19732</v>
      </c>
      <c r="D2717" s="3" t="s">
        <v>19733</v>
      </c>
      <c r="E2717" s="3" t="s">
        <v>19734</v>
      </c>
      <c r="F2717" s="3" t="s">
        <v>19735</v>
      </c>
      <c r="G2717" s="3" t="s">
        <v>19736</v>
      </c>
      <c r="H2717" s="3" t="s">
        <v>19737</v>
      </c>
      <c r="I2717" s="3" t="str">
        <f>IFERROR(__xludf.DUMMYFUNCTION("GOOGLETRANSLATE(H2717,""id"",""en"")"),"the song is so late young people who are not pregnant, marriage to marry a neat story timeline")</f>
        <v>the song is so late young people who are not pregnant, marriage to marry a neat story timeline</v>
      </c>
    </row>
    <row r="2718" ht="15.75" customHeight="1">
      <c r="A2718" s="3" t="s">
        <v>19738</v>
      </c>
      <c r="B2718" s="3" t="s">
        <v>19739</v>
      </c>
      <c r="C2718" s="3" t="s">
        <v>19740</v>
      </c>
      <c r="D2718" s="3" t="s">
        <v>19741</v>
      </c>
      <c r="E2718" s="3" t="s">
        <v>19742</v>
      </c>
      <c r="F2718" s="3" t="s">
        <v>19743</v>
      </c>
      <c r="G2718" s="3" t="s">
        <v>19744</v>
      </c>
      <c r="H2718" s="3" t="s">
        <v>19745</v>
      </c>
      <c r="I2718" s="3" t="str">
        <f>IFERROR(__xludf.DUMMYFUNCTION("GOOGLETRANSLATE(H2718,""id"",""en"")"),"Yeh the brother istigfar boyfriend connecting the end of the body, discuss the condom, if a boyfriend, just know the limit if you are dying, just marriage after marriage young children, there are many rich cases")</f>
        <v>Yeh the brother istigfar boyfriend connecting the end of the body, discuss the condom, if a boyfriend, just know the limit if you are dying, just marriage after marriage young children, there are many rich cases</v>
      </c>
    </row>
    <row r="2719" ht="15.75" customHeight="1">
      <c r="A2719" s="3" t="s">
        <v>19746</v>
      </c>
      <c r="B2719" s="3" t="s">
        <v>19746</v>
      </c>
      <c r="C2719" s="3" t="s">
        <v>19747</v>
      </c>
      <c r="D2719" s="3" t="s">
        <v>19748</v>
      </c>
      <c r="E2719" s="3" t="s">
        <v>19749</v>
      </c>
      <c r="F2719" s="3" t="s">
        <v>19750</v>
      </c>
      <c r="G2719" s="3" t="s">
        <v>19751</v>
      </c>
      <c r="H2719" s="3" t="s">
        <v>19752</v>
      </c>
      <c r="I2719" s="3" t="str">
        <f>IFERROR(__xludf.DUMMYFUNCTION("GOOGLETRANSLATE(H2719,""id"",""en"")"),"young marriage is afraid of stress just tell me to make a mokat")</f>
        <v>young marriage is afraid of stress just tell me to make a mokat</v>
      </c>
    </row>
    <row r="2720" ht="15.75" customHeight="1">
      <c r="A2720" s="3" t="s">
        <v>19753</v>
      </c>
      <c r="B2720" s="3" t="s">
        <v>19753</v>
      </c>
      <c r="C2720" s="3" t="s">
        <v>19754</v>
      </c>
      <c r="D2720" s="3" t="s">
        <v>19755</v>
      </c>
      <c r="E2720" s="3" t="s">
        <v>19756</v>
      </c>
      <c r="F2720" s="3" t="s">
        <v>19757</v>
      </c>
      <c r="G2720" s="3" t="s">
        <v>19758</v>
      </c>
      <c r="H2720" s="3" t="s">
        <v>19759</v>
      </c>
      <c r="I2720" s="3" t="str">
        <f>IFERROR(__xludf.DUMMYFUNCTION("GOOGLETRANSLATE(H2720,""id"",""en"")"),"all you teenager reject young marriage established, read gamau marriage rich")</f>
        <v>all you teenager reject young marriage established, read gamau marriage rich</v>
      </c>
    </row>
    <row r="2721" ht="15.75" customHeight="1">
      <c r="A2721" s="3" t="s">
        <v>19760</v>
      </c>
      <c r="B2721" s="3" t="s">
        <v>19760</v>
      </c>
      <c r="C2721" s="3" t="s">
        <v>19761</v>
      </c>
      <c r="D2721" s="3" t="s">
        <v>19762</v>
      </c>
      <c r="E2721" s="3" t="s">
        <v>19763</v>
      </c>
      <c r="F2721" s="3" t="s">
        <v>19764</v>
      </c>
      <c r="G2721" s="3" t="s">
        <v>19764</v>
      </c>
      <c r="H2721" s="3" t="s">
        <v>19765</v>
      </c>
      <c r="I2721" s="3" t="str">
        <f>IFERROR(__xludf.DUMMYFUNCTION("GOOGLETRANSLATE(H2721,""id"",""en"")"),"friends if you get married, it's wasteful")</f>
        <v>friends if you get married, it's wasteful</v>
      </c>
    </row>
    <row r="2722" ht="15.75" customHeight="1">
      <c r="A2722" s="3" t="s">
        <v>19766</v>
      </c>
      <c r="B2722" s="3" t="s">
        <v>19767</v>
      </c>
      <c r="C2722" s="3" t="s">
        <v>19768</v>
      </c>
      <c r="D2722" s="3" t="s">
        <v>19769</v>
      </c>
      <c r="E2722" s="3" t="s">
        <v>19770</v>
      </c>
      <c r="F2722" s="3" t="s">
        <v>19771</v>
      </c>
      <c r="G2722" s="3" t="s">
        <v>19772</v>
      </c>
      <c r="H2722" s="3" t="s">
        <v>19773</v>
      </c>
      <c r="I2722" s="3" t="str">
        <f>IFERROR(__xludf.DUMMYFUNCTION("GOOGLETRANSLATE(H2722,""id"",""en"")"),"the realm of young widowers marriage children take care of young widows for children to survive looking for children's living")</f>
        <v>the realm of young widowers marriage children take care of young widows for children to survive looking for children's living</v>
      </c>
    </row>
    <row r="2723" ht="15.75" customHeight="1">
      <c r="A2723" s="3" t="s">
        <v>19774</v>
      </c>
      <c r="B2723" s="3" t="s">
        <v>19775</v>
      </c>
      <c r="C2723" s="3" t="s">
        <v>19776</v>
      </c>
      <c r="D2723" s="3" t="s">
        <v>19777</v>
      </c>
      <c r="E2723" s="3" t="s">
        <v>19778</v>
      </c>
      <c r="F2723" s="3" t="s">
        <v>19779</v>
      </c>
      <c r="G2723" s="3" t="s">
        <v>19780</v>
      </c>
      <c r="H2723" s="3" t="s">
        <v>19781</v>
      </c>
      <c r="I2723" s="3" t="str">
        <f>IFERROR(__xludf.DUMMYFUNCTION("GOOGLETRANSLATE(H2723,""id"",""en"")"),"beside the pair of young people knowing marriage care about grape grepe jubbub fuck fucking if it's a pervert, please do a personal vehicle")</f>
        <v>beside the pair of young people knowing marriage care about grape grepe jubbub fuck fucking if it's a pervert, please do a personal vehicle</v>
      </c>
    </row>
    <row r="2724" ht="15.75" customHeight="1">
      <c r="A2724" s="3" t="s">
        <v>19782</v>
      </c>
      <c r="B2724" s="3" t="s">
        <v>19783</v>
      </c>
      <c r="C2724" s="3" t="s">
        <v>19784</v>
      </c>
      <c r="D2724" s="3" t="s">
        <v>19785</v>
      </c>
      <c r="E2724" s="3" t="s">
        <v>19785</v>
      </c>
      <c r="F2724" s="3" t="s">
        <v>19786</v>
      </c>
      <c r="G2724" s="3" t="s">
        <v>19787</v>
      </c>
      <c r="H2724" s="3" t="s">
        <v>19788</v>
      </c>
      <c r="I2724" s="3" t="str">
        <f>IFERROR(__xludf.DUMMYFUNCTION("GOOGLETRANSLATE(H2724,""id"",""en"")"),"ngak girlfriend of old virgin you are installing young marriage")</f>
        <v>ngak girlfriend of old virgin you are installing young marriage</v>
      </c>
    </row>
    <row r="2725" ht="15.75" customHeight="1">
      <c r="A2725" s="3" t="s">
        <v>19789</v>
      </c>
      <c r="B2725" s="3" t="s">
        <v>19789</v>
      </c>
      <c r="C2725" s="3" t="s">
        <v>19790</v>
      </c>
      <c r="D2725" s="3" t="s">
        <v>19791</v>
      </c>
      <c r="E2725" s="3" t="s">
        <v>19792</v>
      </c>
      <c r="F2725" s="3" t="s">
        <v>19793</v>
      </c>
      <c r="G2725" s="3" t="s">
        <v>19794</v>
      </c>
      <c r="H2725" s="3" t="s">
        <v>19795</v>
      </c>
      <c r="I2725" s="3" t="str">
        <f>IFERROR(__xludf.DUMMYFUNCTION("GOOGLETRANSLATE(H2725,""id"",""en"")"),"understand the manga and the sequel is the base of the young marriage to get pregnant, O Allah")</f>
        <v>understand the manga and the sequel is the base of the young marriage to get pregnant, O Allah</v>
      </c>
    </row>
    <row r="2726" ht="15.75" customHeight="1">
      <c r="A2726" s="3" t="s">
        <v>19796</v>
      </c>
      <c r="B2726" s="3" t="s">
        <v>19797</v>
      </c>
      <c r="C2726" s="3" t="s">
        <v>19798</v>
      </c>
      <c r="D2726" s="3" t="s">
        <v>19799</v>
      </c>
      <c r="E2726" s="3" t="s">
        <v>19800</v>
      </c>
      <c r="F2726" s="3" t="s">
        <v>19801</v>
      </c>
      <c r="G2726" s="3" t="s">
        <v>19801</v>
      </c>
      <c r="H2726" s="3" t="s">
        <v>19802</v>
      </c>
      <c r="I2726" s="3" t="str">
        <f>IFERROR(__xludf.DUMMYFUNCTION("GOOGLETRANSLATE(H2726,""id"",""en"")"),"See friends of marriage sister marriage level sjwhwhWywlsbhsidkagwu Cita marriage young marriage")</f>
        <v>See friends of marriage sister marriage level sjwhwhWywlsbhsidkagwu Cita marriage young marriage</v>
      </c>
    </row>
    <row r="2727" ht="15.75" customHeight="1">
      <c r="A2727" s="3" t="s">
        <v>19803</v>
      </c>
      <c r="B2727" s="3" t="s">
        <v>19803</v>
      </c>
      <c r="C2727" s="3" t="s">
        <v>19804</v>
      </c>
      <c r="D2727" s="3" t="s">
        <v>19805</v>
      </c>
      <c r="E2727" s="3" t="s">
        <v>19806</v>
      </c>
      <c r="F2727" s="3" t="s">
        <v>19807</v>
      </c>
      <c r="G2727" s="3" t="s">
        <v>19808</v>
      </c>
      <c r="H2727" s="3" t="s">
        <v>19809</v>
      </c>
      <c r="I2727" s="3" t="str">
        <f>IFERROR(__xludf.DUMMYFUNCTION("GOOGLETRANSLATE(H2727,""id"",""en"")"),"yes the age of the community considers the legal era of grandfather marriage young girls legal age can not speak pedophiles")</f>
        <v>yes the age of the community considers the legal era of grandfather marriage young girls legal age can not speak pedophiles</v>
      </c>
    </row>
    <row r="2728" ht="15.75" customHeight="1">
      <c r="A2728" s="3" t="s">
        <v>19810</v>
      </c>
      <c r="B2728" s="3" t="s">
        <v>19810</v>
      </c>
      <c r="C2728" s="3" t="s">
        <v>19811</v>
      </c>
      <c r="D2728" s="3" t="s">
        <v>19812</v>
      </c>
      <c r="E2728" s="3" t="s">
        <v>19813</v>
      </c>
      <c r="F2728" s="3" t="s">
        <v>19814</v>
      </c>
      <c r="G2728" s="3" t="s">
        <v>19815</v>
      </c>
      <c r="H2728" s="3" t="s">
        <v>19816</v>
      </c>
      <c r="I2728" s="3" t="str">
        <f>IFERROR(__xludf.DUMMYFUNCTION("GOOGLETRANSLATE(H2728,""id"",""en"")"),"Sandwich generation children of his parents are like the intention of pregnant tubes first, aka forced young marriage")</f>
        <v>Sandwich generation children of his parents are like the intention of pregnant tubes first, aka forced young marriage</v>
      </c>
    </row>
    <row r="2729" ht="15.75" customHeight="1">
      <c r="A2729" s="3" t="s">
        <v>19817</v>
      </c>
      <c r="B2729" s="3" t="s">
        <v>19817</v>
      </c>
      <c r="C2729" s="3" t="s">
        <v>19818</v>
      </c>
      <c r="D2729" s="3" t="s">
        <v>19819</v>
      </c>
      <c r="E2729" s="3" t="s">
        <v>19820</v>
      </c>
      <c r="F2729" s="3" t="s">
        <v>19821</v>
      </c>
      <c r="G2729" s="3" t="s">
        <v>19822</v>
      </c>
      <c r="H2729" s="3" t="s">
        <v>19823</v>
      </c>
      <c r="I2729" s="3" t="str">
        <f>IFERROR(__xludf.DUMMYFUNCTION("GOOGLETRANSLATE(H2729,""id"",""en"")"),"mah after young young regrets after just after the aunt just regrets young marriage if you know marriage marriage")</f>
        <v>mah after young young regrets after just after the aunt just regrets young marriage if you know marriage marriage</v>
      </c>
    </row>
    <row r="2730" ht="15.75" customHeight="1">
      <c r="A2730" s="3" t="s">
        <v>19824</v>
      </c>
      <c r="B2730" s="3" t="s">
        <v>19825</v>
      </c>
      <c r="C2730" s="3" t="s">
        <v>19826</v>
      </c>
      <c r="D2730" s="3" t="s">
        <v>19827</v>
      </c>
      <c r="E2730" s="3" t="s">
        <v>19828</v>
      </c>
      <c r="F2730" s="3" t="s">
        <v>19829</v>
      </c>
      <c r="G2730" s="3" t="s">
        <v>19829</v>
      </c>
      <c r="H2730" s="3" t="s">
        <v>19830</v>
      </c>
      <c r="I2730" s="3" t="str">
        <f>IFERROR(__xludf.DUMMYFUNCTION("GOOGLETRANSLATE(H2730,""id"",""en"")"),"fuck this young marriage to save elementary school")</f>
        <v>fuck this young marriage to save elementary school</v>
      </c>
    </row>
    <row r="2731" ht="15.75" customHeight="1">
      <c r="A2731" s="3" t="s">
        <v>19831</v>
      </c>
      <c r="B2731" s="3" t="s">
        <v>19832</v>
      </c>
      <c r="C2731" s="3" t="s">
        <v>19833</v>
      </c>
      <c r="D2731" s="3" t="s">
        <v>19834</v>
      </c>
      <c r="E2731" s="3" t="s">
        <v>19835</v>
      </c>
      <c r="F2731" s="3" t="s">
        <v>19836</v>
      </c>
      <c r="G2731" s="3" t="s">
        <v>19837</v>
      </c>
      <c r="H2731" s="3" t="s">
        <v>19838</v>
      </c>
      <c r="I2731" s="3" t="str">
        <f>IFERROR(__xludf.DUMMYFUNCTION("GOOGLETRANSLATE(H2731,""id"",""en"")"),"Young Marriage Brother As a result sneer carrying a house guy")</f>
        <v>Young Marriage Brother As a result sneer carrying a house guy</v>
      </c>
    </row>
    <row r="2732" ht="15.75" customHeight="1">
      <c r="A2732" s="3" t="s">
        <v>19839</v>
      </c>
      <c r="B2732" s="3" t="s">
        <v>19840</v>
      </c>
      <c r="C2732" s="3" t="s">
        <v>19840</v>
      </c>
      <c r="D2732" s="3" t="s">
        <v>19841</v>
      </c>
      <c r="E2732" s="3" t="s">
        <v>19842</v>
      </c>
      <c r="F2732" s="3" t="s">
        <v>19843</v>
      </c>
      <c r="G2732" s="3" t="s">
        <v>19843</v>
      </c>
      <c r="H2732" s="3" t="s">
        <v>19844</v>
      </c>
      <c r="I2732" s="3" t="str">
        <f>IFERROR(__xludf.DUMMYFUNCTION("GOOGLETRANSLATE(H2732,""id"",""en"")"),"young marriage jeong jaehyun")</f>
        <v>young marriage jeong jaehyun</v>
      </c>
    </row>
    <row r="2733" ht="15.75" customHeight="1">
      <c r="A2733" s="3" t="s">
        <v>19845</v>
      </c>
      <c r="B2733" s="3" t="s">
        <v>19846</v>
      </c>
      <c r="C2733" s="3" t="s">
        <v>19847</v>
      </c>
      <c r="D2733" s="3" t="s">
        <v>19848</v>
      </c>
      <c r="E2733" s="3" t="s">
        <v>19849</v>
      </c>
      <c r="F2733" s="3" t="s">
        <v>19850</v>
      </c>
      <c r="G2733" s="3" t="s">
        <v>19851</v>
      </c>
      <c r="H2733" s="3" t="s">
        <v>19852</v>
      </c>
      <c r="I2733" s="3" t="str">
        <f>IFERROR(__xludf.DUMMYFUNCTION("GOOGLETRANSLATE(H2733,""id"",""en"")"),"The Bal people are very tight, but the time is the ceremony to use the fire so that the young Mud Suciga Celapcelup marriage")</f>
        <v>The Bal people are very tight, but the time is the ceremony to use the fire so that the young Mud Suciga Celapcelup marriage</v>
      </c>
    </row>
    <row r="2734" ht="15.75" customHeight="1">
      <c r="A2734" s="3" t="s">
        <v>19853</v>
      </c>
      <c r="B2734" s="3" t="s">
        <v>19854</v>
      </c>
      <c r="C2734" s="3" t="s">
        <v>19855</v>
      </c>
      <c r="D2734" s="3" t="s">
        <v>19856</v>
      </c>
      <c r="E2734" s="3" t="s">
        <v>19857</v>
      </c>
      <c r="F2734" s="3" t="s">
        <v>19858</v>
      </c>
      <c r="G2734" s="3" t="s">
        <v>19859</v>
      </c>
      <c r="H2734" s="3" t="s">
        <v>19860</v>
      </c>
      <c r="I2734" s="3" t="str">
        <f>IFERROR(__xludf.DUMMYFUNCTION("GOOGLETRANSLATE(H2734,""id"",""en"")"),"GSP is like cheating to beat the wife of a young marriage child bankrupt to escape the debt of the responsibility of the old wife of the children to dispose of the young wife and children")</f>
        <v>GSP is like cheating to beat the wife of a young marriage child bankrupt to escape the debt of the responsibility of the old wife of the children to dispose of the young wife and children</v>
      </c>
    </row>
    <row r="2735" ht="15.75" customHeight="1">
      <c r="A2735" s="3" t="s">
        <v>19861</v>
      </c>
      <c r="B2735" s="3" t="s">
        <v>19862</v>
      </c>
      <c r="C2735" s="3" t="s">
        <v>19863</v>
      </c>
      <c r="D2735" s="3" t="s">
        <v>19864</v>
      </c>
      <c r="E2735" s="3" t="s">
        <v>19865</v>
      </c>
      <c r="F2735" s="3" t="s">
        <v>19866</v>
      </c>
      <c r="G2735" s="3" t="s">
        <v>19866</v>
      </c>
      <c r="H2735" s="3" t="s">
        <v>19867</v>
      </c>
      <c r="I2735" s="3" t="str">
        <f>IFERROR(__xludf.DUMMYFUNCTION("GOOGLETRANSLATE(H2735,""id"",""en"")"),"Konco Sing Children Marriage Young Sing Divorce")</f>
        <v>Konco Sing Children Marriage Young Sing Divorce</v>
      </c>
    </row>
    <row r="2736" ht="15.75" customHeight="1">
      <c r="A2736" s="3" t="s">
        <v>19868</v>
      </c>
      <c r="B2736" s="3" t="s">
        <v>19869</v>
      </c>
      <c r="C2736" s="3" t="s">
        <v>19870</v>
      </c>
      <c r="D2736" s="3" t="s">
        <v>19871</v>
      </c>
      <c r="E2736" s="3" t="s">
        <v>19872</v>
      </c>
      <c r="F2736" s="3" t="s">
        <v>19873</v>
      </c>
      <c r="G2736" s="3" t="s">
        <v>19873</v>
      </c>
      <c r="H2736" s="3" t="s">
        <v>19874</v>
      </c>
      <c r="I2736" s="3" t="str">
        <f>IFERROR(__xludf.DUMMYFUNCTION("GOOGLETRANSLATE(H2736,""id"",""en"")"),"young marriage if you are hungry cooking bole home for a moment")</f>
        <v>young marriage if you are hungry cooking bole home for a moment</v>
      </c>
    </row>
    <row r="2737" ht="15.75" customHeight="1">
      <c r="A2737" s="3" t="s">
        <v>19875</v>
      </c>
      <c r="B2737" s="3" t="s">
        <v>19875</v>
      </c>
      <c r="C2737" s="3" t="s">
        <v>19876</v>
      </c>
      <c r="D2737" s="3" t="s">
        <v>19877</v>
      </c>
      <c r="E2737" s="3" t="s">
        <v>19878</v>
      </c>
      <c r="F2737" s="3" t="s">
        <v>19879</v>
      </c>
      <c r="G2737" s="3" t="s">
        <v>19880</v>
      </c>
      <c r="H2737" s="3" t="s">
        <v>19881</v>
      </c>
      <c r="I2737" s="3" t="str">
        <f>IFERROR(__xludf.DUMMYFUNCTION("GOOGLETRANSLATE(H2737,""id"",""en"")"),"Yes, the age of marriage is young, the niece is exasperated by the bayik lt")</f>
        <v>Yes, the age of marriage is young, the niece is exasperated by the bayik lt</v>
      </c>
    </row>
    <row r="2738" ht="15.75" customHeight="1">
      <c r="A2738" s="3" t="s">
        <v>19882</v>
      </c>
      <c r="B2738" s="3" t="s">
        <v>19883</v>
      </c>
      <c r="C2738" s="3" t="s">
        <v>19884</v>
      </c>
      <c r="D2738" s="3" t="s">
        <v>19885</v>
      </c>
      <c r="E2738" s="3" t="s">
        <v>19886</v>
      </c>
      <c r="F2738" s="3" t="s">
        <v>19887</v>
      </c>
      <c r="G2738" s="3" t="s">
        <v>19888</v>
      </c>
      <c r="H2738" s="3" t="s">
        <v>19889</v>
      </c>
      <c r="I2738" s="3" t="str">
        <f>IFERROR(__xludf.DUMMYFUNCTION("GOOGLETRANSLATE(H2738,""id"",""en"")"),"Very strange oath young people live in settled Germany marry Indonesian children borrowing money from marriage to be left by Indonesia")</f>
        <v>Very strange oath young people live in settled Germany marry Indonesian children borrowing money from marriage to be left by Indonesia</v>
      </c>
    </row>
    <row r="2739" ht="15.75" customHeight="1">
      <c r="A2739" s="3" t="s">
        <v>19890</v>
      </c>
      <c r="B2739" s="3" t="s">
        <v>19891</v>
      </c>
      <c r="C2739" s="3" t="s">
        <v>19891</v>
      </c>
      <c r="D2739" s="3" t="s">
        <v>19892</v>
      </c>
      <c r="E2739" s="3" t="s">
        <v>19893</v>
      </c>
      <c r="F2739" s="3" t="s">
        <v>19894</v>
      </c>
      <c r="G2739" s="3" t="s">
        <v>19895</v>
      </c>
      <c r="H2739" s="3" t="s">
        <v>19896</v>
      </c>
      <c r="I2739" s="3" t="str">
        <f>IFERROR(__xludf.DUMMYFUNCTION("GOOGLETRANSLATE(H2739,""id"",""en"")"),"if regrets young marriage")</f>
        <v>if regrets young marriage</v>
      </c>
    </row>
    <row r="2740" ht="15.75" customHeight="1">
      <c r="A2740" s="3" t="s">
        <v>19897</v>
      </c>
      <c r="B2740" s="3" t="s">
        <v>19898</v>
      </c>
      <c r="C2740" s="3" t="s">
        <v>19899</v>
      </c>
      <c r="D2740" s="3" t="s">
        <v>19900</v>
      </c>
      <c r="E2740" s="3" t="s">
        <v>19901</v>
      </c>
      <c r="F2740" s="3" t="s">
        <v>19902</v>
      </c>
      <c r="G2740" s="3" t="s">
        <v>19903</v>
      </c>
      <c r="H2740" s="3" t="s">
        <v>19904</v>
      </c>
      <c r="I2740" s="3" t="str">
        <f>IFERROR(__xludf.DUMMYFUNCTION("GOOGLETRANSLATE(H2740,""id"",""en"")"),"arrogant smart stupid after Islam has attacked people not attack young because of the funny Europeans")</f>
        <v>arrogant smart stupid after Islam has attacked people not attack young because of the funny Europeans</v>
      </c>
    </row>
    <row r="2741" ht="15.75" customHeight="1">
      <c r="A2741" s="3" t="s">
        <v>19905</v>
      </c>
      <c r="B2741" s="3" t="s">
        <v>19906</v>
      </c>
      <c r="C2741" s="3" t="s">
        <v>19907</v>
      </c>
      <c r="D2741" s="3" t="s">
        <v>19908</v>
      </c>
      <c r="E2741" s="3" t="s">
        <v>19909</v>
      </c>
      <c r="F2741" s="3" t="s">
        <v>19910</v>
      </c>
      <c r="G2741" s="3" t="s">
        <v>19911</v>
      </c>
      <c r="H2741" s="3" t="s">
        <v>19912</v>
      </c>
      <c r="I2741" s="3" t="str">
        <f>IFERROR(__xludf.DUMMYFUNCTION("GOOGLETRANSLATE(H2741,""id"",""en"")"),"examples of minimal literacy people read a lot of bacot read the history of young marriage King British USA Sotoy")</f>
        <v>examples of minimal literacy people read a lot of bacot read the history of young marriage King British USA Sotoy</v>
      </c>
    </row>
    <row r="2742" ht="15.75" customHeight="1">
      <c r="A2742" s="3" t="s">
        <v>19913</v>
      </c>
      <c r="B2742" s="3" t="s">
        <v>19913</v>
      </c>
      <c r="C2742" s="3" t="s">
        <v>19914</v>
      </c>
      <c r="D2742" s="3" t="s">
        <v>19915</v>
      </c>
      <c r="E2742" s="3" t="s">
        <v>19916</v>
      </c>
      <c r="F2742" s="3" t="s">
        <v>19917</v>
      </c>
      <c r="G2742" s="3" t="s">
        <v>19918</v>
      </c>
      <c r="H2742" s="3" t="s">
        <v>19919</v>
      </c>
      <c r="I2742" s="3" t="str">
        <f>IFERROR(__xludf.DUMMYFUNCTION("GOOGLETRANSLATE(H2742,""id"",""en"")"),"wait happy definitions to install yes happy standard mandatory law install ege young casual playing seriously just marriage seriously yes hayukk joke")</f>
        <v>wait happy definitions to install yes happy standard mandatory law install ege young casual playing seriously just marriage seriously yes hayukk joke</v>
      </c>
    </row>
    <row r="2743" ht="15.75" customHeight="1">
      <c r="A2743" s="3" t="s">
        <v>19920</v>
      </c>
      <c r="B2743" s="3" t="s">
        <v>19920</v>
      </c>
      <c r="C2743" s="3" t="s">
        <v>19921</v>
      </c>
      <c r="D2743" s="3" t="s">
        <v>19922</v>
      </c>
      <c r="E2743" s="3" t="s">
        <v>19923</v>
      </c>
      <c r="F2743" s="3" t="s">
        <v>19924</v>
      </c>
      <c r="G2743" s="3" t="s">
        <v>19925</v>
      </c>
      <c r="H2743" s="3" t="s">
        <v>19926</v>
      </c>
      <c r="I2743" s="3" t="str">
        <f>IFERROR(__xludf.DUMMYFUNCTION("GOOGLETRANSLATE(H2743,""id"",""en"")"),"Si if you're taunting, wkwkwkwk, eating young marriage, you can, you can spare died, my mother is a teenager, so you are stupid, you're stupid, wlee, you hurt, you are hurt")</f>
        <v>Si if you're taunting, wkwkwkwk, eating young marriage, you can, you can spare died, my mother is a teenager, so you are stupid, you're stupid, wlee, you hurt, you are hurt</v>
      </c>
    </row>
    <row r="2744" ht="15.75" customHeight="1">
      <c r="A2744" s="3" t="s">
        <v>19927</v>
      </c>
      <c r="B2744" s="3" t="s">
        <v>19928</v>
      </c>
      <c r="C2744" s="3" t="s">
        <v>19929</v>
      </c>
      <c r="D2744" s="3" t="s">
        <v>19930</v>
      </c>
      <c r="E2744" s="3" t="s">
        <v>19931</v>
      </c>
      <c r="F2744" s="3" t="s">
        <v>19932</v>
      </c>
      <c r="G2744" s="3" t="s">
        <v>19933</v>
      </c>
      <c r="H2744" s="3" t="s">
        <v>19934</v>
      </c>
      <c r="I2744" s="3" t="str">
        <f>IFERROR(__xludf.DUMMYFUNCTION("GOOGLETRANSLATE(H2744,""id"",""en"")"),"Kyushu, if the young marriage is a disgrace, it's truly a Jewish disbelievers, the Judaism of the Prophet Munafikin, with aisyah, the young biological age of the wisdom with many hadiths of the Prophet, is aisha")</f>
        <v>Kyushu, if the young marriage is a disgrace, it's truly a Jewish disbelievers, the Judaism of the Prophet Munafikin, with aisyah, the young biological age of the wisdom with many hadiths of the Prophet, is aisha</v>
      </c>
    </row>
    <row r="2745" ht="15.75" customHeight="1">
      <c r="A2745" s="3" t="s">
        <v>19935</v>
      </c>
      <c r="B2745" s="3" t="s">
        <v>19936</v>
      </c>
      <c r="C2745" s="3" t="s">
        <v>19937</v>
      </c>
      <c r="D2745" s="3" t="s">
        <v>19938</v>
      </c>
      <c r="E2745" s="3" t="s">
        <v>19938</v>
      </c>
      <c r="F2745" s="3" t="s">
        <v>19938</v>
      </c>
      <c r="G2745" s="3" t="s">
        <v>19938</v>
      </c>
      <c r="H2745" s="3" t="s">
        <v>19937</v>
      </c>
      <c r="I2745" s="3" t="str">
        <f>IFERROR(__xludf.DUMMYFUNCTION("GOOGLETRANSLATE(H2745,""id"",""en"")"),"just marriage young")</f>
        <v>just marriage young</v>
      </c>
    </row>
    <row r="2746" ht="15.75" customHeight="1">
      <c r="A2746" s="3" t="s">
        <v>19939</v>
      </c>
      <c r="B2746" s="3" t="s">
        <v>19939</v>
      </c>
      <c r="C2746" s="3" t="s">
        <v>19940</v>
      </c>
      <c r="D2746" s="3" t="s">
        <v>19941</v>
      </c>
      <c r="E2746" s="3" t="s">
        <v>19942</v>
      </c>
      <c r="F2746" s="3" t="s">
        <v>3797</v>
      </c>
      <c r="G2746" s="3" t="s">
        <v>3797</v>
      </c>
      <c r="H2746" s="3" t="s">
        <v>3798</v>
      </c>
      <c r="I2746" s="3" t="str">
        <f>IFERROR(__xludf.DUMMYFUNCTION("GOOGLETRANSLATE(H2746,""id"",""en"")"),"young marriage people")</f>
        <v>young marriage people</v>
      </c>
    </row>
    <row r="2747" ht="15.75" customHeight="1">
      <c r="A2747" s="3" t="s">
        <v>19943</v>
      </c>
      <c r="B2747" s="3" t="s">
        <v>19943</v>
      </c>
      <c r="C2747" s="3" t="s">
        <v>19944</v>
      </c>
      <c r="D2747" s="3" t="s">
        <v>19945</v>
      </c>
      <c r="E2747" s="3" t="s">
        <v>19945</v>
      </c>
      <c r="F2747" s="3" t="s">
        <v>19946</v>
      </c>
      <c r="G2747" s="3" t="s">
        <v>19946</v>
      </c>
      <c r="H2747" s="3" t="s">
        <v>19947</v>
      </c>
      <c r="I2747" s="3" t="str">
        <f>IFERROR(__xludf.DUMMYFUNCTION("GOOGLETRANSLATE(H2747,""id"",""en"")"),"young marriage bad testi hhh")</f>
        <v>young marriage bad testi hhh</v>
      </c>
    </row>
    <row r="2748" ht="15.75" customHeight="1">
      <c r="A2748" s="3" t="s">
        <v>19948</v>
      </c>
      <c r="B2748" s="3" t="s">
        <v>19948</v>
      </c>
      <c r="C2748" s="3" t="s">
        <v>19949</v>
      </c>
      <c r="D2748" s="3" t="s">
        <v>19950</v>
      </c>
      <c r="E2748" s="3" t="s">
        <v>19951</v>
      </c>
      <c r="F2748" s="3" t="s">
        <v>19952</v>
      </c>
      <c r="G2748" s="3" t="s">
        <v>19953</v>
      </c>
      <c r="H2748" s="3" t="s">
        <v>19954</v>
      </c>
      <c r="I2748" s="3" t="str">
        <f>IFERROR(__xludf.DUMMYFUNCTION("GOOGLETRANSLATE(H2748,""id"",""en"")"),"not tired of marriage to talk spp paid children better to throw children date young people")</f>
        <v>not tired of marriage to talk spp paid children better to throw children date young people</v>
      </c>
    </row>
    <row r="2749" ht="15.75" customHeight="1">
      <c r="A2749" s="3" t="s">
        <v>19955</v>
      </c>
      <c r="B2749" s="3" t="s">
        <v>19956</v>
      </c>
      <c r="C2749" s="3" t="s">
        <v>19957</v>
      </c>
      <c r="D2749" s="3" t="s">
        <v>19958</v>
      </c>
      <c r="E2749" s="3" t="s">
        <v>19959</v>
      </c>
      <c r="F2749" s="3" t="s">
        <v>19960</v>
      </c>
      <c r="G2749" s="3" t="s">
        <v>19961</v>
      </c>
      <c r="H2749" s="3" t="s">
        <v>19962</v>
      </c>
      <c r="I2749" s="3" t="str">
        <f>IFERROR(__xludf.DUMMYFUNCTION("GOOGLETRANSLATE(H2749,""id"",""en"")"),"high younger siblings like to get married young marriage")</f>
        <v>high younger siblings like to get married young marriage</v>
      </c>
    </row>
    <row r="2750" ht="15.75" customHeight="1">
      <c r="A2750" s="3" t="s">
        <v>19963</v>
      </c>
      <c r="B2750" s="3" t="s">
        <v>19964</v>
      </c>
      <c r="C2750" s="3" t="s">
        <v>19965</v>
      </c>
      <c r="D2750" s="3" t="s">
        <v>19966</v>
      </c>
      <c r="E2750" s="3" t="s">
        <v>19967</v>
      </c>
      <c r="F2750" s="3" t="s">
        <v>19968</v>
      </c>
      <c r="G2750" s="3" t="s">
        <v>19969</v>
      </c>
      <c r="H2750" s="3" t="s">
        <v>19970</v>
      </c>
      <c r="I2750" s="3" t="str">
        <f>IFERROR(__xludf.DUMMYFUNCTION("GOOGLETRANSLATE(H2750,""id"",""en"")"),"annoyed if the young child is young, the young child is despicable, the child is a marriage, a marriage lecture, the tip of the kitchen, the child is lacking")</f>
        <v>annoyed if the young child is young, the young child is despicable, the child is a marriage, a marriage lecture, the tip of the kitchen, the child is lacking</v>
      </c>
    </row>
    <row r="2751" ht="15.75" customHeight="1">
      <c r="A2751" s="3" t="s">
        <v>19971</v>
      </c>
      <c r="B2751" s="3" t="s">
        <v>19972</v>
      </c>
      <c r="C2751" s="3" t="s">
        <v>19973</v>
      </c>
      <c r="D2751" s="3" t="s">
        <v>19974</v>
      </c>
      <c r="E2751" s="3" t="s">
        <v>19975</v>
      </c>
      <c r="F2751" s="3" t="s">
        <v>19976</v>
      </c>
      <c r="G2751" s="3" t="s">
        <v>19977</v>
      </c>
      <c r="H2751" s="3" t="s">
        <v>19978</v>
      </c>
      <c r="I2751" s="3" t="str">
        <f>IFERROR(__xludf.DUMMYFUNCTION("GOOGLETRANSLATE(H2751,""id"",""en"")"),"Eid Marriage Marriage Young Age Use young positively immediately graduated from college")</f>
        <v>Eid Marriage Marriage Young Age Use young positively immediately graduated from college</v>
      </c>
    </row>
    <row r="2752" ht="15.75" customHeight="1">
      <c r="A2752" s="3" t="s">
        <v>19979</v>
      </c>
      <c r="B2752" s="3" t="s">
        <v>19980</v>
      </c>
      <c r="C2752" s="3" t="s">
        <v>19981</v>
      </c>
      <c r="D2752" s="3" t="s">
        <v>19982</v>
      </c>
      <c r="E2752" s="3" t="s">
        <v>19983</v>
      </c>
      <c r="F2752" s="3" t="s">
        <v>19984</v>
      </c>
      <c r="G2752" s="3" t="s">
        <v>19984</v>
      </c>
      <c r="H2752" s="3" t="s">
        <v>19985</v>
      </c>
      <c r="I2752" s="3" t="str">
        <f>IFERROR(__xludf.DUMMYFUNCTION("GOOGLETRANSLATE(H2752,""id"",""en"")"),"young marriage achievement of divorce marriage")</f>
        <v>young marriage achievement of divorce marriage</v>
      </c>
    </row>
    <row r="2753" ht="15.75" customHeight="1">
      <c r="A2753" s="3" t="s">
        <v>19986</v>
      </c>
      <c r="B2753" s="3" t="s">
        <v>19986</v>
      </c>
      <c r="C2753" s="3" t="s">
        <v>19987</v>
      </c>
      <c r="D2753" s="3" t="s">
        <v>19988</v>
      </c>
      <c r="E2753" s="3" t="s">
        <v>19989</v>
      </c>
      <c r="F2753" s="3" t="s">
        <v>19990</v>
      </c>
      <c r="G2753" s="3" t="s">
        <v>19991</v>
      </c>
      <c r="H2753" s="3" t="s">
        <v>19992</v>
      </c>
      <c r="I2753" s="3" t="str">
        <f>IFERROR(__xludf.DUMMYFUNCTION("GOOGLETRANSLATE(H2753,""id"",""en"")"),"Think if you get married, it's a young young marriage, you can, teenager")</f>
        <v>Think if you get married, it's a young young marriage, you can, teenager</v>
      </c>
    </row>
    <row r="2754" ht="15.75" customHeight="1">
      <c r="A2754" s="3" t="s">
        <v>19993</v>
      </c>
      <c r="B2754" s="3" t="s">
        <v>19994</v>
      </c>
      <c r="C2754" s="3" t="s">
        <v>19995</v>
      </c>
      <c r="D2754" s="3" t="s">
        <v>19996</v>
      </c>
      <c r="E2754" s="3" t="s">
        <v>19997</v>
      </c>
      <c r="F2754" s="3" t="s">
        <v>19998</v>
      </c>
      <c r="G2754" s="3" t="s">
        <v>19998</v>
      </c>
      <c r="H2754" s="3" t="s">
        <v>19999</v>
      </c>
      <c r="I2754" s="3" t="str">
        <f>IFERROR(__xludf.DUMMYFUNCTION("GOOGLETRANSLATE(H2754,""id"",""en"")"),"Surprise Tamat Know Young Marriage")</f>
        <v>Surprise Tamat Know Young Marriage</v>
      </c>
    </row>
    <row r="2755" ht="15.75" customHeight="1">
      <c r="A2755" s="3" t="s">
        <v>20000</v>
      </c>
      <c r="B2755" s="3" t="s">
        <v>20001</v>
      </c>
      <c r="C2755" s="3" t="s">
        <v>20002</v>
      </c>
      <c r="D2755" s="3" t="s">
        <v>20003</v>
      </c>
      <c r="E2755" s="3" t="s">
        <v>20004</v>
      </c>
      <c r="F2755" s="3" t="s">
        <v>20005</v>
      </c>
      <c r="G2755" s="3" t="s">
        <v>20006</v>
      </c>
      <c r="H2755" s="3" t="s">
        <v>20007</v>
      </c>
      <c r="I2755" s="3" t="str">
        <f>IFERROR(__xludf.DUMMYFUNCTION("GOOGLETRANSLATE(H2755,""id"",""en"")"),"stay young, old face, I also want to marry a child of legal age marriage, yes")</f>
        <v>stay young, old face, I also want to marry a child of legal age marriage, yes</v>
      </c>
    </row>
    <row r="2756" ht="15.75" customHeight="1">
      <c r="A2756" s="3" t="s">
        <v>20008</v>
      </c>
      <c r="B2756" s="3" t="s">
        <v>20009</v>
      </c>
      <c r="C2756" s="3" t="s">
        <v>20010</v>
      </c>
      <c r="D2756" s="3" t="s">
        <v>20011</v>
      </c>
      <c r="E2756" s="3" t="s">
        <v>20012</v>
      </c>
      <c r="F2756" s="3" t="s">
        <v>20013</v>
      </c>
      <c r="G2756" s="3" t="s">
        <v>20014</v>
      </c>
      <c r="H2756" s="3" t="s">
        <v>20015</v>
      </c>
      <c r="I2756" s="3" t="str">
        <f>IFERROR(__xludf.DUMMYFUNCTION("GOOGLETRANSLATE(H2756,""id"",""en"")"),"Yesterday, the marriage of the old virgin spoke of the younger siblings, young marriage, the age of college")</f>
        <v>Yesterday, the marriage of the old virgin spoke of the younger siblings, young marriage, the age of college</v>
      </c>
    </row>
    <row r="2757" ht="15.75" customHeight="1">
      <c r="A2757" s="3" t="s">
        <v>20016</v>
      </c>
      <c r="B2757" s="3" t="s">
        <v>20017</v>
      </c>
      <c r="C2757" s="3" t="s">
        <v>20018</v>
      </c>
      <c r="D2757" s="3" t="s">
        <v>20019</v>
      </c>
      <c r="E2757" s="3" t="s">
        <v>20020</v>
      </c>
      <c r="F2757" s="3" t="s">
        <v>20021</v>
      </c>
      <c r="G2757" s="3" t="s">
        <v>20022</v>
      </c>
      <c r="H2757" s="3" t="s">
        <v>20023</v>
      </c>
      <c r="I2757" s="3" t="str">
        <f>IFERROR(__xludf.DUMMYFUNCTION("GOOGLETRANSLATE(H2757,""id"",""en"")"),"Listen to the story of a young brother, a lot of economy thinks here and there")</f>
        <v>Listen to the story of a young brother, a lot of economy thinks here and there</v>
      </c>
    </row>
    <row r="2758" ht="15.75" customHeight="1">
      <c r="A2758" s="3" t="s">
        <v>20024</v>
      </c>
      <c r="B2758" s="3" t="s">
        <v>20025</v>
      </c>
      <c r="C2758" s="3" t="s">
        <v>20026</v>
      </c>
      <c r="D2758" s="3" t="s">
        <v>20027</v>
      </c>
      <c r="E2758" s="3" t="s">
        <v>20028</v>
      </c>
      <c r="F2758" s="3" t="s">
        <v>20029</v>
      </c>
      <c r="G2758" s="3" t="s">
        <v>20030</v>
      </c>
      <c r="H2758" s="3" t="s">
        <v>20031</v>
      </c>
      <c r="I2758" s="3" t="str">
        <f>IFERROR(__xludf.DUMMYFUNCTION("GOOGLETRANSLATE(H2758,""id"",""en"")"),"younger siblings carry out words of marriage young children")</f>
        <v>younger siblings carry out words of marriage young children</v>
      </c>
    </row>
    <row r="2759" ht="15.75" customHeight="1">
      <c r="A2759" s="3" t="s">
        <v>20032</v>
      </c>
      <c r="B2759" s="3" t="s">
        <v>20033</v>
      </c>
      <c r="C2759" s="3" t="s">
        <v>20034</v>
      </c>
      <c r="D2759" s="3" t="s">
        <v>20035</v>
      </c>
      <c r="E2759" s="3" t="s">
        <v>20036</v>
      </c>
      <c r="F2759" s="3" t="s">
        <v>20037</v>
      </c>
      <c r="G2759" s="3" t="s">
        <v>20038</v>
      </c>
      <c r="H2759" s="3" t="s">
        <v>20039</v>
      </c>
      <c r="I2759" s="3" t="str">
        <f>IFERROR(__xludf.DUMMYFUNCTION("GOOGLETRANSLATE(H2759,""id"",""en"")"),"Naruto just marriage young family lang")</f>
        <v>Naruto just marriage young family lang</v>
      </c>
    </row>
    <row r="2760" ht="15.75" customHeight="1">
      <c r="A2760" s="3" t="s">
        <v>20040</v>
      </c>
      <c r="B2760" s="3" t="s">
        <v>20041</v>
      </c>
      <c r="C2760" s="3" t="s">
        <v>20042</v>
      </c>
      <c r="D2760" s="3" t="s">
        <v>20043</v>
      </c>
      <c r="E2760" s="3" t="s">
        <v>20044</v>
      </c>
      <c r="F2760" s="3" t="s">
        <v>20045</v>
      </c>
      <c r="G2760" s="3" t="s">
        <v>20045</v>
      </c>
      <c r="H2760" s="3" t="s">
        <v>20046</v>
      </c>
      <c r="I2760" s="3" t="str">
        <f>IFERROR(__xludf.DUMMYFUNCTION("GOOGLETRANSLATE(H2760,""id"",""en"")"),"Young marriage people save elementary school")</f>
        <v>Young marriage people save elementary school</v>
      </c>
    </row>
    <row r="2761" ht="15.75" customHeight="1">
      <c r="A2761" s="3" t="s">
        <v>20047</v>
      </c>
      <c r="B2761" s="3" t="s">
        <v>20048</v>
      </c>
      <c r="C2761" s="3" t="s">
        <v>20049</v>
      </c>
      <c r="D2761" s="3" t="s">
        <v>20050</v>
      </c>
      <c r="E2761" s="3" t="s">
        <v>20051</v>
      </c>
      <c r="F2761" s="3" t="s">
        <v>20052</v>
      </c>
      <c r="G2761" s="3" t="s">
        <v>20053</v>
      </c>
      <c r="H2761" s="3" t="s">
        <v>20054</v>
      </c>
      <c r="I2761" s="3" t="str">
        <f>IFERROR(__xludf.DUMMYFUNCTION("GOOGLETRANSLATE(H2761,""id"",""en"")"),"Young Nder Suggestions Better to Gather Money Just Buy Buy Holidays Which Visit Good Things Take Time Nder Dear Age Thinking of Marriage Marriage Nder Nder hehe")</f>
        <v>Young Nder Suggestions Better to Gather Money Just Buy Buy Holidays Which Visit Good Things Take Time Nder Dear Age Thinking of Marriage Marriage Nder Nder hehe</v>
      </c>
    </row>
    <row r="2762" ht="15.75" customHeight="1">
      <c r="A2762" s="3" t="s">
        <v>20055</v>
      </c>
      <c r="B2762" s="3" t="s">
        <v>20056</v>
      </c>
      <c r="C2762" s="3" t="s">
        <v>20057</v>
      </c>
      <c r="D2762" s="3" t="s">
        <v>20058</v>
      </c>
      <c r="E2762" s="3" t="s">
        <v>20059</v>
      </c>
      <c r="F2762" s="3" t="s">
        <v>20060</v>
      </c>
      <c r="G2762" s="3" t="s">
        <v>20061</v>
      </c>
      <c r="H2762" s="3" t="s">
        <v>20062</v>
      </c>
      <c r="I2762" s="3" t="str">
        <f>IFERROR(__xludf.DUMMYFUNCTION("GOOGLETRANSLATE(H2762,""id"",""en"")"),"Come on, the Twitter citizen, the Kroscek is immediately heard of the full mother of Aisyah, a young age of marriage, awaiting baligh history of a big wisdom")</f>
        <v>Come on, the Twitter citizen, the Kroscek is immediately heard of the full mother of Aisyah, a young age of marriage, awaiting baligh history of a big wisdom</v>
      </c>
    </row>
    <row r="2763" ht="15.75" customHeight="1">
      <c r="A2763" s="3" t="s">
        <v>20063</v>
      </c>
      <c r="B2763" s="3" t="s">
        <v>20064</v>
      </c>
      <c r="C2763" s="3" t="s">
        <v>20065</v>
      </c>
      <c r="D2763" s="3" t="s">
        <v>20066</v>
      </c>
      <c r="E2763" s="3" t="s">
        <v>20067</v>
      </c>
      <c r="F2763" s="3" t="s">
        <v>20068</v>
      </c>
      <c r="G2763" s="3" t="s">
        <v>20069</v>
      </c>
      <c r="H2763" s="3" t="s">
        <v>20070</v>
      </c>
      <c r="I2763" s="3" t="str">
        <f>IFERROR(__xludf.DUMMYFUNCTION("GOOGLETRANSLATE(H2763,""id"",""en"")"),"if you don't get married young like impossible")</f>
        <v>if you don't get married young like impossible</v>
      </c>
    </row>
    <row r="2764" ht="15.75" customHeight="1">
      <c r="A2764" s="3" t="s">
        <v>20071</v>
      </c>
      <c r="B2764" s="3" t="s">
        <v>20072</v>
      </c>
      <c r="C2764" s="3" t="s">
        <v>20073</v>
      </c>
      <c r="D2764" s="3" t="s">
        <v>20074</v>
      </c>
      <c r="E2764" s="3" t="s">
        <v>20074</v>
      </c>
      <c r="F2764" s="3" t="s">
        <v>20075</v>
      </c>
      <c r="G2764" s="3" t="s">
        <v>20075</v>
      </c>
      <c r="H2764" s="3" t="s">
        <v>20076</v>
      </c>
      <c r="I2764" s="3" t="str">
        <f>IFERROR(__xludf.DUMMYFUNCTION("GOOGLETRANSLATE(H2764,""id"",""en"")"),"Young Marriage Work Culture Culture")</f>
        <v>Young Marriage Work Culture Culture</v>
      </c>
    </row>
    <row r="2765" ht="15.75" customHeight="1">
      <c r="A2765" s="3" t="s">
        <v>20077</v>
      </c>
      <c r="B2765" s="3" t="s">
        <v>20078</v>
      </c>
      <c r="C2765" s="3" t="s">
        <v>20079</v>
      </c>
      <c r="D2765" s="3" t="s">
        <v>20080</v>
      </c>
      <c r="E2765" s="3" t="s">
        <v>20081</v>
      </c>
      <c r="F2765" s="3" t="s">
        <v>20081</v>
      </c>
      <c r="G2765" s="3" t="s">
        <v>20081</v>
      </c>
      <c r="H2765" s="3" t="s">
        <v>20082</v>
      </c>
      <c r="I2765" s="3" t="str">
        <f>IFERROR(__xludf.DUMMYFUNCTION("GOOGLETRANSLATE(H2765,""id"",""en"")"),"Suddenly Fear of Young Marriage")</f>
        <v>Suddenly Fear of Young Marriage</v>
      </c>
    </row>
    <row r="2766" ht="15.75" customHeight="1">
      <c r="A2766" s="3" t="s">
        <v>20083</v>
      </c>
      <c r="B2766" s="3" t="s">
        <v>20084</v>
      </c>
      <c r="C2766" s="3" t="s">
        <v>20085</v>
      </c>
      <c r="D2766" s="3" t="s">
        <v>20086</v>
      </c>
      <c r="E2766" s="3" t="s">
        <v>20087</v>
      </c>
      <c r="F2766" s="3" t="s">
        <v>20088</v>
      </c>
      <c r="G2766" s="3" t="s">
        <v>20089</v>
      </c>
      <c r="H2766" s="3" t="s">
        <v>20090</v>
      </c>
      <c r="I2766" s="3" t="str">
        <f>IFERROR(__xludf.DUMMYFUNCTION("GOOGLETRANSLATE(H2766,""id"",""en"")"),"Cook, geez, living happily if Swami is like a young work, young marriage, money lives on his computer, he is relaxed.")</f>
        <v>Cook, geez, living happily if Swami is like a young work, young marriage, money lives on his computer, he is relaxed.</v>
      </c>
    </row>
    <row r="2767" ht="15.75" customHeight="1">
      <c r="A2767" s="3" t="s">
        <v>20091</v>
      </c>
      <c r="B2767" s="3" t="s">
        <v>20092</v>
      </c>
      <c r="C2767" s="3" t="s">
        <v>20093</v>
      </c>
      <c r="D2767" s="3" t="s">
        <v>20094</v>
      </c>
      <c r="E2767" s="3" t="s">
        <v>20095</v>
      </c>
      <c r="F2767" s="3" t="s">
        <v>20096</v>
      </c>
      <c r="G2767" s="3" t="s">
        <v>20097</v>
      </c>
      <c r="H2767" s="3" t="s">
        <v>20098</v>
      </c>
      <c r="I2767" s="3" t="str">
        <f>IFERROR(__xludf.DUMMYFUNCTION("GOOGLETRANSLATE(H2767,""id"",""en"")"),"Boys Gosh, Mother, if you get married young")</f>
        <v>Boys Gosh, Mother, if you get married young</v>
      </c>
    </row>
    <row r="2768" ht="15.75" customHeight="1">
      <c r="A2768" s="3" t="s">
        <v>20099</v>
      </c>
      <c r="B2768" s="3" t="s">
        <v>20100</v>
      </c>
      <c r="C2768" s="3" t="s">
        <v>20101</v>
      </c>
      <c r="D2768" s="3" t="s">
        <v>20102</v>
      </c>
      <c r="E2768" s="3" t="s">
        <v>19500</v>
      </c>
      <c r="F2768" s="3" t="s">
        <v>169</v>
      </c>
      <c r="G2768" s="3" t="s">
        <v>169</v>
      </c>
      <c r="H2768" s="3" t="s">
        <v>170</v>
      </c>
      <c r="I2768" s="3" t="str">
        <f>IFERROR(__xludf.DUMMYFUNCTION("GOOGLETRANSLATE(H2768,""id"",""en"")"),"The Young Marriage")</f>
        <v>The Young Marriage</v>
      </c>
    </row>
    <row r="2769" ht="15.75" customHeight="1">
      <c r="A2769" s="3" t="s">
        <v>20103</v>
      </c>
      <c r="B2769" s="3" t="s">
        <v>20103</v>
      </c>
      <c r="C2769" s="3" t="s">
        <v>20104</v>
      </c>
      <c r="D2769" s="3" t="s">
        <v>20105</v>
      </c>
      <c r="E2769" s="3" t="s">
        <v>20106</v>
      </c>
      <c r="F2769" s="3" t="s">
        <v>20107</v>
      </c>
      <c r="G2769" s="3" t="s">
        <v>20108</v>
      </c>
      <c r="H2769" s="3" t="s">
        <v>20109</v>
      </c>
      <c r="I2769" s="3" t="str">
        <f>IFERROR(__xludf.DUMMYFUNCTION("GOOGLETRANSLATE(H2769,""id"",""en"")"),"if thankfully, thank God, Dit is not wrong if you get married if you are mentally regretted")</f>
        <v>if thankfully, thank God, Dit is not wrong if you get married if you are mentally regretted</v>
      </c>
    </row>
    <row r="2770" ht="15.75" customHeight="1">
      <c r="A2770" s="3" t="s">
        <v>20110</v>
      </c>
      <c r="B2770" s="3" t="s">
        <v>20111</v>
      </c>
      <c r="C2770" s="3" t="s">
        <v>20112</v>
      </c>
      <c r="D2770" s="3" t="s">
        <v>20113</v>
      </c>
      <c r="E2770" s="3" t="s">
        <v>20114</v>
      </c>
      <c r="F2770" s="3" t="s">
        <v>20115</v>
      </c>
      <c r="G2770" s="3" t="s">
        <v>20115</v>
      </c>
      <c r="H2770" s="3" t="s">
        <v>20116</v>
      </c>
      <c r="I2770" s="3" t="str">
        <f>IFERROR(__xludf.DUMMYFUNCTION("GOOGLETRANSLATE(H2770,""id"",""en"")"),"Gamau is a young marriage")</f>
        <v>Gamau is a young marriage</v>
      </c>
    </row>
    <row r="2771" ht="15.75" customHeight="1">
      <c r="A2771" s="3" t="s">
        <v>20117</v>
      </c>
      <c r="B2771" s="3" t="s">
        <v>20118</v>
      </c>
      <c r="C2771" s="3" t="s">
        <v>20119</v>
      </c>
      <c r="D2771" s="3" t="s">
        <v>20120</v>
      </c>
      <c r="E2771" s="3" t="s">
        <v>20121</v>
      </c>
      <c r="F2771" s="3" t="s">
        <v>20122</v>
      </c>
      <c r="G2771" s="3" t="s">
        <v>20123</v>
      </c>
      <c r="H2771" s="3" t="s">
        <v>20124</v>
      </c>
      <c r="I2771" s="3" t="str">
        <f>IFERROR(__xludf.DUMMYFUNCTION("GOOGLETRANSLATE(H2771,""id"",""en"")"),"After talking, you wait for the chicken noodle to chat with a neighbor, a young marriage to talk, yes, if you go to school, it's a profit")</f>
        <v>After talking, you wait for the chicken noodle to chat with a neighbor, a young marriage to talk, yes, if you go to school, it's a profit</v>
      </c>
    </row>
    <row r="2772" ht="15.75" customHeight="1">
      <c r="A2772" s="3" t="s">
        <v>20125</v>
      </c>
      <c r="B2772" s="3" t="s">
        <v>20126</v>
      </c>
      <c r="C2772" s="3" t="s">
        <v>20127</v>
      </c>
      <c r="D2772" s="3" t="s">
        <v>20128</v>
      </c>
      <c r="E2772" s="3" t="s">
        <v>20129</v>
      </c>
      <c r="F2772" s="3" t="s">
        <v>20130</v>
      </c>
      <c r="G2772" s="3" t="s">
        <v>20131</v>
      </c>
      <c r="H2772" s="3" t="s">
        <v>20132</v>
      </c>
      <c r="I2772" s="3" t="str">
        <f>IFERROR(__xludf.DUMMYFUNCTION("GOOGLETRANSLATE(H2772,""id"",""en"")"),"Young Marriage Jalan Happy")</f>
        <v>Young Marriage Jalan Happy</v>
      </c>
    </row>
    <row r="2773" ht="15.75" customHeight="1">
      <c r="A2773" s="3" t="s">
        <v>20133</v>
      </c>
      <c r="B2773" s="3" t="s">
        <v>20134</v>
      </c>
      <c r="C2773" s="3" t="s">
        <v>20135</v>
      </c>
      <c r="D2773" s="3" t="s">
        <v>20136</v>
      </c>
      <c r="E2773" s="3" t="s">
        <v>20137</v>
      </c>
      <c r="F2773" s="3" t="s">
        <v>20138</v>
      </c>
      <c r="G2773" s="3" t="s">
        <v>20139</v>
      </c>
      <c r="H2773" s="3" t="s">
        <v>20140</v>
      </c>
      <c r="I2773" s="3" t="str">
        <f>IFERROR(__xludf.DUMMYFUNCTION("GOOGLETRANSLATE(H2773,""id"",""en"")"),"Original young marriage is delicious, the shadow of his soul gebu gebu guiding guiding")</f>
        <v>Original young marriage is delicious, the shadow of his soul gebu gebu guiding guiding</v>
      </c>
    </row>
    <row r="2774" ht="15.75" customHeight="1">
      <c r="A2774" s="3" t="s">
        <v>20141</v>
      </c>
      <c r="B2774" s="3" t="s">
        <v>20142</v>
      </c>
      <c r="C2774" s="3" t="s">
        <v>20143</v>
      </c>
      <c r="D2774" s="3" t="s">
        <v>20144</v>
      </c>
      <c r="E2774" s="3" t="s">
        <v>20145</v>
      </c>
      <c r="F2774" s="3" t="s">
        <v>20146</v>
      </c>
      <c r="G2774" s="3" t="s">
        <v>20147</v>
      </c>
      <c r="H2774" s="3" t="s">
        <v>20148</v>
      </c>
      <c r="I2774" s="3" t="str">
        <f>IFERROR(__xludf.DUMMYFUNCTION("GOOGLETRANSLATE(H2774,""id"",""en"")"),"Glass Friends Children say the benefits of young regret marriage, hope if you go on a marriage")</f>
        <v>Glass Friends Children say the benefits of young regret marriage, hope if you go on a marriage</v>
      </c>
    </row>
    <row r="2775" ht="15.75" customHeight="1">
      <c r="A2775" s="3" t="s">
        <v>20149</v>
      </c>
      <c r="B2775" s="3" t="s">
        <v>20150</v>
      </c>
      <c r="C2775" s="3" t="s">
        <v>20151</v>
      </c>
      <c r="D2775" s="3" t="s">
        <v>20152</v>
      </c>
      <c r="E2775" s="3" t="s">
        <v>20153</v>
      </c>
      <c r="F2775" s="3" t="s">
        <v>20154</v>
      </c>
      <c r="G2775" s="3" t="s">
        <v>20155</v>
      </c>
      <c r="H2775" s="3" t="s">
        <v>20156</v>
      </c>
      <c r="I2775" s="3" t="str">
        <f>IFERROR(__xludf.DUMMYFUNCTION("GOOGLETRANSLATE(H2775,""id"",""en"")"),"really see sorry young young bal marriage tautau born")</f>
        <v>really see sorry young young bal marriage tautau born</v>
      </c>
    </row>
    <row r="2776" ht="15.75" customHeight="1">
      <c r="A2776" s="3" t="s">
        <v>20157</v>
      </c>
      <c r="B2776" s="3" t="s">
        <v>20158</v>
      </c>
      <c r="C2776" s="3" t="s">
        <v>20159</v>
      </c>
      <c r="D2776" s="3" t="s">
        <v>20160</v>
      </c>
      <c r="E2776" s="3" t="s">
        <v>20161</v>
      </c>
      <c r="F2776" s="3" t="s">
        <v>20162</v>
      </c>
      <c r="G2776" s="3" t="s">
        <v>20162</v>
      </c>
      <c r="H2776" s="3" t="s">
        <v>20163</v>
      </c>
      <c r="I2776" s="3" t="str">
        <f>IFERROR(__xludf.DUMMYFUNCTION("GOOGLETRANSLATE(H2776,""id"",""en"")"),"marriage to death young")</f>
        <v>marriage to death young</v>
      </c>
    </row>
    <row r="2777" ht="15.75" customHeight="1">
      <c r="A2777" s="3" t="s">
        <v>20164</v>
      </c>
      <c r="B2777" s="3" t="s">
        <v>20165</v>
      </c>
      <c r="C2777" s="3" t="s">
        <v>20166</v>
      </c>
      <c r="D2777" s="3" t="s">
        <v>20167</v>
      </c>
      <c r="E2777" s="3" t="s">
        <v>20168</v>
      </c>
      <c r="F2777" s="3" t="s">
        <v>20169</v>
      </c>
      <c r="G2777" s="3" t="s">
        <v>20169</v>
      </c>
      <c r="H2777" s="3" t="s">
        <v>20170</v>
      </c>
      <c r="I2777" s="3" t="str">
        <f>IFERROR(__xludf.DUMMYFUNCTION("GOOGLETRANSLATE(H2777,""id"",""en"")"),"Nue Team Young Marriage")</f>
        <v>Nue Team Young Marriage</v>
      </c>
    </row>
    <row r="2778" ht="15.75" customHeight="1">
      <c r="A2778" s="3" t="s">
        <v>20171</v>
      </c>
      <c r="B2778" s="3" t="s">
        <v>20172</v>
      </c>
      <c r="C2778" s="3" t="s">
        <v>20173</v>
      </c>
      <c r="D2778" s="3" t="s">
        <v>20174</v>
      </c>
      <c r="E2778" s="3" t="s">
        <v>20175</v>
      </c>
      <c r="F2778" s="3" t="s">
        <v>20176</v>
      </c>
      <c r="G2778" s="3" t="s">
        <v>20177</v>
      </c>
      <c r="H2778" s="3" t="s">
        <v>20178</v>
      </c>
      <c r="I2778" s="3" t="str">
        <f>IFERROR(__xludf.DUMMYFUNCTION("GOOGLETRANSLATE(H2778,""id"",""en"")"),"young husband nder marriage marriage ributmakan here is prison not to demand just just telling compromise nder")</f>
        <v>young husband nder marriage marriage ributmakan here is prison not to demand just just telling compromise nder</v>
      </c>
    </row>
    <row r="2779" ht="15.75" customHeight="1">
      <c r="A2779" s="3" t="s">
        <v>20179</v>
      </c>
      <c r="B2779" s="3" t="s">
        <v>20180</v>
      </c>
      <c r="C2779" s="3" t="s">
        <v>20181</v>
      </c>
      <c r="D2779" s="3" t="s">
        <v>20182</v>
      </c>
      <c r="E2779" s="3" t="s">
        <v>20183</v>
      </c>
      <c r="F2779" s="3" t="s">
        <v>20184</v>
      </c>
      <c r="G2779" s="3" t="s">
        <v>20185</v>
      </c>
      <c r="H2779" s="3" t="s">
        <v>20186</v>
      </c>
      <c r="I2779" s="3" t="str">
        <f>IFERROR(__xludf.DUMMYFUNCTION("GOOGLETRANSLATE(H2779,""id"",""en"")"),"young business admire loyal girl preach religion joined marriage jrg post a girl's wife just around the world of new girls' style really wild")</f>
        <v>young business admire loyal girl preach religion joined marriage jrg post a girl's wife just around the world of new girls' style really wild</v>
      </c>
    </row>
    <row r="2780" ht="15.75" customHeight="1">
      <c r="A2780" s="3" t="s">
        <v>20187</v>
      </c>
      <c r="B2780" s="3" t="s">
        <v>20188</v>
      </c>
      <c r="C2780" s="3" t="s">
        <v>20189</v>
      </c>
      <c r="D2780" s="3" t="s">
        <v>20190</v>
      </c>
      <c r="E2780" s="3" t="s">
        <v>20191</v>
      </c>
      <c r="F2780" s="3" t="s">
        <v>20192</v>
      </c>
      <c r="G2780" s="3" t="s">
        <v>20193</v>
      </c>
      <c r="H2780" s="3" t="s">
        <v>20194</v>
      </c>
      <c r="I2780" s="3" t="str">
        <f>IFERROR(__xludf.DUMMYFUNCTION("GOOGLETRANSLATE(H2780,""id"",""en"")"),"Young Marriage Arguments Please Live Short Age Sexual organs Children of Affairs Children know that bad amnient is the bad age now, yes, Aisha is physically mature.")</f>
        <v>Young Marriage Arguments Please Live Short Age Sexual organs Children of Affairs Children know that bad amnient is the bad age now, yes, Aisha is physically mature.</v>
      </c>
    </row>
    <row r="2781" ht="15.75" customHeight="1">
      <c r="A2781" s="3" t="s">
        <v>20195</v>
      </c>
      <c r="B2781" s="3" t="s">
        <v>20196</v>
      </c>
      <c r="C2781" s="3" t="s">
        <v>20196</v>
      </c>
      <c r="D2781" s="3" t="s">
        <v>20197</v>
      </c>
      <c r="E2781" s="3" t="s">
        <v>20198</v>
      </c>
      <c r="F2781" s="3" t="s">
        <v>20199</v>
      </c>
      <c r="G2781" s="3" t="s">
        <v>20199</v>
      </c>
      <c r="H2781" s="3" t="s">
        <v>20200</v>
      </c>
      <c r="I2781" s="3" t="str">
        <f>IFERROR(__xludf.DUMMYFUNCTION("GOOGLETRANSLATE(H2781,""id"",""en"")"),"a minimum of young pregnancy marriage")</f>
        <v>a minimum of young pregnancy marriage</v>
      </c>
    </row>
    <row r="2782" ht="15.75" customHeight="1">
      <c r="A2782" s="3" t="s">
        <v>20201</v>
      </c>
      <c r="B2782" s="3" t="s">
        <v>20202</v>
      </c>
      <c r="C2782" s="3" t="s">
        <v>20203</v>
      </c>
      <c r="D2782" s="3" t="s">
        <v>20204</v>
      </c>
      <c r="E2782" s="3" t="s">
        <v>20205</v>
      </c>
      <c r="F2782" s="3" t="s">
        <v>20206</v>
      </c>
      <c r="G2782" s="3" t="s">
        <v>20207</v>
      </c>
      <c r="H2782" s="3" t="s">
        <v>20208</v>
      </c>
      <c r="I2782" s="3" t="str">
        <f>IFERROR(__xludf.DUMMYFUNCTION("GOOGLETRANSLATE(H2782,""id"",""en"")"),"case first the era of the vocational high school, the younger marriage wife, wife of marriage, reality, reality")</f>
        <v>case first the era of the vocational high school, the younger marriage wife, wife of marriage, reality, reality</v>
      </c>
    </row>
    <row r="2783" ht="15.75" customHeight="1">
      <c r="A2783" s="3" t="s">
        <v>20209</v>
      </c>
      <c r="B2783" s="3" t="s">
        <v>20210</v>
      </c>
      <c r="C2783" s="3" t="s">
        <v>20211</v>
      </c>
      <c r="D2783" s="3" t="s">
        <v>20212</v>
      </c>
      <c r="E2783" s="3" t="s">
        <v>20213</v>
      </c>
      <c r="F2783" s="3" t="s">
        <v>20214</v>
      </c>
      <c r="G2783" s="3" t="s">
        <v>20215</v>
      </c>
      <c r="H2783" s="3" t="s">
        <v>20216</v>
      </c>
      <c r="I2783" s="3" t="str">
        <f>IFERROR(__xludf.DUMMYFUNCTION("GOOGLETRANSLATE(H2783,""id"",""en"")"),"If the young marriage office likes to be close to female employees, they say single")</f>
        <v>If the young marriage office likes to be close to female employees, they say single</v>
      </c>
    </row>
    <row r="2784" ht="15.75" customHeight="1">
      <c r="A2784" s="3" t="s">
        <v>20217</v>
      </c>
      <c r="B2784" s="3" t="s">
        <v>20218</v>
      </c>
      <c r="C2784" s="3" t="s">
        <v>20219</v>
      </c>
      <c r="D2784" s="3" t="s">
        <v>20220</v>
      </c>
      <c r="E2784" s="3" t="s">
        <v>20221</v>
      </c>
      <c r="F2784" s="3" t="s">
        <v>20222</v>
      </c>
      <c r="G2784" s="3" t="s">
        <v>20223</v>
      </c>
      <c r="H2784" s="3" t="s">
        <v>20224</v>
      </c>
      <c r="I2784" s="3" t="str">
        <f>IFERROR(__xludf.DUMMYFUNCTION("GOOGLETRANSLATE(H2784,""id"",""en"")"),"marriage to the young pairs of pairs so it is worried that the front will play if the story is Parno")</f>
        <v>marriage to the young pairs of pairs so it is worried that the front will play if the story is Parno</v>
      </c>
    </row>
    <row r="2785" ht="15.75" customHeight="1">
      <c r="A2785" s="3" t="s">
        <v>20225</v>
      </c>
      <c r="B2785" s="3" t="s">
        <v>20225</v>
      </c>
      <c r="C2785" s="3" t="s">
        <v>20226</v>
      </c>
      <c r="D2785" s="3" t="s">
        <v>20227</v>
      </c>
      <c r="E2785" s="3" t="s">
        <v>20228</v>
      </c>
      <c r="F2785" s="3" t="s">
        <v>20229</v>
      </c>
      <c r="G2785" s="3" t="s">
        <v>20230</v>
      </c>
      <c r="H2785" s="3" t="s">
        <v>20231</v>
      </c>
      <c r="I2785" s="3" t="str">
        <f>IFERROR(__xludf.DUMMYFUNCTION("GOOGLETRANSLATE(H2785,""id"",""en"")"),"Suk Kepleset Young People of the Tradition of the Tradition of the Bal Si Pregnant Girls First Marriage As Far As Know")</f>
        <v>Suk Kepleset Young People of the Tradition of the Tradition of the Bal Si Pregnant Girls First Marriage As Far As Know</v>
      </c>
    </row>
    <row r="2786" ht="15.75" customHeight="1">
      <c r="A2786" s="3" t="s">
        <v>20232</v>
      </c>
      <c r="B2786" s="3" t="s">
        <v>20233</v>
      </c>
      <c r="C2786" s="3" t="s">
        <v>20234</v>
      </c>
      <c r="D2786" s="3" t="s">
        <v>20235</v>
      </c>
      <c r="E2786" s="3" t="s">
        <v>20236</v>
      </c>
      <c r="F2786" s="3" t="s">
        <v>20237</v>
      </c>
      <c r="G2786" s="3" t="s">
        <v>20238</v>
      </c>
      <c r="H2786" s="3" t="s">
        <v>20239</v>
      </c>
      <c r="I2786" s="3" t="str">
        <f>IFERROR(__xludf.DUMMYFUNCTION("GOOGLETRANSLATE(H2786,""id"",""en"")"),"The Ibu Hina, Ms., Ms. Married See Anaktus Saut Mbak Young Children, Mother Hina if infertile")</f>
        <v>The Ibu Hina, Ms., Ms. Married See Anaktus Saut Mbak Young Children, Mother Hina if infertile</v>
      </c>
    </row>
    <row r="2787" ht="15.75" customHeight="1">
      <c r="A2787" s="3" t="s">
        <v>20240</v>
      </c>
      <c r="B2787" s="3" t="s">
        <v>20241</v>
      </c>
      <c r="C2787" s="3" t="s">
        <v>20242</v>
      </c>
      <c r="D2787" s="3" t="s">
        <v>20243</v>
      </c>
      <c r="E2787" s="3" t="s">
        <v>20244</v>
      </c>
      <c r="F2787" s="3" t="s">
        <v>20245</v>
      </c>
      <c r="G2787" s="3" t="s">
        <v>20246</v>
      </c>
      <c r="H2787" s="3" t="s">
        <v>20247</v>
      </c>
      <c r="I2787" s="3" t="str">
        <f>IFERROR(__xludf.DUMMYFUNCTION("GOOGLETRANSLATE(H2787,""id"",""en"")"),"Different Marriage Age is quite young, the only child's children and grandchildren's stubborn children's two -egoism two -egoism run out of marriage directly")</f>
        <v>Different Marriage Age is quite young, the only child's children and grandchildren's stubborn children's two -egoism two -egoism run out of marriage directly</v>
      </c>
    </row>
    <row r="2788" ht="15.75" customHeight="1">
      <c r="A2788" s="3" t="s">
        <v>20248</v>
      </c>
      <c r="B2788" s="3" t="s">
        <v>20249</v>
      </c>
      <c r="C2788" s="3" t="s">
        <v>20250</v>
      </c>
      <c r="D2788" s="3" t="s">
        <v>20251</v>
      </c>
      <c r="E2788" s="3" t="s">
        <v>20252</v>
      </c>
      <c r="F2788" s="3" t="s">
        <v>20253</v>
      </c>
      <c r="G2788" s="3" t="s">
        <v>20254</v>
      </c>
      <c r="H2788" s="3" t="s">
        <v>20255</v>
      </c>
      <c r="I2788" s="3" t="str">
        <f>IFERROR(__xludf.DUMMYFUNCTION("GOOGLETRANSLATE(H2788,""id"",""en"")"),"If you write the elements of the young marriage CEO, the transmigration is")</f>
        <v>If you write the elements of the young marriage CEO, the transmigration is</v>
      </c>
    </row>
    <row r="2789" ht="15.75" customHeight="1">
      <c r="A2789" s="3" t="s">
        <v>20256</v>
      </c>
      <c r="B2789" s="3" t="s">
        <v>20256</v>
      </c>
      <c r="C2789" s="3" t="s">
        <v>20257</v>
      </c>
      <c r="D2789" s="3" t="s">
        <v>20258</v>
      </c>
      <c r="E2789" s="3" t="s">
        <v>20259</v>
      </c>
      <c r="F2789" s="3" t="s">
        <v>169</v>
      </c>
      <c r="G2789" s="3" t="s">
        <v>169</v>
      </c>
      <c r="H2789" s="3" t="s">
        <v>170</v>
      </c>
      <c r="I2789" s="3" t="str">
        <f>IFERROR(__xludf.DUMMYFUNCTION("GOOGLETRANSLATE(H2789,""id"",""en"")"),"The Young Marriage")</f>
        <v>The Young Marriage</v>
      </c>
    </row>
    <row r="2790" ht="15.75" customHeight="1">
      <c r="A2790" s="3" t="s">
        <v>20260</v>
      </c>
      <c r="B2790" s="3" t="s">
        <v>20261</v>
      </c>
      <c r="C2790" s="3" t="s">
        <v>20262</v>
      </c>
      <c r="D2790" s="3" t="s">
        <v>20263</v>
      </c>
      <c r="E2790" s="3" t="s">
        <v>20263</v>
      </c>
      <c r="F2790" s="3" t="s">
        <v>20264</v>
      </c>
      <c r="G2790" s="3" t="s">
        <v>20265</v>
      </c>
      <c r="H2790" s="3" t="s">
        <v>20266</v>
      </c>
      <c r="I2790" s="3" t="str">
        <f>IFERROR(__xludf.DUMMYFUNCTION("GOOGLETRANSLATE(H2790,""id"",""en"")"),"Non -Muslim Age of Young Marriages")</f>
        <v>Non -Muslim Age of Young Marriages</v>
      </c>
    </row>
    <row r="2791" ht="15.75" customHeight="1">
      <c r="A2791" s="3" t="s">
        <v>20267</v>
      </c>
      <c r="B2791" s="3" t="s">
        <v>20268</v>
      </c>
      <c r="C2791" s="3" t="s">
        <v>20269</v>
      </c>
      <c r="D2791" s="3" t="s">
        <v>20270</v>
      </c>
      <c r="E2791" s="3" t="s">
        <v>20271</v>
      </c>
      <c r="F2791" s="3" t="s">
        <v>20272</v>
      </c>
      <c r="G2791" s="3" t="s">
        <v>20273</v>
      </c>
      <c r="H2791" s="3" t="s">
        <v>20274</v>
      </c>
      <c r="I2791" s="3" t="str">
        <f>IFERROR(__xludf.DUMMYFUNCTION("GOOGLETRANSLATE(H2791,""id"",""en"")"),"my friend tells the story of the spontaneous marriage afraid of young marriage, afraid of the background of the broken home family, it is afraid to make it because the cwonya is negotiated if the guy is really sweet")</f>
        <v>my friend tells the story of the spontaneous marriage afraid of young marriage, afraid of the background of the broken home family, it is afraid to make it because the cwonya is negotiated if the guy is really sweet</v>
      </c>
    </row>
    <row r="2792" ht="15.75" customHeight="1">
      <c r="A2792" s="3" t="s">
        <v>20275</v>
      </c>
      <c r="B2792" s="3" t="s">
        <v>20276</v>
      </c>
      <c r="C2792" s="3" t="s">
        <v>20277</v>
      </c>
      <c r="D2792" s="3" t="s">
        <v>20278</v>
      </c>
      <c r="E2792" s="3" t="s">
        <v>20279</v>
      </c>
      <c r="F2792" s="3" t="s">
        <v>20280</v>
      </c>
      <c r="G2792" s="3" t="s">
        <v>20280</v>
      </c>
      <c r="H2792" s="3" t="s">
        <v>20281</v>
      </c>
      <c r="I2792" s="3" t="str">
        <f>IFERROR(__xludf.DUMMYFUNCTION("GOOGLETRANSLATE(H2792,""id"",""en"")"),"DiHh is young, young marriage, young")</f>
        <v>DiHh is young, young marriage, young</v>
      </c>
    </row>
    <row r="2793" ht="15.75" customHeight="1">
      <c r="A2793" s="3" t="s">
        <v>20282</v>
      </c>
      <c r="B2793" s="3" t="s">
        <v>20283</v>
      </c>
      <c r="C2793" s="3" t="s">
        <v>20284</v>
      </c>
      <c r="D2793" s="3" t="s">
        <v>20285</v>
      </c>
      <c r="E2793" s="3" t="s">
        <v>5178</v>
      </c>
      <c r="F2793" s="3" t="s">
        <v>5178</v>
      </c>
      <c r="G2793" s="3" t="s">
        <v>5178</v>
      </c>
      <c r="H2793" s="3" t="s">
        <v>5179</v>
      </c>
      <c r="I2793" s="3" t="str">
        <f>IFERROR(__xludf.DUMMYFUNCTION("GOOGLETRANSLATE(H2793,""id"",""en"")"),"Young marriage brother")</f>
        <v>Young marriage brother</v>
      </c>
    </row>
    <row r="2794" ht="15.75" customHeight="1">
      <c r="A2794" s="3" t="s">
        <v>20286</v>
      </c>
      <c r="B2794" s="3" t="s">
        <v>20286</v>
      </c>
      <c r="C2794" s="3" t="s">
        <v>20287</v>
      </c>
      <c r="D2794" s="3" t="s">
        <v>20288</v>
      </c>
      <c r="E2794" s="3" t="s">
        <v>20289</v>
      </c>
      <c r="F2794" s="3" t="s">
        <v>20290</v>
      </c>
      <c r="G2794" s="3" t="s">
        <v>20290</v>
      </c>
      <c r="H2794" s="3" t="s">
        <v>20291</v>
      </c>
      <c r="I2794" s="3" t="str">
        <f>IFERROR(__xludf.DUMMYFUNCTION("GOOGLETRANSLATE(H2794,""id"",""en"")"),"My anger Issue Handle it, why is you a young marriage")</f>
        <v>My anger Issue Handle it, why is you a young marriage</v>
      </c>
    </row>
    <row r="2795" ht="15.75" customHeight="1">
      <c r="A2795" s="3" t="s">
        <v>20292</v>
      </c>
      <c r="B2795" s="3" t="s">
        <v>20293</v>
      </c>
      <c r="C2795" s="3" t="s">
        <v>20294</v>
      </c>
      <c r="D2795" s="3" t="s">
        <v>20295</v>
      </c>
      <c r="E2795" s="3" t="s">
        <v>20296</v>
      </c>
      <c r="F2795" s="3" t="s">
        <v>20297</v>
      </c>
      <c r="G2795" s="3" t="s">
        <v>20298</v>
      </c>
      <c r="H2795" s="3" t="s">
        <v>20299</v>
      </c>
      <c r="I2795" s="3" t="str">
        <f>IFERROR(__xludf.DUMMYFUNCTION("GOOGLETRANSLATE(H2795,""id"",""en"")"),"I'm so tired of asking for a good marriage to be young")</f>
        <v>I'm so tired of asking for a good marriage to be young</v>
      </c>
    </row>
    <row r="2796" ht="15.75" customHeight="1">
      <c r="A2796" s="3" t="s">
        <v>20300</v>
      </c>
      <c r="B2796" s="3" t="s">
        <v>20301</v>
      </c>
      <c r="C2796" s="3" t="s">
        <v>20302</v>
      </c>
      <c r="D2796" s="3" t="s">
        <v>20303</v>
      </c>
      <c r="E2796" s="3" t="s">
        <v>20304</v>
      </c>
      <c r="F2796" s="3" t="s">
        <v>20305</v>
      </c>
      <c r="G2796" s="3" t="s">
        <v>20306</v>
      </c>
      <c r="H2796" s="3" t="s">
        <v>20307</v>
      </c>
      <c r="I2796" s="3" t="str">
        <f>IFERROR(__xludf.DUMMYFUNCTION("GOOGLETRANSLATE(H2796,""id"",""en"")"),"people think young marriage, the young marriage, the task of college is difficult to cry, I still think I will think for a while eating side dishes")</f>
        <v>people think young marriage, the young marriage, the task of college is difficult to cry, I still think I will think for a while eating side dishes</v>
      </c>
    </row>
    <row r="2797" ht="15.75" customHeight="1">
      <c r="A2797" s="3" t="s">
        <v>20308</v>
      </c>
      <c r="B2797" s="3" t="s">
        <v>20309</v>
      </c>
      <c r="C2797" s="3" t="s">
        <v>20310</v>
      </c>
      <c r="D2797" s="3" t="s">
        <v>20311</v>
      </c>
      <c r="E2797" s="3" t="s">
        <v>20312</v>
      </c>
      <c r="F2797" s="3" t="s">
        <v>20313</v>
      </c>
      <c r="G2797" s="3" t="s">
        <v>20314</v>
      </c>
      <c r="H2797" s="3" t="s">
        <v>20315</v>
      </c>
      <c r="I2797" s="3" t="str">
        <f>IFERROR(__xludf.DUMMYFUNCTION("GOOGLETRANSLATE(H2797,""id"",""en"")"),"Young guy is important to work than a boyfriend thinking of marriage")</f>
        <v>Young guy is important to work than a boyfriend thinking of marriage</v>
      </c>
    </row>
    <row r="2798" ht="15.75" customHeight="1">
      <c r="A2798" s="3" t="s">
        <v>20316</v>
      </c>
      <c r="B2798" s="3" t="s">
        <v>20316</v>
      </c>
      <c r="C2798" s="3" t="s">
        <v>20317</v>
      </c>
      <c r="D2798" s="3" t="s">
        <v>20318</v>
      </c>
      <c r="E2798" s="3" t="s">
        <v>20319</v>
      </c>
      <c r="F2798" s="3" t="s">
        <v>20320</v>
      </c>
      <c r="G2798" s="3" t="s">
        <v>20320</v>
      </c>
      <c r="H2798" s="3" t="s">
        <v>20321</v>
      </c>
      <c r="I2798" s="3" t="str">
        <f>IFERROR(__xludf.DUMMYFUNCTION("GOOGLETRANSLATE(H2798,""id"",""en"")"),"Insured young marriage cmn Soudzonnya Parents Gtuloh understand")</f>
        <v>Insured young marriage cmn Soudzonnya Parents Gtuloh understand</v>
      </c>
    </row>
    <row r="2799" ht="15.75" customHeight="1">
      <c r="A2799" s="3" t="s">
        <v>20322</v>
      </c>
      <c r="B2799" s="3" t="s">
        <v>20323</v>
      </c>
      <c r="C2799" s="3" t="s">
        <v>20324</v>
      </c>
      <c r="D2799" s="3" t="s">
        <v>20325</v>
      </c>
      <c r="E2799" s="3" t="s">
        <v>20326</v>
      </c>
      <c r="F2799" s="3" t="s">
        <v>20327</v>
      </c>
      <c r="G2799" s="3" t="s">
        <v>20327</v>
      </c>
      <c r="H2799" s="3" t="s">
        <v>20328</v>
      </c>
      <c r="I2799" s="3" t="str">
        <f>IFERROR(__xludf.DUMMYFUNCTION("GOOGLETRANSLATE(H2799,""id"",""en"")"),"hear surprised if young marriage is normal marriage, fill in the contents, you know, shocked, shocked")</f>
        <v>hear surprised if young marriage is normal marriage, fill in the contents, you know, shocked, shocked</v>
      </c>
    </row>
    <row r="2800" ht="15.75" customHeight="1">
      <c r="A2800" s="3" t="s">
        <v>20329</v>
      </c>
      <c r="B2800" s="3" t="s">
        <v>20329</v>
      </c>
      <c r="C2800" s="3" t="s">
        <v>20330</v>
      </c>
      <c r="D2800" s="3" t="s">
        <v>20331</v>
      </c>
      <c r="E2800" s="3" t="s">
        <v>11104</v>
      </c>
      <c r="F2800" s="3" t="s">
        <v>11104</v>
      </c>
      <c r="G2800" s="3" t="s">
        <v>11104</v>
      </c>
      <c r="H2800" s="3" t="s">
        <v>11105</v>
      </c>
      <c r="I2800" s="3" t="str">
        <f>IFERROR(__xludf.DUMMYFUNCTION("GOOGLETRANSLATE(H2800,""id"",""en"")"),"Gamau young marriage")</f>
        <v>Gamau young marriage</v>
      </c>
    </row>
    <row r="2801" ht="15.75" customHeight="1">
      <c r="A2801" s="3" t="s">
        <v>20332</v>
      </c>
      <c r="B2801" s="3" t="s">
        <v>20333</v>
      </c>
      <c r="C2801" s="3" t="s">
        <v>20334</v>
      </c>
      <c r="D2801" s="3" t="s">
        <v>20335</v>
      </c>
      <c r="E2801" s="3" t="s">
        <v>20336</v>
      </c>
      <c r="F2801" s="3" t="s">
        <v>20337</v>
      </c>
      <c r="G2801" s="3" t="s">
        <v>20337</v>
      </c>
      <c r="H2801" s="3" t="s">
        <v>20338</v>
      </c>
      <c r="I2801" s="3" t="str">
        <f>IFERROR(__xludf.DUMMYFUNCTION("GOOGLETRANSLATE(H2801,""id"",""en"")"),"if the doctor is very mudarad, a pilot school passes the company's marriage company")</f>
        <v>if the doctor is very mudarad, a pilot school passes the company's marriage company</v>
      </c>
    </row>
    <row r="2802" ht="15.75" customHeight="1">
      <c r="A2802" s="3" t="s">
        <v>20339</v>
      </c>
      <c r="B2802" s="3" t="s">
        <v>20339</v>
      </c>
      <c r="C2802" s="3" t="s">
        <v>20339</v>
      </c>
      <c r="D2802" s="3" t="s">
        <v>20340</v>
      </c>
      <c r="E2802" s="3" t="s">
        <v>20341</v>
      </c>
      <c r="F2802" s="3" t="s">
        <v>20342</v>
      </c>
      <c r="G2802" s="3" t="s">
        <v>20342</v>
      </c>
      <c r="H2802" s="3" t="s">
        <v>20343</v>
      </c>
      <c r="I2802" s="3" t="str">
        <f>IFERROR(__xludf.DUMMYFUNCTION("GOOGLETRANSLATE(H2802,""id"",""en"")"),"Vigoun's Young Marriage Intention to Sorry")</f>
        <v>Vigoun's Young Marriage Intention to Sorry</v>
      </c>
    </row>
    <row r="2803" ht="15.75" customHeight="1">
      <c r="A2803" s="3" t="s">
        <v>20344</v>
      </c>
      <c r="B2803" s="3" t="s">
        <v>20345</v>
      </c>
      <c r="C2803" s="3" t="s">
        <v>20346</v>
      </c>
      <c r="D2803" s="3" t="s">
        <v>20347</v>
      </c>
      <c r="E2803" s="3" t="s">
        <v>20348</v>
      </c>
      <c r="F2803" s="3" t="s">
        <v>20349</v>
      </c>
      <c r="G2803" s="3" t="s">
        <v>20350</v>
      </c>
      <c r="H2803" s="3" t="s">
        <v>20351</v>
      </c>
      <c r="I2803" s="3" t="str">
        <f>IFERROR(__xludf.DUMMYFUNCTION("GOOGLETRANSLATE(H2803,""id"",""en"")"),"not marriage quickly sometimes young marriage friends complain about the cost of birth better the tube deh marriage season")</f>
        <v>not marriage quickly sometimes young marriage friends complain about the cost of birth better the tube deh marriage season</v>
      </c>
    </row>
    <row r="2804" ht="15.75" customHeight="1">
      <c r="A2804" s="3" t="s">
        <v>20352</v>
      </c>
      <c r="B2804" s="3" t="s">
        <v>20353</v>
      </c>
      <c r="C2804" s="3" t="s">
        <v>20354</v>
      </c>
      <c r="D2804" s="3" t="s">
        <v>20355</v>
      </c>
      <c r="E2804" s="3" t="s">
        <v>20356</v>
      </c>
      <c r="F2804" s="3" t="s">
        <v>20357</v>
      </c>
      <c r="G2804" s="3" t="s">
        <v>20358</v>
      </c>
      <c r="H2804" s="3" t="s">
        <v>20359</v>
      </c>
      <c r="I2804" s="3" t="str">
        <f>IFERROR(__xludf.DUMMYFUNCTION("GOOGLETRANSLATE(H2804,""id"",""en"")"),"young just sell all out say loss of marriage to sell macroni bumgkusan and selling day wrapped in the Extream Extream of the Smean Neighbors Nose the Gold Hand Brings and just sell quickly the young man, how do you go.")</f>
        <v>young just sell all out say loss of marriage to sell macroni bumgkusan and selling day wrapped in the Extream Extream of the Smean Neighbors Nose the Gold Hand Brings and just sell quickly the young man, how do you go.</v>
      </c>
    </row>
    <row r="2805" ht="15.75" customHeight="1">
      <c r="A2805" s="3" t="s">
        <v>20360</v>
      </c>
      <c r="B2805" s="3" t="s">
        <v>20361</v>
      </c>
      <c r="C2805" s="3" t="s">
        <v>20362</v>
      </c>
      <c r="D2805" s="3" t="s">
        <v>20363</v>
      </c>
      <c r="E2805" s="3" t="s">
        <v>20364</v>
      </c>
      <c r="F2805" s="3" t="s">
        <v>20365</v>
      </c>
      <c r="G2805" s="3" t="s">
        <v>20365</v>
      </c>
      <c r="H2805" s="3" t="s">
        <v>20366</v>
      </c>
      <c r="I2805" s="3" t="str">
        <f>IFERROR(__xludf.DUMMYFUNCTION("GOOGLETRANSLATE(H2805,""id"",""en"")"),"Children Lending Relevant Young Marika")</f>
        <v>Children Lending Relevant Young Marika</v>
      </c>
    </row>
    <row r="2806" ht="15.75" customHeight="1">
      <c r="A2806" s="3" t="s">
        <v>20367</v>
      </c>
      <c r="B2806" s="3" t="s">
        <v>20368</v>
      </c>
      <c r="C2806" s="3" t="s">
        <v>20369</v>
      </c>
      <c r="D2806" s="3" t="s">
        <v>20370</v>
      </c>
      <c r="E2806" s="3" t="s">
        <v>20371</v>
      </c>
      <c r="F2806" s="3" t="s">
        <v>20372</v>
      </c>
      <c r="G2806" s="3" t="s">
        <v>20373</v>
      </c>
      <c r="H2806" s="3" t="s">
        <v>20374</v>
      </c>
      <c r="I2806" s="3" t="str">
        <f>IFERROR(__xludf.DUMMYFUNCTION("GOOGLETRANSLATE(H2806,""id"",""en"")"),"The status of the guts crashed a friend of believing in a friend of the young marriage, the era is prejudiced")</f>
        <v>The status of the guts crashed a friend of believing in a friend of the young marriage, the era is prejudiced</v>
      </c>
    </row>
    <row r="2807" ht="15.75" customHeight="1">
      <c r="A2807" s="3" t="s">
        <v>20375</v>
      </c>
      <c r="B2807" s="3" t="s">
        <v>20376</v>
      </c>
      <c r="C2807" s="3" t="s">
        <v>20377</v>
      </c>
      <c r="D2807" s="3" t="s">
        <v>20378</v>
      </c>
      <c r="E2807" s="3" t="s">
        <v>20379</v>
      </c>
      <c r="F2807" s="3" t="s">
        <v>20380</v>
      </c>
      <c r="G2807" s="3" t="s">
        <v>20381</v>
      </c>
      <c r="H2807" s="3" t="s">
        <v>20382</v>
      </c>
      <c r="I2807" s="3" t="str">
        <f>IFERROR(__xludf.DUMMYFUNCTION("GOOGLETRANSLATE(H2807,""id"",""en"")"),"Auntie after divorce says that you're rushed, just happy to enjoy the young grandmother, grandfather, hahahahah mommy dad, tell me to be hunted, looking for pairs of hmmmmmmmm")</f>
        <v>Auntie after divorce says that you're rushed, just happy to enjoy the young grandmother, grandfather, hahahahah mommy dad, tell me to be hunted, looking for pairs of hmmmmmmmm</v>
      </c>
    </row>
    <row r="2808" ht="15.75" customHeight="1">
      <c r="A2808" s="3" t="s">
        <v>20383</v>
      </c>
      <c r="B2808" s="3" t="s">
        <v>20383</v>
      </c>
      <c r="C2808" s="3" t="s">
        <v>20384</v>
      </c>
      <c r="D2808" s="3" t="s">
        <v>20385</v>
      </c>
      <c r="E2808" s="3" t="s">
        <v>20386</v>
      </c>
      <c r="F2808" s="3" t="s">
        <v>20387</v>
      </c>
      <c r="G2808" s="3" t="s">
        <v>20388</v>
      </c>
      <c r="H2808" s="3" t="s">
        <v>20389</v>
      </c>
      <c r="I2808" s="3" t="str">
        <f>IFERROR(__xludf.DUMMYFUNCTION("GOOGLETRANSLATE(H2808,""id"",""en"")"),"Proud of Marriage Young Fuck Born Fifth Age")</f>
        <v>Proud of Marriage Young Fuck Born Fifth Age</v>
      </c>
    </row>
    <row r="2809" ht="15.75" customHeight="1">
      <c r="A2809" s="3" t="s">
        <v>20390</v>
      </c>
      <c r="B2809" s="3" t="s">
        <v>20391</v>
      </c>
      <c r="C2809" s="3" t="s">
        <v>20392</v>
      </c>
      <c r="D2809" s="3" t="s">
        <v>20393</v>
      </c>
      <c r="E2809" s="3" t="s">
        <v>20394</v>
      </c>
      <c r="F2809" s="3" t="s">
        <v>20395</v>
      </c>
      <c r="G2809" s="3" t="s">
        <v>20395</v>
      </c>
      <c r="H2809" s="3" t="s">
        <v>20396</v>
      </c>
      <c r="I2809" s="3" t="str">
        <f>IFERROR(__xludf.DUMMYFUNCTION("GOOGLETRANSLATE(H2809,""id"",""en"")"),"yes yes young people young people marry their old children")</f>
        <v>yes yes young people young people marry their old children</v>
      </c>
    </row>
    <row r="2810" ht="15.75" customHeight="1">
      <c r="A2810" s="3" t="s">
        <v>20397</v>
      </c>
      <c r="B2810" s="3" t="s">
        <v>20398</v>
      </c>
      <c r="C2810" s="3" t="s">
        <v>20399</v>
      </c>
      <c r="D2810" s="3" t="s">
        <v>20400</v>
      </c>
      <c r="E2810" s="3" t="s">
        <v>20401</v>
      </c>
      <c r="F2810" s="3" t="s">
        <v>20402</v>
      </c>
      <c r="G2810" s="3" t="s">
        <v>20403</v>
      </c>
      <c r="H2810" s="3" t="s">
        <v>20404</v>
      </c>
      <c r="I2810" s="3" t="str">
        <f>IFERROR(__xludf.DUMMYFUNCTION("GOOGLETRANSLATE(H2810,""id"",""en"")"),"The Girlfriend Style Pair Young Balo Saying Golong Free Terms of Marriage Fill")</f>
        <v>The Girlfriend Style Pair Young Balo Saying Golong Free Terms of Marriage Fill</v>
      </c>
    </row>
    <row r="2811" ht="15.75" customHeight="1">
      <c r="A2811" s="3" t="s">
        <v>20405</v>
      </c>
      <c r="B2811" s="3" t="s">
        <v>20406</v>
      </c>
      <c r="C2811" s="3" t="s">
        <v>20407</v>
      </c>
      <c r="D2811" s="3" t="s">
        <v>20408</v>
      </c>
      <c r="E2811" s="3" t="s">
        <v>20408</v>
      </c>
      <c r="F2811" s="3" t="s">
        <v>15221</v>
      </c>
      <c r="G2811" s="3" t="s">
        <v>15222</v>
      </c>
      <c r="H2811" s="3" t="s">
        <v>15223</v>
      </c>
      <c r="I2811" s="3" t="str">
        <f>IFERROR(__xludf.DUMMYFUNCTION("GOOGLETRANSLATE(H2811,""id"",""en"")"),"thought young marriage")</f>
        <v>thought young marriage</v>
      </c>
    </row>
    <row r="2812" ht="15.75" customHeight="1">
      <c r="A2812" s="3" t="s">
        <v>20409</v>
      </c>
      <c r="B2812" s="3" t="s">
        <v>20409</v>
      </c>
      <c r="C2812" s="3" t="s">
        <v>20410</v>
      </c>
      <c r="D2812" s="3" t="s">
        <v>20411</v>
      </c>
      <c r="E2812" s="3" t="s">
        <v>20412</v>
      </c>
      <c r="F2812" s="3" t="s">
        <v>20413</v>
      </c>
      <c r="G2812" s="3" t="s">
        <v>20414</v>
      </c>
      <c r="H2812" s="3" t="s">
        <v>20415</v>
      </c>
      <c r="I2812" s="3" t="str">
        <f>IFERROR(__xludf.DUMMYFUNCTION("GOOGLETRANSLATE(H2812,""id"",""en"")"),"Thinking of using normal brain, just live a way, I don't know, a direct hometown, a happy young wife, a family, a family, if you have money, you are a young snack, just thinking")</f>
        <v>Thinking of using normal brain, just live a way, I don't know, a direct hometown, a happy young wife, a family, a family, if you have money, you are a young snack, just thinking</v>
      </c>
    </row>
    <row r="2813" ht="15.75" customHeight="1">
      <c r="A2813" s="3" t="s">
        <v>20416</v>
      </c>
      <c r="B2813" s="3" t="s">
        <v>20417</v>
      </c>
      <c r="C2813" s="3" t="s">
        <v>20418</v>
      </c>
      <c r="D2813" s="3" t="s">
        <v>20419</v>
      </c>
      <c r="E2813" s="3" t="s">
        <v>20420</v>
      </c>
      <c r="F2813" s="3" t="s">
        <v>20421</v>
      </c>
      <c r="G2813" s="3" t="s">
        <v>20422</v>
      </c>
      <c r="H2813" s="3" t="s">
        <v>20423</v>
      </c>
      <c r="I2813" s="3" t="str">
        <f>IFERROR(__xludf.DUMMYFUNCTION("GOOGLETRANSLATE(H2813,""id"",""en"")"),"the context of the time of Muslims young marriage to establish relatives because of the tempting of the infidels strong bunch of the blood of Muslims to prevent young marriages.")</f>
        <v>the context of the time of Muslims young marriage to establish relatives because of the tempting of the infidels strong bunch of the blood of Muslims to prevent young marriages.</v>
      </c>
    </row>
    <row r="2814" ht="15.75" customHeight="1">
      <c r="A2814" s="3" t="s">
        <v>20424</v>
      </c>
      <c r="B2814" s="3" t="s">
        <v>20425</v>
      </c>
      <c r="C2814" s="3" t="s">
        <v>20426</v>
      </c>
      <c r="D2814" s="3" t="s">
        <v>20427</v>
      </c>
      <c r="E2814" s="3" t="s">
        <v>20428</v>
      </c>
      <c r="F2814" s="3" t="s">
        <v>20429</v>
      </c>
      <c r="G2814" s="3" t="s">
        <v>20430</v>
      </c>
      <c r="H2814" s="3" t="s">
        <v>20431</v>
      </c>
      <c r="I2814" s="3" t="str">
        <f>IFERROR(__xludf.DUMMYFUNCTION("GOOGLETRANSLATE(H2814,""id"",""en"")"),"yes school is thinking young marriage")</f>
        <v>yes school is thinking young marriage</v>
      </c>
    </row>
    <row r="2815" ht="15.75" customHeight="1">
      <c r="A2815" s="3" t="s">
        <v>20432</v>
      </c>
      <c r="B2815" s="3" t="s">
        <v>20433</v>
      </c>
      <c r="C2815" s="3" t="s">
        <v>20434</v>
      </c>
      <c r="D2815" s="3" t="s">
        <v>20435</v>
      </c>
      <c r="E2815" s="3" t="s">
        <v>20436</v>
      </c>
      <c r="F2815" s="3" t="s">
        <v>20437</v>
      </c>
      <c r="G2815" s="3" t="s">
        <v>20437</v>
      </c>
      <c r="H2815" s="3" t="s">
        <v>20438</v>
      </c>
      <c r="I2815" s="3" t="str">
        <f>IFERROR(__xludf.DUMMYFUNCTION("GOOGLETRANSLATE(H2815,""id"",""en"")"),"yes young marriage")</f>
        <v>yes young marriage</v>
      </c>
    </row>
    <row r="2816" ht="15.75" customHeight="1">
      <c r="A2816" s="3" t="s">
        <v>20439</v>
      </c>
      <c r="B2816" s="3" t="s">
        <v>20440</v>
      </c>
      <c r="C2816" s="3" t="s">
        <v>20441</v>
      </c>
      <c r="D2816" s="3" t="s">
        <v>20442</v>
      </c>
      <c r="E2816" s="3" t="s">
        <v>20442</v>
      </c>
      <c r="F2816" s="3" t="s">
        <v>20443</v>
      </c>
      <c r="G2816" s="3" t="s">
        <v>20443</v>
      </c>
      <c r="H2816" s="3" t="s">
        <v>20444</v>
      </c>
      <c r="I2816" s="3" t="str">
        <f>IFERROR(__xludf.DUMMYFUNCTION("GOOGLETRANSLATE(H2816,""id"",""en"")"),"Mayor Ayokk young man marriage yookk yookkk")</f>
        <v>Mayor Ayokk young man marriage yookk yookkk</v>
      </c>
    </row>
    <row r="2817" ht="15.75" customHeight="1">
      <c r="A2817" s="3" t="s">
        <v>20445</v>
      </c>
      <c r="B2817" s="3" t="s">
        <v>20446</v>
      </c>
      <c r="C2817" s="3" t="s">
        <v>20447</v>
      </c>
      <c r="D2817" s="3" t="s">
        <v>20448</v>
      </c>
      <c r="E2817" s="3" t="s">
        <v>20449</v>
      </c>
      <c r="F2817" s="3" t="s">
        <v>20450</v>
      </c>
      <c r="G2817" s="3" t="s">
        <v>20450</v>
      </c>
      <c r="H2817" s="3" t="s">
        <v>20451</v>
      </c>
      <c r="I2817" s="3" t="str">
        <f>IFERROR(__xludf.DUMMYFUNCTION("GOOGLETRANSLATE(H2817,""id"",""en"")"),"Isa Yes Children Wanning Proud Marriage Children's Heavy Children's responsibility for Sorry Auntie Young")</f>
        <v>Isa Yes Children Wanning Proud Marriage Children's Heavy Children's responsibility for Sorry Auntie Young</v>
      </c>
    </row>
    <row r="2818" ht="15.75" customHeight="1">
      <c r="A2818" s="3" t="s">
        <v>20452</v>
      </c>
      <c r="B2818" s="3" t="s">
        <v>20453</v>
      </c>
      <c r="C2818" s="3" t="s">
        <v>20454</v>
      </c>
      <c r="D2818" s="3" t="s">
        <v>20455</v>
      </c>
      <c r="E2818" s="3" t="s">
        <v>20456</v>
      </c>
      <c r="F2818" s="3" t="s">
        <v>20457</v>
      </c>
      <c r="G2818" s="3" t="s">
        <v>20458</v>
      </c>
      <c r="H2818" s="3" t="s">
        <v>20459</v>
      </c>
      <c r="I2818" s="3" t="str">
        <f>IFERROR(__xludf.DUMMYFUNCTION("GOOGLETRANSLATE(H2818,""id"",""en"")"),"first like a family, not marriage young girls up wkwkwk")</f>
        <v>first like a family, not marriage young girls up wkwkwk</v>
      </c>
    </row>
    <row r="2819" ht="15.75" customHeight="1">
      <c r="A2819" s="3" t="s">
        <v>20460</v>
      </c>
      <c r="B2819" s="3" t="s">
        <v>20461</v>
      </c>
      <c r="C2819" s="3" t="s">
        <v>20462</v>
      </c>
      <c r="D2819" s="3" t="s">
        <v>20463</v>
      </c>
      <c r="E2819" s="3" t="s">
        <v>20464</v>
      </c>
      <c r="F2819" s="3" t="s">
        <v>20465</v>
      </c>
      <c r="G2819" s="3" t="s">
        <v>20466</v>
      </c>
      <c r="H2819" s="3" t="s">
        <v>20467</v>
      </c>
      <c r="I2819" s="3" t="str">
        <f>IFERROR(__xludf.DUMMYFUNCTION("GOOGLETRANSLATE(H2819,""id"",""en"")"),"Money million thanks to the name of the investment if you just give the tube money, you know, buy a young house for a child's stock of marriages from Chindo")</f>
        <v>Money million thanks to the name of the investment if you just give the tube money, you know, buy a young house for a child's stock of marriages from Chindo</v>
      </c>
    </row>
    <row r="2820" ht="15.75" customHeight="1">
      <c r="A2820" s="3" t="s">
        <v>20468</v>
      </c>
      <c r="B2820" s="3" t="s">
        <v>20469</v>
      </c>
      <c r="C2820" s="3" t="s">
        <v>20470</v>
      </c>
      <c r="D2820" s="3" t="s">
        <v>20471</v>
      </c>
      <c r="E2820" s="3" t="s">
        <v>20471</v>
      </c>
      <c r="F2820" s="3" t="s">
        <v>20472</v>
      </c>
      <c r="G2820" s="3" t="s">
        <v>20473</v>
      </c>
      <c r="H2820" s="3" t="s">
        <v>20474</v>
      </c>
      <c r="I2820" s="3" t="str">
        <f>IFERROR(__xludf.DUMMYFUNCTION("GOOGLETRANSLATE(H2820,""id"",""en"")"),"no reason for young marriage")</f>
        <v>no reason for young marriage</v>
      </c>
    </row>
    <row r="2821" ht="15.75" customHeight="1">
      <c r="A2821" s="3" t="s">
        <v>20475</v>
      </c>
      <c r="B2821" s="3" t="s">
        <v>20476</v>
      </c>
      <c r="C2821" s="3" t="s">
        <v>20477</v>
      </c>
      <c r="D2821" s="3" t="s">
        <v>20478</v>
      </c>
      <c r="E2821" s="3" t="s">
        <v>20479</v>
      </c>
      <c r="F2821" s="3" t="s">
        <v>20480</v>
      </c>
      <c r="G2821" s="3" t="s">
        <v>20481</v>
      </c>
      <c r="H2821" s="3" t="s">
        <v>20482</v>
      </c>
      <c r="I2821" s="3" t="str">
        <f>IFERROR(__xludf.DUMMYFUNCTION("GOOGLETRANSLATE(H2821,""id"",""en"")"),"young marriage, yeah, dizzy teaching utebekah")</f>
        <v>young marriage, yeah, dizzy teaching utebekah</v>
      </c>
    </row>
    <row r="2822" ht="15.75" customHeight="1">
      <c r="A2822" s="3" t="s">
        <v>20483</v>
      </c>
      <c r="B2822" s="3" t="s">
        <v>20483</v>
      </c>
      <c r="C2822" s="3" t="s">
        <v>20484</v>
      </c>
      <c r="D2822" s="3" t="s">
        <v>20485</v>
      </c>
      <c r="E2822" s="3" t="s">
        <v>20486</v>
      </c>
      <c r="F2822" s="3" t="s">
        <v>20487</v>
      </c>
      <c r="G2822" s="3" t="s">
        <v>20488</v>
      </c>
      <c r="H2822" s="3" t="s">
        <v>20489</v>
      </c>
      <c r="I2822" s="3" t="str">
        <f>IFERROR(__xludf.DUMMYFUNCTION("GOOGLETRANSLATE(H2822,""id"",""en"")"),"young people marriage young divorce children fuck not different eyes of police jabat fuck sex")</f>
        <v>young people marriage young divorce children fuck not different eyes of police jabat fuck sex</v>
      </c>
    </row>
    <row r="2823" ht="15.75" customHeight="1">
      <c r="A2823" s="3" t="s">
        <v>20490</v>
      </c>
      <c r="B2823" s="3" t="s">
        <v>20491</v>
      </c>
      <c r="C2823" s="3" t="s">
        <v>20492</v>
      </c>
      <c r="D2823" s="3" t="s">
        <v>20493</v>
      </c>
      <c r="E2823" s="3" t="s">
        <v>20494</v>
      </c>
      <c r="F2823" s="3" t="s">
        <v>20495</v>
      </c>
      <c r="G2823" s="3" t="s">
        <v>20496</v>
      </c>
      <c r="H2823" s="3" t="s">
        <v>20497</v>
      </c>
      <c r="I2823" s="3" t="str">
        <f>IFERROR(__xludf.DUMMYFUNCTION("GOOGLETRANSLATE(H2823,""id"",""en"")"),"not teaching european european young marriage cuy double standard")</f>
        <v>not teaching european european young marriage cuy double standard</v>
      </c>
    </row>
    <row r="2824" ht="15.75" customHeight="1">
      <c r="A2824" s="3" t="s">
        <v>20498</v>
      </c>
      <c r="B2824" s="3" t="s">
        <v>20499</v>
      </c>
      <c r="C2824" s="3" t="s">
        <v>20500</v>
      </c>
      <c r="D2824" s="3" t="s">
        <v>20501</v>
      </c>
      <c r="E2824" s="3" t="s">
        <v>20502</v>
      </c>
      <c r="F2824" s="3" t="s">
        <v>20503</v>
      </c>
      <c r="G2824" s="3" t="s">
        <v>20504</v>
      </c>
      <c r="H2824" s="3" t="s">
        <v>20505</v>
      </c>
      <c r="I2824" s="3" t="str">
        <f>IFERROR(__xludf.DUMMYFUNCTION("GOOGLETRANSLATE(H2824,""id"",""en"")"),"if you look at young stories, pregnancy updates, Ihh, I am happy to get pregnant")</f>
        <v>if you look at young stories, pregnancy updates, Ihh, I am happy to get pregnant</v>
      </c>
    </row>
    <row r="2825" ht="15.75" customHeight="1">
      <c r="A2825" s="3" t="s">
        <v>20506</v>
      </c>
      <c r="B2825" s="3" t="s">
        <v>20507</v>
      </c>
      <c r="C2825" s="3" t="s">
        <v>20508</v>
      </c>
      <c r="D2825" s="3" t="s">
        <v>20509</v>
      </c>
      <c r="E2825" s="3" t="s">
        <v>20510</v>
      </c>
      <c r="F2825" s="3" t="s">
        <v>20511</v>
      </c>
      <c r="G2825" s="3" t="s">
        <v>20512</v>
      </c>
      <c r="H2825" s="3" t="s">
        <v>20513</v>
      </c>
      <c r="I2825" s="3" t="str">
        <f>IFERROR(__xludf.DUMMYFUNCTION("GOOGLETRANSLATE(H2825,""id"",""en"")"),"out of the family of young marriage times try to go to school looking for work worthy of the garden.")</f>
        <v>out of the family of young marriage times try to go to school looking for work worthy of the garden.</v>
      </c>
    </row>
    <row r="2826" ht="15.75" customHeight="1">
      <c r="A2826" s="3" t="s">
        <v>20514</v>
      </c>
      <c r="B2826" s="3" t="s">
        <v>20515</v>
      </c>
      <c r="C2826" s="3" t="s">
        <v>20516</v>
      </c>
      <c r="D2826" s="3" t="s">
        <v>20517</v>
      </c>
      <c r="E2826" s="3" t="s">
        <v>20518</v>
      </c>
      <c r="F2826" s="3" t="s">
        <v>20519</v>
      </c>
      <c r="G2826" s="3" t="s">
        <v>20520</v>
      </c>
      <c r="H2826" s="3" t="s">
        <v>20521</v>
      </c>
      <c r="I2826" s="3" t="str">
        <f>IFERROR(__xludf.DUMMYFUNCTION("GOOGLETRANSLATE(H2826,""id"",""en"")"),"Leads young Capital of Parents Young Marriage Dana Parents Struggle said were same boat")</f>
        <v>Leads young Capital of Parents Young Marriage Dana Parents Struggle said were same boat</v>
      </c>
    </row>
    <row r="2827" ht="15.75" customHeight="1">
      <c r="A2827" s="3" t="s">
        <v>20522</v>
      </c>
      <c r="B2827" s="3" t="s">
        <v>20523</v>
      </c>
      <c r="C2827" s="3" t="s">
        <v>20524</v>
      </c>
      <c r="D2827" s="3" t="s">
        <v>20525</v>
      </c>
      <c r="E2827" s="3" t="s">
        <v>20526</v>
      </c>
      <c r="F2827" s="3" t="s">
        <v>20527</v>
      </c>
      <c r="G2827" s="3" t="s">
        <v>20528</v>
      </c>
      <c r="H2827" s="3" t="s">
        <v>20529</v>
      </c>
      <c r="I2827" s="3" t="str">
        <f>IFERROR(__xludf.DUMMYFUNCTION("GOOGLETRANSLATE(H2827,""id"",""en"")"),"mandatory nder sek young opomanh lecture graduated from work sometimes likes to marry marriage to marry people munggo onok sing lined up friends kyke nang")</f>
        <v>mandatory nder sek young opomanh lecture graduated from work sometimes likes to marry marriage to marry people munggo onok sing lined up friends kyke nang</v>
      </c>
    </row>
    <row r="2828" ht="15.75" customHeight="1">
      <c r="A2828" s="3" t="s">
        <v>20530</v>
      </c>
      <c r="B2828" s="3" t="s">
        <v>20531</v>
      </c>
      <c r="C2828" s="3" t="s">
        <v>20532</v>
      </c>
      <c r="D2828" s="3" t="s">
        <v>20533</v>
      </c>
      <c r="E2828" s="3" t="s">
        <v>20534</v>
      </c>
      <c r="F2828" s="3" t="s">
        <v>20535</v>
      </c>
      <c r="G2828" s="3" t="s">
        <v>20536</v>
      </c>
      <c r="H2828" s="3" t="s">
        <v>20537</v>
      </c>
      <c r="I2828" s="3" t="str">
        <f>IFERROR(__xludf.DUMMYFUNCTION("GOOGLETRANSLATE(H2828,""id"",""en"")"),"Hoverning young marriage family children's burdens with evil communities")</f>
        <v>Hoverning young marriage family children's burdens with evil communities</v>
      </c>
    </row>
    <row r="2829" ht="15.75" customHeight="1">
      <c r="A2829" s="3" t="s">
        <v>20538</v>
      </c>
      <c r="B2829" s="3" t="s">
        <v>20539</v>
      </c>
      <c r="C2829" s="3" t="s">
        <v>20540</v>
      </c>
      <c r="D2829" s="3" t="s">
        <v>20541</v>
      </c>
      <c r="E2829" s="3" t="s">
        <v>20542</v>
      </c>
      <c r="F2829" s="3" t="s">
        <v>20543</v>
      </c>
      <c r="G2829" s="3" t="s">
        <v>20543</v>
      </c>
      <c r="H2829" s="3" t="s">
        <v>20544</v>
      </c>
      <c r="I2829" s="3" t="str">
        <f>IFERROR(__xludf.DUMMYFUNCTION("GOOGLETRANSLATE(H2829,""id"",""en"")"),"Old cousin Anaksepupu Young Marriage Applications Like EVERYONE IN MY FAMILY HAVE SOMEONE EXCEPT ME WKKKWK")</f>
        <v>Old cousin Anaksepupu Young Marriage Applications Like EVERYONE IN MY FAMILY HAVE SOMEONE EXCEPT ME WKKKWK</v>
      </c>
    </row>
    <row r="2830" ht="15.75" customHeight="1">
      <c r="A2830" s="3" t="s">
        <v>20545</v>
      </c>
      <c r="B2830" s="3" t="s">
        <v>20546</v>
      </c>
      <c r="C2830" s="3" t="s">
        <v>20547</v>
      </c>
      <c r="D2830" s="3" t="s">
        <v>20548</v>
      </c>
      <c r="E2830" s="3" t="s">
        <v>20549</v>
      </c>
      <c r="F2830" s="3" t="s">
        <v>20550</v>
      </c>
      <c r="G2830" s="3" t="s">
        <v>20550</v>
      </c>
      <c r="H2830" s="3" t="s">
        <v>20551</v>
      </c>
      <c r="I2830" s="3" t="str">
        <f>IFERROR(__xludf.DUMMYFUNCTION("GOOGLETRANSLATE(H2830,""id"",""en"")"),"young mannah marriage tuakh")</f>
        <v>young mannah marriage tuakh</v>
      </c>
    </row>
    <row r="2831" ht="15.75" customHeight="1">
      <c r="A2831" s="3" t="s">
        <v>20552</v>
      </c>
      <c r="B2831" s="3" t="s">
        <v>20553</v>
      </c>
      <c r="C2831" s="3" t="s">
        <v>20554</v>
      </c>
      <c r="D2831" s="3" t="s">
        <v>20555</v>
      </c>
      <c r="E2831" s="3" t="s">
        <v>20556</v>
      </c>
      <c r="F2831" s="3" t="s">
        <v>20557</v>
      </c>
      <c r="G2831" s="3" t="s">
        <v>20557</v>
      </c>
      <c r="H2831" s="3" t="s">
        <v>20558</v>
      </c>
      <c r="I2831" s="3" t="str">
        <f>IFERROR(__xludf.DUMMYFUNCTION("GOOGLETRANSLATE(H2831,""id"",""en"")"),"GITUKEMAREN FASTING NIKAHCEWEK CLASS KALOK Salah The guy knows the class BTW lives in the village of marriage young")</f>
        <v>GITUKEMAREN FASTING NIKAHCEWEK CLASS KALOK Salah The guy knows the class BTW lives in the village of marriage young</v>
      </c>
    </row>
    <row r="2832" ht="15.75" customHeight="1">
      <c r="A2832" s="3" t="s">
        <v>20559</v>
      </c>
      <c r="B2832" s="3" t="s">
        <v>20559</v>
      </c>
      <c r="C2832" s="3" t="s">
        <v>20560</v>
      </c>
      <c r="D2832" s="3" t="s">
        <v>20561</v>
      </c>
      <c r="E2832" s="3" t="s">
        <v>20562</v>
      </c>
      <c r="F2832" s="3" t="s">
        <v>20563</v>
      </c>
      <c r="G2832" s="3" t="s">
        <v>20564</v>
      </c>
      <c r="H2832" s="3" t="s">
        <v>20565</v>
      </c>
      <c r="I2832" s="3" t="str">
        <f>IFERROR(__xludf.DUMMYFUNCTION("GOOGLETRANSLATE(H2832,""id"",""en"")"),"young marriage rich kid")</f>
        <v>young marriage rich kid</v>
      </c>
    </row>
    <row r="2833" ht="15.75" customHeight="1">
      <c r="A2833" s="3" t="s">
        <v>20566</v>
      </c>
      <c r="B2833" s="3" t="s">
        <v>20567</v>
      </c>
      <c r="C2833" s="3" t="s">
        <v>20568</v>
      </c>
      <c r="D2833" s="3" t="s">
        <v>20569</v>
      </c>
      <c r="E2833" s="3" t="s">
        <v>20570</v>
      </c>
      <c r="F2833" s="3" t="s">
        <v>20571</v>
      </c>
      <c r="G2833" s="3" t="s">
        <v>20572</v>
      </c>
      <c r="H2833" s="3" t="s">
        <v>20573</v>
      </c>
      <c r="I2833" s="3" t="str">
        <f>IFERROR(__xludf.DUMMYFUNCTION("GOOGLETRANSLATE(H2833,""id"",""en"")"),"like to be confused young marriage first reception pay")</f>
        <v>like to be confused young marriage first reception pay</v>
      </c>
    </row>
    <row r="2834" ht="15.75" customHeight="1">
      <c r="A2834" s="3" t="s">
        <v>20574</v>
      </c>
      <c r="B2834" s="3" t="s">
        <v>20575</v>
      </c>
      <c r="C2834" s="3" t="s">
        <v>20576</v>
      </c>
      <c r="D2834" s="3" t="s">
        <v>20577</v>
      </c>
      <c r="E2834" s="3" t="s">
        <v>20578</v>
      </c>
      <c r="F2834" s="3" t="s">
        <v>20579</v>
      </c>
      <c r="G2834" s="3" t="s">
        <v>20579</v>
      </c>
      <c r="H2834" s="3" t="s">
        <v>20580</v>
      </c>
      <c r="I2834" s="3" t="str">
        <f>IFERROR(__xludf.DUMMYFUNCTION("GOOGLETRANSLATE(H2834,""id"",""en"")"),"Check Hayoloooooooohhh Marriage Letter KTP try to ngeroom the marriage of young people")</f>
        <v>Check Hayoloooooooohhh Marriage Letter KTP try to ngeroom the marriage of young people</v>
      </c>
    </row>
    <row r="2835" ht="15.75" customHeight="1">
      <c r="A2835" s="3" t="s">
        <v>20581</v>
      </c>
      <c r="B2835" s="3" t="s">
        <v>20581</v>
      </c>
      <c r="C2835" s="3" t="s">
        <v>20582</v>
      </c>
      <c r="D2835" s="3" t="s">
        <v>20583</v>
      </c>
      <c r="E2835" s="3" t="s">
        <v>20584</v>
      </c>
      <c r="F2835" s="3" t="s">
        <v>20585</v>
      </c>
      <c r="G2835" s="3" t="s">
        <v>20585</v>
      </c>
      <c r="H2835" s="3" t="s">
        <v>20586</v>
      </c>
      <c r="I2835" s="3" t="str">
        <f>IFERROR(__xludf.DUMMYFUNCTION("GOOGLETRANSLATE(H2835,""id"",""en"")"),"young anjr in young marriage just relax")</f>
        <v>young anjr in young marriage just relax</v>
      </c>
    </row>
    <row r="2836" ht="15.75" customHeight="1">
      <c r="A2836" s="3" t="s">
        <v>20587</v>
      </c>
      <c r="B2836" s="3" t="s">
        <v>20588</v>
      </c>
      <c r="C2836" s="3" t="s">
        <v>20589</v>
      </c>
      <c r="D2836" s="3" t="s">
        <v>20590</v>
      </c>
      <c r="E2836" s="3" t="s">
        <v>20591</v>
      </c>
      <c r="F2836" s="3" t="s">
        <v>20592</v>
      </c>
      <c r="G2836" s="3" t="s">
        <v>20593</v>
      </c>
      <c r="H2836" s="3" t="s">
        <v>20594</v>
      </c>
      <c r="I2836" s="3" t="str">
        <f>IFERROR(__xludf.DUMMYFUNCTION("GOOGLETRANSLATE(H2836,""id"",""en"")"),"The Kurleb Professional Professional Intention to Marriage At all times the dead boyfriend is really hard to like a guy who is confused not young, fighting spirit")</f>
        <v>The Kurleb Professional Professional Intention to Marriage At all times the dead boyfriend is really hard to like a guy who is confused not young, fighting spirit</v>
      </c>
    </row>
    <row r="2837" ht="15.75" customHeight="1">
      <c r="A2837" s="3" t="s">
        <v>20595</v>
      </c>
      <c r="B2837" s="3" t="s">
        <v>20596</v>
      </c>
      <c r="C2837" s="3" t="s">
        <v>20597</v>
      </c>
      <c r="D2837" s="3" t="s">
        <v>20598</v>
      </c>
      <c r="E2837" s="3" t="s">
        <v>20599</v>
      </c>
      <c r="F2837" s="3" t="s">
        <v>20600</v>
      </c>
      <c r="G2837" s="3" t="s">
        <v>20601</v>
      </c>
      <c r="H2837" s="3" t="s">
        <v>20602</v>
      </c>
      <c r="I2837" s="3" t="str">
        <f>IFERROR(__xludf.DUMMYFUNCTION("GOOGLETRANSLATE(H2837,""id"",""en"")"),"Young Corebima Young Marriage Joining Badung Gaul is not thinking it matches the type to be a wife")</f>
        <v>Young Corebima Young Marriage Joining Badung Gaul is not thinking it matches the type to be a wife</v>
      </c>
    </row>
    <row r="2838" ht="15.75" customHeight="1">
      <c r="A2838" s="3" t="s">
        <v>20603</v>
      </c>
      <c r="B2838" s="3" t="s">
        <v>20603</v>
      </c>
      <c r="C2838" s="3" t="s">
        <v>20604</v>
      </c>
      <c r="D2838" s="3" t="s">
        <v>20605</v>
      </c>
      <c r="E2838" s="3" t="s">
        <v>20605</v>
      </c>
      <c r="F2838" s="3" t="s">
        <v>20606</v>
      </c>
      <c r="G2838" s="3" t="s">
        <v>20606</v>
      </c>
      <c r="H2838" s="3" t="s">
        <v>20607</v>
      </c>
      <c r="I2838" s="3" t="str">
        <f>IFERROR(__xludf.DUMMYFUNCTION("GOOGLETRANSLATE(H2838,""id"",""en"")"),"yukk young marriage to run away")</f>
        <v>yukk young marriage to run away</v>
      </c>
    </row>
    <row r="2839" ht="15.75" customHeight="1">
      <c r="A2839" s="3" t="s">
        <v>20608</v>
      </c>
      <c r="B2839" s="3" t="s">
        <v>20609</v>
      </c>
      <c r="C2839" s="3" t="s">
        <v>20610</v>
      </c>
      <c r="D2839" s="3" t="s">
        <v>20611</v>
      </c>
      <c r="E2839" s="3" t="s">
        <v>20611</v>
      </c>
      <c r="F2839" s="3" t="s">
        <v>20612</v>
      </c>
      <c r="G2839" s="3" t="s">
        <v>20613</v>
      </c>
      <c r="H2839" s="3" t="s">
        <v>20614</v>
      </c>
      <c r="I2839" s="3" t="str">
        <f>IFERROR(__xludf.DUMMYFUNCTION("GOOGLETRANSLATE(H2839,""id"",""en"")"),"woaa a short sign of young marriage")</f>
        <v>woaa a short sign of young marriage</v>
      </c>
    </row>
    <row r="2840" ht="15.75" customHeight="1">
      <c r="A2840" s="3" t="s">
        <v>20615</v>
      </c>
      <c r="B2840" s="3" t="s">
        <v>20616</v>
      </c>
      <c r="C2840" s="3" t="s">
        <v>20617</v>
      </c>
      <c r="D2840" s="3" t="s">
        <v>20618</v>
      </c>
      <c r="E2840" s="3" t="s">
        <v>20619</v>
      </c>
      <c r="F2840" s="3" t="s">
        <v>20620</v>
      </c>
      <c r="G2840" s="3" t="s">
        <v>20621</v>
      </c>
      <c r="H2840" s="3" t="s">
        <v>20622</v>
      </c>
      <c r="I2840" s="3" t="str">
        <f>IFERROR(__xludf.DUMMYFUNCTION("GOOGLETRANSLATE(H2840,""id"",""en"")"),"really young marriage to join")</f>
        <v>really young marriage to join</v>
      </c>
    </row>
    <row r="2841" ht="15.75" customHeight="1">
      <c r="A2841" s="3" t="s">
        <v>20623</v>
      </c>
      <c r="B2841" s="3" t="s">
        <v>20624</v>
      </c>
      <c r="C2841" s="3" t="s">
        <v>20625</v>
      </c>
      <c r="D2841" s="3" t="s">
        <v>20626</v>
      </c>
      <c r="E2841" s="3" t="s">
        <v>20627</v>
      </c>
      <c r="F2841" s="3" t="s">
        <v>20628</v>
      </c>
      <c r="G2841" s="3" t="s">
        <v>20629</v>
      </c>
      <c r="H2841" s="3" t="s">
        <v>20630</v>
      </c>
      <c r="I2841" s="3" t="str">
        <f>IFERROR(__xludf.DUMMYFUNCTION("GOOGLETRANSLATE(H2841,""id"",""en"")"),"Misua Puch is different, just a young marriage and a house with a child, I was born yesterday, I felt that I")</f>
        <v>Misua Puch is different, just a young marriage and a house with a child, I was born yesterday, I felt that I</v>
      </c>
    </row>
    <row r="2842" ht="15.75" customHeight="1">
      <c r="A2842" s="3" t="s">
        <v>20631</v>
      </c>
      <c r="B2842" s="3" t="s">
        <v>20631</v>
      </c>
      <c r="C2842" s="3" t="s">
        <v>20632</v>
      </c>
      <c r="D2842" s="3" t="s">
        <v>20633</v>
      </c>
      <c r="E2842" s="3" t="s">
        <v>20634</v>
      </c>
      <c r="F2842" s="3" t="s">
        <v>20635</v>
      </c>
      <c r="G2842" s="3" t="s">
        <v>20636</v>
      </c>
      <c r="H2842" s="3" t="s">
        <v>20637</v>
      </c>
      <c r="I2842" s="3" t="str">
        <f>IFERROR(__xludf.DUMMYFUNCTION("GOOGLETRANSLATE(H2842,""id"",""en"")"),"Early just call Budembah oma hueee of young marriage.")</f>
        <v>Early just call Budembah oma hueee of young marriage.</v>
      </c>
    </row>
    <row r="2843" ht="15.75" customHeight="1">
      <c r="A2843" s="3" t="s">
        <v>20638</v>
      </c>
      <c r="B2843" s="3" t="s">
        <v>20639</v>
      </c>
      <c r="C2843" s="3" t="s">
        <v>20640</v>
      </c>
      <c r="D2843" s="3" t="s">
        <v>20641</v>
      </c>
      <c r="E2843" s="3" t="s">
        <v>20641</v>
      </c>
      <c r="F2843" s="3" t="s">
        <v>20642</v>
      </c>
      <c r="G2843" s="3" t="s">
        <v>20643</v>
      </c>
      <c r="H2843" s="3" t="s">
        <v>20644</v>
      </c>
      <c r="I2843" s="3" t="str">
        <f>IFERROR(__xludf.DUMMYFUNCTION("GOOGLETRANSLATE(H2843,""id"",""en"")"),"Young Marriage Economic Mental Problems")</f>
        <v>Young Marriage Economic Mental Problems</v>
      </c>
    </row>
    <row r="2844" ht="15.75" customHeight="1">
      <c r="A2844" s="3" t="s">
        <v>20645</v>
      </c>
      <c r="B2844" s="3" t="s">
        <v>20646</v>
      </c>
      <c r="C2844" s="3" t="s">
        <v>20647</v>
      </c>
      <c r="D2844" s="3" t="s">
        <v>20648</v>
      </c>
      <c r="E2844" s="3" t="s">
        <v>20649</v>
      </c>
      <c r="F2844" s="3" t="s">
        <v>20650</v>
      </c>
      <c r="G2844" s="3" t="s">
        <v>20651</v>
      </c>
      <c r="H2844" s="3" t="s">
        <v>20652</v>
      </c>
      <c r="I2844" s="3" t="str">
        <f>IFERROR(__xludf.DUMMYFUNCTION("GOOGLETRANSLATE(H2844,""id"",""en"")"),"haaaa stay young, so proud, sister, my brother is a child of the age of the age of menstruation.")</f>
        <v>haaaa stay young, so proud, sister, my brother is a child of the age of the age of menstruation.</v>
      </c>
    </row>
    <row r="2845" ht="15.75" customHeight="1">
      <c r="A2845" s="3" t="s">
        <v>20653</v>
      </c>
      <c r="B2845" s="3" t="s">
        <v>20654</v>
      </c>
      <c r="C2845" s="3" t="s">
        <v>20655</v>
      </c>
      <c r="D2845" s="3" t="s">
        <v>20656</v>
      </c>
      <c r="E2845" s="3" t="s">
        <v>20657</v>
      </c>
      <c r="F2845" s="3" t="s">
        <v>20658</v>
      </c>
      <c r="G2845" s="3" t="s">
        <v>20659</v>
      </c>
      <c r="H2845" s="3" t="s">
        <v>20660</v>
      </c>
      <c r="I2845" s="3" t="str">
        <f>IFERROR(__xludf.DUMMYFUNCTION("GOOGLETRANSLATE(H2845,""id"",""en"")"),"sad nder focus on looking for money so that rich aunty niece marriage is easy if the baby hadeh is complicated quickly not good young young target is minimal marriage")</f>
        <v>sad nder focus on looking for money so that rich aunty niece marriage is easy if the baby hadeh is complicated quickly not good young young target is minimal marriage</v>
      </c>
    </row>
    <row r="2846" ht="15.75" customHeight="1">
      <c r="A2846" s="3" t="s">
        <v>20661</v>
      </c>
      <c r="B2846" s="3" t="s">
        <v>20662</v>
      </c>
      <c r="C2846" s="3" t="s">
        <v>20663</v>
      </c>
      <c r="D2846" s="3" t="s">
        <v>20664</v>
      </c>
      <c r="E2846" s="3" t="s">
        <v>20665</v>
      </c>
      <c r="F2846" s="3" t="s">
        <v>20666</v>
      </c>
      <c r="G2846" s="3" t="s">
        <v>20667</v>
      </c>
      <c r="H2846" s="3" t="s">
        <v>20668</v>
      </c>
      <c r="I2846" s="3" t="str">
        <f>IFERROR(__xludf.DUMMYFUNCTION("GOOGLETRANSLATE(H2846,""id"",""en"")"),"The story of Kmren where Auntie Suddenly People Sitting Deten Terrace invited to play cousins ​​look like a young man, really told Auntie to enter auntie say losing to marriage waiting for a husband btw husband")</f>
        <v>The story of Kmren where Auntie Suddenly People Sitting Deten Terrace invited to play cousins ​​look like a young man, really told Auntie to enter auntie say losing to marriage waiting for a husband btw husband</v>
      </c>
    </row>
    <row r="2847" ht="15.75" customHeight="1">
      <c r="A2847" s="3" t="s">
        <v>20669</v>
      </c>
      <c r="B2847" s="3" t="s">
        <v>20670</v>
      </c>
      <c r="C2847" s="3" t="s">
        <v>20671</v>
      </c>
      <c r="D2847" s="3" t="s">
        <v>20672</v>
      </c>
      <c r="E2847" s="3" t="s">
        <v>20673</v>
      </c>
      <c r="F2847" s="3" t="s">
        <v>20674</v>
      </c>
      <c r="G2847" s="3" t="s">
        <v>20675</v>
      </c>
      <c r="H2847" s="3" t="s">
        <v>20676</v>
      </c>
      <c r="I2847" s="3" t="str">
        <f>IFERROR(__xludf.DUMMYFUNCTION("GOOGLETRANSLATE(H2847,""id"",""en"")"),"goodsssss so that old quickly pairs young drama marriage quickly quickly live old through the adult phase take a break")</f>
        <v>goodsssss so that old quickly pairs young drama marriage quickly quickly live old through the adult phase take a break</v>
      </c>
    </row>
    <row r="2848" ht="15.75" customHeight="1">
      <c r="A2848" s="3" t="s">
        <v>20677</v>
      </c>
      <c r="B2848" s="3" t="s">
        <v>20678</v>
      </c>
      <c r="C2848" s="3" t="s">
        <v>20679</v>
      </c>
      <c r="D2848" s="3" t="s">
        <v>20680</v>
      </c>
      <c r="E2848" s="3" t="s">
        <v>20681</v>
      </c>
      <c r="F2848" s="3" t="s">
        <v>20682</v>
      </c>
      <c r="G2848" s="3" t="s">
        <v>20682</v>
      </c>
      <c r="H2848" s="3" t="s">
        <v>20683</v>
      </c>
      <c r="I2848" s="3" t="str">
        <f>IFERROR(__xludf.DUMMYFUNCTION("GOOGLETRANSLATE(H2848,""id"",""en"")"),"young marriage time")</f>
        <v>young marriage time</v>
      </c>
    </row>
    <row r="2849" ht="15.75" customHeight="1">
      <c r="A2849" s="3" t="s">
        <v>20684</v>
      </c>
      <c r="B2849" s="3" t="s">
        <v>20685</v>
      </c>
      <c r="C2849" s="3" t="s">
        <v>20686</v>
      </c>
      <c r="D2849" s="3" t="s">
        <v>20687</v>
      </c>
      <c r="E2849" s="3" t="s">
        <v>20688</v>
      </c>
      <c r="F2849" s="3" t="s">
        <v>20689</v>
      </c>
      <c r="G2849" s="3" t="s">
        <v>20690</v>
      </c>
      <c r="H2849" s="3" t="s">
        <v>20691</v>
      </c>
      <c r="I2849" s="3" t="str">
        <f>IFERROR(__xludf.DUMMYFUNCTION("GOOGLETRANSLATE(H2849,""id"",""en"")"),"nderr age of marriage age friends Honest Children Thinking of Overthinking Marriage Dreams, then focus on focusing on it to be young")</f>
        <v>nderr age of marriage age friends Honest Children Thinking of Overthinking Marriage Dreams, then focus on focusing on it to be young</v>
      </c>
    </row>
    <row r="2850" ht="15.75" customHeight="1">
      <c r="A2850" s="3" t="s">
        <v>20692</v>
      </c>
      <c r="B2850" s="3" t="s">
        <v>20693</v>
      </c>
      <c r="C2850" s="3" t="s">
        <v>20694</v>
      </c>
      <c r="D2850" s="3" t="s">
        <v>20695</v>
      </c>
      <c r="E2850" s="3" t="s">
        <v>20696</v>
      </c>
      <c r="F2850" s="3" t="s">
        <v>1577</v>
      </c>
      <c r="G2850" s="3" t="s">
        <v>1577</v>
      </c>
      <c r="H2850" s="3" t="s">
        <v>1578</v>
      </c>
      <c r="I2850" s="3" t="str">
        <f>IFERROR(__xludf.DUMMYFUNCTION("GOOGLETRANSLATE(H2850,""id"",""en"")"),"Old young marriage")</f>
        <v>Old young marriage</v>
      </c>
    </row>
    <row r="2851" ht="15.75" customHeight="1">
      <c r="A2851" s="3" t="s">
        <v>20697</v>
      </c>
      <c r="B2851" s="3" t="s">
        <v>20698</v>
      </c>
      <c r="C2851" s="3" t="s">
        <v>20699</v>
      </c>
      <c r="D2851" s="3" t="s">
        <v>20700</v>
      </c>
      <c r="E2851" s="3" t="s">
        <v>20701</v>
      </c>
      <c r="F2851" s="3" t="s">
        <v>20702</v>
      </c>
      <c r="G2851" s="3" t="s">
        <v>20703</v>
      </c>
      <c r="H2851" s="3" t="s">
        <v>20704</v>
      </c>
      <c r="I2851" s="3" t="str">
        <f>IFERROR(__xludf.DUMMYFUNCTION("GOOGLETRANSLATE(H2851,""id"",""en"")"),"Brother and old marriage favors young satisfaction so that the marriage of children is playing friends etc.")</f>
        <v>Brother and old marriage favors young satisfaction so that the marriage of children is playing friends etc.</v>
      </c>
    </row>
    <row r="2852" ht="15.75" customHeight="1">
      <c r="A2852" s="3" t="s">
        <v>20705</v>
      </c>
      <c r="B2852" s="3" t="s">
        <v>20705</v>
      </c>
      <c r="C2852" s="3" t="s">
        <v>20706</v>
      </c>
      <c r="D2852" s="3" t="s">
        <v>20707</v>
      </c>
      <c r="E2852" s="3" t="s">
        <v>20708</v>
      </c>
      <c r="F2852" s="3" t="s">
        <v>20709</v>
      </c>
      <c r="G2852" s="3" t="s">
        <v>20710</v>
      </c>
      <c r="H2852" s="3" t="s">
        <v>20711</v>
      </c>
      <c r="I2852" s="3" t="str">
        <f>IFERROR(__xludf.DUMMYFUNCTION("GOOGLETRANSLATE(H2852,""id"",""en"")"),"brother, think that you are young, youth marriage, young economy, don't just eat hard work")</f>
        <v>brother, think that you are young, youth marriage, young economy, don't just eat hard work</v>
      </c>
    </row>
    <row r="2853" ht="15.75" customHeight="1">
      <c r="A2853" s="3" t="s">
        <v>20712</v>
      </c>
      <c r="B2853" s="3" t="s">
        <v>20713</v>
      </c>
      <c r="C2853" s="3" t="s">
        <v>20714</v>
      </c>
      <c r="D2853" s="3" t="s">
        <v>20715</v>
      </c>
      <c r="E2853" s="3" t="s">
        <v>20716</v>
      </c>
      <c r="F2853" s="3" t="s">
        <v>20717</v>
      </c>
      <c r="G2853" s="3" t="s">
        <v>20718</v>
      </c>
      <c r="H2853" s="3" t="s">
        <v>20719</v>
      </c>
      <c r="I2853" s="3" t="str">
        <f>IFERROR(__xludf.DUMMYFUNCTION("GOOGLETRANSLATE(H2853,""id"",""en"")"),"young marriage life pairs of establishment huh loyal to the age of marriage")</f>
        <v>young marriage life pairs of establishment huh loyal to the age of marriage</v>
      </c>
    </row>
    <row r="2854" ht="15.75" customHeight="1">
      <c r="A2854" s="3" t="s">
        <v>20720</v>
      </c>
      <c r="B2854" s="3" t="s">
        <v>20721</v>
      </c>
      <c r="C2854" s="3" t="s">
        <v>20722</v>
      </c>
      <c r="D2854" s="3" t="s">
        <v>20723</v>
      </c>
      <c r="E2854" s="3" t="s">
        <v>20724</v>
      </c>
      <c r="F2854" s="3" t="s">
        <v>20725</v>
      </c>
      <c r="G2854" s="3" t="s">
        <v>20725</v>
      </c>
      <c r="H2854" s="3" t="s">
        <v>20726</v>
      </c>
      <c r="I2854" s="3" t="str">
        <f>IFERROR(__xludf.DUMMYFUNCTION("GOOGLETRANSLATE(H2854,""id"",""en"")"),"stay young, yes, the child marriage is a serious joint")</f>
        <v>stay young, yes, the child marriage is a serious joint</v>
      </c>
    </row>
    <row r="2855" ht="15.75" customHeight="1">
      <c r="A2855" s="3" t="s">
        <v>20727</v>
      </c>
      <c r="B2855" s="3" t="s">
        <v>20727</v>
      </c>
      <c r="C2855" s="3" t="s">
        <v>20728</v>
      </c>
      <c r="D2855" s="3" t="s">
        <v>20729</v>
      </c>
      <c r="E2855" s="3" t="s">
        <v>20730</v>
      </c>
      <c r="F2855" s="3" t="s">
        <v>20731</v>
      </c>
      <c r="G2855" s="3" t="s">
        <v>20732</v>
      </c>
      <c r="H2855" s="3" t="s">
        <v>20733</v>
      </c>
      <c r="I2855" s="3" t="str">
        <f>IFERROR(__xludf.DUMMYFUNCTION("GOOGLETRANSLATE(H2855,""id"",""en"")"),"Talking about my brother's wife, I discuss marriage amp suddenly saying don't be a hunt for marriage yes regret marriage young, sister, brother, give me home to you")</f>
        <v>Talking about my brother's wife, I discuss marriage amp suddenly saying don't be a hunt for marriage yes regret marriage young, sister, brother, give me home to you</v>
      </c>
    </row>
    <row r="2856" ht="15.75" customHeight="1">
      <c r="A2856" s="3" t="s">
        <v>20734</v>
      </c>
      <c r="B2856" s="3" t="s">
        <v>20734</v>
      </c>
      <c r="C2856" s="3" t="s">
        <v>20735</v>
      </c>
      <c r="D2856" s="3" t="s">
        <v>20736</v>
      </c>
      <c r="E2856" s="3" t="s">
        <v>20737</v>
      </c>
      <c r="F2856" s="3" t="s">
        <v>20738</v>
      </c>
      <c r="G2856" s="3" t="s">
        <v>20738</v>
      </c>
      <c r="H2856" s="3" t="s">
        <v>20739</v>
      </c>
      <c r="I2856" s="3" t="str">
        <f>IFERROR(__xludf.DUMMYFUNCTION("GOOGLETRANSLATE(H2856,""id"",""en"")"),"really young mah nderr marriage using age standard")</f>
        <v>really young mah nderr marriage using age standard</v>
      </c>
    </row>
    <row r="2857" ht="15.75" customHeight="1">
      <c r="A2857" s="3" t="s">
        <v>20740</v>
      </c>
      <c r="B2857" s="3" t="s">
        <v>20740</v>
      </c>
      <c r="C2857" s="3" t="s">
        <v>20741</v>
      </c>
      <c r="D2857" s="3" t="s">
        <v>20742</v>
      </c>
      <c r="E2857" s="3" t="s">
        <v>20743</v>
      </c>
      <c r="F2857" s="3" t="s">
        <v>20744</v>
      </c>
      <c r="G2857" s="3" t="s">
        <v>20745</v>
      </c>
      <c r="H2857" s="3" t="s">
        <v>20746</v>
      </c>
      <c r="I2857" s="3" t="str">
        <f>IFERROR(__xludf.DUMMYFUNCTION("GOOGLETRANSLATE(H2857,""id"",""en"")"),"really annoyed to hear the cousin of marriage to be annoyed parents don't expect to change the young people not to imitate")</f>
        <v>really annoyed to hear the cousin of marriage to be annoyed parents don't expect to change the young people not to imitate</v>
      </c>
    </row>
    <row r="2858" ht="15.75" customHeight="1">
      <c r="A2858" s="3" t="s">
        <v>20747</v>
      </c>
      <c r="B2858" s="3" t="s">
        <v>20748</v>
      </c>
      <c r="C2858" s="3" t="s">
        <v>20749</v>
      </c>
      <c r="D2858" s="3" t="s">
        <v>20750</v>
      </c>
      <c r="E2858" s="3" t="s">
        <v>20751</v>
      </c>
      <c r="F2858" s="3" t="s">
        <v>20752</v>
      </c>
      <c r="G2858" s="3" t="s">
        <v>20753</v>
      </c>
      <c r="H2858" s="3" t="s">
        <v>20754</v>
      </c>
      <c r="I2858" s="3" t="str">
        <f>IFERROR(__xludf.DUMMYFUNCTION("GOOGLETRANSLATE(H2858,""id"",""en"")"),"Chotimah young people in Central Java are pregnant as a result of watching porn teaching the governor ganjar porn wojika ganjar president must be a young generation of Indonesian pregnant watching pornographic porn people")</f>
        <v>Chotimah young people in Central Java are pregnant as a result of watching porn teaching the governor ganjar porn wojika ganjar president must be a young generation of Indonesian pregnant watching pornographic porn people</v>
      </c>
    </row>
    <row r="2859" ht="15.75" customHeight="1">
      <c r="A2859" s="3" t="s">
        <v>20755</v>
      </c>
      <c r="B2859" s="3" t="s">
        <v>20756</v>
      </c>
      <c r="C2859" s="3" t="s">
        <v>20757</v>
      </c>
      <c r="D2859" s="3" t="s">
        <v>20758</v>
      </c>
      <c r="E2859" s="3" t="s">
        <v>20759</v>
      </c>
      <c r="F2859" s="3" t="s">
        <v>20760</v>
      </c>
      <c r="G2859" s="3" t="s">
        <v>20761</v>
      </c>
      <c r="H2859" s="3" t="s">
        <v>20762</v>
      </c>
      <c r="I2859" s="3" t="str">
        <f>IFERROR(__xludf.DUMMYFUNCTION("GOOGLETRANSLATE(H2859,""id"",""en"")"),"Ganjar, for example, the citizens of the umbar disgrace like watching porn, examples of young people in Central Java, the results of young people in Semarang, Central Java, are pregnant due to often watching bokepmiris")</f>
        <v>Ganjar, for example, the citizens of the umbar disgrace like watching porn, examples of young people in Central Java, the results of young people in Semarang, Central Java, are pregnant due to often watching bokepmiris</v>
      </c>
    </row>
    <row r="2860" ht="15.75" customHeight="1">
      <c r="A2860" s="3" t="s">
        <v>20763</v>
      </c>
      <c r="B2860" s="3" t="s">
        <v>20764</v>
      </c>
      <c r="C2860" s="3" t="s">
        <v>20765</v>
      </c>
      <c r="D2860" s="3" t="s">
        <v>20766</v>
      </c>
      <c r="E2860" s="3" t="s">
        <v>20767</v>
      </c>
      <c r="F2860" s="3" t="s">
        <v>20768</v>
      </c>
      <c r="G2860" s="3" t="s">
        <v>20769</v>
      </c>
      <c r="H2860" s="3" t="s">
        <v>20770</v>
      </c>
      <c r="I2860" s="3" t="str">
        <f>IFERROR(__xludf.DUMMYFUNCTION("GOOGLETRANSLATE(H2860,""id"",""en"")"),"This is the result of his leadership like watching porn imitating the young generation due to watching porn of teen jateng bnayk pregnant marriage sad")</f>
        <v>This is the result of his leadership like watching porn imitating the young generation due to watching porn of teen jateng bnayk pregnant marriage sad</v>
      </c>
    </row>
    <row r="2861" ht="15.75" customHeight="1">
      <c r="A2861" s="3" t="s">
        <v>20771</v>
      </c>
      <c r="B2861" s="3" t="s">
        <v>20771</v>
      </c>
      <c r="C2861" s="3" t="s">
        <v>20772</v>
      </c>
      <c r="D2861" s="3" t="s">
        <v>20773</v>
      </c>
      <c r="E2861" s="3" t="s">
        <v>20774</v>
      </c>
      <c r="F2861" s="3" t="s">
        <v>20775</v>
      </c>
      <c r="G2861" s="3" t="s">
        <v>20775</v>
      </c>
      <c r="H2861" s="3" t="s">
        <v>20776</v>
      </c>
      <c r="I2861" s="3" t="str">
        <f>IFERROR(__xludf.DUMMYFUNCTION("GOOGLETRANSLATE(H2861,""id"",""en"")"),"young marriage, wkwkwk")</f>
        <v>young marriage, wkwkwk</v>
      </c>
    </row>
    <row r="2862" ht="15.75" customHeight="1">
      <c r="A2862" s="3" t="s">
        <v>20777</v>
      </c>
      <c r="B2862" s="3" t="s">
        <v>20778</v>
      </c>
      <c r="C2862" s="3" t="s">
        <v>20779</v>
      </c>
      <c r="D2862" s="3" t="s">
        <v>20780</v>
      </c>
      <c r="E2862" s="3" t="s">
        <v>20781</v>
      </c>
      <c r="F2862" s="3" t="s">
        <v>20782</v>
      </c>
      <c r="G2862" s="3" t="s">
        <v>20782</v>
      </c>
      <c r="H2862" s="3" t="s">
        <v>20783</v>
      </c>
      <c r="I2862" s="3" t="str">
        <f>IFERROR(__xludf.DUMMYFUNCTION("GOOGLETRANSLATE(H2862,""id"",""en"")"),"My sister marriage senimnim is really young, exploring things to get married")</f>
        <v>My sister marriage senimnim is really young, exploring things to get married</v>
      </c>
    </row>
    <row r="2863" ht="15.75" customHeight="1">
      <c r="A2863" s="3" t="s">
        <v>20784</v>
      </c>
      <c r="B2863" s="3" t="s">
        <v>20785</v>
      </c>
      <c r="C2863" s="3" t="s">
        <v>20786</v>
      </c>
      <c r="D2863" s="3" t="s">
        <v>20787</v>
      </c>
      <c r="E2863" s="3" t="s">
        <v>20788</v>
      </c>
      <c r="F2863" s="3" t="s">
        <v>20789</v>
      </c>
      <c r="G2863" s="3" t="s">
        <v>20790</v>
      </c>
      <c r="H2863" s="3" t="s">
        <v>20791</v>
      </c>
      <c r="I2863" s="3" t="str">
        <f>IFERROR(__xludf.DUMMYFUNCTION("GOOGLETRANSLATE(H2863,""id"",""en"")"),"young talking love for marriage wkwkwk")</f>
        <v>young talking love for marriage wkwkwk</v>
      </c>
    </row>
    <row r="2864" ht="15.75" customHeight="1">
      <c r="A2864" s="3" t="s">
        <v>20792</v>
      </c>
      <c r="B2864" s="3" t="s">
        <v>20793</v>
      </c>
      <c r="C2864" s="3" t="s">
        <v>20794</v>
      </c>
      <c r="D2864" s="3" t="s">
        <v>20795</v>
      </c>
      <c r="E2864" s="3" t="s">
        <v>20796</v>
      </c>
      <c r="F2864" s="3" t="s">
        <v>20797</v>
      </c>
      <c r="G2864" s="3" t="s">
        <v>20798</v>
      </c>
      <c r="H2864" s="3" t="s">
        <v>20799</v>
      </c>
      <c r="I2864" s="3" t="str">
        <f>IFERROR(__xludf.DUMMYFUNCTION("GOOGLETRANSLATE(H2864,""id"",""en"")"),"her eyes are young, just get married quickly")</f>
        <v>her eyes are young, just get married quickly</v>
      </c>
    </row>
    <row r="2865" ht="15.75" customHeight="1">
      <c r="A2865" s="3" t="s">
        <v>20800</v>
      </c>
      <c r="B2865" s="3" t="s">
        <v>20800</v>
      </c>
      <c r="C2865" s="3" t="s">
        <v>20801</v>
      </c>
      <c r="D2865" s="3" t="s">
        <v>20802</v>
      </c>
      <c r="E2865" s="3" t="s">
        <v>20803</v>
      </c>
      <c r="F2865" s="3" t="s">
        <v>20804</v>
      </c>
      <c r="G2865" s="3" t="s">
        <v>20805</v>
      </c>
      <c r="H2865" s="3" t="s">
        <v>20806</v>
      </c>
      <c r="I2865" s="3" t="str">
        <f>IFERROR(__xludf.DUMMYFUNCTION("GOOGLETRANSLATE(H2865,""id"",""en"")"),"Read the commencement honestly make the intention of young marriage to marry the age of the age of the age of thinking")</f>
        <v>Read the commencement honestly make the intention of young marriage to marry the age of the age of the age of thinking</v>
      </c>
    </row>
    <row r="2866" ht="15.75" customHeight="1">
      <c r="A2866" s="3" t="s">
        <v>20807</v>
      </c>
      <c r="B2866" s="3" t="s">
        <v>20808</v>
      </c>
      <c r="C2866" s="3" t="s">
        <v>20809</v>
      </c>
      <c r="D2866" s="3" t="s">
        <v>20810</v>
      </c>
      <c r="E2866" s="3" t="s">
        <v>20811</v>
      </c>
      <c r="F2866" s="3" t="s">
        <v>20812</v>
      </c>
      <c r="G2866" s="3" t="s">
        <v>20813</v>
      </c>
      <c r="H2866" s="3" t="s">
        <v>20814</v>
      </c>
      <c r="I2866" s="3" t="str">
        <f>IFERROR(__xludf.DUMMYFUNCTION("GOOGLETRANSLATE(H2866,""id"",""en"")"),"the same as the marriage of the Eid Children's Tetangasodara Children Rese Gather Brave Capital Walls Let Young Young Tell God the Exciting Way of Conta")</f>
        <v>the same as the marriage of the Eid Children's Tetangasodara Children Rese Gather Brave Capital Walls Let Young Young Tell God the Exciting Way of Conta</v>
      </c>
    </row>
    <row r="2867" ht="15.75" customHeight="1">
      <c r="A2867" s="3" t="s">
        <v>20815</v>
      </c>
      <c r="B2867" s="3" t="s">
        <v>20816</v>
      </c>
      <c r="C2867" s="3" t="s">
        <v>20817</v>
      </c>
      <c r="D2867" s="3" t="s">
        <v>20818</v>
      </c>
      <c r="E2867" s="3" t="s">
        <v>20819</v>
      </c>
      <c r="F2867" s="3" t="s">
        <v>20820</v>
      </c>
      <c r="G2867" s="3" t="s">
        <v>20821</v>
      </c>
      <c r="H2867" s="3" t="s">
        <v>20822</v>
      </c>
      <c r="I2867" s="3" t="str">
        <f>IFERROR(__xludf.DUMMYFUNCTION("GOOGLETRANSLATE(H2867,""id"",""en"")"),"seriously friends say dare to get married honestly just connecting the time the time focus on the focus of the focus of the career is honest.")</f>
        <v>seriously friends say dare to get married honestly just connecting the time the time focus on the focus of the focus of the career is honest.</v>
      </c>
    </row>
    <row r="2868" ht="15.75" customHeight="1">
      <c r="A2868" s="3" t="s">
        <v>20823</v>
      </c>
      <c r="B2868" s="3" t="s">
        <v>20823</v>
      </c>
      <c r="C2868" s="3" t="s">
        <v>20824</v>
      </c>
      <c r="D2868" s="3" t="s">
        <v>20825</v>
      </c>
      <c r="E2868" s="3" t="s">
        <v>20826</v>
      </c>
      <c r="F2868" s="3" t="s">
        <v>20827</v>
      </c>
      <c r="G2868" s="3" t="s">
        <v>20828</v>
      </c>
      <c r="H2868" s="3" t="s">
        <v>20829</v>
      </c>
      <c r="I2868" s="3" t="str">
        <f>IFERROR(__xludf.DUMMYFUNCTION("GOOGLETRANSLATE(H2868,""id"",""en"")"),"Yes, young people are very happy that young marriages are happy to play to play nature tired")</f>
        <v>Yes, young people are very happy that young marriages are happy to play to play nature tired</v>
      </c>
    </row>
    <row r="2869" ht="15.75" customHeight="1">
      <c r="A2869" s="3" t="s">
        <v>20830</v>
      </c>
      <c r="B2869" s="3" t="s">
        <v>20831</v>
      </c>
      <c r="C2869" s="3" t="s">
        <v>20832</v>
      </c>
      <c r="D2869" s="3" t="s">
        <v>20833</v>
      </c>
      <c r="E2869" s="3" t="s">
        <v>20834</v>
      </c>
      <c r="F2869" s="3" t="s">
        <v>20835</v>
      </c>
      <c r="G2869" s="3" t="s">
        <v>20836</v>
      </c>
      <c r="H2869" s="3" t="s">
        <v>20837</v>
      </c>
      <c r="I2869" s="3" t="str">
        <f>IFERROR(__xludf.DUMMYFUNCTION("GOOGLETRANSLATE(H2869,""id"",""en"")"),"Fuck young marriage, just marriage, not a dictionary of life, like people like it, please, please match a match")</f>
        <v>Fuck young marriage, just marriage, not a dictionary of life, like people like it, please, please match a match</v>
      </c>
    </row>
    <row r="2870" ht="15.75" customHeight="1">
      <c r="A2870" s="3" t="s">
        <v>20838</v>
      </c>
      <c r="B2870" s="3" t="s">
        <v>20839</v>
      </c>
      <c r="C2870" s="3" t="s">
        <v>20840</v>
      </c>
      <c r="D2870" s="3" t="s">
        <v>20841</v>
      </c>
      <c r="E2870" s="3" t="s">
        <v>20842</v>
      </c>
      <c r="F2870" s="3" t="s">
        <v>20843</v>
      </c>
      <c r="G2870" s="3" t="s">
        <v>20844</v>
      </c>
      <c r="H2870" s="3" t="s">
        <v>20845</v>
      </c>
      <c r="I2870" s="3" t="str">
        <f>IFERROR(__xludf.DUMMYFUNCTION("GOOGLETRANSLATE(H2870,""id"",""en"")"),"marriage aunty girls marriage say just relaxing mah young people just relaxing you think people damn")</f>
        <v>marriage aunty girls marriage say just relaxing mah young people just relaxing you think people damn</v>
      </c>
    </row>
    <row r="2871" ht="15.75" customHeight="1">
      <c r="A2871" s="3" t="s">
        <v>20846</v>
      </c>
      <c r="B2871" s="3" t="s">
        <v>20847</v>
      </c>
      <c r="C2871" s="3" t="s">
        <v>20848</v>
      </c>
      <c r="D2871" s="3" t="s">
        <v>20849</v>
      </c>
      <c r="E2871" s="3" t="s">
        <v>20850</v>
      </c>
      <c r="F2871" s="3" t="s">
        <v>20851</v>
      </c>
      <c r="G2871" s="3" t="s">
        <v>20852</v>
      </c>
      <c r="H2871" s="3" t="s">
        <v>20853</v>
      </c>
      <c r="I2871" s="3" t="str">
        <f>IFERROR(__xludf.DUMMYFUNCTION("GOOGLETRANSLATE(H2871,""id"",""en"")"),"sometimes surprised people demand that friends marriage amp pregnant join promil to think of really young age")</f>
        <v>sometimes surprised people demand that friends marriage amp pregnant join promil to think of really young age</v>
      </c>
    </row>
    <row r="2872" ht="15.75" customHeight="1">
      <c r="A2872" s="3" t="s">
        <v>20854</v>
      </c>
      <c r="B2872" s="3" t="s">
        <v>20854</v>
      </c>
      <c r="C2872" s="3" t="s">
        <v>20855</v>
      </c>
      <c r="D2872" s="3" t="s">
        <v>20856</v>
      </c>
      <c r="E2872" s="3" t="s">
        <v>20857</v>
      </c>
      <c r="F2872" s="3" t="s">
        <v>20858</v>
      </c>
      <c r="G2872" s="3" t="s">
        <v>20858</v>
      </c>
      <c r="H2872" s="3" t="s">
        <v>20859</v>
      </c>
      <c r="I2872" s="3" t="str">
        <f>IFERROR(__xludf.DUMMYFUNCTION("GOOGLETRANSLATE(H2872,""id"",""en"")"),"really young marriage like young fuck is like a marriage gap, gatau, the age is fun to hangout, friends, discuss the guy, kpop, watching Drakor on going after the story")</f>
        <v>really young marriage like young fuck is like a marriage gap, gatau, the age is fun to hangout, friends, discuss the guy, kpop, watching Drakor on going after the story</v>
      </c>
    </row>
    <row r="2873" ht="15.75" customHeight="1">
      <c r="A2873" s="3" t="s">
        <v>20860</v>
      </c>
      <c r="B2873" s="3" t="s">
        <v>20861</v>
      </c>
      <c r="C2873" s="3" t="s">
        <v>20862</v>
      </c>
      <c r="D2873" s="3" t="s">
        <v>20863</v>
      </c>
      <c r="E2873" s="3" t="s">
        <v>20864</v>
      </c>
      <c r="F2873" s="3" t="s">
        <v>20865</v>
      </c>
      <c r="G2873" s="3" t="s">
        <v>20866</v>
      </c>
      <c r="H2873" s="3" t="s">
        <v>20867</v>
      </c>
      <c r="I2873" s="3" t="str">
        <f>IFERROR(__xludf.DUMMYFUNCTION("GOOGLETRANSLATE(H2873,""id"",""en"")"),"Lots of young marriages, live a good life, parents, friends, if husband and wife work, eat you")</f>
        <v>Lots of young marriages, live a good life, parents, friends, if husband and wife work, eat you</v>
      </c>
    </row>
    <row r="2874" ht="15.75" customHeight="1">
      <c r="A2874" s="3" t="s">
        <v>20868</v>
      </c>
      <c r="B2874" s="3" t="s">
        <v>20869</v>
      </c>
      <c r="C2874" s="3" t="s">
        <v>20870</v>
      </c>
      <c r="D2874" s="3" t="s">
        <v>20871</v>
      </c>
      <c r="E2874" s="3" t="s">
        <v>20872</v>
      </c>
      <c r="F2874" s="3" t="s">
        <v>20873</v>
      </c>
      <c r="G2874" s="3" t="s">
        <v>20874</v>
      </c>
      <c r="H2874" s="3" t="s">
        <v>20875</v>
      </c>
      <c r="I2874" s="3" t="str">
        <f>IFERROR(__xludf.DUMMYFUNCTION("GOOGLETRANSLATE(H2874,""id"",""en"")"),"the late grandmother hobby aji grooming the effect of young marriage yes one good at cooking baking rarely cakes not oven am good at tan")</f>
        <v>the late grandmother hobby aji grooming the effect of young marriage yes one good at cooking baking rarely cakes not oven am good at tan</v>
      </c>
    </row>
    <row r="2875" ht="15.75" customHeight="1">
      <c r="A2875" s="3" t="s">
        <v>20876</v>
      </c>
      <c r="B2875" s="3" t="s">
        <v>20877</v>
      </c>
      <c r="C2875" s="3" t="s">
        <v>20878</v>
      </c>
      <c r="D2875" s="3" t="s">
        <v>20879</v>
      </c>
      <c r="E2875" s="3" t="s">
        <v>20880</v>
      </c>
      <c r="F2875" s="3" t="s">
        <v>20881</v>
      </c>
      <c r="G2875" s="3" t="s">
        <v>20882</v>
      </c>
      <c r="H2875" s="3" t="s">
        <v>20883</v>
      </c>
      <c r="I2875" s="3" t="str">
        <f>IFERROR(__xludf.DUMMYFUNCTION("GOOGLETRANSLATE(H2875,""id"",""en"")"),"fuck marriage age is not different young people young people graduated from marriage")</f>
        <v>fuck marriage age is not different young people young people graduated from marriage</v>
      </c>
    </row>
    <row r="2876" ht="15.75" customHeight="1">
      <c r="A2876" s="3" t="s">
        <v>20884</v>
      </c>
      <c r="B2876" s="3" t="s">
        <v>20885</v>
      </c>
      <c r="C2876" s="3" t="s">
        <v>20886</v>
      </c>
      <c r="D2876" s="3" t="s">
        <v>20887</v>
      </c>
      <c r="E2876" s="3" t="s">
        <v>20888</v>
      </c>
      <c r="F2876" s="3" t="s">
        <v>20889</v>
      </c>
      <c r="G2876" s="3" t="s">
        <v>20890</v>
      </c>
      <c r="H2876" s="3" t="s">
        <v>20891</v>
      </c>
      <c r="I2876" s="3" t="str">
        <f>IFERROR(__xludf.DUMMYFUNCTION("GOOGLETRANSLATE(H2876,""id"",""en"")"),"old nder if my friend is nder, if a lot of friends get married if a lot of elementary school friends are single marriage girlfriends busy building career nder change circle")</f>
        <v>old nder if my friend is nder, if a lot of friends get married if a lot of elementary school friends are single marriage girlfriends busy building career nder change circle</v>
      </c>
    </row>
    <row r="2877" ht="15.75" customHeight="1">
      <c r="A2877" s="3" t="s">
        <v>20892</v>
      </c>
      <c r="B2877" s="3" t="s">
        <v>20892</v>
      </c>
      <c r="C2877" s="3" t="s">
        <v>20893</v>
      </c>
      <c r="D2877" s="3" t="s">
        <v>20894</v>
      </c>
      <c r="E2877" s="3" t="s">
        <v>20895</v>
      </c>
      <c r="F2877" s="3" t="s">
        <v>20896</v>
      </c>
      <c r="G2877" s="3" t="s">
        <v>20897</v>
      </c>
      <c r="H2877" s="3" t="s">
        <v>20898</v>
      </c>
      <c r="I2877" s="3" t="str">
        <f>IFERROR(__xludf.DUMMYFUNCTION("GOOGLETRANSLATE(H2877,""id"",""en"")"),"just relax, don't think marriage, just relaxing young favors and marriage")</f>
        <v>just relax, don't think marriage, just relaxing young favors and marriage</v>
      </c>
    </row>
    <row r="2878" ht="15.75" customHeight="1">
      <c r="A2878" s="3" t="s">
        <v>20899</v>
      </c>
      <c r="B2878" s="3" t="s">
        <v>20900</v>
      </c>
      <c r="C2878" s="3" t="s">
        <v>20901</v>
      </c>
      <c r="D2878" s="3" t="s">
        <v>20902</v>
      </c>
      <c r="E2878" s="3" t="s">
        <v>20903</v>
      </c>
      <c r="F2878" s="3" t="s">
        <v>20904</v>
      </c>
      <c r="G2878" s="3" t="s">
        <v>20905</v>
      </c>
      <c r="H2878" s="3" t="s">
        <v>20906</v>
      </c>
      <c r="I2878" s="3" t="str">
        <f>IFERROR(__xludf.DUMMYFUNCTION("GOOGLETRANSLATE(H2878,""id"",""en"")"),"nder is young, how come you are young")</f>
        <v>nder is young, how come you are young</v>
      </c>
    </row>
    <row r="2879" ht="15.75" customHeight="1">
      <c r="A2879" s="3" t="s">
        <v>20907</v>
      </c>
      <c r="B2879" s="3" t="s">
        <v>20908</v>
      </c>
      <c r="C2879" s="3" t="s">
        <v>20909</v>
      </c>
      <c r="D2879" s="3" t="s">
        <v>20910</v>
      </c>
      <c r="E2879" s="3" t="s">
        <v>20911</v>
      </c>
      <c r="F2879" s="3" t="s">
        <v>20912</v>
      </c>
      <c r="G2879" s="3" t="s">
        <v>20913</v>
      </c>
      <c r="H2879" s="3" t="s">
        <v>20914</v>
      </c>
      <c r="I2879" s="3" t="str">
        <f>IFERROR(__xludf.DUMMYFUNCTION("GOOGLETRANSLATE(H2879,""id"",""en"")"),"This child and wins is not young, but the age of the age is to play old")</f>
        <v>This child and wins is not young, but the age of the age is to play old</v>
      </c>
    </row>
    <row r="2880" ht="15.75" customHeight="1">
      <c r="A2880" s="3" t="s">
        <v>20915</v>
      </c>
      <c r="B2880" s="3" t="s">
        <v>20916</v>
      </c>
      <c r="C2880" s="3" t="s">
        <v>20917</v>
      </c>
      <c r="D2880" s="3" t="s">
        <v>20918</v>
      </c>
      <c r="E2880" s="3" t="s">
        <v>20919</v>
      </c>
      <c r="F2880" s="3" t="s">
        <v>20920</v>
      </c>
      <c r="G2880" s="3" t="s">
        <v>20921</v>
      </c>
      <c r="H2880" s="3" t="s">
        <v>20922</v>
      </c>
      <c r="I2880" s="3" t="str">
        <f>IFERROR(__xludf.DUMMYFUNCTION("GOOGLETRANSLATE(H2880,""id"",""en"")"),"Younger siblings graduated if the village knows weird young marriage")</f>
        <v>Younger siblings graduated if the village knows weird young marriage</v>
      </c>
    </row>
    <row r="2881" ht="15.75" customHeight="1">
      <c r="A2881" s="3" t="s">
        <v>20923</v>
      </c>
      <c r="B2881" s="3" t="s">
        <v>20924</v>
      </c>
      <c r="C2881" s="3" t="s">
        <v>20925</v>
      </c>
      <c r="D2881" s="3" t="s">
        <v>20926</v>
      </c>
      <c r="E2881" s="3" t="s">
        <v>20927</v>
      </c>
      <c r="F2881" s="3" t="s">
        <v>20928</v>
      </c>
      <c r="G2881" s="3" t="s">
        <v>20929</v>
      </c>
      <c r="H2881" s="3" t="s">
        <v>20930</v>
      </c>
      <c r="I2881" s="3" t="str">
        <f>IFERROR(__xludf.DUMMYFUNCTION("GOOGLETRANSLATE(H2881,""id"",""en"")"),"yes like a lot of young marriage children")</f>
        <v>yes like a lot of young marriage children</v>
      </c>
    </row>
    <row r="2882" ht="15.75" customHeight="1">
      <c r="A2882" s="3" t="s">
        <v>20931</v>
      </c>
      <c r="B2882" s="3" t="s">
        <v>20932</v>
      </c>
      <c r="C2882" s="3" t="s">
        <v>20933</v>
      </c>
      <c r="D2882" s="3" t="s">
        <v>20934</v>
      </c>
      <c r="E2882" s="3" t="s">
        <v>20935</v>
      </c>
      <c r="F2882" s="3" t="s">
        <v>20936</v>
      </c>
      <c r="G2882" s="3" t="s">
        <v>20936</v>
      </c>
      <c r="H2882" s="3" t="s">
        <v>20937</v>
      </c>
      <c r="I2882" s="3" t="str">
        <f>IFERROR(__xludf.DUMMYFUNCTION("GOOGLETRANSLATE(H2882,""id"",""en"")"),"Friends of Salty Mens Sd Sd Class Marriage Young Children")</f>
        <v>Friends of Salty Mens Sd Sd Class Marriage Young Children</v>
      </c>
    </row>
    <row r="2883" ht="15.75" customHeight="1">
      <c r="A2883" s="3" t="s">
        <v>20938</v>
      </c>
      <c r="B2883" s="3" t="s">
        <v>20939</v>
      </c>
      <c r="C2883" s="3" t="s">
        <v>20940</v>
      </c>
      <c r="D2883" s="3" t="s">
        <v>20941</v>
      </c>
      <c r="E2883" s="3" t="s">
        <v>20942</v>
      </c>
      <c r="F2883" s="3" t="s">
        <v>20943</v>
      </c>
      <c r="G2883" s="3" t="s">
        <v>20944</v>
      </c>
      <c r="H2883" s="3" t="s">
        <v>20945</v>
      </c>
      <c r="I2883" s="3" t="str">
        <f>IFERROR(__xludf.DUMMYFUNCTION("GOOGLETRANSLATE(H2883,""id"",""en"")"),"yes yes people if the marriage of the child the atmosphere is very different even old, just look at the young kara.")</f>
        <v>yes yes people if the marriage of the child the atmosphere is very different even old, just look at the young kara.</v>
      </c>
    </row>
    <row r="2884" ht="15.75" customHeight="1">
      <c r="A2884" s="3" t="s">
        <v>20946</v>
      </c>
      <c r="B2884" s="3" t="s">
        <v>20946</v>
      </c>
      <c r="C2884" s="3" t="s">
        <v>20947</v>
      </c>
      <c r="D2884" s="3" t="s">
        <v>20948</v>
      </c>
      <c r="E2884" s="3" t="s">
        <v>20949</v>
      </c>
      <c r="F2884" s="3" t="s">
        <v>20950</v>
      </c>
      <c r="G2884" s="3" t="s">
        <v>20951</v>
      </c>
      <c r="H2884" s="3" t="s">
        <v>20952</v>
      </c>
      <c r="I2884" s="3" t="str">
        <f>IFERROR(__xludf.DUMMYFUNCTION("GOOGLETRANSLATE(H2884,""id"",""en"")"),"young marriage is proud to be surprised to think Indonesians marriage tired")</f>
        <v>young marriage is proud to be surprised to think Indonesians marriage tired</v>
      </c>
    </row>
    <row r="2885" ht="15.75" customHeight="1">
      <c r="A2885" s="3" t="s">
        <v>20953</v>
      </c>
      <c r="B2885" s="3" t="s">
        <v>20954</v>
      </c>
      <c r="C2885" s="3" t="s">
        <v>20955</v>
      </c>
      <c r="D2885" s="3" t="s">
        <v>20956</v>
      </c>
      <c r="E2885" s="3" t="s">
        <v>20957</v>
      </c>
      <c r="F2885" s="3" t="s">
        <v>20958</v>
      </c>
      <c r="G2885" s="3" t="s">
        <v>20958</v>
      </c>
      <c r="H2885" s="3" t="s">
        <v>20959</v>
      </c>
      <c r="I2885" s="3" t="str">
        <f>IFERROR(__xludf.DUMMYFUNCTION("GOOGLETRANSLATE(H2885,""id"",""en"")"),"The response of parents is rich, you know, making people lazy to get married, young woles, if you get married, if the response is ugly parents like people, you're lazy to get married")</f>
        <v>The response of parents is rich, you know, making people lazy to get married, young woles, if you get married, if the response is ugly parents like people, you're lazy to get married</v>
      </c>
    </row>
    <row r="2886" ht="15.75" customHeight="1">
      <c r="A2886" s="3" t="s">
        <v>20960</v>
      </c>
      <c r="B2886" s="3" t="s">
        <v>20961</v>
      </c>
      <c r="C2886" s="3" t="s">
        <v>20962</v>
      </c>
      <c r="D2886" s="3" t="s">
        <v>20963</v>
      </c>
      <c r="E2886" s="3" t="s">
        <v>20964</v>
      </c>
      <c r="F2886" s="3" t="s">
        <v>20965</v>
      </c>
      <c r="G2886" s="3" t="s">
        <v>20966</v>
      </c>
      <c r="H2886" s="3" t="s">
        <v>20967</v>
      </c>
      <c r="I2886" s="3" t="str">
        <f>IFERROR(__xludf.DUMMYFUNCTION("GOOGLETRANSLATE(H2886,""id"",""en"")"),"fuck a young brother of a young marriage, the age of the marriage brojol class, Gamau's school, the parent's school is run away")</f>
        <v>fuck a young brother of a young marriage, the age of the marriage brojol class, Gamau's school, the parent's school is run away</v>
      </c>
    </row>
    <row r="2887" ht="15.75" customHeight="1">
      <c r="A2887" s="3" t="s">
        <v>20968</v>
      </c>
      <c r="B2887" s="3" t="s">
        <v>20969</v>
      </c>
      <c r="C2887" s="3" t="s">
        <v>20970</v>
      </c>
      <c r="D2887" s="3" t="s">
        <v>20971</v>
      </c>
      <c r="E2887" s="3" t="s">
        <v>20972</v>
      </c>
      <c r="F2887" s="3" t="s">
        <v>20973</v>
      </c>
      <c r="G2887" s="3" t="s">
        <v>20974</v>
      </c>
      <c r="H2887" s="3" t="s">
        <v>20975</v>
      </c>
      <c r="I2887" s="3" t="str">
        <f>IFERROR(__xludf.DUMMYFUNCTION("GOOGLETRANSLATE(H2887,""id"",""en"")"),"The mature age guy is the focus of a young career")</f>
        <v>The mature age guy is the focus of a young career</v>
      </c>
    </row>
    <row r="2888" ht="15.75" customHeight="1">
      <c r="A2888" s="3" t="s">
        <v>20976</v>
      </c>
      <c r="B2888" s="3" t="s">
        <v>20977</v>
      </c>
      <c r="C2888" s="3" t="s">
        <v>20978</v>
      </c>
      <c r="D2888" s="3" t="s">
        <v>20979</v>
      </c>
      <c r="E2888" s="3" t="s">
        <v>20980</v>
      </c>
      <c r="F2888" s="3" t="s">
        <v>20981</v>
      </c>
      <c r="G2888" s="3" t="s">
        <v>20982</v>
      </c>
      <c r="H2888" s="3" t="s">
        <v>20983</v>
      </c>
      <c r="I2888" s="3" t="str">
        <f>IFERROR(__xludf.DUMMYFUNCTION("GOOGLETRANSLATE(H2888,""id"",""en"")"),"Young Marriage Marriage Criteria Full Marriage If God Briefly Forms The Criteria Yes, Youth Marriage")</f>
        <v>Young Marriage Marriage Criteria Full Marriage If God Briefly Forms The Criteria Yes, Youth Marriage</v>
      </c>
    </row>
    <row r="2889" ht="15.75" customHeight="1">
      <c r="A2889" s="3" t="s">
        <v>20984</v>
      </c>
      <c r="B2889" s="3" t="s">
        <v>20985</v>
      </c>
      <c r="C2889" s="3" t="s">
        <v>20986</v>
      </c>
      <c r="D2889" s="3" t="s">
        <v>20987</v>
      </c>
      <c r="E2889" s="3" t="s">
        <v>20988</v>
      </c>
      <c r="F2889" s="3" t="s">
        <v>20989</v>
      </c>
      <c r="G2889" s="3" t="s">
        <v>20990</v>
      </c>
      <c r="H2889" s="3" t="s">
        <v>20991</v>
      </c>
      <c r="I2889" s="3" t="str">
        <f>IFERROR(__xludf.DUMMYFUNCTION("GOOGLETRANSLATE(H2889,""id"",""en"")"),"fuck not a city person receiving old marriage brother, but marriage, mah, the handover of old young people is underage")</f>
        <v>fuck not a city person receiving old marriage brother, but marriage, mah, the handover of old young people is underage</v>
      </c>
    </row>
    <row r="2890" ht="15.75" customHeight="1">
      <c r="A2890" s="3" t="s">
        <v>20992</v>
      </c>
      <c r="B2890" s="3" t="s">
        <v>20993</v>
      </c>
      <c r="C2890" s="3" t="s">
        <v>20994</v>
      </c>
      <c r="D2890" s="3" t="s">
        <v>20995</v>
      </c>
      <c r="E2890" s="3" t="s">
        <v>20996</v>
      </c>
      <c r="F2890" s="3" t="s">
        <v>20997</v>
      </c>
      <c r="G2890" s="3" t="s">
        <v>20998</v>
      </c>
      <c r="H2890" s="3" t="s">
        <v>20999</v>
      </c>
      <c r="I2890" s="3" t="str">
        <f>IFERROR(__xludf.DUMMYFUNCTION("GOOGLETRANSLATE(H2890,""id"",""en"")"),"Really really sad to see really young, God if the child is if I marry a KTP")</f>
        <v>Really really sad to see really young, God if the child is if I marry a KTP</v>
      </c>
    </row>
    <row r="2891" ht="15.75" customHeight="1">
      <c r="A2891" s="3" t="s">
        <v>21000</v>
      </c>
      <c r="B2891" s="3" t="s">
        <v>21001</v>
      </c>
      <c r="C2891" s="3" t="s">
        <v>21002</v>
      </c>
      <c r="D2891" s="3" t="s">
        <v>21003</v>
      </c>
      <c r="E2891" s="3" t="s">
        <v>21003</v>
      </c>
      <c r="F2891" s="3" t="s">
        <v>21004</v>
      </c>
      <c r="G2891" s="3" t="s">
        <v>21004</v>
      </c>
      <c r="H2891" s="3" t="s">
        <v>21005</v>
      </c>
      <c r="I2891" s="3" t="str">
        <f>IFERROR(__xludf.DUMMYFUNCTION("GOOGLETRANSLATE(H2891,""id"",""en"")"),"young marriage better playing hay day")</f>
        <v>young marriage better playing hay day</v>
      </c>
    </row>
    <row r="2892" ht="15.75" customHeight="1">
      <c r="A2892" s="3" t="s">
        <v>21006</v>
      </c>
      <c r="B2892" s="3" t="s">
        <v>21007</v>
      </c>
      <c r="C2892" s="3" t="s">
        <v>21008</v>
      </c>
      <c r="D2892" s="3" t="s">
        <v>21009</v>
      </c>
      <c r="E2892" s="3" t="s">
        <v>21010</v>
      </c>
      <c r="F2892" s="3" t="s">
        <v>21011</v>
      </c>
      <c r="G2892" s="3" t="s">
        <v>21012</v>
      </c>
      <c r="H2892" s="3" t="s">
        <v>21013</v>
      </c>
      <c r="I2892" s="3" t="str">
        <f>IFERROR(__xludf.DUMMYFUNCTION("GOOGLETRANSLATE(H2892,""id"",""en"")"),"If you get married your age friends, you better get a young age, and you're worried that marriage is important to get married, a stable money, etc.")</f>
        <v>If you get married your age friends, you better get a young age, and you're worried that marriage is important to get married, a stable money, etc.</v>
      </c>
    </row>
    <row r="2893" ht="15.75" customHeight="1">
      <c r="A2893" s="3" t="s">
        <v>21014</v>
      </c>
      <c r="B2893" s="3" t="s">
        <v>21015</v>
      </c>
      <c r="C2893" s="3" t="s">
        <v>21016</v>
      </c>
      <c r="D2893" s="3" t="s">
        <v>21017</v>
      </c>
      <c r="E2893" s="3" t="s">
        <v>21017</v>
      </c>
      <c r="F2893" s="3" t="s">
        <v>21018</v>
      </c>
      <c r="G2893" s="3" t="s">
        <v>21019</v>
      </c>
      <c r="H2893" s="3" t="s">
        <v>21020</v>
      </c>
      <c r="I2893" s="3" t="str">
        <f>IFERROR(__xludf.DUMMYFUNCTION("GOOGLETRANSLATE(H2893,""id"",""en"")"),"make a young age of marriage")</f>
        <v>make a young age of marriage</v>
      </c>
    </row>
    <row r="2894" ht="15.75" customHeight="1">
      <c r="A2894" s="3" t="s">
        <v>21021</v>
      </c>
      <c r="B2894" s="3" t="s">
        <v>21022</v>
      </c>
      <c r="C2894" s="3" t="s">
        <v>21023</v>
      </c>
      <c r="D2894" s="3" t="s">
        <v>21024</v>
      </c>
      <c r="E2894" s="3" t="s">
        <v>21025</v>
      </c>
      <c r="F2894" s="3" t="s">
        <v>21026</v>
      </c>
      <c r="G2894" s="3" t="s">
        <v>21027</v>
      </c>
      <c r="H2894" s="3" t="s">
        <v>21028</v>
      </c>
      <c r="I2894" s="3" t="str">
        <f>IFERROR(__xludf.DUMMYFUNCTION("GOOGLETRANSLATE(H2894,""id"",""en"")"),"Following young people afraid of marriage age jargon, the child of a motorbike tube car is a billions of you friends not doing any of this and okay secured and stable")</f>
        <v>Following young people afraid of marriage age jargon, the child of a motorbike tube car is a billions of you friends not doing any of this and okay secured and stable</v>
      </c>
    </row>
    <row r="2895" ht="15.75" customHeight="1">
      <c r="A2895" s="3" t="s">
        <v>21029</v>
      </c>
      <c r="B2895" s="3" t="s">
        <v>21029</v>
      </c>
      <c r="C2895" s="3" t="s">
        <v>21030</v>
      </c>
      <c r="D2895" s="3" t="s">
        <v>21031</v>
      </c>
      <c r="E2895" s="3" t="s">
        <v>21032</v>
      </c>
      <c r="F2895" s="3" t="s">
        <v>21033</v>
      </c>
      <c r="G2895" s="3" t="s">
        <v>21033</v>
      </c>
      <c r="H2895" s="3" t="s">
        <v>21034</v>
      </c>
      <c r="I2895" s="3" t="str">
        <f>IFERROR(__xludf.DUMMYFUNCTION("GOOGLETRANSLATE(H2895,""id"",""en"")"),"just relax, don't hurry up and get married, it's better to get married, so you are a young widow")</f>
        <v>just relax, don't hurry up and get married, it's better to get married, so you are a young widow</v>
      </c>
    </row>
    <row r="2896" ht="15.75" customHeight="1">
      <c r="A2896" s="3" t="s">
        <v>21035</v>
      </c>
      <c r="B2896" s="3" t="s">
        <v>21036</v>
      </c>
      <c r="C2896" s="3" t="s">
        <v>21037</v>
      </c>
      <c r="D2896" s="3" t="s">
        <v>21038</v>
      </c>
      <c r="E2896" s="3" t="s">
        <v>21039</v>
      </c>
      <c r="F2896" s="3" t="s">
        <v>21040</v>
      </c>
      <c r="G2896" s="3" t="s">
        <v>21041</v>
      </c>
      <c r="H2896" s="3" t="s">
        <v>21042</v>
      </c>
      <c r="I2896" s="3" t="str">
        <f>IFERROR(__xludf.DUMMYFUNCTION("GOOGLETRANSLATE(H2896,""id"",""en"")"),"regret the tube if the young marriage tube is aowokwowk")</f>
        <v>regret the tube if the young marriage tube is aowokwowk</v>
      </c>
    </row>
    <row r="2897" ht="15.75" customHeight="1">
      <c r="A2897" s="3" t="s">
        <v>21043</v>
      </c>
      <c r="B2897" s="3" t="s">
        <v>21044</v>
      </c>
      <c r="C2897" s="3" t="s">
        <v>21045</v>
      </c>
      <c r="D2897" s="3" t="s">
        <v>21046</v>
      </c>
      <c r="E2897" s="3" t="s">
        <v>21047</v>
      </c>
      <c r="F2897" s="3" t="s">
        <v>21048</v>
      </c>
      <c r="G2897" s="3" t="s">
        <v>21048</v>
      </c>
      <c r="H2897" s="3" t="s">
        <v>21049</v>
      </c>
      <c r="I2897" s="3" t="str">
        <f>IFERROR(__xludf.DUMMYFUNCTION("GOOGLETRANSLATE(H2897,""id"",""en"")"),"Timeline Riweuh Family Rese Meanwhile My Just Young Cousin Marriage Zzzzzzzzzzzzzz")</f>
        <v>Timeline Riweuh Family Rese Meanwhile My Just Young Cousin Marriage Zzzzzzzzzzzzzz</v>
      </c>
    </row>
    <row r="2898" ht="15.75" customHeight="1">
      <c r="A2898" s="3" t="s">
        <v>21050</v>
      </c>
      <c r="B2898" s="3" t="s">
        <v>21051</v>
      </c>
      <c r="C2898" s="3" t="s">
        <v>21052</v>
      </c>
      <c r="D2898" s="3" t="s">
        <v>21053</v>
      </c>
      <c r="E2898" s="3" t="s">
        <v>21054</v>
      </c>
      <c r="F2898" s="3" t="s">
        <v>21055</v>
      </c>
      <c r="G2898" s="3" t="s">
        <v>21056</v>
      </c>
      <c r="H2898" s="3" t="s">
        <v>21057</v>
      </c>
      <c r="I2898" s="3" t="str">
        <f>IFERROR(__xludf.DUMMYFUNCTION("GOOGLETRANSLATE(H2898,""id"",""en"")"),"deh young marriage except if you apply for Johnny Ensiti to talk")</f>
        <v>deh young marriage except if you apply for Johnny Ensiti to talk</v>
      </c>
    </row>
    <row r="2899" ht="15.75" customHeight="1">
      <c r="A2899" s="3" t="s">
        <v>21058</v>
      </c>
      <c r="B2899" s="3" t="s">
        <v>21058</v>
      </c>
      <c r="C2899" s="3" t="s">
        <v>21058</v>
      </c>
      <c r="D2899" s="3" t="s">
        <v>21059</v>
      </c>
      <c r="E2899" s="3" t="s">
        <v>21059</v>
      </c>
      <c r="F2899" s="3" t="s">
        <v>3797</v>
      </c>
      <c r="G2899" s="3" t="s">
        <v>3797</v>
      </c>
      <c r="H2899" s="3" t="s">
        <v>3798</v>
      </c>
      <c r="I2899" s="3" t="str">
        <f>IFERROR(__xludf.DUMMYFUNCTION("GOOGLETRANSLATE(H2899,""id"",""en"")"),"young marriage people")</f>
        <v>young marriage people</v>
      </c>
    </row>
    <row r="2900" ht="15.75" customHeight="1">
      <c r="A2900" s="3" t="s">
        <v>21060</v>
      </c>
      <c r="B2900" s="3" t="s">
        <v>21060</v>
      </c>
      <c r="C2900" s="3" t="s">
        <v>21061</v>
      </c>
      <c r="D2900" s="3" t="s">
        <v>21062</v>
      </c>
      <c r="E2900" s="3" t="s">
        <v>21063</v>
      </c>
      <c r="F2900" s="3" t="s">
        <v>21064</v>
      </c>
      <c r="G2900" s="3" t="s">
        <v>21065</v>
      </c>
      <c r="H2900" s="3" t="s">
        <v>21066</v>
      </c>
      <c r="I2900" s="3" t="str">
        <f>IFERROR(__xludf.DUMMYFUNCTION("GOOGLETRANSLATE(H2900,""id"",""en"")"),"it's really young to be honest, graduating from college, the spirit of enthusiasm, don't rush, just live alone if you get married, take care of the husband of husband")</f>
        <v>it's really young to be honest, graduating from college, the spirit of enthusiasm, don't rush, just live alone if you get married, take care of the husband of husband</v>
      </c>
    </row>
    <row r="2901" ht="15.75" customHeight="1">
      <c r="A2901" s="3" t="s">
        <v>21067</v>
      </c>
      <c r="B2901" s="3" t="s">
        <v>21067</v>
      </c>
      <c r="C2901" s="3" t="s">
        <v>21068</v>
      </c>
      <c r="D2901" s="3" t="s">
        <v>21069</v>
      </c>
      <c r="E2901" s="3" t="s">
        <v>21070</v>
      </c>
      <c r="F2901" s="3" t="s">
        <v>21071</v>
      </c>
      <c r="G2901" s="3" t="s">
        <v>21071</v>
      </c>
      <c r="H2901" s="3" t="s">
        <v>21072</v>
      </c>
      <c r="I2901" s="3" t="str">
        <f>IFERROR(__xludf.DUMMYFUNCTION("GOOGLETRANSLATE(H2901,""id"",""en"")"),"Indonesians marry young age")</f>
        <v>Indonesians marry young age</v>
      </c>
    </row>
    <row r="2902" ht="15.75" customHeight="1">
      <c r="A2902" s="3" t="s">
        <v>21073</v>
      </c>
      <c r="B2902" s="3" t="s">
        <v>21074</v>
      </c>
      <c r="C2902" s="3" t="s">
        <v>21075</v>
      </c>
      <c r="D2902" s="3" t="s">
        <v>21076</v>
      </c>
      <c r="E2902" s="3" t="s">
        <v>21077</v>
      </c>
      <c r="F2902" s="3" t="s">
        <v>21078</v>
      </c>
      <c r="G2902" s="3" t="s">
        <v>21079</v>
      </c>
      <c r="H2902" s="3" t="s">
        <v>21080</v>
      </c>
      <c r="I2902" s="3" t="str">
        <f>IFERROR(__xludf.DUMMYFUNCTION("GOOGLETRANSLATE(H2902,""id"",""en"")"),"not tidying young style not to be able to borrow a car to bother people who have a plan to get married to buy a child's car to buy a family car")</f>
        <v>not tidying young style not to be able to borrow a car to bother people who have a plan to get married to buy a child's car to buy a family car</v>
      </c>
    </row>
    <row r="2903" ht="15.75" customHeight="1">
      <c r="A2903" s="3" t="s">
        <v>21081</v>
      </c>
      <c r="B2903" s="3" t="s">
        <v>21081</v>
      </c>
      <c r="C2903" s="3" t="s">
        <v>21082</v>
      </c>
      <c r="D2903" s="3" t="s">
        <v>21083</v>
      </c>
      <c r="E2903" s="3" t="s">
        <v>21084</v>
      </c>
      <c r="F2903" s="3" t="s">
        <v>21085</v>
      </c>
      <c r="G2903" s="3" t="s">
        <v>21086</v>
      </c>
      <c r="H2903" s="3" t="s">
        <v>21087</v>
      </c>
      <c r="I2903" s="3" t="str">
        <f>IFERROR(__xludf.DUMMYFUNCTION("GOOGLETRANSLATE(H2903,""id"",""en"")"),"can be very proud of children, please stop the normalization of young gukeuses marriage")</f>
        <v>can be very proud of children, please stop the normalization of young gukeuses marriage</v>
      </c>
    </row>
    <row r="2904" ht="15.75" customHeight="1">
      <c r="A2904" s="3" t="s">
        <v>21088</v>
      </c>
      <c r="B2904" s="3" t="s">
        <v>21089</v>
      </c>
      <c r="C2904" s="3" t="s">
        <v>21090</v>
      </c>
      <c r="D2904" s="3" t="s">
        <v>21091</v>
      </c>
      <c r="E2904" s="3" t="s">
        <v>21092</v>
      </c>
      <c r="F2904" s="3" t="s">
        <v>21093</v>
      </c>
      <c r="G2904" s="3" t="s">
        <v>21094</v>
      </c>
      <c r="H2904" s="3" t="s">
        <v>21095</v>
      </c>
      <c r="I2904" s="3" t="str">
        <f>IFERROR(__xludf.DUMMYFUNCTION("GOOGLETRANSLATE(H2904,""id"",""en"")"),"a marriage friend of a marriage certificate can not make a sick child card for a sick child, it is difficult to gap.")</f>
        <v>a marriage friend of a marriage certificate can not make a sick child card for a sick child, it is difficult to gap.</v>
      </c>
    </row>
    <row r="2905" ht="15.75" customHeight="1">
      <c r="A2905" s="3" t="s">
        <v>21096</v>
      </c>
      <c r="B2905" s="3" t="s">
        <v>21097</v>
      </c>
      <c r="C2905" s="3" t="s">
        <v>21098</v>
      </c>
      <c r="D2905" s="3" t="s">
        <v>21099</v>
      </c>
      <c r="E2905" s="3" t="s">
        <v>21100</v>
      </c>
      <c r="F2905" s="3" t="s">
        <v>21101</v>
      </c>
      <c r="G2905" s="3" t="s">
        <v>21102</v>
      </c>
      <c r="H2905" s="3" t="s">
        <v>21103</v>
      </c>
      <c r="I2905" s="3" t="str">
        <f>IFERROR(__xludf.DUMMYFUNCTION("GOOGLETRANSLATE(H2905,""id"",""en"")"),"join the marriage, you know, join a young age trend")</f>
        <v>join the marriage, you know, join a young age trend</v>
      </c>
    </row>
    <row r="2906" ht="15.75" customHeight="1">
      <c r="A2906" s="3" t="s">
        <v>21104</v>
      </c>
      <c r="B2906" s="3" t="s">
        <v>21104</v>
      </c>
      <c r="C2906" s="3" t="s">
        <v>21105</v>
      </c>
      <c r="D2906" s="3" t="s">
        <v>21106</v>
      </c>
      <c r="E2906" s="3" t="s">
        <v>21107</v>
      </c>
      <c r="F2906" s="3" t="s">
        <v>21108</v>
      </c>
      <c r="G2906" s="3" t="s">
        <v>21109</v>
      </c>
      <c r="H2906" s="3" t="s">
        <v>21110</v>
      </c>
      <c r="I2906" s="3" t="str">
        <f>IFERROR(__xludf.DUMMYFUNCTION("GOOGLETRANSLATE(H2906,""id"",""en"")"),"gsp wife of the child of the late he can't marry a young wife's boyfriend")</f>
        <v>gsp wife of the child of the late he can't marry a young wife's boyfriend</v>
      </c>
    </row>
    <row r="2907" ht="15.75" customHeight="1">
      <c r="A2907" s="3" t="s">
        <v>21111</v>
      </c>
      <c r="B2907" s="3" t="s">
        <v>21111</v>
      </c>
      <c r="C2907" s="3" t="s">
        <v>21112</v>
      </c>
      <c r="D2907" s="3" t="s">
        <v>21113</v>
      </c>
      <c r="E2907" s="3" t="s">
        <v>21114</v>
      </c>
      <c r="F2907" s="3" t="s">
        <v>21115</v>
      </c>
      <c r="G2907" s="3" t="s">
        <v>21116</v>
      </c>
      <c r="H2907" s="3" t="s">
        <v>21117</v>
      </c>
      <c r="I2907" s="3" t="str">
        <f>IFERROR(__xludf.DUMMYFUNCTION("GOOGLETRANSLATE(H2907,""id"",""en"")"),"the only source of gaul information story private friends")</f>
        <v>the only source of gaul information story private friends</v>
      </c>
    </row>
    <row r="2908" ht="15.75" customHeight="1">
      <c r="A2908" s="3" t="s">
        <v>21118</v>
      </c>
      <c r="B2908" s="3" t="s">
        <v>21119</v>
      </c>
      <c r="C2908" s="3" t="s">
        <v>21120</v>
      </c>
      <c r="D2908" s="3" t="s">
        <v>21121</v>
      </c>
      <c r="E2908" s="3" t="s">
        <v>21122</v>
      </c>
      <c r="F2908" s="3" t="s">
        <v>21123</v>
      </c>
      <c r="G2908" s="3" t="s">
        <v>21124</v>
      </c>
      <c r="H2908" s="3" t="s">
        <v>21125</v>
      </c>
      <c r="I2908" s="3" t="str">
        <f>IFERROR(__xludf.DUMMYFUNCTION("GOOGLETRANSLATE(H2908,""id"",""en"")"),"young marriage graduated from graduating college mending thousands of marriages immediately worked because of the pait if the mother -in -law lives the husband skill the experience")</f>
        <v>young marriage graduated from graduating college mending thousands of marriages immediately worked because of the pait if the mother -in -law lives the husband skill the experience</v>
      </c>
    </row>
    <row r="2909" ht="15.75" customHeight="1">
      <c r="A2909" s="3" t="s">
        <v>21126</v>
      </c>
      <c r="B2909" s="3" t="s">
        <v>21127</v>
      </c>
      <c r="C2909" s="3" t="s">
        <v>21128</v>
      </c>
      <c r="D2909" s="3" t="s">
        <v>21129</v>
      </c>
      <c r="E2909" s="3" t="s">
        <v>21130</v>
      </c>
      <c r="F2909" s="3" t="s">
        <v>21131</v>
      </c>
      <c r="G2909" s="3" t="s">
        <v>21132</v>
      </c>
      <c r="H2909" s="3" t="s">
        <v>21133</v>
      </c>
      <c r="I2909" s="3" t="str">
        <f>IFERROR(__xludf.DUMMYFUNCTION("GOOGLETRANSLATE(H2909,""id"",""en"")"),"sorry for children aged Hihi free burden of being busy with the children of the husband Awowkwowkwk btw you are young young")</f>
        <v>sorry for children aged Hihi free burden of being busy with the children of the husband Awowkwowkwk btw you are young young</v>
      </c>
    </row>
    <row r="2910" ht="15.75" customHeight="1">
      <c r="A2910" s="3" t="s">
        <v>21134</v>
      </c>
      <c r="B2910" s="3" t="s">
        <v>21135</v>
      </c>
      <c r="C2910" s="3" t="s">
        <v>21136</v>
      </c>
      <c r="D2910" s="3" t="s">
        <v>21137</v>
      </c>
      <c r="E2910" s="3" t="s">
        <v>21138</v>
      </c>
      <c r="F2910" s="3" t="s">
        <v>21139</v>
      </c>
      <c r="G2910" s="3" t="s">
        <v>21140</v>
      </c>
      <c r="H2910" s="3" t="s">
        <v>21141</v>
      </c>
      <c r="I2910" s="3" t="str">
        <f>IFERROR(__xludf.DUMMYFUNCTION("GOOGLETRANSLATE(H2910,""id"",""en"")"),"The child's age children choose to live stable established houses cars real salary if you are young, young marriage young marriage is very suitable to use it.")</f>
        <v>The child's age children choose to live stable established houses cars real salary if you are young, young marriage young marriage is very suitable to use it.</v>
      </c>
    </row>
    <row r="2911" ht="15.75" customHeight="1">
      <c r="A2911" s="3" t="s">
        <v>21142</v>
      </c>
      <c r="B2911" s="3" t="s">
        <v>21142</v>
      </c>
      <c r="C2911" s="3" t="s">
        <v>21143</v>
      </c>
      <c r="D2911" s="3" t="s">
        <v>21144</v>
      </c>
      <c r="E2911" s="3" t="s">
        <v>21145</v>
      </c>
      <c r="F2911" s="3" t="s">
        <v>21146</v>
      </c>
      <c r="G2911" s="3" t="s">
        <v>21147</v>
      </c>
      <c r="H2911" s="3" t="s">
        <v>21148</v>
      </c>
      <c r="I2911" s="3" t="str">
        <f>IFERROR(__xludf.DUMMYFUNCTION("GOOGLETRANSLATE(H2911,""id"",""en"")"),"Literally Selebs Points Know that Lutesha Marriage Raihaanun Young Marriage Zeke Khaseli Children Agum Gumelar Ipar Taufik Hidayat Lmao")</f>
        <v>Literally Selebs Points Know that Lutesha Marriage Raihaanun Young Marriage Zeke Khaseli Children Agum Gumelar Ipar Taufik Hidayat Lmao</v>
      </c>
    </row>
    <row r="2912" ht="15.75" customHeight="1">
      <c r="A2912" s="3" t="s">
        <v>21149</v>
      </c>
      <c r="B2912" s="3" t="s">
        <v>21149</v>
      </c>
      <c r="C2912" s="3" t="s">
        <v>21150</v>
      </c>
      <c r="D2912" s="3" t="s">
        <v>21151</v>
      </c>
      <c r="E2912" s="3" t="s">
        <v>21152</v>
      </c>
      <c r="F2912" s="3" t="s">
        <v>21153</v>
      </c>
      <c r="G2912" s="3" t="s">
        <v>21154</v>
      </c>
      <c r="H2912" s="3" t="s">
        <v>21155</v>
      </c>
      <c r="I2912" s="3" t="str">
        <f>IFERROR(__xludf.DUMMYFUNCTION("GOOGLETRANSLATE(H2912,""id"",""en"")"),"I can't target the loyal people of the young marriage, the money is money from Weyyy")</f>
        <v>I can't target the loyal people of the young marriage, the money is money from Weyyy</v>
      </c>
    </row>
    <row r="2913" ht="15.75" customHeight="1">
      <c r="A2913" s="3" t="s">
        <v>21156</v>
      </c>
      <c r="B2913" s="3" t="s">
        <v>21157</v>
      </c>
      <c r="C2913" s="3" t="s">
        <v>21158</v>
      </c>
      <c r="D2913" s="3" t="s">
        <v>21159</v>
      </c>
      <c r="E2913" s="3" t="s">
        <v>21159</v>
      </c>
      <c r="F2913" s="3" t="s">
        <v>21160</v>
      </c>
      <c r="G2913" s="3" t="s">
        <v>21160</v>
      </c>
      <c r="H2913" s="3" t="s">
        <v>21161</v>
      </c>
      <c r="I2913" s="3" t="str">
        <f>IFERROR(__xludf.DUMMYFUNCTION("GOOGLETRANSLATE(H2913,""id"",""en"")"),"Marriage Marriage Dead Young")</f>
        <v>Marriage Marriage Dead Young</v>
      </c>
    </row>
    <row r="2914" ht="15.75" customHeight="1">
      <c r="A2914" s="3" t="s">
        <v>21162</v>
      </c>
      <c r="B2914" s="3" t="s">
        <v>21163</v>
      </c>
      <c r="C2914" s="3" t="s">
        <v>21164</v>
      </c>
      <c r="D2914" s="3" t="s">
        <v>21165</v>
      </c>
      <c r="E2914" s="3" t="s">
        <v>21166</v>
      </c>
      <c r="F2914" s="3" t="s">
        <v>21167</v>
      </c>
      <c r="G2914" s="3" t="s">
        <v>21168</v>
      </c>
      <c r="H2914" s="3" t="s">
        <v>21169</v>
      </c>
      <c r="I2914" s="3" t="str">
        <f>IFERROR(__xludf.DUMMYFUNCTION("GOOGLETRANSLATE(H2914,""id"",""en"")"),"After meeting your young marriage friend then make me thank God for chasing students to give a career study of studies to find a good friend thinking")</f>
        <v>After meeting your young marriage friend then make me thank God for chasing students to give a career study of studies to find a good friend thinking</v>
      </c>
    </row>
    <row r="2915" ht="15.75" customHeight="1">
      <c r="A2915" s="3" t="s">
        <v>21170</v>
      </c>
      <c r="B2915" s="3" t="s">
        <v>21171</v>
      </c>
      <c r="C2915" s="3" t="s">
        <v>21172</v>
      </c>
      <c r="D2915" s="3" t="s">
        <v>21173</v>
      </c>
      <c r="E2915" s="3" t="s">
        <v>21174</v>
      </c>
      <c r="F2915" s="3" t="s">
        <v>21175</v>
      </c>
      <c r="G2915" s="3" t="s">
        <v>21176</v>
      </c>
      <c r="H2915" s="3" t="s">
        <v>21177</v>
      </c>
      <c r="I2915" s="3" t="str">
        <f>IFERROR(__xludf.DUMMYFUNCTION("GOOGLETRANSLATE(H2915,""id"",""en"")"),"Termination of Cool Young Marriage Children Risk Age Risk Age Age Risk Level Ca Cervix Children's Maximum Full Rights of Children Tending Young Marriage Because Poverty")</f>
        <v>Termination of Cool Young Marriage Children Risk Age Risk Age Age Risk Level Ca Cervix Children's Maximum Full Rights of Children Tending Young Marriage Because Poverty</v>
      </c>
    </row>
    <row r="2916" ht="15.75" customHeight="1">
      <c r="A2916" s="3" t="s">
        <v>21178</v>
      </c>
      <c r="B2916" s="3" t="s">
        <v>21179</v>
      </c>
      <c r="C2916" s="3" t="s">
        <v>21180</v>
      </c>
      <c r="D2916" s="3" t="s">
        <v>21181</v>
      </c>
      <c r="E2916" s="3" t="s">
        <v>21182</v>
      </c>
      <c r="F2916" s="3" t="s">
        <v>21183</v>
      </c>
      <c r="G2916" s="3" t="s">
        <v>21184</v>
      </c>
      <c r="H2916" s="3" t="s">
        <v>21185</v>
      </c>
      <c r="I2916" s="3" t="str">
        <f>IFERROR(__xludf.DUMMYFUNCTION("GOOGLETRANSLATE(H2916,""id"",""en"")"),"planga plongo wkwkwk marriage tired life nder relaxing youthful way of life age")</f>
        <v>planga plongo wkwkwk marriage tired life nder relaxing youthful way of life age</v>
      </c>
    </row>
    <row r="2917" ht="15.75" customHeight="1">
      <c r="A2917" s="3" t="s">
        <v>21186</v>
      </c>
      <c r="B2917" s="3" t="s">
        <v>21187</v>
      </c>
      <c r="C2917" s="3" t="s">
        <v>21188</v>
      </c>
      <c r="D2917" s="3" t="s">
        <v>21189</v>
      </c>
      <c r="E2917" s="3" t="s">
        <v>21190</v>
      </c>
      <c r="F2917" s="3" t="s">
        <v>21191</v>
      </c>
      <c r="G2917" s="3" t="s">
        <v>21192</v>
      </c>
      <c r="H2917" s="3" t="s">
        <v>21193</v>
      </c>
      <c r="I2917" s="3" t="str">
        <f>IFERROR(__xludf.DUMMYFUNCTION("GOOGLETRANSLATE(H2917,""id"",""en"")"),"The village is a fair, it is natural that the normal asdfghjkl is really afraid")</f>
        <v>The village is a fair, it is natural that the normal asdfghjkl is really afraid</v>
      </c>
    </row>
    <row r="2918" ht="15.75" customHeight="1">
      <c r="A2918" s="3" t="s">
        <v>21194</v>
      </c>
      <c r="B2918" s="3" t="s">
        <v>21195</v>
      </c>
      <c r="C2918" s="3" t="s">
        <v>21196</v>
      </c>
      <c r="D2918" s="3" t="s">
        <v>21197</v>
      </c>
      <c r="E2918" s="3" t="s">
        <v>21198</v>
      </c>
      <c r="F2918" s="3" t="s">
        <v>21199</v>
      </c>
      <c r="G2918" s="3" t="s">
        <v>21200</v>
      </c>
      <c r="H2918" s="3" t="s">
        <v>21201</v>
      </c>
      <c r="I2918" s="3" t="str">
        <f>IFERROR(__xludf.DUMMYFUNCTION("GOOGLETRANSLATE(H2918,""id"",""en"")"),"Just the Office of the Office to Call Young Marriage")</f>
        <v>Just the Office of the Office to Call Young Marriage</v>
      </c>
    </row>
    <row r="2919" ht="15.75" customHeight="1">
      <c r="A2919" s="3" t="s">
        <v>21202</v>
      </c>
      <c r="B2919" s="3" t="s">
        <v>21203</v>
      </c>
      <c r="C2919" s="3" t="s">
        <v>21204</v>
      </c>
      <c r="D2919" s="3" t="s">
        <v>21205</v>
      </c>
      <c r="E2919" s="3" t="s">
        <v>21206</v>
      </c>
      <c r="F2919" s="3" t="s">
        <v>21207</v>
      </c>
      <c r="G2919" s="3" t="s">
        <v>21207</v>
      </c>
      <c r="H2919" s="3" t="s">
        <v>21208</v>
      </c>
      <c r="I2919" s="3" t="str">
        <f>IFERROR(__xludf.DUMMYFUNCTION("GOOGLETRANSLATE(H2919,""id"",""en"")"),"relax nder marriage happy people are really young")</f>
        <v>relax nder marriage happy people are really young</v>
      </c>
    </row>
    <row r="2920" ht="15.75" customHeight="1">
      <c r="A2920" s="3" t="s">
        <v>21209</v>
      </c>
      <c r="B2920" s="3" t="s">
        <v>21209</v>
      </c>
      <c r="C2920" s="3" t="s">
        <v>21210</v>
      </c>
      <c r="D2920" s="3" t="s">
        <v>21211</v>
      </c>
      <c r="E2920" s="3" t="s">
        <v>21212</v>
      </c>
      <c r="F2920" s="3" t="s">
        <v>21213</v>
      </c>
      <c r="G2920" s="3" t="s">
        <v>21214</v>
      </c>
      <c r="H2920" s="3" t="s">
        <v>21215</v>
      </c>
      <c r="I2920" s="3" t="str">
        <f>IFERROR(__xludf.DUMMYFUNCTION("GOOGLETRANSLATE(H2920,""id"",""en"")"),"nyusal follow -up young people")</f>
        <v>nyusal follow -up young people</v>
      </c>
    </row>
    <row r="2921" ht="15.75" customHeight="1">
      <c r="A2921" s="3" t="s">
        <v>21216</v>
      </c>
      <c r="B2921" s="3" t="s">
        <v>21216</v>
      </c>
      <c r="C2921" s="3" t="s">
        <v>21217</v>
      </c>
      <c r="D2921" s="3" t="s">
        <v>21218</v>
      </c>
      <c r="E2921" s="3" t="s">
        <v>21219</v>
      </c>
      <c r="F2921" s="3" t="s">
        <v>21220</v>
      </c>
      <c r="G2921" s="3" t="s">
        <v>21221</v>
      </c>
      <c r="H2921" s="3" t="s">
        <v>21222</v>
      </c>
      <c r="I2921" s="3" t="str">
        <f>IFERROR(__xludf.DUMMYFUNCTION("GOOGLETRANSLATE(H2921,""id"",""en"")"),"brother -in -law says young don't get married, don't get complicated children")</f>
        <v>brother -in -law says young don't get married, don't get complicated children</v>
      </c>
    </row>
    <row r="2922" ht="15.75" customHeight="1">
      <c r="A2922" s="3" t="s">
        <v>21223</v>
      </c>
      <c r="B2922" s="3" t="s">
        <v>21224</v>
      </c>
      <c r="C2922" s="3" t="s">
        <v>21225</v>
      </c>
      <c r="D2922" s="3" t="s">
        <v>21226</v>
      </c>
      <c r="E2922" s="3" t="s">
        <v>21227</v>
      </c>
      <c r="F2922" s="3" t="s">
        <v>21228</v>
      </c>
      <c r="G2922" s="3" t="s">
        <v>21229</v>
      </c>
      <c r="H2922" s="3" t="s">
        <v>21230</v>
      </c>
      <c r="I2922" s="3" t="str">
        <f>IFERROR(__xludf.DUMMYFUNCTION("GOOGLETRANSLATE(H2922,""id"",""en"")"),"Buy Gejrot Abang Friends of Sii Elementary School Basa Basa Talking Young Marriage Yes, Abang said that if husband and wife cheated, the Aqu Spechless Test")</f>
        <v>Buy Gejrot Abang Friends of Sii Elementary School Basa Basa Talking Young Marriage Yes, Abang said that if husband and wife cheated, the Aqu Spechless Test</v>
      </c>
    </row>
    <row r="2923" ht="15.75" customHeight="1">
      <c r="A2923" s="3" t="s">
        <v>21231</v>
      </c>
      <c r="B2923" s="3" t="s">
        <v>21232</v>
      </c>
      <c r="C2923" s="3" t="s">
        <v>21232</v>
      </c>
      <c r="D2923" s="3" t="s">
        <v>21233</v>
      </c>
      <c r="E2923" s="3" t="s">
        <v>21234</v>
      </c>
      <c r="F2923" s="3" t="s">
        <v>21235</v>
      </c>
      <c r="G2923" s="3" t="s">
        <v>21236</v>
      </c>
      <c r="H2923" s="3" t="s">
        <v>21237</v>
      </c>
      <c r="I2923" s="3" t="str">
        <f>IFERROR(__xludf.DUMMYFUNCTION("GOOGLETRANSLATE(H2923,""id"",""en"")"),"see Jaemin so young marriage fuck if your husband is jaemin ehe")</f>
        <v>see Jaemin so young marriage fuck if your husband is jaemin ehe</v>
      </c>
    </row>
    <row r="2924" ht="15.75" customHeight="1">
      <c r="A2924" s="3" t="s">
        <v>21238</v>
      </c>
      <c r="B2924" s="3" t="s">
        <v>21238</v>
      </c>
      <c r="C2924" s="3" t="s">
        <v>21239</v>
      </c>
      <c r="D2924" s="3" t="s">
        <v>21240</v>
      </c>
      <c r="E2924" s="3" t="s">
        <v>21241</v>
      </c>
      <c r="F2924" s="3" t="s">
        <v>21242</v>
      </c>
      <c r="G2924" s="3" t="s">
        <v>21243</v>
      </c>
      <c r="H2924" s="3" t="s">
        <v>21244</v>
      </c>
      <c r="I2924" s="3" t="str">
        <f>IFERROR(__xludf.DUMMYFUNCTION("GOOGLETRANSLATE(H2924,""id"",""en"")"),"Young age thinks matengmateng marriage is caring for age if mentally marriage, can't be forced")</f>
        <v>Young age thinks matengmateng marriage is caring for age if mentally marriage, can't be forced</v>
      </c>
    </row>
    <row r="2925" ht="15.75" customHeight="1">
      <c r="A2925" s="3" t="s">
        <v>21245</v>
      </c>
      <c r="B2925" s="3" t="s">
        <v>21246</v>
      </c>
      <c r="C2925" s="3" t="s">
        <v>21247</v>
      </c>
      <c r="D2925" s="3" t="s">
        <v>21248</v>
      </c>
      <c r="E2925" s="3" t="s">
        <v>21249</v>
      </c>
      <c r="F2925" s="3" t="s">
        <v>21250</v>
      </c>
      <c r="G2925" s="3" t="s">
        <v>21251</v>
      </c>
      <c r="H2925" s="3" t="s">
        <v>21252</v>
      </c>
      <c r="I2925" s="3" t="str">
        <f>IFERROR(__xludf.DUMMYFUNCTION("GOOGLETRANSLATE(H2925,""id"",""en"")"),"Age according to accept if a friend goes in the level of trust in the usual care if you hear see your young marriage stress friends")</f>
        <v>Age according to accept if a friend goes in the level of trust in the usual care if you hear see your young marriage stress friends</v>
      </c>
    </row>
    <row r="2926" ht="15.75" customHeight="1">
      <c r="A2926" s="3" t="s">
        <v>21253</v>
      </c>
      <c r="B2926" s="3" t="s">
        <v>21254</v>
      </c>
      <c r="C2926" s="3" t="s">
        <v>21255</v>
      </c>
      <c r="D2926" s="3" t="s">
        <v>21256</v>
      </c>
      <c r="E2926" s="3" t="s">
        <v>21257</v>
      </c>
      <c r="F2926" s="3" t="s">
        <v>21258</v>
      </c>
      <c r="G2926" s="3" t="s">
        <v>21259</v>
      </c>
      <c r="H2926" s="3" t="s">
        <v>21260</v>
      </c>
      <c r="I2926" s="3" t="str">
        <f>IFERROR(__xludf.DUMMYFUNCTION("GOOGLETRANSLATE(H2926,""id"",""en"")"),"The act of broken manage halhal until the fostering etc. friend to break up young marriage, if you enjoy it, you are young because of marriage, the center.")</f>
        <v>The act of broken manage halhal until the fostering etc. friend to break up young marriage, if you enjoy it, you are young because of marriage, the center.</v>
      </c>
    </row>
    <row r="2927" ht="15.75" customHeight="1">
      <c r="A2927" s="3" t="s">
        <v>21261</v>
      </c>
      <c r="B2927" s="3" t="s">
        <v>21262</v>
      </c>
      <c r="C2927" s="3" t="s">
        <v>21263</v>
      </c>
      <c r="D2927" s="3" t="s">
        <v>21264</v>
      </c>
      <c r="E2927" s="3" t="s">
        <v>21265</v>
      </c>
      <c r="F2927" s="3" t="s">
        <v>21266</v>
      </c>
      <c r="G2927" s="3" t="s">
        <v>21267</v>
      </c>
      <c r="H2927" s="3" t="s">
        <v>21268</v>
      </c>
      <c r="I2927" s="3" t="str">
        <f>IFERROR(__xludf.DUMMYFUNCTION("GOOGLETRANSLATE(H2927,""id"",""en"")"),"Anxiety young marriage mending teaching Explore looking for a volunteer competition etc. tough marriage uwu uwu just worried about marriage calm")</f>
        <v>Anxiety young marriage mending teaching Explore looking for a volunteer competition etc. tough marriage uwu uwu just worried about marriage calm</v>
      </c>
    </row>
    <row r="2928" ht="15.75" customHeight="1">
      <c r="A2928" s="3" t="s">
        <v>21269</v>
      </c>
      <c r="B2928" s="3" t="s">
        <v>21270</v>
      </c>
      <c r="C2928" s="3" t="s">
        <v>21271</v>
      </c>
      <c r="D2928" s="3" t="s">
        <v>21272</v>
      </c>
      <c r="E2928" s="3" t="s">
        <v>21273</v>
      </c>
      <c r="F2928" s="3" t="s">
        <v>21274</v>
      </c>
      <c r="G2928" s="3" t="s">
        <v>21275</v>
      </c>
      <c r="H2928" s="3" t="s">
        <v>21276</v>
      </c>
      <c r="I2928" s="3" t="str">
        <f>IFERROR(__xludf.DUMMYFUNCTION("GOOGLETRANSLATE(H2928,""id"",""en"")"),"Hanging the scope of the scope of the environment if you are the age of marriage, the iTs is lever ready if you want to change it, you know, so don't be a marriage age, it's just good")</f>
        <v>Hanging the scope of the scope of the environment if you are the age of marriage, the iTs is lever ready if you want to change it, you know, so don't be a marriage age, it's just good</v>
      </c>
    </row>
    <row r="2929" ht="15.75" customHeight="1">
      <c r="A2929" s="3" t="s">
        <v>21277</v>
      </c>
      <c r="B2929" s="3" t="s">
        <v>21278</v>
      </c>
      <c r="C2929" s="3" t="s">
        <v>21279</v>
      </c>
      <c r="D2929" s="3" t="s">
        <v>21280</v>
      </c>
      <c r="E2929" s="3" t="s">
        <v>21281</v>
      </c>
      <c r="F2929" s="3" t="s">
        <v>21282</v>
      </c>
      <c r="G2929" s="3" t="s">
        <v>21282</v>
      </c>
      <c r="H2929" s="3" t="s">
        <v>21283</v>
      </c>
      <c r="I2929" s="3" t="str">
        <f>IFERROR(__xludf.DUMMYFUNCTION("GOOGLETRANSLATE(H2929,""id"",""en"")"),"wony, young marriage permission, Papi")</f>
        <v>wony, young marriage permission, Papi</v>
      </c>
    </row>
    <row r="2930" ht="15.75" customHeight="1">
      <c r="A2930" s="3" t="s">
        <v>21284</v>
      </c>
      <c r="B2930" s="3" t="s">
        <v>21285</v>
      </c>
      <c r="C2930" s="3" t="s">
        <v>21286</v>
      </c>
      <c r="D2930" s="3" t="s">
        <v>21287</v>
      </c>
      <c r="E2930" s="3" t="s">
        <v>21288</v>
      </c>
      <c r="F2930" s="3" t="s">
        <v>21289</v>
      </c>
      <c r="G2930" s="3" t="s">
        <v>21289</v>
      </c>
      <c r="H2930" s="3" t="s">
        <v>21290</v>
      </c>
      <c r="I2930" s="3" t="str">
        <f>IFERROR(__xludf.DUMMYFUNCTION("GOOGLETRANSLATE(H2930,""id"",""en"")"),"young marriage case age")</f>
        <v>young marriage case age</v>
      </c>
    </row>
    <row r="2931" ht="15.75" customHeight="1">
      <c r="A2931" s="3" t="s">
        <v>21291</v>
      </c>
      <c r="B2931" s="3" t="s">
        <v>21292</v>
      </c>
      <c r="C2931" s="3" t="s">
        <v>21293</v>
      </c>
      <c r="D2931" s="3" t="s">
        <v>21294</v>
      </c>
      <c r="E2931" s="3" t="s">
        <v>21295</v>
      </c>
      <c r="F2931" s="3" t="s">
        <v>21296</v>
      </c>
      <c r="G2931" s="3" t="s">
        <v>21297</v>
      </c>
      <c r="H2931" s="3" t="s">
        <v>21298</v>
      </c>
      <c r="I2931" s="3" t="str">
        <f>IFERROR(__xludf.DUMMYFUNCTION("GOOGLETRANSLATE(H2931,""id"",""en"")"),"It's like going home to run away lazy to talk, sorry, sorry, I talk arrogant to get married, eating parents, the style of young favors")</f>
        <v>It's like going home to run away lazy to talk, sorry, sorry, I talk arrogant to get married, eating parents, the style of young favors</v>
      </c>
    </row>
    <row r="2932" ht="15.75" customHeight="1">
      <c r="A2932" s="3" t="s">
        <v>21299</v>
      </c>
      <c r="B2932" s="3" t="s">
        <v>21299</v>
      </c>
      <c r="C2932" s="3" t="s">
        <v>21300</v>
      </c>
      <c r="D2932" s="3" t="s">
        <v>21301</v>
      </c>
      <c r="E2932" s="3" t="s">
        <v>21302</v>
      </c>
      <c r="F2932" s="3" t="s">
        <v>21303</v>
      </c>
      <c r="G2932" s="3" t="s">
        <v>21304</v>
      </c>
      <c r="H2932" s="3" t="s">
        <v>21305</v>
      </c>
      <c r="I2932" s="3" t="str">
        <f>IFERROR(__xludf.DUMMYFUNCTION("GOOGLETRANSLATE(H2932,""id"",""en"")"),"That's all the young guy wise beyond his years, the love of love waiting for the adult marriage guy lives dead")</f>
        <v>That's all the young guy wise beyond his years, the love of love waiting for the adult marriage guy lives dead</v>
      </c>
    </row>
    <row r="2933" ht="15.75" customHeight="1">
      <c r="A2933" s="3" t="s">
        <v>21306</v>
      </c>
      <c r="B2933" s="3" t="s">
        <v>21307</v>
      </c>
      <c r="C2933" s="3" t="s">
        <v>21308</v>
      </c>
      <c r="D2933" s="3" t="s">
        <v>21309</v>
      </c>
      <c r="E2933" s="3" t="s">
        <v>21310</v>
      </c>
      <c r="F2933" s="3" t="s">
        <v>21311</v>
      </c>
      <c r="G2933" s="3" t="s">
        <v>21312</v>
      </c>
      <c r="H2933" s="3" t="s">
        <v>21313</v>
      </c>
      <c r="I2933" s="3" t="str">
        <f>IFERROR(__xludf.DUMMYFUNCTION("GOOGLETRANSLATE(H2933,""id"",""en"")"),"Just the story of the neighbor of her child, a young girl, a girl, knows cheating, a guy forgive the girl, invites a hongkong divorce to leave the child of the guy to be cheated on the child.")</f>
        <v>Just the story of the neighbor of her child, a young girl, a girl, knows cheating, a guy forgive the girl, invites a hongkong divorce to leave the child of the guy to be cheated on the child.</v>
      </c>
    </row>
    <row r="2934" ht="15.75" customHeight="1">
      <c r="A2934" s="3" t="s">
        <v>21314</v>
      </c>
      <c r="B2934" s="3" t="s">
        <v>21315</v>
      </c>
      <c r="C2934" s="3" t="s">
        <v>21316</v>
      </c>
      <c r="D2934" s="3" t="s">
        <v>21317</v>
      </c>
      <c r="E2934" s="3" t="s">
        <v>21318</v>
      </c>
      <c r="F2934" s="3" t="s">
        <v>21319</v>
      </c>
      <c r="G2934" s="3" t="s">
        <v>21320</v>
      </c>
      <c r="H2934" s="3" t="s">
        <v>21321</v>
      </c>
      <c r="I2934" s="3" t="str">
        <f>IFERROR(__xludf.DUMMYFUNCTION("GOOGLETRANSLATE(H2934,""id"",""en"")"),"Marriage Young Hati Encourage people to marry the head of a racing event")</f>
        <v>Marriage Young Hati Encourage people to marry the head of a racing event</v>
      </c>
    </row>
    <row r="2935" ht="15.75" customHeight="1">
      <c r="A2935" s="3" t="s">
        <v>21322</v>
      </c>
      <c r="B2935" s="3" t="s">
        <v>21323</v>
      </c>
      <c r="C2935" s="3" t="s">
        <v>21324</v>
      </c>
      <c r="D2935" s="3" t="s">
        <v>21325</v>
      </c>
      <c r="E2935" s="3" t="s">
        <v>21326</v>
      </c>
      <c r="F2935" s="3" t="s">
        <v>21327</v>
      </c>
      <c r="G2935" s="3" t="s">
        <v>21328</v>
      </c>
      <c r="H2935" s="3" t="s">
        <v>21329</v>
      </c>
      <c r="I2935" s="3" t="str">
        <f>IFERROR(__xludf.DUMMYFUNCTION("GOOGLETRANSLATE(H2935,""id"",""en"")"),"Haiii, casually thinking young marriage addi, my husband first marriage, nder focus on the work of the work")</f>
        <v>Haiii, casually thinking young marriage addi, my husband first marriage, nder focus on the work of the work</v>
      </c>
    </row>
    <row r="2936" ht="15.75" customHeight="1">
      <c r="A2936" s="3" t="s">
        <v>21330</v>
      </c>
      <c r="B2936" s="3" t="s">
        <v>21331</v>
      </c>
      <c r="C2936" s="3" t="s">
        <v>21332</v>
      </c>
      <c r="D2936" s="3" t="s">
        <v>21333</v>
      </c>
      <c r="E2936" s="3" t="s">
        <v>21334</v>
      </c>
      <c r="F2936" s="3" t="s">
        <v>21335</v>
      </c>
      <c r="G2936" s="3" t="s">
        <v>21336</v>
      </c>
      <c r="H2936" s="3" t="s">
        <v>21337</v>
      </c>
      <c r="I2936" s="3" t="str">
        <f>IFERROR(__xludf.DUMMYFUNCTION("GOOGLETRANSLATE(H2936,""id"",""en"")"),"Type young people keep people regretful about marriage from the social marriage")</f>
        <v>Type young people keep people regretful about marriage from the social marriage</v>
      </c>
    </row>
    <row r="2937" ht="15.75" customHeight="1">
      <c r="A2937" s="3" t="s">
        <v>21338</v>
      </c>
      <c r="B2937" s="3" t="s">
        <v>21338</v>
      </c>
      <c r="C2937" s="3" t="s">
        <v>21339</v>
      </c>
      <c r="D2937" s="3" t="s">
        <v>21340</v>
      </c>
      <c r="E2937" s="3" t="s">
        <v>21341</v>
      </c>
      <c r="F2937" s="3" t="s">
        <v>21342</v>
      </c>
      <c r="G2937" s="3" t="s">
        <v>21343</v>
      </c>
      <c r="H2937" s="3" t="s">
        <v>21344</v>
      </c>
      <c r="I2937" s="3" t="str">
        <f>IFERROR(__xludf.DUMMYFUNCTION("GOOGLETRANSLATE(H2937,""id"",""en"")"),"nderr relax and just relax first, the favors of the young household life is only a love, just ready to get a mental money, what is the spirit of marriage, what is the spirit")</f>
        <v>nderr relax and just relax first, the favors of the young household life is only a love, just ready to get a mental money, what is the spirit of marriage, what is the spirit</v>
      </c>
    </row>
    <row r="2938" ht="15.75" customHeight="1">
      <c r="A2938" s="3" t="s">
        <v>21345</v>
      </c>
      <c r="B2938" s="3" t="s">
        <v>21346</v>
      </c>
      <c r="C2938" s="3" t="s">
        <v>21347</v>
      </c>
      <c r="D2938" s="3" t="s">
        <v>21348</v>
      </c>
      <c r="E2938" s="3" t="s">
        <v>21349</v>
      </c>
      <c r="F2938" s="3" t="s">
        <v>21350</v>
      </c>
      <c r="G2938" s="3" t="s">
        <v>21351</v>
      </c>
      <c r="H2938" s="3" t="s">
        <v>21352</v>
      </c>
      <c r="I2938" s="3" t="str">
        <f>IFERROR(__xludf.DUMMYFUNCTION("GOOGLETRANSLATE(H2938,""id"",""en"")"),"what are you relaxed marriage tuh cihuy young marriage to complain about your husband's status wa")</f>
        <v>what are you relaxed marriage tuh cihuy young marriage to complain about your husband's status wa</v>
      </c>
    </row>
    <row r="2939" ht="15.75" customHeight="1">
      <c r="A2939" s="3" t="s">
        <v>21353</v>
      </c>
      <c r="B2939" s="3" t="s">
        <v>21354</v>
      </c>
      <c r="C2939" s="3" t="s">
        <v>21355</v>
      </c>
      <c r="D2939" s="3" t="s">
        <v>21356</v>
      </c>
      <c r="E2939" s="3" t="s">
        <v>21357</v>
      </c>
      <c r="F2939" s="3" t="s">
        <v>21358</v>
      </c>
      <c r="G2939" s="3" t="s">
        <v>21359</v>
      </c>
      <c r="H2939" s="3" t="s">
        <v>21360</v>
      </c>
      <c r="I2939" s="3" t="str">
        <f>IFERROR(__xludf.DUMMYFUNCTION("GOOGLETRANSLATE(H2939,""id"",""en"")"),"really young friend of marriage age")</f>
        <v>really young friend of marriage age</v>
      </c>
    </row>
    <row r="2940" ht="15.75" customHeight="1">
      <c r="A2940" s="3" t="s">
        <v>21361</v>
      </c>
      <c r="B2940" s="3" t="s">
        <v>21362</v>
      </c>
      <c r="C2940" s="3" t="s">
        <v>21363</v>
      </c>
      <c r="D2940" s="3" t="s">
        <v>21364</v>
      </c>
      <c r="E2940" s="3" t="s">
        <v>21365</v>
      </c>
      <c r="F2940" s="3" t="s">
        <v>21366</v>
      </c>
      <c r="G2940" s="3" t="s">
        <v>21367</v>
      </c>
      <c r="H2940" s="3" t="s">
        <v>21368</v>
      </c>
      <c r="I2940" s="3" t="str">
        <f>IFERROR(__xludf.DUMMYFUNCTION("GOOGLETRANSLATE(H2940,""id"",""en"")"),"young fuck anyway nder marriage in a living together with the age of life mending natural selection")</f>
        <v>young fuck anyway nder marriage in a living together with the age of life mending natural selection</v>
      </c>
    </row>
    <row r="2941" ht="15.75" customHeight="1">
      <c r="A2941" s="3" t="s">
        <v>21369</v>
      </c>
      <c r="B2941" s="3" t="s">
        <v>21370</v>
      </c>
      <c r="C2941" s="3" t="s">
        <v>21371</v>
      </c>
      <c r="D2941" s="3" t="s">
        <v>21372</v>
      </c>
      <c r="E2941" s="3" t="s">
        <v>21373</v>
      </c>
      <c r="F2941" s="3" t="s">
        <v>21374</v>
      </c>
      <c r="G2941" s="3" t="s">
        <v>21375</v>
      </c>
      <c r="H2941" s="3" t="s">
        <v>21376</v>
      </c>
      <c r="I2941" s="3" t="str">
        <f>IFERROR(__xludf.DUMMYFUNCTION("GOOGLETRANSLATE(H2941,""id"",""en"")"),"just marriage young girls children talking to live life ticks success, just fail to live life wkwkwkwkwk okay")</f>
        <v>just marriage young girls children talking to live life ticks success, just fail to live life wkwkwkwkwk okay</v>
      </c>
    </row>
    <row r="2942" ht="15.75" customHeight="1">
      <c r="A2942" s="3" t="s">
        <v>21377</v>
      </c>
      <c r="B2942" s="3" t="s">
        <v>21378</v>
      </c>
      <c r="C2942" s="3" t="s">
        <v>21379</v>
      </c>
      <c r="D2942" s="3" t="s">
        <v>21380</v>
      </c>
      <c r="E2942" s="3" t="s">
        <v>21381</v>
      </c>
      <c r="F2942" s="3" t="s">
        <v>21382</v>
      </c>
      <c r="G2942" s="3" t="s">
        <v>21383</v>
      </c>
      <c r="H2942" s="3" t="s">
        <v>21384</v>
      </c>
      <c r="I2942" s="3" t="str">
        <f>IFERROR(__xludf.DUMMYFUNCTION("GOOGLETRANSLATE(H2942,""id"",""en"")"),"Talking young marriage moment to sit down sitting area unexpectedly marriage is busy running to run pursuing fuck stalls")</f>
        <v>Talking young marriage moment to sit down sitting area unexpectedly marriage is busy running to run pursuing fuck stalls</v>
      </c>
    </row>
    <row r="2943" ht="15.75" customHeight="1">
      <c r="A2943" s="3" t="s">
        <v>21385</v>
      </c>
      <c r="B2943" s="3" t="s">
        <v>21385</v>
      </c>
      <c r="C2943" s="3" t="s">
        <v>21386</v>
      </c>
      <c r="D2943" s="3" t="s">
        <v>21387</v>
      </c>
      <c r="E2943" s="3" t="s">
        <v>21388</v>
      </c>
      <c r="F2943" s="3" t="s">
        <v>21389</v>
      </c>
      <c r="G2943" s="3" t="s">
        <v>21390</v>
      </c>
      <c r="H2943" s="3" t="s">
        <v>21391</v>
      </c>
      <c r="I2943" s="3" t="str">
        <f>IFERROR(__xludf.DUMMYFUNCTION("GOOGLETRANSLATE(H2943,""id"",""en"")"),"if the office buys an investment house young age and you need to buy a house, it needs a household if you get married to a child needs")</f>
        <v>if the office buys an investment house young age and you need to buy a house, it needs a household if you get married to a child needs</v>
      </c>
    </row>
    <row r="2944" ht="15.75" customHeight="1">
      <c r="A2944" s="3" t="s">
        <v>21392</v>
      </c>
      <c r="B2944" s="3" t="s">
        <v>21393</v>
      </c>
      <c r="C2944" s="3" t="s">
        <v>21394</v>
      </c>
      <c r="D2944" s="3" t="s">
        <v>21395</v>
      </c>
      <c r="E2944" s="3" t="s">
        <v>21396</v>
      </c>
      <c r="F2944" s="3" t="s">
        <v>21397</v>
      </c>
      <c r="G2944" s="3" t="s">
        <v>21398</v>
      </c>
      <c r="H2944" s="3" t="s">
        <v>21399</v>
      </c>
      <c r="I2944" s="3" t="str">
        <f>IFERROR(__xludf.DUMMYFUNCTION("GOOGLETRANSLATE(H2944,""id"",""en"")"),"cultural factor urges young people young marriage to go down down the circle ttep re -sterifies the marriage of the child kpj grandchildren wkkw")</f>
        <v>cultural factor urges young people young marriage to go down down the circle ttep re -sterifies the marriage of the child kpj grandchildren wkkw</v>
      </c>
    </row>
    <row r="2945" ht="15.75" customHeight="1">
      <c r="A2945" s="3" t="s">
        <v>21400</v>
      </c>
      <c r="B2945" s="3" t="s">
        <v>21401</v>
      </c>
      <c r="C2945" s="3" t="s">
        <v>21402</v>
      </c>
      <c r="D2945" s="3" t="s">
        <v>21403</v>
      </c>
      <c r="E2945" s="3" t="s">
        <v>21404</v>
      </c>
      <c r="F2945" s="3" t="s">
        <v>21405</v>
      </c>
      <c r="G2945" s="3" t="s">
        <v>21406</v>
      </c>
      <c r="H2945" s="3" t="s">
        <v>21407</v>
      </c>
      <c r="I2945" s="3" t="str">
        <f>IFERROR(__xludf.DUMMYFUNCTION("GOOGLETRANSLATE(H2945,""id"",""en"")"),"young friends just relax")</f>
        <v>young friends just relax</v>
      </c>
    </row>
    <row r="2946" ht="15.75" customHeight="1">
      <c r="A2946" s="3" t="s">
        <v>21408</v>
      </c>
      <c r="B2946" s="3" t="s">
        <v>21409</v>
      </c>
      <c r="C2946" s="3" t="s">
        <v>21410</v>
      </c>
      <c r="D2946" s="3" t="s">
        <v>21411</v>
      </c>
      <c r="E2946" s="3" t="s">
        <v>21412</v>
      </c>
      <c r="F2946" s="3" t="s">
        <v>21413</v>
      </c>
      <c r="G2946" s="3" t="s">
        <v>21413</v>
      </c>
      <c r="H2946" s="3" t="s">
        <v>21414</v>
      </c>
      <c r="I2946" s="3" t="str">
        <f>IFERROR(__xludf.DUMMYFUNCTION("GOOGLETRANSLATE(H2946,""id"",""en"")"),"Couldnt Agree More Mystery of People Very Young Marriage Running Competition")</f>
        <v>Couldnt Agree More Mystery of People Very Young Marriage Running Competition</v>
      </c>
    </row>
    <row r="2947" ht="15.75" customHeight="1">
      <c r="A2947" s="3" t="s">
        <v>21415</v>
      </c>
      <c r="B2947" s="3" t="s">
        <v>21415</v>
      </c>
      <c r="C2947" s="3" t="s">
        <v>21415</v>
      </c>
      <c r="D2947" s="3" t="s">
        <v>21416</v>
      </c>
      <c r="E2947" s="3" t="s">
        <v>21417</v>
      </c>
      <c r="F2947" s="3" t="s">
        <v>21418</v>
      </c>
      <c r="G2947" s="3" t="s">
        <v>21419</v>
      </c>
      <c r="H2947" s="3" t="s">
        <v>21420</v>
      </c>
      <c r="I2947" s="3" t="str">
        <f>IFERROR(__xludf.DUMMYFUNCTION("GOOGLETRANSLATE(H2947,""id"",""en"")"),"mah marriage young gabah house hadeh")</f>
        <v>mah marriage young gabah house hadeh</v>
      </c>
    </row>
    <row r="2948" ht="15.75" customHeight="1">
      <c r="A2948" s="3" t="s">
        <v>21421</v>
      </c>
      <c r="B2948" s="3" t="s">
        <v>21421</v>
      </c>
      <c r="C2948" s="3" t="s">
        <v>21422</v>
      </c>
      <c r="D2948" s="3" t="s">
        <v>21423</v>
      </c>
      <c r="E2948" s="3" t="s">
        <v>21424</v>
      </c>
      <c r="F2948" s="3" t="s">
        <v>21425</v>
      </c>
      <c r="G2948" s="3" t="s">
        <v>21426</v>
      </c>
      <c r="H2948" s="3" t="s">
        <v>21427</v>
      </c>
      <c r="I2948" s="3" t="str">
        <f>IFERROR(__xludf.DUMMYFUNCTION("GOOGLETRANSLATE(H2948,""id"",""en"")"),"young marriage, the prospective candidate is aimed if the child is just a family, it's hard to die")</f>
        <v>young marriage, the prospective candidate is aimed if the child is just a family, it's hard to die</v>
      </c>
    </row>
    <row r="2949" ht="15.75" customHeight="1">
      <c r="A2949" s="3" t="s">
        <v>21428</v>
      </c>
      <c r="B2949" s="3" t="s">
        <v>21429</v>
      </c>
      <c r="C2949" s="3" t="s">
        <v>21430</v>
      </c>
      <c r="D2949" s="3" t="s">
        <v>21431</v>
      </c>
      <c r="E2949" s="3" t="s">
        <v>21432</v>
      </c>
      <c r="F2949" s="3" t="s">
        <v>21433</v>
      </c>
      <c r="G2949" s="3" t="s">
        <v>21434</v>
      </c>
      <c r="H2949" s="3" t="s">
        <v>21435</v>
      </c>
      <c r="I2949" s="3" t="str">
        <f>IFERROR(__xludf.DUMMYFUNCTION("GOOGLETRANSLATE(H2949,""id"",""en"")"),"nder relax don't marry people marriage marriage if the candidate receives the risk of what after marriage my friend marries a young story if you look at your age friend")</f>
        <v>nder relax don't marry people marriage marriage if the candidate receives the risk of what after marriage my friend marries a young story if you look at your age friend</v>
      </c>
    </row>
    <row r="2950" ht="15.75" customHeight="1">
      <c r="A2950" s="3" t="s">
        <v>21436</v>
      </c>
      <c r="B2950" s="3" t="s">
        <v>21436</v>
      </c>
      <c r="C2950" s="3" t="s">
        <v>21437</v>
      </c>
      <c r="D2950" s="3" t="s">
        <v>21438</v>
      </c>
      <c r="E2950" s="3" t="s">
        <v>21439</v>
      </c>
      <c r="F2950" s="3" t="s">
        <v>21440</v>
      </c>
      <c r="G2950" s="3" t="s">
        <v>21441</v>
      </c>
      <c r="H2950" s="3" t="s">
        <v>21442</v>
      </c>
      <c r="I2950" s="3" t="str">
        <f>IFERROR(__xludf.DUMMYFUNCTION("GOOGLETRANSLATE(H2950,""id"",""en"")"),"Marriage If Mental Money Young Money Favors Young Marriage Roads Mending Money Buying Skinker Make Up Routinely Buy Anime Merch Merch Kpop Watching Concert Bias Street Ln")</f>
        <v>Marriage If Mental Money Young Money Favors Young Marriage Roads Mending Money Buying Skinker Make Up Routinely Buy Anime Merch Merch Kpop Watching Concert Bias Street Ln</v>
      </c>
    </row>
    <row r="2951" ht="15.75" customHeight="1">
      <c r="A2951" s="3" t="s">
        <v>21443</v>
      </c>
      <c r="B2951" s="3" t="s">
        <v>21444</v>
      </c>
      <c r="C2951" s="3" t="s">
        <v>21445</v>
      </c>
      <c r="D2951" s="3" t="s">
        <v>21446</v>
      </c>
      <c r="E2951" s="3" t="s">
        <v>21447</v>
      </c>
      <c r="F2951" s="3" t="s">
        <v>21448</v>
      </c>
      <c r="G2951" s="3" t="s">
        <v>21449</v>
      </c>
      <c r="H2951" s="3" t="s">
        <v>21450</v>
      </c>
      <c r="I2951" s="3" t="str">
        <f>IFERROR(__xludf.DUMMYFUNCTION("GOOGLETRANSLATE(H2951,""id"",""en"")"),"Young Nder just seller friends marriage delicious life just like a lot of people seeing fate of a matchmaking")</f>
        <v>Young Nder just seller friends marriage delicious life just like a lot of people seeing fate of a matchmaking</v>
      </c>
    </row>
    <row r="2952" ht="15.75" customHeight="1">
      <c r="A2952" s="3" t="s">
        <v>21451</v>
      </c>
      <c r="B2952" s="3" t="s">
        <v>21452</v>
      </c>
      <c r="C2952" s="3" t="s">
        <v>21453</v>
      </c>
      <c r="D2952" s="3" t="s">
        <v>21454</v>
      </c>
      <c r="E2952" s="3" t="s">
        <v>21455</v>
      </c>
      <c r="F2952" s="3" t="s">
        <v>21456</v>
      </c>
      <c r="G2952" s="3" t="s">
        <v>21457</v>
      </c>
      <c r="H2952" s="3" t="s">
        <v>21458</v>
      </c>
      <c r="I2952" s="3" t="str">
        <f>IFERROR(__xludf.DUMMYFUNCTION("GOOGLETRANSLATE(H2952,""id"",""en"")"),"nder worried young marriage happily thinking rich like the environment hear the story of a housemate says young marriage is good favors.")</f>
        <v>nder worried young marriage happily thinking rich like the environment hear the story of a housemate says young marriage is good favors.</v>
      </c>
    </row>
    <row r="2953" ht="15.75" customHeight="1">
      <c r="A2953" s="3" t="s">
        <v>21459</v>
      </c>
      <c r="B2953" s="3" t="s">
        <v>21459</v>
      </c>
      <c r="C2953" s="3" t="s">
        <v>21460</v>
      </c>
      <c r="D2953" s="3" t="s">
        <v>21461</v>
      </c>
      <c r="E2953" s="3" t="s">
        <v>21462</v>
      </c>
      <c r="F2953" s="3" t="s">
        <v>21463</v>
      </c>
      <c r="G2953" s="3" t="s">
        <v>21464</v>
      </c>
      <c r="H2953" s="3" t="s">
        <v>21465</v>
      </c>
      <c r="I2953" s="3" t="str">
        <f>IFERROR(__xludf.DUMMYFUNCTION("GOOGLETRANSLATE(H2953,""id"",""en"")"),"better playing nder after being young if marriage to play the way")</f>
        <v>better playing nder after being young if marriage to play the way</v>
      </c>
    </row>
    <row r="2954" ht="15.75" customHeight="1">
      <c r="A2954" s="3" t="s">
        <v>21466</v>
      </c>
      <c r="B2954" s="3" t="s">
        <v>21466</v>
      </c>
      <c r="C2954" s="3" t="s">
        <v>21467</v>
      </c>
      <c r="D2954" s="3" t="s">
        <v>21468</v>
      </c>
      <c r="E2954" s="3" t="s">
        <v>21469</v>
      </c>
      <c r="F2954" s="3" t="s">
        <v>21470</v>
      </c>
      <c r="G2954" s="3" t="s">
        <v>21470</v>
      </c>
      <c r="H2954" s="3" t="s">
        <v>21471</v>
      </c>
      <c r="I2954" s="3" t="str">
        <f>IFERROR(__xludf.DUMMYFUNCTION("GOOGLETRANSLATE(H2954,""id"",""en"")"),"really young fuck wess just focus on career worry because of marriage")</f>
        <v>really young fuck wess just focus on career worry because of marriage</v>
      </c>
    </row>
    <row r="2955" ht="15.75" customHeight="1">
      <c r="A2955" s="3" t="s">
        <v>21472</v>
      </c>
      <c r="B2955" s="3" t="s">
        <v>21472</v>
      </c>
      <c r="C2955" s="3" t="s">
        <v>21473</v>
      </c>
      <c r="D2955" s="3" t="s">
        <v>21474</v>
      </c>
      <c r="E2955" s="3" t="s">
        <v>21475</v>
      </c>
      <c r="F2955" s="3" t="s">
        <v>8270</v>
      </c>
      <c r="G2955" s="3" t="s">
        <v>8270</v>
      </c>
      <c r="H2955" s="3" t="s">
        <v>8271</v>
      </c>
      <c r="I2955" s="3" t="str">
        <f>IFERROR(__xludf.DUMMYFUNCTION("GOOGLETRANSLATE(H2955,""id"",""en"")"),"Young brother marriage")</f>
        <v>Young brother marriage</v>
      </c>
    </row>
    <row r="2956" ht="15.75" customHeight="1">
      <c r="A2956" s="3" t="s">
        <v>21476</v>
      </c>
      <c r="B2956" s="3" t="s">
        <v>21477</v>
      </c>
      <c r="C2956" s="3" t="s">
        <v>21478</v>
      </c>
      <c r="D2956" s="3" t="s">
        <v>21479</v>
      </c>
      <c r="E2956" s="3" t="s">
        <v>21480</v>
      </c>
      <c r="F2956" s="3" t="s">
        <v>21481</v>
      </c>
      <c r="G2956" s="3" t="s">
        <v>21481</v>
      </c>
      <c r="H2956" s="3" t="s">
        <v>21482</v>
      </c>
      <c r="I2956" s="3" t="str">
        <f>IFERROR(__xludf.DUMMYFUNCTION("GOOGLETRANSLATE(H2956,""id"",""en"")"),"old sister girl married young age nder")</f>
        <v>old sister girl married young age nder</v>
      </c>
    </row>
    <row r="2957" ht="15.75" customHeight="1">
      <c r="A2957" s="3" t="s">
        <v>21483</v>
      </c>
      <c r="B2957" s="3" t="s">
        <v>21484</v>
      </c>
      <c r="C2957" s="3" t="s">
        <v>21485</v>
      </c>
      <c r="D2957" s="3" t="s">
        <v>21486</v>
      </c>
      <c r="E2957" s="3" t="s">
        <v>21487</v>
      </c>
      <c r="F2957" s="3" t="s">
        <v>21488</v>
      </c>
      <c r="G2957" s="3" t="s">
        <v>21488</v>
      </c>
      <c r="H2957" s="3" t="s">
        <v>21489</v>
      </c>
      <c r="I2957" s="3" t="str">
        <f>IFERROR(__xludf.DUMMYFUNCTION("GOOGLETRANSLATE(H2957,""id"",""en"")"),"really young if you get married, thank God if you just enjoy it")</f>
        <v>really young if you get married, thank God if you just enjoy it</v>
      </c>
    </row>
    <row r="2958" ht="15.75" customHeight="1">
      <c r="A2958" s="3" t="s">
        <v>21490</v>
      </c>
      <c r="B2958" s="3" t="s">
        <v>21490</v>
      </c>
      <c r="C2958" s="3" t="s">
        <v>21491</v>
      </c>
      <c r="D2958" s="3" t="s">
        <v>21492</v>
      </c>
      <c r="E2958" s="3" t="s">
        <v>21493</v>
      </c>
      <c r="F2958" s="3" t="s">
        <v>21494</v>
      </c>
      <c r="G2958" s="3" t="s">
        <v>21495</v>
      </c>
      <c r="H2958" s="3" t="s">
        <v>21496</v>
      </c>
      <c r="I2958" s="3" t="str">
        <f>IFERROR(__xludf.DUMMYFUNCTION("GOOGLETRANSLATE(H2958,""id"",""en"")"),"age gprnh with the argument of getting married man, it needs to be served by women who are married, yes, we are tired of being tired")</f>
        <v>age gprnh with the argument of getting married man, it needs to be served by women who are married, yes, we are tired of being tired</v>
      </c>
    </row>
    <row r="2959" ht="15.75" customHeight="1">
      <c r="A2959" s="3" t="s">
        <v>21497</v>
      </c>
      <c r="B2959" s="3" t="s">
        <v>21498</v>
      </c>
      <c r="C2959" s="3" t="s">
        <v>21499</v>
      </c>
      <c r="D2959" s="3" t="s">
        <v>21500</v>
      </c>
      <c r="E2959" s="3" t="s">
        <v>21500</v>
      </c>
      <c r="F2959" s="3" t="s">
        <v>21501</v>
      </c>
      <c r="G2959" s="3" t="s">
        <v>21502</v>
      </c>
      <c r="H2959" s="3" t="s">
        <v>21503</v>
      </c>
      <c r="I2959" s="3" t="str">
        <f>IFERROR(__xludf.DUMMYFUNCTION("GOOGLETRANSLATE(H2959,""id"",""en"")"),"marriage book in the body signature in the cold of the cold of the female friend of the prospective young wife injeng loss")</f>
        <v>marriage book in the body signature in the cold of the cold of the female friend of the prospective young wife injeng loss</v>
      </c>
    </row>
    <row r="2960" ht="15.75" customHeight="1">
      <c r="A2960" s="3" t="s">
        <v>21504</v>
      </c>
      <c r="B2960" s="3" t="s">
        <v>21505</v>
      </c>
      <c r="C2960" s="3" t="s">
        <v>21506</v>
      </c>
      <c r="D2960" s="3" t="s">
        <v>21507</v>
      </c>
      <c r="E2960" s="3" t="s">
        <v>21508</v>
      </c>
      <c r="F2960" s="3" t="s">
        <v>21509</v>
      </c>
      <c r="G2960" s="3" t="s">
        <v>21509</v>
      </c>
      <c r="H2960" s="3" t="s">
        <v>21510</v>
      </c>
      <c r="I2960" s="3" t="str">
        <f>IFERROR(__xludf.DUMMYFUNCTION("GOOGLETRANSLATE(H2960,""id"",""en"")"),"Brutal reckless, O Allah, brother, if you get married, youth, Pamud Modyarrr, you help, yes, the duality is not mentally healthy, the mentality of the community")</f>
        <v>Brutal reckless, O Allah, brother, if you get married, youth, Pamud Modyarrr, you help, yes, the duality is not mentally healthy, the mentality of the community</v>
      </c>
    </row>
    <row r="2961" ht="15.75" customHeight="1">
      <c r="A2961" s="3" t="s">
        <v>21511</v>
      </c>
      <c r="B2961" s="3" t="s">
        <v>21512</v>
      </c>
      <c r="C2961" s="3" t="s">
        <v>21513</v>
      </c>
      <c r="D2961" s="3" t="s">
        <v>21514</v>
      </c>
      <c r="E2961" s="3" t="s">
        <v>21515</v>
      </c>
      <c r="F2961" s="3" t="s">
        <v>21516</v>
      </c>
      <c r="G2961" s="3" t="s">
        <v>21516</v>
      </c>
      <c r="H2961" s="3" t="s">
        <v>21517</v>
      </c>
      <c r="I2961" s="3" t="str">
        <f>IFERROR(__xludf.DUMMYFUNCTION("GOOGLETRANSLATE(H2961,""id"",""en"")"),"likes to marry old young cheating")</f>
        <v>likes to marry old young cheating</v>
      </c>
    </row>
    <row r="2962" ht="15.75" customHeight="1">
      <c r="A2962" s="3" t="s">
        <v>6145</v>
      </c>
      <c r="B2962" s="3" t="s">
        <v>170</v>
      </c>
      <c r="C2962" s="3" t="s">
        <v>170</v>
      </c>
      <c r="D2962" s="3" t="s">
        <v>169</v>
      </c>
      <c r="E2962" s="3" t="s">
        <v>169</v>
      </c>
      <c r="F2962" s="3" t="s">
        <v>169</v>
      </c>
      <c r="G2962" s="3" t="s">
        <v>169</v>
      </c>
      <c r="H2962" s="3" t="s">
        <v>170</v>
      </c>
      <c r="I2962" s="3" t="str">
        <f>IFERROR(__xludf.DUMMYFUNCTION("GOOGLETRANSLATE(H2962,""id"",""en"")"),"The Young Marriage")</f>
        <v>The Young Marriage</v>
      </c>
    </row>
    <row r="2963" ht="15.75" customHeight="1">
      <c r="A2963" s="3" t="s">
        <v>21518</v>
      </c>
      <c r="B2963" s="3" t="s">
        <v>21519</v>
      </c>
      <c r="C2963" s="3" t="s">
        <v>21520</v>
      </c>
      <c r="D2963" s="3" t="s">
        <v>21521</v>
      </c>
      <c r="E2963" s="3" t="s">
        <v>21522</v>
      </c>
      <c r="F2963" s="3" t="s">
        <v>21523</v>
      </c>
      <c r="G2963" s="3" t="s">
        <v>21524</v>
      </c>
      <c r="H2963" s="3" t="s">
        <v>21525</v>
      </c>
      <c r="I2963" s="3" t="str">
        <f>IFERROR(__xludf.DUMMYFUNCTION("GOOGLETRANSLATE(H2963,""id"",""en"")"),"Young Marriage People Deliciously Disconnect People Around Rich Stressful Children Living Happy Marriage")</f>
        <v>Young Marriage People Deliciously Disconnect People Around Rich Stressful Children Living Happy Marriage</v>
      </c>
    </row>
    <row r="2964" ht="15.75" customHeight="1">
      <c r="A2964" s="3" t="s">
        <v>21526</v>
      </c>
      <c r="B2964" s="3" t="s">
        <v>21526</v>
      </c>
      <c r="C2964" s="3" t="s">
        <v>21527</v>
      </c>
      <c r="D2964" s="3" t="s">
        <v>21528</v>
      </c>
      <c r="E2964" s="3" t="s">
        <v>21529</v>
      </c>
      <c r="F2964" s="3" t="s">
        <v>21530</v>
      </c>
      <c r="G2964" s="3" t="s">
        <v>21531</v>
      </c>
      <c r="H2964" s="3" t="s">
        <v>21532</v>
      </c>
      <c r="I2964" s="3" t="str">
        <f>IFERROR(__xludf.DUMMYFUNCTION("GOOGLETRANSLATE(H2964,""id"",""en"")"),"Nanang Depok Ramerm Aphhh Ndutt Wily Prwokrto Program MMEtting SMPAH Nanang Depok Young Children Sgat Pduli Limkungan Kmu Ndut Wily Prwokrto Hug Father Nanang Depok Hhe Na Marriage Wily Prwokrto Patient")</f>
        <v>Nanang Depok Ramerm Aphhh Ndutt Wily Prwokrto Program MMEtting SMPAH Nanang Depok Young Children Sgat Pduli Limkungan Kmu Ndut Wily Prwokrto Hug Father Nanang Depok Hhe Na Marriage Wily Prwokrto Patient</v>
      </c>
    </row>
    <row r="2965" ht="15.75" customHeight="1">
      <c r="A2965" s="3" t="s">
        <v>21533</v>
      </c>
      <c r="B2965" s="3" t="s">
        <v>21534</v>
      </c>
      <c r="C2965" s="3" t="s">
        <v>21535</v>
      </c>
      <c r="D2965" s="3" t="s">
        <v>21536</v>
      </c>
      <c r="E2965" s="3" t="s">
        <v>21537</v>
      </c>
      <c r="F2965" s="3" t="s">
        <v>21538</v>
      </c>
      <c r="G2965" s="3" t="s">
        <v>21539</v>
      </c>
      <c r="H2965" s="3" t="s">
        <v>21540</v>
      </c>
      <c r="I2965" s="3" t="str">
        <f>IFERROR(__xludf.DUMMYFUNCTION("GOOGLETRANSLATE(H2965,""id"",""en"")"),"Really brother makes you lazy to meet your brother, so you tell you to get married, really, God is destiny")</f>
        <v>Really brother makes you lazy to meet your brother, so you tell you to get married, really, God is destiny</v>
      </c>
    </row>
    <row r="2966" ht="15.75" customHeight="1">
      <c r="A2966" s="3" t="s">
        <v>21541</v>
      </c>
      <c r="B2966" s="3" t="s">
        <v>21541</v>
      </c>
      <c r="C2966" s="3" t="s">
        <v>21542</v>
      </c>
      <c r="D2966" s="3" t="s">
        <v>21543</v>
      </c>
      <c r="E2966" s="3" t="s">
        <v>21544</v>
      </c>
      <c r="F2966" s="3" t="s">
        <v>21545</v>
      </c>
      <c r="G2966" s="3" t="s">
        <v>21546</v>
      </c>
      <c r="H2966" s="3" t="s">
        <v>21547</v>
      </c>
      <c r="I2966" s="3" t="str">
        <f>IFERROR(__xludf.DUMMYFUNCTION("GOOGLETRANSLATE(H2966,""id"",""en"")"),"ge info Sonol people are very more smooth, people are cute, they get married")</f>
        <v>ge info Sonol people are very more smooth, people are cute, they get married</v>
      </c>
    </row>
    <row r="2967" ht="15.75" customHeight="1">
      <c r="A2967" s="3" t="s">
        <v>21548</v>
      </c>
      <c r="B2967" s="3" t="s">
        <v>21549</v>
      </c>
      <c r="C2967" s="3" t="s">
        <v>21550</v>
      </c>
      <c r="D2967" s="3" t="s">
        <v>21551</v>
      </c>
      <c r="E2967" s="3" t="s">
        <v>21552</v>
      </c>
      <c r="F2967" s="3" t="s">
        <v>21553</v>
      </c>
      <c r="G2967" s="3" t="s">
        <v>21554</v>
      </c>
      <c r="H2967" s="3" t="s">
        <v>21555</v>
      </c>
      <c r="I2967" s="3" t="str">
        <f>IFERROR(__xludf.DUMMYFUNCTION("GOOGLETRANSLATE(H2967,""id"",""en"")"),"need to read wp marriage life sister sister struggle young marriage young lecture children kiciknyanyanya is a shame if you read the graduation")</f>
        <v>need to read wp marriage life sister sister struggle young marriage young lecture children kiciknyanyanya is a shame if you read the graduation</v>
      </c>
    </row>
    <row r="2968" ht="15.75" customHeight="1">
      <c r="A2968" s="3" t="s">
        <v>21556</v>
      </c>
      <c r="B2968" s="3" t="s">
        <v>21557</v>
      </c>
      <c r="C2968" s="3" t="s">
        <v>21558</v>
      </c>
      <c r="D2968" s="3" t="s">
        <v>21559</v>
      </c>
      <c r="E2968" s="3" t="s">
        <v>21560</v>
      </c>
      <c r="F2968" s="3" t="s">
        <v>21561</v>
      </c>
      <c r="G2968" s="3" t="s">
        <v>21562</v>
      </c>
      <c r="H2968" s="3" t="s">
        <v>21563</v>
      </c>
      <c r="I2968" s="3" t="str">
        <f>IFERROR(__xludf.DUMMYFUNCTION("GOOGLETRANSLATE(H2968,""id"",""en"")"),"Someone to me halal bihalal is a young family to get married tomorrow if you get married, call the name, yes, he only moves to move answers.")</f>
        <v>Someone to me halal bihalal is a young family to get married tomorrow if you get married, call the name, yes, he only moves to move answers.</v>
      </c>
    </row>
    <row r="2969" ht="15.75" customHeight="1">
      <c r="A2969" s="3" t="s">
        <v>21564</v>
      </c>
      <c r="B2969" s="3" t="s">
        <v>21565</v>
      </c>
      <c r="C2969" s="3" t="s">
        <v>21566</v>
      </c>
      <c r="D2969" s="3" t="s">
        <v>21567</v>
      </c>
      <c r="E2969" s="3" t="s">
        <v>21568</v>
      </c>
      <c r="F2969" s="3" t="s">
        <v>21569</v>
      </c>
      <c r="G2969" s="3" t="s">
        <v>21570</v>
      </c>
      <c r="H2969" s="3" t="s">
        <v>21571</v>
      </c>
      <c r="I2969" s="3" t="str">
        <f>IFERROR(__xludf.DUMMYFUNCTION("GOOGLETRANSLATE(H2969,""id"",""en"")"),"This is the sad and shocking reality, the marriage of young guys to hear that you are capable")</f>
        <v>This is the sad and shocking reality, the marriage of young guys to hear that you are capable</v>
      </c>
    </row>
    <row r="2970" ht="15.75" customHeight="1">
      <c r="A2970" s="3" t="s">
        <v>21572</v>
      </c>
      <c r="B2970" s="3" t="s">
        <v>21573</v>
      </c>
      <c r="C2970" s="3" t="s">
        <v>21573</v>
      </c>
      <c r="D2970" s="3" t="s">
        <v>21574</v>
      </c>
      <c r="E2970" s="3" t="s">
        <v>21574</v>
      </c>
      <c r="F2970" s="3" t="s">
        <v>21575</v>
      </c>
      <c r="G2970" s="3" t="s">
        <v>21575</v>
      </c>
      <c r="H2970" s="3" t="s">
        <v>21576</v>
      </c>
      <c r="I2970" s="3" t="str">
        <f>IFERROR(__xludf.DUMMYFUNCTION("GOOGLETRANSLATE(H2970,""id"",""en"")"),"Exciting young marriage")</f>
        <v>Exciting young marriage</v>
      </c>
    </row>
    <row r="2971" ht="15.75" customHeight="1">
      <c r="A2971" s="3" t="s">
        <v>21577</v>
      </c>
      <c r="B2971" s="3" t="s">
        <v>21578</v>
      </c>
      <c r="C2971" s="3" t="s">
        <v>21579</v>
      </c>
      <c r="D2971" s="3" t="s">
        <v>21580</v>
      </c>
      <c r="E2971" s="3" t="s">
        <v>21580</v>
      </c>
      <c r="F2971" s="3" t="s">
        <v>21581</v>
      </c>
      <c r="G2971" s="3" t="s">
        <v>21582</v>
      </c>
      <c r="H2971" s="3" t="s">
        <v>21583</v>
      </c>
      <c r="I2971" s="3" t="str">
        <f>IFERROR(__xludf.DUMMYFUNCTION("GOOGLETRANSLATE(H2971,""id"",""en"")"),"marriage so as not to call the widow of the youth widow widow widow lives to die of the old widow to die")</f>
        <v>marriage so as not to call the widow of the youth widow widow widow lives to die of the old widow to die</v>
      </c>
    </row>
    <row r="2972" ht="15.75" customHeight="1">
      <c r="A2972" s="3" t="s">
        <v>21584</v>
      </c>
      <c r="B2972" s="3" t="s">
        <v>21585</v>
      </c>
      <c r="C2972" s="3" t="s">
        <v>21586</v>
      </c>
      <c r="D2972" s="3" t="s">
        <v>21587</v>
      </c>
      <c r="E2972" s="3" t="s">
        <v>21588</v>
      </c>
      <c r="F2972" s="3" t="s">
        <v>21589</v>
      </c>
      <c r="G2972" s="3" t="s">
        <v>21590</v>
      </c>
      <c r="H2972" s="3" t="s">
        <v>21591</v>
      </c>
      <c r="I2972" s="3" t="str">
        <f>IFERROR(__xludf.DUMMYFUNCTION("GOOGLETRANSLATE(H2972,""id"",""en"")"),"barunetas this is random thinking about the scene yesterday the Feels marriage couple marriage is calm overly attached to focus on the task of guard the child guard the parent very different chem")</f>
        <v>barunetas this is random thinking about the scene yesterday the Feels marriage couple marriage is calm overly attached to focus on the task of guard the child guard the parent very different chem</v>
      </c>
    </row>
    <row r="2973" ht="15.75" customHeight="1">
      <c r="A2973" s="3" t="s">
        <v>21592</v>
      </c>
      <c r="B2973" s="3" t="s">
        <v>21593</v>
      </c>
      <c r="C2973" s="3" t="s">
        <v>21594</v>
      </c>
      <c r="D2973" s="3" t="s">
        <v>21595</v>
      </c>
      <c r="E2973" s="3" t="s">
        <v>21596</v>
      </c>
      <c r="F2973" s="3" t="s">
        <v>21597</v>
      </c>
      <c r="G2973" s="3" t="s">
        <v>21597</v>
      </c>
      <c r="H2973" s="3" t="s">
        <v>21598</v>
      </c>
      <c r="I2973" s="3" t="str">
        <f>IFERROR(__xludf.DUMMYFUNCTION("GOOGLETRANSLATE(H2973,""id"",""en"")"),"Menfess Iyahzina Mother if you're dying for young marriage")</f>
        <v>Menfess Iyahzina Mother if you're dying for young marriage</v>
      </c>
    </row>
    <row r="2974" ht="15.75" customHeight="1">
      <c r="A2974" s="3" t="s">
        <v>21599</v>
      </c>
      <c r="B2974" s="3" t="s">
        <v>21600</v>
      </c>
      <c r="C2974" s="3" t="s">
        <v>21601</v>
      </c>
      <c r="D2974" s="3" t="s">
        <v>21602</v>
      </c>
      <c r="E2974" s="3" t="s">
        <v>21602</v>
      </c>
      <c r="F2974" s="3" t="s">
        <v>21603</v>
      </c>
      <c r="G2974" s="3" t="s">
        <v>21604</v>
      </c>
      <c r="H2974" s="3" t="s">
        <v>21605</v>
      </c>
      <c r="I2974" s="3" t="str">
        <f>IFERROR(__xludf.DUMMYFUNCTION("GOOGLETRANSLATE(H2974,""id"",""en"")"),"Menfess Choose a young marriage of adultery")</f>
        <v>Menfess Choose a young marriage of adultery</v>
      </c>
    </row>
    <row r="2975" ht="15.75" customHeight="1">
      <c r="A2975" s="3" t="s">
        <v>21606</v>
      </c>
      <c r="B2975" s="3" t="s">
        <v>21607</v>
      </c>
      <c r="C2975" s="3" t="s">
        <v>21608</v>
      </c>
      <c r="D2975" s="3" t="s">
        <v>21609</v>
      </c>
      <c r="E2975" s="3" t="s">
        <v>21610</v>
      </c>
      <c r="F2975" s="3" t="s">
        <v>21610</v>
      </c>
      <c r="G2975" s="3" t="s">
        <v>21610</v>
      </c>
      <c r="H2975" s="3" t="s">
        <v>21611</v>
      </c>
      <c r="I2975" s="3" t="str">
        <f>IFERROR(__xludf.DUMMYFUNCTION("GOOGLETRANSLATE(H2975,""id"",""en"")"),"MenFess Aeseol Youngshin Young Marriage Mother")</f>
        <v>MenFess Aeseol Youngshin Young Marriage Mother</v>
      </c>
    </row>
    <row r="2976" ht="15.75" customHeight="1">
      <c r="A2976" s="3" t="s">
        <v>21612</v>
      </c>
      <c r="B2976" s="3" t="s">
        <v>21613</v>
      </c>
      <c r="C2976" s="3" t="s">
        <v>21614</v>
      </c>
      <c r="D2976" s="3" t="s">
        <v>21615</v>
      </c>
      <c r="E2976" s="3" t="s">
        <v>21616</v>
      </c>
      <c r="F2976" s="3" t="s">
        <v>21617</v>
      </c>
      <c r="G2976" s="3" t="s">
        <v>21618</v>
      </c>
      <c r="H2976" s="3" t="s">
        <v>21619</v>
      </c>
      <c r="I2976" s="3" t="str">
        <f>IFERROR(__xludf.DUMMYFUNCTION("GOOGLETRANSLATE(H2976,""id"",""en"")"),"Yesterday, I was just bacoted, young marriage was proud of being proud of the success of young students of Mandiri if the cocot gasuka wanted the niece, immediately silent, the basic basic cocot was not used")</f>
        <v>Yesterday, I was just bacoted, young marriage was proud of being proud of the success of young students of Mandiri if the cocot gasuka wanted the niece, immediately silent, the basic basic cocot was not used</v>
      </c>
    </row>
    <row r="2977" ht="15.75" customHeight="1">
      <c r="A2977" s="3" t="s">
        <v>21620</v>
      </c>
      <c r="B2977" s="3" t="s">
        <v>21620</v>
      </c>
      <c r="C2977" s="3" t="s">
        <v>21620</v>
      </c>
      <c r="D2977" s="3" t="s">
        <v>21621</v>
      </c>
      <c r="E2977" s="3" t="s">
        <v>21622</v>
      </c>
      <c r="F2977" s="3" t="s">
        <v>21623</v>
      </c>
      <c r="G2977" s="3" t="s">
        <v>21623</v>
      </c>
      <c r="H2977" s="3" t="s">
        <v>21624</v>
      </c>
      <c r="I2977" s="3" t="str">
        <f>IFERROR(__xludf.DUMMYFUNCTION("GOOGLETRANSLATE(H2977,""id"",""en"")"),"Sim Jaeyun Marriage Young Seriously")</f>
        <v>Sim Jaeyun Marriage Young Seriously</v>
      </c>
    </row>
    <row r="2978" ht="15.75" customHeight="1">
      <c r="A2978" s="3" t="s">
        <v>21625</v>
      </c>
      <c r="B2978" s="3" t="s">
        <v>21626</v>
      </c>
      <c r="C2978" s="3" t="s">
        <v>21627</v>
      </c>
      <c r="D2978" s="3" t="s">
        <v>21628</v>
      </c>
      <c r="E2978" s="3" t="s">
        <v>21628</v>
      </c>
      <c r="F2978" s="3" t="s">
        <v>21628</v>
      </c>
      <c r="G2978" s="3" t="s">
        <v>21628</v>
      </c>
      <c r="H2978" s="3" t="s">
        <v>21627</v>
      </c>
      <c r="I2978" s="3" t="str">
        <f>IFERROR(__xludf.DUMMYFUNCTION("GOOGLETRANSLATE(H2978,""id"",""en"")"),"James Amp Lily Ambassador of Young Marriage Magical World Branch")</f>
        <v>James Amp Lily Ambassador of Young Marriage Magical World Branch</v>
      </c>
    </row>
    <row r="2979" ht="15.75" customHeight="1">
      <c r="A2979" s="3" t="s">
        <v>21629</v>
      </c>
      <c r="B2979" s="3" t="s">
        <v>21629</v>
      </c>
      <c r="C2979" s="3" t="s">
        <v>21630</v>
      </c>
      <c r="D2979" s="3" t="s">
        <v>21631</v>
      </c>
      <c r="E2979" s="3" t="s">
        <v>21632</v>
      </c>
      <c r="F2979" s="3" t="s">
        <v>21633</v>
      </c>
      <c r="G2979" s="3" t="s">
        <v>21633</v>
      </c>
      <c r="H2979" s="3" t="s">
        <v>21634</v>
      </c>
      <c r="I2979" s="3" t="str">
        <f>IFERROR(__xludf.DUMMYFUNCTION("GOOGLETRANSLATE(H2979,""id"",""en"")"),"Young Marriage Sister Yes Sie")</f>
        <v>Young Marriage Sister Yes Sie</v>
      </c>
    </row>
    <row r="2980" ht="15.75" customHeight="1">
      <c r="A2980" s="3" t="s">
        <v>21635</v>
      </c>
      <c r="B2980" s="3" t="s">
        <v>21636</v>
      </c>
      <c r="C2980" s="3" t="s">
        <v>21637</v>
      </c>
      <c r="D2980" s="3" t="s">
        <v>21638</v>
      </c>
      <c r="E2980" s="3" t="s">
        <v>21639</v>
      </c>
      <c r="F2980" s="3" t="s">
        <v>21640</v>
      </c>
      <c r="G2980" s="3" t="s">
        <v>21641</v>
      </c>
      <c r="H2980" s="3" t="s">
        <v>21642</v>
      </c>
      <c r="I2980" s="3" t="str">
        <f>IFERROR(__xludf.DUMMYFUNCTION("GOOGLETRANSLATE(H2980,""id"",""en"")"),"Dad said that I graduated to find the realm of life, the young favors were serious, wait, yes marriage, yes, the parents were sad")</f>
        <v>Dad said that I graduated to find the realm of life, the young favors were serious, wait, yes marriage, yes, the parents were sad</v>
      </c>
    </row>
    <row r="2981" ht="15.75" customHeight="1">
      <c r="A2981" s="3" t="s">
        <v>21643</v>
      </c>
      <c r="B2981" s="3" t="s">
        <v>21644</v>
      </c>
      <c r="C2981" s="3" t="s">
        <v>21645</v>
      </c>
      <c r="D2981" s="3" t="s">
        <v>21646</v>
      </c>
      <c r="E2981" s="3" t="s">
        <v>21647</v>
      </c>
      <c r="F2981" s="3" t="s">
        <v>21648</v>
      </c>
      <c r="G2981" s="3" t="s">
        <v>21649</v>
      </c>
      <c r="H2981" s="3" t="s">
        <v>21650</v>
      </c>
      <c r="I2981" s="3" t="str">
        <f>IFERROR(__xludf.DUMMYFUNCTION("GOOGLETRANSLATE(H2981,""id"",""en"")"),"Mudajgn Marriage Age Mental Marriage Try to work in college and find people who know the meeting of mate and a meeting")</f>
        <v>Mudajgn Marriage Age Mental Marriage Try to work in college and find people who know the meeting of mate and a meeting</v>
      </c>
    </row>
    <row r="2982" ht="15.75" customHeight="1">
      <c r="A2982" s="3" t="s">
        <v>21651</v>
      </c>
      <c r="B2982" s="3" t="s">
        <v>21652</v>
      </c>
      <c r="C2982" s="3" t="s">
        <v>21653</v>
      </c>
      <c r="D2982" s="3" t="s">
        <v>21654</v>
      </c>
      <c r="E2982" s="3" t="s">
        <v>21655</v>
      </c>
      <c r="F2982" s="3" t="s">
        <v>21656</v>
      </c>
      <c r="G2982" s="3" t="s">
        <v>21657</v>
      </c>
      <c r="H2982" s="3" t="s">
        <v>21658</v>
      </c>
      <c r="I2982" s="3" t="str">
        <f>IFERROR(__xludf.DUMMYFUNCTION("GOOGLETRANSLATE(H2982,""id"",""en"")"),"Put the young marriage after")</f>
        <v>Put the young marriage after</v>
      </c>
    </row>
    <row r="2983" ht="15.75" customHeight="1">
      <c r="A2983" s="3" t="s">
        <v>21659</v>
      </c>
      <c r="B2983" s="3" t="s">
        <v>21660</v>
      </c>
      <c r="C2983" s="3" t="s">
        <v>21661</v>
      </c>
      <c r="D2983" s="3" t="s">
        <v>21662</v>
      </c>
      <c r="E2983" s="3" t="s">
        <v>21663</v>
      </c>
      <c r="F2983" s="3" t="s">
        <v>21664</v>
      </c>
      <c r="G2983" s="3" t="s">
        <v>21665</v>
      </c>
      <c r="H2983" s="3" t="s">
        <v>21666</v>
      </c>
      <c r="I2983" s="3" t="str">
        <f>IFERROR(__xludf.DUMMYFUNCTION("GOOGLETRANSLATE(H2983,""id"",""en"")"),"Wow, young marriage, so popcorn")</f>
        <v>Wow, young marriage, so popcorn</v>
      </c>
    </row>
    <row r="2984" ht="15.75" customHeight="1">
      <c r="A2984" s="3" t="s">
        <v>21667</v>
      </c>
      <c r="B2984" s="3" t="s">
        <v>21667</v>
      </c>
      <c r="C2984" s="3" t="s">
        <v>21668</v>
      </c>
      <c r="D2984" s="3" t="s">
        <v>21669</v>
      </c>
      <c r="E2984" s="3" t="s">
        <v>21670</v>
      </c>
      <c r="F2984" s="3" t="s">
        <v>21671</v>
      </c>
      <c r="G2984" s="3" t="s">
        <v>21672</v>
      </c>
      <c r="H2984" s="3" t="s">
        <v>21673</v>
      </c>
      <c r="I2984" s="3" t="str">
        <f>IFERROR(__xludf.DUMMYFUNCTION("GOOGLETRANSLATE(H2984,""id"",""en"")"),"say young marriage marriage mature age just a different test")</f>
        <v>say young marriage marriage mature age just a different test</v>
      </c>
    </row>
    <row r="2985" ht="15.75" customHeight="1">
      <c r="A2985" s="3" t="s">
        <v>21674</v>
      </c>
      <c r="B2985" s="3" t="s">
        <v>21675</v>
      </c>
      <c r="C2985" s="3" t="s">
        <v>21676</v>
      </c>
      <c r="D2985" s="3" t="s">
        <v>21677</v>
      </c>
      <c r="E2985" s="3" t="s">
        <v>16871</v>
      </c>
      <c r="F2985" s="3" t="s">
        <v>16871</v>
      </c>
      <c r="G2985" s="3" t="s">
        <v>16871</v>
      </c>
      <c r="H2985" s="3" t="s">
        <v>16872</v>
      </c>
      <c r="I2985" s="3" t="str">
        <f>IFERROR(__xludf.DUMMYFUNCTION("GOOGLETRANSLATE(H2985,""id"",""en"")"),"Fuck young marriage")</f>
        <v>Fuck young marriage</v>
      </c>
    </row>
    <row r="2986" ht="15.75" customHeight="1">
      <c r="A2986" s="3" t="s">
        <v>21678</v>
      </c>
      <c r="B2986" s="3" t="s">
        <v>21678</v>
      </c>
      <c r="C2986" s="3" t="s">
        <v>21678</v>
      </c>
      <c r="D2986" s="3" t="s">
        <v>21679</v>
      </c>
      <c r="E2986" s="3" t="s">
        <v>21679</v>
      </c>
      <c r="F2986" s="3" t="s">
        <v>21680</v>
      </c>
      <c r="G2986" s="3" t="s">
        <v>21681</v>
      </c>
      <c r="H2986" s="3" t="s">
        <v>21682</v>
      </c>
      <c r="I2986" s="3" t="str">
        <f>IFERROR(__xludf.DUMMYFUNCTION("GOOGLETRANSLATE(H2986,""id"",""en"")"),"Wizard World Young Marriage Ya Bunsss Antek Mintek Indonesia Boyfriend")</f>
        <v>Wizard World Young Marriage Ya Bunsss Antek Mintek Indonesia Boyfriend</v>
      </c>
    </row>
    <row r="2987" ht="15.75" customHeight="1">
      <c r="A2987" s="3" t="s">
        <v>21683</v>
      </c>
      <c r="B2987" s="3" t="s">
        <v>21684</v>
      </c>
      <c r="C2987" s="3" t="s">
        <v>21685</v>
      </c>
      <c r="D2987" s="3" t="s">
        <v>21686</v>
      </c>
      <c r="E2987" s="3" t="s">
        <v>21687</v>
      </c>
      <c r="F2987" s="3" t="s">
        <v>21688</v>
      </c>
      <c r="G2987" s="3" t="s">
        <v>21689</v>
      </c>
      <c r="H2987" s="3" t="s">
        <v>21690</v>
      </c>
      <c r="I2987" s="3" t="str">
        <f>IFERROR(__xludf.DUMMYFUNCTION("GOOGLETRANSLATE(H2987,""id"",""en"")"),"yes, hehe, young marriage, just just read Dutch for a while, just be able to be busy taking care")</f>
        <v>yes, hehe, young marriage, just just read Dutch for a while, just be able to be busy taking care</v>
      </c>
    </row>
    <row r="2988" ht="15.75" customHeight="1">
      <c r="A2988" s="3" t="s">
        <v>21691</v>
      </c>
      <c r="B2988" s="3" t="s">
        <v>21691</v>
      </c>
      <c r="C2988" s="3" t="s">
        <v>21692</v>
      </c>
      <c r="D2988" s="3" t="s">
        <v>21693</v>
      </c>
      <c r="E2988" s="3" t="s">
        <v>21694</v>
      </c>
      <c r="F2988" s="3" t="s">
        <v>21695</v>
      </c>
      <c r="G2988" s="3" t="s">
        <v>21696</v>
      </c>
      <c r="H2988" s="3" t="s">
        <v>21697</v>
      </c>
      <c r="I2988" s="3" t="str">
        <f>IFERROR(__xludf.DUMMYFUNCTION("GOOGLETRANSLATE(H2988,""id"",""en"")"),"Nyidang Muda Record Traces of Divorce Marriage Wkwkwk lure the marriage of tai birah weh eta mah wish")</f>
        <v>Nyidang Muda Record Traces of Divorce Marriage Wkwkwk lure the marriage of tai birah weh eta mah wish</v>
      </c>
    </row>
    <row r="2989" ht="15.75" customHeight="1">
      <c r="A2989" s="3" t="s">
        <v>21698</v>
      </c>
      <c r="B2989" s="3" t="s">
        <v>21698</v>
      </c>
      <c r="C2989" s="3" t="s">
        <v>21699</v>
      </c>
      <c r="D2989" s="3" t="s">
        <v>21700</v>
      </c>
      <c r="E2989" s="3" t="s">
        <v>21701</v>
      </c>
      <c r="F2989" s="3" t="s">
        <v>21702</v>
      </c>
      <c r="G2989" s="3" t="s">
        <v>21702</v>
      </c>
      <c r="H2989" s="3" t="s">
        <v>21703</v>
      </c>
      <c r="I2989" s="3" t="str">
        <f>IFERROR(__xludf.DUMMYFUNCTION("GOOGLETRANSLATE(H2989,""id"",""en"")"),"The child of the young marriage to death immediately died")</f>
        <v>The child of the young marriage to death immediately died</v>
      </c>
    </row>
    <row r="2990" ht="15.75" customHeight="1">
      <c r="A2990" s="3" t="s">
        <v>21704</v>
      </c>
      <c r="B2990" s="3" t="s">
        <v>21705</v>
      </c>
      <c r="C2990" s="3" t="s">
        <v>21706</v>
      </c>
      <c r="D2990" s="3" t="s">
        <v>21707</v>
      </c>
      <c r="E2990" s="3" t="s">
        <v>21708</v>
      </c>
      <c r="F2990" s="3" t="s">
        <v>21709</v>
      </c>
      <c r="G2990" s="3" t="s">
        <v>21710</v>
      </c>
      <c r="H2990" s="3" t="s">
        <v>21711</v>
      </c>
      <c r="I2990" s="3" t="str">
        <f>IFERROR(__xludf.DUMMYFUNCTION("GOOGLETRANSLATE(H2990,""id"",""en"")"),"Friends know the marriage is really surprised by young marriage money")</f>
        <v>Friends know the marriage is really surprised by young marriage money</v>
      </c>
    </row>
    <row r="2991" ht="15.75" customHeight="1">
      <c r="A2991" s="3" t="s">
        <v>21712</v>
      </c>
      <c r="B2991" s="3" t="s">
        <v>21713</v>
      </c>
      <c r="C2991" s="3" t="s">
        <v>21714</v>
      </c>
      <c r="D2991" s="3" t="s">
        <v>21715</v>
      </c>
      <c r="E2991" s="3" t="s">
        <v>21716</v>
      </c>
      <c r="F2991" s="3" t="s">
        <v>21717</v>
      </c>
      <c r="G2991" s="3" t="s">
        <v>21718</v>
      </c>
      <c r="H2991" s="3" t="s">
        <v>21719</v>
      </c>
      <c r="I2991" s="3" t="str">
        <f>IFERROR(__xludf.DUMMYFUNCTION("GOOGLETRANSLATE(H2991,""id"",""en"")"),"Like Kdrama Dar SD Know KPop Gatau Cpn Marriage Marriage Children are busy thinking of young work anyway")</f>
        <v>Like Kdrama Dar SD Know KPop Gatau Cpn Marriage Marriage Children are busy thinking of young work anyway</v>
      </c>
    </row>
    <row r="2992" ht="15.75" customHeight="1">
      <c r="A2992" s="3" t="s">
        <v>21720</v>
      </c>
      <c r="B2992" s="3" t="s">
        <v>21721</v>
      </c>
      <c r="C2992" s="3" t="s">
        <v>21722</v>
      </c>
      <c r="D2992" s="3" t="s">
        <v>21723</v>
      </c>
      <c r="E2992" s="3" t="s">
        <v>21724</v>
      </c>
      <c r="F2992" s="3" t="s">
        <v>21725</v>
      </c>
      <c r="G2992" s="3" t="s">
        <v>21726</v>
      </c>
      <c r="H2992" s="3" t="s">
        <v>21727</v>
      </c>
      <c r="I2992" s="3" t="str">
        <f>IFERROR(__xludf.DUMMYFUNCTION("GOOGLETRANSLATE(H2992,""id"",""en"")"),"The child tells the marriage not to be ready for the young mentality to be told to chase a career")</f>
        <v>The child tells the marriage not to be ready for the young mentality to be told to chase a career</v>
      </c>
    </row>
    <row r="2993" ht="15.75" customHeight="1">
      <c r="A2993" s="3" t="s">
        <v>21728</v>
      </c>
      <c r="B2993" s="3" t="s">
        <v>21729</v>
      </c>
      <c r="C2993" s="3" t="s">
        <v>21730</v>
      </c>
      <c r="D2993" s="3" t="s">
        <v>21731</v>
      </c>
      <c r="E2993" s="3" t="s">
        <v>21732</v>
      </c>
      <c r="F2993" s="3" t="s">
        <v>21733</v>
      </c>
      <c r="G2993" s="3" t="s">
        <v>21734</v>
      </c>
      <c r="H2993" s="3" t="s">
        <v>21735</v>
      </c>
      <c r="I2993" s="3" t="str">
        <f>IFERROR(__xludf.DUMMYFUNCTION("GOOGLETRANSLATE(H2993,""id"",""en"")"),"if you look for a remote village person to leave the mouth of the mouth of the age of graduating SMPSMA sometimes in remote areas of school offered a rough work so you are young, you are young")</f>
        <v>if you look for a remote village person to leave the mouth of the mouth of the age of graduating SMPSMA sometimes in remote areas of school offered a rough work so you are young, you are young</v>
      </c>
    </row>
    <row r="2994" ht="15.75" customHeight="1">
      <c r="A2994" s="3" t="s">
        <v>21736</v>
      </c>
      <c r="B2994" s="3" t="s">
        <v>21736</v>
      </c>
      <c r="C2994" s="3" t="s">
        <v>21737</v>
      </c>
      <c r="D2994" s="3" t="s">
        <v>21738</v>
      </c>
      <c r="E2994" s="3" t="s">
        <v>21739</v>
      </c>
      <c r="F2994" s="3" t="s">
        <v>21740</v>
      </c>
      <c r="G2994" s="3" t="s">
        <v>21741</v>
      </c>
      <c r="H2994" s="3" t="s">
        <v>21742</v>
      </c>
      <c r="I2994" s="3" t="str">
        <f>IFERROR(__xludf.DUMMYFUNCTION("GOOGLETRANSLATE(H2994,""id"",""en"")"),"Make sense, guys, if you work, the results are happy because if you get married, you are different, so the burden of thinking")</f>
        <v>Make sense, guys, if you work, the results are happy because if you get married, you are different, so the burden of thinking</v>
      </c>
    </row>
    <row r="2995" ht="15.75" customHeight="1">
      <c r="A2995" s="3" t="s">
        <v>21743</v>
      </c>
      <c r="B2995" s="3" t="s">
        <v>21744</v>
      </c>
      <c r="C2995" s="3" t="s">
        <v>21745</v>
      </c>
      <c r="D2995" s="3" t="s">
        <v>21746</v>
      </c>
      <c r="E2995" s="3" t="s">
        <v>21747</v>
      </c>
      <c r="F2995" s="3" t="s">
        <v>21748</v>
      </c>
      <c r="G2995" s="3" t="s">
        <v>21748</v>
      </c>
      <c r="H2995" s="3" t="s">
        <v>21749</v>
      </c>
      <c r="I2995" s="3" t="str">
        <f>IFERROR(__xludf.DUMMYFUNCTION("GOOGLETRANSLATE(H2995,""id"",""en"")"),"People are very young marriage")</f>
        <v>People are very young marriage</v>
      </c>
    </row>
    <row r="2996" ht="15.75" customHeight="1">
      <c r="A2996" s="3" t="s">
        <v>21750</v>
      </c>
      <c r="B2996" s="3" t="s">
        <v>21751</v>
      </c>
      <c r="C2996" s="3" t="s">
        <v>21752</v>
      </c>
      <c r="D2996" s="3" t="s">
        <v>21753</v>
      </c>
      <c r="E2996" s="3" t="s">
        <v>21754</v>
      </c>
      <c r="F2996" s="3" t="s">
        <v>21755</v>
      </c>
      <c r="G2996" s="3" t="s">
        <v>21756</v>
      </c>
      <c r="H2996" s="3" t="s">
        <v>21757</v>
      </c>
      <c r="I2996" s="3" t="str">
        <f>IFERROR(__xludf.DUMMYFUNCTION("GOOGLETRANSLATE(H2996,""id"",""en"")"),"Here is a young man Taiwan thinks of marriage children because of the economic burden of the results, just choose single or pairs of marriage or marriage but childfree")</f>
        <v>Here is a young man Taiwan thinks of marriage children because of the economic burden of the results, just choose single or pairs of marriage or marriage but childfree</v>
      </c>
    </row>
    <row r="2997" ht="15.75" customHeight="1">
      <c r="A2997" s="3" t="s">
        <v>21758</v>
      </c>
      <c r="B2997" s="3" t="s">
        <v>21759</v>
      </c>
      <c r="C2997" s="3" t="s">
        <v>21760</v>
      </c>
      <c r="D2997" s="3" t="s">
        <v>21761</v>
      </c>
      <c r="E2997" s="3" t="s">
        <v>21762</v>
      </c>
      <c r="F2997" s="3" t="s">
        <v>21763</v>
      </c>
      <c r="G2997" s="3" t="s">
        <v>21764</v>
      </c>
      <c r="H2997" s="3" t="s">
        <v>21765</v>
      </c>
      <c r="I2997" s="3" t="str">
        <f>IFERROR(__xludf.DUMMYFUNCTION("GOOGLETRANSLATE(H2997,""id"",""en"")"),"Perspective of Raya Bsar Child Yasdah Marriage Ta Istrinyako does not do not marry young marriage hehe alhamdulillahblum no wife likes to be a doubt of people who are debt of money from SNA SNIJDI MONEY MONEY")</f>
        <v>Perspective of Raya Bsar Child Yasdah Marriage Ta Istrinyako does not do not marry young marriage hehe alhamdulillahblum no wife likes to be a doubt of people who are debt of money from SNA SNIJDI MONEY MONEY</v>
      </c>
    </row>
    <row r="2998" ht="15.75" customHeight="1">
      <c r="A2998" s="3" t="s">
        <v>21766</v>
      </c>
      <c r="B2998" s="3" t="s">
        <v>21767</v>
      </c>
      <c r="C2998" s="3" t="s">
        <v>21768</v>
      </c>
      <c r="D2998" s="3" t="s">
        <v>21769</v>
      </c>
      <c r="E2998" s="3" t="s">
        <v>21770</v>
      </c>
      <c r="F2998" s="3" t="s">
        <v>21771</v>
      </c>
      <c r="G2998" s="3" t="s">
        <v>21772</v>
      </c>
      <c r="H2998" s="3" t="s">
        <v>21773</v>
      </c>
      <c r="I2998" s="3" t="str">
        <f>IFERROR(__xludf.DUMMYFUNCTION("GOOGLETRANSLATE(H2998,""id"",""en"")"),"cheating on permission mah permission to marry the permit to heal, it doesn't marry a young wife cheating, permission")</f>
        <v>cheating on permission mah permission to marry the permit to heal, it doesn't marry a young wife cheating, permission</v>
      </c>
    </row>
    <row r="2999" ht="15.75" customHeight="1">
      <c r="A2999" s="3" t="s">
        <v>21774</v>
      </c>
      <c r="B2999" s="3" t="s">
        <v>21775</v>
      </c>
      <c r="C2999" s="3" t="s">
        <v>21776</v>
      </c>
      <c r="D2999" s="3" t="s">
        <v>21777</v>
      </c>
      <c r="E2999" s="3" t="s">
        <v>21778</v>
      </c>
      <c r="F2999" s="3" t="s">
        <v>21779</v>
      </c>
      <c r="G2999" s="3" t="s">
        <v>21780</v>
      </c>
      <c r="H2999" s="3" t="s">
        <v>21781</v>
      </c>
      <c r="I2999" s="3" t="str">
        <f>IFERROR(__xludf.DUMMYFUNCTION("GOOGLETRANSLATE(H2999,""id"",""en"")"),"FITNAHKRN Young Marriage Lonte Neighbors Inside Friends swear to listen back to the news that I am cheating.")</f>
        <v>FITNAHKRN Young Marriage Lonte Neighbors Inside Friends swear to listen back to the news that I am cheating.</v>
      </c>
    </row>
    <row r="3000" ht="15.75" customHeight="1">
      <c r="A3000" s="3" t="s">
        <v>21782</v>
      </c>
      <c r="B3000" s="3" t="s">
        <v>21783</v>
      </c>
      <c r="C3000" s="3" t="s">
        <v>21784</v>
      </c>
      <c r="D3000" s="3" t="s">
        <v>21785</v>
      </c>
      <c r="E3000" s="3" t="s">
        <v>21785</v>
      </c>
      <c r="F3000" s="3" t="s">
        <v>21786</v>
      </c>
      <c r="G3000" s="3" t="s">
        <v>21787</v>
      </c>
      <c r="H3000" s="3" t="s">
        <v>21788</v>
      </c>
      <c r="I3000" s="3" t="str">
        <f>IFERROR(__xludf.DUMMYFUNCTION("GOOGLETRANSLATE(H3000,""id"",""en"")"),"ganmangmu pair to make if you get married young works")</f>
        <v>ganmangmu pair to make if you get married young works</v>
      </c>
    </row>
    <row r="3001" ht="15.75" customHeight="1">
      <c r="A3001" s="3" t="s">
        <v>21789</v>
      </c>
      <c r="B3001" s="3" t="s">
        <v>21789</v>
      </c>
      <c r="C3001" s="3" t="s">
        <v>21790</v>
      </c>
      <c r="D3001" s="3" t="s">
        <v>21791</v>
      </c>
      <c r="E3001" s="3" t="s">
        <v>21792</v>
      </c>
      <c r="F3001" s="3" t="s">
        <v>21793</v>
      </c>
      <c r="G3001" s="3" t="s">
        <v>21794</v>
      </c>
      <c r="H3001" s="3" t="s">
        <v>21795</v>
      </c>
      <c r="I3001" s="3" t="str">
        <f>IFERROR(__xludf.DUMMYFUNCTION("GOOGLETRANSLATE(H3001,""id"",""en"")"),"My, thank God, you don't get a sister because I am very young")</f>
        <v>My, thank God, you don't get a sister because I am very young</v>
      </c>
    </row>
    <row r="3002" ht="15.75" customHeight="1">
      <c r="A3002" s="3" t="s">
        <v>21796</v>
      </c>
      <c r="B3002" s="3" t="s">
        <v>21797</v>
      </c>
      <c r="C3002" s="3" t="s">
        <v>21798</v>
      </c>
      <c r="D3002" s="3" t="s">
        <v>21799</v>
      </c>
      <c r="E3002" s="3" t="s">
        <v>21800</v>
      </c>
      <c r="F3002" s="3" t="s">
        <v>21801</v>
      </c>
      <c r="G3002" s="3" t="s">
        <v>21802</v>
      </c>
      <c r="H3002" s="3" t="s">
        <v>21803</v>
      </c>
      <c r="I3002" s="3" t="str">
        <f>IFERROR(__xludf.DUMMYFUNCTION("GOOGLETRANSLATE(H3002,""id"",""en"")"),"Acoust Love It Muchh When Other People Became Woozidan Competitive Let's Love Woozi Brutal Ugalugalan Young Marriage Test Supremacy Duality Tuh thinking if the Gembul split left and right")</f>
        <v>Acoust Love It Muchh When Other People Became Woozidan Competitive Let's Love Woozi Brutal Ugalugalan Young Marriage Test Supremacy Duality Tuh thinking if the Gembul split left and right</v>
      </c>
    </row>
    <row r="3003" ht="15.75" customHeight="1">
      <c r="A3003" s="3" t="s">
        <v>21804</v>
      </c>
      <c r="B3003" s="3" t="s">
        <v>21804</v>
      </c>
      <c r="C3003" s="3" t="s">
        <v>21805</v>
      </c>
      <c r="D3003" s="3" t="s">
        <v>21806</v>
      </c>
      <c r="E3003" s="3" t="s">
        <v>21807</v>
      </c>
      <c r="F3003" s="3" t="s">
        <v>21808</v>
      </c>
      <c r="G3003" s="3" t="s">
        <v>21809</v>
      </c>
      <c r="H3003" s="3" t="s">
        <v>21810</v>
      </c>
      <c r="I3003" s="3" t="str">
        <f>IFERROR(__xludf.DUMMYFUNCTION("GOOGLETRANSLATE(H3003,""id"",""en"")"),"Triasari just Ms. Mbak Makes Young Marriage Life is very simple to change thinking")</f>
        <v>Triasari just Ms. Mbak Makes Young Marriage Life is very simple to change thinking</v>
      </c>
    </row>
    <row r="3004" ht="15.75" customHeight="1">
      <c r="A3004" s="3" t="s">
        <v>21811</v>
      </c>
      <c r="B3004" s="3" t="s">
        <v>21812</v>
      </c>
      <c r="C3004" s="3" t="s">
        <v>21813</v>
      </c>
      <c r="D3004" s="3" t="s">
        <v>21814</v>
      </c>
      <c r="E3004" s="3" t="s">
        <v>21814</v>
      </c>
      <c r="F3004" s="3" t="s">
        <v>21815</v>
      </c>
      <c r="G3004" s="3" t="s">
        <v>21816</v>
      </c>
      <c r="H3004" s="3" t="s">
        <v>21817</v>
      </c>
      <c r="I3004" s="3" t="str">
        <f>IFERROR(__xludf.DUMMYFUNCTION("GOOGLETRANSLATE(H3004,""id"",""en"")"),"stay age, young marriage, age")</f>
        <v>stay age, young marriage, age</v>
      </c>
    </row>
    <row r="3005" ht="15.75" customHeight="1">
      <c r="A3005" s="3" t="s">
        <v>21818</v>
      </c>
      <c r="B3005" s="3" t="s">
        <v>21819</v>
      </c>
      <c r="C3005" s="3" t="s">
        <v>21820</v>
      </c>
      <c r="D3005" s="3" t="s">
        <v>21821</v>
      </c>
      <c r="E3005" s="3" t="s">
        <v>21822</v>
      </c>
      <c r="F3005" s="3" t="s">
        <v>21823</v>
      </c>
      <c r="G3005" s="3" t="s">
        <v>21824</v>
      </c>
      <c r="H3005" s="3" t="s">
        <v>21825</v>
      </c>
      <c r="I3005" s="3" t="str">
        <f>IFERROR(__xludf.DUMMYFUNCTION("GOOGLETRANSLATE(H3005,""id"",""en"")"),"oh, mam, the age of pregnant people is the influence of young young, the repry is ripe just before it is mature, don't marry a sense of pregnancy")</f>
        <v>oh, mam, the age of pregnant people is the influence of young young, the repry is ripe just before it is mature, don't marry a sense of pregnancy</v>
      </c>
    </row>
    <row r="3006" ht="15.75" customHeight="1">
      <c r="A3006" s="3" t="s">
        <v>21826</v>
      </c>
      <c r="B3006" s="3" t="s">
        <v>21827</v>
      </c>
      <c r="C3006" s="3" t="s">
        <v>21828</v>
      </c>
      <c r="D3006" s="3" t="s">
        <v>21829</v>
      </c>
      <c r="E3006" s="3" t="s">
        <v>21830</v>
      </c>
      <c r="F3006" s="3" t="s">
        <v>21831</v>
      </c>
      <c r="G3006" s="3" t="s">
        <v>21832</v>
      </c>
      <c r="H3006" s="3" t="s">
        <v>21833</v>
      </c>
      <c r="I3006" s="3" t="str">
        <f>IFERROR(__xludf.DUMMYFUNCTION("GOOGLETRANSLATE(H3006,""id"",""en"")"),"Why are you doing adultery there, I said Dr. Pada was dying to be satisfied with the youth of the happy career of the happy career, joining the positive volunteer community.")</f>
        <v>Why are you doing adultery there, I said Dr. Pada was dying to be satisfied with the youth of the happy career of the happy career, joining the positive volunteer community.</v>
      </c>
    </row>
    <row r="3007" ht="15.75" customHeight="1">
      <c r="A3007" s="3" t="s">
        <v>21834</v>
      </c>
      <c r="B3007" s="3" t="s">
        <v>21835</v>
      </c>
      <c r="C3007" s="3" t="s">
        <v>21836</v>
      </c>
      <c r="D3007" s="3" t="s">
        <v>21837</v>
      </c>
      <c r="E3007" s="3" t="s">
        <v>21838</v>
      </c>
      <c r="F3007" s="3" t="s">
        <v>21839</v>
      </c>
      <c r="G3007" s="3" t="s">
        <v>21839</v>
      </c>
      <c r="H3007" s="3" t="s">
        <v>21840</v>
      </c>
      <c r="I3007" s="3" t="str">
        <f>IFERROR(__xludf.DUMMYFUNCTION("GOOGLETRANSLATE(H3007,""id"",""en"")"),"people's images are young marriages")</f>
        <v>people's images are young marriages</v>
      </c>
    </row>
    <row r="3008" ht="15.75" customHeight="1">
      <c r="A3008" s="3" t="s">
        <v>21841</v>
      </c>
      <c r="B3008" s="3" t="s">
        <v>21842</v>
      </c>
      <c r="C3008" s="3" t="s">
        <v>21843</v>
      </c>
      <c r="D3008" s="3" t="s">
        <v>21844</v>
      </c>
      <c r="E3008" s="3" t="s">
        <v>21845</v>
      </c>
      <c r="F3008" s="3" t="s">
        <v>21846</v>
      </c>
      <c r="G3008" s="3" t="s">
        <v>21847</v>
      </c>
      <c r="H3008" s="3" t="s">
        <v>21848</v>
      </c>
      <c r="I3008" s="3" t="str">
        <f>IFERROR(__xludf.DUMMYFUNCTION("GOOGLETRANSLATE(H3008,""id"",""en"")"),"Senior uses compact powder, but it doesn't use powder, just work, you work, you are young, you are married, so")</f>
        <v>Senior uses compact powder, but it doesn't use powder, just work, you work, you are young, you are married, so</v>
      </c>
    </row>
    <row r="3009" ht="15.75" customHeight="1">
      <c r="A3009" s="3" t="s">
        <v>21849</v>
      </c>
      <c r="B3009" s="3" t="s">
        <v>21849</v>
      </c>
      <c r="C3009" s="3" t="s">
        <v>21850</v>
      </c>
      <c r="D3009" s="3" t="s">
        <v>21851</v>
      </c>
      <c r="E3009" s="3" t="s">
        <v>21852</v>
      </c>
      <c r="F3009" s="3" t="s">
        <v>21853</v>
      </c>
      <c r="G3009" s="3" t="s">
        <v>21854</v>
      </c>
      <c r="H3009" s="3" t="s">
        <v>21855</v>
      </c>
      <c r="I3009" s="3" t="str">
        <f>IFERROR(__xludf.DUMMYFUNCTION("GOOGLETRANSLATE(H3009,""id"",""en"")"),"Tired of Eid Stop Asking Marriage Woeeeeee Young")</f>
        <v>Tired of Eid Stop Asking Marriage Woeeeeee Young</v>
      </c>
    </row>
    <row r="3010" ht="15.75" customHeight="1">
      <c r="A3010" s="3" t="s">
        <v>21856</v>
      </c>
      <c r="B3010" s="3" t="s">
        <v>21857</v>
      </c>
      <c r="C3010" s="3" t="s">
        <v>21858</v>
      </c>
      <c r="D3010" s="3" t="s">
        <v>21859</v>
      </c>
      <c r="E3010" s="3" t="s">
        <v>21860</v>
      </c>
      <c r="F3010" s="3" t="s">
        <v>21861</v>
      </c>
      <c r="G3010" s="3" t="s">
        <v>21862</v>
      </c>
      <c r="H3010" s="3" t="s">
        <v>21863</v>
      </c>
      <c r="I3010" s="3" t="str">
        <f>IFERROR(__xludf.DUMMYFUNCTION("GOOGLETRANSLATE(H3010,""id"",""en"")"),"marriage phase young pairs of live life")</f>
        <v>marriage phase young pairs of live life</v>
      </c>
    </row>
    <row r="3011" ht="15.75" customHeight="1">
      <c r="A3011" s="3" t="s">
        <v>21864</v>
      </c>
      <c r="B3011" s="3" t="s">
        <v>21864</v>
      </c>
      <c r="C3011" s="3" t="s">
        <v>21865</v>
      </c>
      <c r="D3011" s="3" t="s">
        <v>21866</v>
      </c>
      <c r="E3011" s="3" t="s">
        <v>21867</v>
      </c>
      <c r="F3011" s="3" t="s">
        <v>21868</v>
      </c>
      <c r="G3011" s="3" t="s">
        <v>21869</v>
      </c>
      <c r="H3011" s="3" t="s">
        <v>21870</v>
      </c>
      <c r="I3011" s="3" t="str">
        <f>IFERROR(__xludf.DUMMYFUNCTION("GOOGLETRANSLATE(H3011,""id"",""en"")"),"ohhhh really young thinking of marriage improving, just not college at least the seminarkursus improving don't surrender besteee")</f>
        <v>ohhhh really young thinking of marriage improving, just not college at least the seminarkursus improving don't surrender besteee</v>
      </c>
    </row>
    <row r="3012" ht="15.75" customHeight="1">
      <c r="A3012" s="3" t="s">
        <v>21871</v>
      </c>
      <c r="B3012" s="3" t="s">
        <v>21872</v>
      </c>
      <c r="C3012" s="3" t="s">
        <v>21873</v>
      </c>
      <c r="D3012" s="3" t="s">
        <v>21874</v>
      </c>
      <c r="E3012" s="3" t="s">
        <v>21875</v>
      </c>
      <c r="F3012" s="3" t="s">
        <v>21876</v>
      </c>
      <c r="G3012" s="3" t="s">
        <v>21876</v>
      </c>
      <c r="H3012" s="3" t="s">
        <v>21877</v>
      </c>
      <c r="I3012" s="3" t="str">
        <f>IFERROR(__xludf.DUMMYFUNCTION("GOOGLETRANSLATE(H3012,""id"",""en"")"),"sometimes like to be surprised young marriage under hbs marriage lgsuh to place the furniture house, the car is really delicious")</f>
        <v>sometimes like to be surprised young marriage under hbs marriage lgsuh to place the furniture house, the car is really delicious</v>
      </c>
    </row>
    <row r="3013" ht="15.75" customHeight="1">
      <c r="A3013" s="3" t="s">
        <v>21878</v>
      </c>
      <c r="B3013" s="3" t="s">
        <v>21879</v>
      </c>
      <c r="C3013" s="3" t="s">
        <v>21880</v>
      </c>
      <c r="D3013" s="3" t="s">
        <v>21881</v>
      </c>
      <c r="E3013" s="3" t="s">
        <v>21882</v>
      </c>
      <c r="F3013" s="3" t="s">
        <v>21883</v>
      </c>
      <c r="G3013" s="3" t="s">
        <v>21884</v>
      </c>
      <c r="H3013" s="3" t="s">
        <v>21885</v>
      </c>
      <c r="I3013" s="3" t="str">
        <f>IFERROR(__xludf.DUMMYFUNCTION("GOOGLETRANSLATE(H3013,""id"",""en"")"),"true attitude of Alby because of accepting the matchmaking young people forcibly marriage barra is full of jokes yes the core two requires introspection communication")</f>
        <v>true attitude of Alby because of accepting the matchmaking young people forcibly marriage barra is full of jokes yes the core two requires introspection communication</v>
      </c>
    </row>
    <row r="3014" ht="15.75" customHeight="1">
      <c r="A3014" s="3" t="s">
        <v>21886</v>
      </c>
      <c r="B3014" s="3" t="s">
        <v>21887</v>
      </c>
      <c r="C3014" s="3" t="s">
        <v>21888</v>
      </c>
      <c r="D3014" s="3" t="s">
        <v>21889</v>
      </c>
      <c r="E3014" s="3" t="s">
        <v>21890</v>
      </c>
      <c r="F3014" s="3" t="s">
        <v>21891</v>
      </c>
      <c r="G3014" s="3" t="s">
        <v>21892</v>
      </c>
      <c r="H3014" s="3" t="s">
        <v>21893</v>
      </c>
      <c r="I3014" s="3" t="str">
        <f>IFERROR(__xludf.DUMMYFUNCTION("GOOGLETRANSLATE(H3014,""id"",""en"")"),"People Marriage Column Rep, Repan young marriage people happy people after marriage, the main marriage, just commented if let's go out, it is hard to do it, it is difficult, but it can be happy, at least people")</f>
        <v>People Marriage Column Rep, Repan young marriage people happy people after marriage, the main marriage, just commented if let's go out, it is hard to do it, it is difficult, but it can be happy, at least people</v>
      </c>
    </row>
    <row r="3015" ht="15.75" customHeight="1">
      <c r="A3015" s="3" t="s">
        <v>21894</v>
      </c>
      <c r="B3015" s="3" t="s">
        <v>21895</v>
      </c>
      <c r="C3015" s="3" t="s">
        <v>21896</v>
      </c>
      <c r="D3015" s="3" t="s">
        <v>21897</v>
      </c>
      <c r="E3015" s="3" t="s">
        <v>21898</v>
      </c>
      <c r="F3015" s="3" t="s">
        <v>21899</v>
      </c>
      <c r="G3015" s="3" t="s">
        <v>21900</v>
      </c>
      <c r="H3015" s="3" t="s">
        <v>21901</v>
      </c>
      <c r="I3015" s="3" t="str">
        <f>IFERROR(__xludf.DUMMYFUNCTION("GOOGLETRANSLATE(H3015,""id"",""en"")"),"young marriage people say that the economy is not just answering not dare to apply for a girl to refuse yes, yes, what do people graduate plus a reasonable work, reject parents")</f>
        <v>young marriage people say that the economy is not just answering not dare to apply for a girl to refuse yes, yes, what do people graduate plus a reasonable work, reject parents</v>
      </c>
    </row>
    <row r="3016" ht="15.75" customHeight="1">
      <c r="A3016" s="3" t="s">
        <v>21902</v>
      </c>
      <c r="B3016" s="3" t="s">
        <v>21903</v>
      </c>
      <c r="C3016" s="3" t="s">
        <v>21904</v>
      </c>
      <c r="D3016" s="3" t="s">
        <v>21905</v>
      </c>
      <c r="E3016" s="3" t="s">
        <v>21905</v>
      </c>
      <c r="F3016" s="3" t="s">
        <v>21906</v>
      </c>
      <c r="G3016" s="3" t="s">
        <v>21907</v>
      </c>
      <c r="H3016" s="3" t="s">
        <v>21908</v>
      </c>
      <c r="I3016" s="3" t="str">
        <f>IFERROR(__xludf.DUMMYFUNCTION("GOOGLETRANSLATE(H3016,""id"",""en"")"),"Young Marriage Hindar Zinamaka Dead Young Young Sin")</f>
        <v>Young Marriage Hindar Zinamaka Dead Young Young Sin</v>
      </c>
    </row>
    <row r="3017" ht="15.75" customHeight="1">
      <c r="A3017" s="3" t="s">
        <v>21909</v>
      </c>
      <c r="B3017" s="3" t="s">
        <v>21910</v>
      </c>
      <c r="C3017" s="3" t="s">
        <v>21911</v>
      </c>
      <c r="D3017" s="3" t="s">
        <v>21912</v>
      </c>
      <c r="E3017" s="3" t="s">
        <v>21913</v>
      </c>
      <c r="F3017" s="3" t="s">
        <v>21914</v>
      </c>
      <c r="G3017" s="3" t="s">
        <v>21915</v>
      </c>
      <c r="H3017" s="3" t="s">
        <v>21916</v>
      </c>
      <c r="I3017" s="3" t="str">
        <f>IFERROR(__xludf.DUMMYFUNCTION("GOOGLETRANSLATE(H3017,""id"",""en"")"),"young people get married kidney failure btw forgot to get married")</f>
        <v>young people get married kidney failure btw forgot to get married</v>
      </c>
    </row>
    <row r="3018" ht="15.75" customHeight="1">
      <c r="A3018" s="3" t="s">
        <v>21917</v>
      </c>
      <c r="B3018" s="3" t="s">
        <v>21918</v>
      </c>
      <c r="C3018" s="3" t="s">
        <v>21919</v>
      </c>
      <c r="D3018" s="3" t="s">
        <v>21920</v>
      </c>
      <c r="E3018" s="3" t="s">
        <v>21921</v>
      </c>
      <c r="F3018" s="3" t="s">
        <v>21922</v>
      </c>
      <c r="G3018" s="3" t="s">
        <v>21923</v>
      </c>
      <c r="H3018" s="3" t="s">
        <v>21924</v>
      </c>
      <c r="I3018" s="3" t="str">
        <f>IFERROR(__xludf.DUMMYFUNCTION("GOOGLETRANSLATE(H3018,""id"",""en"")"),"CPN Young Promotion Story Yes, the alumni of the CPN will be married to the child who is busy thinking")</f>
        <v>CPN Young Promotion Story Yes, the alumni of the CPN will be married to the child who is busy thinking</v>
      </c>
    </row>
    <row r="3019" ht="15.75" customHeight="1">
      <c r="A3019" s="3" t="s">
        <v>21925</v>
      </c>
      <c r="B3019" s="3" t="s">
        <v>21926</v>
      </c>
      <c r="C3019" s="3" t="s">
        <v>21927</v>
      </c>
      <c r="D3019" s="3" t="s">
        <v>21928</v>
      </c>
      <c r="E3019" s="3" t="s">
        <v>21929</v>
      </c>
      <c r="F3019" s="3" t="s">
        <v>21930</v>
      </c>
      <c r="G3019" s="3" t="s">
        <v>21931</v>
      </c>
      <c r="H3019" s="3" t="s">
        <v>21932</v>
      </c>
      <c r="I3019" s="3" t="str">
        <f>IFERROR(__xludf.DUMMYFUNCTION("GOOGLETRANSLATE(H3019,""id"",""en"")"),"Lampungbanyumassemarangjogjabanyumaslampung young marriage delicious motorbike next lampungbali")</f>
        <v>Lampungbanyumassemarangjogjabanyumaslampung young marriage delicious motorbike next lampungbali</v>
      </c>
    </row>
    <row r="3020" ht="15.75" customHeight="1">
      <c r="A3020" s="3" t="s">
        <v>21933</v>
      </c>
      <c r="B3020" s="3" t="s">
        <v>21933</v>
      </c>
      <c r="C3020" s="3" t="s">
        <v>21934</v>
      </c>
      <c r="D3020" s="3" t="s">
        <v>21935</v>
      </c>
      <c r="E3020" s="3" t="s">
        <v>21936</v>
      </c>
      <c r="F3020" s="3" t="s">
        <v>21937</v>
      </c>
      <c r="G3020" s="3" t="s">
        <v>21938</v>
      </c>
      <c r="H3020" s="3" t="s">
        <v>21939</v>
      </c>
      <c r="I3020" s="3" t="str">
        <f>IFERROR(__xludf.DUMMYFUNCTION("GOOGLETRANSLATE(H3020,""id"",""en"")"),"the cousin of the bitter taste of young marriage is gamau taste")</f>
        <v>the cousin of the bitter taste of young marriage is gamau taste</v>
      </c>
    </row>
    <row r="3021" ht="15.75" customHeight="1">
      <c r="A3021" s="3" t="s">
        <v>21940</v>
      </c>
      <c r="B3021" s="3" t="s">
        <v>21941</v>
      </c>
      <c r="C3021" s="3" t="s">
        <v>21942</v>
      </c>
      <c r="D3021" s="3" t="s">
        <v>21943</v>
      </c>
      <c r="E3021" s="3" t="s">
        <v>21944</v>
      </c>
      <c r="F3021" s="3" t="s">
        <v>21945</v>
      </c>
      <c r="G3021" s="3" t="s">
        <v>21945</v>
      </c>
      <c r="H3021" s="3" t="s">
        <v>21946</v>
      </c>
      <c r="I3021" s="3" t="str">
        <f>IFERROR(__xludf.DUMMYFUNCTION("GOOGLETRANSLATE(H3021,""id"",""en"")"),"if old marriage young Gud Kuesyeenn")</f>
        <v>if old marriage young Gud Kuesyeenn</v>
      </c>
    </row>
    <row r="3022" ht="15.75" customHeight="1">
      <c r="A3022" s="3" t="s">
        <v>21947</v>
      </c>
      <c r="B3022" s="3" t="s">
        <v>21948</v>
      </c>
      <c r="C3022" s="3" t="s">
        <v>21949</v>
      </c>
      <c r="D3022" s="3" t="s">
        <v>21950</v>
      </c>
      <c r="E3022" s="3" t="s">
        <v>21951</v>
      </c>
      <c r="F3022" s="3" t="s">
        <v>21952</v>
      </c>
      <c r="G3022" s="3" t="s">
        <v>21953</v>
      </c>
      <c r="H3022" s="3" t="s">
        <v>21954</v>
      </c>
      <c r="I3022" s="3" t="str">
        <f>IFERROR(__xludf.DUMMYFUNCTION("GOOGLETRANSLATE(H3022,""id"",""en"")"),"the spirit of nder appears to be the spirit of the era of young marriage era")</f>
        <v>the spirit of nder appears to be the spirit of the era of young marriage era</v>
      </c>
    </row>
    <row r="3023" ht="15.75" customHeight="1">
      <c r="A3023" s="3" t="s">
        <v>21955</v>
      </c>
      <c r="B3023" s="3" t="s">
        <v>21956</v>
      </c>
      <c r="C3023" s="3" t="s">
        <v>21957</v>
      </c>
      <c r="D3023" s="3" t="s">
        <v>21958</v>
      </c>
      <c r="E3023" s="3" t="s">
        <v>21958</v>
      </c>
      <c r="F3023" s="3" t="s">
        <v>21959</v>
      </c>
      <c r="G3023" s="3" t="s">
        <v>21959</v>
      </c>
      <c r="H3023" s="3" t="s">
        <v>21960</v>
      </c>
      <c r="I3023" s="3" t="str">
        <f>IFERROR(__xludf.DUMMYFUNCTION("GOOGLETRANSLATE(H3023,""id"",""en"")"),"Cute young marriage")</f>
        <v>Cute young marriage</v>
      </c>
    </row>
    <row r="3024" ht="15.75" customHeight="1">
      <c r="A3024" s="3" t="s">
        <v>21961</v>
      </c>
      <c r="B3024" s="3" t="s">
        <v>21962</v>
      </c>
      <c r="C3024" s="3" t="s">
        <v>21963</v>
      </c>
      <c r="D3024" s="3" t="s">
        <v>21964</v>
      </c>
      <c r="E3024" s="3" t="s">
        <v>21965</v>
      </c>
      <c r="F3024" s="3" t="s">
        <v>21966</v>
      </c>
      <c r="G3024" s="3" t="s">
        <v>21967</v>
      </c>
      <c r="H3024" s="3" t="s">
        <v>21968</v>
      </c>
      <c r="I3024" s="3" t="str">
        <f>IFERROR(__xludf.DUMMYFUNCTION("GOOGLETRANSLATE(H3024,""id"",""en"")"),"Take care of a child aware of a young marriage person really great fuck mental")</f>
        <v>Take care of a child aware of a young marriage person really great fuck mental</v>
      </c>
    </row>
    <row r="3025" ht="15.75" customHeight="1">
      <c r="A3025" s="3" t="s">
        <v>21969</v>
      </c>
      <c r="B3025" s="3" t="s">
        <v>21970</v>
      </c>
      <c r="C3025" s="3" t="s">
        <v>21971</v>
      </c>
      <c r="D3025" s="3" t="s">
        <v>21972</v>
      </c>
      <c r="E3025" s="3" t="s">
        <v>21973</v>
      </c>
      <c r="F3025" s="3" t="s">
        <v>21974</v>
      </c>
      <c r="G3025" s="3" t="s">
        <v>21975</v>
      </c>
      <c r="H3025" s="3" t="s">
        <v>21976</v>
      </c>
      <c r="I3025" s="3" t="str">
        <f>IFERROR(__xludf.DUMMYFUNCTION("GOOGLETRANSLATE(H3025,""id"",""en"")"),"neighboring people say marriage first pregnant post photos wearing crop top beach children marriage first niece of a neighbor marriage first young age")</f>
        <v>neighboring people say marriage first pregnant post photos wearing crop top beach children marriage first niece of a neighbor marriage first young age</v>
      </c>
    </row>
    <row r="3026" ht="15.75" customHeight="1">
      <c r="A3026" s="3" t="s">
        <v>21977</v>
      </c>
      <c r="B3026" s="3" t="s">
        <v>21978</v>
      </c>
      <c r="C3026" s="3" t="s">
        <v>21979</v>
      </c>
      <c r="D3026" s="3" t="s">
        <v>21980</v>
      </c>
      <c r="E3026" s="3" t="s">
        <v>21981</v>
      </c>
      <c r="F3026" s="3" t="s">
        <v>21982</v>
      </c>
      <c r="G3026" s="3" t="s">
        <v>21983</v>
      </c>
      <c r="H3026" s="3" t="s">
        <v>21984</v>
      </c>
      <c r="I3026" s="3" t="str">
        <f>IFERROR(__xludf.DUMMYFUNCTION("GOOGLETRANSLATE(H3026,""id"",""en"")"),"the ending is a marriage one")</f>
        <v>the ending is a marriage one</v>
      </c>
    </row>
    <row r="3027" ht="15.75" customHeight="1">
      <c r="A3027" s="3" t="s">
        <v>21985</v>
      </c>
      <c r="B3027" s="3" t="s">
        <v>21986</v>
      </c>
      <c r="C3027" s="3" t="s">
        <v>21987</v>
      </c>
      <c r="D3027" s="3" t="s">
        <v>21988</v>
      </c>
      <c r="E3027" s="3" t="s">
        <v>21989</v>
      </c>
      <c r="F3027" s="3" t="s">
        <v>21990</v>
      </c>
      <c r="G3027" s="3" t="s">
        <v>21991</v>
      </c>
      <c r="H3027" s="3" t="s">
        <v>21992</v>
      </c>
      <c r="I3027" s="3" t="str">
        <f>IFERROR(__xludf.DUMMYFUNCTION("GOOGLETRANSLATE(H3027,""id"",""en"")"),"just suitable friends of the majority of guys work for a male division, not lgbtq because choosing amp suitable fyi Indonesia, the majority of crucial marriages")</f>
        <v>just suitable friends of the majority of guys work for a male division, not lgbtq because choosing amp suitable fyi Indonesia, the majority of crucial marriages</v>
      </c>
    </row>
    <row r="3028" ht="15.75" customHeight="1">
      <c r="A3028" s="3" t="s">
        <v>21993</v>
      </c>
      <c r="B3028" s="3" t="s">
        <v>21994</v>
      </c>
      <c r="C3028" s="3" t="s">
        <v>21995</v>
      </c>
      <c r="D3028" s="3" t="s">
        <v>21996</v>
      </c>
      <c r="E3028" s="3" t="s">
        <v>21997</v>
      </c>
      <c r="F3028" s="3" t="s">
        <v>21998</v>
      </c>
      <c r="G3028" s="3" t="s">
        <v>21998</v>
      </c>
      <c r="H3028" s="3" t="s">
        <v>21999</v>
      </c>
      <c r="I3028" s="3" t="str">
        <f>IFERROR(__xludf.DUMMYFUNCTION("GOOGLETRANSLATE(H3028,""id"",""en"")"),"her aunt is a young marriage because she is pregnant first")</f>
        <v>her aunt is a young marriage because she is pregnant first</v>
      </c>
    </row>
    <row r="3029" ht="15.75" customHeight="1">
      <c r="A3029" s="3" t="s">
        <v>22000</v>
      </c>
      <c r="B3029" s="3" t="s">
        <v>22001</v>
      </c>
      <c r="C3029" s="3" t="s">
        <v>22002</v>
      </c>
      <c r="D3029" s="3" t="s">
        <v>22003</v>
      </c>
      <c r="E3029" s="3" t="s">
        <v>22004</v>
      </c>
      <c r="F3029" s="3" t="s">
        <v>22005</v>
      </c>
      <c r="G3029" s="3" t="s">
        <v>22006</v>
      </c>
      <c r="H3029" s="3" t="s">
        <v>22007</v>
      </c>
      <c r="I3029" s="3" t="str">
        <f>IFERROR(__xludf.DUMMYFUNCTION("GOOGLETRANSLATE(H3029,""id"",""en"")"),"Mentess the story of a young Bnrin young pregnant marriage, a big business, a father, is officially married")</f>
        <v>Mentess the story of a young Bnrin young pregnant marriage, a big business, a father, is officially married</v>
      </c>
    </row>
    <row r="3030" ht="15.75" customHeight="1">
      <c r="A3030" s="3" t="s">
        <v>22008</v>
      </c>
      <c r="B3030" s="3" t="s">
        <v>22009</v>
      </c>
      <c r="C3030" s="3" t="s">
        <v>22010</v>
      </c>
      <c r="D3030" s="3" t="s">
        <v>22011</v>
      </c>
      <c r="E3030" s="3" t="s">
        <v>22012</v>
      </c>
      <c r="F3030" s="3" t="s">
        <v>22013</v>
      </c>
      <c r="G3030" s="3" t="s">
        <v>22014</v>
      </c>
      <c r="H3030" s="3" t="s">
        <v>22015</v>
      </c>
      <c r="I3030" s="3" t="str">
        <f>IFERROR(__xludf.DUMMYFUNCTION("GOOGLETRANSLATE(H3030,""id"",""en"")"),"If you are young, I have an affair on the marriage of the child, please be loyal")</f>
        <v>If you are young, I have an affair on the marriage of the child, please be loyal</v>
      </c>
    </row>
    <row r="3031" ht="15.75" customHeight="1">
      <c r="A3031" s="3" t="s">
        <v>22016</v>
      </c>
      <c r="B3031" s="3" t="s">
        <v>22017</v>
      </c>
      <c r="C3031" s="3" t="s">
        <v>22010</v>
      </c>
      <c r="D3031" s="3" t="s">
        <v>22011</v>
      </c>
      <c r="E3031" s="3" t="s">
        <v>22012</v>
      </c>
      <c r="F3031" s="3" t="s">
        <v>22013</v>
      </c>
      <c r="G3031" s="3" t="s">
        <v>22014</v>
      </c>
      <c r="H3031" s="3" t="s">
        <v>22015</v>
      </c>
      <c r="I3031" s="3" t="str">
        <f>IFERROR(__xludf.DUMMYFUNCTION("GOOGLETRANSLATE(H3031,""id"",""en"")"),"If you are young, I have an affair on the marriage of the child, please be loyal")</f>
        <v>If you are young, I have an affair on the marriage of the child, please be loyal</v>
      </c>
    </row>
    <row r="3032" ht="15.75" customHeight="1">
      <c r="A3032" s="3" t="s">
        <v>22018</v>
      </c>
      <c r="B3032" s="3" t="s">
        <v>22019</v>
      </c>
      <c r="C3032" s="3" t="s">
        <v>22020</v>
      </c>
      <c r="D3032" s="3" t="s">
        <v>22021</v>
      </c>
      <c r="E3032" s="3" t="s">
        <v>22022</v>
      </c>
      <c r="F3032" s="3" t="s">
        <v>22023</v>
      </c>
      <c r="G3032" s="3" t="s">
        <v>22024</v>
      </c>
      <c r="H3032" s="3" t="s">
        <v>22025</v>
      </c>
      <c r="I3032" s="3" t="str">
        <f>IFERROR(__xludf.DUMMYFUNCTION("GOOGLETRANSLATE(H3032,""id"",""en"")"),"TROKING YOUNG MARRIAGE INCOME STABLE CERCER HOUSE STANDARDS OF SEPUT CARS OF CHILDREN MINIMUM")</f>
        <v>TROKING YOUNG MARRIAGE INCOME STABLE CERCER HOUSE STANDARDS OF SEPUT CARS OF CHILDREN MINIMUM</v>
      </c>
    </row>
    <row r="3033" ht="15.75" customHeight="1">
      <c r="A3033" s="3" t="s">
        <v>22026</v>
      </c>
      <c r="B3033" s="3" t="s">
        <v>22027</v>
      </c>
      <c r="C3033" s="3" t="s">
        <v>22028</v>
      </c>
      <c r="D3033" s="3" t="s">
        <v>22029</v>
      </c>
      <c r="E3033" s="3" t="s">
        <v>22030</v>
      </c>
      <c r="F3033" s="3" t="s">
        <v>22031</v>
      </c>
      <c r="G3033" s="3" t="s">
        <v>22031</v>
      </c>
      <c r="H3033" s="3" t="s">
        <v>22032</v>
      </c>
      <c r="I3033" s="3" t="str">
        <f>IFERROR(__xludf.DUMMYFUNCTION("GOOGLETRANSLATE(H3033,""id"",""en"")"),"GWEJ tired of marriage fuck young marriage to make chocolate divorce quickly")</f>
        <v>GWEJ tired of marriage fuck young marriage to make chocolate divorce quickly</v>
      </c>
    </row>
    <row r="3034" ht="15.75" customHeight="1">
      <c r="A3034" s="3" t="s">
        <v>22033</v>
      </c>
      <c r="B3034" s="3" t="s">
        <v>22034</v>
      </c>
      <c r="C3034" s="3" t="s">
        <v>22035</v>
      </c>
      <c r="D3034" s="3" t="s">
        <v>22036</v>
      </c>
      <c r="E3034" s="3" t="s">
        <v>22037</v>
      </c>
      <c r="F3034" s="3" t="s">
        <v>22038</v>
      </c>
      <c r="G3034" s="3" t="s">
        <v>22039</v>
      </c>
      <c r="H3034" s="3" t="s">
        <v>22040</v>
      </c>
      <c r="I3034" s="3" t="str">
        <f>IFERROR(__xludf.DUMMYFUNCTION("GOOGLETRANSLATE(H3034,""id"",""en"")"),"people's views if you get a young marriage are bad if")</f>
        <v>people's views if you get a young marriage are bad if</v>
      </c>
    </row>
    <row r="3035" ht="15.75" customHeight="1">
      <c r="A3035" s="3" t="s">
        <v>22041</v>
      </c>
      <c r="B3035" s="3" t="s">
        <v>22041</v>
      </c>
      <c r="C3035" s="3" t="s">
        <v>22042</v>
      </c>
      <c r="D3035" s="3" t="s">
        <v>22043</v>
      </c>
      <c r="E3035" s="3" t="s">
        <v>22044</v>
      </c>
      <c r="F3035" s="3" t="s">
        <v>22045</v>
      </c>
      <c r="G3035" s="3" t="s">
        <v>22046</v>
      </c>
      <c r="H3035" s="3" t="s">
        <v>22047</v>
      </c>
      <c r="I3035" s="3" t="str">
        <f>IFERROR(__xludf.DUMMYFUNCTION("GOOGLETRANSLATE(H3035,""id"",""en"")"),"The phenomenon of young marriage after Eid salute the road so it's ridiculous because I see mentally making the event is easy to bear in front of thinking")</f>
        <v>The phenomenon of young marriage after Eid salute the road so it's ridiculous because I see mentally making the event is easy to bear in front of thinking</v>
      </c>
    </row>
    <row r="3036" ht="15.75" customHeight="1">
      <c r="A3036" s="3" t="s">
        <v>22048</v>
      </c>
      <c r="B3036" s="3" t="s">
        <v>22048</v>
      </c>
      <c r="C3036" s="3" t="s">
        <v>22049</v>
      </c>
      <c r="D3036" s="3" t="s">
        <v>22050</v>
      </c>
      <c r="E3036" s="3" t="s">
        <v>22051</v>
      </c>
      <c r="F3036" s="3" t="s">
        <v>22052</v>
      </c>
      <c r="G3036" s="3" t="s">
        <v>22053</v>
      </c>
      <c r="H3036" s="3" t="s">
        <v>22054</v>
      </c>
      <c r="I3036" s="3" t="str">
        <f>IFERROR(__xludf.DUMMYFUNCTION("GOOGLETRANSLATE(H3036,""id"",""en"")"),"marriage age of work age is very unemployed young, just lazy, the purpose of finding a job")</f>
        <v>marriage age of work age is very unemployed young, just lazy, the purpose of finding a job</v>
      </c>
    </row>
    <row r="3037" ht="15.75" customHeight="1">
      <c r="A3037" s="3" t="s">
        <v>22055</v>
      </c>
      <c r="B3037" s="3" t="s">
        <v>22056</v>
      </c>
      <c r="C3037" s="3" t="s">
        <v>22057</v>
      </c>
      <c r="D3037" s="3" t="s">
        <v>22058</v>
      </c>
      <c r="E3037" s="3" t="s">
        <v>22059</v>
      </c>
      <c r="F3037" s="3" t="s">
        <v>22060</v>
      </c>
      <c r="G3037" s="3" t="s">
        <v>22061</v>
      </c>
      <c r="H3037" s="3" t="s">
        <v>22062</v>
      </c>
      <c r="I3037" s="3" t="str">
        <f>IFERROR(__xludf.DUMMYFUNCTION("GOOGLETRANSLATE(H3037,""id"",""en"")"),"Marriage Young Child We Kasih Sister")</f>
        <v>Marriage Young Child We Kasih Sister</v>
      </c>
    </row>
    <row r="3038" ht="15.75" customHeight="1">
      <c r="A3038" s="3" t="s">
        <v>22063</v>
      </c>
      <c r="B3038" s="3" t="s">
        <v>22064</v>
      </c>
      <c r="C3038" s="3" t="s">
        <v>22064</v>
      </c>
      <c r="D3038" s="3" t="s">
        <v>22065</v>
      </c>
      <c r="E3038" s="3" t="s">
        <v>22066</v>
      </c>
      <c r="F3038" s="3" t="s">
        <v>15332</v>
      </c>
      <c r="G3038" s="3" t="s">
        <v>15333</v>
      </c>
      <c r="H3038" s="3" t="s">
        <v>15334</v>
      </c>
      <c r="I3038" s="3" t="str">
        <f>IFERROR(__xludf.DUMMYFUNCTION("GOOGLETRANSLATE(H3038,""id"",""en"")"),"Alas young marriage")</f>
        <v>Alas young marriage</v>
      </c>
    </row>
    <row r="3039" ht="15.75" customHeight="1">
      <c r="A3039" s="3" t="s">
        <v>22067</v>
      </c>
      <c r="B3039" s="3" t="s">
        <v>22068</v>
      </c>
      <c r="C3039" s="3" t="s">
        <v>22069</v>
      </c>
      <c r="D3039" s="3" t="s">
        <v>22070</v>
      </c>
      <c r="E3039" s="3" t="s">
        <v>22071</v>
      </c>
      <c r="F3039" s="3" t="s">
        <v>22072</v>
      </c>
      <c r="G3039" s="3" t="s">
        <v>22073</v>
      </c>
      <c r="H3039" s="3" t="s">
        <v>22074</v>
      </c>
      <c r="I3039" s="3" t="str">
        <f>IFERROR(__xludf.DUMMYFUNCTION("GOOGLETRANSLATE(H3039,""id"",""en"")"),"young female regency for the age of widow children young marriages two students are low in a combination of death")</f>
        <v>young female regency for the age of widow children young marriages two students are low in a combination of death</v>
      </c>
    </row>
    <row r="3040" ht="15.75" customHeight="1">
      <c r="A3040" s="3" t="s">
        <v>22075</v>
      </c>
      <c r="B3040" s="3" t="s">
        <v>22076</v>
      </c>
      <c r="C3040" s="3" t="s">
        <v>22077</v>
      </c>
      <c r="D3040" s="3" t="s">
        <v>22078</v>
      </c>
      <c r="E3040" s="3" t="s">
        <v>22079</v>
      </c>
      <c r="F3040" s="3" t="s">
        <v>22080</v>
      </c>
      <c r="G3040" s="3" t="s">
        <v>22080</v>
      </c>
      <c r="H3040" s="3" t="s">
        <v>22081</v>
      </c>
      <c r="I3040" s="3" t="str">
        <f>IFERROR(__xludf.DUMMYFUNCTION("GOOGLETRANSLATE(H3040,""id"",""en"")"),"wuhuhuhu exciting yes see young people marriage cracked divorce")</f>
        <v>wuhuhuhu exciting yes see young people marriage cracked divorce</v>
      </c>
    </row>
    <row r="3041" ht="15.75" customHeight="1">
      <c r="A3041" s="3" t="s">
        <v>22082</v>
      </c>
      <c r="B3041" s="3" t="s">
        <v>22083</v>
      </c>
      <c r="C3041" s="3" t="s">
        <v>22084</v>
      </c>
      <c r="D3041" s="3" t="s">
        <v>22085</v>
      </c>
      <c r="E3041" s="3" t="s">
        <v>22086</v>
      </c>
      <c r="F3041" s="3" t="s">
        <v>22087</v>
      </c>
      <c r="G3041" s="3" t="s">
        <v>22088</v>
      </c>
      <c r="H3041" s="3" t="s">
        <v>22089</v>
      </c>
      <c r="I3041" s="3" t="str">
        <f>IFERROR(__xludf.DUMMYFUNCTION("GOOGLETRANSLATE(H3041,""id"",""en"")"),"according to healthy hip bones, the influence of pregnancy is also the minimum age of pregnancy because of the age of the hip bone.")</f>
        <v>according to healthy hip bones, the influence of pregnancy is also the minimum age of pregnancy because of the age of the hip bone.</v>
      </c>
    </row>
    <row r="3042" ht="15.75" customHeight="1">
      <c r="A3042" s="3" t="s">
        <v>22090</v>
      </c>
      <c r="B3042" s="3" t="s">
        <v>22091</v>
      </c>
      <c r="C3042" s="3" t="s">
        <v>22092</v>
      </c>
      <c r="D3042" s="3" t="s">
        <v>22093</v>
      </c>
      <c r="E3042" s="3" t="s">
        <v>22094</v>
      </c>
      <c r="F3042" s="3" t="s">
        <v>22095</v>
      </c>
      <c r="G3042" s="3" t="s">
        <v>22096</v>
      </c>
      <c r="H3042" s="3" t="s">
        <v>22097</v>
      </c>
      <c r="I3042" s="3" t="str">
        <f>IFERROR(__xludf.DUMMYFUNCTION("GOOGLETRANSLATE(H3042,""id"",""en"")"),"to be honest nder marriage is finished, it's okay if the marriage is finished.")</f>
        <v>to be honest nder marriage is finished, it's okay if the marriage is finished.</v>
      </c>
    </row>
    <row r="3043" ht="15.75" customHeight="1">
      <c r="A3043" s="3" t="s">
        <v>22098</v>
      </c>
      <c r="B3043" s="3" t="s">
        <v>22098</v>
      </c>
      <c r="C3043" s="3" t="s">
        <v>22099</v>
      </c>
      <c r="D3043" s="3" t="s">
        <v>22100</v>
      </c>
      <c r="E3043" s="3" t="s">
        <v>22101</v>
      </c>
      <c r="F3043" s="3" t="s">
        <v>22102</v>
      </c>
      <c r="G3043" s="3" t="s">
        <v>22103</v>
      </c>
      <c r="H3043" s="3" t="s">
        <v>22104</v>
      </c>
      <c r="I3043" s="3" t="str">
        <f>IFERROR(__xludf.DUMMYFUNCTION("GOOGLETRANSLATE(H3043,""id"",""en"")"),"young marriage crazy young reward")</f>
        <v>young marriage crazy young reward</v>
      </c>
    </row>
    <row r="3044" ht="15.75" customHeight="1">
      <c r="A3044" s="3" t="s">
        <v>22105</v>
      </c>
      <c r="B3044" s="3" t="s">
        <v>22105</v>
      </c>
      <c r="C3044" s="3" t="s">
        <v>22105</v>
      </c>
      <c r="D3044" s="3" t="s">
        <v>22106</v>
      </c>
      <c r="E3044" s="3" t="s">
        <v>22107</v>
      </c>
      <c r="F3044" s="3" t="s">
        <v>11293</v>
      </c>
      <c r="G3044" s="3" t="s">
        <v>11293</v>
      </c>
      <c r="H3044" s="3" t="s">
        <v>11294</v>
      </c>
      <c r="I3044" s="3" t="str">
        <f>IFERROR(__xludf.DUMMYFUNCTION("GOOGLETRANSLATE(H3044,""id"",""en"")"),"Young Marriage Marriage")</f>
        <v>Young Marriage Marriage</v>
      </c>
    </row>
    <row r="3045" ht="15.75" customHeight="1">
      <c r="A3045" s="3" t="s">
        <v>22108</v>
      </c>
      <c r="B3045" s="3" t="s">
        <v>22109</v>
      </c>
      <c r="C3045" s="3" t="s">
        <v>22110</v>
      </c>
      <c r="D3045" s="3" t="s">
        <v>22111</v>
      </c>
      <c r="E3045" s="3" t="s">
        <v>22112</v>
      </c>
      <c r="F3045" s="3" t="s">
        <v>22113</v>
      </c>
      <c r="G3045" s="3" t="s">
        <v>22114</v>
      </c>
      <c r="H3045" s="3" t="s">
        <v>22115</v>
      </c>
      <c r="I3045" s="3" t="str">
        <f>IFERROR(__xludf.DUMMYFUNCTION("GOOGLETRANSLATE(H3045,""id"",""en"")"),"okay, it's sad, if you get married, make money, two -aged money amp young girls amp guys are different, if a young guy is dying for marriage")</f>
        <v>okay, it's sad, if you get married, make money, two -aged money amp young girls amp guys are different, if a young guy is dying for marriage</v>
      </c>
    </row>
    <row r="3046" ht="15.75" customHeight="1">
      <c r="A3046" s="3" t="s">
        <v>22116</v>
      </c>
      <c r="B3046" s="3" t="s">
        <v>22117</v>
      </c>
      <c r="C3046" s="3" t="s">
        <v>22118</v>
      </c>
      <c r="D3046" s="3" t="s">
        <v>22119</v>
      </c>
      <c r="E3046" s="3" t="s">
        <v>22120</v>
      </c>
      <c r="F3046" s="3" t="s">
        <v>22121</v>
      </c>
      <c r="G3046" s="3" t="s">
        <v>22122</v>
      </c>
      <c r="H3046" s="3" t="s">
        <v>22123</v>
      </c>
      <c r="I3046" s="3" t="str">
        <f>IFERROR(__xludf.DUMMYFUNCTION("GOOGLETRANSLATE(H3046,""id"",""en"")"),"Many times Sindir Sanasini because North Young Marriage Young Marriage Intends to know what directly waduhhhhh the right to know this young marriage is ugly")</f>
        <v>Many times Sindir Sanasini because North Young Marriage Young Marriage Intends to know what directly waduhhhhh the right to know this young marriage is ugly</v>
      </c>
    </row>
    <row r="3047" ht="15.75" customHeight="1">
      <c r="A3047" s="3" t="s">
        <v>22124</v>
      </c>
      <c r="B3047" s="3" t="s">
        <v>22125</v>
      </c>
      <c r="C3047" s="3" t="s">
        <v>22126</v>
      </c>
      <c r="D3047" s="3" t="s">
        <v>22127</v>
      </c>
      <c r="E3047" s="3" t="s">
        <v>22128</v>
      </c>
      <c r="F3047" s="3" t="s">
        <v>22129</v>
      </c>
      <c r="G3047" s="3" t="s">
        <v>22130</v>
      </c>
      <c r="H3047" s="3" t="s">
        <v>22131</v>
      </c>
      <c r="I3047" s="3" t="str">
        <f>IFERROR(__xludf.DUMMYFUNCTION("GOOGLETRANSLATE(H3047,""id"",""en"")"),"Young Marriage See Age Not aiming for the intention to be mentally mentally mental in Money Vision Mission Level of Faith Supporting Family Choosing Marriage Do not know")</f>
        <v>Young Marriage See Age Not aiming for the intention to be mentally mentally mental in Money Vision Mission Level of Faith Supporting Family Choosing Marriage Do not know</v>
      </c>
    </row>
    <row r="3048" ht="15.75" customHeight="1">
      <c r="A3048" s="3" t="s">
        <v>22132</v>
      </c>
      <c r="B3048" s="3" t="s">
        <v>22133</v>
      </c>
      <c r="C3048" s="3" t="s">
        <v>22134</v>
      </c>
      <c r="D3048" s="3" t="s">
        <v>22135</v>
      </c>
      <c r="E3048" s="3" t="s">
        <v>22136</v>
      </c>
      <c r="F3048" s="3" t="s">
        <v>22137</v>
      </c>
      <c r="G3048" s="3" t="s">
        <v>22138</v>
      </c>
      <c r="H3048" s="3" t="s">
        <v>22139</v>
      </c>
      <c r="I3048" s="3" t="str">
        <f>IFERROR(__xludf.DUMMYFUNCTION("GOOGLETRANSLATE(H3048,""id"",""en"")"),"Marriage Young Marriage Two Choose a mature shell of a mature bad value")</f>
        <v>Marriage Young Marriage Two Choose a mature shell of a mature bad value</v>
      </c>
    </row>
    <row r="3049" ht="15.75" customHeight="1">
      <c r="A3049" s="3" t="s">
        <v>22140</v>
      </c>
      <c r="B3049" s="3" t="s">
        <v>22140</v>
      </c>
      <c r="C3049" s="3" t="s">
        <v>22141</v>
      </c>
      <c r="D3049" s="3" t="s">
        <v>22142</v>
      </c>
      <c r="E3049" s="3" t="s">
        <v>22142</v>
      </c>
      <c r="F3049" s="3" t="s">
        <v>11685</v>
      </c>
      <c r="G3049" s="3" t="s">
        <v>11685</v>
      </c>
      <c r="H3049" s="3" t="s">
        <v>11684</v>
      </c>
      <c r="I3049" s="3" t="str">
        <f>IFERROR(__xludf.DUMMYFUNCTION("GOOGLETRANSLATE(H3049,""id"",""en"")"),"Just marriage")</f>
        <v>Just marriage</v>
      </c>
    </row>
    <row r="3050" ht="15.75" customHeight="1">
      <c r="A3050" s="3" t="s">
        <v>22143</v>
      </c>
      <c r="B3050" s="3" t="s">
        <v>22143</v>
      </c>
      <c r="C3050" s="3" t="s">
        <v>22144</v>
      </c>
      <c r="D3050" s="3" t="s">
        <v>22145</v>
      </c>
      <c r="E3050" s="3" t="s">
        <v>22146</v>
      </c>
      <c r="F3050" s="3" t="s">
        <v>22147</v>
      </c>
      <c r="G3050" s="3" t="s">
        <v>22148</v>
      </c>
      <c r="H3050" s="3" t="s">
        <v>22149</v>
      </c>
      <c r="I3050" s="3" t="str">
        <f>IFERROR(__xludf.DUMMYFUNCTION("GOOGLETRANSLATE(H3050,""id"",""en"")"),"Family Father Village Bal Village majority Muslim Bunda Family Surabaya City of Peace Ya Huhu yes peaceful if the rest of the rest of the family of the father of the young marriage is able to hear")</f>
        <v>Family Father Village Bal Village majority Muslim Bunda Family Surabaya City of Peace Ya Huhu yes peaceful if the rest of the rest of the family of the father of the young marriage is able to hear</v>
      </c>
    </row>
    <row r="3051" ht="15.75" customHeight="1">
      <c r="A3051" s="3" t="s">
        <v>22150</v>
      </c>
      <c r="B3051" s="3" t="s">
        <v>22151</v>
      </c>
      <c r="C3051" s="3" t="s">
        <v>22152</v>
      </c>
      <c r="D3051" s="3" t="s">
        <v>22153</v>
      </c>
      <c r="E3051" s="3" t="s">
        <v>22154</v>
      </c>
      <c r="F3051" s="3" t="s">
        <v>22155</v>
      </c>
      <c r="G3051" s="3" t="s">
        <v>22156</v>
      </c>
      <c r="H3051" s="3" t="s">
        <v>22157</v>
      </c>
      <c r="I3051" s="3" t="str">
        <f>IFERROR(__xludf.DUMMYFUNCTION("GOOGLETRANSLATE(H3051,""id"",""en"")"),"really young marriage through the target age of pairs saying young marriage is stuck pairs of habib jafar young marriage, the law is forbidden if")</f>
        <v>really young marriage through the target age of pairs saying young marriage is stuck pairs of habib jafar young marriage, the law is forbidden if</v>
      </c>
    </row>
    <row r="3052" ht="15.75" customHeight="1">
      <c r="A3052" s="3" t="s">
        <v>22158</v>
      </c>
      <c r="B3052" s="3" t="s">
        <v>22159</v>
      </c>
      <c r="C3052" s="3" t="s">
        <v>22160</v>
      </c>
      <c r="D3052" s="3" t="s">
        <v>22161</v>
      </c>
      <c r="E3052" s="3" t="s">
        <v>22162</v>
      </c>
      <c r="F3052" s="3" t="s">
        <v>15332</v>
      </c>
      <c r="G3052" s="3" t="s">
        <v>15333</v>
      </c>
      <c r="H3052" s="3" t="s">
        <v>15334</v>
      </c>
      <c r="I3052" s="3" t="str">
        <f>IFERROR(__xludf.DUMMYFUNCTION("GOOGLETRANSLATE(H3052,""id"",""en"")"),"Alas young marriage")</f>
        <v>Alas young marriage</v>
      </c>
    </row>
    <row r="3053" ht="15.75" customHeight="1">
      <c r="A3053" s="3" t="s">
        <v>22163</v>
      </c>
      <c r="B3053" s="3" t="s">
        <v>22164</v>
      </c>
      <c r="C3053" s="3" t="s">
        <v>22164</v>
      </c>
      <c r="D3053" s="3" t="s">
        <v>22165</v>
      </c>
      <c r="E3053" s="3" t="s">
        <v>22165</v>
      </c>
      <c r="F3053" s="3" t="s">
        <v>22166</v>
      </c>
      <c r="G3053" s="3" t="s">
        <v>22166</v>
      </c>
      <c r="H3053" s="3" t="s">
        <v>22167</v>
      </c>
      <c r="I3053" s="3" t="str">
        <f>IFERROR(__xludf.DUMMYFUNCTION("GOOGLETRANSLATE(H3053,""id"",""en"")"),"marriage to rich young lecturers")</f>
        <v>marriage to rich young lecturers</v>
      </c>
    </row>
    <row r="3054" ht="15.75" customHeight="1">
      <c r="A3054" s="3" t="s">
        <v>22168</v>
      </c>
      <c r="B3054" s="3" t="s">
        <v>22169</v>
      </c>
      <c r="C3054" s="3" t="s">
        <v>22170</v>
      </c>
      <c r="D3054" s="3" t="s">
        <v>22171</v>
      </c>
      <c r="E3054" s="3" t="s">
        <v>22171</v>
      </c>
      <c r="F3054" s="3" t="s">
        <v>22172</v>
      </c>
      <c r="G3054" s="3" t="s">
        <v>22172</v>
      </c>
      <c r="H3054" s="3" t="s">
        <v>22173</v>
      </c>
      <c r="I3054" s="3" t="str">
        <f>IFERROR(__xludf.DUMMYFUNCTION("GOOGLETRANSLATE(H3054,""id"",""en"")"),"Choose young age divorce marriage")</f>
        <v>Choose young age divorce marriage</v>
      </c>
    </row>
    <row r="3055" ht="15.75" customHeight="1">
      <c r="A3055" s="3" t="s">
        <v>22174</v>
      </c>
      <c r="B3055" s="3" t="s">
        <v>22174</v>
      </c>
      <c r="C3055" s="3" t="s">
        <v>22175</v>
      </c>
      <c r="D3055" s="3" t="s">
        <v>22176</v>
      </c>
      <c r="E3055" s="3" t="s">
        <v>22177</v>
      </c>
      <c r="F3055" s="3" t="s">
        <v>22178</v>
      </c>
      <c r="G3055" s="3" t="s">
        <v>22178</v>
      </c>
      <c r="H3055" s="3" t="s">
        <v>22179</v>
      </c>
      <c r="I3055" s="3" t="str">
        <f>IFERROR(__xludf.DUMMYFUNCTION("GOOGLETRANSLATE(H3055,""id"",""en"")"),"Kihyun yes the aura of young marriage")</f>
        <v>Kihyun yes the aura of young marriage</v>
      </c>
    </row>
    <row r="3056" ht="15.75" customHeight="1">
      <c r="A3056" s="3" t="s">
        <v>22180</v>
      </c>
      <c r="B3056" s="3" t="s">
        <v>22181</v>
      </c>
      <c r="C3056" s="3" t="s">
        <v>22182</v>
      </c>
      <c r="D3056" s="3" t="s">
        <v>22183</v>
      </c>
      <c r="E3056" s="3" t="s">
        <v>22184</v>
      </c>
      <c r="F3056" s="3" t="s">
        <v>169</v>
      </c>
      <c r="G3056" s="3" t="s">
        <v>169</v>
      </c>
      <c r="H3056" s="3" t="s">
        <v>170</v>
      </c>
      <c r="I3056" s="3" t="str">
        <f>IFERROR(__xludf.DUMMYFUNCTION("GOOGLETRANSLATE(H3056,""id"",""en"")"),"The Young Marriage")</f>
        <v>The Young Marriage</v>
      </c>
    </row>
    <row r="3057" ht="15.75" customHeight="1">
      <c r="A3057" s="3" t="s">
        <v>22185</v>
      </c>
      <c r="B3057" s="3" t="s">
        <v>22186</v>
      </c>
      <c r="C3057" s="3" t="s">
        <v>22187</v>
      </c>
      <c r="D3057" s="3" t="s">
        <v>22188</v>
      </c>
      <c r="E3057" s="3" t="s">
        <v>22188</v>
      </c>
      <c r="F3057" s="3" t="s">
        <v>22189</v>
      </c>
      <c r="G3057" s="3" t="s">
        <v>22190</v>
      </c>
      <c r="H3057" s="3" t="s">
        <v>22191</v>
      </c>
      <c r="I3057" s="3" t="str">
        <f>IFERROR(__xludf.DUMMYFUNCTION("GOOGLETRANSLATE(H3057,""id"",""en"")"),"rash marriage young age of living")</f>
        <v>rash marriage young age of living</v>
      </c>
    </row>
    <row r="3058" ht="15.75" customHeight="1">
      <c r="A3058" s="3" t="s">
        <v>22192</v>
      </c>
      <c r="B3058" s="3" t="s">
        <v>22192</v>
      </c>
      <c r="C3058" s="3" t="s">
        <v>22192</v>
      </c>
      <c r="D3058" s="3" t="s">
        <v>22193</v>
      </c>
      <c r="E3058" s="3" t="s">
        <v>22193</v>
      </c>
      <c r="F3058" s="3" t="s">
        <v>22193</v>
      </c>
      <c r="G3058" s="3" t="s">
        <v>22194</v>
      </c>
      <c r="H3058" s="3" t="s">
        <v>22195</v>
      </c>
      <c r="I3058" s="3" t="str">
        <f>IFERROR(__xludf.DUMMYFUNCTION("GOOGLETRANSLATE(H3058,""id"",""en"")"),"oh father's young marriage")</f>
        <v>oh father's young marriage</v>
      </c>
    </row>
    <row r="3059" ht="15.75" customHeight="1">
      <c r="A3059" s="3" t="s">
        <v>22196</v>
      </c>
      <c r="B3059" s="3" t="s">
        <v>22196</v>
      </c>
      <c r="C3059" s="3" t="s">
        <v>22197</v>
      </c>
      <c r="D3059" s="3" t="s">
        <v>22198</v>
      </c>
      <c r="E3059" s="3" t="s">
        <v>22199</v>
      </c>
      <c r="F3059" s="3" t="s">
        <v>22200</v>
      </c>
      <c r="G3059" s="3" t="s">
        <v>22201</v>
      </c>
      <c r="H3059" s="3" t="s">
        <v>22202</v>
      </c>
      <c r="I3059" s="3" t="str">
        <f>IFERROR(__xludf.DUMMYFUNCTION("GOOGLETRANSLATE(H3059,""id"",""en"")"),"See the personal environment of Jeonghyeon's older sister, choosing a young marriage to build a career with a home girlfriend's base")</f>
        <v>See the personal environment of Jeonghyeon's older sister, choosing a young marriage to build a career with a home girlfriend's base</v>
      </c>
    </row>
    <row r="3060" ht="15.75" customHeight="1">
      <c r="A3060" s="3" t="s">
        <v>22203</v>
      </c>
      <c r="B3060" s="3" t="s">
        <v>22204</v>
      </c>
      <c r="C3060" s="3" t="s">
        <v>22205</v>
      </c>
      <c r="D3060" s="3" t="s">
        <v>22206</v>
      </c>
      <c r="E3060" s="3" t="s">
        <v>22207</v>
      </c>
      <c r="F3060" s="3" t="s">
        <v>22208</v>
      </c>
      <c r="G3060" s="3" t="s">
        <v>22209</v>
      </c>
      <c r="H3060" s="3" t="s">
        <v>22210</v>
      </c>
      <c r="I3060" s="3" t="str">
        <f>IFERROR(__xludf.DUMMYFUNCTION("GOOGLETRANSLATE(H3060,""id"",""en"")"),"Young Marriage After Tengil Tell Marriage So Selfish Young Marriage Yes, Trgge Personal Nder Mirror if I am a parent")</f>
        <v>Young Marriage After Tengil Tell Marriage So Selfish Young Marriage Yes, Trgge Personal Nder Mirror if I am a parent</v>
      </c>
    </row>
    <row r="3061" ht="15.75" customHeight="1">
      <c r="A3061" s="3" t="s">
        <v>22211</v>
      </c>
      <c r="B3061" s="3" t="s">
        <v>22212</v>
      </c>
      <c r="C3061" s="3" t="s">
        <v>22213</v>
      </c>
      <c r="D3061" s="3" t="s">
        <v>22214</v>
      </c>
      <c r="E3061" s="3" t="s">
        <v>22215</v>
      </c>
      <c r="F3061" s="3" t="s">
        <v>22216</v>
      </c>
      <c r="G3061" s="3" t="s">
        <v>22217</v>
      </c>
      <c r="H3061" s="3" t="s">
        <v>22218</v>
      </c>
      <c r="I3061" s="3" t="str">
        <f>IFERROR(__xludf.DUMMYFUNCTION("GOOGLETRANSLATE(H3061,""id"",""en"")"),"plot suitable for consumption of fiction suits Indonesian people a lot of IQ is difficult to think young marriage")</f>
        <v>plot suitable for consumption of fiction suits Indonesian people a lot of IQ is difficult to think young marriage</v>
      </c>
    </row>
    <row r="3062" ht="15.75" customHeight="1">
      <c r="A3062" s="3" t="s">
        <v>22219</v>
      </c>
      <c r="B3062" s="3" t="s">
        <v>22220</v>
      </c>
      <c r="C3062" s="3" t="s">
        <v>22221</v>
      </c>
      <c r="D3062" s="3" t="s">
        <v>22222</v>
      </c>
      <c r="E3062" s="3" t="s">
        <v>22222</v>
      </c>
      <c r="F3062" s="3" t="s">
        <v>22223</v>
      </c>
      <c r="G3062" s="3" t="s">
        <v>22224</v>
      </c>
      <c r="H3062" s="3" t="s">
        <v>22225</v>
      </c>
      <c r="I3062" s="3" t="str">
        <f>IFERROR(__xludf.DUMMYFUNCTION("GOOGLETRANSLATE(H3062,""id"",""en"")"),"Take a young marriage first")</f>
        <v>Take a young marriage first</v>
      </c>
    </row>
    <row r="3063" ht="15.75" customHeight="1">
      <c r="A3063" s="3" t="s">
        <v>22226</v>
      </c>
      <c r="B3063" s="3" t="s">
        <v>22226</v>
      </c>
      <c r="C3063" s="3" t="s">
        <v>22227</v>
      </c>
      <c r="D3063" s="3" t="s">
        <v>22228</v>
      </c>
      <c r="E3063" s="3" t="s">
        <v>22229</v>
      </c>
      <c r="F3063" s="3" t="s">
        <v>22230</v>
      </c>
      <c r="G3063" s="3" t="s">
        <v>22231</v>
      </c>
      <c r="H3063" s="3" t="s">
        <v>22232</v>
      </c>
      <c r="I3063" s="3" t="str">
        <f>IFERROR(__xludf.DUMMYFUNCTION("GOOGLETRANSLATE(H3063,""id"",""en"")"),"Exciting young marriage if you think Bangchan")</f>
        <v>Exciting young marriage if you think Bangchan</v>
      </c>
    </row>
    <row r="3064" ht="15.75" customHeight="1">
      <c r="A3064" s="3" t="s">
        <v>22233</v>
      </c>
      <c r="B3064" s="3" t="s">
        <v>22234</v>
      </c>
      <c r="C3064" s="3" t="s">
        <v>22235</v>
      </c>
      <c r="D3064" s="3" t="s">
        <v>22236</v>
      </c>
      <c r="E3064" s="3" t="s">
        <v>22237</v>
      </c>
      <c r="F3064" s="3" t="s">
        <v>22238</v>
      </c>
      <c r="G3064" s="3" t="s">
        <v>22239</v>
      </c>
      <c r="H3064" s="3" t="s">
        <v>22240</v>
      </c>
      <c r="I3064" s="3" t="str">
        <f>IFERROR(__xludf.DUMMYFUNCTION("GOOGLETRANSLATE(H3064,""id"",""en"")"),"fuck sure because challenges the marriage house intention to be joking because you think young marriage to buy the house of masyaallah, thank God so what are you showing the fighting")</f>
        <v>fuck sure because challenges the marriage house intention to be joking because you think young marriage to buy the house of masyaallah, thank God so what are you showing the fighting</v>
      </c>
    </row>
    <row r="3065" ht="15.75" customHeight="1">
      <c r="A3065" s="3" t="s">
        <v>22241</v>
      </c>
      <c r="B3065" s="3" t="s">
        <v>22242</v>
      </c>
      <c r="C3065" s="3" t="s">
        <v>22243</v>
      </c>
      <c r="D3065" s="3" t="s">
        <v>22244</v>
      </c>
      <c r="E3065" s="3" t="s">
        <v>22245</v>
      </c>
      <c r="F3065" s="3" t="s">
        <v>22246</v>
      </c>
      <c r="G3065" s="3" t="s">
        <v>22247</v>
      </c>
      <c r="H3065" s="3" t="s">
        <v>22248</v>
      </c>
      <c r="I3065" s="3" t="str">
        <f>IFERROR(__xludf.DUMMYFUNCTION("GOOGLETRANSLATE(H3065,""id"",""en"")"),"Age says young the marriage is just an age of marriage to be worried about a girl if it is in demand")</f>
        <v>Age says young the marriage is just an age of marriage to be worried about a girl if it is in demand</v>
      </c>
    </row>
    <row r="3066" ht="15.75" customHeight="1">
      <c r="A3066" s="3" t="s">
        <v>22249</v>
      </c>
      <c r="B3066" s="3" t="s">
        <v>22249</v>
      </c>
      <c r="C3066" s="3" t="s">
        <v>22250</v>
      </c>
      <c r="D3066" s="3" t="s">
        <v>22251</v>
      </c>
      <c r="E3066" s="3" t="s">
        <v>22251</v>
      </c>
      <c r="F3066" s="3" t="s">
        <v>22252</v>
      </c>
      <c r="G3066" s="3" t="s">
        <v>22253</v>
      </c>
      <c r="H3066" s="3" t="s">
        <v>22254</v>
      </c>
      <c r="I3066" s="3" t="str">
        <f>IFERROR(__xludf.DUMMYFUNCTION("GOOGLETRANSLATE(H3066,""id"",""en"")"),"Redza Let's Proud Social Media Marriage Charity Marriage Join Western Good Allies Young people to show the world of Asian people with like")</f>
        <v>Redza Let's Proud Social Media Marriage Charity Marriage Join Western Good Allies Young people to show the world of Asian people with like</v>
      </c>
    </row>
    <row r="3067" ht="15.75" customHeight="1">
      <c r="A3067" s="3" t="s">
        <v>22255</v>
      </c>
      <c r="B3067" s="3" t="s">
        <v>22256</v>
      </c>
      <c r="C3067" s="3" t="s">
        <v>22257</v>
      </c>
      <c r="D3067" s="3" t="s">
        <v>22258</v>
      </c>
      <c r="E3067" s="3" t="s">
        <v>22259</v>
      </c>
      <c r="F3067" s="3" t="s">
        <v>22260</v>
      </c>
      <c r="G3067" s="3" t="s">
        <v>22261</v>
      </c>
      <c r="H3067" s="3" t="s">
        <v>22262</v>
      </c>
      <c r="I3067" s="3" t="str">
        <f>IFERROR(__xludf.DUMMYFUNCTION("GOOGLETRANSLATE(H3067,""id"",""en"")"),"Caring for young marriage just marriage focus on marriage if Allah marriage permission gives a business permit to give a teaching permit")</f>
        <v>Caring for young marriage just marriage focus on marriage if Allah marriage permission gives a business permit to give a teaching permit</v>
      </c>
    </row>
    <row r="3068" ht="15.75" customHeight="1">
      <c r="A3068" s="3" t="s">
        <v>22263</v>
      </c>
      <c r="B3068" s="3" t="s">
        <v>22264</v>
      </c>
      <c r="C3068" s="3" t="s">
        <v>22265</v>
      </c>
      <c r="D3068" s="3" t="s">
        <v>22266</v>
      </c>
      <c r="E3068" s="3" t="s">
        <v>22267</v>
      </c>
      <c r="F3068" s="3" t="s">
        <v>22268</v>
      </c>
      <c r="G3068" s="3" t="s">
        <v>22269</v>
      </c>
      <c r="H3068" s="3" t="s">
        <v>22270</v>
      </c>
      <c r="I3068" s="3" t="str">
        <f>IFERROR(__xludf.DUMMYFUNCTION("GOOGLETRANSLATE(H3068,""id"",""en"")"),"yes, just lecture young marriage, think of work")</f>
        <v>yes, just lecture young marriage, think of work</v>
      </c>
    </row>
    <row r="3069" ht="15.75" customHeight="1">
      <c r="A3069" s="3" t="s">
        <v>22271</v>
      </c>
      <c r="B3069" s="3" t="s">
        <v>22272</v>
      </c>
      <c r="C3069" s="3" t="s">
        <v>22273</v>
      </c>
      <c r="D3069" s="3" t="s">
        <v>22274</v>
      </c>
      <c r="E3069" s="3" t="s">
        <v>22275</v>
      </c>
      <c r="F3069" s="3" t="s">
        <v>22276</v>
      </c>
      <c r="G3069" s="3" t="s">
        <v>22276</v>
      </c>
      <c r="H3069" s="3" t="s">
        <v>22277</v>
      </c>
      <c r="I3069" s="3" t="str">
        <f>IFERROR(__xludf.DUMMYFUNCTION("GOOGLETRANSLATE(H3069,""id"",""en"")"),"Mary Khyal Mai Jin Logo Hospitals Bnai Hn Kafi Hn Layd Lye Qk Pmln and Zardari Tola Wesy Be Apne Elaj Lye London and Dubai Jate Hn Shaukat Khanam Hospital Mai Elaj Abhi Awam Labu Brother International Brother International Level Brother Level")</f>
        <v>Mary Khyal Mai Jin Logo Hospitals Bnai Hn Kafi Hn Layd Lye Qk Pmln and Zardari Tola Wesy Be Apne Elaj Lye London and Dubai Jate Hn Shaukat Khanam Hospital Mai Elaj Abhi Awam Labu Brother International Brother International Level Brother Level</v>
      </c>
    </row>
    <row r="3070" ht="15.75" customHeight="1">
      <c r="A3070" s="3" t="s">
        <v>22278</v>
      </c>
      <c r="B3070" s="3" t="s">
        <v>22279</v>
      </c>
      <c r="C3070" s="3" t="s">
        <v>22280</v>
      </c>
      <c r="D3070" s="3" t="s">
        <v>22281</v>
      </c>
      <c r="E3070" s="3" t="s">
        <v>22282</v>
      </c>
      <c r="F3070" s="3" t="s">
        <v>22283</v>
      </c>
      <c r="G3070" s="3" t="s">
        <v>22284</v>
      </c>
      <c r="H3070" s="3" t="s">
        <v>22285</v>
      </c>
      <c r="I3070" s="3" t="str">
        <f>IFERROR(__xludf.DUMMYFUNCTION("GOOGLETRANSLATE(H3070,""id"",""en"")"),"yes young marriage to work fuck really annoyed lectures work next to you know the stupid thought")</f>
        <v>yes young marriage to work fuck really annoyed lectures work next to you know the stupid thought</v>
      </c>
    </row>
    <row r="3071" ht="15.75" customHeight="1">
      <c r="A3071" s="3" t="s">
        <v>22286</v>
      </c>
      <c r="B3071" s="3" t="s">
        <v>22286</v>
      </c>
      <c r="C3071" s="3" t="s">
        <v>22287</v>
      </c>
      <c r="D3071" s="3" t="s">
        <v>22288</v>
      </c>
      <c r="E3071" s="3" t="s">
        <v>22289</v>
      </c>
      <c r="F3071" s="3" t="s">
        <v>22290</v>
      </c>
      <c r="G3071" s="3" t="s">
        <v>22291</v>
      </c>
      <c r="H3071" s="3" t="s">
        <v>22292</v>
      </c>
      <c r="I3071" s="3" t="str">
        <f>IFERROR(__xludf.DUMMYFUNCTION("GOOGLETRANSLATE(H3071,""id"",""en"")"),"Pondok Call the name of the young ustaz he marries the older sister who is gapernah prayer prayer soul mate the healthy body smoothly take care of the smooth fortune")</f>
        <v>Pondok Call the name of the young ustaz he marries the older sister who is gapernah prayer prayer soul mate the healthy body smoothly take care of the smooth fortune</v>
      </c>
    </row>
    <row r="3072" ht="15.75" customHeight="1">
      <c r="A3072" s="3" t="s">
        <v>22293</v>
      </c>
      <c r="B3072" s="3" t="s">
        <v>22294</v>
      </c>
      <c r="C3072" s="3" t="s">
        <v>22295</v>
      </c>
      <c r="D3072" s="3" t="s">
        <v>22296</v>
      </c>
      <c r="E3072" s="3" t="s">
        <v>22297</v>
      </c>
      <c r="F3072" s="3" t="s">
        <v>22298</v>
      </c>
      <c r="G3072" s="3" t="s">
        <v>22299</v>
      </c>
      <c r="H3072" s="3" t="s">
        <v>22300</v>
      </c>
      <c r="I3072" s="3" t="str">
        <f>IFERROR(__xludf.DUMMYFUNCTION("GOOGLETRANSLATE(H3072,""id"",""en"")"),"Girls Choose Focus Focusing with Career Ape, I hear the story if you get married young girls and friends nongkinongki take a breakup of marriage to be a life of life")</f>
        <v>Girls Choose Focus Focusing with Career Ape, I hear the story if you get married young girls and friends nongkinongki take a breakup of marriage to be a life of life</v>
      </c>
    </row>
    <row r="3073" ht="15.75" customHeight="1">
      <c r="A3073" s="3" t="s">
        <v>22301</v>
      </c>
      <c r="B3073" s="3" t="s">
        <v>22302</v>
      </c>
      <c r="C3073" s="3" t="s">
        <v>22303</v>
      </c>
      <c r="D3073" s="3" t="s">
        <v>22304</v>
      </c>
      <c r="E3073" s="3" t="s">
        <v>22305</v>
      </c>
      <c r="F3073" s="3" t="s">
        <v>22306</v>
      </c>
      <c r="G3073" s="3" t="s">
        <v>22307</v>
      </c>
      <c r="H3073" s="3" t="s">
        <v>22308</v>
      </c>
      <c r="I3073" s="3" t="str">
        <f>IFERROR(__xludf.DUMMYFUNCTION("GOOGLETRANSLATE(H3073,""id"",""en"")"),"minutes of chest pain really pain in seconds so painful to talk, misua core if you die young, marriage rights for my mother's family")</f>
        <v>minutes of chest pain really pain in seconds so painful to talk, misua core if you die young, marriage rights for my mother's family</v>
      </c>
    </row>
    <row r="3074" ht="15.75" customHeight="1">
      <c r="A3074" s="3" t="s">
        <v>22309</v>
      </c>
      <c r="B3074" s="3" t="s">
        <v>22309</v>
      </c>
      <c r="C3074" s="3" t="s">
        <v>22310</v>
      </c>
      <c r="D3074" s="3" t="s">
        <v>22311</v>
      </c>
      <c r="E3074" s="3" t="s">
        <v>22312</v>
      </c>
      <c r="F3074" s="3" t="s">
        <v>22313</v>
      </c>
      <c r="G3074" s="3" t="s">
        <v>22314</v>
      </c>
      <c r="H3074" s="3" t="s">
        <v>22315</v>
      </c>
      <c r="I3074" s="3" t="str">
        <f>IFERROR(__xludf.DUMMYFUNCTION("GOOGLETRANSLATE(H3074,""id"",""en"")"),"if the era of young marriage thinks the physical mental costs")</f>
        <v>if the era of young marriage thinks the physical mental costs</v>
      </c>
    </row>
    <row r="3075" ht="15.75" customHeight="1">
      <c r="A3075" s="3" t="s">
        <v>22316</v>
      </c>
      <c r="B3075" s="3" t="s">
        <v>22316</v>
      </c>
      <c r="C3075" s="3" t="s">
        <v>22317</v>
      </c>
      <c r="D3075" s="3" t="s">
        <v>22318</v>
      </c>
      <c r="E3075" s="3" t="s">
        <v>22318</v>
      </c>
      <c r="F3075" s="3" t="s">
        <v>22319</v>
      </c>
      <c r="G3075" s="3" t="s">
        <v>22320</v>
      </c>
      <c r="H3075" s="3" t="s">
        <v>22321</v>
      </c>
      <c r="I3075" s="3" t="str">
        <f>IFERROR(__xludf.DUMMYFUNCTION("GOOGLETRANSLATE(H3075,""id"",""en"")"),"Anja's young marriage")</f>
        <v>Anja's young marriage</v>
      </c>
    </row>
    <row r="3076" ht="15.75" customHeight="1">
      <c r="A3076" s="3" t="s">
        <v>22322</v>
      </c>
      <c r="B3076" s="3" t="s">
        <v>22322</v>
      </c>
      <c r="C3076" s="3" t="s">
        <v>22323</v>
      </c>
      <c r="D3076" s="3" t="s">
        <v>22324</v>
      </c>
      <c r="E3076" s="3" t="s">
        <v>22325</v>
      </c>
      <c r="F3076" s="3" t="s">
        <v>22326</v>
      </c>
      <c r="G3076" s="3" t="s">
        <v>22327</v>
      </c>
      <c r="H3076" s="3" t="s">
        <v>22328</v>
      </c>
      <c r="I3076" s="3" t="str">
        <f>IFERROR(__xludf.DUMMYFUNCTION("GOOGLETRANSLATE(H3076,""id"",""en"")"),"I swear uniquely really realistic so the age of the title of doctor is not used to practice because of young marriage children give up career so the old household tries to return the passion list")</f>
        <v>I swear uniquely really realistic so the age of the title of doctor is not used to practice because of young marriage children give up career so the old household tries to return the passion list</v>
      </c>
    </row>
    <row r="3077" ht="15.75" customHeight="1">
      <c r="A3077" s="3" t="s">
        <v>22329</v>
      </c>
      <c r="B3077" s="3" t="s">
        <v>22330</v>
      </c>
      <c r="C3077" s="3" t="s">
        <v>22331</v>
      </c>
      <c r="D3077" s="3" t="s">
        <v>22332</v>
      </c>
      <c r="E3077" s="3" t="s">
        <v>22333</v>
      </c>
      <c r="F3077" s="3" t="s">
        <v>22334</v>
      </c>
      <c r="G3077" s="3" t="s">
        <v>22335</v>
      </c>
      <c r="H3077" s="3" t="s">
        <v>22336</v>
      </c>
      <c r="I3077" s="3" t="str">
        <f>IFERROR(__xludf.DUMMYFUNCTION("GOOGLETRANSLATE(H3077,""id"",""en"")"),"Anjir See Sg Mommy Starla Fear of Marriage Fuck Yes, a guy is satisfied with a beautiful wife, a very sholehah wife, woii.")</f>
        <v>Anjir See Sg Mommy Starla Fear of Marriage Fuck Yes, a guy is satisfied with a beautiful wife, a very sholehah wife, woii.</v>
      </c>
    </row>
    <row r="3078" ht="15.75" customHeight="1">
      <c r="A3078" s="3" t="s">
        <v>22337</v>
      </c>
      <c r="B3078" s="3" t="s">
        <v>22338</v>
      </c>
      <c r="C3078" s="3" t="s">
        <v>22339</v>
      </c>
      <c r="D3078" s="3" t="s">
        <v>22340</v>
      </c>
      <c r="E3078" s="3" t="s">
        <v>22341</v>
      </c>
      <c r="F3078" s="3" t="s">
        <v>22342</v>
      </c>
      <c r="G3078" s="3" t="s">
        <v>22342</v>
      </c>
      <c r="H3078" s="3" t="s">
        <v>22343</v>
      </c>
      <c r="I3078" s="3" t="str">
        <f>IFERROR(__xludf.DUMMYFUNCTION("GOOGLETRANSLATE(H3078,""id"",""en"")"),"Young marriage")</f>
        <v>Young marriage</v>
      </c>
    </row>
    <row r="3079" ht="15.75" customHeight="1">
      <c r="A3079" s="3" t="s">
        <v>22344</v>
      </c>
      <c r="B3079" s="3" t="s">
        <v>22345</v>
      </c>
      <c r="C3079" s="3" t="s">
        <v>22346</v>
      </c>
      <c r="D3079" s="3" t="s">
        <v>22347</v>
      </c>
      <c r="E3079" s="3" t="s">
        <v>22348</v>
      </c>
      <c r="F3079" s="3" t="s">
        <v>22349</v>
      </c>
      <c r="G3079" s="3" t="s">
        <v>22350</v>
      </c>
      <c r="H3079" s="3" t="s">
        <v>22351</v>
      </c>
      <c r="I3079" s="3" t="str">
        <f>IFERROR(__xludf.DUMMYFUNCTION("GOOGLETRANSLATE(H3079,""id"",""en"")"),"no intention of liking young marriage yes teenagers must marry busyeeettt")</f>
        <v>no intention of liking young marriage yes teenagers must marry busyeeettt</v>
      </c>
    </row>
    <row r="3080" ht="15.75" customHeight="1">
      <c r="A3080" s="3" t="s">
        <v>22352</v>
      </c>
      <c r="B3080" s="3" t="s">
        <v>22353</v>
      </c>
      <c r="C3080" s="3" t="s">
        <v>22354</v>
      </c>
      <c r="D3080" s="3" t="s">
        <v>22355</v>
      </c>
      <c r="E3080" s="3" t="s">
        <v>22356</v>
      </c>
      <c r="F3080" s="3" t="s">
        <v>22357</v>
      </c>
      <c r="G3080" s="3" t="s">
        <v>22358</v>
      </c>
      <c r="H3080" s="3" t="s">
        <v>22359</v>
      </c>
      <c r="I3080" s="3" t="str">
        <f>IFERROR(__xludf.DUMMYFUNCTION("GOOGLETRANSLATE(H3080,""id"",""en"")"),"Gyomei Hashira Old, Old, the old lifetime is short, the young marriage")</f>
        <v>Gyomei Hashira Old, Old, the old lifetime is short, the young marriage</v>
      </c>
    </row>
    <row r="3081" ht="15.75" customHeight="1">
      <c r="A3081" s="3" t="s">
        <v>22360</v>
      </c>
      <c r="B3081" s="3" t="s">
        <v>22361</v>
      </c>
      <c r="C3081" s="3" t="s">
        <v>22362</v>
      </c>
      <c r="D3081" s="3" t="s">
        <v>22363</v>
      </c>
      <c r="E3081" s="3" t="s">
        <v>22364</v>
      </c>
      <c r="F3081" s="3" t="s">
        <v>169</v>
      </c>
      <c r="G3081" s="3" t="s">
        <v>169</v>
      </c>
      <c r="H3081" s="3" t="s">
        <v>170</v>
      </c>
      <c r="I3081" s="3" t="str">
        <f>IFERROR(__xludf.DUMMYFUNCTION("GOOGLETRANSLATE(H3081,""id"",""en"")"),"The Young Marriage")</f>
        <v>The Young Marriage</v>
      </c>
    </row>
    <row r="3082" ht="15.75" customHeight="1">
      <c r="A3082" s="3" t="s">
        <v>22365</v>
      </c>
      <c r="B3082" s="3" t="s">
        <v>22365</v>
      </c>
      <c r="C3082" s="3" t="s">
        <v>22365</v>
      </c>
      <c r="D3082" s="3" t="s">
        <v>22366</v>
      </c>
      <c r="E3082" s="3" t="s">
        <v>22367</v>
      </c>
      <c r="F3082" s="3" t="s">
        <v>22368</v>
      </c>
      <c r="G3082" s="3" t="s">
        <v>22369</v>
      </c>
      <c r="H3082" s="3" t="s">
        <v>22370</v>
      </c>
      <c r="I3082" s="3" t="str">
        <f>IFERROR(__xludf.DUMMYFUNCTION("GOOGLETRANSLATE(H3082,""id"",""en"")"),"fuck ya young just tell marriage")</f>
        <v>fuck ya young just tell marriage</v>
      </c>
    </row>
    <row r="3083" ht="15.75" customHeight="1">
      <c r="A3083" s="3" t="s">
        <v>22371</v>
      </c>
      <c r="B3083" s="3" t="s">
        <v>22371</v>
      </c>
      <c r="C3083" s="3" t="s">
        <v>22372</v>
      </c>
      <c r="D3083" s="3" t="s">
        <v>22373</v>
      </c>
      <c r="E3083" s="3" t="s">
        <v>22374</v>
      </c>
      <c r="F3083" s="3" t="s">
        <v>22375</v>
      </c>
      <c r="G3083" s="3" t="s">
        <v>22376</v>
      </c>
      <c r="H3083" s="3" t="s">
        <v>22377</v>
      </c>
      <c r="I3083" s="3" t="str">
        <f>IFERROR(__xludf.DUMMYFUNCTION("GOOGLETRANSLATE(H3083,""id"",""en"")"),"Mental Breeding in the World of Husband and Wife Chasing Didik Karer Money Family Marriage Young")</f>
        <v>Mental Breeding in the World of Husband and Wife Chasing Didik Karer Money Family Marriage Young</v>
      </c>
    </row>
    <row r="3084" ht="15.75" customHeight="1">
      <c r="A3084" s="3" t="s">
        <v>170</v>
      </c>
      <c r="B3084" s="3" t="s">
        <v>170</v>
      </c>
      <c r="C3084" s="3" t="s">
        <v>170</v>
      </c>
      <c r="D3084" s="3" t="s">
        <v>169</v>
      </c>
      <c r="E3084" s="3" t="s">
        <v>169</v>
      </c>
      <c r="F3084" s="3" t="s">
        <v>169</v>
      </c>
      <c r="G3084" s="3" t="s">
        <v>169</v>
      </c>
      <c r="H3084" s="3" t="s">
        <v>170</v>
      </c>
      <c r="I3084" s="3" t="str">
        <f>IFERROR(__xludf.DUMMYFUNCTION("GOOGLETRANSLATE(H3084,""id"",""en"")"),"The Young Marriage")</f>
        <v>The Young Marriage</v>
      </c>
    </row>
    <row r="3085" ht="15.75" customHeight="1">
      <c r="A3085" s="3" t="s">
        <v>22378</v>
      </c>
      <c r="B3085" s="3" t="s">
        <v>22378</v>
      </c>
      <c r="C3085" s="3" t="s">
        <v>22379</v>
      </c>
      <c r="D3085" s="3" t="s">
        <v>22380</v>
      </c>
      <c r="E3085" s="3" t="s">
        <v>22381</v>
      </c>
      <c r="F3085" s="3" t="s">
        <v>22382</v>
      </c>
      <c r="G3085" s="3" t="s">
        <v>22383</v>
      </c>
      <c r="H3085" s="3" t="s">
        <v>22384</v>
      </c>
      <c r="I3085" s="3" t="str">
        <f>IFERROR(__xludf.DUMMYFUNCTION("GOOGLETRANSLATE(H3085,""id"",""en"")"),"better marriage late young divorce can")</f>
        <v>better marriage late young divorce can</v>
      </c>
    </row>
    <row r="3086" ht="15.75" customHeight="1">
      <c r="A3086" s="3" t="s">
        <v>22385</v>
      </c>
      <c r="B3086" s="3" t="s">
        <v>22386</v>
      </c>
      <c r="C3086" s="3" t="s">
        <v>22387</v>
      </c>
      <c r="D3086" s="3" t="s">
        <v>22388</v>
      </c>
      <c r="E3086" s="3" t="s">
        <v>22389</v>
      </c>
      <c r="F3086" s="3" t="s">
        <v>22390</v>
      </c>
      <c r="G3086" s="3" t="s">
        <v>22391</v>
      </c>
      <c r="H3086" s="3" t="s">
        <v>22392</v>
      </c>
      <c r="I3086" s="3" t="str">
        <f>IFERROR(__xludf.DUMMYFUNCTION("GOOGLETRANSLATE(H3086,""id"",""en"")"),"O Allah, young married, marriage, a big girls, one family, needs validation")</f>
        <v>O Allah, young married, marriage, a big girls, one family, needs validation</v>
      </c>
    </row>
    <row r="3087" ht="15.75" customHeight="1">
      <c r="A3087" s="3" t="s">
        <v>22393</v>
      </c>
      <c r="B3087" s="3" t="s">
        <v>22394</v>
      </c>
      <c r="C3087" s="3" t="s">
        <v>22395</v>
      </c>
      <c r="D3087" s="3" t="s">
        <v>22396</v>
      </c>
      <c r="E3087" s="3" t="s">
        <v>22397</v>
      </c>
      <c r="F3087" s="3" t="s">
        <v>22398</v>
      </c>
      <c r="G3087" s="3" t="s">
        <v>22399</v>
      </c>
      <c r="H3087" s="3" t="s">
        <v>22400</v>
      </c>
      <c r="I3087" s="3" t="str">
        <f>IFERROR(__xludf.DUMMYFUNCTION("GOOGLETRANSLATE(H3087,""id"",""en"")"),"Alah is complicated, adjusting to live in life if you get a young marriage, the life of people does not add to the burden of life, yes, life is good, sorry for young")</f>
        <v>Alah is complicated, adjusting to live in life if you get a young marriage, the life of people does not add to the burden of life, yes, life is good, sorry for young</v>
      </c>
    </row>
    <row r="3088" ht="15.75" customHeight="1">
      <c r="A3088" s="3" t="s">
        <v>22401</v>
      </c>
      <c r="B3088" s="3" t="s">
        <v>22402</v>
      </c>
      <c r="C3088" s="3" t="s">
        <v>22403</v>
      </c>
      <c r="D3088" s="3" t="s">
        <v>22404</v>
      </c>
      <c r="E3088" s="3" t="s">
        <v>22405</v>
      </c>
      <c r="F3088" s="3" t="s">
        <v>22406</v>
      </c>
      <c r="G3088" s="3" t="s">
        <v>22407</v>
      </c>
      <c r="H3088" s="3" t="s">
        <v>22408</v>
      </c>
      <c r="I3088" s="3" t="str">
        <f>IFERROR(__xludf.DUMMYFUNCTION("GOOGLETRANSLATE(H3088,""id"",""en"")"),"Thankfully parents are forced to get married quickly, people say people are not productive old, say old age, say old if you just say you live young")</f>
        <v>Thankfully parents are forced to get married quickly, people say people are not productive old, say old age, say old if you just say you live young</v>
      </c>
    </row>
    <row r="3089" ht="15.75" customHeight="1">
      <c r="A3089" s="3" t="s">
        <v>22409</v>
      </c>
      <c r="B3089" s="3" t="s">
        <v>22409</v>
      </c>
      <c r="C3089" s="3" t="s">
        <v>22410</v>
      </c>
      <c r="D3089" s="3" t="s">
        <v>22411</v>
      </c>
      <c r="E3089" s="3" t="s">
        <v>22412</v>
      </c>
      <c r="F3089" s="3" t="s">
        <v>22413</v>
      </c>
      <c r="G3089" s="3" t="s">
        <v>22414</v>
      </c>
      <c r="H3089" s="3" t="s">
        <v>22415</v>
      </c>
      <c r="I3089" s="3" t="str">
        <f>IFERROR(__xludf.DUMMYFUNCTION("GOOGLETRANSLATE(H3089,""id"",""en"")"),"young marriage duid candidate")</f>
        <v>young marriage duid candidate</v>
      </c>
    </row>
    <row r="3090" ht="15.75" customHeight="1">
      <c r="A3090" s="3" t="s">
        <v>22416</v>
      </c>
      <c r="B3090" s="3" t="s">
        <v>22416</v>
      </c>
      <c r="C3090" s="3" t="s">
        <v>22417</v>
      </c>
      <c r="D3090" s="3" t="s">
        <v>22418</v>
      </c>
      <c r="E3090" s="3" t="s">
        <v>22419</v>
      </c>
      <c r="F3090" s="3" t="s">
        <v>22420</v>
      </c>
      <c r="G3090" s="3" t="s">
        <v>22420</v>
      </c>
      <c r="H3090" s="3" t="s">
        <v>22421</v>
      </c>
      <c r="I3090" s="3" t="str">
        <f>IFERROR(__xludf.DUMMYFUNCTION("GOOGLETRANSLATE(H3090,""id"",""en"")"),"Tomorrow's invitation is a very young married friend fuck")</f>
        <v>Tomorrow's invitation is a very young married friend fuck</v>
      </c>
    </row>
    <row r="3091" ht="15.75" customHeight="1">
      <c r="A3091" s="3" t="s">
        <v>22422</v>
      </c>
      <c r="B3091" s="3" t="s">
        <v>22422</v>
      </c>
      <c r="C3091" s="3" t="s">
        <v>22423</v>
      </c>
      <c r="D3091" s="3" t="s">
        <v>22424</v>
      </c>
      <c r="E3091" s="3" t="s">
        <v>22424</v>
      </c>
      <c r="F3091" s="3" t="s">
        <v>22425</v>
      </c>
      <c r="G3091" s="3" t="s">
        <v>22426</v>
      </c>
      <c r="H3091" s="3" t="s">
        <v>22427</v>
      </c>
      <c r="I3091" s="3" t="str">
        <f>IFERROR(__xludf.DUMMYFUNCTION("GOOGLETRANSLATE(H3091,""id"",""en"")"),"Regarding Ruby ID Like to say young, say young Gorou's marriage is impulsive emotions. She just really meant it but yes gorou have special spots in her heart exades of romantic adoring respect")</f>
        <v>Regarding Ruby ID Like to say young, say young Gorou's marriage is impulsive emotions. She just really meant it but yes gorou have special spots in her heart exades of romantic adoring respect</v>
      </c>
    </row>
    <row r="3092" ht="15.75" customHeight="1">
      <c r="A3092" s="3" t="s">
        <v>22428</v>
      </c>
      <c r="B3092" s="3" t="s">
        <v>22428</v>
      </c>
      <c r="C3092" s="3" t="s">
        <v>22429</v>
      </c>
      <c r="D3092" s="3" t="s">
        <v>22430</v>
      </c>
      <c r="E3092" s="3" t="s">
        <v>22431</v>
      </c>
      <c r="F3092" s="3" t="s">
        <v>22432</v>
      </c>
      <c r="G3092" s="3" t="s">
        <v>22433</v>
      </c>
      <c r="H3092" s="3" t="s">
        <v>22434</v>
      </c>
      <c r="I3092" s="3" t="str">
        <f>IFERROR(__xludf.DUMMYFUNCTION("GOOGLETRANSLATE(H3092,""id"",""en"")"),"young marriage fuck male according to mwehe type")</f>
        <v>young marriage fuck male according to mwehe type</v>
      </c>
    </row>
    <row r="3093" ht="15.75" customHeight="1">
      <c r="A3093" s="3" t="s">
        <v>22435</v>
      </c>
      <c r="B3093" s="3" t="s">
        <v>22435</v>
      </c>
      <c r="C3093" s="3" t="s">
        <v>22436</v>
      </c>
      <c r="D3093" s="3" t="s">
        <v>22437</v>
      </c>
      <c r="E3093" s="3" t="s">
        <v>22438</v>
      </c>
      <c r="F3093" s="3" t="s">
        <v>22439</v>
      </c>
      <c r="G3093" s="3" t="s">
        <v>22440</v>
      </c>
      <c r="H3093" s="3" t="s">
        <v>22441</v>
      </c>
      <c r="I3093" s="3" t="str">
        <f>IFERROR(__xludf.DUMMYFUNCTION("GOOGLETRANSLATE(H3093,""id"",""en"")"),"really emotional marriage if the pleasure of young people before marriage do not think, parents are tired")</f>
        <v>really emotional marriage if the pleasure of young people before marriage do not think, parents are tired</v>
      </c>
    </row>
    <row r="3094" ht="15.75" customHeight="1">
      <c r="A3094" s="3" t="s">
        <v>22442</v>
      </c>
      <c r="B3094" s="3" t="s">
        <v>22442</v>
      </c>
      <c r="C3094" s="3" t="s">
        <v>22443</v>
      </c>
      <c r="D3094" s="3" t="s">
        <v>22444</v>
      </c>
      <c r="E3094" s="3" t="s">
        <v>22444</v>
      </c>
      <c r="F3094" s="3" t="s">
        <v>22445</v>
      </c>
      <c r="G3094" s="3" t="s">
        <v>22446</v>
      </c>
      <c r="H3094" s="3" t="s">
        <v>22447</v>
      </c>
      <c r="I3094" s="3" t="str">
        <f>IFERROR(__xludf.DUMMYFUNCTION("GOOGLETRANSLATE(H3094,""id"",""en"")"),"Young marriage guy")</f>
        <v>Young marriage guy</v>
      </c>
    </row>
    <row r="3095" ht="15.75" customHeight="1">
      <c r="A3095" s="3" t="s">
        <v>170</v>
      </c>
      <c r="B3095" s="3" t="s">
        <v>170</v>
      </c>
      <c r="C3095" s="3" t="s">
        <v>170</v>
      </c>
      <c r="D3095" s="3" t="s">
        <v>169</v>
      </c>
      <c r="E3095" s="3" t="s">
        <v>169</v>
      </c>
      <c r="F3095" s="3" t="s">
        <v>169</v>
      </c>
      <c r="G3095" s="3" t="s">
        <v>169</v>
      </c>
      <c r="H3095" s="3" t="s">
        <v>170</v>
      </c>
      <c r="I3095" s="3" t="str">
        <f>IFERROR(__xludf.DUMMYFUNCTION("GOOGLETRANSLATE(H3095,""id"",""en"")"),"The Young Marriage")</f>
        <v>The Young Marriage</v>
      </c>
    </row>
    <row r="3096" ht="15.75" customHeight="1">
      <c r="A3096" s="3" t="s">
        <v>22448</v>
      </c>
      <c r="B3096" s="3" t="s">
        <v>22448</v>
      </c>
      <c r="C3096" s="3" t="s">
        <v>22449</v>
      </c>
      <c r="D3096" s="3" t="s">
        <v>22450</v>
      </c>
      <c r="E3096" s="3" t="s">
        <v>22451</v>
      </c>
      <c r="F3096" s="3" t="s">
        <v>22452</v>
      </c>
      <c r="G3096" s="3" t="s">
        <v>22453</v>
      </c>
      <c r="H3096" s="3" t="s">
        <v>22454</v>
      </c>
      <c r="I3096" s="3" t="str">
        <f>IFERROR(__xludf.DUMMYFUNCTION("GOOGLETRANSLATE(H3096,""id"",""en"")"),"Marriage Lecture Semester Advisivine Fast Find Candidates for Advisory Both Lecture Thank You Young Auntie Uncle")</f>
        <v>Marriage Lecture Semester Advisivine Fast Find Candidates for Advisory Both Lecture Thank You Young Auntie Uncle</v>
      </c>
    </row>
    <row r="3097" ht="15.75" customHeight="1">
      <c r="A3097" s="3" t="s">
        <v>22455</v>
      </c>
      <c r="B3097" s="3" t="s">
        <v>22456</v>
      </c>
      <c r="C3097" s="3" t="s">
        <v>22457</v>
      </c>
      <c r="D3097" s="3" t="s">
        <v>22458</v>
      </c>
      <c r="E3097" s="3" t="s">
        <v>22459</v>
      </c>
      <c r="F3097" s="3" t="s">
        <v>22460</v>
      </c>
      <c r="G3097" s="3" t="s">
        <v>22461</v>
      </c>
      <c r="H3097" s="3" t="s">
        <v>22462</v>
      </c>
      <c r="I3097" s="3" t="str">
        <f>IFERROR(__xludf.DUMMYFUNCTION("GOOGLETRANSLATE(H3097,""id"",""en"")"),"said I thought that marriage was lacking the burden of happy life, not even more favorable, young favors themselves, just happy to like marriage to marry after Kuta")</f>
        <v>said I thought that marriage was lacking the burden of happy life, not even more favorable, young favors themselves, just happy to like marriage to marry after Kuta</v>
      </c>
    </row>
    <row r="3098" ht="15.75" customHeight="1">
      <c r="A3098" s="3" t="s">
        <v>22463</v>
      </c>
      <c r="B3098" s="3" t="s">
        <v>22464</v>
      </c>
      <c r="C3098" s="3" t="s">
        <v>22465</v>
      </c>
      <c r="D3098" s="3" t="s">
        <v>22466</v>
      </c>
      <c r="E3098" s="3" t="s">
        <v>22467</v>
      </c>
      <c r="F3098" s="3" t="s">
        <v>22468</v>
      </c>
      <c r="G3098" s="3" t="s">
        <v>22468</v>
      </c>
      <c r="H3098" s="3" t="s">
        <v>22469</v>
      </c>
      <c r="I3098" s="3" t="str">
        <f>IFERROR(__xludf.DUMMYFUNCTION("GOOGLETRANSLATE(H3098,""id"",""en"")"),"Young Marriage Chan")</f>
        <v>Young Marriage Chan</v>
      </c>
    </row>
    <row r="3099" ht="15.75" customHeight="1">
      <c r="A3099" s="3" t="s">
        <v>22470</v>
      </c>
      <c r="B3099" s="3" t="s">
        <v>22471</v>
      </c>
      <c r="C3099" s="3" t="s">
        <v>22472</v>
      </c>
      <c r="D3099" s="3" t="s">
        <v>22473</v>
      </c>
      <c r="E3099" s="3" t="s">
        <v>22474</v>
      </c>
      <c r="F3099" s="3" t="s">
        <v>22475</v>
      </c>
      <c r="G3099" s="3" t="s">
        <v>22476</v>
      </c>
      <c r="H3099" s="3" t="s">
        <v>22477</v>
      </c>
      <c r="I3099" s="3" t="str">
        <f>IFERROR(__xludf.DUMMYFUNCTION("GOOGLETRANSLATE(H3099,""id"",""en"")"),"eid day afternoon wrong college friend playing home after the in -law's house stopped by for a while fyi with her husband's husband to wait for the car to make a fear of marriage young")</f>
        <v>eid day afternoon wrong college friend playing home after the in -law's house stopped by for a while fyi with her husband's husband to wait for the car to make a fear of marriage young</v>
      </c>
    </row>
    <row r="3100" ht="15.75" customHeight="1">
      <c r="A3100" s="3" t="s">
        <v>22478</v>
      </c>
      <c r="B3100" s="3" t="s">
        <v>22479</v>
      </c>
      <c r="C3100" s="3" t="s">
        <v>22480</v>
      </c>
      <c r="D3100" s="3" t="s">
        <v>22481</v>
      </c>
      <c r="E3100" s="3" t="s">
        <v>22482</v>
      </c>
      <c r="F3100" s="3" t="s">
        <v>22483</v>
      </c>
      <c r="G3100" s="3" t="s">
        <v>22484</v>
      </c>
      <c r="H3100" s="3" t="s">
        <v>22485</v>
      </c>
      <c r="I3100" s="3" t="str">
        <f>IFERROR(__xludf.DUMMYFUNCTION("GOOGLETRANSLATE(H3100,""id"",""en"")"),"I say don't get married quickly, I think that the young marriage is Anjjjj")</f>
        <v>I say don't get married quickly, I think that the young marriage is Anjjjj</v>
      </c>
    </row>
    <row r="3101" ht="15.75" customHeight="1">
      <c r="A3101" s="3" t="s">
        <v>22486</v>
      </c>
      <c r="B3101" s="3" t="s">
        <v>22487</v>
      </c>
      <c r="C3101" s="3" t="s">
        <v>22488</v>
      </c>
      <c r="D3101" s="3" t="s">
        <v>22489</v>
      </c>
      <c r="E3101" s="3" t="s">
        <v>22490</v>
      </c>
      <c r="F3101" s="3" t="s">
        <v>22491</v>
      </c>
      <c r="G3101" s="3" t="s">
        <v>22492</v>
      </c>
      <c r="H3101" s="3" t="s">
        <v>22493</v>
      </c>
      <c r="I3101" s="3" t="str">
        <f>IFERROR(__xludf.DUMMYFUNCTION("GOOGLETRANSLATE(H3101,""id"",""en"")"),"Single looking for a guy to tidal live")</f>
        <v>Single looking for a guy to tidal live</v>
      </c>
    </row>
    <row r="3102" ht="15.75" customHeight="1">
      <c r="A3102" s="3" t="s">
        <v>22494</v>
      </c>
      <c r="B3102" s="3" t="s">
        <v>22495</v>
      </c>
      <c r="C3102" s="3" t="s">
        <v>22496</v>
      </c>
      <c r="D3102" s="3" t="s">
        <v>22497</v>
      </c>
      <c r="E3102" s="3" t="s">
        <v>22498</v>
      </c>
      <c r="F3102" s="3" t="s">
        <v>22499</v>
      </c>
      <c r="G3102" s="3" t="s">
        <v>22500</v>
      </c>
      <c r="H3102" s="3" t="s">
        <v>22501</v>
      </c>
      <c r="I3102" s="3" t="str">
        <f>IFERROR(__xludf.DUMMYFUNCTION("GOOGLETRANSLATE(H3102,""id"",""en"")"),"Acehnese people if you get married old, young warkop")</f>
        <v>Acehnese people if you get married old, young warkop</v>
      </c>
    </row>
    <row r="3103" ht="15.75" customHeight="1">
      <c r="A3103" s="3" t="s">
        <v>22502</v>
      </c>
      <c r="B3103" s="3" t="s">
        <v>22503</v>
      </c>
      <c r="C3103" s="3" t="s">
        <v>22504</v>
      </c>
      <c r="D3103" s="3" t="s">
        <v>22505</v>
      </c>
      <c r="E3103" s="3" t="s">
        <v>22506</v>
      </c>
      <c r="F3103" s="3" t="s">
        <v>22507</v>
      </c>
      <c r="G3103" s="3" t="s">
        <v>22508</v>
      </c>
      <c r="H3103" s="3" t="s">
        <v>22509</v>
      </c>
      <c r="I3103" s="3" t="str">
        <f>IFERROR(__xludf.DUMMYFUNCTION("GOOGLETRANSLATE(H3103,""id"",""en"")"),"don't forget to daten, I thought young marriage")</f>
        <v>don't forget to daten, I thought young marriage</v>
      </c>
    </row>
    <row r="3104" ht="15.75" customHeight="1">
      <c r="A3104" s="3" t="s">
        <v>22510</v>
      </c>
      <c r="B3104" s="3" t="s">
        <v>22510</v>
      </c>
      <c r="C3104" s="3" t="s">
        <v>22511</v>
      </c>
      <c r="D3104" s="3" t="s">
        <v>22512</v>
      </c>
      <c r="E3104" s="3" t="s">
        <v>22513</v>
      </c>
      <c r="F3104" s="3" t="s">
        <v>22514</v>
      </c>
      <c r="G3104" s="3" t="s">
        <v>22515</v>
      </c>
      <c r="H3104" s="3" t="s">
        <v>22516</v>
      </c>
      <c r="I3104" s="3" t="str">
        <f>IFERROR(__xludf.DUMMYFUNCTION("GOOGLETRANSLATE(H3104,""id"",""en"")"),"Alhamdulillah, the marriage circle of marriage God gives a friend of the youth marriage, so if you don't have a bayik")</f>
        <v>Alhamdulillah, the marriage circle of marriage God gives a friend of the youth marriage, so if you don't have a bayik</v>
      </c>
    </row>
    <row r="3105" ht="15.75" customHeight="1">
      <c r="A3105" s="3" t="s">
        <v>22517</v>
      </c>
      <c r="B3105" s="3" t="s">
        <v>22518</v>
      </c>
      <c r="C3105" s="3" t="s">
        <v>22519</v>
      </c>
      <c r="D3105" s="3" t="s">
        <v>22520</v>
      </c>
      <c r="E3105" s="3" t="s">
        <v>22521</v>
      </c>
      <c r="F3105" s="3" t="s">
        <v>22522</v>
      </c>
      <c r="G3105" s="3" t="s">
        <v>22523</v>
      </c>
      <c r="H3105" s="3" t="s">
        <v>22524</v>
      </c>
      <c r="I3105" s="3" t="str">
        <f>IFERROR(__xludf.DUMMYFUNCTION("GOOGLETRANSLATE(H3105,""id"",""en"")"),"Lebaran Lebaran Forbid Young Marriage Thank You Kluargaq Wejangannya Stuju")</f>
        <v>Lebaran Lebaran Forbid Young Marriage Thank You Kluargaq Wejangannya Stuju</v>
      </c>
    </row>
    <row r="3106" ht="15.75" customHeight="1">
      <c r="A3106" s="3" t="s">
        <v>22525</v>
      </c>
      <c r="B3106" s="3" t="s">
        <v>22526</v>
      </c>
      <c r="C3106" s="3" t="s">
        <v>22527</v>
      </c>
      <c r="D3106" s="3" t="s">
        <v>22528</v>
      </c>
      <c r="E3106" s="3" t="s">
        <v>22529</v>
      </c>
      <c r="F3106" s="3" t="s">
        <v>22530</v>
      </c>
      <c r="G3106" s="3" t="s">
        <v>22530</v>
      </c>
      <c r="H3106" s="3" t="s">
        <v>22531</v>
      </c>
      <c r="I3106" s="3" t="str">
        <f>IFERROR(__xludf.DUMMYFUNCTION("GOOGLETRANSLATE(H3106,""id"",""en"")"),"plot twist heee marriage si lohh young marriage pregnant but")</f>
        <v>plot twist heee marriage si lohh young marriage pregnant but</v>
      </c>
    </row>
    <row r="3107" ht="15.75" customHeight="1">
      <c r="A3107" s="3" t="s">
        <v>22532</v>
      </c>
      <c r="B3107" s="3" t="s">
        <v>22533</v>
      </c>
      <c r="C3107" s="3" t="s">
        <v>22534</v>
      </c>
      <c r="D3107" s="3" t="s">
        <v>22535</v>
      </c>
      <c r="E3107" s="3" t="s">
        <v>22536</v>
      </c>
      <c r="F3107" s="3" t="s">
        <v>22537</v>
      </c>
      <c r="G3107" s="3" t="s">
        <v>22538</v>
      </c>
      <c r="H3107" s="3" t="s">
        <v>22539</v>
      </c>
      <c r="I3107" s="3" t="str">
        <f>IFERROR(__xludf.DUMMYFUNCTION("GOOGLETRANSLATE(H3107,""id"",""en"")"),"marriage etc. young marriages Fast Fast Main Benchmark SUCCESS SUCCESS WORLD WORDS The sarcasm of the marriage person sponsors their parents marriage to get pregnant with hard halal tubes")</f>
        <v>marriage etc. young marriages Fast Fast Main Benchmark SUCCESS SUCCESS WORLD WORDS The sarcasm of the marriage person sponsors their parents marriage to get pregnant with hard halal tubes</v>
      </c>
    </row>
    <row r="3108" ht="15.75" customHeight="1">
      <c r="A3108" s="3" t="s">
        <v>22540</v>
      </c>
      <c r="B3108" s="3" t="s">
        <v>22541</v>
      </c>
      <c r="C3108" s="3" t="s">
        <v>22542</v>
      </c>
      <c r="D3108" s="3" t="s">
        <v>22543</v>
      </c>
      <c r="E3108" s="3" t="s">
        <v>22544</v>
      </c>
      <c r="F3108" s="3" t="s">
        <v>22545</v>
      </c>
      <c r="G3108" s="3" t="s">
        <v>22546</v>
      </c>
      <c r="H3108" s="3" t="s">
        <v>22547</v>
      </c>
      <c r="I3108" s="3" t="str">
        <f>IFERROR(__xludf.DUMMYFUNCTION("GOOGLETRANSLATE(H3108,""id"",""en"")"),"Guess young marriage")</f>
        <v>Guess young marriage</v>
      </c>
    </row>
    <row r="3109" ht="15.75" customHeight="1">
      <c r="A3109" s="3" t="s">
        <v>22548</v>
      </c>
      <c r="B3109" s="3" t="s">
        <v>22548</v>
      </c>
      <c r="C3109" s="3" t="s">
        <v>22549</v>
      </c>
      <c r="D3109" s="3" t="s">
        <v>22550</v>
      </c>
      <c r="E3109" s="3" t="s">
        <v>22551</v>
      </c>
      <c r="F3109" s="3" t="s">
        <v>22552</v>
      </c>
      <c r="G3109" s="3" t="s">
        <v>22553</v>
      </c>
      <c r="H3109" s="3" t="s">
        <v>22554</v>
      </c>
      <c r="I3109" s="3" t="str">
        <f>IFERROR(__xludf.DUMMYFUNCTION("GOOGLETRANSLATE(H3109,""id"",""en"")"),"The family of the marriage family mature just foundered or conflict the young marriage fishing fishing was afraid")</f>
        <v>The family of the marriage family mature just foundered or conflict the young marriage fishing fishing was afraid</v>
      </c>
    </row>
    <row r="3110" ht="15.75" customHeight="1">
      <c r="A3110" s="3" t="s">
        <v>22555</v>
      </c>
      <c r="B3110" s="3" t="s">
        <v>22556</v>
      </c>
      <c r="C3110" s="3" t="s">
        <v>22557</v>
      </c>
      <c r="D3110" s="3" t="s">
        <v>22558</v>
      </c>
      <c r="E3110" s="3" t="s">
        <v>22559</v>
      </c>
      <c r="F3110" s="3" t="s">
        <v>22560</v>
      </c>
      <c r="G3110" s="3" t="s">
        <v>22560</v>
      </c>
      <c r="H3110" s="3" t="s">
        <v>22561</v>
      </c>
      <c r="I3110" s="3" t="str">
        <f>IFERROR(__xludf.DUMMYFUNCTION("GOOGLETRANSLATE(H3110,""id"",""en"")"),"ohm handsome nanon pretty better marriage just young")</f>
        <v>ohm handsome nanon pretty better marriage just young</v>
      </c>
    </row>
    <row r="3111" ht="15.75" customHeight="1">
      <c r="A3111" s="3" t="s">
        <v>22562</v>
      </c>
      <c r="B3111" s="3" t="s">
        <v>22563</v>
      </c>
      <c r="C3111" s="3" t="s">
        <v>22564</v>
      </c>
      <c r="D3111" s="3" t="s">
        <v>22565</v>
      </c>
      <c r="E3111" s="3" t="s">
        <v>22566</v>
      </c>
      <c r="F3111" s="3" t="s">
        <v>22567</v>
      </c>
      <c r="G3111" s="3" t="s">
        <v>22568</v>
      </c>
      <c r="H3111" s="3" t="s">
        <v>22569</v>
      </c>
      <c r="I3111" s="3" t="str">
        <f>IFERROR(__xludf.DUMMYFUNCTION("GOOGLETRANSLATE(H3111,""id"",""en"")"),"Very funny story young girls like beautiful girlfriends marriage shocked Anjerrr")</f>
        <v>Very funny story young girls like beautiful girlfriends marriage shocked Anjerrr</v>
      </c>
    </row>
    <row r="3112" ht="15.75" customHeight="1">
      <c r="A3112" s="3" t="s">
        <v>22570</v>
      </c>
      <c r="B3112" s="3" t="s">
        <v>22571</v>
      </c>
      <c r="C3112" s="3" t="s">
        <v>22572</v>
      </c>
      <c r="D3112" s="3" t="s">
        <v>22573</v>
      </c>
      <c r="E3112" s="3" t="s">
        <v>22574</v>
      </c>
      <c r="F3112" s="3" t="s">
        <v>22575</v>
      </c>
      <c r="G3112" s="3" t="s">
        <v>22575</v>
      </c>
      <c r="H3112" s="3" t="s">
        <v>22576</v>
      </c>
      <c r="I3112" s="3" t="str">
        <f>IFERROR(__xludf.DUMMYFUNCTION("GOOGLETRANSLATE(H3112,""id"",""en"")"),"Marriage mudasapa died")</f>
        <v>Marriage mudasapa died</v>
      </c>
    </row>
    <row r="3113" ht="15.75" customHeight="1">
      <c r="A3113" s="3" t="s">
        <v>22577</v>
      </c>
      <c r="B3113" s="3" t="s">
        <v>22577</v>
      </c>
      <c r="C3113" s="3" t="s">
        <v>22578</v>
      </c>
      <c r="D3113" s="3" t="s">
        <v>22579</v>
      </c>
      <c r="E3113" s="3" t="s">
        <v>16871</v>
      </c>
      <c r="F3113" s="3" t="s">
        <v>16871</v>
      </c>
      <c r="G3113" s="3" t="s">
        <v>16871</v>
      </c>
      <c r="H3113" s="3" t="s">
        <v>16872</v>
      </c>
      <c r="I3113" s="3" t="str">
        <f>IFERROR(__xludf.DUMMYFUNCTION("GOOGLETRANSLATE(H3113,""id"",""en"")"),"Fuck young marriage")</f>
        <v>Fuck young marriage</v>
      </c>
    </row>
    <row r="3114" ht="15.75" customHeight="1">
      <c r="A3114" s="3" t="s">
        <v>22580</v>
      </c>
      <c r="B3114" s="3" t="s">
        <v>22581</v>
      </c>
      <c r="C3114" s="3" t="s">
        <v>22582</v>
      </c>
      <c r="D3114" s="3" t="s">
        <v>22583</v>
      </c>
      <c r="E3114" s="3" t="s">
        <v>22584</v>
      </c>
      <c r="F3114" s="3" t="s">
        <v>22585</v>
      </c>
      <c r="G3114" s="3" t="s">
        <v>22586</v>
      </c>
      <c r="H3114" s="3" t="s">
        <v>22587</v>
      </c>
      <c r="I3114" s="3" t="str">
        <f>IFERROR(__xludf.DUMMYFUNCTION("GOOGLETRANSLATE(H3114,""id"",""en"")"),"Eid is really broken, not the quality of the sodarasodara marriage, adding a child's salary if it is natural, not young people are lazy")</f>
        <v>Eid is really broken, not the quality of the sodarasodara marriage, adding a child's salary if it is natural, not young people are lazy</v>
      </c>
    </row>
    <row r="3115" ht="15.75" customHeight="1">
      <c r="A3115" s="3" t="s">
        <v>22588</v>
      </c>
      <c r="B3115" s="3" t="s">
        <v>22588</v>
      </c>
      <c r="C3115" s="3" t="s">
        <v>22589</v>
      </c>
      <c r="D3115" s="3" t="s">
        <v>22590</v>
      </c>
      <c r="E3115" s="3" t="s">
        <v>22591</v>
      </c>
      <c r="F3115" s="3" t="s">
        <v>22592</v>
      </c>
      <c r="G3115" s="3" t="s">
        <v>22592</v>
      </c>
      <c r="H3115" s="3" t="s">
        <v>22593</v>
      </c>
      <c r="I3115" s="3" t="str">
        <f>IFERROR(__xludf.DUMMYFUNCTION("GOOGLETRANSLATE(H3115,""id"",""en"")"),"young marriage just marriage interest")</f>
        <v>young marriage just marriage interest</v>
      </c>
    </row>
    <row r="3116" ht="15.75" customHeight="1">
      <c r="A3116" s="3" t="s">
        <v>22594</v>
      </c>
      <c r="B3116" s="3" t="s">
        <v>22594</v>
      </c>
      <c r="C3116" s="3" t="s">
        <v>22594</v>
      </c>
      <c r="D3116" s="3" t="s">
        <v>22595</v>
      </c>
      <c r="E3116" s="3" t="s">
        <v>22596</v>
      </c>
      <c r="F3116" s="3" t="s">
        <v>22597</v>
      </c>
      <c r="G3116" s="3" t="s">
        <v>22597</v>
      </c>
      <c r="H3116" s="3" t="s">
        <v>22598</v>
      </c>
      <c r="I3116" s="3" t="str">
        <f>IFERROR(__xludf.DUMMYFUNCTION("GOOGLETRANSLATE(H3116,""id"",""en"")"),"Wonwoo's young marriage or not")</f>
        <v>Wonwoo's young marriage or not</v>
      </c>
    </row>
    <row r="3117" ht="15.75" customHeight="1">
      <c r="A3117" s="3" t="s">
        <v>22599</v>
      </c>
      <c r="B3117" s="3" t="s">
        <v>22600</v>
      </c>
      <c r="C3117" s="3" t="s">
        <v>22601</v>
      </c>
      <c r="D3117" s="3" t="s">
        <v>22602</v>
      </c>
      <c r="E3117" s="3" t="s">
        <v>22603</v>
      </c>
      <c r="F3117" s="3" t="s">
        <v>22604</v>
      </c>
      <c r="G3117" s="3" t="s">
        <v>22604</v>
      </c>
      <c r="H3117" s="3" t="s">
        <v>22605</v>
      </c>
      <c r="I3117" s="3" t="str">
        <f>IFERROR(__xludf.DUMMYFUNCTION("GOOGLETRANSLATE(H3117,""id"",""en"")"),"jirrrrr young marriage")</f>
        <v>jirrrrr young marriage</v>
      </c>
    </row>
    <row r="3118" ht="15.75" customHeight="1">
      <c r="A3118" s="3" t="s">
        <v>22606</v>
      </c>
      <c r="B3118" s="3" t="s">
        <v>22606</v>
      </c>
      <c r="C3118" s="3" t="s">
        <v>22606</v>
      </c>
      <c r="D3118" s="3" t="s">
        <v>22607</v>
      </c>
      <c r="E3118" s="3" t="s">
        <v>22607</v>
      </c>
      <c r="F3118" s="3" t="s">
        <v>22608</v>
      </c>
      <c r="G3118" s="3" t="s">
        <v>22608</v>
      </c>
      <c r="H3118" s="3" t="s">
        <v>22609</v>
      </c>
      <c r="I3118" s="3" t="str">
        <f>IFERROR(__xludf.DUMMYFUNCTION("GOOGLETRANSLATE(H3118,""id"",""en"")"),"young marriage solution")</f>
        <v>young marriage solution</v>
      </c>
    </row>
    <row r="3119" ht="15.75" customHeight="1">
      <c r="A3119" s="3" t="s">
        <v>22610</v>
      </c>
      <c r="B3119" s="3" t="s">
        <v>22611</v>
      </c>
      <c r="C3119" s="3" t="s">
        <v>22612</v>
      </c>
      <c r="D3119" s="3" t="s">
        <v>22613</v>
      </c>
      <c r="E3119" s="3" t="s">
        <v>22614</v>
      </c>
      <c r="F3119" s="3" t="s">
        <v>22615</v>
      </c>
      <c r="G3119" s="3" t="s">
        <v>22616</v>
      </c>
      <c r="H3119" s="3" t="s">
        <v>22617</v>
      </c>
      <c r="I3119" s="3" t="str">
        <f>IFERROR(__xludf.DUMMYFUNCTION("GOOGLETRANSLATE(H3119,""id"",""en"")"),"Marriage Chasing Careers The Works of the City of the City of People Free to and fro, the young marriage is the risk of the wrong person to be destroyed so it is just waiting for God")</f>
        <v>Marriage Chasing Careers The Works of the City of the City of People Free to and fro, the young marriage is the risk of the wrong person to be destroyed so it is just waiting for God</v>
      </c>
    </row>
    <row r="3120" ht="15.75" customHeight="1">
      <c r="A3120" s="3" t="s">
        <v>22618</v>
      </c>
      <c r="B3120" s="3" t="s">
        <v>22619</v>
      </c>
      <c r="C3120" s="3" t="s">
        <v>22620</v>
      </c>
      <c r="D3120" s="3" t="s">
        <v>22621</v>
      </c>
      <c r="E3120" s="3" t="s">
        <v>22622</v>
      </c>
      <c r="F3120" s="3" t="s">
        <v>22623</v>
      </c>
      <c r="G3120" s="3" t="s">
        <v>22624</v>
      </c>
      <c r="H3120" s="3" t="s">
        <v>22625</v>
      </c>
      <c r="I3120" s="3" t="str">
        <f>IFERROR(__xludf.DUMMYFUNCTION("GOOGLETRANSLATE(H3120,""id"",""en"")"),"Playing Twitter young marriage under is things the environment of friends aquaintannces and family a lot")</f>
        <v>Playing Twitter young marriage under is things the environment of friends aquaintannces and family a lot</v>
      </c>
    </row>
    <row r="3121" ht="15.75" customHeight="1">
      <c r="A3121" s="3" t="s">
        <v>22626</v>
      </c>
      <c r="B3121" s="3" t="s">
        <v>22627</v>
      </c>
      <c r="C3121" s="3" t="s">
        <v>22628</v>
      </c>
      <c r="D3121" s="3" t="s">
        <v>22629</v>
      </c>
      <c r="E3121" s="3" t="s">
        <v>22630</v>
      </c>
      <c r="F3121" s="3" t="s">
        <v>22631</v>
      </c>
      <c r="G3121" s="3" t="s">
        <v>22632</v>
      </c>
      <c r="H3121" s="3" t="s">
        <v>22633</v>
      </c>
      <c r="I3121" s="3" t="str">
        <f>IFERROR(__xludf.DUMMYFUNCTION("GOOGLETRANSLATE(H3121,""id"",""en"")"),"nder don't be hurt, you say you try to want to marry a young marriage, you need to have a pleasure when you are responsible for your jww.")</f>
        <v>nder don't be hurt, you say you try to want to marry a young marriage, you need to have a pleasure when you are responsible for your jww.</v>
      </c>
    </row>
    <row r="3122" ht="15.75" customHeight="1">
      <c r="A3122" s="3" t="s">
        <v>22634</v>
      </c>
      <c r="B3122" s="3" t="s">
        <v>22634</v>
      </c>
      <c r="C3122" s="3" t="s">
        <v>22635</v>
      </c>
      <c r="D3122" s="3" t="s">
        <v>22636</v>
      </c>
      <c r="E3122" s="3" t="s">
        <v>22637</v>
      </c>
      <c r="F3122" s="3" t="s">
        <v>22638</v>
      </c>
      <c r="G3122" s="3" t="s">
        <v>22638</v>
      </c>
      <c r="H3122" s="3" t="s">
        <v>22639</v>
      </c>
      <c r="I3122" s="3" t="str">
        <f>IFERROR(__xludf.DUMMYFUNCTION("GOOGLETRANSLATE(H3122,""id"",""en"")"),"Old marriage, I don't know young marriage")</f>
        <v>Old marriage, I don't know young marriage</v>
      </c>
    </row>
    <row r="3123" ht="15.75" customHeight="1">
      <c r="A3123" s="3" t="s">
        <v>22640</v>
      </c>
      <c r="B3123" s="3" t="s">
        <v>22641</v>
      </c>
      <c r="C3123" s="3" t="s">
        <v>22642</v>
      </c>
      <c r="D3123" s="3" t="s">
        <v>22643</v>
      </c>
      <c r="E3123" s="3" t="s">
        <v>22643</v>
      </c>
      <c r="F3123" s="3" t="s">
        <v>22644</v>
      </c>
      <c r="G3123" s="3" t="s">
        <v>22644</v>
      </c>
      <c r="H3123" s="3" t="s">
        <v>22645</v>
      </c>
      <c r="I3123" s="3" t="str">
        <f>IFERROR(__xludf.DUMMYFUNCTION("GOOGLETRANSLATE(H3123,""id"",""en"")"),"Young Marriage Lt")</f>
        <v>Young Marriage Lt</v>
      </c>
    </row>
    <row r="3124" ht="15.75" customHeight="1">
      <c r="A3124" s="3" t="s">
        <v>22646</v>
      </c>
      <c r="B3124" s="3" t="s">
        <v>22647</v>
      </c>
      <c r="C3124" s="3" t="s">
        <v>22648</v>
      </c>
      <c r="D3124" s="3" t="s">
        <v>22649</v>
      </c>
      <c r="E3124" s="3" t="s">
        <v>22650</v>
      </c>
      <c r="F3124" s="3" t="s">
        <v>22651</v>
      </c>
      <c r="G3124" s="3" t="s">
        <v>22651</v>
      </c>
      <c r="H3124" s="3" t="s">
        <v>22652</v>
      </c>
      <c r="I3124" s="3" t="str">
        <f>IFERROR(__xludf.DUMMYFUNCTION("GOOGLETRANSLATE(H3124,""id"",""en"")"),"thinking about school so focus on lectures time for young marriage interest")</f>
        <v>thinking about school so focus on lectures time for young marriage interest</v>
      </c>
    </row>
    <row r="3125" ht="15.75" customHeight="1">
      <c r="A3125" s="3" t="s">
        <v>22653</v>
      </c>
      <c r="B3125" s="3" t="s">
        <v>22654</v>
      </c>
      <c r="C3125" s="3" t="s">
        <v>22655</v>
      </c>
      <c r="D3125" s="3" t="s">
        <v>22656</v>
      </c>
      <c r="E3125" s="3" t="s">
        <v>22657</v>
      </c>
      <c r="F3125" s="3" t="s">
        <v>22658</v>
      </c>
      <c r="G3125" s="3" t="s">
        <v>22658</v>
      </c>
      <c r="H3125" s="3" t="s">
        <v>22659</v>
      </c>
      <c r="I3125" s="3" t="str">
        <f>IFERROR(__xludf.DUMMYFUNCTION("GOOGLETRANSLATE(H3125,""id"",""en"")"),"young marriage mah easy money lmao")</f>
        <v>young marriage mah easy money lmao</v>
      </c>
    </row>
    <row r="3126" ht="15.75" customHeight="1">
      <c r="A3126" s="3" t="s">
        <v>22660</v>
      </c>
      <c r="B3126" s="3" t="s">
        <v>22660</v>
      </c>
      <c r="C3126" s="3" t="s">
        <v>22661</v>
      </c>
      <c r="D3126" s="3" t="s">
        <v>22662</v>
      </c>
      <c r="E3126" s="3" t="s">
        <v>22663</v>
      </c>
      <c r="F3126" s="3" t="s">
        <v>22664</v>
      </c>
      <c r="G3126" s="3" t="s">
        <v>22665</v>
      </c>
      <c r="H3126" s="3" t="s">
        <v>22666</v>
      </c>
      <c r="I3126" s="3" t="str">
        <f>IFERROR(__xludf.DUMMYFUNCTION("GOOGLETRANSLATE(H3126,""id"",""en"")"),"Really young single marriage, the appeal of girlfriends not plans to marry marriage girlfriends waiting for old hunts")</f>
        <v>Really young single marriage, the appeal of girlfriends not plans to marry marriage girlfriends waiting for old hunts</v>
      </c>
    </row>
    <row r="3127" ht="15.75" customHeight="1">
      <c r="A3127" s="3" t="s">
        <v>22667</v>
      </c>
      <c r="B3127" s="3" t="s">
        <v>22668</v>
      </c>
      <c r="C3127" s="3" t="s">
        <v>22669</v>
      </c>
      <c r="D3127" s="3" t="s">
        <v>22670</v>
      </c>
      <c r="E3127" s="3" t="s">
        <v>22671</v>
      </c>
      <c r="F3127" s="3" t="s">
        <v>22672</v>
      </c>
      <c r="G3127" s="3" t="s">
        <v>22673</v>
      </c>
      <c r="H3127" s="3" t="s">
        <v>22674</v>
      </c>
      <c r="I3127" s="3" t="str">
        <f>IFERROR(__xludf.DUMMYFUNCTION("GOOGLETRANSLATE(H3127,""id"",""en"")"),"Rada wonder the phenomenon of young young boy village marriage plot twist plot mate women freshwater")</f>
        <v>Rada wonder the phenomenon of young young boy village marriage plot twist plot mate women freshwater</v>
      </c>
    </row>
    <row r="3128" ht="15.75" customHeight="1">
      <c r="A3128" s="3" t="s">
        <v>22675</v>
      </c>
      <c r="B3128" s="3" t="s">
        <v>22675</v>
      </c>
      <c r="C3128" s="3" t="s">
        <v>22675</v>
      </c>
      <c r="D3128" s="3" t="s">
        <v>22676</v>
      </c>
      <c r="E3128" s="3" t="s">
        <v>22676</v>
      </c>
      <c r="F3128" s="3" t="s">
        <v>22676</v>
      </c>
      <c r="G3128" s="3" t="s">
        <v>22677</v>
      </c>
      <c r="H3128" s="3" t="s">
        <v>22678</v>
      </c>
      <c r="I3128" s="3" t="str">
        <f>IFERROR(__xludf.DUMMYFUNCTION("GOOGLETRANSLATE(H3128,""id"",""en"")"),"Where do you get young people from you")</f>
        <v>Where do you get young people from you</v>
      </c>
    </row>
    <row r="3129" ht="15.75" customHeight="1">
      <c r="A3129" s="3" t="s">
        <v>22679</v>
      </c>
      <c r="B3129" s="3" t="s">
        <v>22680</v>
      </c>
      <c r="C3129" s="3" t="s">
        <v>22681</v>
      </c>
      <c r="D3129" s="3" t="s">
        <v>22682</v>
      </c>
      <c r="E3129" s="3" t="s">
        <v>22683</v>
      </c>
      <c r="F3129" s="3" t="s">
        <v>22684</v>
      </c>
      <c r="G3129" s="3" t="s">
        <v>22685</v>
      </c>
      <c r="H3129" s="3" t="s">
        <v>22686</v>
      </c>
      <c r="I3129" s="3" t="str">
        <f>IFERROR(__xludf.DUMMYFUNCTION("GOOGLETRANSLATE(H3129,""id"",""en"")"),"cousin of marriage homeroom younger siblings if parents play the house of the guardian of the guardian of the student guardians")</f>
        <v>cousin of marriage homeroom younger siblings if parents play the house of the guardian of the guardian of the student guardians</v>
      </c>
    </row>
    <row r="3130" ht="15.75" customHeight="1">
      <c r="A3130" s="3" t="s">
        <v>22687</v>
      </c>
      <c r="B3130" s="3" t="s">
        <v>22688</v>
      </c>
      <c r="C3130" s="3" t="s">
        <v>22689</v>
      </c>
      <c r="D3130" s="3" t="s">
        <v>22690</v>
      </c>
      <c r="E3130" s="3" t="s">
        <v>22691</v>
      </c>
      <c r="F3130" s="3" t="s">
        <v>22692</v>
      </c>
      <c r="G3130" s="3" t="s">
        <v>22693</v>
      </c>
      <c r="H3130" s="3" t="s">
        <v>22694</v>
      </c>
      <c r="I3130" s="3" t="str">
        <f>IFERROR(__xludf.DUMMYFUNCTION("GOOGLETRANSLATE(H3130,""id"",""en"")"),"if the generation of young marriages, hopefully")</f>
        <v>if the generation of young marriages, hopefully</v>
      </c>
    </row>
    <row r="3131" ht="15.75" customHeight="1">
      <c r="A3131" s="3" t="s">
        <v>22695</v>
      </c>
      <c r="B3131" s="3" t="s">
        <v>22695</v>
      </c>
      <c r="C3131" s="3" t="s">
        <v>22696</v>
      </c>
      <c r="D3131" s="3" t="s">
        <v>22697</v>
      </c>
      <c r="E3131" s="3" t="s">
        <v>22698</v>
      </c>
      <c r="F3131" s="3" t="s">
        <v>22699</v>
      </c>
      <c r="G3131" s="3" t="s">
        <v>22700</v>
      </c>
      <c r="H3131" s="3" t="s">
        <v>22701</v>
      </c>
      <c r="I3131" s="3" t="str">
        <f>IFERROR(__xludf.DUMMYFUNCTION("GOOGLETRANSLATE(H3131,""id"",""en"")"),"so a wealthy woman is happy marriage says after a young man is satisfied, don't get married like a young man alias marriage")</f>
        <v>so a wealthy woman is happy marriage says after a young man is satisfied, don't get married like a young man alias marriage</v>
      </c>
    </row>
    <row r="3132" ht="15.75" customHeight="1">
      <c r="A3132" s="3" t="s">
        <v>22702</v>
      </c>
      <c r="B3132" s="3" t="s">
        <v>22702</v>
      </c>
      <c r="C3132" s="3" t="s">
        <v>22703</v>
      </c>
      <c r="D3132" s="3" t="s">
        <v>22704</v>
      </c>
      <c r="E3132" s="3" t="s">
        <v>22704</v>
      </c>
      <c r="F3132" s="3" t="s">
        <v>22705</v>
      </c>
      <c r="G3132" s="3" t="s">
        <v>22705</v>
      </c>
      <c r="H3132" s="3" t="s">
        <v>22706</v>
      </c>
      <c r="I3132" s="3" t="str">
        <f>IFERROR(__xludf.DUMMYFUNCTION("GOOGLETRANSLATE(H3132,""id"",""en"")"),"Hashibira Family Married Young")</f>
        <v>Hashibira Family Married Young</v>
      </c>
    </row>
    <row r="3133" ht="15.75" customHeight="1">
      <c r="A3133" s="3" t="s">
        <v>22707</v>
      </c>
      <c r="B3133" s="3" t="s">
        <v>22708</v>
      </c>
      <c r="C3133" s="3" t="s">
        <v>22709</v>
      </c>
      <c r="D3133" s="3" t="s">
        <v>22710</v>
      </c>
      <c r="E3133" s="3" t="s">
        <v>22711</v>
      </c>
      <c r="F3133" s="3" t="s">
        <v>22711</v>
      </c>
      <c r="G3133" s="3" t="s">
        <v>22712</v>
      </c>
      <c r="H3133" s="3" t="s">
        <v>22713</v>
      </c>
      <c r="I3133" s="3" t="str">
        <f>IFERROR(__xludf.DUMMYFUNCTION("GOOGLETRANSLATE(H3133,""id"",""en"")"),"Life Impi's Young Marriage Pasu Generation")</f>
        <v>Life Impi's Young Marriage Pasu Generation</v>
      </c>
    </row>
    <row r="3134" ht="15.75" customHeight="1">
      <c r="A3134" s="3" t="s">
        <v>22714</v>
      </c>
      <c r="B3134" s="3" t="s">
        <v>22715</v>
      </c>
      <c r="C3134" s="3" t="s">
        <v>22716</v>
      </c>
      <c r="D3134" s="3" t="s">
        <v>22717</v>
      </c>
      <c r="E3134" s="3" t="s">
        <v>22718</v>
      </c>
      <c r="F3134" s="3" t="s">
        <v>22719</v>
      </c>
      <c r="G3134" s="3" t="s">
        <v>22719</v>
      </c>
      <c r="H3134" s="3" t="s">
        <v>22720</v>
      </c>
      <c r="I3134" s="3" t="str">
        <f>IFERROR(__xludf.DUMMYFUNCTION("GOOGLETRANSLATE(H3134,""id"",""en"")"),"Young Marriage Ms. Kesleo Hands")</f>
        <v>Young Marriage Ms. Kesleo Hands</v>
      </c>
    </row>
    <row r="3135" ht="15.75" customHeight="1">
      <c r="A3135" s="3" t="s">
        <v>22721</v>
      </c>
      <c r="B3135" s="3" t="s">
        <v>22722</v>
      </c>
      <c r="C3135" s="3" t="s">
        <v>22723</v>
      </c>
      <c r="D3135" s="3" t="s">
        <v>22724</v>
      </c>
      <c r="E3135" s="3" t="s">
        <v>22725</v>
      </c>
      <c r="F3135" s="3" t="s">
        <v>22726</v>
      </c>
      <c r="G3135" s="3" t="s">
        <v>22727</v>
      </c>
      <c r="H3135" s="3" t="s">
        <v>22728</v>
      </c>
      <c r="I3135" s="3" t="str">
        <f>IFERROR(__xludf.DUMMYFUNCTION("GOOGLETRANSLATE(H3135,""id"",""en"")"),"Kec Rich Young Marriage Can Masy Ind RP RP If the salary of JTBLN is roughly the cost of children in lower stress conditions due to mental fatigue ideal conditions to investigate children with low quality HDP children")</f>
        <v>Kec Rich Young Marriage Can Masy Ind RP RP If the salary of JTBLN is roughly the cost of children in lower stress conditions due to mental fatigue ideal conditions to investigate children with low quality HDP children</v>
      </c>
    </row>
    <row r="3136" ht="15.75" customHeight="1">
      <c r="A3136" s="3" t="s">
        <v>22729</v>
      </c>
      <c r="B3136" s="3" t="s">
        <v>22730</v>
      </c>
      <c r="C3136" s="3" t="s">
        <v>22731</v>
      </c>
      <c r="D3136" s="3" t="s">
        <v>22732</v>
      </c>
      <c r="E3136" s="3" t="s">
        <v>22733</v>
      </c>
      <c r="F3136" s="3" t="s">
        <v>22734</v>
      </c>
      <c r="G3136" s="3" t="s">
        <v>22735</v>
      </c>
      <c r="H3136" s="3" t="s">
        <v>22736</v>
      </c>
      <c r="I3136" s="3" t="str">
        <f>IFERROR(__xludf.DUMMYFUNCTION("GOOGLETRANSLATE(H3136,""id"",""en"")"),"Continue option oh the child Aminah is a young man's misinterbeat number, you know")</f>
        <v>Continue option oh the child Aminah is a young man's misinterbeat number, you know</v>
      </c>
    </row>
    <row r="3137" ht="15.75" customHeight="1">
      <c r="A3137" s="3" t="s">
        <v>22737</v>
      </c>
      <c r="B3137" s="3" t="s">
        <v>22738</v>
      </c>
      <c r="C3137" s="3" t="s">
        <v>22739</v>
      </c>
      <c r="D3137" s="3" t="s">
        <v>22740</v>
      </c>
      <c r="E3137" s="3" t="s">
        <v>22741</v>
      </c>
      <c r="F3137" s="3" t="s">
        <v>22742</v>
      </c>
      <c r="G3137" s="3" t="s">
        <v>22743</v>
      </c>
      <c r="H3137" s="3" t="s">
        <v>22744</v>
      </c>
      <c r="I3137" s="3" t="str">
        <f>IFERROR(__xludf.DUMMYFUNCTION("GOOGLETRANSLATE(H3137,""id"",""en"")"),"pay attention to young marriage people a lot of marriage is easy to get mentally, please just please")</f>
        <v>pay attention to young marriage people a lot of marriage is easy to get mentally, please just please</v>
      </c>
    </row>
    <row r="3138" ht="15.75" customHeight="1">
      <c r="A3138" s="3" t="s">
        <v>22745</v>
      </c>
      <c r="B3138" s="3" t="s">
        <v>22746</v>
      </c>
      <c r="C3138" s="3" t="s">
        <v>22747</v>
      </c>
      <c r="D3138" s="3" t="s">
        <v>22748</v>
      </c>
      <c r="E3138" s="3" t="s">
        <v>22749</v>
      </c>
      <c r="F3138" s="3" t="s">
        <v>22750</v>
      </c>
      <c r="G3138" s="3" t="s">
        <v>22751</v>
      </c>
      <c r="H3138" s="3" t="s">
        <v>22752</v>
      </c>
      <c r="I3138" s="3" t="str">
        <f>IFERROR(__xludf.DUMMYFUNCTION("GOOGLETRANSLATE(H3138,""id"",""en"")"),"Brother teach loyal oaths, let's sarcasin so ashamed of adult marriage, shame the nature of young marriages is more adults, if it's next year, tell me the nominal")</f>
        <v>Brother teach loyal oaths, let's sarcasin so ashamed of adult marriage, shame the nature of young marriages is more adults, if it's next year, tell me the nominal</v>
      </c>
    </row>
    <row r="3139" ht="15.75" customHeight="1">
      <c r="A3139" s="3" t="s">
        <v>22753</v>
      </c>
      <c r="B3139" s="3" t="s">
        <v>22754</v>
      </c>
      <c r="C3139" s="3" t="s">
        <v>22755</v>
      </c>
      <c r="D3139" s="3" t="s">
        <v>22756</v>
      </c>
      <c r="E3139" s="3" t="s">
        <v>22757</v>
      </c>
      <c r="F3139" s="3" t="s">
        <v>22758</v>
      </c>
      <c r="G3139" s="3" t="s">
        <v>22759</v>
      </c>
      <c r="H3139" s="3" t="s">
        <v>22760</v>
      </c>
      <c r="I3139" s="3" t="str">
        <f>IFERROR(__xludf.DUMMYFUNCTION("GOOGLETRANSLATE(H3139,""id"",""en"")"),"really young enjoy life just listen to the word toxic people calm just set the appeal of marriage to fall the wrong person")</f>
        <v>really young enjoy life just listen to the word toxic people calm just set the appeal of marriage to fall the wrong person</v>
      </c>
    </row>
    <row r="3140" ht="15.75" customHeight="1">
      <c r="A3140" s="3" t="s">
        <v>22761</v>
      </c>
      <c r="B3140" s="3" t="s">
        <v>22761</v>
      </c>
      <c r="C3140" s="3" t="s">
        <v>22762</v>
      </c>
      <c r="D3140" s="3" t="s">
        <v>22763</v>
      </c>
      <c r="E3140" s="3" t="s">
        <v>22764</v>
      </c>
      <c r="F3140" s="3" t="s">
        <v>22765</v>
      </c>
      <c r="G3140" s="3" t="s">
        <v>22766</v>
      </c>
      <c r="H3140" s="3" t="s">
        <v>22767</v>
      </c>
      <c r="I3140" s="3" t="str">
        <f>IFERROR(__xludf.DUMMYFUNCTION("GOOGLETRANSLATE(H3140,""id"",""en"")"),"Think young marriage love Wejang young marriage")</f>
        <v>Think young marriage love Wejang young marriage</v>
      </c>
    </row>
    <row r="3141" ht="15.75" customHeight="1">
      <c r="A3141" s="3" t="s">
        <v>22768</v>
      </c>
      <c r="B3141" s="3" t="s">
        <v>22769</v>
      </c>
      <c r="C3141" s="3" t="s">
        <v>22770</v>
      </c>
      <c r="D3141" s="3" t="s">
        <v>22771</v>
      </c>
      <c r="E3141" s="3" t="s">
        <v>22772</v>
      </c>
      <c r="F3141" s="3" t="s">
        <v>22773</v>
      </c>
      <c r="G3141" s="3" t="s">
        <v>22774</v>
      </c>
      <c r="H3141" s="3" t="s">
        <v>22775</v>
      </c>
      <c r="I3141" s="3" t="str">
        <f>IFERROR(__xludf.DUMMYFUNCTION("GOOGLETRANSLATE(H3141,""id"",""en"")"),"don't like the family to help find work, mate age, friends, for a while of college, dizzy")</f>
        <v>don't like the family to help find work, mate age, friends, for a while of college, dizzy</v>
      </c>
    </row>
    <row r="3142" ht="15.75" customHeight="1">
      <c r="A3142" s="3" t="s">
        <v>22776</v>
      </c>
      <c r="B3142" s="3" t="s">
        <v>22777</v>
      </c>
      <c r="C3142" s="3" t="s">
        <v>22778</v>
      </c>
      <c r="D3142" s="3" t="s">
        <v>22779</v>
      </c>
      <c r="E3142" s="3" t="s">
        <v>22780</v>
      </c>
      <c r="F3142" s="3" t="s">
        <v>22781</v>
      </c>
      <c r="G3142" s="3" t="s">
        <v>22782</v>
      </c>
      <c r="H3142" s="3" t="s">
        <v>22783</v>
      </c>
      <c r="I3142" s="3" t="str">
        <f>IFERROR(__xludf.DUMMYFUNCTION("GOOGLETRANSLATE(H3142,""id"",""en"")"),"btw guys near old age nder ya good favors of work, happy parenting careless marriage honest")</f>
        <v>btw guys near old age nder ya good favors of work, happy parenting careless marriage honest</v>
      </c>
    </row>
    <row r="3143" ht="15.75" customHeight="1">
      <c r="A3143" s="3" t="s">
        <v>22784</v>
      </c>
      <c r="B3143" s="3" t="s">
        <v>22785</v>
      </c>
      <c r="C3143" s="3" t="s">
        <v>22786</v>
      </c>
      <c r="D3143" s="3" t="s">
        <v>22787</v>
      </c>
      <c r="E3143" s="3" t="s">
        <v>22788</v>
      </c>
      <c r="F3143" s="3" t="s">
        <v>22789</v>
      </c>
      <c r="G3143" s="3" t="s">
        <v>22790</v>
      </c>
      <c r="H3143" s="3" t="s">
        <v>22791</v>
      </c>
      <c r="I3143" s="3" t="str">
        <f>IFERROR(__xludf.DUMMYFUNCTION("GOOGLETRANSLATE(H3143,""id"",""en"")"),"the former is just a mate of being satisfied that young people like to separate guys, just get a pirate marriage, just look for one piece")</f>
        <v>the former is just a mate of being satisfied that young people like to separate guys, just get a pirate marriage, just look for one piece</v>
      </c>
    </row>
    <row r="3144" ht="15.75" customHeight="1">
      <c r="A3144" s="3" t="s">
        <v>22792</v>
      </c>
      <c r="B3144" s="3" t="s">
        <v>22793</v>
      </c>
      <c r="C3144" s="3" t="s">
        <v>22794</v>
      </c>
      <c r="D3144" s="3" t="s">
        <v>22795</v>
      </c>
      <c r="E3144" s="3" t="s">
        <v>22796</v>
      </c>
      <c r="F3144" s="3" t="s">
        <v>22797</v>
      </c>
      <c r="G3144" s="3" t="s">
        <v>22798</v>
      </c>
      <c r="H3144" s="3" t="s">
        <v>22799</v>
      </c>
      <c r="I3144" s="3" t="str">
        <f>IFERROR(__xludf.DUMMYFUNCTION("GOOGLETRANSLATE(H3144,""id"",""en"")"),"SMPSMA really young marriage carefully young marriage is still healthy")</f>
        <v>SMPSMA really young marriage carefully young marriage is still healthy</v>
      </c>
    </row>
    <row r="3145" ht="15.75" customHeight="1">
      <c r="A3145" s="3" t="s">
        <v>22800</v>
      </c>
      <c r="B3145" s="3" t="s">
        <v>22801</v>
      </c>
      <c r="C3145" s="3" t="s">
        <v>22802</v>
      </c>
      <c r="D3145" s="3" t="s">
        <v>22803</v>
      </c>
      <c r="E3145" s="3" t="s">
        <v>22804</v>
      </c>
      <c r="F3145" s="3" t="s">
        <v>22805</v>
      </c>
      <c r="G3145" s="3" t="s">
        <v>22806</v>
      </c>
      <c r="H3145" s="3" t="s">
        <v>22807</v>
      </c>
      <c r="I3145" s="3" t="str">
        <f>IFERROR(__xludf.DUMMYFUNCTION("GOOGLETRANSLATE(H3145,""id"",""en"")"),"If the marriage Hansel lives, guarantee that you are happy youth, you understand healthy girlfriends, let's choose Hansel")</f>
        <v>If the marriage Hansel lives, guarantee that you are happy youth, you understand healthy girlfriends, let's choose Hansel</v>
      </c>
    </row>
    <row r="3146" ht="15.75" customHeight="1">
      <c r="A3146" s="3" t="s">
        <v>22808</v>
      </c>
      <c r="B3146" s="3" t="s">
        <v>22809</v>
      </c>
      <c r="C3146" s="3" t="s">
        <v>22810</v>
      </c>
      <c r="D3146" s="3" t="s">
        <v>22811</v>
      </c>
      <c r="E3146" s="3" t="s">
        <v>22812</v>
      </c>
      <c r="F3146" s="3" t="s">
        <v>22813</v>
      </c>
      <c r="G3146" s="3" t="s">
        <v>22814</v>
      </c>
      <c r="H3146" s="3" t="s">
        <v>22815</v>
      </c>
      <c r="I3146" s="3" t="str">
        <f>IFERROR(__xludf.DUMMYFUNCTION("GOOGLETRANSLATE(H3146,""id"",""en"")"),"Another Mental Marriage Marriage Young Marriage Anut Marriage is aiming for lust for prohibiting")</f>
        <v>Another Mental Marriage Marriage Young Marriage Anut Marriage is aiming for lust for prohibiting</v>
      </c>
    </row>
    <row r="3147" ht="15.75" customHeight="1">
      <c r="A3147" s="3" t="s">
        <v>22816</v>
      </c>
      <c r="B3147" s="3" t="s">
        <v>22817</v>
      </c>
      <c r="C3147" s="3" t="s">
        <v>22818</v>
      </c>
      <c r="D3147" s="3" t="s">
        <v>22819</v>
      </c>
      <c r="E3147" s="3" t="s">
        <v>22820</v>
      </c>
      <c r="F3147" s="3" t="s">
        <v>22821</v>
      </c>
      <c r="G3147" s="3" t="s">
        <v>22822</v>
      </c>
      <c r="H3147" s="3" t="s">
        <v>22823</v>
      </c>
      <c r="I3147" s="3" t="str">
        <f>IFERROR(__xludf.DUMMYFUNCTION("GOOGLETRANSLATE(H3147,""id"",""en"")"),"I just think of it, just mentally the money, it's just a young marriage")</f>
        <v>I just think of it, just mentally the money, it's just a young marriage</v>
      </c>
    </row>
    <row r="3148" ht="15.75" customHeight="1">
      <c r="A3148" s="3" t="s">
        <v>22824</v>
      </c>
      <c r="B3148" s="3" t="s">
        <v>22825</v>
      </c>
      <c r="C3148" s="3" t="s">
        <v>22826</v>
      </c>
      <c r="D3148" s="3" t="s">
        <v>22827</v>
      </c>
      <c r="E3148" s="3" t="s">
        <v>22828</v>
      </c>
      <c r="F3148" s="3" t="s">
        <v>22829</v>
      </c>
      <c r="G3148" s="3" t="s">
        <v>22830</v>
      </c>
      <c r="H3148" s="3" t="s">
        <v>22831</v>
      </c>
      <c r="I3148" s="3" t="str">
        <f>IFERROR(__xludf.DUMMYFUNCTION("GOOGLETRANSLATE(H3148,""id"",""en"")"),"Young Marriage Candidate Money Mah lives in his house")</f>
        <v>Young Marriage Candidate Money Mah lives in his house</v>
      </c>
    </row>
    <row r="3149" ht="15.75" customHeight="1">
      <c r="A3149" s="3" t="s">
        <v>22832</v>
      </c>
      <c r="B3149" s="3" t="s">
        <v>22833</v>
      </c>
      <c r="C3149" s="3" t="s">
        <v>22834</v>
      </c>
      <c r="D3149" s="3" t="s">
        <v>22835</v>
      </c>
      <c r="E3149" s="3" t="s">
        <v>22836</v>
      </c>
      <c r="F3149" s="3" t="s">
        <v>22837</v>
      </c>
      <c r="G3149" s="3" t="s">
        <v>22838</v>
      </c>
      <c r="H3149" s="3" t="s">
        <v>22839</v>
      </c>
      <c r="I3149" s="3" t="str">
        <f>IFERROR(__xludf.DUMMYFUNCTION("GOOGLETRANSLATE(H3149,""id"",""en"")"),"The Principle of Old Young Dikat Hold the Masalh Masalh Masal Promise Promise Not Not Marriage So that the Fliping of the Duda of the Delapan Village Head is Completed")</f>
        <v>The Principle of Old Young Dikat Hold the Masalh Masalh Masal Promise Promise Not Not Marriage So that the Fliping of the Duda of the Delapan Village Head is Completed</v>
      </c>
    </row>
    <row r="3150" ht="15.75" customHeight="1">
      <c r="A3150" s="3" t="s">
        <v>22840</v>
      </c>
      <c r="B3150" s="3" t="s">
        <v>22841</v>
      </c>
      <c r="C3150" s="3" t="s">
        <v>22842</v>
      </c>
      <c r="D3150" s="3" t="s">
        <v>22843</v>
      </c>
      <c r="E3150" s="3" t="s">
        <v>22843</v>
      </c>
      <c r="F3150" s="3" t="s">
        <v>1489</v>
      </c>
      <c r="G3150" s="3" t="s">
        <v>1489</v>
      </c>
      <c r="H3150" s="3" t="s">
        <v>1490</v>
      </c>
      <c r="I3150" s="3" t="str">
        <f>IFERROR(__xludf.DUMMYFUNCTION("GOOGLETRANSLATE(H3150,""id"",""en"")"),"young marriage young marriage")</f>
        <v>young marriage young marriage</v>
      </c>
    </row>
    <row r="3151" ht="15.75" customHeight="1">
      <c r="A3151" s="3" t="s">
        <v>22844</v>
      </c>
      <c r="B3151" s="3" t="s">
        <v>22845</v>
      </c>
      <c r="C3151" s="3" t="s">
        <v>22845</v>
      </c>
      <c r="D3151" s="3" t="s">
        <v>22846</v>
      </c>
      <c r="E3151" s="3" t="s">
        <v>22847</v>
      </c>
      <c r="F3151" s="3" t="s">
        <v>22848</v>
      </c>
      <c r="G3151" s="3" t="s">
        <v>22849</v>
      </c>
      <c r="H3151" s="3" t="s">
        <v>22850</v>
      </c>
      <c r="I3151" s="3" t="str">
        <f>IFERROR(__xludf.DUMMYFUNCTION("GOOGLETRANSLATE(H3151,""id"",""en"")"),"the problem of young marriage candidates")</f>
        <v>the problem of young marriage candidates</v>
      </c>
    </row>
    <row r="3152" ht="15.75" customHeight="1">
      <c r="A3152" s="3" t="s">
        <v>22851</v>
      </c>
      <c r="B3152" s="3" t="s">
        <v>22852</v>
      </c>
      <c r="C3152" s="3" t="s">
        <v>22853</v>
      </c>
      <c r="D3152" s="3" t="s">
        <v>22854</v>
      </c>
      <c r="E3152" s="3" t="s">
        <v>22855</v>
      </c>
      <c r="F3152" s="3" t="s">
        <v>22856</v>
      </c>
      <c r="G3152" s="3" t="s">
        <v>22857</v>
      </c>
      <c r="H3152" s="3" t="s">
        <v>22858</v>
      </c>
      <c r="I3152" s="3" t="str">
        <f>IFERROR(__xludf.DUMMYFUNCTION("GOOGLETRANSLATE(H3152,""id"",""en"")"),"Betuuuul Marriage Young Age Working for a while the house is neat and the contents of the car")</f>
        <v>Betuuuul Marriage Young Age Working for a while the house is neat and the contents of the car</v>
      </c>
    </row>
    <row r="3153" ht="15.75" customHeight="1">
      <c r="A3153" s="3" t="s">
        <v>22859</v>
      </c>
      <c r="B3153" s="3" t="s">
        <v>22860</v>
      </c>
      <c r="C3153" s="3" t="s">
        <v>22861</v>
      </c>
      <c r="D3153" s="3" t="s">
        <v>22862</v>
      </c>
      <c r="E3153" s="3" t="s">
        <v>22863</v>
      </c>
      <c r="F3153" s="3" t="s">
        <v>22864</v>
      </c>
      <c r="G3153" s="3" t="s">
        <v>22864</v>
      </c>
      <c r="H3153" s="3" t="s">
        <v>22865</v>
      </c>
      <c r="I3153" s="3" t="str">
        <f>IFERROR(__xludf.DUMMYFUNCTION("GOOGLETRANSLATE(H3153,""id"",""en"")"),"Sorry, the old marriage husband is young marriage")</f>
        <v>Sorry, the old marriage husband is young marriage</v>
      </c>
    </row>
    <row r="3154" ht="15.75" customHeight="1">
      <c r="A3154" s="3" t="s">
        <v>22866</v>
      </c>
      <c r="B3154" s="3" t="s">
        <v>22867</v>
      </c>
      <c r="C3154" s="3" t="s">
        <v>22868</v>
      </c>
      <c r="D3154" s="3" t="s">
        <v>22869</v>
      </c>
      <c r="E3154" s="3" t="s">
        <v>22870</v>
      </c>
      <c r="F3154" s="3" t="s">
        <v>22871</v>
      </c>
      <c r="G3154" s="3" t="s">
        <v>22872</v>
      </c>
      <c r="H3154" s="3" t="s">
        <v>22873</v>
      </c>
      <c r="I3154" s="3" t="str">
        <f>IFERROR(__xludf.DUMMYFUNCTION("GOOGLETRANSLATE(H3154,""id"",""en"")"),"SD Lost Contact the number, the person resistant to the young marriage, the young people, young marriage, lost contact type to show off treasure")</f>
        <v>SD Lost Contact the number, the person resistant to the young marriage, the young people, young marriage, lost contact type to show off treasure</v>
      </c>
    </row>
    <row r="3155" ht="15.75" customHeight="1">
      <c r="A3155" s="3" t="s">
        <v>22874</v>
      </c>
      <c r="B3155" s="3" t="s">
        <v>22875</v>
      </c>
      <c r="C3155" s="3" t="s">
        <v>22876</v>
      </c>
      <c r="D3155" s="3" t="s">
        <v>22877</v>
      </c>
      <c r="E3155" s="3" t="s">
        <v>22877</v>
      </c>
      <c r="F3155" s="3" t="s">
        <v>22878</v>
      </c>
      <c r="G3155" s="3" t="s">
        <v>22879</v>
      </c>
      <c r="H3155" s="3" t="s">
        <v>22880</v>
      </c>
      <c r="I3155" s="3" t="str">
        <f>IFERROR(__xludf.DUMMYFUNCTION("GOOGLETRANSLATE(H3155,""id"",""en"")"),"Ashanty worried Aurel Hermansyah young marriage story")</f>
        <v>Ashanty worried Aurel Hermansyah young marriage story</v>
      </c>
    </row>
    <row r="3156" ht="15.75" customHeight="1">
      <c r="A3156" s="3" t="s">
        <v>22881</v>
      </c>
      <c r="B3156" s="3" t="s">
        <v>22881</v>
      </c>
      <c r="C3156" s="3" t="s">
        <v>22882</v>
      </c>
      <c r="D3156" s="3" t="s">
        <v>22883</v>
      </c>
      <c r="E3156" s="3" t="s">
        <v>22883</v>
      </c>
      <c r="F3156" s="3" t="s">
        <v>169</v>
      </c>
      <c r="G3156" s="3" t="s">
        <v>169</v>
      </c>
      <c r="H3156" s="3" t="s">
        <v>170</v>
      </c>
      <c r="I3156" s="3" t="str">
        <f>IFERROR(__xludf.DUMMYFUNCTION("GOOGLETRANSLATE(H3156,""id"",""en"")"),"The Young Marriage")</f>
        <v>The Young Marriage</v>
      </c>
    </row>
    <row r="3157" ht="15.75" customHeight="1">
      <c r="A3157" s="3" t="s">
        <v>22884</v>
      </c>
      <c r="B3157" s="3" t="s">
        <v>22885</v>
      </c>
      <c r="C3157" s="3" t="s">
        <v>22886</v>
      </c>
      <c r="D3157" s="3" t="s">
        <v>22887</v>
      </c>
      <c r="E3157" s="3" t="s">
        <v>22888</v>
      </c>
      <c r="F3157" s="3" t="s">
        <v>22889</v>
      </c>
      <c r="G3157" s="3" t="s">
        <v>22890</v>
      </c>
      <c r="H3157" s="3" t="s">
        <v>22891</v>
      </c>
      <c r="I3157" s="3" t="str">
        <f>IFERROR(__xludf.DUMMYFUNCTION("GOOGLETRANSLATE(H3157,""id"",""en"")"),"Aurel Hermansyah Young Marriage Ashanty Waswas just carelessly care")</f>
        <v>Aurel Hermansyah Young Marriage Ashanty Waswas just carelessly care</v>
      </c>
    </row>
    <row r="3158" ht="15.75" customHeight="1">
      <c r="A3158" s="3" t="s">
        <v>22892</v>
      </c>
      <c r="B3158" s="3" t="s">
        <v>22892</v>
      </c>
      <c r="C3158" s="3" t="s">
        <v>22893</v>
      </c>
      <c r="D3158" s="3" t="s">
        <v>22894</v>
      </c>
      <c r="E3158" s="3" t="s">
        <v>22895</v>
      </c>
      <c r="F3158" s="3" t="s">
        <v>22896</v>
      </c>
      <c r="G3158" s="3" t="s">
        <v>22897</v>
      </c>
      <c r="H3158" s="3" t="s">
        <v>22898</v>
      </c>
      <c r="I3158" s="3" t="str">
        <f>IFERROR(__xludf.DUMMYFUNCTION("GOOGLETRANSLATE(H3158,""id"",""en"")"),"say I don't know if the matchmate is eXo mah, the young marriage, Awokawokawok")</f>
        <v>say I don't know if the matchmate is eXo mah, the young marriage, Awokawokawok</v>
      </c>
    </row>
    <row r="3159" ht="15.75" customHeight="1">
      <c r="A3159" s="3" t="s">
        <v>22899</v>
      </c>
      <c r="B3159" s="3" t="s">
        <v>22900</v>
      </c>
      <c r="C3159" s="3" t="s">
        <v>22901</v>
      </c>
      <c r="D3159" s="3" t="s">
        <v>22902</v>
      </c>
      <c r="E3159" s="3" t="s">
        <v>22903</v>
      </c>
      <c r="F3159" s="3" t="s">
        <v>22904</v>
      </c>
      <c r="G3159" s="3" t="s">
        <v>22904</v>
      </c>
      <c r="H3159" s="3" t="s">
        <v>22905</v>
      </c>
      <c r="I3159" s="3" t="str">
        <f>IFERROR(__xludf.DUMMYFUNCTION("GOOGLETRANSLATE(H3159,""id"",""en"")"),"young marriage homo dear")</f>
        <v>young marriage homo dear</v>
      </c>
    </row>
    <row r="3160" ht="15.75" customHeight="1">
      <c r="A3160" s="3" t="s">
        <v>22906</v>
      </c>
      <c r="B3160" s="3" t="s">
        <v>22907</v>
      </c>
      <c r="C3160" s="3" t="s">
        <v>22908</v>
      </c>
      <c r="D3160" s="3" t="s">
        <v>22909</v>
      </c>
      <c r="E3160" s="3" t="s">
        <v>22910</v>
      </c>
      <c r="F3160" s="3" t="s">
        <v>22911</v>
      </c>
      <c r="G3160" s="3" t="s">
        <v>22912</v>
      </c>
      <c r="H3160" s="3" t="s">
        <v>22913</v>
      </c>
      <c r="I3160" s="3" t="str">
        <f>IFERROR(__xludf.DUMMYFUNCTION("GOOGLETRANSLATE(H3160,""id"",""en"")"),"if confused about marriage help check check ya young baya complete")</f>
        <v>if confused about marriage help check check ya young baya complete</v>
      </c>
    </row>
    <row r="3161" ht="15.75" customHeight="1">
      <c r="A3161" s="3" t="s">
        <v>22914</v>
      </c>
      <c r="B3161" s="3" t="s">
        <v>22914</v>
      </c>
      <c r="C3161" s="3" t="s">
        <v>22915</v>
      </c>
      <c r="D3161" s="3" t="s">
        <v>22916</v>
      </c>
      <c r="E3161" s="3" t="s">
        <v>22917</v>
      </c>
      <c r="F3161" s="3" t="s">
        <v>22918</v>
      </c>
      <c r="G3161" s="3" t="s">
        <v>22919</v>
      </c>
      <c r="H3161" s="3" t="s">
        <v>22920</v>
      </c>
      <c r="I3161" s="3" t="str">
        <f>IFERROR(__xludf.DUMMYFUNCTION("GOOGLETRANSLATE(H3161,""id"",""en"")"),"Realistic Poor Gembel Hhhhh aka Working Packing Rich Asset Stable Money Amp Mental Stable What Tug of Marriage Young Also Yes, the Family Eats Batu Bicker Duid Yes Fear of Wak if Divorce for God")</f>
        <v>Realistic Poor Gembel Hhhhh aka Working Packing Rich Asset Stable Money Amp Mental Stable What Tug of Marriage Young Also Yes, the Family Eats Batu Bicker Duid Yes Fear of Wak if Divorce for God</v>
      </c>
    </row>
    <row r="3162" ht="15.75" customHeight="1">
      <c r="A3162" s="3" t="s">
        <v>22921</v>
      </c>
      <c r="B3162" s="3" t="s">
        <v>22922</v>
      </c>
      <c r="C3162" s="3" t="s">
        <v>22923</v>
      </c>
      <c r="D3162" s="3" t="s">
        <v>22924</v>
      </c>
      <c r="E3162" s="3" t="s">
        <v>22925</v>
      </c>
      <c r="F3162" s="3" t="s">
        <v>22926</v>
      </c>
      <c r="G3162" s="3" t="s">
        <v>22926</v>
      </c>
      <c r="H3162" s="3" t="s">
        <v>22927</v>
      </c>
      <c r="I3162" s="3" t="str">
        <f>IFERROR(__xludf.DUMMYFUNCTION("GOOGLETRANSLATE(H3162,""id"",""en"")"),"sorry for his child enjoying young marriage quickly")</f>
        <v>sorry for his child enjoying young marriage quickly</v>
      </c>
    </row>
    <row r="3163" ht="15.75" customHeight="1">
      <c r="A3163" s="3" t="s">
        <v>22928</v>
      </c>
      <c r="B3163" s="3" t="s">
        <v>22929</v>
      </c>
      <c r="C3163" s="3" t="s">
        <v>22930</v>
      </c>
      <c r="D3163" s="3" t="s">
        <v>22931</v>
      </c>
      <c r="E3163" s="3" t="s">
        <v>22932</v>
      </c>
      <c r="F3163" s="3" t="s">
        <v>22933</v>
      </c>
      <c r="G3163" s="3" t="s">
        <v>22933</v>
      </c>
      <c r="H3163" s="3" t="s">
        <v>22934</v>
      </c>
      <c r="I3163" s="3" t="str">
        <f>IFERROR(__xludf.DUMMYFUNCTION("GOOGLETRANSLATE(H3163,""id"",""en"")"),"I don't understand communication, you are young")</f>
        <v>I don't understand communication, you are young</v>
      </c>
    </row>
    <row r="3164" ht="15.75" customHeight="1">
      <c r="A3164" s="3" t="s">
        <v>22935</v>
      </c>
      <c r="B3164" s="3" t="s">
        <v>22935</v>
      </c>
      <c r="C3164" s="3" t="s">
        <v>22936</v>
      </c>
      <c r="D3164" s="3" t="s">
        <v>22937</v>
      </c>
      <c r="E3164" s="3" t="s">
        <v>22938</v>
      </c>
      <c r="F3164" s="3" t="s">
        <v>22939</v>
      </c>
      <c r="G3164" s="3" t="s">
        <v>22940</v>
      </c>
      <c r="H3164" s="3" t="s">
        <v>22941</v>
      </c>
      <c r="I3164" s="3" t="str">
        <f>IFERROR(__xludf.DUMMYFUNCTION("GOOGLETRANSLATE(H3164,""id"",""en"")"),"yes, it is forced to force the principle of risk, really young, naklukin the world, please do not marry, really love age")</f>
        <v>yes, it is forced to force the principle of risk, really young, naklukin the world, please do not marry, really love age</v>
      </c>
    </row>
    <row r="3165" ht="15.75" customHeight="1">
      <c r="A3165" s="3" t="s">
        <v>22942</v>
      </c>
      <c r="B3165" s="3" t="s">
        <v>22942</v>
      </c>
      <c r="C3165" s="3" t="s">
        <v>22943</v>
      </c>
      <c r="D3165" s="3" t="s">
        <v>22944</v>
      </c>
      <c r="E3165" s="3" t="s">
        <v>22944</v>
      </c>
      <c r="F3165" s="3" t="s">
        <v>22945</v>
      </c>
      <c r="G3165" s="3" t="s">
        <v>22945</v>
      </c>
      <c r="H3165" s="3" t="s">
        <v>22946</v>
      </c>
      <c r="I3165" s="3" t="str">
        <f>IFERROR(__xludf.DUMMYFUNCTION("GOOGLETRANSLATE(H3165,""id"",""en"")"),"young marriage intention")</f>
        <v>young marriage intention</v>
      </c>
    </row>
    <row r="3166" ht="15.75" customHeight="1">
      <c r="A3166" s="3" t="s">
        <v>22947</v>
      </c>
      <c r="B3166" s="3" t="s">
        <v>22947</v>
      </c>
      <c r="C3166" s="3" t="s">
        <v>22948</v>
      </c>
      <c r="D3166" s="3" t="s">
        <v>22949</v>
      </c>
      <c r="E3166" s="3" t="s">
        <v>22950</v>
      </c>
      <c r="F3166" s="3" t="s">
        <v>22951</v>
      </c>
      <c r="G3166" s="3" t="s">
        <v>22952</v>
      </c>
      <c r="H3166" s="3" t="s">
        <v>22953</v>
      </c>
      <c r="I3166" s="3" t="str">
        <f>IFERROR(__xludf.DUMMYFUNCTION("GOOGLETRANSLATE(H3166,""id"",""en"")"),"nder different young departments marriage")</f>
        <v>nder different young departments marriage</v>
      </c>
    </row>
    <row r="3167" ht="15.75" customHeight="1">
      <c r="A3167" s="3" t="s">
        <v>22954</v>
      </c>
      <c r="B3167" s="3" t="s">
        <v>22955</v>
      </c>
      <c r="C3167" s="3" t="s">
        <v>22956</v>
      </c>
      <c r="D3167" s="3" t="s">
        <v>22957</v>
      </c>
      <c r="E3167" s="3" t="s">
        <v>22958</v>
      </c>
      <c r="F3167" s="3" t="s">
        <v>22959</v>
      </c>
      <c r="G3167" s="3" t="s">
        <v>22960</v>
      </c>
      <c r="H3167" s="3" t="s">
        <v>22961</v>
      </c>
      <c r="I3167" s="3" t="str">
        <f>IFERROR(__xludf.DUMMYFUNCTION("GOOGLETRANSLATE(H3167,""id"",""en"")"),"young marriage age and read negatively young bikah hey badly hanging up your marriage wkwkwk")</f>
        <v>young marriage age and read negatively young bikah hey badly hanging up your marriage wkwkwk</v>
      </c>
    </row>
    <row r="3168" ht="15.75" customHeight="1">
      <c r="A3168" s="3" t="s">
        <v>22962</v>
      </c>
      <c r="B3168" s="3" t="s">
        <v>22963</v>
      </c>
      <c r="C3168" s="3" t="s">
        <v>22964</v>
      </c>
      <c r="D3168" s="3" t="s">
        <v>22965</v>
      </c>
      <c r="E3168" s="3" t="s">
        <v>22966</v>
      </c>
      <c r="F3168" s="3" t="s">
        <v>22967</v>
      </c>
      <c r="G3168" s="3" t="s">
        <v>22968</v>
      </c>
      <c r="H3168" s="3" t="s">
        <v>22969</v>
      </c>
      <c r="I3168" s="3" t="str">
        <f>IFERROR(__xludf.DUMMYFUNCTION("GOOGLETRANSLATE(H3168,""id"",""en"")"),"people say children sustenance if more young marriage")</f>
        <v>people say children sustenance if more young marriage</v>
      </c>
    </row>
    <row r="3169" ht="15.75" customHeight="1">
      <c r="A3169" s="3" t="s">
        <v>22970</v>
      </c>
      <c r="B3169" s="3" t="s">
        <v>22971</v>
      </c>
      <c r="C3169" s="3" t="s">
        <v>22972</v>
      </c>
      <c r="D3169" s="3" t="s">
        <v>22973</v>
      </c>
      <c r="E3169" s="3" t="s">
        <v>22974</v>
      </c>
      <c r="F3169" s="3" t="s">
        <v>22975</v>
      </c>
      <c r="G3169" s="3" t="s">
        <v>22976</v>
      </c>
      <c r="H3169" s="3" t="s">
        <v>22977</v>
      </c>
      <c r="I3169" s="3" t="str">
        <f>IFERROR(__xludf.DUMMYFUNCTION("GOOGLETRANSLATE(H3169,""id"",""en"")"),"mental basic thinking in front of the competition, the competition is just a relaxed, we hahaha")</f>
        <v>mental basic thinking in front of the competition, the competition is just a relaxed, we hahaha</v>
      </c>
    </row>
    <row r="3170" ht="15.75" customHeight="1">
      <c r="A3170" s="3" t="s">
        <v>22978</v>
      </c>
      <c r="B3170" s="3" t="s">
        <v>22978</v>
      </c>
      <c r="C3170" s="3" t="s">
        <v>22979</v>
      </c>
      <c r="D3170" s="3" t="s">
        <v>22980</v>
      </c>
      <c r="E3170" s="3" t="s">
        <v>22981</v>
      </c>
      <c r="F3170" s="3" t="s">
        <v>22982</v>
      </c>
      <c r="G3170" s="3" t="s">
        <v>22983</v>
      </c>
      <c r="H3170" s="3" t="s">
        <v>22984</v>
      </c>
      <c r="I3170" s="3" t="str">
        <f>IFERROR(__xludf.DUMMYFUNCTION("GOOGLETRANSLATE(H3170,""id"",""en"")"),"tuh young you know that marriage is okay, you don't really like old virgin, you know menopause if you are pregnant, it's not good")</f>
        <v>tuh young you know that marriage is okay, you don't really like old virgin, you know menopause if you are pregnant, it's not good</v>
      </c>
    </row>
    <row r="3171" ht="15.75" customHeight="1">
      <c r="A3171" s="3" t="s">
        <v>22985</v>
      </c>
      <c r="B3171" s="3" t="s">
        <v>22985</v>
      </c>
      <c r="C3171" s="3" t="s">
        <v>22986</v>
      </c>
      <c r="D3171" s="3" t="s">
        <v>22987</v>
      </c>
      <c r="E3171" s="3" t="s">
        <v>22988</v>
      </c>
      <c r="F3171" s="3" t="s">
        <v>22989</v>
      </c>
      <c r="G3171" s="3" t="s">
        <v>22989</v>
      </c>
      <c r="H3171" s="3" t="s">
        <v>22990</v>
      </c>
      <c r="I3171" s="3" t="str">
        <f>IFERROR(__xludf.DUMMYFUNCTION("GOOGLETRANSLATE(H3171,""id"",""en"")"),"Old young marriage")</f>
        <v>Old young marriage</v>
      </c>
    </row>
    <row r="3172" ht="15.75" customHeight="1">
      <c r="A3172" s="3" t="s">
        <v>22991</v>
      </c>
      <c r="B3172" s="3" t="s">
        <v>22991</v>
      </c>
      <c r="C3172" s="3" t="s">
        <v>22992</v>
      </c>
      <c r="D3172" s="3" t="s">
        <v>22993</v>
      </c>
      <c r="E3172" s="3" t="s">
        <v>22994</v>
      </c>
      <c r="F3172" s="3" t="s">
        <v>22995</v>
      </c>
      <c r="G3172" s="3" t="s">
        <v>22996</v>
      </c>
      <c r="H3172" s="3" t="s">
        <v>22997</v>
      </c>
      <c r="I3172" s="3" t="str">
        <f>IFERROR(__xludf.DUMMYFUNCTION("GOOGLETRANSLATE(H3172,""id"",""en"")"),"I don't want to marry young, just marriage, just reason shadows")</f>
        <v>I don't want to marry young, just marriage, just reason shadows</v>
      </c>
    </row>
    <row r="3173" ht="15.75" customHeight="1">
      <c r="A3173" s="3" t="s">
        <v>22998</v>
      </c>
      <c r="B3173" s="3" t="s">
        <v>22998</v>
      </c>
      <c r="C3173" s="3" t="s">
        <v>22999</v>
      </c>
      <c r="D3173" s="3" t="s">
        <v>23000</v>
      </c>
      <c r="E3173" s="3" t="s">
        <v>23001</v>
      </c>
      <c r="F3173" s="3" t="s">
        <v>23002</v>
      </c>
      <c r="G3173" s="3" t="s">
        <v>23003</v>
      </c>
      <c r="H3173" s="3" t="s">
        <v>23004</v>
      </c>
      <c r="I3173" s="3" t="str">
        <f>IFERROR(__xludf.DUMMYFUNCTION("GOOGLETRANSLATE(H3173,""id"",""en"")"),"Winning to be thankful if it's great, but you get sick but young people choose the top lecture of PTN Giur Giur.")</f>
        <v>Winning to be thankful if it's great, but you get sick but young people choose the top lecture of PTN Giur Giur.</v>
      </c>
    </row>
    <row r="3174" ht="15.75" customHeight="1">
      <c r="A3174" s="3" t="s">
        <v>23005</v>
      </c>
      <c r="B3174" s="3" t="s">
        <v>23006</v>
      </c>
      <c r="C3174" s="3" t="s">
        <v>23007</v>
      </c>
      <c r="D3174" s="3" t="s">
        <v>23008</v>
      </c>
      <c r="E3174" s="3" t="s">
        <v>23009</v>
      </c>
      <c r="F3174" s="3" t="s">
        <v>23010</v>
      </c>
      <c r="G3174" s="3" t="s">
        <v>23011</v>
      </c>
      <c r="H3174" s="3" t="s">
        <v>23012</v>
      </c>
      <c r="I3174" s="3" t="str">
        <f>IFERROR(__xludf.DUMMYFUNCTION("GOOGLETRANSLATE(H3174,""id"",""en"")"),"marriage is dizzy thinking it takes while young just happy")</f>
        <v>marriage is dizzy thinking it takes while young just happy</v>
      </c>
    </row>
    <row r="3175" ht="15.75" customHeight="1">
      <c r="A3175" s="3" t="s">
        <v>23013</v>
      </c>
      <c r="B3175" s="3" t="s">
        <v>23014</v>
      </c>
      <c r="C3175" s="3" t="s">
        <v>23015</v>
      </c>
      <c r="D3175" s="3" t="s">
        <v>23016</v>
      </c>
      <c r="E3175" s="3" t="s">
        <v>23017</v>
      </c>
      <c r="F3175" s="3" t="s">
        <v>23018</v>
      </c>
      <c r="G3175" s="3" t="s">
        <v>23019</v>
      </c>
      <c r="H3175" s="3" t="s">
        <v>23020</v>
      </c>
      <c r="I3175" s="3" t="str">
        <f>IFERROR(__xludf.DUMMYFUNCTION("GOOGLETRANSLATE(H3175,""id"",""en"")"),"young marriage if you choose not marriage why parents are gebukin children")</f>
        <v>young marriage if you choose not marriage why parents are gebukin children</v>
      </c>
    </row>
    <row r="3176" ht="15.75" customHeight="1">
      <c r="A3176" s="3" t="s">
        <v>23021</v>
      </c>
      <c r="B3176" s="3" t="s">
        <v>23021</v>
      </c>
      <c r="C3176" s="3" t="s">
        <v>23021</v>
      </c>
      <c r="D3176" s="3" t="s">
        <v>23022</v>
      </c>
      <c r="E3176" s="3" t="s">
        <v>23023</v>
      </c>
      <c r="F3176" s="3" t="s">
        <v>23024</v>
      </c>
      <c r="G3176" s="3" t="s">
        <v>23025</v>
      </c>
      <c r="H3176" s="3" t="s">
        <v>23026</v>
      </c>
      <c r="I3176" s="3" t="str">
        <f>IFERROR(__xludf.DUMMYFUNCTION("GOOGLETRANSLATE(H3176,""id"",""en"")"),"I just have a young marriage, right?")</f>
        <v>I just have a young marriage, right?</v>
      </c>
    </row>
    <row r="3177" ht="15.75" customHeight="1">
      <c r="A3177" s="3" t="s">
        <v>23027</v>
      </c>
      <c r="B3177" s="3" t="s">
        <v>23028</v>
      </c>
      <c r="C3177" s="3" t="s">
        <v>23029</v>
      </c>
      <c r="D3177" s="3" t="s">
        <v>23030</v>
      </c>
      <c r="E3177" s="3" t="s">
        <v>23031</v>
      </c>
      <c r="F3177" s="3" t="s">
        <v>23032</v>
      </c>
      <c r="G3177" s="3" t="s">
        <v>23033</v>
      </c>
      <c r="H3177" s="3" t="s">
        <v>23034</v>
      </c>
      <c r="I3177" s="3" t="str">
        <f>IFERROR(__xludf.DUMMYFUNCTION("GOOGLETRANSLATE(H3177,""id"",""en"")"),"just live in chaotic thought young marriage wkwkwk")</f>
        <v>just live in chaotic thought young marriage wkwkwk</v>
      </c>
    </row>
    <row r="3178" ht="15.75" customHeight="1">
      <c r="A3178" s="3" t="s">
        <v>23035</v>
      </c>
      <c r="B3178" s="3" t="s">
        <v>23036</v>
      </c>
      <c r="C3178" s="3" t="s">
        <v>23037</v>
      </c>
      <c r="D3178" s="3" t="s">
        <v>23038</v>
      </c>
      <c r="E3178" s="3" t="s">
        <v>23039</v>
      </c>
      <c r="F3178" s="3" t="s">
        <v>23040</v>
      </c>
      <c r="G3178" s="3" t="s">
        <v>23041</v>
      </c>
      <c r="H3178" s="3" t="s">
        <v>23042</v>
      </c>
      <c r="I3178" s="3" t="str">
        <f>IFERROR(__xludf.DUMMYFUNCTION("GOOGLETRANSLATE(H3178,""id"",""en"")"),"Better Young Age Level is able to let the results of the Mantepin Tubes of Marriage Education Plajar Plajari Criteria for Put So Damping Marriage Marriage Mission Amp Best -Selling Jones Prawan Tuir")</f>
        <v>Better Young Age Level is able to let the results of the Mantepin Tubes of Marriage Education Plajar Plajari Criteria for Put So Damping Marriage Marriage Mission Amp Best -Selling Jones Prawan Tuir</v>
      </c>
    </row>
    <row r="3179" ht="15.75" customHeight="1">
      <c r="A3179" s="3" t="s">
        <v>23043</v>
      </c>
      <c r="B3179" s="3" t="s">
        <v>23044</v>
      </c>
      <c r="C3179" s="3" t="s">
        <v>23045</v>
      </c>
      <c r="D3179" s="3" t="s">
        <v>23046</v>
      </c>
      <c r="E3179" s="3" t="s">
        <v>23047</v>
      </c>
      <c r="F3179" s="3" t="s">
        <v>23048</v>
      </c>
      <c r="G3179" s="3" t="s">
        <v>23049</v>
      </c>
      <c r="H3179" s="3" t="s">
        <v>23050</v>
      </c>
      <c r="I3179" s="3" t="str">
        <f>IFERROR(__xludf.DUMMYFUNCTION("GOOGLETRANSLATE(H3179,""id"",""en"")"),"Mental Financial Okay Young Marriage")</f>
        <v>Mental Financial Okay Young Marriage</v>
      </c>
    </row>
    <row r="3180" ht="15.75" customHeight="1">
      <c r="A3180" s="3" t="s">
        <v>23051</v>
      </c>
      <c r="B3180" s="3" t="s">
        <v>23052</v>
      </c>
      <c r="C3180" s="3" t="s">
        <v>23053</v>
      </c>
      <c r="D3180" s="3" t="s">
        <v>23054</v>
      </c>
      <c r="E3180" s="3" t="s">
        <v>23055</v>
      </c>
      <c r="F3180" s="3" t="s">
        <v>23056</v>
      </c>
      <c r="G3180" s="3" t="s">
        <v>23057</v>
      </c>
      <c r="H3180" s="3" t="s">
        <v>23058</v>
      </c>
      <c r="I3180" s="3" t="str">
        <f>IFERROR(__xludf.DUMMYFUNCTION("GOOGLETRANSLATE(H3180,""id"",""en"")"),"cousin of young marriage confused care to care for babies sickly the control of the control of the mother, gosh, like a child")</f>
        <v>cousin of young marriage confused care to care for babies sickly the control of the control of the mother, gosh, like a child</v>
      </c>
    </row>
    <row r="3181" ht="15.75" customHeight="1">
      <c r="A3181" s="3" t="s">
        <v>23059</v>
      </c>
      <c r="B3181" s="3" t="s">
        <v>23059</v>
      </c>
      <c r="C3181" s="3" t="s">
        <v>23060</v>
      </c>
      <c r="D3181" s="3" t="s">
        <v>23061</v>
      </c>
      <c r="E3181" s="3" t="s">
        <v>23062</v>
      </c>
      <c r="F3181" s="3" t="s">
        <v>23063</v>
      </c>
      <c r="G3181" s="3" t="s">
        <v>23064</v>
      </c>
      <c r="H3181" s="3" t="s">
        <v>23065</v>
      </c>
      <c r="I3181" s="3" t="str">
        <f>IFERROR(__xludf.DUMMYFUNCTION("GOOGLETRANSLATE(H3181,""id"",""en"")"),"Enjoy a young age really satisfied playing to find marriage money so the gangebetic husband's meeting")</f>
        <v>Enjoy a young age really satisfied playing to find marriage money so the gangebetic husband's meeting</v>
      </c>
    </row>
    <row r="3182" ht="15.75" customHeight="1">
      <c r="A3182" s="3" t="s">
        <v>23066</v>
      </c>
      <c r="B3182" s="3" t="s">
        <v>23067</v>
      </c>
      <c r="C3182" s="3" t="s">
        <v>23068</v>
      </c>
      <c r="D3182" s="3" t="s">
        <v>23069</v>
      </c>
      <c r="E3182" s="3" t="s">
        <v>23070</v>
      </c>
      <c r="F3182" s="3" t="s">
        <v>23071</v>
      </c>
      <c r="G3182" s="3" t="s">
        <v>23071</v>
      </c>
      <c r="H3182" s="3" t="s">
        <v>23072</v>
      </c>
      <c r="I3182" s="3" t="str">
        <f>IFERROR(__xludf.DUMMYFUNCTION("GOOGLETRANSLATE(H3182,""id"",""en"")"),"no money worked for young lecture, just see aunt auntie nagging saying young marriage wkwkwkwk")</f>
        <v>no money worked for young lecture, just see aunt auntie nagging saying young marriage wkwkwkwk</v>
      </c>
    </row>
    <row r="3183" ht="15.75" customHeight="1">
      <c r="A3183" s="3" t="s">
        <v>23073</v>
      </c>
      <c r="B3183" s="3" t="s">
        <v>23074</v>
      </c>
      <c r="C3183" s="3" t="s">
        <v>23075</v>
      </c>
      <c r="D3183" s="3" t="s">
        <v>23076</v>
      </c>
      <c r="E3183" s="3" t="s">
        <v>23076</v>
      </c>
      <c r="F3183" s="3" t="s">
        <v>23076</v>
      </c>
      <c r="G3183" s="3" t="s">
        <v>23077</v>
      </c>
      <c r="H3183" s="3" t="s">
        <v>23078</v>
      </c>
      <c r="I3183" s="3" t="str">
        <f>IFERROR(__xludf.DUMMYFUNCTION("GOOGLETRANSLATE(H3183,""id"",""en"")"),"Young Marriage Image")</f>
        <v>Young Marriage Image</v>
      </c>
    </row>
    <row r="3184" ht="15.75" customHeight="1">
      <c r="A3184" s="3" t="s">
        <v>23079</v>
      </c>
      <c r="B3184" s="3" t="s">
        <v>23080</v>
      </c>
      <c r="C3184" s="3" t="s">
        <v>23081</v>
      </c>
      <c r="D3184" s="3" t="s">
        <v>23082</v>
      </c>
      <c r="E3184" s="3" t="s">
        <v>23083</v>
      </c>
      <c r="F3184" s="3" t="s">
        <v>23084</v>
      </c>
      <c r="G3184" s="3" t="s">
        <v>23085</v>
      </c>
      <c r="H3184" s="3" t="s">
        <v>23086</v>
      </c>
      <c r="I3184" s="3" t="str">
        <f>IFERROR(__xludf.DUMMYFUNCTION("GOOGLETRANSLATE(H3184,""id"",""en"")"),"Listen to the feeling of breaking up and marriage, the limits of young marriage")</f>
        <v>Listen to the feeling of breaking up and marriage, the limits of young marriage</v>
      </c>
    </row>
    <row r="3185" ht="15.75" customHeight="1">
      <c r="A3185" s="3" t="s">
        <v>23087</v>
      </c>
      <c r="B3185" s="3" t="s">
        <v>23088</v>
      </c>
      <c r="C3185" s="3" t="s">
        <v>23089</v>
      </c>
      <c r="D3185" s="3" t="s">
        <v>23090</v>
      </c>
      <c r="E3185" s="3" t="s">
        <v>23091</v>
      </c>
      <c r="F3185" s="3" t="s">
        <v>23092</v>
      </c>
      <c r="G3185" s="3" t="s">
        <v>23092</v>
      </c>
      <c r="H3185" s="3" t="s">
        <v>23093</v>
      </c>
      <c r="I3185" s="3" t="str">
        <f>IFERROR(__xludf.DUMMYFUNCTION("GOOGLETRANSLATE(H3185,""id"",""en"")"),"just relax, it's young, just get married, just marry the timing of Allah")</f>
        <v>just relax, it's young, just get married, just marry the timing of Allah</v>
      </c>
    </row>
    <row r="3186" ht="15.75" customHeight="1">
      <c r="A3186" s="3" t="s">
        <v>23094</v>
      </c>
      <c r="B3186" s="3" t="s">
        <v>23095</v>
      </c>
      <c r="C3186" s="3" t="s">
        <v>23096</v>
      </c>
      <c r="D3186" s="3" t="s">
        <v>23097</v>
      </c>
      <c r="E3186" s="3" t="s">
        <v>23098</v>
      </c>
      <c r="F3186" s="3" t="s">
        <v>23099</v>
      </c>
      <c r="G3186" s="3" t="s">
        <v>23100</v>
      </c>
      <c r="H3186" s="3" t="s">
        <v>23101</v>
      </c>
      <c r="I3186" s="3" t="str">
        <f>IFERROR(__xludf.DUMMYFUNCTION("GOOGLETRANSLATE(H3186,""id"",""en"")"),"wahhhh good favors, nderr looking for work or looking for a gathering gathering, cuan marriage, believing, the wife is not the money, says the burden of the family")</f>
        <v>wahhhh good favors, nderr looking for work or looking for a gathering gathering, cuan marriage, believing, the wife is not the money, says the burden of the family</v>
      </c>
    </row>
    <row r="3187" ht="15.75" customHeight="1">
      <c r="A3187" s="3" t="s">
        <v>23102</v>
      </c>
      <c r="B3187" s="3" t="s">
        <v>23102</v>
      </c>
      <c r="C3187" s="3" t="s">
        <v>23103</v>
      </c>
      <c r="D3187" s="3" t="s">
        <v>23104</v>
      </c>
      <c r="E3187" s="3" t="s">
        <v>23105</v>
      </c>
      <c r="F3187" s="3" t="s">
        <v>23106</v>
      </c>
      <c r="G3187" s="3" t="s">
        <v>23107</v>
      </c>
      <c r="H3187" s="3" t="s">
        <v>23108</v>
      </c>
      <c r="I3187" s="3" t="str">
        <f>IFERROR(__xludf.DUMMYFUNCTION("GOOGLETRANSLATE(H3187,""id"",""en"")"),"see you young marriage brothers and sisters so scared")</f>
        <v>see you young marriage brothers and sisters so scared</v>
      </c>
    </row>
    <row r="3188" ht="15.75" customHeight="1">
      <c r="A3188" s="3" t="s">
        <v>23109</v>
      </c>
      <c r="B3188" s="3" t="s">
        <v>23110</v>
      </c>
      <c r="C3188" s="3" t="s">
        <v>23111</v>
      </c>
      <c r="D3188" s="3" t="s">
        <v>23112</v>
      </c>
      <c r="E3188" s="3" t="s">
        <v>23113</v>
      </c>
      <c r="F3188" s="3" t="s">
        <v>23114</v>
      </c>
      <c r="G3188" s="3" t="s">
        <v>23115</v>
      </c>
      <c r="H3188" s="3" t="s">
        <v>23116</v>
      </c>
      <c r="I3188" s="3" t="str">
        <f>IFERROR(__xludf.DUMMYFUNCTION("GOOGLETRANSLATE(H3188,""id"",""en"")"),"do not support money from young marriage friends supported by parents")</f>
        <v>do not support money from young marriage friends supported by parents</v>
      </c>
    </row>
    <row r="3189" ht="15.75" customHeight="1">
      <c r="A3189" s="3" t="s">
        <v>23117</v>
      </c>
      <c r="B3189" s="3" t="s">
        <v>23118</v>
      </c>
      <c r="C3189" s="3" t="s">
        <v>23119</v>
      </c>
      <c r="D3189" s="3" t="s">
        <v>23120</v>
      </c>
      <c r="E3189" s="3" t="s">
        <v>23121</v>
      </c>
      <c r="F3189" s="3" t="s">
        <v>23122</v>
      </c>
      <c r="G3189" s="3" t="s">
        <v>23123</v>
      </c>
      <c r="H3189" s="3" t="s">
        <v>23124</v>
      </c>
      <c r="I3189" s="3" t="str">
        <f>IFERROR(__xludf.DUMMYFUNCTION("GOOGLETRANSLATE(H3189,""id"",""en"")"),"Look for work actively so that you add the relationship between the people and there is a meeting at the time, at the time, I am active in marriage.")</f>
        <v>Look for work actively so that you add the relationship between the people and there is a meeting at the time, at the time, I am active in marriage.</v>
      </c>
    </row>
    <row r="3190" ht="15.75" customHeight="1">
      <c r="A3190" s="3" t="s">
        <v>23125</v>
      </c>
      <c r="B3190" s="3" t="s">
        <v>23126</v>
      </c>
      <c r="C3190" s="3" t="s">
        <v>23127</v>
      </c>
      <c r="D3190" s="3" t="s">
        <v>23128</v>
      </c>
      <c r="E3190" s="3" t="s">
        <v>23129</v>
      </c>
      <c r="F3190" s="3" t="s">
        <v>23130</v>
      </c>
      <c r="G3190" s="3" t="s">
        <v>23131</v>
      </c>
      <c r="H3190" s="3" t="s">
        <v>23132</v>
      </c>
      <c r="I3190" s="3" t="str">
        <f>IFERROR(__xludf.DUMMYFUNCTION("GOOGLETRANSLATE(H3190,""id"",""en"")"),"mental amp inner gathering cuan delicious ekioliday devotion to parents need to be ready for parents to get married at least the candidate's money so that the child guarantees")</f>
        <v>mental amp inner gathering cuan delicious ekioliday devotion to parents need to be ready for parents to get married at least the candidate's money so that the child guarantees</v>
      </c>
    </row>
    <row r="3191" ht="15.75" customHeight="1">
      <c r="A3191" s="3" t="s">
        <v>170</v>
      </c>
      <c r="B3191" s="3" t="s">
        <v>170</v>
      </c>
      <c r="C3191" s="3" t="s">
        <v>170</v>
      </c>
      <c r="D3191" s="3" t="s">
        <v>169</v>
      </c>
      <c r="E3191" s="3" t="s">
        <v>169</v>
      </c>
      <c r="F3191" s="3" t="s">
        <v>169</v>
      </c>
      <c r="G3191" s="3" t="s">
        <v>169</v>
      </c>
      <c r="H3191" s="3" t="s">
        <v>170</v>
      </c>
      <c r="I3191" s="3" t="str">
        <f>IFERROR(__xludf.DUMMYFUNCTION("GOOGLETRANSLATE(H3191,""id"",""en"")"),"The Young Marriage")</f>
        <v>The Young Marriage</v>
      </c>
    </row>
    <row r="3192" ht="15.75" customHeight="1">
      <c r="A3192" s="3" t="s">
        <v>23133</v>
      </c>
      <c r="B3192" s="3" t="s">
        <v>23134</v>
      </c>
      <c r="C3192" s="3" t="s">
        <v>23135</v>
      </c>
      <c r="D3192" s="3" t="s">
        <v>23136</v>
      </c>
      <c r="E3192" s="3" t="s">
        <v>23137</v>
      </c>
      <c r="F3192" s="3" t="s">
        <v>23138</v>
      </c>
      <c r="G3192" s="3" t="s">
        <v>23139</v>
      </c>
      <c r="H3192" s="3" t="s">
        <v>23140</v>
      </c>
      <c r="I3192" s="3" t="str">
        <f>IFERROR(__xludf.DUMMYFUNCTION("GOOGLETRANSLATE(H3192,""id"",""en"")"),"Agusvina young marriage is easy to get familiar to just see so borrowing money, the goods are asked for a matchmaking, just fail to fail, what")</f>
        <v>Agusvina young marriage is easy to get familiar to just see so borrowing money, the goods are asked for a matchmaking, just fail to fail, what</v>
      </c>
    </row>
    <row r="3193" ht="15.75" customHeight="1">
      <c r="A3193" s="3" t="s">
        <v>23141</v>
      </c>
      <c r="B3193" s="3" t="s">
        <v>23141</v>
      </c>
      <c r="C3193" s="3" t="s">
        <v>23142</v>
      </c>
      <c r="D3193" s="3" t="s">
        <v>23143</v>
      </c>
      <c r="E3193" s="3" t="s">
        <v>23144</v>
      </c>
      <c r="F3193" s="3" t="s">
        <v>23145</v>
      </c>
      <c r="G3193" s="3" t="s">
        <v>23146</v>
      </c>
      <c r="H3193" s="3" t="s">
        <v>23147</v>
      </c>
      <c r="I3193" s="3" t="str">
        <f>IFERROR(__xludf.DUMMYFUNCTION("GOOGLETRANSLATE(H3193,""id"",""en"")"),"satisfied young while single is free to and fro thinking burden of work or household work children for children for marriage people to love for people forced age etc. marriage broken wrong")</f>
        <v>satisfied young while single is free to and fro thinking burden of work or household work children for children for marriage people to love for people forced age etc. marriage broken wrong</v>
      </c>
    </row>
    <row r="3194" ht="15.75" customHeight="1">
      <c r="A3194" s="3" t="s">
        <v>23148</v>
      </c>
      <c r="B3194" s="3" t="s">
        <v>23149</v>
      </c>
      <c r="C3194" s="3" t="s">
        <v>23150</v>
      </c>
      <c r="D3194" s="3" t="s">
        <v>23151</v>
      </c>
      <c r="E3194" s="3" t="s">
        <v>23152</v>
      </c>
      <c r="F3194" s="3" t="s">
        <v>23153</v>
      </c>
      <c r="G3194" s="3" t="s">
        <v>23154</v>
      </c>
      <c r="H3194" s="3" t="s">
        <v>23155</v>
      </c>
      <c r="I3194" s="3" t="str">
        <f>IFERROR(__xludf.DUMMYFUNCTION("GOOGLETRANSLATE(H3194,""id"",""en"")"),"Sorry for the young marriage, miss")</f>
        <v>Sorry for the young marriage, miss</v>
      </c>
    </row>
    <row r="3195" ht="15.75" customHeight="1">
      <c r="A3195" s="3" t="s">
        <v>23156</v>
      </c>
      <c r="B3195" s="3" t="s">
        <v>23157</v>
      </c>
      <c r="C3195" s="3" t="s">
        <v>23158</v>
      </c>
      <c r="D3195" s="3" t="s">
        <v>23159</v>
      </c>
      <c r="E3195" s="3" t="s">
        <v>23160</v>
      </c>
      <c r="F3195" s="3" t="s">
        <v>23161</v>
      </c>
      <c r="G3195" s="3" t="s">
        <v>23161</v>
      </c>
      <c r="H3195" s="3" t="s">
        <v>23162</v>
      </c>
      <c r="I3195" s="3" t="str">
        <f>IFERROR(__xludf.DUMMYFUNCTION("GOOGLETRANSLATE(H3195,""id"",""en"")"),"just like a marriage child, a young soul")</f>
        <v>just like a marriage child, a young soul</v>
      </c>
    </row>
    <row r="3196" ht="15.75" customHeight="1">
      <c r="A3196" s="3" t="s">
        <v>23163</v>
      </c>
      <c r="B3196" s="3" t="s">
        <v>23164</v>
      </c>
      <c r="C3196" s="3" t="s">
        <v>23165</v>
      </c>
      <c r="D3196" s="3" t="s">
        <v>23166</v>
      </c>
      <c r="E3196" s="3" t="s">
        <v>23167</v>
      </c>
      <c r="F3196" s="3" t="s">
        <v>23168</v>
      </c>
      <c r="G3196" s="3" t="s">
        <v>23169</v>
      </c>
      <c r="H3196" s="3" t="s">
        <v>23170</v>
      </c>
      <c r="I3196" s="3" t="str">
        <f>IFERROR(__xludf.DUMMYFUNCTION("GOOGLETRANSLATE(H3196,""id"",""en"")"),"Just enjoy life while young marriage is not good")</f>
        <v>Just enjoy life while young marriage is not good</v>
      </c>
    </row>
    <row r="3197" ht="15.75" customHeight="1">
      <c r="A3197" s="3" t="s">
        <v>23171</v>
      </c>
      <c r="B3197" s="3" t="s">
        <v>23172</v>
      </c>
      <c r="C3197" s="3" t="s">
        <v>23173</v>
      </c>
      <c r="D3197" s="3" t="s">
        <v>23174</v>
      </c>
      <c r="E3197" s="3" t="s">
        <v>23175</v>
      </c>
      <c r="F3197" s="3" t="s">
        <v>23176</v>
      </c>
      <c r="G3197" s="3" t="s">
        <v>23177</v>
      </c>
      <c r="H3197" s="3" t="s">
        <v>23178</v>
      </c>
      <c r="I3197" s="3" t="str">
        <f>IFERROR(__xludf.DUMMYFUNCTION("GOOGLETRANSLATE(H3197,""id"",""en"")"),"Young marriage isn't just marriage, I am busy thinking of your family")</f>
        <v>Young marriage isn't just marriage, I am busy thinking of your family</v>
      </c>
    </row>
    <row r="3198" ht="15.75" customHeight="1">
      <c r="A3198" s="3" t="s">
        <v>23179</v>
      </c>
      <c r="B3198" s="3" t="s">
        <v>23180</v>
      </c>
      <c r="C3198" s="3" t="s">
        <v>23181</v>
      </c>
      <c r="D3198" s="3" t="s">
        <v>23182</v>
      </c>
      <c r="E3198" s="3" t="s">
        <v>23182</v>
      </c>
      <c r="F3198" s="3" t="s">
        <v>23183</v>
      </c>
      <c r="G3198" s="3" t="s">
        <v>23183</v>
      </c>
      <c r="H3198" s="3" t="s">
        <v>23184</v>
      </c>
      <c r="I3198" s="3" t="str">
        <f>IFERROR(__xludf.DUMMYFUNCTION("GOOGLETRANSLATE(H3198,""id"",""en"")"),"marriage is mature age just young")</f>
        <v>marriage is mature age just young</v>
      </c>
    </row>
    <row r="3199" ht="15.75" customHeight="1">
      <c r="A3199" s="3" t="s">
        <v>23185</v>
      </c>
      <c r="B3199" s="3" t="s">
        <v>23185</v>
      </c>
      <c r="C3199" s="3" t="s">
        <v>23186</v>
      </c>
      <c r="D3199" s="3" t="s">
        <v>23187</v>
      </c>
      <c r="E3199" s="3" t="s">
        <v>23188</v>
      </c>
      <c r="F3199" s="3" t="s">
        <v>23189</v>
      </c>
      <c r="G3199" s="3" t="s">
        <v>23189</v>
      </c>
      <c r="H3199" s="3" t="s">
        <v>23190</v>
      </c>
      <c r="I3199" s="3" t="str">
        <f>IFERROR(__xludf.DUMMYFUNCTION("GOOGLETRANSLATE(H3199,""id"",""en"")"),"Better Lecture for Young Age Work Hurry Marriage")</f>
        <v>Better Lecture for Young Age Work Hurry Marriage</v>
      </c>
    </row>
    <row r="3200" ht="15.75" customHeight="1">
      <c r="A3200" s="3" t="s">
        <v>23191</v>
      </c>
      <c r="B3200" s="3" t="s">
        <v>23192</v>
      </c>
      <c r="C3200" s="3" t="s">
        <v>23193</v>
      </c>
      <c r="D3200" s="3" t="s">
        <v>23194</v>
      </c>
      <c r="E3200" s="3" t="s">
        <v>23195</v>
      </c>
      <c r="F3200" s="3" t="s">
        <v>23196</v>
      </c>
      <c r="G3200" s="3" t="s">
        <v>23197</v>
      </c>
      <c r="H3200" s="3" t="s">
        <v>23198</v>
      </c>
      <c r="I3200" s="3" t="str">
        <f>IFERROR(__xludf.DUMMYFUNCTION("GOOGLETRANSLATE(H3200,""id"",""en"")"),"naufals and nuruls young marriage selling pop ice capcin shophouses entrepreneurial people right poor entrepreneurship poor structural structural")</f>
        <v>naufals and nuruls young marriage selling pop ice capcin shophouses entrepreneurial people right poor entrepreneurship poor structural structural</v>
      </c>
    </row>
    <row r="3201" ht="15.75" customHeight="1">
      <c r="A3201" s="3" t="s">
        <v>23199</v>
      </c>
      <c r="B3201" s="3" t="s">
        <v>23200</v>
      </c>
      <c r="C3201" s="3" t="s">
        <v>23201</v>
      </c>
      <c r="D3201" s="3" t="s">
        <v>23202</v>
      </c>
      <c r="E3201" s="3" t="s">
        <v>23203</v>
      </c>
      <c r="F3201" s="3" t="s">
        <v>23204</v>
      </c>
      <c r="G3201" s="3" t="s">
        <v>23205</v>
      </c>
      <c r="H3201" s="3" t="s">
        <v>23206</v>
      </c>
      <c r="I3201" s="3" t="str">
        <f>IFERROR(__xludf.DUMMYFUNCTION("GOOGLETRANSLATE(H3201,""id"",""en"")"),"Boyfriend is just relaxed young, it's really complicated")</f>
        <v>Boyfriend is just relaxed young, it's really complicated</v>
      </c>
    </row>
    <row r="3202" ht="15.75" customHeight="1">
      <c r="A3202" s="3" t="s">
        <v>23207</v>
      </c>
      <c r="B3202" s="3" t="s">
        <v>23208</v>
      </c>
      <c r="C3202" s="3" t="s">
        <v>23209</v>
      </c>
      <c r="D3202" s="3" t="s">
        <v>23210</v>
      </c>
      <c r="E3202" s="3" t="s">
        <v>23211</v>
      </c>
      <c r="F3202" s="3" t="s">
        <v>23212</v>
      </c>
      <c r="G3202" s="3" t="s">
        <v>23213</v>
      </c>
      <c r="H3202" s="3" t="s">
        <v>23214</v>
      </c>
      <c r="I3202" s="3" t="str">
        <f>IFERROR(__xludf.DUMMYFUNCTION("GOOGLETRANSLATE(H3202,""id"",""en"")"),"Married Young Very Rantau Aware of Stable Money Key Safe")</f>
        <v>Married Young Very Rantau Aware of Stable Money Key Safe</v>
      </c>
    </row>
    <row r="3203" ht="15.75" customHeight="1">
      <c r="A3203" s="3" t="s">
        <v>23215</v>
      </c>
      <c r="B3203" s="3" t="s">
        <v>23216</v>
      </c>
      <c r="C3203" s="3" t="s">
        <v>23217</v>
      </c>
      <c r="D3203" s="3" t="s">
        <v>23218</v>
      </c>
      <c r="E3203" s="3" t="s">
        <v>23219</v>
      </c>
      <c r="F3203" s="3" t="s">
        <v>23220</v>
      </c>
      <c r="G3203" s="3" t="s">
        <v>23221</v>
      </c>
      <c r="H3203" s="3" t="s">
        <v>23222</v>
      </c>
      <c r="I3203" s="3" t="str">
        <f>IFERROR(__xludf.DUMMYFUNCTION("GOOGLETRANSLATE(H3203,""id"",""en"")"),"Malem Male, a guy, you say that you are young, you are young, you say that you are old girls if old virgins regret happy smiles")</f>
        <v>Malem Male, a guy, you say that you are young, you are young, you say that you are old girls if old virgins regret happy smiles</v>
      </c>
    </row>
    <row r="3204" ht="15.75" customHeight="1">
      <c r="A3204" s="3" t="s">
        <v>23223</v>
      </c>
      <c r="B3204" s="3" t="s">
        <v>23224</v>
      </c>
      <c r="C3204" s="3" t="s">
        <v>23225</v>
      </c>
      <c r="D3204" s="3" t="s">
        <v>23226</v>
      </c>
      <c r="E3204" s="3" t="s">
        <v>23227</v>
      </c>
      <c r="F3204" s="3" t="s">
        <v>23228</v>
      </c>
      <c r="G3204" s="3" t="s">
        <v>23229</v>
      </c>
      <c r="H3204" s="3" t="s">
        <v>23230</v>
      </c>
      <c r="I3204" s="3" t="str">
        <f>IFERROR(__xludf.DUMMYFUNCTION("GOOGLETRANSLATE(H3204,""id"",""en"")"),"can't feel a sense of nder is really heavy just telling marriage to friends, mom is really young, btw, right?")</f>
        <v>can't feel a sense of nder is really heavy just telling marriage to friends, mom is really young, btw, right?</v>
      </c>
    </row>
    <row r="3205" ht="15.75" customHeight="1">
      <c r="A3205" s="3" t="s">
        <v>23231</v>
      </c>
      <c r="B3205" s="3" t="s">
        <v>23232</v>
      </c>
      <c r="C3205" s="3" t="s">
        <v>23233</v>
      </c>
      <c r="D3205" s="3" t="s">
        <v>23234</v>
      </c>
      <c r="E3205" s="3" t="s">
        <v>23234</v>
      </c>
      <c r="F3205" s="3" t="s">
        <v>23235</v>
      </c>
      <c r="G3205" s="3" t="s">
        <v>23235</v>
      </c>
      <c r="H3205" s="3" t="s">
        <v>23236</v>
      </c>
      <c r="I3205" s="3" t="str">
        <f>IFERROR(__xludf.DUMMYFUNCTION("GOOGLETRANSLATE(H3205,""id"",""en"")"),"id ask young young")</f>
        <v>id ask young young</v>
      </c>
    </row>
    <row r="3206" ht="15.75" customHeight="1">
      <c r="A3206" s="3" t="s">
        <v>23237</v>
      </c>
      <c r="B3206" s="3" t="s">
        <v>23238</v>
      </c>
      <c r="C3206" s="3" t="s">
        <v>23239</v>
      </c>
      <c r="D3206" s="3" t="s">
        <v>23240</v>
      </c>
      <c r="E3206" s="3" t="s">
        <v>23241</v>
      </c>
      <c r="F3206" s="3" t="s">
        <v>23242</v>
      </c>
      <c r="G3206" s="3" t="s">
        <v>23243</v>
      </c>
      <c r="H3206" s="3" t="s">
        <v>23244</v>
      </c>
      <c r="I3206" s="3" t="str">
        <f>IFERROR(__xludf.DUMMYFUNCTION("GOOGLETRANSLATE(H3206,""id"",""en"")"),"Senior Marriage Age says regret, youth marriage Explore is satisfied, it's better")</f>
        <v>Senior Marriage Age says regret, youth marriage Explore is satisfied, it's better</v>
      </c>
    </row>
    <row r="3207" ht="15.75" customHeight="1">
      <c r="A3207" s="3" t="s">
        <v>23245</v>
      </c>
      <c r="B3207" s="3" t="s">
        <v>23245</v>
      </c>
      <c r="C3207" s="3" t="s">
        <v>23245</v>
      </c>
      <c r="D3207" s="3" t="s">
        <v>23246</v>
      </c>
      <c r="E3207" s="3" t="s">
        <v>23247</v>
      </c>
      <c r="F3207" s="3" t="s">
        <v>23248</v>
      </c>
      <c r="G3207" s="3" t="s">
        <v>23249</v>
      </c>
      <c r="H3207" s="3" t="s">
        <v>23250</v>
      </c>
      <c r="I3207" s="3" t="str">
        <f>IFERROR(__xludf.DUMMYFUNCTION("GOOGLETRANSLATE(H3207,""id"",""en"")"),"young marriage rich business")</f>
        <v>young marriage rich business</v>
      </c>
    </row>
    <row r="3208" ht="15.75" customHeight="1">
      <c r="A3208" s="3" t="s">
        <v>23251</v>
      </c>
      <c r="B3208" s="3" t="s">
        <v>23252</v>
      </c>
      <c r="C3208" s="3" t="s">
        <v>23253</v>
      </c>
      <c r="D3208" s="3" t="s">
        <v>23254</v>
      </c>
      <c r="E3208" s="3" t="s">
        <v>23255</v>
      </c>
      <c r="F3208" s="3" t="s">
        <v>23256</v>
      </c>
      <c r="G3208" s="3" t="s">
        <v>23257</v>
      </c>
      <c r="H3208" s="3" t="s">
        <v>23258</v>
      </c>
      <c r="I3208" s="3" t="str">
        <f>IFERROR(__xludf.DUMMYFUNCTION("GOOGLETRANSLATE(H3208,""id"",""en"")"),"Candidate Money Alias ​​Lajang Bertaon Anyinkkkk Young Marriage")</f>
        <v>Candidate Money Alias ​​Lajang Bertaon Anyinkkkk Young Marriage</v>
      </c>
    </row>
    <row r="3209" ht="15.75" customHeight="1">
      <c r="A3209" s="3" t="s">
        <v>23259</v>
      </c>
      <c r="B3209" s="3" t="s">
        <v>23260</v>
      </c>
      <c r="C3209" s="3" t="s">
        <v>23261</v>
      </c>
      <c r="D3209" s="3" t="s">
        <v>23262</v>
      </c>
      <c r="E3209" s="3" t="s">
        <v>23263</v>
      </c>
      <c r="F3209" s="3" t="s">
        <v>23264</v>
      </c>
      <c r="G3209" s="3" t="s">
        <v>23265</v>
      </c>
      <c r="H3209" s="3" t="s">
        <v>23266</v>
      </c>
      <c r="I3209" s="3" t="str">
        <f>IFERROR(__xludf.DUMMYFUNCTION("GOOGLETRANSLATE(H3209,""id"",""en"")"),"Hilal Sean Cook Lexa Steven Marriage Young Ibu Papidut can add a wedok child patiently read pvt pvt forgot to tag yes")</f>
        <v>Hilal Sean Cook Lexa Steven Marriage Young Ibu Papidut can add a wedok child patiently read pvt pvt forgot to tag yes</v>
      </c>
    </row>
    <row r="3210" ht="15.75" customHeight="1">
      <c r="A3210" s="3" t="s">
        <v>23267</v>
      </c>
      <c r="B3210" s="3" t="s">
        <v>23267</v>
      </c>
      <c r="C3210" s="3" t="s">
        <v>23267</v>
      </c>
      <c r="D3210" s="3" t="s">
        <v>23268</v>
      </c>
      <c r="E3210" s="3" t="s">
        <v>23269</v>
      </c>
      <c r="F3210" s="3" t="s">
        <v>23270</v>
      </c>
      <c r="G3210" s="3" t="s">
        <v>23271</v>
      </c>
      <c r="H3210" s="3" t="s">
        <v>23272</v>
      </c>
      <c r="I3210" s="3" t="str">
        <f>IFERROR(__xludf.DUMMYFUNCTION("GOOGLETRANSLATE(H3210,""id"",""en"")"),"Young Marriage Hun")</f>
        <v>Young Marriage Hun</v>
      </c>
    </row>
    <row r="3211" ht="15.75" customHeight="1">
      <c r="A3211" s="3" t="s">
        <v>23273</v>
      </c>
      <c r="B3211" s="3" t="s">
        <v>23274</v>
      </c>
      <c r="C3211" s="3" t="s">
        <v>23275</v>
      </c>
      <c r="D3211" s="3" t="s">
        <v>23276</v>
      </c>
      <c r="E3211" s="3" t="s">
        <v>23277</v>
      </c>
      <c r="F3211" s="3" t="s">
        <v>23278</v>
      </c>
      <c r="G3211" s="3" t="s">
        <v>23278</v>
      </c>
      <c r="H3211" s="3" t="s">
        <v>23279</v>
      </c>
      <c r="I3211" s="3" t="str">
        <f>IFERROR(__xludf.DUMMYFUNCTION("GOOGLETRANSLATE(H3211,""id"",""en"")"),"Dead Young Cancelled Young Marriage")</f>
        <v>Dead Young Cancelled Young Marriage</v>
      </c>
    </row>
    <row r="3212" ht="15.75" customHeight="1">
      <c r="A3212" s="3" t="s">
        <v>23280</v>
      </c>
      <c r="B3212" s="3" t="s">
        <v>23281</v>
      </c>
      <c r="C3212" s="3" t="s">
        <v>23282</v>
      </c>
      <c r="D3212" s="3" t="s">
        <v>23283</v>
      </c>
      <c r="E3212" s="3" t="s">
        <v>23284</v>
      </c>
      <c r="F3212" s="3" t="s">
        <v>23285</v>
      </c>
      <c r="G3212" s="3" t="s">
        <v>23286</v>
      </c>
      <c r="H3212" s="3" t="s">
        <v>23287</v>
      </c>
      <c r="I3212" s="3" t="str">
        <f>IFERROR(__xludf.DUMMYFUNCTION("GOOGLETRANSLATE(H3212,""id"",""en"")"),"Life dee have fun thinking about marriage life, right, you are satisfied, thinking for yourself to think of the negative side of the positive you marry with marriage marriage")</f>
        <v>Life dee have fun thinking about marriage life, right, you are satisfied, thinking for yourself to think of the negative side of the positive you marry with marriage marriage</v>
      </c>
    </row>
    <row r="3213" ht="15.75" customHeight="1">
      <c r="A3213" s="3" t="s">
        <v>23288</v>
      </c>
      <c r="B3213" s="3" t="s">
        <v>23288</v>
      </c>
      <c r="C3213" s="3" t="s">
        <v>23289</v>
      </c>
      <c r="D3213" s="3" t="s">
        <v>23290</v>
      </c>
      <c r="E3213" s="3" t="s">
        <v>23291</v>
      </c>
      <c r="F3213" s="3" t="s">
        <v>169</v>
      </c>
      <c r="G3213" s="3" t="s">
        <v>169</v>
      </c>
      <c r="H3213" s="3" t="s">
        <v>170</v>
      </c>
      <c r="I3213" s="3" t="str">
        <f>IFERROR(__xludf.DUMMYFUNCTION("GOOGLETRANSLATE(H3213,""id"",""en"")"),"The Young Marriage")</f>
        <v>The Young Marriage</v>
      </c>
    </row>
    <row r="3214" ht="15.75" customHeight="1">
      <c r="A3214" s="3" t="s">
        <v>23292</v>
      </c>
      <c r="B3214" s="3" t="s">
        <v>23293</v>
      </c>
      <c r="C3214" s="3" t="s">
        <v>23294</v>
      </c>
      <c r="D3214" s="3" t="s">
        <v>23295</v>
      </c>
      <c r="E3214" s="3" t="s">
        <v>23295</v>
      </c>
      <c r="F3214" s="3" t="s">
        <v>23295</v>
      </c>
      <c r="G3214" s="3" t="s">
        <v>23295</v>
      </c>
      <c r="H3214" s="3" t="s">
        <v>23294</v>
      </c>
      <c r="I3214" s="3" t="str">
        <f>IFERROR(__xludf.DUMMYFUNCTION("GOOGLETRANSLATE(H3214,""id"",""en"")"),"hahahha mamam tah young marriage")</f>
        <v>hahahha mamam tah young marriage</v>
      </c>
    </row>
    <row r="3215" ht="15.75" customHeight="1">
      <c r="A3215" s="3" t="s">
        <v>23296</v>
      </c>
      <c r="B3215" s="3" t="s">
        <v>23297</v>
      </c>
      <c r="C3215" s="3" t="s">
        <v>170</v>
      </c>
      <c r="D3215" s="3" t="s">
        <v>169</v>
      </c>
      <c r="E3215" s="3" t="s">
        <v>169</v>
      </c>
      <c r="F3215" s="3" t="s">
        <v>169</v>
      </c>
      <c r="G3215" s="3" t="s">
        <v>169</v>
      </c>
      <c r="H3215" s="3" t="s">
        <v>170</v>
      </c>
      <c r="I3215" s="3" t="str">
        <f>IFERROR(__xludf.DUMMYFUNCTION("GOOGLETRANSLATE(H3215,""id"",""en"")"),"The Young Marriage")</f>
        <v>The Young Marriage</v>
      </c>
    </row>
    <row r="3216" ht="15.75" customHeight="1">
      <c r="A3216" s="3" t="s">
        <v>23298</v>
      </c>
      <c r="B3216" s="3" t="s">
        <v>23299</v>
      </c>
      <c r="C3216" s="3" t="s">
        <v>23300</v>
      </c>
      <c r="D3216" s="3" t="s">
        <v>23301</v>
      </c>
      <c r="E3216" s="3" t="s">
        <v>23302</v>
      </c>
      <c r="F3216" s="3" t="s">
        <v>23303</v>
      </c>
      <c r="G3216" s="3" t="s">
        <v>23304</v>
      </c>
      <c r="H3216" s="3" t="s">
        <v>23305</v>
      </c>
      <c r="I3216" s="3" t="str">
        <f>IFERROR(__xludf.DUMMYFUNCTION("GOOGLETRANSLATE(H3216,""id"",""en"")"),"Lucnut's friend, the young marriage is young, the Youth, the Ngejapri, borrowed money, forced to buy a delicious motorbike clothes, what")</f>
        <v>Lucnut's friend, the young marriage is young, the Youth, the Ngejapri, borrowed money, forced to buy a delicious motorbike clothes, what</v>
      </c>
    </row>
    <row r="3217" ht="15.75" customHeight="1">
      <c r="A3217" s="3" t="s">
        <v>23306</v>
      </c>
      <c r="B3217" s="3" t="s">
        <v>23307</v>
      </c>
      <c r="C3217" s="3" t="s">
        <v>23308</v>
      </c>
      <c r="D3217" s="3" t="s">
        <v>23309</v>
      </c>
      <c r="E3217" s="3" t="s">
        <v>23309</v>
      </c>
      <c r="F3217" s="3" t="s">
        <v>23310</v>
      </c>
      <c r="G3217" s="3" t="s">
        <v>23311</v>
      </c>
      <c r="H3217" s="3" t="s">
        <v>23312</v>
      </c>
      <c r="I3217" s="3" t="str">
        <f>IFERROR(__xludf.DUMMYFUNCTION("GOOGLETRANSLATE(H3217,""id"",""en"")"),"while young people are satisfied naughty naughty marriage")</f>
        <v>while young people are satisfied naughty naughty marriage</v>
      </c>
    </row>
    <row r="3218" ht="15.75" customHeight="1">
      <c r="A3218" s="3" t="s">
        <v>23313</v>
      </c>
      <c r="B3218" s="3" t="s">
        <v>23313</v>
      </c>
      <c r="C3218" s="3" t="s">
        <v>23314</v>
      </c>
      <c r="D3218" s="3" t="s">
        <v>23315</v>
      </c>
      <c r="E3218" s="3" t="s">
        <v>23315</v>
      </c>
      <c r="F3218" s="3" t="s">
        <v>3627</v>
      </c>
      <c r="G3218" s="3" t="s">
        <v>3627</v>
      </c>
      <c r="H3218" s="3" t="s">
        <v>3628</v>
      </c>
      <c r="I3218" s="3" t="str">
        <f>IFERROR(__xludf.DUMMYFUNCTION("GOOGLETRANSLATE(H3218,""id"",""en"")"),"Young marriage")</f>
        <v>Young marriage</v>
      </c>
    </row>
    <row r="3219" ht="15.75" customHeight="1">
      <c r="A3219" s="3" t="s">
        <v>23316</v>
      </c>
      <c r="B3219" s="3" t="s">
        <v>23317</v>
      </c>
      <c r="C3219" s="3" t="s">
        <v>23318</v>
      </c>
      <c r="D3219" s="3" t="s">
        <v>23319</v>
      </c>
      <c r="E3219" s="3" t="s">
        <v>23320</v>
      </c>
      <c r="F3219" s="3" t="s">
        <v>23321</v>
      </c>
      <c r="G3219" s="3" t="s">
        <v>23322</v>
      </c>
      <c r="H3219" s="3" t="s">
        <v>23323</v>
      </c>
      <c r="I3219" s="3" t="str">
        <f>IFERROR(__xludf.DUMMYFUNCTION("GOOGLETRANSLATE(H3219,""id"",""en"")"),"doubt the intention of Aurel Hermansyah young marriage ashanty carelessly careless")</f>
        <v>doubt the intention of Aurel Hermansyah young marriage ashanty carelessly careless</v>
      </c>
    </row>
    <row r="3220" ht="15.75" customHeight="1">
      <c r="A3220" s="3" t="s">
        <v>23324</v>
      </c>
      <c r="B3220" s="3" t="s">
        <v>23325</v>
      </c>
      <c r="C3220" s="3" t="s">
        <v>23326</v>
      </c>
      <c r="D3220" s="3" t="s">
        <v>23327</v>
      </c>
      <c r="E3220" s="3" t="s">
        <v>23328</v>
      </c>
      <c r="F3220" s="3" t="s">
        <v>23329</v>
      </c>
      <c r="G3220" s="3" t="s">
        <v>23330</v>
      </c>
      <c r="H3220" s="3" t="s">
        <v>23331</v>
      </c>
      <c r="I3220" s="3" t="str">
        <f>IFERROR(__xludf.DUMMYFUNCTION("GOOGLETRANSLATE(H3220,""id"",""en"")"),"because the family marriages as a child of young children so fun")</f>
        <v>because the family marriages as a child of young children so fun</v>
      </c>
    </row>
    <row r="3221" ht="15.75" customHeight="1">
      <c r="A3221" s="3" t="s">
        <v>23332</v>
      </c>
      <c r="B3221" s="3" t="s">
        <v>23333</v>
      </c>
      <c r="C3221" s="3" t="s">
        <v>23334</v>
      </c>
      <c r="D3221" s="3" t="s">
        <v>23335</v>
      </c>
      <c r="E3221" s="3" t="s">
        <v>23336</v>
      </c>
      <c r="F3221" s="3" t="s">
        <v>23337</v>
      </c>
      <c r="G3221" s="3" t="s">
        <v>23338</v>
      </c>
      <c r="H3221" s="3" t="s">
        <v>23339</v>
      </c>
      <c r="I3221" s="3" t="str">
        <f>IFERROR(__xludf.DUMMYFUNCTION("GOOGLETRANSLATE(H3221,""id"",""en"")"),"the results of the live life if the marriage lmyan is good for the life of life.")</f>
        <v>the results of the live life if the marriage lmyan is good for the life of life.</v>
      </c>
    </row>
    <row r="3222" ht="15.75" customHeight="1">
      <c r="A3222" s="3" t="s">
        <v>23340</v>
      </c>
      <c r="B3222" s="3" t="s">
        <v>23341</v>
      </c>
      <c r="C3222" s="3" t="s">
        <v>23342</v>
      </c>
      <c r="D3222" s="3" t="s">
        <v>23343</v>
      </c>
      <c r="E3222" s="3" t="s">
        <v>23344</v>
      </c>
      <c r="F3222" s="3" t="s">
        <v>23345</v>
      </c>
      <c r="G3222" s="3" t="s">
        <v>23345</v>
      </c>
      <c r="H3222" s="3" t="s">
        <v>23346</v>
      </c>
      <c r="I3222" s="3" t="str">
        <f>IFERROR(__xludf.DUMMYFUNCTION("GOOGLETRANSLATE(H3222,""id"",""en"")"),"Dead young marriage")</f>
        <v>Dead young marriage</v>
      </c>
    </row>
    <row r="3223" ht="15.75" customHeight="1">
      <c r="A3223" s="3" t="s">
        <v>23347</v>
      </c>
      <c r="B3223" s="3" t="s">
        <v>23348</v>
      </c>
      <c r="C3223" s="3" t="s">
        <v>23349</v>
      </c>
      <c r="D3223" s="3" t="s">
        <v>23350</v>
      </c>
      <c r="E3223" s="3" t="s">
        <v>23351</v>
      </c>
      <c r="F3223" s="3" t="s">
        <v>169</v>
      </c>
      <c r="G3223" s="3" t="s">
        <v>169</v>
      </c>
      <c r="H3223" s="3" t="s">
        <v>170</v>
      </c>
      <c r="I3223" s="3" t="str">
        <f>IFERROR(__xludf.DUMMYFUNCTION("GOOGLETRANSLATE(H3223,""id"",""en"")"),"The Young Marriage")</f>
        <v>The Young Marriage</v>
      </c>
    </row>
    <row r="3224" ht="15.75" customHeight="1">
      <c r="A3224" s="3" t="s">
        <v>23352</v>
      </c>
      <c r="B3224" s="3" t="s">
        <v>23352</v>
      </c>
      <c r="C3224" s="3" t="s">
        <v>23353</v>
      </c>
      <c r="D3224" s="3" t="s">
        <v>23354</v>
      </c>
      <c r="E3224" s="3" t="s">
        <v>23355</v>
      </c>
      <c r="F3224" s="3" t="s">
        <v>23356</v>
      </c>
      <c r="G3224" s="3" t="s">
        <v>23357</v>
      </c>
      <c r="H3224" s="3" t="s">
        <v>23358</v>
      </c>
      <c r="I3224" s="3" t="str">
        <f>IFERROR(__xludf.DUMMYFUNCTION("GOOGLETRANSLATE(H3224,""id"",""en"")"),"Mama take the Lord of Heaven Family Tell Father's Marriage Father Golong Young Amp Adult Children's Name Mama Boyfriend Wife Amp promise")</f>
        <v>Mama take the Lord of Heaven Family Tell Father's Marriage Father Golong Young Amp Adult Children's Name Mama Boyfriend Wife Amp promise</v>
      </c>
    </row>
    <row r="3225" ht="15.75" customHeight="1">
      <c r="A3225" s="3" t="s">
        <v>23359</v>
      </c>
      <c r="B3225" s="3" t="s">
        <v>23360</v>
      </c>
      <c r="C3225" s="3" t="s">
        <v>23361</v>
      </c>
      <c r="D3225" s="3" t="s">
        <v>23362</v>
      </c>
      <c r="E3225" s="3" t="s">
        <v>23363</v>
      </c>
      <c r="F3225" s="3" t="s">
        <v>23364</v>
      </c>
      <c r="G3225" s="3" t="s">
        <v>23365</v>
      </c>
      <c r="H3225" s="3" t="s">
        <v>23366</v>
      </c>
      <c r="I3225" s="3" t="str">
        <f>IFERROR(__xludf.DUMMYFUNCTION("GOOGLETRANSLATE(H3225,""id"",""en"")"),"Hi young people think Inspect the job is directly applied for the tiban sister marriage")</f>
        <v>Hi young people think Inspect the job is directly applied for the tiban sister marriage</v>
      </c>
    </row>
    <row r="3226" ht="15.75" customHeight="1">
      <c r="A3226" s="3" t="s">
        <v>23367</v>
      </c>
      <c r="B3226" s="3" t="s">
        <v>23368</v>
      </c>
      <c r="C3226" s="3" t="s">
        <v>23369</v>
      </c>
      <c r="D3226" s="3" t="s">
        <v>23370</v>
      </c>
      <c r="E3226" s="3" t="s">
        <v>23371</v>
      </c>
      <c r="F3226" s="3" t="s">
        <v>23372</v>
      </c>
      <c r="G3226" s="3" t="s">
        <v>23373</v>
      </c>
      <c r="H3226" s="3" t="s">
        <v>23374</v>
      </c>
      <c r="I3226" s="3" t="str">
        <f>IFERROR(__xludf.DUMMYFUNCTION("GOOGLETRANSLATE(H3226,""id"",""en"")"),"single marriage ready for physical mental money don't just because your parents are anxious about marriage to marriage favors life while young looking for a lot of work")</f>
        <v>single marriage ready for physical mental money don't just because your parents are anxious about marriage to marriage favors life while young looking for a lot of work</v>
      </c>
    </row>
    <row r="3227" ht="15.75" customHeight="1">
      <c r="A3227" s="3" t="s">
        <v>23375</v>
      </c>
      <c r="B3227" s="3" t="s">
        <v>23376</v>
      </c>
      <c r="C3227" s="3" t="s">
        <v>23377</v>
      </c>
      <c r="D3227" s="3" t="s">
        <v>23378</v>
      </c>
      <c r="E3227" s="3" t="s">
        <v>23379</v>
      </c>
      <c r="F3227" s="3" t="s">
        <v>23380</v>
      </c>
      <c r="G3227" s="3" t="s">
        <v>23381</v>
      </c>
      <c r="H3227" s="3" t="s">
        <v>23382</v>
      </c>
      <c r="I3227" s="3" t="str">
        <f>IFERROR(__xludf.DUMMYFUNCTION("GOOGLETRANSLATE(H3227,""id"",""en"")"),"Guys are required to finish later daddy's father, support the right to be mandatory forced young marriage to set your husband and husband and guys")</f>
        <v>Guys are required to finish later daddy's father, support the right to be mandatory forced young marriage to set your husband and husband and guys</v>
      </c>
    </row>
    <row r="3228" ht="15.75" customHeight="1">
      <c r="A3228" s="3" t="s">
        <v>23383</v>
      </c>
      <c r="B3228" s="3" t="s">
        <v>23384</v>
      </c>
      <c r="C3228" s="3" t="s">
        <v>23385</v>
      </c>
      <c r="D3228" s="3" t="s">
        <v>23386</v>
      </c>
      <c r="E3228" s="3" t="s">
        <v>23387</v>
      </c>
      <c r="F3228" s="3" t="s">
        <v>23388</v>
      </c>
      <c r="G3228" s="3" t="s">
        <v>23389</v>
      </c>
      <c r="H3228" s="3" t="s">
        <v>23390</v>
      </c>
      <c r="I3228" s="3" t="str">
        <f>IFERROR(__xludf.DUMMYFUNCTION("GOOGLETRANSLATE(H3228,""id"",""en"")"),"wa is quiet ndk pp nder mah young except you mentally the money, yes ndk pp if you get married hopefully")</f>
        <v>wa is quiet ndk pp nder mah young except you mentally the money, yes ndk pp if you get married hopefully</v>
      </c>
    </row>
    <row r="3229" ht="15.75" customHeight="1">
      <c r="A3229" s="3" t="s">
        <v>23391</v>
      </c>
      <c r="B3229" s="3" t="s">
        <v>23392</v>
      </c>
      <c r="C3229" s="3" t="s">
        <v>23393</v>
      </c>
      <c r="D3229" s="3" t="s">
        <v>23394</v>
      </c>
      <c r="E3229" s="3" t="s">
        <v>23395</v>
      </c>
      <c r="F3229" s="3" t="s">
        <v>23396</v>
      </c>
      <c r="G3229" s="3" t="s">
        <v>23397</v>
      </c>
      <c r="H3229" s="3" t="s">
        <v>23398</v>
      </c>
      <c r="I3229" s="3" t="str">
        <f>IFERROR(__xludf.DUMMYFUNCTION("GOOGLETRANSLATE(H3229,""id"",""en"")"),"papah talking young marriage think guys just like to be happy school mate yapp fortunately parents don't think marriage really fit the marriage flower if it quickly quickly quickly")</f>
        <v>papah talking young marriage think guys just like to be happy school mate yapp fortunately parents don't think marriage really fit the marriage flower if it quickly quickly quickly</v>
      </c>
    </row>
    <row r="3230" ht="15.75" customHeight="1">
      <c r="A3230" s="3" t="s">
        <v>23399</v>
      </c>
      <c r="B3230" s="3" t="s">
        <v>23399</v>
      </c>
      <c r="C3230" s="3" t="s">
        <v>23400</v>
      </c>
      <c r="D3230" s="3" t="s">
        <v>23401</v>
      </c>
      <c r="E3230" s="3" t="s">
        <v>23402</v>
      </c>
      <c r="F3230" s="3" t="s">
        <v>23403</v>
      </c>
      <c r="G3230" s="3" t="s">
        <v>23404</v>
      </c>
      <c r="H3230" s="3" t="s">
        <v>23405</v>
      </c>
      <c r="I3230" s="3" t="str">
        <f>IFERROR(__xludf.DUMMYFUNCTION("GOOGLETRANSLATE(H3230,""id"",""en"")"),"make a fuss in a household factor cheating economic factors while young people are satisfied playing the spirit of work work successful")</f>
        <v>make a fuss in a household factor cheating economic factors while young people are satisfied playing the spirit of work work successful</v>
      </c>
    </row>
    <row r="3231" ht="15.75" customHeight="1">
      <c r="A3231" s="3" t="s">
        <v>23406</v>
      </c>
      <c r="B3231" s="3" t="s">
        <v>23407</v>
      </c>
      <c r="C3231" s="3" t="s">
        <v>23408</v>
      </c>
      <c r="D3231" s="3" t="s">
        <v>23409</v>
      </c>
      <c r="E3231" s="3" t="s">
        <v>23410</v>
      </c>
      <c r="F3231" s="3" t="s">
        <v>23411</v>
      </c>
      <c r="G3231" s="3" t="s">
        <v>23412</v>
      </c>
      <c r="H3231" s="3" t="s">
        <v>23413</v>
      </c>
      <c r="I3231" s="3" t="str">
        <f>IFERROR(__xludf.DUMMYFUNCTION("GOOGLETRANSLATE(H3231,""id"",""en"")"),"oh marriage ah naha naha is Enggal or young sister love God to teach so that people annoying the time kicep anyncccccccccc")</f>
        <v>oh marriage ah naha naha is Enggal or young sister love God to teach so that people annoying the time kicep anyncccccccccc</v>
      </c>
    </row>
    <row r="3232" ht="15.75" customHeight="1">
      <c r="A3232" s="3" t="s">
        <v>23414</v>
      </c>
      <c r="B3232" s="3" t="s">
        <v>23414</v>
      </c>
      <c r="C3232" s="3" t="s">
        <v>23415</v>
      </c>
      <c r="D3232" s="3" t="s">
        <v>23416</v>
      </c>
      <c r="E3232" s="3" t="s">
        <v>23417</v>
      </c>
      <c r="F3232" s="3" t="s">
        <v>23418</v>
      </c>
      <c r="G3232" s="3" t="s">
        <v>23419</v>
      </c>
      <c r="H3232" s="3" t="s">
        <v>23420</v>
      </c>
      <c r="I3232" s="3" t="str">
        <f>IFERROR(__xludf.DUMMYFUNCTION("GOOGLETRANSLATE(H3232,""id"",""en"")"),"If a cousin of the child plays the child talking if the child talks young marriage, it is a cousin of marriage haha")</f>
        <v>If a cousin of the child plays the child talking if the child talks young marriage, it is a cousin of marriage haha</v>
      </c>
    </row>
    <row r="3233" ht="15.75" customHeight="1">
      <c r="A3233" s="3" t="s">
        <v>23421</v>
      </c>
      <c r="B3233" s="3" t="s">
        <v>23422</v>
      </c>
      <c r="C3233" s="3" t="s">
        <v>23423</v>
      </c>
      <c r="D3233" s="3" t="s">
        <v>23424</v>
      </c>
      <c r="E3233" s="3" t="s">
        <v>23425</v>
      </c>
      <c r="F3233" s="3" t="s">
        <v>23426</v>
      </c>
      <c r="G3233" s="3" t="s">
        <v>23426</v>
      </c>
      <c r="H3233" s="3" t="s">
        <v>23427</v>
      </c>
      <c r="I3233" s="3" t="str">
        <f>IFERROR(__xludf.DUMMYFUNCTION("GOOGLETRANSLATE(H3233,""id"",""en"")"),"yes work nderr if I don't tell you to get married quickly, maa")</f>
        <v>yes work nderr if I don't tell you to get married quickly, maa</v>
      </c>
    </row>
    <row r="3234" ht="15.75" customHeight="1">
      <c r="A3234" s="3" t="s">
        <v>23428</v>
      </c>
      <c r="B3234" s="3" t="s">
        <v>23429</v>
      </c>
      <c r="C3234" s="3" t="s">
        <v>23430</v>
      </c>
      <c r="D3234" s="3" t="s">
        <v>23431</v>
      </c>
      <c r="E3234" s="3" t="s">
        <v>23432</v>
      </c>
      <c r="F3234" s="3" t="s">
        <v>23433</v>
      </c>
      <c r="G3234" s="3" t="s">
        <v>23434</v>
      </c>
      <c r="H3234" s="3" t="s">
        <v>23435</v>
      </c>
      <c r="I3234" s="3" t="str">
        <f>IFERROR(__xludf.DUMMYFUNCTION("GOOGLETRANSLATE(H3234,""id"",""en"")"),"open tokuk appears live Japanese siblings, is it a sign of young marriage to marry people if you get the model of yuta, just hayu")</f>
        <v>open tokuk appears live Japanese siblings, is it a sign of young marriage to marry people if you get the model of yuta, just hayu</v>
      </c>
    </row>
    <row r="3235" ht="15.75" customHeight="1">
      <c r="A3235" s="3" t="s">
        <v>23436</v>
      </c>
      <c r="B3235" s="3" t="s">
        <v>23437</v>
      </c>
      <c r="C3235" s="3" t="s">
        <v>23438</v>
      </c>
      <c r="D3235" s="3" t="s">
        <v>23439</v>
      </c>
      <c r="E3235" s="3" t="s">
        <v>23440</v>
      </c>
      <c r="F3235" s="3" t="s">
        <v>23441</v>
      </c>
      <c r="G3235" s="3" t="s">
        <v>23441</v>
      </c>
      <c r="H3235" s="3" t="s">
        <v>23442</v>
      </c>
      <c r="I3235" s="3" t="str">
        <f>IFERROR(__xludf.DUMMYFUNCTION("GOOGLETRANSLATE(H3235,""id"",""en"")"),"Neighbors Marriage Widow Fast Get Marriage to Stepch Children So that Parents of Young Youth Parents")</f>
        <v>Neighbors Marriage Widow Fast Get Marriage to Stepch Children So that Parents of Young Youth Parents</v>
      </c>
    </row>
    <row r="3236" ht="15.75" customHeight="1">
      <c r="A3236" s="3" t="s">
        <v>170</v>
      </c>
      <c r="B3236" s="3" t="s">
        <v>170</v>
      </c>
      <c r="C3236" s="3" t="s">
        <v>170</v>
      </c>
      <c r="D3236" s="3" t="s">
        <v>169</v>
      </c>
      <c r="E3236" s="3" t="s">
        <v>169</v>
      </c>
      <c r="F3236" s="3" t="s">
        <v>169</v>
      </c>
      <c r="G3236" s="3" t="s">
        <v>169</v>
      </c>
      <c r="H3236" s="3" t="s">
        <v>170</v>
      </c>
      <c r="I3236" s="3" t="str">
        <f>IFERROR(__xludf.DUMMYFUNCTION("GOOGLETRANSLATE(H3236,""id"",""en"")"),"The Young Marriage")</f>
        <v>The Young Marriage</v>
      </c>
    </row>
    <row r="3237" ht="15.75" customHeight="1">
      <c r="A3237" s="3" t="s">
        <v>23443</v>
      </c>
      <c r="B3237" s="3" t="s">
        <v>23444</v>
      </c>
      <c r="C3237" s="3" t="s">
        <v>23445</v>
      </c>
      <c r="D3237" s="3" t="s">
        <v>23446</v>
      </c>
      <c r="E3237" s="3" t="s">
        <v>23447</v>
      </c>
      <c r="F3237" s="3" t="s">
        <v>23448</v>
      </c>
      <c r="G3237" s="3" t="s">
        <v>23449</v>
      </c>
      <c r="H3237" s="3" t="s">
        <v>23450</v>
      </c>
      <c r="I3237" s="3" t="str">
        <f>IFERROR(__xludf.DUMMYFUNCTION("GOOGLETRANSLATE(H3237,""id"",""en"")"),"Dongg play young favors, selling well oaths, good marriage except like you better")</f>
        <v>Dongg play young favors, selling well oaths, good marriage except like you better</v>
      </c>
    </row>
    <row r="3238" ht="15.75" customHeight="1">
      <c r="A3238" s="3" t="s">
        <v>23451</v>
      </c>
      <c r="B3238" s="3" t="s">
        <v>23452</v>
      </c>
      <c r="C3238" s="3" t="s">
        <v>23453</v>
      </c>
      <c r="D3238" s="3" t="s">
        <v>23454</v>
      </c>
      <c r="E3238" s="3" t="s">
        <v>23455</v>
      </c>
      <c r="F3238" s="3" t="s">
        <v>23456</v>
      </c>
      <c r="G3238" s="3" t="s">
        <v>23457</v>
      </c>
      <c r="H3238" s="3" t="s">
        <v>23458</v>
      </c>
      <c r="I3238" s="3" t="str">
        <f>IFERROR(__xludf.DUMMYFUNCTION("GOOGLETRANSLATE(H3238,""id"",""en"")"),"Enjoy nder year near you feel at home jutek indifferent to the life of a man regrets young marriage")</f>
        <v>Enjoy nder year near you feel at home jutek indifferent to the life of a man regrets young marriage</v>
      </c>
    </row>
    <row r="3239" ht="15.75" customHeight="1">
      <c r="A3239" s="3" t="s">
        <v>23459</v>
      </c>
      <c r="B3239" s="3" t="s">
        <v>23460</v>
      </c>
      <c r="C3239" s="3" t="s">
        <v>23461</v>
      </c>
      <c r="D3239" s="3" t="s">
        <v>23462</v>
      </c>
      <c r="E3239" s="3" t="s">
        <v>23463</v>
      </c>
      <c r="F3239" s="3" t="s">
        <v>23464</v>
      </c>
      <c r="G3239" s="3" t="s">
        <v>23465</v>
      </c>
      <c r="H3239" s="3" t="s">
        <v>23466</v>
      </c>
      <c r="I3239" s="3" t="str">
        <f>IFERROR(__xludf.DUMMYFUNCTION("GOOGLETRANSLATE(H3239,""id"",""en"")"),"The fuck is very torture, better marriage, a lot of charity, please be afraid of marriage")</f>
        <v>The fuck is very torture, better marriage, a lot of charity, please be afraid of marriage</v>
      </c>
    </row>
    <row r="3240" ht="15.75" customHeight="1">
      <c r="A3240" s="3" t="s">
        <v>23467</v>
      </c>
      <c r="B3240" s="3" t="s">
        <v>23468</v>
      </c>
      <c r="C3240" s="3" t="s">
        <v>23469</v>
      </c>
      <c r="D3240" s="3" t="s">
        <v>23470</v>
      </c>
      <c r="E3240" s="3" t="s">
        <v>23471</v>
      </c>
      <c r="F3240" s="3" t="s">
        <v>23472</v>
      </c>
      <c r="G3240" s="3" t="s">
        <v>23473</v>
      </c>
      <c r="H3240" s="3" t="s">
        <v>23474</v>
      </c>
      <c r="I3240" s="3" t="str">
        <f>IFERROR(__xludf.DUMMYFUNCTION("GOOGLETRANSLATE(H3240,""id"",""en"")"),"Through the date of the file, the wife is excited to take the young mummpung, the condition of the driver is just marriage to marry parents blah blah blah judges, students are different")</f>
        <v>Through the date of the file, the wife is excited to take the young mummpung, the condition of the driver is just marriage to marry parents blah blah blah judges, students are different</v>
      </c>
    </row>
    <row r="3241" ht="15.75" customHeight="1">
      <c r="A3241" s="3" t="s">
        <v>23475</v>
      </c>
      <c r="B3241" s="3" t="s">
        <v>23476</v>
      </c>
      <c r="C3241" s="3" t="s">
        <v>23477</v>
      </c>
      <c r="D3241" s="3" t="s">
        <v>23478</v>
      </c>
      <c r="E3241" s="3" t="s">
        <v>23479</v>
      </c>
      <c r="F3241" s="3" t="s">
        <v>23480</v>
      </c>
      <c r="G3241" s="3" t="s">
        <v>23481</v>
      </c>
      <c r="H3241" s="3" t="s">
        <v>23482</v>
      </c>
      <c r="I3241" s="3" t="str">
        <f>IFERROR(__xludf.DUMMYFUNCTION("GOOGLETRANSLATE(H3241,""id"",""en"")"),"say yah yah marriage stops mending the way of life deliciously while young single level value, God willing, matchmaking level")</f>
        <v>say yah yah marriage stops mending the way of life deliciously while young single level value, God willing, matchmaking level</v>
      </c>
    </row>
    <row r="3242" ht="15.75" customHeight="1">
      <c r="A3242" s="3" t="s">
        <v>23483</v>
      </c>
      <c r="B3242" s="3" t="s">
        <v>23484</v>
      </c>
      <c r="C3242" s="3" t="s">
        <v>23485</v>
      </c>
      <c r="D3242" s="3" t="s">
        <v>23486</v>
      </c>
      <c r="E3242" s="3" t="s">
        <v>23487</v>
      </c>
      <c r="F3242" s="3" t="s">
        <v>23488</v>
      </c>
      <c r="G3242" s="3" t="s">
        <v>23489</v>
      </c>
      <c r="H3242" s="3" t="s">
        <v>23490</v>
      </c>
      <c r="I3242" s="3" t="str">
        <f>IFERROR(__xludf.DUMMYFUNCTION("GOOGLETRANSLATE(H3242,""id"",""en"")"),"Very young God just works as hard as it is halal nature is easy to get a work nder marriage tired of the word zzz")</f>
        <v>Very young God just works as hard as it is halal nature is easy to get a work nder marriage tired of the word zzz</v>
      </c>
    </row>
    <row r="3243" ht="15.75" customHeight="1">
      <c r="A3243" s="3" t="s">
        <v>23491</v>
      </c>
      <c r="B3243" s="3" t="s">
        <v>23491</v>
      </c>
      <c r="C3243" s="3" t="s">
        <v>23492</v>
      </c>
      <c r="D3243" s="3" t="s">
        <v>23493</v>
      </c>
      <c r="E3243" s="3" t="s">
        <v>23494</v>
      </c>
      <c r="F3243" s="3" t="s">
        <v>23495</v>
      </c>
      <c r="G3243" s="3" t="s">
        <v>23496</v>
      </c>
      <c r="H3243" s="3" t="s">
        <v>23497</v>
      </c>
      <c r="I3243" s="3" t="str">
        <f>IFERROR(__xludf.DUMMYFUNCTION("GOOGLETRANSLATE(H3243,""id"",""en"")"),"really annoyed cousin of marriage monkey rather golong young marriage people so as not to adultery blabla bulshit eating graduation of marriage school")</f>
        <v>really annoyed cousin of marriage monkey rather golong young marriage people so as not to adultery blabla bulshit eating graduation of marriage school</v>
      </c>
    </row>
    <row r="3244" ht="15.75" customHeight="1">
      <c r="A3244" s="3" t="s">
        <v>23498</v>
      </c>
      <c r="B3244" s="3" t="s">
        <v>23499</v>
      </c>
      <c r="C3244" s="3" t="s">
        <v>23500</v>
      </c>
      <c r="D3244" s="3" t="s">
        <v>23501</v>
      </c>
      <c r="E3244" s="3" t="s">
        <v>23502</v>
      </c>
      <c r="F3244" s="3" t="s">
        <v>23503</v>
      </c>
      <c r="G3244" s="3" t="s">
        <v>23504</v>
      </c>
      <c r="H3244" s="3" t="s">
        <v>23505</v>
      </c>
      <c r="I3244" s="3" t="str">
        <f>IFERROR(__xludf.DUMMYFUNCTION("GOOGLETRANSLATE(H3244,""id"",""en"")"),"bah the position of the same age is just better to find work on marriage soul mate where focus on upgrade bae like marriage yeu anjit marriage marriage happiness people young marriage people huh")</f>
        <v>bah the position of the same age is just better to find work on marriage soul mate where focus on upgrade bae like marriage yeu anjit marriage marriage happiness people young marriage people huh</v>
      </c>
    </row>
    <row r="3245" ht="15.75" customHeight="1">
      <c r="A3245" s="3" t="s">
        <v>23506</v>
      </c>
      <c r="B3245" s="3" t="s">
        <v>23506</v>
      </c>
      <c r="C3245" s="3" t="s">
        <v>23507</v>
      </c>
      <c r="D3245" s="3" t="s">
        <v>23508</v>
      </c>
      <c r="E3245" s="3" t="s">
        <v>23508</v>
      </c>
      <c r="F3245" s="3" t="s">
        <v>23508</v>
      </c>
      <c r="G3245" s="3" t="s">
        <v>23508</v>
      </c>
      <c r="H3245" s="3" t="s">
        <v>23507</v>
      </c>
      <c r="I3245" s="3" t="str">
        <f>IFERROR(__xludf.DUMMYFUNCTION("GOOGLETRANSLATE(H3245,""id"",""en"")"),"young marriage")</f>
        <v>young marriage</v>
      </c>
    </row>
    <row r="3246" ht="15.75" customHeight="1">
      <c r="A3246" s="3" t="s">
        <v>23509</v>
      </c>
      <c r="B3246" s="3" t="s">
        <v>23510</v>
      </c>
      <c r="C3246" s="3" t="s">
        <v>23511</v>
      </c>
      <c r="D3246" s="3" t="s">
        <v>23512</v>
      </c>
      <c r="E3246" s="3" t="s">
        <v>23513</v>
      </c>
      <c r="F3246" s="3" t="s">
        <v>23514</v>
      </c>
      <c r="G3246" s="3" t="s">
        <v>23515</v>
      </c>
      <c r="H3246" s="3" t="s">
        <v>23516</v>
      </c>
      <c r="I3246" s="3" t="str">
        <f>IFERROR(__xludf.DUMMYFUNCTION("GOOGLETRANSLATE(H3246,""id"",""en"")"),"The accidental party is the glory of the marriage to get married, join a great story in accordance with the reality if you get married, it's not easy to be responsible")</f>
        <v>The accidental party is the glory of the marriage to get married, join a great story in accordance with the reality if you get married, it's not easy to be responsible</v>
      </c>
    </row>
    <row r="3247" ht="15.75" customHeight="1">
      <c r="A3247" s="3" t="s">
        <v>23517</v>
      </c>
      <c r="B3247" s="3" t="s">
        <v>23517</v>
      </c>
      <c r="C3247" s="3" t="s">
        <v>23518</v>
      </c>
      <c r="D3247" s="3" t="s">
        <v>23519</v>
      </c>
      <c r="E3247" s="3" t="s">
        <v>23520</v>
      </c>
      <c r="F3247" s="3" t="s">
        <v>23521</v>
      </c>
      <c r="G3247" s="3" t="s">
        <v>23522</v>
      </c>
      <c r="H3247" s="3" t="s">
        <v>23523</v>
      </c>
      <c r="I3247" s="3" t="str">
        <f>IFERROR(__xludf.DUMMYFUNCTION("GOOGLETRANSLATE(H3247,""id"",""en"")"),"I don't get married young, I really think about it")</f>
        <v>I don't get married young, I really think about it</v>
      </c>
    </row>
    <row r="3248" ht="15.75" customHeight="1">
      <c r="A3248" s="3" t="s">
        <v>23524</v>
      </c>
      <c r="B3248" s="3" t="s">
        <v>23525</v>
      </c>
      <c r="C3248" s="3" t="s">
        <v>23526</v>
      </c>
      <c r="D3248" s="3" t="s">
        <v>23527</v>
      </c>
      <c r="E3248" s="3" t="s">
        <v>23528</v>
      </c>
      <c r="F3248" s="3" t="s">
        <v>23529</v>
      </c>
      <c r="G3248" s="3" t="s">
        <v>23529</v>
      </c>
      <c r="H3248" s="3" t="s">
        <v>23530</v>
      </c>
      <c r="I3248" s="3" t="str">
        <f>IFERROR(__xludf.DUMMYFUNCTION("GOOGLETRANSLATE(H3248,""id"",""en"")"),"I don't know, it's rich if you don't get married young")</f>
        <v>I don't know, it's rich if you don't get married young</v>
      </c>
    </row>
    <row r="3249" ht="15.75" customHeight="1">
      <c r="A3249" s="3" t="s">
        <v>23531</v>
      </c>
      <c r="B3249" s="3" t="s">
        <v>23532</v>
      </c>
      <c r="C3249" s="3" t="s">
        <v>23533</v>
      </c>
      <c r="D3249" s="3" t="s">
        <v>23534</v>
      </c>
      <c r="E3249" s="3" t="s">
        <v>23535</v>
      </c>
      <c r="F3249" s="3" t="s">
        <v>23536</v>
      </c>
      <c r="G3249" s="3" t="s">
        <v>23537</v>
      </c>
      <c r="H3249" s="3" t="s">
        <v>23538</v>
      </c>
      <c r="I3249" s="3" t="str">
        <f>IFERROR(__xludf.DUMMYFUNCTION("GOOGLETRANSLATE(H3249,""id"",""en"")"),"looking for work suggesting young marriage young divorce young banyalkkk")</f>
        <v>looking for work suggesting young marriage young divorce young banyalkkk</v>
      </c>
    </row>
    <row r="3250" ht="15.75" customHeight="1">
      <c r="A3250" s="3" t="s">
        <v>23539</v>
      </c>
      <c r="B3250" s="3" t="s">
        <v>23540</v>
      </c>
      <c r="C3250" s="3" t="s">
        <v>23541</v>
      </c>
      <c r="D3250" s="3" t="s">
        <v>23542</v>
      </c>
      <c r="E3250" s="3" t="s">
        <v>23543</v>
      </c>
      <c r="F3250" s="3" t="s">
        <v>23544</v>
      </c>
      <c r="G3250" s="3" t="s">
        <v>23545</v>
      </c>
      <c r="H3250" s="3" t="s">
        <v>23546</v>
      </c>
      <c r="I3250" s="3" t="str">
        <f>IFERROR(__xludf.DUMMYFUNCTION("GOOGLETRANSLATE(H3250,""id"",""en"")"),"Semester is really rich in young marriage, and the road, see the facts of the environment of marriage, the child makes you think again")</f>
        <v>Semester is really rich in young marriage, and the road, see the facts of the environment of marriage, the child makes you think again</v>
      </c>
    </row>
    <row r="3251" ht="15.75" customHeight="1">
      <c r="A3251" s="3" t="s">
        <v>23547</v>
      </c>
      <c r="B3251" s="3" t="s">
        <v>23548</v>
      </c>
      <c r="C3251" s="3" t="s">
        <v>23549</v>
      </c>
      <c r="D3251" s="3" t="s">
        <v>23550</v>
      </c>
      <c r="E3251" s="3" t="s">
        <v>23551</v>
      </c>
      <c r="F3251" s="3" t="s">
        <v>23552</v>
      </c>
      <c r="G3251" s="3" t="s">
        <v>23553</v>
      </c>
      <c r="H3251" s="3" t="s">
        <v>23554</v>
      </c>
      <c r="I3251" s="3" t="str">
        <f>IFERROR(__xludf.DUMMYFUNCTION("GOOGLETRANSLATE(H3251,""id"",""en"")"),"Marriage friends like to remember the blessings of the single don't choose the candidate for the young divorce. Find out the nature of the character of the candidate, so I don't know God, I hope a good match")</f>
        <v>Marriage friends like to remember the blessings of the single don't choose the candidate for the young divorce. Find out the nature of the character of the candidate, so I don't know God, I hope a good match</v>
      </c>
    </row>
    <row r="3252" ht="15.75" customHeight="1">
      <c r="A3252" s="3" t="s">
        <v>23555</v>
      </c>
      <c r="B3252" s="3" t="s">
        <v>23556</v>
      </c>
      <c r="C3252" s="3" t="s">
        <v>23557</v>
      </c>
      <c r="D3252" s="3" t="s">
        <v>23558</v>
      </c>
      <c r="E3252" s="3" t="s">
        <v>23559</v>
      </c>
      <c r="F3252" s="3" t="s">
        <v>23560</v>
      </c>
      <c r="G3252" s="3" t="s">
        <v>23561</v>
      </c>
      <c r="H3252" s="3" t="s">
        <v>23562</v>
      </c>
      <c r="I3252" s="3" t="str">
        <f>IFERROR(__xludf.DUMMYFUNCTION("GOOGLETRANSLATE(H3252,""id"",""en"")"),"If you tell the family to get married, the family really says the uncle auntie is a young married uncle likes money from grandmother, it's better to stabilize marriage money afraid of being avoided")</f>
        <v>If you tell the family to get married, the family really says the uncle auntie is a young married uncle likes money from grandmother, it's better to stabilize marriage money afraid of being avoided</v>
      </c>
    </row>
    <row r="3253" ht="15.75" customHeight="1">
      <c r="A3253" s="3" t="s">
        <v>170</v>
      </c>
      <c r="B3253" s="3" t="s">
        <v>170</v>
      </c>
      <c r="C3253" s="3" t="s">
        <v>170</v>
      </c>
      <c r="D3253" s="3" t="s">
        <v>169</v>
      </c>
      <c r="E3253" s="3" t="s">
        <v>169</v>
      </c>
      <c r="F3253" s="3" t="s">
        <v>169</v>
      </c>
      <c r="G3253" s="3" t="s">
        <v>169</v>
      </c>
      <c r="H3253" s="3" t="s">
        <v>170</v>
      </c>
      <c r="I3253" s="3" t="str">
        <f>IFERROR(__xludf.DUMMYFUNCTION("GOOGLETRANSLATE(H3253,""id"",""en"")"),"The Young Marriage")</f>
        <v>The Young Marriage</v>
      </c>
    </row>
    <row r="3254" ht="15.75" customHeight="1">
      <c r="A3254" s="3" t="s">
        <v>23563</v>
      </c>
      <c r="B3254" s="3" t="s">
        <v>23563</v>
      </c>
      <c r="C3254" s="3" t="s">
        <v>23564</v>
      </c>
      <c r="D3254" s="3" t="s">
        <v>23565</v>
      </c>
      <c r="E3254" s="3" t="s">
        <v>23566</v>
      </c>
      <c r="F3254" s="3" t="s">
        <v>23567</v>
      </c>
      <c r="G3254" s="3" t="s">
        <v>23568</v>
      </c>
      <c r="H3254" s="3" t="s">
        <v>23569</v>
      </c>
      <c r="I3254" s="3" t="str">
        <f>IFERROR(__xludf.DUMMYFUNCTION("GOOGLETRANSLATE(H3254,""id"",""en"")"),"Young Marriage Listen")</f>
        <v>Young Marriage Listen</v>
      </c>
    </row>
    <row r="3255" ht="15.75" customHeight="1">
      <c r="A3255" s="3" t="s">
        <v>170</v>
      </c>
      <c r="B3255" s="3" t="s">
        <v>170</v>
      </c>
      <c r="C3255" s="3" t="s">
        <v>170</v>
      </c>
      <c r="D3255" s="3" t="s">
        <v>169</v>
      </c>
      <c r="E3255" s="3" t="s">
        <v>169</v>
      </c>
      <c r="F3255" s="3" t="s">
        <v>169</v>
      </c>
      <c r="G3255" s="3" t="s">
        <v>169</v>
      </c>
      <c r="H3255" s="3" t="s">
        <v>170</v>
      </c>
      <c r="I3255" s="3" t="str">
        <f>IFERROR(__xludf.DUMMYFUNCTION("GOOGLETRANSLATE(H3255,""id"",""en"")"),"The Young Marriage")</f>
        <v>The Young Marriage</v>
      </c>
    </row>
    <row r="3256" ht="15.75" customHeight="1">
      <c r="A3256" s="3" t="s">
        <v>23570</v>
      </c>
      <c r="B3256" s="3" t="s">
        <v>23571</v>
      </c>
      <c r="C3256" s="3" t="s">
        <v>23572</v>
      </c>
      <c r="D3256" s="3" t="s">
        <v>23573</v>
      </c>
      <c r="E3256" s="3" t="s">
        <v>23574</v>
      </c>
      <c r="F3256" s="3" t="s">
        <v>23575</v>
      </c>
      <c r="G3256" s="3" t="s">
        <v>23576</v>
      </c>
      <c r="H3256" s="3" t="s">
        <v>23577</v>
      </c>
      <c r="I3256" s="3" t="str">
        <f>IFERROR(__xludf.DUMMYFUNCTION("GOOGLETRANSLATE(H3256,""id"",""en"")"),"Just under you, sorry for young, just marriage, just an older you, I don't understand many root communities, thinking")</f>
        <v>Just under you, sorry for young, just marriage, just an older you, I don't understand many root communities, thinking</v>
      </c>
    </row>
    <row r="3257" ht="15.75" customHeight="1">
      <c r="A3257" s="3" t="s">
        <v>23578</v>
      </c>
      <c r="B3257" s="3" t="s">
        <v>23579</v>
      </c>
      <c r="C3257" s="3" t="s">
        <v>23580</v>
      </c>
      <c r="D3257" s="3" t="s">
        <v>23581</v>
      </c>
      <c r="E3257" s="3" t="s">
        <v>23582</v>
      </c>
      <c r="F3257" s="3" t="s">
        <v>23583</v>
      </c>
      <c r="G3257" s="3" t="s">
        <v>23584</v>
      </c>
      <c r="H3257" s="3" t="s">
        <v>23585</v>
      </c>
      <c r="I3257" s="3" t="str">
        <f>IFERROR(__xludf.DUMMYFUNCTION("GOOGLETRANSLATE(H3257,""id"",""en"")"),"Rich knows guys according to the criteria if Islam ustd is like a taaruf marriage to be a very good -aged competition for young people just relaxing marriage")</f>
        <v>Rich knows guys according to the criteria if Islam ustd is like a taaruf marriage to be a very good -aged competition for young people just relaxing marriage</v>
      </c>
    </row>
    <row r="3258" ht="15.75" customHeight="1">
      <c r="A3258" s="3" t="s">
        <v>23586</v>
      </c>
      <c r="B3258" s="3" t="s">
        <v>23587</v>
      </c>
      <c r="C3258" s="3" t="s">
        <v>23588</v>
      </c>
      <c r="D3258" s="3" t="s">
        <v>23589</v>
      </c>
      <c r="E3258" s="3" t="s">
        <v>23590</v>
      </c>
      <c r="F3258" s="3" t="s">
        <v>23591</v>
      </c>
      <c r="G3258" s="3" t="s">
        <v>23592</v>
      </c>
      <c r="H3258" s="3" t="s">
        <v>23593</v>
      </c>
      <c r="I3258" s="3" t="str">
        <f>IFERROR(__xludf.DUMMYFUNCTION("GOOGLETRANSLATE(H3258,""id"",""en"")"),"young belly marriage year six pack the distended looks exasperated")</f>
        <v>young belly marriage year six pack the distended looks exasperated</v>
      </c>
    </row>
    <row r="3259" ht="15.75" customHeight="1">
      <c r="A3259" s="3" t="s">
        <v>23594</v>
      </c>
      <c r="B3259" s="3" t="s">
        <v>23595</v>
      </c>
      <c r="C3259" s="3" t="s">
        <v>23596</v>
      </c>
      <c r="D3259" s="3" t="s">
        <v>23597</v>
      </c>
      <c r="E3259" s="3" t="s">
        <v>23598</v>
      </c>
      <c r="F3259" s="3" t="s">
        <v>23599</v>
      </c>
      <c r="G3259" s="3" t="s">
        <v>23600</v>
      </c>
      <c r="H3259" s="3" t="s">
        <v>23601</v>
      </c>
      <c r="I3259" s="3" t="str">
        <f>IFERROR(__xludf.DUMMYFUNCTION("GOOGLETRANSLATE(H3259,""id"",""en"")"),"brother marriage is ready to try just thinking sister kn young")</f>
        <v>brother marriage is ready to try just thinking sister kn young</v>
      </c>
    </row>
    <row r="3260" ht="15.75" customHeight="1">
      <c r="A3260" s="3" t="s">
        <v>23602</v>
      </c>
      <c r="B3260" s="3" t="s">
        <v>23603</v>
      </c>
      <c r="C3260" s="3" t="s">
        <v>23604</v>
      </c>
      <c r="D3260" s="3" t="s">
        <v>23605</v>
      </c>
      <c r="E3260" s="3" t="s">
        <v>23606</v>
      </c>
      <c r="F3260" s="3" t="s">
        <v>23607</v>
      </c>
      <c r="G3260" s="3" t="s">
        <v>23608</v>
      </c>
      <c r="H3260" s="3" t="s">
        <v>23609</v>
      </c>
      <c r="I3260" s="3" t="str">
        <f>IFERROR(__xludf.DUMMYFUNCTION("GOOGLETRANSLATE(H3260,""id"",""en"")"),"cheating happy cheating me really because I was afraid to be separated so a young man happy girlfriend marriage cheating cheating trnyta marriage sex bland so ignorant dkkdsb just before before")</f>
        <v>cheating happy cheating me really because I was afraid to be separated so a young man happy girlfriend marriage cheating cheating trnyta marriage sex bland so ignorant dkkdsb just before before</v>
      </c>
    </row>
    <row r="3261" ht="15.75" customHeight="1">
      <c r="A3261" s="3" t="s">
        <v>23610</v>
      </c>
      <c r="B3261" s="3" t="s">
        <v>23611</v>
      </c>
      <c r="C3261" s="3" t="s">
        <v>23612</v>
      </c>
      <c r="D3261" s="3" t="s">
        <v>23613</v>
      </c>
      <c r="E3261" s="3" t="s">
        <v>23614</v>
      </c>
      <c r="F3261" s="3" t="s">
        <v>23615</v>
      </c>
      <c r="G3261" s="3" t="s">
        <v>23616</v>
      </c>
      <c r="H3261" s="3" t="s">
        <v>23617</v>
      </c>
      <c r="I3261" s="3" t="str">
        <f>IFERROR(__xludf.DUMMYFUNCTION("GOOGLETRANSLATE(H3261,""id"",""en"")"),"Young mah looking for work business gathering money Mr. Crab Senengin marriage tuh Case makes children ribed conflict -prone complex")</f>
        <v>Young mah looking for work business gathering money Mr. Crab Senengin marriage tuh Case makes children ribed conflict -prone complex</v>
      </c>
    </row>
    <row r="3262" ht="15.75" customHeight="1">
      <c r="A3262" s="3" t="s">
        <v>23618</v>
      </c>
      <c r="B3262" s="3" t="s">
        <v>23618</v>
      </c>
      <c r="C3262" s="3" t="s">
        <v>23619</v>
      </c>
      <c r="D3262" s="3" t="s">
        <v>23620</v>
      </c>
      <c r="E3262" s="3" t="s">
        <v>23621</v>
      </c>
      <c r="F3262" s="3" t="s">
        <v>23622</v>
      </c>
      <c r="G3262" s="3" t="s">
        <v>23623</v>
      </c>
      <c r="H3262" s="3" t="s">
        <v>23624</v>
      </c>
      <c r="I3262" s="3" t="str">
        <f>IFERROR(__xludf.DUMMYFUNCTION("GOOGLETRANSLATE(H3262,""id"",""en"")"),"Young Thinks Finding Work Let's Enthusiastically So that the Nature of Marriage So Calm Calm Age IT Lecture IT Working Occupational Sister So Overthinking JD Elder Virgin")</f>
        <v>Young Thinks Finding Work Let's Enthusiastically So that the Nature of Marriage So Calm Calm Age IT Lecture IT Working Occupational Sister So Overthinking JD Elder Virgin</v>
      </c>
    </row>
    <row r="3263" ht="15.75" customHeight="1">
      <c r="A3263" s="3" t="s">
        <v>23625</v>
      </c>
      <c r="B3263" s="3" t="s">
        <v>23626</v>
      </c>
      <c r="C3263" s="3" t="s">
        <v>23627</v>
      </c>
      <c r="D3263" s="3" t="s">
        <v>23628</v>
      </c>
      <c r="E3263" s="3" t="s">
        <v>23629</v>
      </c>
      <c r="F3263" s="3" t="s">
        <v>23630</v>
      </c>
      <c r="G3263" s="3" t="s">
        <v>23631</v>
      </c>
      <c r="H3263" s="3" t="s">
        <v>23632</v>
      </c>
      <c r="I3263" s="3" t="str">
        <f>IFERROR(__xludf.DUMMYFUNCTION("GOOGLETRANSLATE(H3263,""id"",""en"")"),"Young Young Young Young Friend Single Friends Near suddenly near school friends do not contact directly marriage soul mate do not know nder came")</f>
        <v>Young Young Young Young Friend Single Friends Near suddenly near school friends do not contact directly marriage soul mate do not know nder came</v>
      </c>
    </row>
    <row r="3264" ht="15.75" customHeight="1">
      <c r="A3264" s="3" t="s">
        <v>23633</v>
      </c>
      <c r="B3264" s="3" t="s">
        <v>23634</v>
      </c>
      <c r="C3264" s="3" t="s">
        <v>23635</v>
      </c>
      <c r="D3264" s="3" t="s">
        <v>23636</v>
      </c>
      <c r="E3264" s="3" t="s">
        <v>23637</v>
      </c>
      <c r="F3264" s="3" t="s">
        <v>23638</v>
      </c>
      <c r="G3264" s="3" t="s">
        <v>23639</v>
      </c>
      <c r="H3264" s="3" t="s">
        <v>23640</v>
      </c>
      <c r="I3264" s="3" t="str">
        <f>IFERROR(__xludf.DUMMYFUNCTION("GOOGLETRANSLATE(H3264,""id"",""en"")"),"said old virgin path wkwkwkwk nder era of young people marriage down graphics forgot to see the times of different era of parents marriage enthusiasts")</f>
        <v>said old virgin path wkwkwkwk nder era of young people marriage down graphics forgot to see the times of different era of parents marriage enthusiasts</v>
      </c>
    </row>
    <row r="3265" ht="15.75" customHeight="1">
      <c r="A3265" s="3" t="s">
        <v>23641</v>
      </c>
      <c r="B3265" s="3" t="s">
        <v>23641</v>
      </c>
      <c r="C3265" s="3" t="s">
        <v>23642</v>
      </c>
      <c r="D3265" s="3" t="s">
        <v>23643</v>
      </c>
      <c r="E3265" s="3" t="s">
        <v>23644</v>
      </c>
      <c r="F3265" s="3" t="s">
        <v>23645</v>
      </c>
      <c r="G3265" s="3" t="s">
        <v>23646</v>
      </c>
      <c r="H3265" s="3" t="s">
        <v>23647</v>
      </c>
      <c r="I3265" s="3" t="str">
        <f>IFERROR(__xludf.DUMMYFUNCTION("GOOGLETRANSLATE(H3265,""id"",""en"")"),"Mental economy etc. because of the principle of marriage life so you play the wrong choice")</f>
        <v>Mental economy etc. because of the principle of marriage life so you play the wrong choice</v>
      </c>
    </row>
    <row r="3266" ht="15.75" customHeight="1">
      <c r="A3266" s="3" t="s">
        <v>23648</v>
      </c>
      <c r="B3266" s="3" t="s">
        <v>23648</v>
      </c>
      <c r="C3266" s="3" t="s">
        <v>23649</v>
      </c>
      <c r="D3266" s="3" t="s">
        <v>23650</v>
      </c>
      <c r="E3266" s="3" t="s">
        <v>23651</v>
      </c>
      <c r="F3266" s="3" t="s">
        <v>23652</v>
      </c>
      <c r="G3266" s="3" t="s">
        <v>23653</v>
      </c>
      <c r="H3266" s="3" t="s">
        <v>23654</v>
      </c>
      <c r="I3266" s="3" t="str">
        <f>IFERROR(__xludf.DUMMYFUNCTION("GOOGLETRANSLATE(H3266,""id"",""en"")"),"really young, I think of thinking of Nikahyg, the focus of work on finding money")</f>
        <v>really young, I think of thinking of Nikahyg, the focus of work on finding money</v>
      </c>
    </row>
    <row r="3267" ht="15.75" customHeight="1">
      <c r="A3267" s="3" t="s">
        <v>23655</v>
      </c>
      <c r="B3267" s="3" t="s">
        <v>23655</v>
      </c>
      <c r="C3267" s="3" t="s">
        <v>23656</v>
      </c>
      <c r="D3267" s="3" t="s">
        <v>23657</v>
      </c>
      <c r="E3267" s="3" t="s">
        <v>23657</v>
      </c>
      <c r="F3267" s="3" t="s">
        <v>4476</v>
      </c>
      <c r="G3267" s="3" t="s">
        <v>4476</v>
      </c>
      <c r="H3267" s="3" t="s">
        <v>4477</v>
      </c>
      <c r="I3267" s="3" t="str">
        <f>IFERROR(__xludf.DUMMYFUNCTION("GOOGLETRANSLATE(H3267,""id"",""en"")"),"young marriage")</f>
        <v>young marriage</v>
      </c>
    </row>
    <row r="3268" ht="15.75" customHeight="1">
      <c r="A3268" s="3" t="s">
        <v>23658</v>
      </c>
      <c r="B3268" s="3" t="s">
        <v>23658</v>
      </c>
      <c r="C3268" s="3" t="s">
        <v>23659</v>
      </c>
      <c r="D3268" s="3" t="s">
        <v>23660</v>
      </c>
      <c r="E3268" s="3" t="s">
        <v>23661</v>
      </c>
      <c r="F3268" s="3" t="s">
        <v>23662</v>
      </c>
      <c r="G3268" s="3" t="s">
        <v>23663</v>
      </c>
      <c r="H3268" s="3" t="s">
        <v>23664</v>
      </c>
      <c r="I3268" s="3" t="str">
        <f>IFERROR(__xludf.DUMMYFUNCTION("GOOGLETRANSLATE(H3268,""id"",""en"")"),"Make a young marriage, yeah, yes, the morning, the morning,")</f>
        <v>Make a young marriage, yeah, yes, the morning, the morning,</v>
      </c>
    </row>
    <row r="3269" ht="15.75" customHeight="1">
      <c r="A3269" s="3" t="s">
        <v>23665</v>
      </c>
      <c r="B3269" s="3" t="s">
        <v>23666</v>
      </c>
      <c r="C3269" s="3" t="s">
        <v>23667</v>
      </c>
      <c r="D3269" s="3" t="s">
        <v>23668</v>
      </c>
      <c r="E3269" s="3" t="s">
        <v>23669</v>
      </c>
      <c r="F3269" s="3" t="s">
        <v>23670</v>
      </c>
      <c r="G3269" s="3" t="s">
        <v>23671</v>
      </c>
      <c r="H3269" s="3" t="s">
        <v>23672</v>
      </c>
      <c r="I3269" s="3" t="str">
        <f>IFERROR(__xludf.DUMMYFUNCTION("GOOGLETRANSLATE(H3269,""id"",""en"")"),"really young way of life delicious after marriage to do a lot of foster marriage science")</f>
        <v>really young way of life delicious after marriage to do a lot of foster marriage science</v>
      </c>
    </row>
    <row r="3270" ht="15.75" customHeight="1">
      <c r="A3270" s="3" t="s">
        <v>23673</v>
      </c>
      <c r="B3270" s="3" t="s">
        <v>23673</v>
      </c>
      <c r="C3270" s="3" t="s">
        <v>23674</v>
      </c>
      <c r="D3270" s="3" t="s">
        <v>23675</v>
      </c>
      <c r="E3270" s="3" t="s">
        <v>23676</v>
      </c>
      <c r="F3270" s="3" t="s">
        <v>23677</v>
      </c>
      <c r="G3270" s="3" t="s">
        <v>23678</v>
      </c>
      <c r="H3270" s="3" t="s">
        <v>23679</v>
      </c>
      <c r="I3270" s="3" t="str">
        <f>IFERROR(__xludf.DUMMYFUNCTION("GOOGLETRANSLATE(H3270,""id"",""en"")"),"young nder just marry it, bring it casually")</f>
        <v>young nder just marry it, bring it casually</v>
      </c>
    </row>
    <row r="3271" ht="15.75" customHeight="1">
      <c r="A3271" s="3" t="s">
        <v>23680</v>
      </c>
      <c r="B3271" s="3" t="s">
        <v>23681</v>
      </c>
      <c r="C3271" s="3" t="s">
        <v>23682</v>
      </c>
      <c r="D3271" s="3" t="s">
        <v>23683</v>
      </c>
      <c r="E3271" s="3" t="s">
        <v>23684</v>
      </c>
      <c r="F3271" s="3" t="s">
        <v>23685</v>
      </c>
      <c r="G3271" s="3" t="s">
        <v>23686</v>
      </c>
      <c r="H3271" s="3" t="s">
        <v>23687</v>
      </c>
      <c r="I3271" s="3" t="str">
        <f>IFERROR(__xludf.DUMMYFUNCTION("GOOGLETRANSLATE(H3271,""id"",""en"")"),"Say no to marriage young if you feel like ayo ayo ayo")</f>
        <v>Say no to marriage young if you feel like ayo ayo ayo</v>
      </c>
    </row>
    <row r="3272" ht="15.75" customHeight="1">
      <c r="A3272" s="3" t="s">
        <v>23688</v>
      </c>
      <c r="B3272" s="3" t="s">
        <v>23689</v>
      </c>
      <c r="C3272" s="3" t="s">
        <v>23690</v>
      </c>
      <c r="D3272" s="3" t="s">
        <v>23691</v>
      </c>
      <c r="E3272" s="3" t="s">
        <v>23692</v>
      </c>
      <c r="F3272" s="3" t="s">
        <v>23693</v>
      </c>
      <c r="G3272" s="3" t="s">
        <v>23694</v>
      </c>
      <c r="H3272" s="3" t="s">
        <v>23695</v>
      </c>
      <c r="I3272" s="3" t="str">
        <f>IFERROR(__xludf.DUMMYFUNCTION("GOOGLETRANSLATE(H3272,""id"",""en"")"),"a friend of marriage, the age of marriage, young regrets, an important husband's marriage responsibility game")</f>
        <v>a friend of marriage, the age of marriage, young regrets, an important husband's marriage responsibility game</v>
      </c>
    </row>
    <row r="3273" ht="15.75" customHeight="1">
      <c r="A3273" s="3" t="s">
        <v>23696</v>
      </c>
      <c r="B3273" s="3" t="s">
        <v>23697</v>
      </c>
      <c r="C3273" s="3" t="s">
        <v>23698</v>
      </c>
      <c r="D3273" s="3" t="s">
        <v>23699</v>
      </c>
      <c r="E3273" s="3" t="s">
        <v>23700</v>
      </c>
      <c r="F3273" s="3" t="s">
        <v>23701</v>
      </c>
      <c r="G3273" s="3" t="s">
        <v>23701</v>
      </c>
      <c r="H3273" s="3" t="s">
        <v>23702</v>
      </c>
      <c r="I3273" s="3" t="str">
        <f>IFERROR(__xludf.DUMMYFUNCTION("GOOGLETRANSLATE(H3273,""id"",""en"")"),"See a young cousin really marriage homecoming bride so exciting so marriage")</f>
        <v>See a young cousin really marriage homecoming bride so exciting so marriage</v>
      </c>
    </row>
    <row r="3274" ht="15.75" customHeight="1">
      <c r="A3274" s="3" t="s">
        <v>23703</v>
      </c>
      <c r="B3274" s="3" t="s">
        <v>23704</v>
      </c>
      <c r="C3274" s="3" t="s">
        <v>23705</v>
      </c>
      <c r="D3274" s="3" t="s">
        <v>23706</v>
      </c>
      <c r="E3274" s="3" t="s">
        <v>23707</v>
      </c>
      <c r="F3274" s="3" t="s">
        <v>23708</v>
      </c>
      <c r="G3274" s="3" t="s">
        <v>23709</v>
      </c>
      <c r="H3274" s="3" t="s">
        <v>23710</v>
      </c>
      <c r="I3274" s="3" t="str">
        <f>IFERROR(__xludf.DUMMYFUNCTION("GOOGLETRANSLATE(H3274,""id"",""en"")"),"Stable mental career money likes to be late if marriage is lazy to live a husband to take care of it, just for the task, just a young marriage of the age of manteb")</f>
        <v>Stable mental career money likes to be late if marriage is lazy to live a husband to take care of it, just for the task, just a young marriage of the age of manteb</v>
      </c>
    </row>
    <row r="3275" ht="15.75" customHeight="1">
      <c r="A3275" s="3" t="s">
        <v>23711</v>
      </c>
      <c r="B3275" s="3" t="s">
        <v>23712</v>
      </c>
      <c r="C3275" s="3" t="s">
        <v>23713</v>
      </c>
      <c r="D3275" s="3" t="s">
        <v>23714</v>
      </c>
      <c r="E3275" s="3" t="s">
        <v>23715</v>
      </c>
      <c r="F3275" s="3" t="s">
        <v>23716</v>
      </c>
      <c r="G3275" s="3" t="s">
        <v>23717</v>
      </c>
      <c r="H3275" s="3" t="s">
        <v>23718</v>
      </c>
      <c r="I3275" s="3" t="str">
        <f>IFERROR(__xludf.DUMMYFUNCTION("GOOGLETRANSLATE(H3275,""id"",""en"")"),"Exciting Young Marriage Artist Adult Marriage")</f>
        <v>Exciting Young Marriage Artist Adult Marriage</v>
      </c>
    </row>
    <row r="3276" ht="15.75" customHeight="1">
      <c r="A3276" s="3" t="s">
        <v>23719</v>
      </c>
      <c r="B3276" s="3" t="s">
        <v>23720</v>
      </c>
      <c r="C3276" s="3" t="s">
        <v>23721</v>
      </c>
      <c r="D3276" s="3" t="s">
        <v>23722</v>
      </c>
      <c r="E3276" s="3" t="s">
        <v>23723</v>
      </c>
      <c r="F3276" s="3" t="s">
        <v>23724</v>
      </c>
      <c r="G3276" s="3" t="s">
        <v>23724</v>
      </c>
      <c r="H3276" s="3" t="s">
        <v>23725</v>
      </c>
      <c r="I3276" s="3" t="str">
        <f>IFERROR(__xludf.DUMMYFUNCTION("GOOGLETRANSLATE(H3276,""id"",""en"")"),"hehhh marriage decades of teenagers don't make young people")</f>
        <v>hehhh marriage decades of teenagers don't make young people</v>
      </c>
    </row>
    <row r="3277" ht="15.75" customHeight="1">
      <c r="A3277" s="3" t="s">
        <v>23726</v>
      </c>
      <c r="B3277" s="3" t="s">
        <v>23727</v>
      </c>
      <c r="C3277" s="3" t="s">
        <v>23728</v>
      </c>
      <c r="D3277" s="3" t="s">
        <v>23729</v>
      </c>
      <c r="E3277" s="3" t="s">
        <v>23730</v>
      </c>
      <c r="F3277" s="3" t="s">
        <v>23731</v>
      </c>
      <c r="G3277" s="3" t="s">
        <v>23732</v>
      </c>
      <c r="H3277" s="3" t="s">
        <v>23733</v>
      </c>
      <c r="I3277" s="3" t="str">
        <f>IFERROR(__xludf.DUMMYFUNCTION("GOOGLETRANSLATE(H3277,""id"",""en"")"),"Geez really young nder says the family of marriage life is difficult to bear the cost of living in Indonesia, call the old virgin nder")</f>
        <v>Geez really young nder says the family of marriage life is difficult to bear the cost of living in Indonesia, call the old virgin nder</v>
      </c>
    </row>
    <row r="3278" ht="15.75" customHeight="1">
      <c r="A3278" s="3" t="s">
        <v>23734</v>
      </c>
      <c r="B3278" s="3" t="s">
        <v>23735</v>
      </c>
      <c r="C3278" s="3" t="s">
        <v>23736</v>
      </c>
      <c r="D3278" s="3" t="s">
        <v>23737</v>
      </c>
      <c r="E3278" s="3" t="s">
        <v>23738</v>
      </c>
      <c r="F3278" s="3" t="s">
        <v>23739</v>
      </c>
      <c r="G3278" s="3" t="s">
        <v>23740</v>
      </c>
      <c r="H3278" s="3" t="s">
        <v>23741</v>
      </c>
      <c r="I3278" s="3" t="str">
        <f>IFERROR(__xludf.DUMMYFUNCTION("GOOGLETRANSLATE(H3278,""id"",""en"")"),"very full seeing the pattern of yxh haters fans falling young actress talent in surprise for a while being gossiped to marriage for divorce say negative core acting")</f>
        <v>very full seeing the pattern of yxh haters fans falling young actress talent in surprise for a while being gossiped to marriage for divorce say negative core acting</v>
      </c>
    </row>
    <row r="3279" ht="15.75" customHeight="1">
      <c r="A3279" s="3" t="s">
        <v>23742</v>
      </c>
      <c r="B3279" s="3" t="s">
        <v>23743</v>
      </c>
      <c r="C3279" s="3" t="s">
        <v>23744</v>
      </c>
      <c r="D3279" s="3" t="s">
        <v>23745</v>
      </c>
      <c r="E3279" s="3" t="s">
        <v>23746</v>
      </c>
      <c r="F3279" s="3" t="s">
        <v>23747</v>
      </c>
      <c r="G3279" s="3" t="s">
        <v>23748</v>
      </c>
      <c r="H3279" s="3" t="s">
        <v>23749</v>
      </c>
      <c r="I3279" s="3" t="str">
        <f>IFERROR(__xludf.DUMMYFUNCTION("GOOGLETRANSLATE(H3279,""id"",""en"")"),"In essence, if you marry young if privilege business continues parents, money support parents better, just the economy.")</f>
        <v>In essence, if you marry young if privilege business continues parents, money support parents better, just the economy.</v>
      </c>
    </row>
    <row r="3280" ht="15.75" customHeight="1">
      <c r="A3280" s="3" t="s">
        <v>23750</v>
      </c>
      <c r="B3280" s="3" t="s">
        <v>23751</v>
      </c>
      <c r="C3280" s="3" t="s">
        <v>23752</v>
      </c>
      <c r="D3280" s="3" t="s">
        <v>23753</v>
      </c>
      <c r="E3280" s="3" t="s">
        <v>23754</v>
      </c>
      <c r="F3280" s="3" t="s">
        <v>23755</v>
      </c>
      <c r="G3280" s="3" t="s">
        <v>23756</v>
      </c>
      <c r="H3280" s="3" t="s">
        <v>23757</v>
      </c>
      <c r="I3280" s="3" t="str">
        <f>IFERROR(__xludf.DUMMYFUNCTION("GOOGLETRANSLATE(H3280,""id"",""en"")"),"Difficult to typing wide risks young marriage ready to mentally mature mental facing boyfriend or comparison marriage")</f>
        <v>Difficult to typing wide risks young marriage ready to mentally mature mental facing boyfriend or comparison marriage</v>
      </c>
    </row>
    <row r="3281" ht="15.75" customHeight="1">
      <c r="A3281" s="3" t="s">
        <v>23758</v>
      </c>
      <c r="B3281" s="3" t="s">
        <v>23759</v>
      </c>
      <c r="C3281" s="3" t="s">
        <v>23760</v>
      </c>
      <c r="D3281" s="3" t="s">
        <v>23761</v>
      </c>
      <c r="E3281" s="3" t="s">
        <v>23762</v>
      </c>
      <c r="F3281" s="3" t="s">
        <v>23763</v>
      </c>
      <c r="G3281" s="3" t="s">
        <v>23764</v>
      </c>
      <c r="H3281" s="3" t="s">
        <v>23765</v>
      </c>
      <c r="I3281" s="3" t="str">
        <f>IFERROR(__xludf.DUMMYFUNCTION("GOOGLETRANSLATE(H3281,""id"",""en"")"),"Ready to marry young ready to be happy short -term")</f>
        <v>Ready to marry young ready to be happy short -term</v>
      </c>
    </row>
    <row r="3282" ht="15.75" customHeight="1">
      <c r="A3282" s="3" t="s">
        <v>170</v>
      </c>
      <c r="B3282" s="3" t="s">
        <v>170</v>
      </c>
      <c r="C3282" s="3" t="s">
        <v>170</v>
      </c>
      <c r="D3282" s="3" t="s">
        <v>169</v>
      </c>
      <c r="E3282" s="3" t="s">
        <v>169</v>
      </c>
      <c r="F3282" s="3" t="s">
        <v>169</v>
      </c>
      <c r="G3282" s="3" t="s">
        <v>169</v>
      </c>
      <c r="H3282" s="3" t="s">
        <v>170</v>
      </c>
      <c r="I3282" s="3" t="str">
        <f>IFERROR(__xludf.DUMMYFUNCTION("GOOGLETRANSLATE(H3282,""id"",""en"")"),"The Young Marriage")</f>
        <v>The Young Marriage</v>
      </c>
    </row>
    <row r="3283" ht="15.75" customHeight="1">
      <c r="A3283" s="3" t="s">
        <v>23766</v>
      </c>
      <c r="B3283" s="3" t="s">
        <v>23767</v>
      </c>
      <c r="C3283" s="3" t="s">
        <v>23768</v>
      </c>
      <c r="D3283" s="3" t="s">
        <v>23769</v>
      </c>
      <c r="E3283" s="3" t="s">
        <v>23770</v>
      </c>
      <c r="F3283" s="3" t="s">
        <v>23771</v>
      </c>
      <c r="G3283" s="3" t="s">
        <v>23772</v>
      </c>
      <c r="H3283" s="3" t="s">
        <v>23773</v>
      </c>
      <c r="I3283" s="3" t="str">
        <f>IFERROR(__xludf.DUMMYFUNCTION("GOOGLETRANSLATE(H3283,""id"",""en"")"),"just marriage young brokers are rich in adults, right?")</f>
        <v>just marriage young brokers are rich in adults, right?</v>
      </c>
    </row>
    <row r="3284" ht="15.75" customHeight="1">
      <c r="A3284" s="3" t="s">
        <v>23774</v>
      </c>
      <c r="B3284" s="3" t="s">
        <v>23775</v>
      </c>
      <c r="C3284" s="3" t="s">
        <v>23776</v>
      </c>
      <c r="D3284" s="3" t="s">
        <v>23777</v>
      </c>
      <c r="E3284" s="3" t="s">
        <v>23778</v>
      </c>
      <c r="F3284" s="3" t="s">
        <v>23779</v>
      </c>
      <c r="G3284" s="3" t="s">
        <v>23780</v>
      </c>
      <c r="H3284" s="3" t="s">
        <v>23781</v>
      </c>
      <c r="I3284" s="3" t="str">
        <f>IFERROR(__xludf.DUMMYFUNCTION("GOOGLETRANSLATE(H3284,""id"",""en"")"),"rich wkwkv salary diat")</f>
        <v>rich wkwkv salary diat</v>
      </c>
    </row>
    <row r="3285" ht="15.75" customHeight="1">
      <c r="A3285" s="3" t="s">
        <v>23782</v>
      </c>
      <c r="B3285" s="3" t="s">
        <v>23782</v>
      </c>
      <c r="C3285" s="3" t="s">
        <v>23783</v>
      </c>
      <c r="D3285" s="3" t="s">
        <v>23784</v>
      </c>
      <c r="E3285" s="3" t="s">
        <v>23785</v>
      </c>
      <c r="F3285" s="3" t="s">
        <v>23786</v>
      </c>
      <c r="G3285" s="3" t="s">
        <v>23787</v>
      </c>
      <c r="H3285" s="3" t="s">
        <v>23788</v>
      </c>
      <c r="I3285" s="3" t="str">
        <f>IFERROR(__xludf.DUMMYFUNCTION("GOOGLETRANSLATE(H3285,""id"",""en"")"),"Yes, I really like the story of a bitter household, turn on the victim's marriage, the victim is a guy looking for an asdfghj asdfg")</f>
        <v>Yes, I really like the story of a bitter household, turn on the victim's marriage, the victim is a guy looking for an asdfghj asdfg</v>
      </c>
    </row>
    <row r="3286" ht="15.75" customHeight="1">
      <c r="A3286" s="3" t="s">
        <v>23789</v>
      </c>
      <c r="B3286" s="3" t="s">
        <v>23790</v>
      </c>
      <c r="C3286" s="3" t="s">
        <v>23791</v>
      </c>
      <c r="D3286" s="3" t="s">
        <v>23792</v>
      </c>
      <c r="E3286" s="3" t="s">
        <v>23793</v>
      </c>
      <c r="F3286" s="3" t="s">
        <v>23794</v>
      </c>
      <c r="G3286" s="3" t="s">
        <v>23795</v>
      </c>
      <c r="H3286" s="3" t="s">
        <v>23796</v>
      </c>
      <c r="I3286" s="3" t="str">
        <f>IFERROR(__xludf.DUMMYFUNCTION("GOOGLETRANSLATE(H3286,""id"",""en"")"),"marriage, just regret young age, yes, pairs of match")</f>
        <v>marriage, just regret young age, yes, pairs of match</v>
      </c>
    </row>
    <row r="3287" ht="15.75" customHeight="1">
      <c r="A3287" s="3" t="s">
        <v>23797</v>
      </c>
      <c r="B3287" s="3" t="s">
        <v>23798</v>
      </c>
      <c r="C3287" s="3" t="s">
        <v>23799</v>
      </c>
      <c r="D3287" s="3" t="s">
        <v>23800</v>
      </c>
      <c r="E3287" s="3" t="s">
        <v>23801</v>
      </c>
      <c r="F3287" s="3" t="s">
        <v>23802</v>
      </c>
      <c r="G3287" s="3" t="s">
        <v>23803</v>
      </c>
      <c r="H3287" s="3" t="s">
        <v>23804</v>
      </c>
      <c r="I3287" s="3" t="str">
        <f>IFERROR(__xludf.DUMMYFUNCTION("GOOGLETRANSLATE(H3287,""id"",""en"")"),"Yes, young people, young marriages, GRA, are good at marriage, not a reception, don't have a reception.")</f>
        <v>Yes, young people, young marriages, GRA, are good at marriage, not a reception, don't have a reception.</v>
      </c>
    </row>
    <row r="3288" ht="15.75" customHeight="1">
      <c r="A3288" s="3" t="s">
        <v>23805</v>
      </c>
      <c r="B3288" s="3" t="s">
        <v>23806</v>
      </c>
      <c r="C3288" s="3" t="s">
        <v>23807</v>
      </c>
      <c r="D3288" s="3" t="s">
        <v>23808</v>
      </c>
      <c r="E3288" s="3" t="s">
        <v>23809</v>
      </c>
      <c r="F3288" s="3" t="s">
        <v>23810</v>
      </c>
      <c r="G3288" s="3" t="s">
        <v>23811</v>
      </c>
      <c r="H3288" s="3" t="s">
        <v>23812</v>
      </c>
      <c r="I3288" s="3" t="str">
        <f>IFERROR(__xludf.DUMMYFUNCTION("GOOGLETRANSLATE(H3288,""id"",""en"")"),"Young Marriage Congregation of college graduation Ultimatum told to graduate with a forced proposal to refuse with fine")</f>
        <v>Young Marriage Congregation of college graduation Ultimatum told to graduate with a forced proposal to refuse with fine</v>
      </c>
    </row>
    <row r="3289" ht="15.75" customHeight="1">
      <c r="A3289" s="3" t="s">
        <v>23813</v>
      </c>
      <c r="B3289" s="3" t="s">
        <v>23814</v>
      </c>
      <c r="C3289" s="3" t="s">
        <v>23815</v>
      </c>
      <c r="D3289" s="3" t="s">
        <v>23816</v>
      </c>
      <c r="E3289" s="3" t="s">
        <v>23817</v>
      </c>
      <c r="F3289" s="3" t="s">
        <v>23818</v>
      </c>
      <c r="G3289" s="3" t="s">
        <v>23819</v>
      </c>
      <c r="H3289" s="3" t="s">
        <v>23820</v>
      </c>
      <c r="I3289" s="3" t="str">
        <f>IFERROR(__xludf.DUMMYFUNCTION("GOOGLETRANSLATE(H3289,""id"",""en"")"),"hello nder read life sender like a young mother's story grandmother to work with the work of the homes of marriage children, the ugly guy is close to close")</f>
        <v>hello nder read life sender like a young mother's story grandmother to work with the work of the homes of marriage children, the ugly guy is close to close</v>
      </c>
    </row>
    <row r="3290" ht="15.75" customHeight="1">
      <c r="A3290" s="3" t="s">
        <v>23821</v>
      </c>
      <c r="B3290" s="3" t="s">
        <v>23822</v>
      </c>
      <c r="C3290" s="3" t="s">
        <v>23823</v>
      </c>
      <c r="D3290" s="3" t="s">
        <v>23824</v>
      </c>
      <c r="E3290" s="3" t="s">
        <v>23825</v>
      </c>
      <c r="F3290" s="3" t="s">
        <v>23826</v>
      </c>
      <c r="G3290" s="3" t="s">
        <v>23827</v>
      </c>
      <c r="H3290" s="3" t="s">
        <v>23828</v>
      </c>
      <c r="I3290" s="3" t="str">
        <f>IFERROR(__xludf.DUMMYFUNCTION("GOOGLETRANSLATE(H3290,""id"",""en"")"),"Laughing lonely lives if parents don't know really say it is lonely cih, okay, old young people, try laughing")</f>
        <v>Laughing lonely lives if parents don't know really say it is lonely cih, okay, old young people, try laughing</v>
      </c>
    </row>
    <row r="3291" ht="15.75" customHeight="1">
      <c r="A3291" s="3" t="s">
        <v>23829</v>
      </c>
      <c r="B3291" s="3" t="s">
        <v>23829</v>
      </c>
      <c r="C3291" s="3" t="s">
        <v>23830</v>
      </c>
      <c r="D3291" s="3" t="s">
        <v>23831</v>
      </c>
      <c r="E3291" s="3" t="s">
        <v>23832</v>
      </c>
      <c r="F3291" s="3" t="s">
        <v>23833</v>
      </c>
      <c r="G3291" s="3" t="s">
        <v>23834</v>
      </c>
      <c r="H3291" s="3" t="s">
        <v>23835</v>
      </c>
      <c r="I3291" s="3" t="str">
        <f>IFERROR(__xludf.DUMMYFUNCTION("GOOGLETRANSLATE(H3291,""id"",""en"")"),"NDER Young Overthinking marriage mending to find a college work so that the Wawas will be broader")</f>
        <v>NDER Young Overthinking marriage mending to find a college work so that the Wawas will be broader</v>
      </c>
    </row>
    <row r="3292" ht="15.75" customHeight="1">
      <c r="A3292" s="3" t="s">
        <v>23836</v>
      </c>
      <c r="B3292" s="3" t="s">
        <v>23837</v>
      </c>
      <c r="C3292" s="3" t="s">
        <v>23838</v>
      </c>
      <c r="D3292" s="3" t="s">
        <v>23839</v>
      </c>
      <c r="E3292" s="3" t="s">
        <v>23840</v>
      </c>
      <c r="F3292" s="3" t="s">
        <v>23841</v>
      </c>
      <c r="G3292" s="3" t="s">
        <v>23842</v>
      </c>
      <c r="H3292" s="3" t="s">
        <v>23843</v>
      </c>
      <c r="I3292" s="3" t="str">
        <f>IFERROR(__xludf.DUMMYFUNCTION("GOOGLETRANSLATE(H3292,""id"",""en"")"),"yes nder old think young marriage to marry a girlfriend who feels an adult so if parents sustenance mending courses to focus on just looking for work")</f>
        <v>yes nder old think young marriage to marry a girlfriend who feels an adult so if parents sustenance mending courses to focus on just looking for work</v>
      </c>
    </row>
    <row r="3293" ht="15.75" customHeight="1">
      <c r="A3293" s="3" t="s">
        <v>23844</v>
      </c>
      <c r="B3293" s="3" t="s">
        <v>23844</v>
      </c>
      <c r="C3293" s="3" t="s">
        <v>23845</v>
      </c>
      <c r="D3293" s="3" t="s">
        <v>23846</v>
      </c>
      <c r="E3293" s="3" t="s">
        <v>23847</v>
      </c>
      <c r="F3293" s="3" t="s">
        <v>23848</v>
      </c>
      <c r="G3293" s="3" t="s">
        <v>23849</v>
      </c>
      <c r="H3293" s="3" t="s">
        <v>23850</v>
      </c>
      <c r="I3293" s="3" t="str">
        <f>IFERROR(__xludf.DUMMYFUNCTION("GOOGLETRANSLATE(H3293,""id"",""en"")"),"The young marriage stage thinks young marriage if Indonesia marries demands for children can not be underage children talking")</f>
        <v>The young marriage stage thinks young marriage if Indonesia marries demands for children can not be underage children talking</v>
      </c>
    </row>
    <row r="3294" ht="15.75" customHeight="1">
      <c r="A3294" s="3" t="s">
        <v>23851</v>
      </c>
      <c r="B3294" s="3" t="s">
        <v>23852</v>
      </c>
      <c r="C3294" s="3" t="s">
        <v>23853</v>
      </c>
      <c r="D3294" s="3" t="s">
        <v>23854</v>
      </c>
      <c r="E3294" s="3" t="s">
        <v>23855</v>
      </c>
      <c r="F3294" s="3" t="s">
        <v>23856</v>
      </c>
      <c r="G3294" s="3" t="s">
        <v>23857</v>
      </c>
      <c r="H3294" s="3" t="s">
        <v>23858</v>
      </c>
      <c r="I3294" s="3" t="str">
        <f>IFERROR(__xludf.DUMMYFUNCTION("GOOGLETRANSLATE(H3294,""id"",""en"")"),"ready to focus on young marriage so college happy so the family is committed to the focus of the child's children's child")</f>
        <v>ready to focus on young marriage so college happy so the family is committed to the focus of the child's children's child</v>
      </c>
    </row>
    <row r="3295" ht="15.75" customHeight="1">
      <c r="A3295" s="3" t="s">
        <v>23859</v>
      </c>
      <c r="B3295" s="3" t="s">
        <v>23860</v>
      </c>
      <c r="C3295" s="3" t="s">
        <v>23861</v>
      </c>
      <c r="D3295" s="3" t="s">
        <v>23862</v>
      </c>
      <c r="E3295" s="3" t="s">
        <v>23863</v>
      </c>
      <c r="F3295" s="3" t="s">
        <v>23864</v>
      </c>
      <c r="G3295" s="3" t="s">
        <v>23865</v>
      </c>
      <c r="H3295" s="3" t="s">
        <v>23866</v>
      </c>
      <c r="I3295" s="3" t="str">
        <f>IFERROR(__xludf.DUMMYFUNCTION("GOOGLETRANSLATE(H3295,""id"",""en"")"),"the age of the child tantrum age is wrong the dangers of young marriage, friend, the brain is cooked")</f>
        <v>the age of the child tantrum age is wrong the dangers of young marriage, friend, the brain is cooked</v>
      </c>
    </row>
    <row r="3296" ht="15.75" customHeight="1">
      <c r="A3296" s="3" t="s">
        <v>23867</v>
      </c>
      <c r="B3296" s="3" t="s">
        <v>23867</v>
      </c>
      <c r="C3296" s="3" t="s">
        <v>23868</v>
      </c>
      <c r="D3296" s="3" t="s">
        <v>23869</v>
      </c>
      <c r="E3296" s="3" t="s">
        <v>23870</v>
      </c>
      <c r="F3296" s="3" t="s">
        <v>23871</v>
      </c>
      <c r="G3296" s="3" t="s">
        <v>23872</v>
      </c>
      <c r="H3296" s="3" t="s">
        <v>23873</v>
      </c>
      <c r="I3296" s="3" t="str">
        <f>IFERROR(__xludf.DUMMYFUNCTION("GOOGLETRANSLATE(H3296,""id"",""en"")"),"curious about the base of young marriage")</f>
        <v>curious about the base of young marriage</v>
      </c>
    </row>
    <row r="3297" ht="15.75" customHeight="1">
      <c r="A3297" s="3" t="s">
        <v>23874</v>
      </c>
      <c r="B3297" s="3" t="s">
        <v>23875</v>
      </c>
      <c r="C3297" s="3" t="s">
        <v>23876</v>
      </c>
      <c r="D3297" s="3" t="s">
        <v>23877</v>
      </c>
      <c r="E3297" s="3" t="s">
        <v>23878</v>
      </c>
      <c r="F3297" s="3" t="s">
        <v>23879</v>
      </c>
      <c r="G3297" s="3" t="s">
        <v>23880</v>
      </c>
      <c r="H3297" s="3" t="s">
        <v>23881</v>
      </c>
      <c r="I3297" s="3" t="str">
        <f>IFERROR(__xludf.DUMMYFUNCTION("GOOGLETRANSLATE(H3297,""id"",""en"")"),"marriage to the family does not need money to find a work of young nder marriage results")</f>
        <v>marriage to the family does not need money to find a work of young nder marriage results</v>
      </c>
    </row>
    <row r="3298" ht="15.75" customHeight="1">
      <c r="A3298" s="3" t="s">
        <v>23882</v>
      </c>
      <c r="B3298" s="3" t="s">
        <v>23883</v>
      </c>
      <c r="C3298" s="3" t="s">
        <v>23884</v>
      </c>
      <c r="D3298" s="3" t="s">
        <v>23885</v>
      </c>
      <c r="E3298" s="3" t="s">
        <v>23886</v>
      </c>
      <c r="F3298" s="3" t="s">
        <v>23887</v>
      </c>
      <c r="G3298" s="3" t="s">
        <v>23888</v>
      </c>
      <c r="H3298" s="3" t="s">
        <v>23889</v>
      </c>
      <c r="I3298" s="3" t="str">
        <f>IFERROR(__xludf.DUMMYFUNCTION("GOOGLETRANSLATE(H3298,""id"",""en"")"),"Marriage age is worthy of the status of an old virgin young age, the spirit of a matchmaking career doesn't know, don't know the guy")</f>
        <v>Marriage age is worthy of the status of an old virgin young age, the spirit of a matchmaking career doesn't know, don't know the guy</v>
      </c>
    </row>
    <row r="3299" ht="15.75" customHeight="1">
      <c r="A3299" s="3" t="s">
        <v>23890</v>
      </c>
      <c r="B3299" s="3" t="s">
        <v>23890</v>
      </c>
      <c r="C3299" s="3" t="s">
        <v>23891</v>
      </c>
      <c r="D3299" s="3" t="s">
        <v>23892</v>
      </c>
      <c r="E3299" s="3" t="s">
        <v>23892</v>
      </c>
      <c r="F3299" s="3" t="s">
        <v>23893</v>
      </c>
      <c r="G3299" s="3" t="s">
        <v>23894</v>
      </c>
      <c r="H3299" s="3" t="s">
        <v>23895</v>
      </c>
      <c r="I3299" s="3" t="str">
        <f>IFERROR(__xludf.DUMMYFUNCTION("GOOGLETRANSLATE(H3299,""id"",""en"")"),"Chase the young marriage tired one")</f>
        <v>Chase the young marriage tired one</v>
      </c>
    </row>
    <row r="3300" ht="15.75" customHeight="1">
      <c r="A3300" s="3" t="s">
        <v>23896</v>
      </c>
      <c r="B3300" s="3" t="s">
        <v>23897</v>
      </c>
      <c r="C3300" s="3" t="s">
        <v>23898</v>
      </c>
      <c r="D3300" s="3" t="s">
        <v>23899</v>
      </c>
      <c r="E3300" s="3" t="s">
        <v>23900</v>
      </c>
      <c r="F3300" s="3" t="s">
        <v>23901</v>
      </c>
      <c r="G3300" s="3" t="s">
        <v>23902</v>
      </c>
      <c r="H3300" s="3" t="s">
        <v>23903</v>
      </c>
      <c r="I3300" s="3" t="str">
        <f>IFERROR(__xludf.DUMMYFUNCTION("GOOGLETRANSLATE(H3300,""id"",""en"")"),"Target is not too late good auntie brother to jabarin sj young marriage people fail to be literate")</f>
        <v>Target is not too late good auntie brother to jabarin sj young marriage people fail to be literate</v>
      </c>
    </row>
    <row r="3301" ht="15.75" customHeight="1">
      <c r="A3301" s="3" t="s">
        <v>23904</v>
      </c>
      <c r="B3301" s="3" t="s">
        <v>23905</v>
      </c>
      <c r="C3301" s="3" t="s">
        <v>23906</v>
      </c>
      <c r="D3301" s="3" t="s">
        <v>23907</v>
      </c>
      <c r="E3301" s="3" t="s">
        <v>23908</v>
      </c>
      <c r="F3301" s="3" t="s">
        <v>23909</v>
      </c>
      <c r="G3301" s="3" t="s">
        <v>23910</v>
      </c>
      <c r="H3301" s="3" t="s">
        <v>23911</v>
      </c>
      <c r="I3301" s="3" t="str">
        <f>IFERROR(__xludf.DUMMYFUNCTION("GOOGLETRANSLATE(H3301,""id"",""en"")"),"see young marriage to live in a life so you don't get married young")</f>
        <v>see young marriage to live in a life so you don't get married young</v>
      </c>
    </row>
    <row r="3302" ht="15.75" customHeight="1">
      <c r="A3302" s="3" t="s">
        <v>23912</v>
      </c>
      <c r="B3302" s="3" t="s">
        <v>23913</v>
      </c>
      <c r="C3302" s="3" t="s">
        <v>23914</v>
      </c>
      <c r="D3302" s="3" t="s">
        <v>23915</v>
      </c>
      <c r="E3302" s="3" t="s">
        <v>23916</v>
      </c>
      <c r="F3302" s="3" t="s">
        <v>15332</v>
      </c>
      <c r="G3302" s="3" t="s">
        <v>15333</v>
      </c>
      <c r="H3302" s="3" t="s">
        <v>15334</v>
      </c>
      <c r="I3302" s="3" t="str">
        <f>IFERROR(__xludf.DUMMYFUNCTION("GOOGLETRANSLATE(H3302,""id"",""en"")"),"Alas young marriage")</f>
        <v>Alas young marriage</v>
      </c>
    </row>
    <row r="3303" ht="15.75" customHeight="1">
      <c r="A3303" s="3" t="s">
        <v>23917</v>
      </c>
      <c r="B3303" s="3" t="s">
        <v>23918</v>
      </c>
      <c r="C3303" s="3" t="s">
        <v>23919</v>
      </c>
      <c r="D3303" s="3" t="s">
        <v>23920</v>
      </c>
      <c r="E3303" s="3" t="s">
        <v>23921</v>
      </c>
      <c r="F3303" s="3" t="s">
        <v>23922</v>
      </c>
      <c r="G3303" s="3" t="s">
        <v>23922</v>
      </c>
      <c r="H3303" s="3" t="s">
        <v>23923</v>
      </c>
      <c r="I3303" s="3" t="str">
        <f>IFERROR(__xludf.DUMMYFUNCTION("GOOGLETRANSLATE(H3303,""id"",""en"")"),"can be very fuck after getting a young marriage wkwkwk")</f>
        <v>can be very fuck after getting a young marriage wkwkwk</v>
      </c>
    </row>
    <row r="3304" ht="15.75" customHeight="1">
      <c r="A3304" s="3" t="s">
        <v>23924</v>
      </c>
      <c r="B3304" s="3" t="s">
        <v>23925</v>
      </c>
      <c r="C3304" s="3" t="s">
        <v>23926</v>
      </c>
      <c r="D3304" s="3" t="s">
        <v>23927</v>
      </c>
      <c r="E3304" s="3" t="s">
        <v>23928</v>
      </c>
      <c r="F3304" s="3" t="s">
        <v>23929</v>
      </c>
      <c r="G3304" s="3" t="s">
        <v>23930</v>
      </c>
      <c r="H3304" s="3" t="s">
        <v>23931</v>
      </c>
      <c r="I3304" s="3" t="str">
        <f>IFERROR(__xludf.DUMMYFUNCTION("GOOGLETRANSLATE(H3304,""id"",""en"")"),"I can't think young marriage is stable with all the love of your husband's selfish husband if marriage is not selfish")</f>
        <v>I can't think young marriage is stable with all the love of your husband's selfish husband if marriage is not selfish</v>
      </c>
    </row>
    <row r="3305" ht="15.75" customHeight="1">
      <c r="A3305" s="3" t="s">
        <v>23932</v>
      </c>
      <c r="B3305" s="3" t="s">
        <v>23933</v>
      </c>
      <c r="C3305" s="3" t="s">
        <v>23934</v>
      </c>
      <c r="D3305" s="3" t="s">
        <v>23935</v>
      </c>
      <c r="E3305" s="3" t="s">
        <v>23936</v>
      </c>
      <c r="F3305" s="3" t="s">
        <v>23937</v>
      </c>
      <c r="G3305" s="3" t="s">
        <v>23938</v>
      </c>
      <c r="H3305" s="3" t="s">
        <v>23939</v>
      </c>
      <c r="I3305" s="3" t="str">
        <f>IFERROR(__xludf.DUMMYFUNCTION("GOOGLETRANSLATE(H3305,""id"",""en"")"),"I don't know quickly, just get married young, think mature if Hyunjin invites marriage tomorrow, let's just")</f>
        <v>I don't know quickly, just get married young, think mature if Hyunjin invites marriage tomorrow, let's just</v>
      </c>
    </row>
    <row r="3306" ht="15.75" customHeight="1">
      <c r="A3306" s="3" t="s">
        <v>23940</v>
      </c>
      <c r="B3306" s="3" t="s">
        <v>23941</v>
      </c>
      <c r="C3306" s="3" t="s">
        <v>23942</v>
      </c>
      <c r="D3306" s="3" t="s">
        <v>23943</v>
      </c>
      <c r="E3306" s="3" t="s">
        <v>23944</v>
      </c>
      <c r="F3306" s="3" t="s">
        <v>23945</v>
      </c>
      <c r="G3306" s="3" t="s">
        <v>23946</v>
      </c>
      <c r="H3306" s="3" t="s">
        <v>23947</v>
      </c>
      <c r="I3306" s="3" t="str">
        <f>IFERROR(__xludf.DUMMYFUNCTION("GOOGLETRANSLATE(H3306,""id"",""en"")"),"meanwhile girl marriage to get a girlfriend nder just live a young favorable life")</f>
        <v>meanwhile girl marriage to get a girlfriend nder just live a young favorable life</v>
      </c>
    </row>
    <row r="3307" ht="15.75" customHeight="1">
      <c r="A3307" s="3" t="s">
        <v>23948</v>
      </c>
      <c r="B3307" s="3" t="s">
        <v>23949</v>
      </c>
      <c r="C3307" s="3" t="s">
        <v>23950</v>
      </c>
      <c r="D3307" s="3" t="s">
        <v>23951</v>
      </c>
      <c r="E3307" s="3" t="s">
        <v>23952</v>
      </c>
      <c r="F3307" s="3" t="s">
        <v>23953</v>
      </c>
      <c r="G3307" s="3" t="s">
        <v>23954</v>
      </c>
      <c r="H3307" s="3" t="s">
        <v>23955</v>
      </c>
      <c r="I3307" s="3" t="str">
        <f>IFERROR(__xludf.DUMMYFUNCTION("GOOGLETRANSLATE(H3307,""id"",""en"")"),"If you say that if you get married, marriage, regret marriage, the ending is resistant to the young divorce.")</f>
        <v>If you say that if you get married, marriage, regret marriage, the ending is resistant to the young divorce.</v>
      </c>
    </row>
    <row r="3308" ht="15.75" customHeight="1">
      <c r="A3308" s="3" t="s">
        <v>23956</v>
      </c>
      <c r="B3308" s="3" t="s">
        <v>23957</v>
      </c>
      <c r="C3308" s="3" t="s">
        <v>23958</v>
      </c>
      <c r="D3308" s="3" t="s">
        <v>23959</v>
      </c>
      <c r="E3308" s="3" t="s">
        <v>23960</v>
      </c>
      <c r="F3308" s="3" t="s">
        <v>23961</v>
      </c>
      <c r="G3308" s="3" t="s">
        <v>23962</v>
      </c>
      <c r="H3308" s="3" t="s">
        <v>23963</v>
      </c>
      <c r="I3308" s="3" t="str">
        <f>IFERROR(__xludf.DUMMYFUNCTION("GOOGLETRANSLATE(H3308,""id"",""en"")"),"happy delicious hobbies of impi work yes forced people to marry young riweh")</f>
        <v>happy delicious hobbies of impi work yes forced people to marry young riweh</v>
      </c>
    </row>
    <row r="3309" ht="15.75" customHeight="1">
      <c r="A3309" s="3" t="s">
        <v>23964</v>
      </c>
      <c r="B3309" s="3" t="s">
        <v>23964</v>
      </c>
      <c r="C3309" s="3" t="s">
        <v>23965</v>
      </c>
      <c r="D3309" s="3" t="s">
        <v>23966</v>
      </c>
      <c r="E3309" s="3" t="s">
        <v>23967</v>
      </c>
      <c r="F3309" s="3" t="s">
        <v>23968</v>
      </c>
      <c r="G3309" s="3" t="s">
        <v>23969</v>
      </c>
      <c r="H3309" s="3" t="s">
        <v>23970</v>
      </c>
      <c r="I3309" s="3" t="str">
        <f>IFERROR(__xludf.DUMMYFUNCTION("GOOGLETRANSLATE(H3309,""id"",""en"")"),"alas gamau young marriage ah")</f>
        <v>alas gamau young marriage ah</v>
      </c>
    </row>
    <row r="3310" ht="15.75" customHeight="1">
      <c r="A3310" s="3" t="s">
        <v>23971</v>
      </c>
      <c r="B3310" s="3" t="s">
        <v>23972</v>
      </c>
      <c r="C3310" s="3" t="s">
        <v>23973</v>
      </c>
      <c r="D3310" s="3" t="s">
        <v>23974</v>
      </c>
      <c r="E3310" s="3" t="s">
        <v>23975</v>
      </c>
      <c r="F3310" s="3" t="s">
        <v>23976</v>
      </c>
      <c r="G3310" s="3" t="s">
        <v>23976</v>
      </c>
      <c r="H3310" s="3" t="s">
        <v>23977</v>
      </c>
      <c r="I3310" s="3" t="str">
        <f>IFERROR(__xludf.DUMMYFUNCTION("GOOGLETRANSLATE(H3310,""id"",""en"")"),"if you marry old if you die of death young age")</f>
        <v>if you marry old if you die of death young age</v>
      </c>
    </row>
    <row r="3311" ht="15.75" customHeight="1">
      <c r="A3311" s="3" t="s">
        <v>23978</v>
      </c>
      <c r="B3311" s="3" t="s">
        <v>23979</v>
      </c>
      <c r="C3311" s="3" t="s">
        <v>23980</v>
      </c>
      <c r="D3311" s="3" t="s">
        <v>23981</v>
      </c>
      <c r="E3311" s="3" t="s">
        <v>23982</v>
      </c>
      <c r="F3311" s="3" t="s">
        <v>23983</v>
      </c>
      <c r="G3311" s="3" t="s">
        <v>23984</v>
      </c>
      <c r="H3311" s="3" t="s">
        <v>23985</v>
      </c>
      <c r="I3311" s="3" t="str">
        <f>IFERROR(__xludf.DUMMYFUNCTION("GOOGLETRANSLATE(H3311,""id"",""en"")"),"not the eldest child of a rich family woman twisted after you reach the dream of a dream of manifested because of marriage to the family")</f>
        <v>not the eldest child of a rich family woman twisted after you reach the dream of a dream of manifested because of marriage to the family</v>
      </c>
    </row>
    <row r="3312" ht="15.75" customHeight="1">
      <c r="A3312" s="3" t="s">
        <v>23986</v>
      </c>
      <c r="B3312" s="3" t="s">
        <v>23986</v>
      </c>
      <c r="C3312" s="3" t="s">
        <v>23987</v>
      </c>
      <c r="D3312" s="3" t="s">
        <v>23988</v>
      </c>
      <c r="E3312" s="3" t="s">
        <v>23988</v>
      </c>
      <c r="F3312" s="3" t="s">
        <v>23989</v>
      </c>
      <c r="G3312" s="3" t="s">
        <v>23990</v>
      </c>
      <c r="H3312" s="3" t="s">
        <v>23991</v>
      </c>
      <c r="I3312" s="3" t="str">
        <f>IFERROR(__xludf.DUMMYFUNCTION("GOOGLETRANSLATE(H3312,""id"",""en"")"),"Young marriage just marriage doesn't think")</f>
        <v>Young marriage just marriage doesn't think</v>
      </c>
    </row>
    <row r="3313" ht="15.75" customHeight="1">
      <c r="A3313" s="3" t="s">
        <v>23992</v>
      </c>
      <c r="B3313" s="3" t="s">
        <v>23993</v>
      </c>
      <c r="C3313" s="3" t="s">
        <v>23994</v>
      </c>
      <c r="D3313" s="3" t="s">
        <v>23995</v>
      </c>
      <c r="E3313" s="3" t="s">
        <v>23996</v>
      </c>
      <c r="F3313" s="3" t="s">
        <v>23997</v>
      </c>
      <c r="G3313" s="3" t="s">
        <v>23998</v>
      </c>
      <c r="H3313" s="3" t="s">
        <v>23999</v>
      </c>
      <c r="I3313" s="3" t="str">
        <f>IFERROR(__xludf.DUMMYFUNCTION("GOOGLETRANSLATE(H3313,""id"",""en"")"),"Young age, marriage, the child can't sell marriage to marriage, ajasa Sen, there is no intention of happy people, let's just look for work so it's busy")</f>
        <v>Young age, marriage, the child can't sell marriage to marriage, ajasa Sen, there is no intention of happy people, let's just look for work so it's busy</v>
      </c>
    </row>
    <row r="3314" ht="15.75" customHeight="1">
      <c r="A3314" s="3" t="s">
        <v>24000</v>
      </c>
      <c r="B3314" s="3" t="s">
        <v>24000</v>
      </c>
      <c r="C3314" s="3" t="s">
        <v>24001</v>
      </c>
      <c r="D3314" s="3" t="s">
        <v>24002</v>
      </c>
      <c r="E3314" s="3" t="s">
        <v>24003</v>
      </c>
      <c r="F3314" s="3" t="s">
        <v>24004</v>
      </c>
      <c r="G3314" s="3" t="s">
        <v>24005</v>
      </c>
      <c r="H3314" s="3" t="s">
        <v>24006</v>
      </c>
      <c r="I3314" s="3" t="str">
        <f>IFERROR(__xludf.DUMMYFUNCTION("GOOGLETRANSLATE(H3314,""id"",""en"")"),"young marriage like mature mental money thinking of marriage requires duwid, yes, if you are a duwid parents, a billion trillion in the beach bucket")</f>
        <v>young marriage like mature mental money thinking of marriage requires duwid, yes, if you are a duwid parents, a billion trillion in the beach bucket</v>
      </c>
    </row>
    <row r="3315" ht="15.75" customHeight="1">
      <c r="A3315" s="3" t="s">
        <v>24007</v>
      </c>
      <c r="B3315" s="3" t="s">
        <v>24008</v>
      </c>
      <c r="C3315" s="3" t="s">
        <v>24009</v>
      </c>
      <c r="D3315" s="3" t="s">
        <v>24010</v>
      </c>
      <c r="E3315" s="3" t="s">
        <v>24011</v>
      </c>
      <c r="F3315" s="3" t="s">
        <v>24012</v>
      </c>
      <c r="G3315" s="3" t="s">
        <v>24013</v>
      </c>
      <c r="H3315" s="3" t="s">
        <v>24014</v>
      </c>
      <c r="I3315" s="3" t="str">
        <f>IFERROR(__xludf.DUMMYFUNCTION("GOOGLETRANSLATE(H3315,""id"",""en"")"),"Like Mageran Trust Issues Candidates for foster knowledge money are fearing cheating like parents trauma lazy just young marriage")</f>
        <v>Like Mageran Trust Issues Candidates for foster knowledge money are fearing cheating like parents trauma lazy just young marriage</v>
      </c>
    </row>
    <row r="3316" ht="15.75" customHeight="1">
      <c r="A3316" s="3" t="s">
        <v>24015</v>
      </c>
      <c r="B3316" s="3" t="s">
        <v>24016</v>
      </c>
      <c r="C3316" s="3" t="s">
        <v>24017</v>
      </c>
      <c r="D3316" s="3" t="s">
        <v>24018</v>
      </c>
      <c r="E3316" s="3" t="s">
        <v>24019</v>
      </c>
      <c r="F3316" s="3" t="s">
        <v>24020</v>
      </c>
      <c r="G3316" s="3" t="s">
        <v>24021</v>
      </c>
      <c r="H3316" s="3" t="s">
        <v>24022</v>
      </c>
      <c r="I3316" s="3" t="str">
        <f>IFERROR(__xludf.DUMMYFUNCTION("GOOGLETRANSLATE(H3316,""id"",""en"")"),"Interesting the people of the village of marriage young suddenly whispered my principal not marriage young and you know what")</f>
        <v>Interesting the people of the village of marriage young suddenly whispered my principal not marriage young and you know what</v>
      </c>
    </row>
    <row r="3317" ht="15.75" customHeight="1">
      <c r="A3317" s="3" t="s">
        <v>24023</v>
      </c>
      <c r="B3317" s="3" t="s">
        <v>24024</v>
      </c>
      <c r="C3317" s="3" t="s">
        <v>24025</v>
      </c>
      <c r="D3317" s="3" t="s">
        <v>24026</v>
      </c>
      <c r="E3317" s="3" t="s">
        <v>24027</v>
      </c>
      <c r="F3317" s="3" t="s">
        <v>24028</v>
      </c>
      <c r="G3317" s="3" t="s">
        <v>24029</v>
      </c>
      <c r="H3317" s="3" t="s">
        <v>24030</v>
      </c>
      <c r="I3317" s="3" t="str">
        <f>IFERROR(__xludf.DUMMYFUNCTION("GOOGLETRANSLATE(H3317,""id"",""en"")"),"born parents run household aspects of marriage age mature age of marriage young marriage just go to the life of life lol")</f>
        <v>born parents run household aspects of marriage age mature age of marriage young marriage just go to the life of life lol</v>
      </c>
    </row>
    <row r="3318" ht="15.75" customHeight="1">
      <c r="A3318" s="3" t="s">
        <v>24031</v>
      </c>
      <c r="B3318" s="3" t="s">
        <v>24032</v>
      </c>
      <c r="C3318" s="3" t="s">
        <v>24033</v>
      </c>
      <c r="D3318" s="3" t="s">
        <v>24034</v>
      </c>
      <c r="E3318" s="3" t="s">
        <v>24035</v>
      </c>
      <c r="F3318" s="3" t="s">
        <v>24036</v>
      </c>
      <c r="G3318" s="3" t="s">
        <v>24036</v>
      </c>
      <c r="H3318" s="3" t="s">
        <v>24037</v>
      </c>
      <c r="I3318" s="3" t="str">
        <f>IFERROR(__xludf.DUMMYFUNCTION("GOOGLETRANSLATE(H3318,""id"",""en"")"),"Cornertone Eknath Atlashella Artfice Be My Cupcake Senandika Jisung Senandika Haechan Story of Karel Lotus in the Young Melody Platonic Friends Agil Klea Neighbors Secondly Lastly Graphic Design Face Claim Life Sweetener Sweetener Fast Marriage")</f>
        <v>Cornertone Eknath Atlashella Artfice Be My Cupcake Senandika Jisung Senandika Haechan Story of Karel Lotus in the Young Melody Platonic Friends Agil Klea Neighbors Secondly Lastly Graphic Design Face Claim Life Sweetener Sweetener Fast Marriage</v>
      </c>
    </row>
    <row r="3319" ht="15.75" customHeight="1">
      <c r="A3319" s="3" t="s">
        <v>24038</v>
      </c>
      <c r="B3319" s="3" t="s">
        <v>24038</v>
      </c>
      <c r="C3319" s="3" t="s">
        <v>24039</v>
      </c>
      <c r="D3319" s="3" t="s">
        <v>24040</v>
      </c>
      <c r="E3319" s="3" t="s">
        <v>24040</v>
      </c>
      <c r="F3319" s="3" t="s">
        <v>24040</v>
      </c>
      <c r="G3319" s="3" t="s">
        <v>24040</v>
      </c>
      <c r="H3319" s="3" t="s">
        <v>24039</v>
      </c>
      <c r="I3319" s="3" t="str">
        <f>IFERROR(__xludf.DUMMYFUNCTION("GOOGLETRANSLATE(H3319,""id"",""en"")"),"Dead young or young marriage")</f>
        <v>Dead young or young marriage</v>
      </c>
    </row>
    <row r="3320" ht="15.75" customHeight="1">
      <c r="A3320" s="3" t="s">
        <v>24041</v>
      </c>
      <c r="B3320" s="3" t="s">
        <v>24041</v>
      </c>
      <c r="C3320" s="3" t="s">
        <v>24042</v>
      </c>
      <c r="D3320" s="3" t="s">
        <v>24043</v>
      </c>
      <c r="E3320" s="3" t="s">
        <v>24044</v>
      </c>
      <c r="F3320" s="3" t="s">
        <v>24045</v>
      </c>
      <c r="G3320" s="3" t="s">
        <v>24046</v>
      </c>
      <c r="H3320" s="3" t="s">
        <v>24047</v>
      </c>
      <c r="I3320" s="3" t="str">
        <f>IFERROR(__xludf.DUMMYFUNCTION("GOOGLETRANSLATE(H3320,""id"",""en"")"),"stupid if people talk about old virgin you know, wish you not just like you are young, you are young")</f>
        <v>stupid if people talk about old virgin you know, wish you not just like you are young, you are young</v>
      </c>
    </row>
    <row r="3321" ht="15.75" customHeight="1">
      <c r="A3321" s="3" t="s">
        <v>24048</v>
      </c>
      <c r="B3321" s="3" t="s">
        <v>24049</v>
      </c>
      <c r="C3321" s="3" t="s">
        <v>24050</v>
      </c>
      <c r="D3321" s="3" t="s">
        <v>24051</v>
      </c>
      <c r="E3321" s="3" t="s">
        <v>24051</v>
      </c>
      <c r="F3321" s="3" t="s">
        <v>24052</v>
      </c>
      <c r="G3321" s="3" t="s">
        <v>24053</v>
      </c>
      <c r="H3321" s="3" t="s">
        <v>24054</v>
      </c>
      <c r="I3321" s="3" t="str">
        <f>IFERROR(__xludf.DUMMYFUNCTION("GOOGLETRANSLATE(H3321,""id"",""en"")"),"the young marriage then")</f>
        <v>the young marriage then</v>
      </c>
    </row>
    <row r="3322" ht="15.75" customHeight="1">
      <c r="A3322" s="3" t="s">
        <v>24055</v>
      </c>
      <c r="B3322" s="3" t="s">
        <v>24056</v>
      </c>
      <c r="C3322" s="3" t="s">
        <v>24057</v>
      </c>
      <c r="D3322" s="3" t="s">
        <v>24058</v>
      </c>
      <c r="E3322" s="3" t="s">
        <v>24059</v>
      </c>
      <c r="F3322" s="3" t="s">
        <v>24060</v>
      </c>
      <c r="G3322" s="3" t="s">
        <v>24060</v>
      </c>
      <c r="H3322" s="3" t="s">
        <v>24061</v>
      </c>
      <c r="I3322" s="3" t="str">
        <f>IFERROR(__xludf.DUMMYFUNCTION("GOOGLETRANSLATE(H3322,""id"",""en"")"),"oath shock gamau joke guy oath oath oath oathsuuuuuuuuuuuuu")</f>
        <v>oath shock gamau joke guy oath oath oath oathsuuuuuuuuuuuuu</v>
      </c>
    </row>
    <row r="3323" ht="15.75" customHeight="1">
      <c r="A3323" s="3" t="s">
        <v>24062</v>
      </c>
      <c r="B3323" s="3" t="s">
        <v>24063</v>
      </c>
      <c r="C3323" s="3" t="s">
        <v>24064</v>
      </c>
      <c r="D3323" s="3" t="s">
        <v>24065</v>
      </c>
      <c r="E3323" s="3" t="s">
        <v>24066</v>
      </c>
      <c r="F3323" s="3" t="s">
        <v>24067</v>
      </c>
      <c r="G3323" s="3" t="s">
        <v>24068</v>
      </c>
      <c r="H3323" s="3" t="s">
        <v>24069</v>
      </c>
      <c r="I3323" s="3" t="str">
        <f>IFERROR(__xludf.DUMMYFUNCTION("GOOGLETRANSLATE(H3323,""id"",""en"")"),"say young marriage if you use the benchmark of the community wkwkwk")</f>
        <v>say young marriage if you use the benchmark of the community wkwkwk</v>
      </c>
    </row>
    <row r="3324" ht="15.75" customHeight="1">
      <c r="A3324" s="3" t="s">
        <v>24070</v>
      </c>
      <c r="B3324" s="3" t="s">
        <v>24071</v>
      </c>
      <c r="C3324" s="3" t="s">
        <v>24072</v>
      </c>
      <c r="D3324" s="3" t="s">
        <v>24073</v>
      </c>
      <c r="E3324" s="3" t="s">
        <v>24074</v>
      </c>
      <c r="F3324" s="3" t="s">
        <v>24075</v>
      </c>
      <c r="G3324" s="3" t="s">
        <v>24076</v>
      </c>
      <c r="H3324" s="3" t="s">
        <v>24077</v>
      </c>
      <c r="I3324" s="3" t="str">
        <f>IFERROR(__xludf.DUMMYFUNCTION("GOOGLETRANSLATE(H3324,""id"",""en"")"),"Allah's sister jisungggg gera young marriage people")</f>
        <v>Allah's sister jisungggg gera young marriage people</v>
      </c>
    </row>
    <row r="3325" ht="15.75" customHeight="1">
      <c r="A3325" s="3" t="s">
        <v>24078</v>
      </c>
      <c r="B3325" s="3" t="s">
        <v>24078</v>
      </c>
      <c r="C3325" s="3" t="s">
        <v>24079</v>
      </c>
      <c r="D3325" s="3" t="s">
        <v>24080</v>
      </c>
      <c r="E3325" s="3" t="s">
        <v>24081</v>
      </c>
      <c r="F3325" s="3" t="s">
        <v>24082</v>
      </c>
      <c r="G3325" s="3" t="s">
        <v>24083</v>
      </c>
      <c r="H3325" s="3" t="s">
        <v>24084</v>
      </c>
      <c r="I3325" s="3" t="str">
        <f>IFERROR(__xludf.DUMMYFUNCTION("GOOGLETRANSLATE(H3325,""id"",""en"")"),"The money is shattering, the household thinks that children really support the hobbies of children with a young marriage")</f>
        <v>The money is shattering, the household thinks that children really support the hobbies of children with a young marriage</v>
      </c>
    </row>
    <row r="3326" ht="15.75" customHeight="1">
      <c r="A3326" s="3" t="s">
        <v>24085</v>
      </c>
      <c r="B3326" s="3" t="s">
        <v>24085</v>
      </c>
      <c r="C3326" s="3" t="s">
        <v>24086</v>
      </c>
      <c r="D3326" s="3" t="s">
        <v>24087</v>
      </c>
      <c r="E3326" s="3" t="s">
        <v>24088</v>
      </c>
      <c r="F3326" s="3" t="s">
        <v>24089</v>
      </c>
      <c r="G3326" s="3" t="s">
        <v>24090</v>
      </c>
      <c r="H3326" s="3" t="s">
        <v>24091</v>
      </c>
      <c r="I3326" s="3" t="str">
        <f>IFERROR(__xludf.DUMMYFUNCTION("GOOGLETRANSLATE(H3326,""id"",""en"")"),"young fuck mental just marriage stupid")</f>
        <v>young fuck mental just marriage stupid</v>
      </c>
    </row>
    <row r="3327" ht="15.75" customHeight="1">
      <c r="A3327" s="3" t="s">
        <v>24092</v>
      </c>
      <c r="B3327" s="3" t="s">
        <v>24092</v>
      </c>
      <c r="C3327" s="3" t="s">
        <v>24093</v>
      </c>
      <c r="D3327" s="3" t="s">
        <v>24094</v>
      </c>
      <c r="E3327" s="3" t="s">
        <v>24094</v>
      </c>
      <c r="F3327" s="3" t="s">
        <v>11293</v>
      </c>
      <c r="G3327" s="3" t="s">
        <v>11293</v>
      </c>
      <c r="H3327" s="3" t="s">
        <v>11294</v>
      </c>
      <c r="I3327" s="3" t="str">
        <f>IFERROR(__xludf.DUMMYFUNCTION("GOOGLETRANSLATE(H3327,""id"",""en"")"),"Young Marriage Marriage")</f>
        <v>Young Marriage Marriage</v>
      </c>
    </row>
    <row r="3328" ht="15.75" customHeight="1">
      <c r="A3328" s="3" t="s">
        <v>24095</v>
      </c>
      <c r="B3328" s="3" t="s">
        <v>24095</v>
      </c>
      <c r="C3328" s="3" t="s">
        <v>24096</v>
      </c>
      <c r="D3328" s="3" t="s">
        <v>24097</v>
      </c>
      <c r="E3328" s="3" t="s">
        <v>24098</v>
      </c>
      <c r="F3328" s="3" t="s">
        <v>24099</v>
      </c>
      <c r="G3328" s="3" t="s">
        <v>24099</v>
      </c>
      <c r="H3328" s="3" t="s">
        <v>24100</v>
      </c>
      <c r="I3328" s="3" t="str">
        <f>IFERROR(__xludf.DUMMYFUNCTION("GOOGLETRANSLATE(H3328,""id"",""en"")"),"yes, young marriage is better to play ps")</f>
        <v>yes, young marriage is better to play ps</v>
      </c>
    </row>
    <row r="3329" ht="15.75" customHeight="1">
      <c r="A3329" s="3" t="s">
        <v>24101</v>
      </c>
      <c r="B3329" s="3" t="s">
        <v>24102</v>
      </c>
      <c r="C3329" s="3" t="s">
        <v>24103</v>
      </c>
      <c r="D3329" s="3" t="s">
        <v>24104</v>
      </c>
      <c r="E3329" s="3" t="s">
        <v>24105</v>
      </c>
      <c r="F3329" s="3" t="s">
        <v>24106</v>
      </c>
      <c r="G3329" s="3" t="s">
        <v>24107</v>
      </c>
      <c r="H3329" s="3" t="s">
        <v>24108</v>
      </c>
      <c r="I3329" s="3" t="str">
        <f>IFERROR(__xludf.DUMMYFUNCTION("GOOGLETRANSLATE(H3329,""id"",""en"")"),"mate meeting nder where is the way papas where is the story of your brother")</f>
        <v>mate meeting nder where is the way papas where is the story of your brother</v>
      </c>
    </row>
    <row r="3330" ht="15.75" customHeight="1">
      <c r="A3330" s="3" t="s">
        <v>24109</v>
      </c>
      <c r="B3330" s="3" t="s">
        <v>24109</v>
      </c>
      <c r="C3330" s="3" t="s">
        <v>6529</v>
      </c>
      <c r="D3330" s="3" t="s">
        <v>6530</v>
      </c>
      <c r="E3330" s="3" t="s">
        <v>6530</v>
      </c>
      <c r="F3330" s="3" t="s">
        <v>169</v>
      </c>
      <c r="G3330" s="3" t="s">
        <v>169</v>
      </c>
      <c r="H3330" s="3" t="s">
        <v>170</v>
      </c>
      <c r="I3330" s="3" t="str">
        <f>IFERROR(__xludf.DUMMYFUNCTION("GOOGLETRANSLATE(H3330,""id"",""en"")"),"The Young Marriage")</f>
        <v>The Young Marriage</v>
      </c>
    </row>
    <row r="3331" ht="15.75" customHeight="1">
      <c r="A3331" s="3" t="s">
        <v>24110</v>
      </c>
      <c r="B3331" s="3" t="s">
        <v>24111</v>
      </c>
      <c r="C3331" s="3" t="s">
        <v>24112</v>
      </c>
      <c r="D3331" s="3" t="s">
        <v>24113</v>
      </c>
      <c r="E3331" s="3" t="s">
        <v>24114</v>
      </c>
      <c r="F3331" s="3" t="s">
        <v>24115</v>
      </c>
      <c r="G3331" s="3" t="s">
        <v>24116</v>
      </c>
      <c r="H3331" s="3" t="s">
        <v>24117</v>
      </c>
      <c r="I3331" s="3" t="str">
        <f>IFERROR(__xludf.DUMMYFUNCTION("GOOGLETRANSLATE(H3331,""id"",""en"")"),"Exploring the World Chasing Healing Mental Conditions Stable Mental Widow Young Age Many divorce due to young marriage except for divorce to death principal")</f>
        <v>Exploring the World Chasing Healing Mental Conditions Stable Mental Widow Young Age Many divorce due to young marriage except for divorce to death principal</v>
      </c>
    </row>
    <row r="3332" ht="15.75" customHeight="1">
      <c r="A3332" s="3" t="s">
        <v>24118</v>
      </c>
      <c r="B3332" s="3" t="s">
        <v>24119</v>
      </c>
      <c r="C3332" s="3" t="s">
        <v>24120</v>
      </c>
      <c r="D3332" s="3" t="s">
        <v>24121</v>
      </c>
      <c r="E3332" s="3" t="s">
        <v>24122</v>
      </c>
      <c r="F3332" s="3" t="s">
        <v>24123</v>
      </c>
      <c r="G3332" s="3" t="s">
        <v>24124</v>
      </c>
      <c r="H3332" s="3" t="s">
        <v>24125</v>
      </c>
      <c r="I3332" s="3" t="str">
        <f>IFERROR(__xludf.DUMMYFUNCTION("GOOGLETRANSLATE(H3332,""id"",""en"")"),"Friends of Marriage Young Children's Economic Age Economic Her husband grumbles")</f>
        <v>Friends of Marriage Young Children's Economic Age Economic Her husband grumbles</v>
      </c>
    </row>
    <row r="3333" ht="15.75" customHeight="1">
      <c r="A3333" s="3" t="s">
        <v>24126</v>
      </c>
      <c r="B3333" s="3" t="s">
        <v>24126</v>
      </c>
      <c r="C3333" s="3" t="s">
        <v>24127</v>
      </c>
      <c r="D3333" s="3" t="s">
        <v>24128</v>
      </c>
      <c r="E3333" s="3" t="s">
        <v>24129</v>
      </c>
      <c r="F3333" s="3" t="s">
        <v>24130</v>
      </c>
      <c r="G3333" s="3" t="s">
        <v>24130</v>
      </c>
      <c r="H3333" s="3" t="s">
        <v>24131</v>
      </c>
      <c r="I3333" s="3" t="str">
        <f>IFERROR(__xludf.DUMMYFUNCTION("GOOGLETRANSLATE(H3333,""id"",""en"")"),"TW young marriage with Doyoung Si Come on, let's just")</f>
        <v>TW young marriage with Doyoung Si Come on, let's just</v>
      </c>
    </row>
    <row r="3334" ht="15.75" customHeight="1">
      <c r="A3334" s="3" t="s">
        <v>24132</v>
      </c>
      <c r="B3334" s="3" t="s">
        <v>24133</v>
      </c>
      <c r="C3334" s="3" t="s">
        <v>24134</v>
      </c>
      <c r="D3334" s="3" t="s">
        <v>24135</v>
      </c>
      <c r="E3334" s="3" t="s">
        <v>24136</v>
      </c>
      <c r="F3334" s="3" t="s">
        <v>24137</v>
      </c>
      <c r="G3334" s="3" t="s">
        <v>24138</v>
      </c>
      <c r="H3334" s="3" t="s">
        <v>24139</v>
      </c>
      <c r="I3334" s="3" t="str">
        <f>IFERROR(__xludf.DUMMYFUNCTION("GOOGLETRANSLATE(H3334,""id"",""en"")"),"pretentious young marriage if the science of fostering dilapidated children")</f>
        <v>pretentious young marriage if the science of fostering dilapidated children</v>
      </c>
    </row>
    <row r="3335" ht="15.75" customHeight="1">
      <c r="A3335" s="3" t="s">
        <v>24140</v>
      </c>
      <c r="B3335" s="3" t="s">
        <v>24140</v>
      </c>
      <c r="C3335" s="3" t="s">
        <v>24141</v>
      </c>
      <c r="D3335" s="3" t="s">
        <v>24142</v>
      </c>
      <c r="E3335" s="3" t="s">
        <v>24143</v>
      </c>
      <c r="F3335" s="3" t="s">
        <v>24144</v>
      </c>
      <c r="G3335" s="3" t="s">
        <v>24145</v>
      </c>
      <c r="H3335" s="3" t="s">
        <v>24146</v>
      </c>
      <c r="I3335" s="3" t="str">
        <f>IFERROR(__xludf.DUMMYFUNCTION("GOOGLETRANSLATE(H3335,""id"",""en"")"),"the core of no young marriage is poor, different nagita slavina bodoamat marriage")</f>
        <v>the core of no young marriage is poor, different nagita slavina bodoamat marriage</v>
      </c>
    </row>
    <row r="3336" ht="15.75" customHeight="1">
      <c r="A3336" s="3" t="s">
        <v>24147</v>
      </c>
      <c r="B3336" s="3" t="s">
        <v>24148</v>
      </c>
      <c r="C3336" s="3" t="s">
        <v>24149</v>
      </c>
      <c r="D3336" s="3" t="s">
        <v>24150</v>
      </c>
      <c r="E3336" s="3" t="s">
        <v>24151</v>
      </c>
      <c r="F3336" s="3" t="s">
        <v>24152</v>
      </c>
      <c r="G3336" s="3" t="s">
        <v>24152</v>
      </c>
      <c r="H3336" s="3" t="s">
        <v>24153</v>
      </c>
      <c r="I3336" s="3" t="str">
        <f>IFERROR(__xludf.DUMMYFUNCTION("GOOGLETRANSLATE(H3336,""id"",""en"")"),"Suju marriage is dead young or not his partner")</f>
        <v>Suju marriage is dead young or not his partner</v>
      </c>
    </row>
    <row r="3337" ht="15.75" customHeight="1">
      <c r="A3337" s="3" t="s">
        <v>24154</v>
      </c>
      <c r="B3337" s="3" t="s">
        <v>24154</v>
      </c>
      <c r="C3337" s="3" t="s">
        <v>24155</v>
      </c>
      <c r="D3337" s="3" t="s">
        <v>24156</v>
      </c>
      <c r="E3337" s="3" t="s">
        <v>24157</v>
      </c>
      <c r="F3337" s="3" t="s">
        <v>24158</v>
      </c>
      <c r="G3337" s="3" t="s">
        <v>24159</v>
      </c>
      <c r="H3337" s="3" t="s">
        <v>24160</v>
      </c>
      <c r="I3337" s="3" t="str">
        <f>IFERROR(__xludf.DUMMYFUNCTION("GOOGLETRANSLATE(H3337,""id"",""en"")"),"Young Marriage Brother Debt Million Husbands Are Unemployed Benalu Marriage Divorce Hold in -laws -in -law School Friends of Pregnant Capital Living for a Girl's Husband if you get a young marriage mah")</f>
        <v>Young Marriage Brother Debt Million Husbands Are Unemployed Benalu Marriage Divorce Hold in -laws -in -law School Friends of Pregnant Capital Living for a Girl's Husband if you get a young marriage mah</v>
      </c>
    </row>
    <row r="3338" ht="15.75" customHeight="1">
      <c r="A3338" s="3" t="s">
        <v>24161</v>
      </c>
      <c r="B3338" s="3" t="s">
        <v>24162</v>
      </c>
      <c r="C3338" s="3" t="s">
        <v>24162</v>
      </c>
      <c r="D3338" s="3" t="s">
        <v>24163</v>
      </c>
      <c r="E3338" s="3" t="s">
        <v>24164</v>
      </c>
      <c r="F3338" s="3" t="s">
        <v>24165</v>
      </c>
      <c r="G3338" s="3" t="s">
        <v>24166</v>
      </c>
      <c r="H3338" s="3" t="s">
        <v>24167</v>
      </c>
      <c r="I3338" s="3" t="str">
        <f>IFERROR(__xludf.DUMMYFUNCTION("GOOGLETRANSLATE(H3338,""id"",""en"")"),"IMPI LAKU KLO YOUNG IMPI")</f>
        <v>IMPI LAKU KLO YOUNG IMPI</v>
      </c>
    </row>
    <row r="3339" ht="15.75" customHeight="1">
      <c r="A3339" s="3" t="s">
        <v>24168</v>
      </c>
      <c r="B3339" s="3" t="s">
        <v>24168</v>
      </c>
      <c r="C3339" s="3" t="s">
        <v>24169</v>
      </c>
      <c r="D3339" s="3" t="s">
        <v>24170</v>
      </c>
      <c r="E3339" s="3" t="s">
        <v>24170</v>
      </c>
      <c r="F3339" s="3" t="s">
        <v>24171</v>
      </c>
      <c r="G3339" s="3" t="s">
        <v>24171</v>
      </c>
      <c r="H3339" s="3" t="s">
        <v>24172</v>
      </c>
      <c r="I3339" s="3" t="str">
        <f>IFERROR(__xludf.DUMMYFUNCTION("GOOGLETRANSLATE(H3339,""id"",""en"")"),"no young people marriage")</f>
        <v>no young people marriage</v>
      </c>
    </row>
    <row r="3340" ht="15.75" customHeight="1">
      <c r="A3340" s="3" t="s">
        <v>24173</v>
      </c>
      <c r="B3340" s="3" t="s">
        <v>24174</v>
      </c>
      <c r="C3340" s="3" t="s">
        <v>24175</v>
      </c>
      <c r="D3340" s="3" t="s">
        <v>24176</v>
      </c>
      <c r="E3340" s="3" t="s">
        <v>24177</v>
      </c>
      <c r="F3340" s="3" t="s">
        <v>24178</v>
      </c>
      <c r="G3340" s="3" t="s">
        <v>24179</v>
      </c>
      <c r="H3340" s="3" t="s">
        <v>24180</v>
      </c>
      <c r="I3340" s="3" t="str">
        <f>IFERROR(__xludf.DUMMYFUNCTION("GOOGLETRANSLATE(H3340,""id"",""en"")"),"Hanging out the warm gossip doctrine of young marriages confined to the room")</f>
        <v>Hanging out the warm gossip doctrine of young marriages confined to the room</v>
      </c>
    </row>
    <row r="3341" ht="15.75" customHeight="1">
      <c r="A3341" s="3" t="s">
        <v>24181</v>
      </c>
      <c r="B3341" s="3" t="s">
        <v>24182</v>
      </c>
      <c r="C3341" s="3" t="s">
        <v>24183</v>
      </c>
      <c r="D3341" s="3" t="s">
        <v>24184</v>
      </c>
      <c r="E3341" s="3" t="s">
        <v>24185</v>
      </c>
      <c r="F3341" s="3" t="s">
        <v>24186</v>
      </c>
      <c r="G3341" s="3" t="s">
        <v>24187</v>
      </c>
      <c r="H3341" s="3" t="s">
        <v>24188</v>
      </c>
      <c r="I3341" s="3" t="str">
        <f>IFERROR(__xludf.DUMMYFUNCTION("GOOGLETRANSLATE(H3341,""id"",""en"")"),"Marriage Nder is afraid that the word marriage is talking about young work of marriage advice")</f>
        <v>Marriage Nder is afraid that the word marriage is talking about young work of marriage advice</v>
      </c>
    </row>
    <row r="3342" ht="15.75" customHeight="1">
      <c r="A3342" s="3" t="s">
        <v>24189</v>
      </c>
      <c r="B3342" s="3" t="s">
        <v>24189</v>
      </c>
      <c r="C3342" s="3" t="s">
        <v>24190</v>
      </c>
      <c r="D3342" s="3" t="s">
        <v>24191</v>
      </c>
      <c r="E3342" s="3" t="s">
        <v>24192</v>
      </c>
      <c r="F3342" s="3" t="s">
        <v>24193</v>
      </c>
      <c r="G3342" s="3" t="s">
        <v>24194</v>
      </c>
      <c r="H3342" s="3" t="s">
        <v>24195</v>
      </c>
      <c r="I3342" s="3" t="str">
        <f>IFERROR(__xludf.DUMMYFUNCTION("GOOGLETRANSLATE(H3342,""id"",""en"")"),"If the physical mentality of the young money is young, right, marriage, fast, it's better to do a smart match, choose to install it so that it is fooled")</f>
        <v>If the physical mentality of the young money is young, right, marriage, fast, it's better to do a smart match, choose to install it so that it is fooled</v>
      </c>
    </row>
    <row r="3343" ht="15.75" customHeight="1">
      <c r="A3343" s="3" t="s">
        <v>24196</v>
      </c>
      <c r="B3343" s="3" t="s">
        <v>24196</v>
      </c>
      <c r="C3343" s="3" t="s">
        <v>24197</v>
      </c>
      <c r="D3343" s="3" t="s">
        <v>24198</v>
      </c>
      <c r="E3343" s="3" t="s">
        <v>24199</v>
      </c>
      <c r="F3343" s="3" t="s">
        <v>24200</v>
      </c>
      <c r="G3343" s="3" t="s">
        <v>24201</v>
      </c>
      <c r="H3343" s="3" t="s">
        <v>24202</v>
      </c>
      <c r="I3343" s="3" t="str">
        <f>IFERROR(__xludf.DUMMYFUNCTION("GOOGLETRANSLATE(H3343,""id"",""en"")"),"Also looking for work colleagues, you know the match there is a marriage, ok, it's really young, don't be afraid")</f>
        <v>Also looking for work colleagues, you know the match there is a marriage, ok, it's really young, don't be afraid</v>
      </c>
    </row>
    <row r="3344" ht="15.75" customHeight="1">
      <c r="A3344" s="3" t="s">
        <v>24203</v>
      </c>
      <c r="B3344" s="3" t="s">
        <v>24203</v>
      </c>
      <c r="C3344" s="3" t="s">
        <v>24204</v>
      </c>
      <c r="D3344" s="3" t="s">
        <v>24205</v>
      </c>
      <c r="E3344" s="3" t="s">
        <v>24206</v>
      </c>
      <c r="F3344" s="3" t="s">
        <v>24207</v>
      </c>
      <c r="G3344" s="3" t="s">
        <v>24208</v>
      </c>
      <c r="H3344" s="3" t="s">
        <v>24209</v>
      </c>
      <c r="I3344" s="3" t="str">
        <f>IFERROR(__xludf.DUMMYFUNCTION("GOOGLETRANSLATE(H3344,""id"",""en"")"),"aka young young marriage guarantee happy")</f>
        <v>aka young young marriage guarantee happy</v>
      </c>
    </row>
    <row r="3345" ht="15.75" customHeight="1">
      <c r="A3345" s="3" t="s">
        <v>24210</v>
      </c>
      <c r="B3345" s="3" t="s">
        <v>24211</v>
      </c>
      <c r="C3345" s="3" t="s">
        <v>24212</v>
      </c>
      <c r="D3345" s="3" t="s">
        <v>24213</v>
      </c>
      <c r="E3345" s="3" t="s">
        <v>24214</v>
      </c>
      <c r="F3345" s="3" t="s">
        <v>24215</v>
      </c>
      <c r="G3345" s="3" t="s">
        <v>24216</v>
      </c>
      <c r="H3345" s="3" t="s">
        <v>24217</v>
      </c>
      <c r="I3345" s="3" t="str">
        <f>IFERROR(__xludf.DUMMYFUNCTION("GOOGLETRANSLATE(H3345,""id"",""en"")"),"Just select Period Cramps Mental Marriage Pain Young Loles Real Young")</f>
        <v>Just select Period Cramps Mental Marriage Pain Young Loles Real Young</v>
      </c>
    </row>
    <row r="3346" ht="15.75" customHeight="1">
      <c r="A3346" s="3" t="s">
        <v>24218</v>
      </c>
      <c r="B3346" s="3" t="s">
        <v>24219</v>
      </c>
      <c r="C3346" s="3" t="s">
        <v>24220</v>
      </c>
      <c r="D3346" s="3" t="s">
        <v>24221</v>
      </c>
      <c r="E3346" s="3" t="s">
        <v>24222</v>
      </c>
      <c r="F3346" s="3" t="s">
        <v>24223</v>
      </c>
      <c r="G3346" s="3" t="s">
        <v>24224</v>
      </c>
      <c r="H3346" s="3" t="s">
        <v>24225</v>
      </c>
      <c r="I3346" s="3" t="str">
        <f>IFERROR(__xludf.DUMMYFUNCTION("GOOGLETRANSLATE(H3346,""id"",""en"")"),"marriage says my reasoning thinks of the destiny of a different person, a young girl, a young person, so trending, makes an issue, RT Syawal's child is married to rewang")</f>
        <v>marriage says my reasoning thinks of the destiny of a different person, a young girl, a young person, so trending, makes an issue, RT Syawal's child is married to rewang</v>
      </c>
    </row>
    <row r="3347" ht="15.75" customHeight="1">
      <c r="A3347" s="3" t="s">
        <v>24226</v>
      </c>
      <c r="B3347" s="3" t="s">
        <v>24226</v>
      </c>
      <c r="C3347" s="3" t="s">
        <v>24227</v>
      </c>
      <c r="D3347" s="3" t="s">
        <v>24228</v>
      </c>
      <c r="E3347" s="3" t="s">
        <v>24229</v>
      </c>
      <c r="F3347" s="3" t="s">
        <v>24230</v>
      </c>
      <c r="G3347" s="3" t="s">
        <v>24231</v>
      </c>
      <c r="H3347" s="3" t="s">
        <v>24232</v>
      </c>
      <c r="I3347" s="3" t="str">
        <f>IFERROR(__xludf.DUMMYFUNCTION("GOOGLETRANSLATE(H3347,""id"",""en"")"),"foster science really stable money stable house traveling main try my mother supports young marriage amp young marriage")</f>
        <v>foster science really stable money stable house traveling main try my mother supports young marriage amp young marriage</v>
      </c>
    </row>
    <row r="3348" ht="15.75" customHeight="1">
      <c r="A3348" s="3" t="s">
        <v>24233</v>
      </c>
      <c r="B3348" s="3" t="s">
        <v>24233</v>
      </c>
      <c r="C3348" s="3" t="s">
        <v>24234</v>
      </c>
      <c r="D3348" s="3" t="s">
        <v>24235</v>
      </c>
      <c r="E3348" s="3" t="s">
        <v>24236</v>
      </c>
      <c r="F3348" s="3" t="s">
        <v>24237</v>
      </c>
      <c r="G3348" s="3" t="s">
        <v>24238</v>
      </c>
      <c r="H3348" s="3" t="s">
        <v>24239</v>
      </c>
      <c r="I3348" s="3" t="str">
        <f>IFERROR(__xludf.DUMMYFUNCTION("GOOGLETRANSLATE(H3348,""id"",""en"")"),"young if I dream, the parents are successful")</f>
        <v>young if I dream, the parents are successful</v>
      </c>
    </row>
    <row r="3349" ht="15.75" customHeight="1">
      <c r="A3349" s="3" t="s">
        <v>24240</v>
      </c>
      <c r="B3349" s="3" t="s">
        <v>24241</v>
      </c>
      <c r="C3349" s="3" t="s">
        <v>24242</v>
      </c>
      <c r="D3349" s="3" t="s">
        <v>24243</v>
      </c>
      <c r="E3349" s="3" t="s">
        <v>24244</v>
      </c>
      <c r="F3349" s="3" t="s">
        <v>24245</v>
      </c>
      <c r="G3349" s="3" t="s">
        <v>24246</v>
      </c>
      <c r="H3349" s="3" t="s">
        <v>24247</v>
      </c>
      <c r="I3349" s="3" t="str">
        <f>IFERROR(__xludf.DUMMYFUNCTION("GOOGLETRANSLATE(H3349,""id"",""en"")"),"the person does not mix to take care of the religious worship of young marriage, the family name is kebawabawa, take care of the family")</f>
        <v>the person does not mix to take care of the religious worship of young marriage, the family name is kebawabawa, take care of the family</v>
      </c>
    </row>
    <row r="3350" ht="15.75" customHeight="1">
      <c r="A3350" s="3" t="s">
        <v>24248</v>
      </c>
      <c r="B3350" s="3" t="s">
        <v>24248</v>
      </c>
      <c r="C3350" s="3" t="s">
        <v>24249</v>
      </c>
      <c r="D3350" s="3" t="s">
        <v>24250</v>
      </c>
      <c r="E3350" s="3" t="s">
        <v>24251</v>
      </c>
      <c r="F3350" s="3" t="s">
        <v>24252</v>
      </c>
      <c r="G3350" s="3" t="s">
        <v>24253</v>
      </c>
      <c r="H3350" s="3" t="s">
        <v>24254</v>
      </c>
      <c r="I3350" s="3" t="str">
        <f>IFERROR(__xludf.DUMMYFUNCTION("GOOGLETRANSLATE(H3350,""id"",""en"")"),"Lets Be Honest See Young Marriage Lingkung")</f>
        <v>Lets Be Honest See Young Marriage Lingkung</v>
      </c>
    </row>
    <row r="3351" ht="15.75" customHeight="1">
      <c r="A3351" s="3" t="s">
        <v>24255</v>
      </c>
      <c r="B3351" s="3" t="s">
        <v>24256</v>
      </c>
      <c r="C3351" s="3" t="s">
        <v>24257</v>
      </c>
      <c r="D3351" s="3" t="s">
        <v>24258</v>
      </c>
      <c r="E3351" s="3" t="s">
        <v>24259</v>
      </c>
      <c r="F3351" s="3" t="s">
        <v>24260</v>
      </c>
      <c r="G3351" s="3" t="s">
        <v>24261</v>
      </c>
      <c r="H3351" s="3" t="s">
        <v>24262</v>
      </c>
      <c r="I3351" s="3" t="str">
        <f>IFERROR(__xludf.DUMMYFUNCTION("GOOGLETRANSLATE(H3351,""id"",""en"")"),"Under young marriage stable money ehh Turning a matchmaking hahahahha funny life yes")</f>
        <v>Under young marriage stable money ehh Turning a matchmaking hahahahha funny life yes</v>
      </c>
    </row>
    <row r="3352" ht="15.75" customHeight="1">
      <c r="A3352" s="3" t="s">
        <v>24263</v>
      </c>
      <c r="B3352" s="3" t="s">
        <v>24264</v>
      </c>
      <c r="C3352" s="3" t="s">
        <v>24265</v>
      </c>
      <c r="D3352" s="3" t="s">
        <v>24266</v>
      </c>
      <c r="E3352" s="3" t="s">
        <v>24267</v>
      </c>
      <c r="F3352" s="3" t="s">
        <v>24268</v>
      </c>
      <c r="G3352" s="3" t="s">
        <v>24269</v>
      </c>
      <c r="H3352" s="3" t="s">
        <v>24270</v>
      </c>
      <c r="I3352" s="3" t="str">
        <f>IFERROR(__xludf.DUMMYFUNCTION("GOOGLETRANSLATE(H3352,""id"",""en"")"),"if you think the character of the child's marriage position really regretted young marriage stress wrong")</f>
        <v>if you think the character of the child's marriage position really regretted young marriage stress wrong</v>
      </c>
    </row>
    <row r="3353" ht="15.75" customHeight="1">
      <c r="A3353" s="3" t="s">
        <v>24271</v>
      </c>
      <c r="B3353" s="3" t="s">
        <v>24271</v>
      </c>
      <c r="C3353" s="3" t="s">
        <v>24272</v>
      </c>
      <c r="D3353" s="3" t="s">
        <v>24273</v>
      </c>
      <c r="E3353" s="3" t="s">
        <v>24274</v>
      </c>
      <c r="F3353" s="3" t="s">
        <v>24275</v>
      </c>
      <c r="G3353" s="3" t="s">
        <v>24276</v>
      </c>
      <c r="H3353" s="3" t="s">
        <v>24277</v>
      </c>
      <c r="I3353" s="3" t="str">
        <f>IFERROR(__xludf.DUMMYFUNCTION("GOOGLETRANSLATE(H3353,""id"",""en"")"),"Young marriage is mentally all the ages, all the emotions are unstable, just think about it")</f>
        <v>Young marriage is mentally all the ages, all the emotions are unstable, just think about it</v>
      </c>
    </row>
    <row r="3354" ht="15.75" customHeight="1">
      <c r="A3354" s="3" t="s">
        <v>24278</v>
      </c>
      <c r="B3354" s="3" t="s">
        <v>24279</v>
      </c>
      <c r="C3354" s="3" t="s">
        <v>24280</v>
      </c>
      <c r="D3354" s="3" t="s">
        <v>24281</v>
      </c>
      <c r="E3354" s="3" t="s">
        <v>24282</v>
      </c>
      <c r="F3354" s="3" t="s">
        <v>24283</v>
      </c>
      <c r="G3354" s="3" t="s">
        <v>24284</v>
      </c>
      <c r="H3354" s="3" t="s">
        <v>24285</v>
      </c>
      <c r="I3354" s="3" t="str">
        <f>IFERROR(__xludf.DUMMYFUNCTION("GOOGLETRANSLATE(H3354,""id"",""en"")"),"old nder marriage sometimes afraid that the young heyyyy marriage path insha Allah explore knowing a matchmaking")</f>
        <v>old nder marriage sometimes afraid that the young heyyyy marriage path insha Allah explore knowing a matchmaking</v>
      </c>
    </row>
    <row r="3355" ht="15.75" customHeight="1">
      <c r="A3355" s="3" t="s">
        <v>24286</v>
      </c>
      <c r="B3355" s="3" t="s">
        <v>24287</v>
      </c>
      <c r="C3355" s="3" t="s">
        <v>24288</v>
      </c>
      <c r="D3355" s="3" t="s">
        <v>24289</v>
      </c>
      <c r="E3355" s="3" t="s">
        <v>24290</v>
      </c>
      <c r="F3355" s="3" t="s">
        <v>24291</v>
      </c>
      <c r="G3355" s="3" t="s">
        <v>24292</v>
      </c>
      <c r="H3355" s="3" t="s">
        <v>24293</v>
      </c>
      <c r="I3355" s="3" t="str">
        <f>IFERROR(__xludf.DUMMYFUNCTION("GOOGLETRANSLATE(H3355,""id"",""en"")"),"Honestly, you are very surprised, young people break up, the child will immediately think that the level of work is capable")</f>
        <v>Honestly, you are very surprised, young people break up, the child will immediately think that the level of work is capable</v>
      </c>
    </row>
    <row r="3356" ht="15.75" customHeight="1">
      <c r="A3356" s="3" t="s">
        <v>24294</v>
      </c>
      <c r="B3356" s="3" t="s">
        <v>24295</v>
      </c>
      <c r="C3356" s="3" t="s">
        <v>24296</v>
      </c>
      <c r="D3356" s="3" t="s">
        <v>24297</v>
      </c>
      <c r="E3356" s="3" t="s">
        <v>24298</v>
      </c>
      <c r="F3356" s="3" t="s">
        <v>24299</v>
      </c>
      <c r="G3356" s="3" t="s">
        <v>24300</v>
      </c>
      <c r="H3356" s="3" t="s">
        <v>24301</v>
      </c>
      <c r="I3356" s="3" t="str">
        <f>IFERROR(__xludf.DUMMYFUNCTION("GOOGLETRANSLATE(H3356,""id"",""en"")"),"true young age telling marriage to be surprised")</f>
        <v>true young age telling marriage to be surprised</v>
      </c>
    </row>
    <row r="3357" ht="15.75" customHeight="1">
      <c r="A3357" s="3" t="s">
        <v>24302</v>
      </c>
      <c r="B3357" s="3" t="s">
        <v>24302</v>
      </c>
      <c r="C3357" s="3" t="s">
        <v>24303</v>
      </c>
      <c r="D3357" s="3" t="s">
        <v>24304</v>
      </c>
      <c r="E3357" s="3" t="s">
        <v>24305</v>
      </c>
      <c r="F3357" s="3" t="s">
        <v>24306</v>
      </c>
      <c r="G3357" s="3" t="s">
        <v>24307</v>
      </c>
      <c r="H3357" s="3" t="s">
        <v>24308</v>
      </c>
      <c r="I3357" s="3" t="str">
        <f>IFERROR(__xludf.DUMMYFUNCTION("GOOGLETRANSLATE(H3357,""id"",""en"")"),"It's better to find it busy, nder, you will work on a young work, marriage, it's better to feel good for children")</f>
        <v>It's better to find it busy, nder, you will work on a young work, marriage, it's better to feel good for children</v>
      </c>
    </row>
    <row r="3358" ht="15.75" customHeight="1">
      <c r="A3358" s="3" t="s">
        <v>24309</v>
      </c>
      <c r="B3358" s="3" t="s">
        <v>24310</v>
      </c>
      <c r="C3358" s="3" t="s">
        <v>24311</v>
      </c>
      <c r="D3358" s="3" t="s">
        <v>24312</v>
      </c>
      <c r="E3358" s="3" t="s">
        <v>24313</v>
      </c>
      <c r="F3358" s="3" t="s">
        <v>24314</v>
      </c>
      <c r="G3358" s="3" t="s">
        <v>24315</v>
      </c>
      <c r="H3358" s="3" t="s">
        <v>24316</v>
      </c>
      <c r="I3358" s="3" t="str">
        <f>IFERROR(__xludf.DUMMYFUNCTION("GOOGLETRANSLATE(H3358,""id"",""en"")"),"with marriage people who are wrong wrong marriage marriage yes just relax just the age of the cousin of marriage to work, yes, you will be young if you get married, then look for money")</f>
        <v>with marriage people who are wrong wrong marriage marriage yes just relax just the age of the cousin of marriage to work, yes, you will be young if you get married, then look for money</v>
      </c>
    </row>
    <row r="3359" ht="15.75" customHeight="1">
      <c r="A3359" s="3" t="s">
        <v>24317</v>
      </c>
      <c r="B3359" s="3" t="s">
        <v>24318</v>
      </c>
      <c r="C3359" s="3" t="s">
        <v>24319</v>
      </c>
      <c r="D3359" s="3" t="s">
        <v>24320</v>
      </c>
      <c r="E3359" s="3" t="s">
        <v>24321</v>
      </c>
      <c r="F3359" s="3" t="s">
        <v>24322</v>
      </c>
      <c r="G3359" s="3" t="s">
        <v>24323</v>
      </c>
      <c r="H3359" s="3" t="s">
        <v>24324</v>
      </c>
      <c r="I3359" s="3" t="str">
        <f>IFERROR(__xludf.DUMMYFUNCTION("GOOGLETRANSLATE(H3359,""id"",""en"")"),"Just delicious nder, young marriage young marriage marriage becomes a prestige event if you are single")</f>
        <v>Just delicious nder, young marriage young marriage marriage becomes a prestige event if you are single</v>
      </c>
    </row>
    <row r="3360" ht="15.75" customHeight="1">
      <c r="A3360" s="3" t="s">
        <v>24325</v>
      </c>
      <c r="B3360" s="3" t="s">
        <v>24326</v>
      </c>
      <c r="C3360" s="3" t="s">
        <v>24327</v>
      </c>
      <c r="D3360" s="3" t="s">
        <v>24328</v>
      </c>
      <c r="E3360" s="3" t="s">
        <v>24329</v>
      </c>
      <c r="F3360" s="3" t="s">
        <v>24330</v>
      </c>
      <c r="G3360" s="3" t="s">
        <v>24331</v>
      </c>
      <c r="H3360" s="3" t="s">
        <v>24332</v>
      </c>
      <c r="I3360" s="3" t="str">
        <f>IFERROR(__xludf.DUMMYFUNCTION("GOOGLETRANSLATE(H3360,""id"",""en"")"),"I don't want to get a young marriage")</f>
        <v>I don't want to get a young marriage</v>
      </c>
    </row>
    <row r="3361" ht="15.75" customHeight="1">
      <c r="A3361" s="3" t="s">
        <v>24333</v>
      </c>
      <c r="B3361" s="3" t="s">
        <v>24334</v>
      </c>
      <c r="C3361" s="3" t="s">
        <v>24335</v>
      </c>
      <c r="D3361" s="3" t="s">
        <v>24336</v>
      </c>
      <c r="E3361" s="3" t="s">
        <v>24337</v>
      </c>
      <c r="F3361" s="3" t="s">
        <v>24338</v>
      </c>
      <c r="G3361" s="3" t="s">
        <v>24339</v>
      </c>
      <c r="H3361" s="3" t="s">
        <v>24340</v>
      </c>
      <c r="I3361" s="3" t="str">
        <f>IFERROR(__xludf.DUMMYFUNCTION("GOOGLETRANSLATE(H3361,""id"",""en"")"),"alas young child marriage young marriage")</f>
        <v>alas young child marriage young marriage</v>
      </c>
    </row>
    <row r="3362" ht="15.75" customHeight="1">
      <c r="A3362" s="3" t="s">
        <v>24341</v>
      </c>
      <c r="B3362" s="3" t="s">
        <v>24342</v>
      </c>
      <c r="C3362" s="3" t="s">
        <v>24343</v>
      </c>
      <c r="D3362" s="3" t="s">
        <v>24344</v>
      </c>
      <c r="E3362" s="3" t="s">
        <v>24345</v>
      </c>
      <c r="F3362" s="3" t="s">
        <v>24346</v>
      </c>
      <c r="G3362" s="3" t="s">
        <v>24347</v>
      </c>
      <c r="H3362" s="3" t="s">
        <v>24348</v>
      </c>
      <c r="I3362" s="3" t="str">
        <f>IFERROR(__xludf.DUMMYFUNCTION("GOOGLETRANSLATE(H3362,""id"",""en"")"),"Install young people, people are worried that my friends are advised to marry if the lecturer says to generalize many stories")</f>
        <v>Install young people, people are worried that my friends are advised to marry if the lecturer says to generalize many stories</v>
      </c>
    </row>
    <row r="3363" ht="15.75" customHeight="1">
      <c r="A3363" s="3" t="s">
        <v>24349</v>
      </c>
      <c r="B3363" s="3" t="s">
        <v>24350</v>
      </c>
      <c r="C3363" s="3" t="s">
        <v>24351</v>
      </c>
      <c r="D3363" s="3" t="s">
        <v>24352</v>
      </c>
      <c r="E3363" s="3" t="s">
        <v>24353</v>
      </c>
      <c r="F3363" s="3" t="s">
        <v>24354</v>
      </c>
      <c r="G3363" s="3" t="s">
        <v>24355</v>
      </c>
      <c r="H3363" s="3" t="s">
        <v>24356</v>
      </c>
      <c r="I3363" s="3" t="str">
        <f>IFERROR(__xludf.DUMMYFUNCTION("GOOGLETRANSLATE(H3363,""id"",""en"")"),"tuh likes to gather the family of my father's auntie, a girlfriend marriage, if you just relax, you are young")</f>
        <v>tuh likes to gather the family of my father's auntie, a girlfriend marriage, if you just relax, you are young</v>
      </c>
    </row>
    <row r="3364" ht="15.75" customHeight="1">
      <c r="A3364" s="3" t="s">
        <v>24357</v>
      </c>
      <c r="B3364" s="3" t="s">
        <v>24358</v>
      </c>
      <c r="C3364" s="3" t="s">
        <v>24359</v>
      </c>
      <c r="D3364" s="3" t="s">
        <v>24360</v>
      </c>
      <c r="E3364" s="3" t="s">
        <v>24361</v>
      </c>
      <c r="F3364" s="3" t="s">
        <v>24362</v>
      </c>
      <c r="G3364" s="3" t="s">
        <v>24363</v>
      </c>
      <c r="H3364" s="3" t="s">
        <v>24364</v>
      </c>
      <c r="I3364" s="3" t="str">
        <f>IFERROR(__xludf.DUMMYFUNCTION("GOOGLETRANSLATE(H3364,""id"",""en"")"),"free to gig the burden of money gamau regret nnisnya gapunya young marriage boyfriend")</f>
        <v>free to gig the burden of money gamau regret nnisnya gapunya young marriage boyfriend</v>
      </c>
    </row>
    <row r="3365" ht="15.75" customHeight="1">
      <c r="A3365" s="3" t="s">
        <v>24365</v>
      </c>
      <c r="B3365" s="3" t="s">
        <v>24366</v>
      </c>
      <c r="C3365" s="3" t="s">
        <v>24367</v>
      </c>
      <c r="D3365" s="3" t="s">
        <v>24368</v>
      </c>
      <c r="E3365" s="3" t="s">
        <v>24369</v>
      </c>
      <c r="F3365" s="3" t="s">
        <v>24370</v>
      </c>
      <c r="G3365" s="3" t="s">
        <v>24371</v>
      </c>
      <c r="H3365" s="3" t="s">
        <v>24372</v>
      </c>
      <c r="I3365" s="3" t="str">
        <f>IFERROR(__xludf.DUMMYFUNCTION("GOOGLETRANSLATE(H3365,""id"",""en"")"),"IMPI YOUNG AGE WHAT")</f>
        <v>IMPI YOUNG AGE WHAT</v>
      </c>
    </row>
    <row r="3366" ht="15.75" customHeight="1">
      <c r="A3366" s="3" t="s">
        <v>24373</v>
      </c>
      <c r="B3366" s="3" t="s">
        <v>24373</v>
      </c>
      <c r="C3366" s="3" t="s">
        <v>24374</v>
      </c>
      <c r="D3366" s="3" t="s">
        <v>24375</v>
      </c>
      <c r="E3366" s="3" t="s">
        <v>24375</v>
      </c>
      <c r="F3366" s="3" t="s">
        <v>24376</v>
      </c>
      <c r="G3366" s="3" t="s">
        <v>24377</v>
      </c>
      <c r="H3366" s="3" t="s">
        <v>24378</v>
      </c>
      <c r="I3366" s="3" t="str">
        <f>IFERROR(__xludf.DUMMYFUNCTION("GOOGLETRANSLATE(H3366,""id"",""en"")"),"complicated marriage mudanggak sacred marriage complicated inside")</f>
        <v>complicated marriage mudanggak sacred marriage complicated inside</v>
      </c>
    </row>
    <row r="3367" ht="15.75" customHeight="1">
      <c r="A3367" s="3" t="s">
        <v>24379</v>
      </c>
      <c r="B3367" s="3" t="s">
        <v>24380</v>
      </c>
      <c r="C3367" s="3" t="s">
        <v>24381</v>
      </c>
      <c r="D3367" s="3" t="s">
        <v>24382</v>
      </c>
      <c r="E3367" s="3" t="s">
        <v>24383</v>
      </c>
      <c r="F3367" s="3" t="s">
        <v>24384</v>
      </c>
      <c r="G3367" s="3" t="s">
        <v>24385</v>
      </c>
      <c r="H3367" s="3" t="s">
        <v>24386</v>
      </c>
      <c r="I3367" s="3" t="str">
        <f>IFERROR(__xludf.DUMMYFUNCTION("GOOGLETRANSLATE(H3367,""id"",""en"")"),"young marriage meeting borrowing money buying needs children to make aware of marriage thinking of mature money")</f>
        <v>young marriage meeting borrowing money buying needs children to make aware of marriage thinking of mature money</v>
      </c>
    </row>
    <row r="3368" ht="15.75" customHeight="1">
      <c r="A3368" s="3" t="s">
        <v>24387</v>
      </c>
      <c r="B3368" s="3" t="s">
        <v>24388</v>
      </c>
      <c r="C3368" s="3" t="s">
        <v>24389</v>
      </c>
      <c r="D3368" s="3" t="s">
        <v>24390</v>
      </c>
      <c r="E3368" s="3" t="s">
        <v>24391</v>
      </c>
      <c r="F3368" s="3" t="s">
        <v>24392</v>
      </c>
      <c r="G3368" s="3" t="s">
        <v>24393</v>
      </c>
      <c r="H3368" s="3" t="s">
        <v>24394</v>
      </c>
      <c r="I3368" s="3" t="str">
        <f>IFERROR(__xludf.DUMMYFUNCTION("GOOGLETRANSLATE(H3368,""id"",""en"")"),"Eid thought the young cousin young marriage of children oh marriage children huh hahaha")</f>
        <v>Eid thought the young cousin young marriage of children oh marriage children huh hahaha</v>
      </c>
    </row>
    <row r="3369" ht="15.75" customHeight="1">
      <c r="A3369" s="3" t="s">
        <v>24395</v>
      </c>
      <c r="B3369" s="3" t="s">
        <v>24396</v>
      </c>
      <c r="C3369" s="3" t="s">
        <v>24397</v>
      </c>
      <c r="D3369" s="3" t="s">
        <v>24398</v>
      </c>
      <c r="E3369" s="3" t="s">
        <v>24399</v>
      </c>
      <c r="F3369" s="3" t="s">
        <v>24400</v>
      </c>
      <c r="G3369" s="3" t="s">
        <v>24400</v>
      </c>
      <c r="H3369" s="3" t="s">
        <v>24401</v>
      </c>
      <c r="I3369" s="3" t="str">
        <f>IFERROR(__xludf.DUMMYFUNCTION("GOOGLETRANSLATE(H3369,""id"",""en"")"),"brti marriage is really young")</f>
        <v>brti marriage is really young</v>
      </c>
    </row>
    <row r="3370" ht="15.75" customHeight="1">
      <c r="A3370" s="3" t="s">
        <v>24402</v>
      </c>
      <c r="B3370" s="3" t="s">
        <v>24402</v>
      </c>
      <c r="C3370" s="3" t="s">
        <v>24403</v>
      </c>
      <c r="D3370" s="3" t="s">
        <v>24404</v>
      </c>
      <c r="E3370" s="3" t="s">
        <v>24405</v>
      </c>
      <c r="F3370" s="3" t="s">
        <v>24406</v>
      </c>
      <c r="G3370" s="3" t="s">
        <v>24407</v>
      </c>
      <c r="H3370" s="3" t="s">
        <v>24408</v>
      </c>
      <c r="I3370" s="3" t="str">
        <f>IFERROR(__xludf.DUMMYFUNCTION("GOOGLETRANSLATE(H3370,""id"",""en"")"),"I just found a matchmaking, I found the original faith.")</f>
        <v>I just found a matchmaking, I found the original faith.</v>
      </c>
    </row>
    <row r="3371" ht="15.75" customHeight="1">
      <c r="A3371" s="3" t="s">
        <v>24409</v>
      </c>
      <c r="B3371" s="3" t="s">
        <v>24409</v>
      </c>
      <c r="C3371" s="3" t="s">
        <v>24410</v>
      </c>
      <c r="D3371" s="3" t="s">
        <v>24411</v>
      </c>
      <c r="E3371" s="3" t="s">
        <v>24412</v>
      </c>
      <c r="F3371" s="3" t="s">
        <v>24413</v>
      </c>
      <c r="G3371" s="3" t="s">
        <v>24413</v>
      </c>
      <c r="H3371" s="3" t="s">
        <v>24414</v>
      </c>
      <c r="I3371" s="3" t="str">
        <f>IFERROR(__xludf.DUMMYFUNCTION("GOOGLETRANSLATE(H3371,""id"",""en"")"),"Gamau Marriage Young Gamau Marriage Old")</f>
        <v>Gamau Marriage Young Gamau Marriage Old</v>
      </c>
    </row>
    <row r="3372" ht="15.75" customHeight="1">
      <c r="A3372" s="3" t="s">
        <v>24415</v>
      </c>
      <c r="B3372" s="3" t="s">
        <v>24416</v>
      </c>
      <c r="C3372" s="3" t="s">
        <v>24417</v>
      </c>
      <c r="D3372" s="3" t="s">
        <v>24418</v>
      </c>
      <c r="E3372" s="3" t="s">
        <v>24419</v>
      </c>
      <c r="F3372" s="3" t="s">
        <v>24420</v>
      </c>
      <c r="G3372" s="3" t="s">
        <v>24421</v>
      </c>
      <c r="H3372" s="3" t="s">
        <v>24422</v>
      </c>
      <c r="I3372" s="3" t="str">
        <f>IFERROR(__xludf.DUMMYFUNCTION("GOOGLETRANSLATE(H3372,""id"",""en"")"),"young marriage mat")</f>
        <v>young marriage mat</v>
      </c>
    </row>
    <row r="3373" ht="15.75" customHeight="1">
      <c r="A3373" s="3" t="s">
        <v>24423</v>
      </c>
      <c r="B3373" s="3" t="s">
        <v>24424</v>
      </c>
      <c r="C3373" s="3" t="s">
        <v>24425</v>
      </c>
      <c r="D3373" s="3" t="s">
        <v>24426</v>
      </c>
      <c r="E3373" s="3" t="s">
        <v>24426</v>
      </c>
      <c r="F3373" s="3" t="s">
        <v>24427</v>
      </c>
      <c r="G3373" s="3" t="s">
        <v>24428</v>
      </c>
      <c r="H3373" s="3" t="s">
        <v>24429</v>
      </c>
      <c r="I3373" s="3" t="str">
        <f>IFERROR(__xludf.DUMMYFUNCTION("GOOGLETRANSLATE(H3373,""id"",""en"")"),"nder marriage says young bangeeeet")</f>
        <v>nder marriage says young bangeeeet</v>
      </c>
    </row>
    <row r="3374" ht="15.75" customHeight="1">
      <c r="A3374" s="3" t="s">
        <v>24430</v>
      </c>
      <c r="B3374" s="3" t="s">
        <v>24431</v>
      </c>
      <c r="C3374" s="3" t="s">
        <v>24432</v>
      </c>
      <c r="D3374" s="3" t="s">
        <v>24433</v>
      </c>
      <c r="E3374" s="3" t="s">
        <v>24434</v>
      </c>
      <c r="F3374" s="3" t="s">
        <v>24435</v>
      </c>
      <c r="G3374" s="3" t="s">
        <v>24436</v>
      </c>
      <c r="H3374" s="3" t="s">
        <v>24437</v>
      </c>
      <c r="I3374" s="3" t="str">
        <f>IFERROR(__xludf.DUMMYFUNCTION("GOOGLETRANSLATE(H3374,""id"",""en"")"),"yes marriage to lift young follows of marriage hmmm hmmm happy happy or")</f>
        <v>yes marriage to lift young follows of marriage hmmm hmmm happy happy or</v>
      </c>
    </row>
    <row r="3375" ht="15.75" customHeight="1">
      <c r="A3375" s="3" t="s">
        <v>24438</v>
      </c>
      <c r="B3375" s="3" t="s">
        <v>24438</v>
      </c>
      <c r="C3375" s="3" t="s">
        <v>24439</v>
      </c>
      <c r="D3375" s="3" t="s">
        <v>24440</v>
      </c>
      <c r="E3375" s="3" t="s">
        <v>24441</v>
      </c>
      <c r="F3375" s="3" t="s">
        <v>24442</v>
      </c>
      <c r="G3375" s="3" t="s">
        <v>24443</v>
      </c>
      <c r="H3375" s="3" t="s">
        <v>24444</v>
      </c>
      <c r="I3375" s="3" t="str">
        <f>IFERROR(__xludf.DUMMYFUNCTION("GOOGLETRANSLATE(H3375,""id"",""en"")"),"Recok Tell Marriage Alas so as not to be an old virgin begged young")</f>
        <v>Recok Tell Marriage Alas so as not to be an old virgin begged young</v>
      </c>
    </row>
    <row r="3376" ht="15.75" customHeight="1">
      <c r="A3376" s="3" t="s">
        <v>24445</v>
      </c>
      <c r="B3376" s="3" t="s">
        <v>24445</v>
      </c>
      <c r="C3376" s="3" t="s">
        <v>24446</v>
      </c>
      <c r="D3376" s="3" t="s">
        <v>24447</v>
      </c>
      <c r="E3376" s="3" t="s">
        <v>24448</v>
      </c>
      <c r="F3376" s="3" t="s">
        <v>24449</v>
      </c>
      <c r="G3376" s="3" t="s">
        <v>24449</v>
      </c>
      <c r="H3376" s="3" t="s">
        <v>24450</v>
      </c>
      <c r="I3376" s="3" t="str">
        <f>IFERROR(__xludf.DUMMYFUNCTION("GOOGLETRANSLATE(H3376,""id"",""en"")"),"photos to see young marriage")</f>
        <v>photos to see young marriage</v>
      </c>
    </row>
    <row r="3377" ht="15.75" customHeight="1">
      <c r="A3377" s="3" t="s">
        <v>24451</v>
      </c>
      <c r="B3377" s="3" t="s">
        <v>24451</v>
      </c>
      <c r="C3377" s="3" t="s">
        <v>24452</v>
      </c>
      <c r="D3377" s="3" t="s">
        <v>24453</v>
      </c>
      <c r="E3377" s="3" t="s">
        <v>24453</v>
      </c>
      <c r="F3377" s="3" t="s">
        <v>24454</v>
      </c>
      <c r="G3377" s="3" t="s">
        <v>24455</v>
      </c>
      <c r="H3377" s="3" t="s">
        <v>24456</v>
      </c>
      <c r="I3377" s="3" t="str">
        <f>IFERROR(__xludf.DUMMYFUNCTION("GOOGLETRANSLATE(H3377,""id"",""en"")"),"Physical mentality is afraid of finances if you want to marry young Bangchan")</f>
        <v>Physical mentality is afraid of finances if you want to marry young Bangchan</v>
      </c>
    </row>
    <row r="3378" ht="15.75" customHeight="1">
      <c r="A3378" s="3" t="s">
        <v>24457</v>
      </c>
      <c r="B3378" s="3" t="s">
        <v>24457</v>
      </c>
      <c r="C3378" s="3" t="s">
        <v>24458</v>
      </c>
      <c r="D3378" s="3" t="s">
        <v>24459</v>
      </c>
      <c r="E3378" s="3" t="s">
        <v>24460</v>
      </c>
      <c r="F3378" s="3" t="s">
        <v>24461</v>
      </c>
      <c r="G3378" s="3" t="s">
        <v>24462</v>
      </c>
      <c r="H3378" s="3" t="s">
        <v>24463</v>
      </c>
      <c r="I3378" s="3" t="str">
        <f>IFERROR(__xludf.DUMMYFUNCTION("GOOGLETRANSLATE(H3378,""id"",""en"")"),"yes cui young marriage is not active")</f>
        <v>yes cui young marriage is not active</v>
      </c>
    </row>
    <row r="3379" ht="15.75" customHeight="1">
      <c r="A3379" s="3" t="s">
        <v>24464</v>
      </c>
      <c r="B3379" s="3" t="s">
        <v>24465</v>
      </c>
      <c r="C3379" s="3" t="s">
        <v>24466</v>
      </c>
      <c r="D3379" s="3" t="s">
        <v>24467</v>
      </c>
      <c r="E3379" s="3" t="s">
        <v>24468</v>
      </c>
      <c r="F3379" s="3" t="s">
        <v>24469</v>
      </c>
      <c r="G3379" s="3" t="s">
        <v>24470</v>
      </c>
      <c r="H3379" s="3" t="s">
        <v>24471</v>
      </c>
      <c r="I3379" s="3" t="str">
        <f>IFERROR(__xludf.DUMMYFUNCTION("GOOGLETRANSLATE(H3379,""id"",""en"")"),"Menfess really good oath immediately likes haha ​​lucukaya drawing how many young people get pregnant with a different work doctor Funny Shopping PK Credit Card HAHAPDHL Male Cheating All Buy Wkwkwk Patience Episode")</f>
        <v>Menfess really good oath immediately likes haha ​​lucukaya drawing how many young people get pregnant with a different work doctor Funny Shopping PK Credit Card HAHAPDHL Male Cheating All Buy Wkwkwk Patience Episode</v>
      </c>
    </row>
    <row r="3380" ht="15.75" customHeight="1">
      <c r="A3380" s="3" t="s">
        <v>24472</v>
      </c>
      <c r="B3380" s="3" t="s">
        <v>24472</v>
      </c>
      <c r="C3380" s="3" t="s">
        <v>24473</v>
      </c>
      <c r="D3380" s="3" t="s">
        <v>24474</v>
      </c>
      <c r="E3380" s="3" t="s">
        <v>24475</v>
      </c>
      <c r="F3380" s="3" t="s">
        <v>24476</v>
      </c>
      <c r="G3380" s="3" t="s">
        <v>24477</v>
      </c>
      <c r="H3380" s="3" t="s">
        <v>24478</v>
      </c>
      <c r="I3380" s="3" t="str">
        <f>IFERROR(__xludf.DUMMYFUNCTION("GOOGLETRANSLATE(H3380,""id"",""en"")"),"my friend marriage young is good, yes, marriage free, where do you think the family is humm impression if marriage is happy")</f>
        <v>my friend marriage young is good, yes, marriage free, where do you think the family is humm impression if marriage is happy</v>
      </c>
    </row>
    <row r="3381" ht="15.75" customHeight="1">
      <c r="A3381" s="3" t="s">
        <v>24479</v>
      </c>
      <c r="B3381" s="3" t="s">
        <v>24480</v>
      </c>
      <c r="C3381" s="3" t="s">
        <v>24481</v>
      </c>
      <c r="D3381" s="3" t="s">
        <v>24482</v>
      </c>
      <c r="E3381" s="3" t="s">
        <v>24483</v>
      </c>
      <c r="F3381" s="3" t="s">
        <v>24484</v>
      </c>
      <c r="G3381" s="3" t="s">
        <v>24485</v>
      </c>
      <c r="H3381" s="3" t="s">
        <v>24486</v>
      </c>
      <c r="I3381" s="3" t="str">
        <f>IFERROR(__xludf.DUMMYFUNCTION("GOOGLETRANSLATE(H3381,""id"",""en"")"),"good young marriage is hard if you have except rich")</f>
        <v>good young marriage is hard if you have except rich</v>
      </c>
    </row>
    <row r="3382" ht="15.75" customHeight="1">
      <c r="A3382" s="3" t="s">
        <v>24487</v>
      </c>
      <c r="B3382" s="3" t="s">
        <v>24488</v>
      </c>
      <c r="C3382" s="3" t="s">
        <v>24489</v>
      </c>
      <c r="D3382" s="3" t="s">
        <v>24490</v>
      </c>
      <c r="E3382" s="3" t="s">
        <v>24491</v>
      </c>
      <c r="F3382" s="3" t="s">
        <v>24492</v>
      </c>
      <c r="G3382" s="3" t="s">
        <v>24493</v>
      </c>
      <c r="H3382" s="3" t="s">
        <v>24494</v>
      </c>
      <c r="I3382" s="3" t="str">
        <f>IFERROR(__xludf.DUMMYFUNCTION("GOOGLETRANSLATE(H3382,""id"",""en"")"),"said that if you marry young if our grandchildren are young, no lucky, the complicated parents are not annoying")</f>
        <v>said that if you marry young if our grandchildren are young, no lucky, the complicated parents are not annoying</v>
      </c>
    </row>
    <row r="3383" ht="15.75" customHeight="1">
      <c r="A3383" s="3" t="s">
        <v>24495</v>
      </c>
      <c r="B3383" s="3" t="s">
        <v>24496</v>
      </c>
      <c r="C3383" s="3" t="s">
        <v>24497</v>
      </c>
      <c r="D3383" s="3" t="s">
        <v>24498</v>
      </c>
      <c r="E3383" s="3" t="s">
        <v>24499</v>
      </c>
      <c r="F3383" s="3" t="s">
        <v>24500</v>
      </c>
      <c r="G3383" s="3" t="s">
        <v>24501</v>
      </c>
      <c r="H3383" s="3" t="s">
        <v>24502</v>
      </c>
      <c r="I3383" s="3" t="str">
        <f>IFERROR(__xludf.DUMMYFUNCTION("GOOGLETRANSLATE(H3383,""id"",""en"")"),"Marriage is not beautiful, young and satisfied with the way of life")</f>
        <v>Marriage is not beautiful, young and satisfied with the way of life</v>
      </c>
    </row>
    <row r="3384" ht="15.75" customHeight="1">
      <c r="A3384" s="3" t="s">
        <v>24503</v>
      </c>
      <c r="B3384" s="3" t="s">
        <v>24504</v>
      </c>
      <c r="C3384" s="3" t="s">
        <v>24505</v>
      </c>
      <c r="D3384" s="3" t="s">
        <v>24506</v>
      </c>
      <c r="E3384" s="3" t="s">
        <v>24507</v>
      </c>
      <c r="F3384" s="3" t="s">
        <v>24508</v>
      </c>
      <c r="G3384" s="3" t="s">
        <v>24509</v>
      </c>
      <c r="H3384" s="3" t="s">
        <v>24510</v>
      </c>
      <c r="I3384" s="3" t="str">
        <f>IFERROR(__xludf.DUMMYFUNCTION("GOOGLETRANSLATE(H3384,""id"",""en"")"),"young marriage because of mental money")</f>
        <v>young marriage because of mental money</v>
      </c>
    </row>
    <row r="3385" ht="15.75" customHeight="1">
      <c r="A3385" s="3" t="s">
        <v>24511</v>
      </c>
      <c r="B3385" s="3" t="s">
        <v>24512</v>
      </c>
      <c r="C3385" s="3" t="s">
        <v>24513</v>
      </c>
      <c r="D3385" s="3" t="s">
        <v>24514</v>
      </c>
      <c r="E3385" s="3" t="s">
        <v>24515</v>
      </c>
      <c r="F3385" s="3" t="s">
        <v>24516</v>
      </c>
      <c r="G3385" s="3" t="s">
        <v>24517</v>
      </c>
      <c r="H3385" s="3" t="s">
        <v>24518</v>
      </c>
      <c r="I3385" s="3" t="str">
        <f>IFERROR(__xludf.DUMMYFUNCTION("GOOGLETRANSLATE(H3385,""id"",""en"")"),"young thinking of marriage ayoo ayoo looking for your hard work, spokes close to you")</f>
        <v>young thinking of marriage ayoo ayoo looking for your hard work, spokes close to you</v>
      </c>
    </row>
    <row r="3386" ht="15.75" customHeight="1">
      <c r="A3386" s="3" t="s">
        <v>24519</v>
      </c>
      <c r="B3386" s="3" t="s">
        <v>24520</v>
      </c>
      <c r="C3386" s="3" t="s">
        <v>24521</v>
      </c>
      <c r="D3386" s="3" t="s">
        <v>24522</v>
      </c>
      <c r="E3386" s="3" t="s">
        <v>24523</v>
      </c>
      <c r="F3386" s="3" t="s">
        <v>24524</v>
      </c>
      <c r="G3386" s="3" t="s">
        <v>24524</v>
      </c>
      <c r="H3386" s="3" t="s">
        <v>24525</v>
      </c>
      <c r="I3386" s="3" t="str">
        <f>IFERROR(__xludf.DUMMYFUNCTION("GOOGLETRANSLATE(H3386,""id"",""en"")"),"yesterday's friendship was cool to hurt the young marriage of anjirr to fall in the image of the child")</f>
        <v>yesterday's friendship was cool to hurt the young marriage of anjirr to fall in the image of the child</v>
      </c>
    </row>
    <row r="3387" ht="15.75" customHeight="1">
      <c r="A3387" s="3" t="s">
        <v>24526</v>
      </c>
      <c r="B3387" s="3" t="s">
        <v>24527</v>
      </c>
      <c r="C3387" s="3" t="s">
        <v>24528</v>
      </c>
      <c r="D3387" s="3" t="s">
        <v>24529</v>
      </c>
      <c r="E3387" s="3" t="s">
        <v>24530</v>
      </c>
      <c r="F3387" s="3" t="s">
        <v>24531</v>
      </c>
      <c r="G3387" s="3" t="s">
        <v>24532</v>
      </c>
      <c r="H3387" s="3" t="s">
        <v>24533</v>
      </c>
      <c r="I3387" s="3" t="str">
        <f>IFERROR(__xludf.DUMMYFUNCTION("GOOGLETRANSLATE(H3387,""id"",""en"")"),"oma told you to get married quickly, if you are waiting for the risk of getting pregnant, you know the age limit of the risk of getting pregnant while you are young, just take care of the flower")</f>
        <v>oma told you to get married quickly, if you are waiting for the risk of getting pregnant, you know the age limit of the risk of getting pregnant while you are young, just take care of the flower</v>
      </c>
    </row>
    <row r="3388" ht="15.75" customHeight="1">
      <c r="A3388" s="3" t="s">
        <v>24534</v>
      </c>
      <c r="B3388" s="3" t="s">
        <v>24535</v>
      </c>
      <c r="C3388" s="3" t="s">
        <v>24536</v>
      </c>
      <c r="D3388" s="3" t="s">
        <v>24537</v>
      </c>
      <c r="E3388" s="3" t="s">
        <v>24538</v>
      </c>
      <c r="F3388" s="3" t="s">
        <v>24539</v>
      </c>
      <c r="G3388" s="3" t="s">
        <v>24540</v>
      </c>
      <c r="H3388" s="3" t="s">
        <v>24541</v>
      </c>
      <c r="I3388" s="3" t="str">
        <f>IFERROR(__xludf.DUMMYFUNCTION("GOOGLETRANSLATE(H3388,""id"",""en"")"),"nder find out the favor here and there try college, so look for marriage work, yes, you marry with people if you are wrong with a young widow, adding to the title")</f>
        <v>nder find out the favor here and there try college, so look for marriage work, yes, you marry with people if you are wrong with a young widow, adding to the title</v>
      </c>
    </row>
    <row r="3389" ht="15.75" customHeight="1">
      <c r="A3389" s="3" t="s">
        <v>24542</v>
      </c>
      <c r="B3389" s="3" t="s">
        <v>24543</v>
      </c>
      <c r="C3389" s="3" t="s">
        <v>24544</v>
      </c>
      <c r="D3389" s="3" t="s">
        <v>24545</v>
      </c>
      <c r="E3389" s="3" t="s">
        <v>24545</v>
      </c>
      <c r="F3389" s="3" t="s">
        <v>24546</v>
      </c>
      <c r="G3389" s="3" t="s">
        <v>24547</v>
      </c>
      <c r="H3389" s="3" t="s">
        <v>24548</v>
      </c>
      <c r="I3389" s="3" t="str">
        <f>IFERROR(__xludf.DUMMYFUNCTION("GOOGLETRANSLATE(H3389,""id"",""en"")"),"alas gamau young marriage")</f>
        <v>alas gamau young marriage</v>
      </c>
    </row>
    <row r="3390" ht="15.75" customHeight="1">
      <c r="A3390" s="3" t="s">
        <v>24549</v>
      </c>
      <c r="B3390" s="3" t="s">
        <v>24550</v>
      </c>
      <c r="C3390" s="3" t="s">
        <v>24551</v>
      </c>
      <c r="D3390" s="3" t="s">
        <v>24552</v>
      </c>
      <c r="E3390" s="3" t="s">
        <v>24553</v>
      </c>
      <c r="F3390" s="3" t="s">
        <v>24554</v>
      </c>
      <c r="G3390" s="3" t="s">
        <v>24555</v>
      </c>
      <c r="H3390" s="3" t="s">
        <v>24556</v>
      </c>
      <c r="I3390" s="3" t="str">
        <f>IFERROR(__xludf.DUMMYFUNCTION("GOOGLETRANSLATE(H3390,""id"",""en"")"),"Understanding the trap like a young sense of marriage to work, the work of college doesn't choose the fighting")</f>
        <v>Understanding the trap like a young sense of marriage to work, the work of college doesn't choose the fighting</v>
      </c>
    </row>
    <row r="3391" ht="15.75" customHeight="1">
      <c r="A3391" s="3" t="s">
        <v>24557</v>
      </c>
      <c r="B3391" s="3" t="s">
        <v>24557</v>
      </c>
      <c r="C3391" s="3" t="s">
        <v>24558</v>
      </c>
      <c r="D3391" s="3" t="s">
        <v>24559</v>
      </c>
      <c r="E3391" s="3" t="s">
        <v>24560</v>
      </c>
      <c r="F3391" s="3" t="s">
        <v>24561</v>
      </c>
      <c r="G3391" s="3" t="s">
        <v>24562</v>
      </c>
      <c r="H3391" s="3" t="s">
        <v>24563</v>
      </c>
      <c r="I3391" s="3" t="str">
        <f>IFERROR(__xludf.DUMMYFUNCTION("GOOGLETRANSLATE(H3391,""id"",""en"")"),"Age is also a young age of marriage")</f>
        <v>Age is also a young age of marriage</v>
      </c>
    </row>
    <row r="3392" ht="15.75" customHeight="1">
      <c r="A3392" s="3" t="s">
        <v>24564</v>
      </c>
      <c r="B3392" s="3" t="s">
        <v>24565</v>
      </c>
      <c r="C3392" s="3" t="s">
        <v>24566</v>
      </c>
      <c r="D3392" s="3" t="s">
        <v>24567</v>
      </c>
      <c r="E3392" s="3" t="s">
        <v>24568</v>
      </c>
      <c r="F3392" s="3" t="s">
        <v>24569</v>
      </c>
      <c r="G3392" s="3" t="s">
        <v>24570</v>
      </c>
      <c r="H3392" s="3" t="s">
        <v>24571</v>
      </c>
      <c r="I3392" s="3" t="str">
        <f>IFERROR(__xludf.DUMMYFUNCTION("GOOGLETRANSLATE(H3392,""id"",""en"")"),"Teaching bad young marriage is very selective")</f>
        <v>Teaching bad young marriage is very selective</v>
      </c>
    </row>
    <row r="3393" ht="15.75" customHeight="1">
      <c r="A3393" s="3" t="s">
        <v>24572</v>
      </c>
      <c r="B3393" s="3" t="s">
        <v>24572</v>
      </c>
      <c r="C3393" s="3" t="s">
        <v>24573</v>
      </c>
      <c r="D3393" s="3" t="s">
        <v>24574</v>
      </c>
      <c r="E3393" s="3" t="s">
        <v>24575</v>
      </c>
      <c r="F3393" s="3" t="s">
        <v>24576</v>
      </c>
      <c r="G3393" s="3" t="s">
        <v>24577</v>
      </c>
      <c r="H3393" s="3" t="s">
        <v>24578</v>
      </c>
      <c r="I3393" s="3" t="str">
        <f>IFERROR(__xludf.DUMMYFUNCTION("GOOGLETRANSLATE(H3393,""id"",""en"")"),"young marriage old marriage just think it hurts the trauma to break up in love, just look at the rich family.")</f>
        <v>young marriage old marriage just think it hurts the trauma to break up in love, just look at the rich family.</v>
      </c>
    </row>
    <row r="3394" ht="15.75" customHeight="1">
      <c r="A3394" s="3" t="s">
        <v>24579</v>
      </c>
      <c r="B3394" s="3" t="s">
        <v>24580</v>
      </c>
      <c r="C3394" s="3" t="s">
        <v>24581</v>
      </c>
      <c r="D3394" s="3" t="s">
        <v>24582</v>
      </c>
      <c r="E3394" s="3" t="s">
        <v>24583</v>
      </c>
      <c r="F3394" s="3" t="s">
        <v>24584</v>
      </c>
      <c r="G3394" s="3" t="s">
        <v>24585</v>
      </c>
      <c r="H3394" s="3" t="s">
        <v>24586</v>
      </c>
      <c r="I3394" s="3" t="str">
        <f>IFERROR(__xludf.DUMMYFUNCTION("GOOGLETRANSLATE(H3394,""id"",""en"")"),"Family is not ancient marriage young Lebaran safe age not marriage")</f>
        <v>Family is not ancient marriage young Lebaran safe age not marriage</v>
      </c>
    </row>
    <row r="3395" ht="15.75" customHeight="1">
      <c r="A3395" s="3" t="s">
        <v>24587</v>
      </c>
      <c r="B3395" s="3" t="s">
        <v>24588</v>
      </c>
      <c r="C3395" s="3" t="s">
        <v>24589</v>
      </c>
      <c r="D3395" s="3" t="s">
        <v>24590</v>
      </c>
      <c r="E3395" s="3" t="s">
        <v>24591</v>
      </c>
      <c r="F3395" s="3" t="s">
        <v>24592</v>
      </c>
      <c r="G3395" s="3" t="s">
        <v>24592</v>
      </c>
      <c r="H3395" s="3" t="s">
        <v>24593</v>
      </c>
      <c r="I3395" s="3" t="str">
        <f>IFERROR(__xludf.DUMMYFUNCTION("GOOGLETRANSLATE(H3395,""id"",""en"")"),"brother dear younger sister nder marriage young")</f>
        <v>brother dear younger sister nder marriage young</v>
      </c>
    </row>
    <row r="3396" ht="15.75" customHeight="1">
      <c r="A3396" s="3" t="s">
        <v>24594</v>
      </c>
      <c r="B3396" s="3" t="s">
        <v>24595</v>
      </c>
      <c r="C3396" s="3" t="s">
        <v>24596</v>
      </c>
      <c r="D3396" s="3" t="s">
        <v>24597</v>
      </c>
      <c r="E3396" s="3" t="s">
        <v>24598</v>
      </c>
      <c r="F3396" s="3" t="s">
        <v>24599</v>
      </c>
      <c r="G3396" s="3" t="s">
        <v>24600</v>
      </c>
      <c r="H3396" s="3" t="s">
        <v>24601</v>
      </c>
      <c r="I3396" s="3" t="str">
        <f>IFERROR(__xludf.DUMMYFUNCTION("GOOGLETRANSLATE(H3396,""id"",""en"")"),"The money is very stable emotions difficult to control wishlist in the form of a sense of young marriage to throw away")</f>
        <v>The money is very stable emotions difficult to control wishlist in the form of a sense of young marriage to throw away</v>
      </c>
    </row>
    <row r="3397" ht="15.75" customHeight="1">
      <c r="A3397" s="3" t="s">
        <v>24602</v>
      </c>
      <c r="B3397" s="3" t="s">
        <v>24603</v>
      </c>
      <c r="C3397" s="3" t="s">
        <v>24604</v>
      </c>
      <c r="D3397" s="3" t="s">
        <v>24605</v>
      </c>
      <c r="E3397" s="3" t="s">
        <v>24605</v>
      </c>
      <c r="F3397" s="3" t="s">
        <v>24606</v>
      </c>
      <c r="G3397" s="3" t="s">
        <v>24606</v>
      </c>
      <c r="H3397" s="3" t="s">
        <v>24607</v>
      </c>
      <c r="I3397" s="3" t="str">
        <f>IFERROR(__xludf.DUMMYFUNCTION("GOOGLETRANSLATE(H3397,""id"",""en"")"),"Sports of Marriage Young Achievement")</f>
        <v>Sports of Marriage Young Achievement</v>
      </c>
    </row>
    <row r="3398" ht="15.75" customHeight="1">
      <c r="A3398" s="3" t="s">
        <v>24608</v>
      </c>
      <c r="B3398" s="3" t="s">
        <v>24608</v>
      </c>
      <c r="C3398" s="3" t="s">
        <v>24609</v>
      </c>
      <c r="D3398" s="3" t="s">
        <v>24610</v>
      </c>
      <c r="E3398" s="3" t="s">
        <v>24611</v>
      </c>
      <c r="F3398" s="3" t="s">
        <v>24612</v>
      </c>
      <c r="G3398" s="3" t="s">
        <v>24613</v>
      </c>
      <c r="H3398" s="3" t="s">
        <v>24614</v>
      </c>
      <c r="I3398" s="3" t="str">
        <f>IFERROR(__xludf.DUMMYFUNCTION("GOOGLETRANSLATE(H3398,""id"",""en"")"),"Circle of my friends, young marriage, youth marriage, divorce")</f>
        <v>Circle of my friends, young marriage, youth marriage, divorce</v>
      </c>
    </row>
    <row r="3399" ht="15.75" customHeight="1">
      <c r="A3399" s="3" t="s">
        <v>24615</v>
      </c>
      <c r="B3399" s="3" t="s">
        <v>24615</v>
      </c>
      <c r="C3399" s="3" t="s">
        <v>24616</v>
      </c>
      <c r="D3399" s="3" t="s">
        <v>24617</v>
      </c>
      <c r="E3399" s="3" t="s">
        <v>24618</v>
      </c>
      <c r="F3399" s="3" t="s">
        <v>24619</v>
      </c>
      <c r="G3399" s="3" t="s">
        <v>24619</v>
      </c>
      <c r="H3399" s="3" t="s">
        <v>24620</v>
      </c>
      <c r="I3399" s="3" t="str">
        <f>IFERROR(__xludf.DUMMYFUNCTION("GOOGLETRANSLATE(H3399,""id"",""en"")"),"The age of not young marriage is better to find work")</f>
        <v>The age of not young marriage is better to find work</v>
      </c>
    </row>
    <row r="3400" ht="15.75" customHeight="1">
      <c r="A3400" s="3" t="s">
        <v>24621</v>
      </c>
      <c r="B3400" s="3" t="s">
        <v>24622</v>
      </c>
      <c r="C3400" s="3" t="s">
        <v>24623</v>
      </c>
      <c r="D3400" s="3" t="s">
        <v>24624</v>
      </c>
      <c r="E3400" s="3" t="s">
        <v>24625</v>
      </c>
      <c r="F3400" s="3" t="s">
        <v>24626</v>
      </c>
      <c r="G3400" s="3" t="s">
        <v>24627</v>
      </c>
      <c r="H3400" s="3" t="s">
        <v>24628</v>
      </c>
      <c r="I3400" s="3" t="str">
        <f>IFERROR(__xludf.DUMMYFUNCTION("GOOGLETRANSLATE(H3400,""id"",""en"")"),"Srg says my friend marries a young child who is young looking for nature to play with satisfaction if marriage is really hard, srg, sister, give me a marriage story")</f>
        <v>Srg says my friend marries a young child who is young looking for nature to play with satisfaction if marriage is really hard, srg, sister, give me a marriage story</v>
      </c>
    </row>
    <row r="3401" ht="15.75" customHeight="1">
      <c r="A3401" s="3" t="s">
        <v>24629</v>
      </c>
      <c r="B3401" s="3" t="s">
        <v>24630</v>
      </c>
      <c r="C3401" s="3" t="s">
        <v>24631</v>
      </c>
      <c r="D3401" s="3" t="s">
        <v>24632</v>
      </c>
      <c r="E3401" s="3" t="s">
        <v>24632</v>
      </c>
      <c r="F3401" s="3" t="s">
        <v>24633</v>
      </c>
      <c r="G3401" s="3" t="s">
        <v>24633</v>
      </c>
      <c r="H3401" s="3" t="s">
        <v>24634</v>
      </c>
      <c r="I3401" s="3" t="str">
        <f>IFERROR(__xludf.DUMMYFUNCTION("GOOGLETRANSLATE(H3401,""id"",""en"")"),"just marriage young wkwkwkk")</f>
        <v>just marriage young wkwkwkk</v>
      </c>
    </row>
    <row r="3402" ht="15.75" customHeight="1">
      <c r="A3402" s="3" t="s">
        <v>24635</v>
      </c>
      <c r="B3402" s="3" t="s">
        <v>24636</v>
      </c>
      <c r="C3402" s="3" t="s">
        <v>24637</v>
      </c>
      <c r="D3402" s="3" t="s">
        <v>24638</v>
      </c>
      <c r="E3402" s="3" t="s">
        <v>24639</v>
      </c>
      <c r="F3402" s="3" t="s">
        <v>24640</v>
      </c>
      <c r="G3402" s="3" t="s">
        <v>24641</v>
      </c>
      <c r="H3402" s="3" t="s">
        <v>24642</v>
      </c>
      <c r="I3402" s="3" t="str">
        <f>IFERROR(__xludf.DUMMYFUNCTION("GOOGLETRANSLATE(H3402,""id"",""en"")"),"times invite the marriage to marry a friend of elementary school young age, O Allah, sorry, the reflex is to see the invitation of the law")</f>
        <v>times invite the marriage to marry a friend of elementary school young age, O Allah, sorry, the reflex is to see the invitation of the law</v>
      </c>
    </row>
    <row r="3403" ht="15.75" customHeight="1">
      <c r="A3403" s="3" t="s">
        <v>24643</v>
      </c>
      <c r="B3403" s="3" t="s">
        <v>24643</v>
      </c>
      <c r="C3403" s="3" t="s">
        <v>24644</v>
      </c>
      <c r="D3403" s="3" t="s">
        <v>24645</v>
      </c>
      <c r="E3403" s="3" t="s">
        <v>24646</v>
      </c>
      <c r="F3403" s="3" t="s">
        <v>24647</v>
      </c>
      <c r="G3403" s="3" t="s">
        <v>24648</v>
      </c>
      <c r="H3403" s="3" t="s">
        <v>24649</v>
      </c>
      <c r="I3403" s="3" t="str">
        <f>IFERROR(__xludf.DUMMYFUNCTION("GOOGLETRANSLATE(H3403,""id"",""en"")"),"Pokonya according to young marriage marriage age up to choose quickly slowly enter the category of young marriage so I hope people meet fast people")</f>
        <v>Pokonya according to young marriage marriage age up to choose quickly slowly enter the category of young marriage so I hope people meet fast people</v>
      </c>
    </row>
    <row r="3404" ht="15.75" customHeight="1">
      <c r="A3404" s="3" t="s">
        <v>24650</v>
      </c>
      <c r="B3404" s="3" t="s">
        <v>24651</v>
      </c>
      <c r="C3404" s="3" t="s">
        <v>24652</v>
      </c>
      <c r="D3404" s="3" t="s">
        <v>24653</v>
      </c>
      <c r="E3404" s="3" t="s">
        <v>24654</v>
      </c>
      <c r="F3404" s="3" t="s">
        <v>24655</v>
      </c>
      <c r="G3404" s="3" t="s">
        <v>24656</v>
      </c>
      <c r="H3404" s="3" t="s">
        <v>24657</v>
      </c>
      <c r="I3404" s="3" t="str">
        <f>IFERROR(__xludf.DUMMYFUNCTION("GOOGLETRANSLATE(H3404,""id"",""en"")"),"have live my dreams according to the age of the young people marriage young lecture work to play friends, yes, the way to buy what uses money, just go away")</f>
        <v>have live my dreams according to the age of the young people marriage young lecture work to play friends, yes, the way to buy what uses money, just go away</v>
      </c>
    </row>
    <row r="3405" ht="15.75" customHeight="1">
      <c r="A3405" s="3" t="s">
        <v>24658</v>
      </c>
      <c r="B3405" s="3" t="s">
        <v>24659</v>
      </c>
      <c r="C3405" s="3" t="s">
        <v>24660</v>
      </c>
      <c r="D3405" s="3" t="s">
        <v>24661</v>
      </c>
      <c r="E3405" s="3" t="s">
        <v>24662</v>
      </c>
      <c r="F3405" s="3" t="s">
        <v>24663</v>
      </c>
      <c r="G3405" s="3" t="s">
        <v>24664</v>
      </c>
      <c r="H3405" s="3" t="s">
        <v>24665</v>
      </c>
      <c r="I3405" s="3" t="str">
        <f>IFERROR(__xludf.DUMMYFUNCTION("GOOGLETRANSLATE(H3405,""id"",""en"")"),"when cousin age of the bride's call because of marriage, asking for a young semester of yesterday's meeting")</f>
        <v>when cousin age of the bride's call because of marriage, asking for a young semester of yesterday's meeting</v>
      </c>
    </row>
    <row r="3406" ht="15.75" customHeight="1">
      <c r="A3406" s="3" t="s">
        <v>24666</v>
      </c>
      <c r="B3406" s="3" t="s">
        <v>24667</v>
      </c>
      <c r="C3406" s="3" t="s">
        <v>24668</v>
      </c>
      <c r="D3406" s="3" t="s">
        <v>24669</v>
      </c>
      <c r="E3406" s="3" t="s">
        <v>24670</v>
      </c>
      <c r="F3406" s="3" t="s">
        <v>24671</v>
      </c>
      <c r="G3406" s="3" t="s">
        <v>24672</v>
      </c>
      <c r="H3406" s="3" t="s">
        <v>24673</v>
      </c>
      <c r="I3406" s="3" t="str">
        <f>IFERROR(__xludf.DUMMYFUNCTION("GOOGLETRANSLATE(H3406,""id"",""en"")"),"Marriage, where is the money from young, delicious to live anyway")</f>
        <v>Marriage, where is the money from young, delicious to live anyway</v>
      </c>
    </row>
    <row r="3407" ht="15.75" customHeight="1">
      <c r="A3407" s="3" t="s">
        <v>24674</v>
      </c>
      <c r="B3407" s="3" t="s">
        <v>24674</v>
      </c>
      <c r="C3407" s="3" t="s">
        <v>24675</v>
      </c>
      <c r="D3407" s="3" t="s">
        <v>24676</v>
      </c>
      <c r="E3407" s="3" t="s">
        <v>24677</v>
      </c>
      <c r="F3407" s="3" t="s">
        <v>24678</v>
      </c>
      <c r="G3407" s="3" t="s">
        <v>24679</v>
      </c>
      <c r="H3407" s="3" t="s">
        <v>24680</v>
      </c>
      <c r="I3407" s="3" t="str">
        <f>IFERROR(__xludf.DUMMYFUNCTION("GOOGLETRANSLATE(H3407,""id"",""en"")"),"young marriage stable money mental marriage")</f>
        <v>young marriage stable money mental marriage</v>
      </c>
    </row>
    <row r="3408" ht="15.75" customHeight="1">
      <c r="A3408" s="3" t="s">
        <v>24681</v>
      </c>
      <c r="B3408" s="3" t="s">
        <v>24682</v>
      </c>
      <c r="C3408" s="3" t="s">
        <v>24683</v>
      </c>
      <c r="D3408" s="3" t="s">
        <v>24684</v>
      </c>
      <c r="E3408" s="3" t="s">
        <v>24684</v>
      </c>
      <c r="F3408" s="3" t="s">
        <v>24685</v>
      </c>
      <c r="G3408" s="3" t="s">
        <v>24686</v>
      </c>
      <c r="H3408" s="3" t="s">
        <v>24687</v>
      </c>
      <c r="I3408" s="3" t="str">
        <f>IFERROR(__xludf.DUMMYFUNCTION("GOOGLETRANSLATE(H3408,""id"",""en"")"),"GAMU GAMAH MARKET MUDA TEACH WOE")</f>
        <v>GAMU GAMAH MARKET MUDA TEACH WOE</v>
      </c>
    </row>
    <row r="3409" ht="15.75" customHeight="1">
      <c r="A3409" s="3" t="s">
        <v>24688</v>
      </c>
      <c r="B3409" s="3" t="s">
        <v>24689</v>
      </c>
      <c r="C3409" s="3" t="s">
        <v>24690</v>
      </c>
      <c r="D3409" s="3" t="s">
        <v>24691</v>
      </c>
      <c r="E3409" s="3" t="s">
        <v>24692</v>
      </c>
      <c r="F3409" s="3" t="s">
        <v>24693</v>
      </c>
      <c r="G3409" s="3" t="s">
        <v>24694</v>
      </c>
      <c r="H3409" s="3" t="s">
        <v>24695</v>
      </c>
      <c r="I3409" s="3" t="str">
        <f>IFERROR(__xludf.DUMMYFUNCTION("GOOGLETRANSLATE(H3409,""id"",""en"")"),"I thought about marriage, well, young age, Btw, better, please think, think, happy money is happy")</f>
        <v>I thought about marriage, well, young age, Btw, better, please think, think, happy money is happy</v>
      </c>
    </row>
    <row r="3410" ht="15.75" customHeight="1">
      <c r="A3410" s="3" t="s">
        <v>24696</v>
      </c>
      <c r="B3410" s="3" t="s">
        <v>24697</v>
      </c>
      <c r="C3410" s="3" t="s">
        <v>24698</v>
      </c>
      <c r="D3410" s="3" t="s">
        <v>24699</v>
      </c>
      <c r="E3410" s="3" t="s">
        <v>24699</v>
      </c>
      <c r="F3410" s="3" t="s">
        <v>24700</v>
      </c>
      <c r="G3410" s="3" t="s">
        <v>24700</v>
      </c>
      <c r="H3410" s="3" t="s">
        <v>24701</v>
      </c>
      <c r="I3410" s="3" t="str">
        <f>IFERROR(__xludf.DUMMYFUNCTION("GOOGLETRANSLATE(H3410,""id"",""en"")"),"The smell of young marriage")</f>
        <v>The smell of young marriage</v>
      </c>
    </row>
    <row r="3411" ht="15.75" customHeight="1">
      <c r="A3411" s="3" t="s">
        <v>24702</v>
      </c>
      <c r="B3411" s="3" t="s">
        <v>24702</v>
      </c>
      <c r="C3411" s="3" t="s">
        <v>24703</v>
      </c>
      <c r="D3411" s="3" t="s">
        <v>24704</v>
      </c>
      <c r="E3411" s="3" t="s">
        <v>24705</v>
      </c>
      <c r="F3411" s="3" t="s">
        <v>24706</v>
      </c>
      <c r="G3411" s="3" t="s">
        <v>24707</v>
      </c>
      <c r="H3411" s="3" t="s">
        <v>24708</v>
      </c>
      <c r="I3411" s="3" t="str">
        <f>IFERROR(__xludf.DUMMYFUNCTION("GOOGLETRANSLATE(H3411,""id"",""en"")"),"Enjoy looking for money looking for the results of the way there is feelll freee, the young favors are right if you meet you, marriage, say no bye first.")</f>
        <v>Enjoy looking for money looking for the results of the way there is feelll freee, the young favors are right if you meet you, marriage, say no bye first.</v>
      </c>
    </row>
    <row r="3412" ht="15.75" customHeight="1">
      <c r="A3412" s="3" t="s">
        <v>24709</v>
      </c>
      <c r="B3412" s="3" t="s">
        <v>24709</v>
      </c>
      <c r="C3412" s="3" t="s">
        <v>24710</v>
      </c>
      <c r="D3412" s="3" t="s">
        <v>24711</v>
      </c>
      <c r="E3412" s="3" t="s">
        <v>24712</v>
      </c>
      <c r="F3412" s="3" t="s">
        <v>15332</v>
      </c>
      <c r="G3412" s="3" t="s">
        <v>15333</v>
      </c>
      <c r="H3412" s="3" t="s">
        <v>15334</v>
      </c>
      <c r="I3412" s="3" t="str">
        <f>IFERROR(__xludf.DUMMYFUNCTION("GOOGLETRANSLATE(H3412,""id"",""en"")"),"Alas young marriage")</f>
        <v>Alas young marriage</v>
      </c>
    </row>
    <row r="3413" ht="15.75" customHeight="1">
      <c r="A3413" s="3" t="s">
        <v>24713</v>
      </c>
      <c r="B3413" s="3" t="s">
        <v>24714</v>
      </c>
      <c r="C3413" s="3" t="s">
        <v>24714</v>
      </c>
      <c r="D3413" s="3" t="s">
        <v>24715</v>
      </c>
      <c r="E3413" s="3" t="s">
        <v>24716</v>
      </c>
      <c r="F3413" s="3" t="s">
        <v>24717</v>
      </c>
      <c r="G3413" s="3" t="s">
        <v>24718</v>
      </c>
      <c r="H3413" s="3" t="s">
        <v>24719</v>
      </c>
      <c r="I3413" s="3" t="str">
        <f>IFERROR(__xludf.DUMMYFUNCTION("GOOGLETRANSLATE(H3413,""id"",""en"")"),"Young Marriage Meeting Rich Children")</f>
        <v>Young Marriage Meeting Rich Children</v>
      </c>
    </row>
    <row r="3414" ht="15.75" customHeight="1">
      <c r="A3414" s="3" t="s">
        <v>24720</v>
      </c>
      <c r="B3414" s="3" t="s">
        <v>24721</v>
      </c>
      <c r="C3414" s="3" t="s">
        <v>24722</v>
      </c>
      <c r="D3414" s="3" t="s">
        <v>24723</v>
      </c>
      <c r="E3414" s="3" t="s">
        <v>24723</v>
      </c>
      <c r="F3414" s="3" t="s">
        <v>24724</v>
      </c>
      <c r="G3414" s="3" t="s">
        <v>24724</v>
      </c>
      <c r="H3414" s="3" t="s">
        <v>24725</v>
      </c>
      <c r="I3414" s="3" t="str">
        <f>IFERROR(__xludf.DUMMYFUNCTION("GOOGLETRANSLATE(H3414,""id"",""en"")"),"Gg Old Young Marriage")</f>
        <v>Gg Old Young Marriage</v>
      </c>
    </row>
    <row r="3415" ht="15.75" customHeight="1">
      <c r="A3415" s="3" t="s">
        <v>24726</v>
      </c>
      <c r="B3415" s="3" t="s">
        <v>24727</v>
      </c>
      <c r="C3415" s="3" t="s">
        <v>24728</v>
      </c>
      <c r="D3415" s="3" t="s">
        <v>24729</v>
      </c>
      <c r="E3415" s="3" t="s">
        <v>24730</v>
      </c>
      <c r="F3415" s="3" t="s">
        <v>24731</v>
      </c>
      <c r="G3415" s="3" t="s">
        <v>24732</v>
      </c>
      <c r="H3415" s="3" t="s">
        <v>24733</v>
      </c>
      <c r="I3415" s="3" t="str">
        <f>IFERROR(__xludf.DUMMYFUNCTION("GOOGLETRANSLATE(H3415,""id"",""en"")"),"Marriage Young Happy Money Limits of Wife Gratitude Children need enough Alhamdulillah Allah love enough God's prayer is enough to need a family mksh")</f>
        <v>Marriage Young Happy Money Limits of Wife Gratitude Children need enough Alhamdulillah Allah love enough God's prayer is enough to need a family mksh</v>
      </c>
    </row>
    <row r="3416" ht="15.75" customHeight="1">
      <c r="A3416" s="3" t="s">
        <v>24734</v>
      </c>
      <c r="B3416" s="3" t="s">
        <v>24735</v>
      </c>
      <c r="C3416" s="3" t="s">
        <v>24736</v>
      </c>
      <c r="D3416" s="3" t="s">
        <v>24737</v>
      </c>
      <c r="E3416" s="3" t="s">
        <v>24738</v>
      </c>
      <c r="F3416" s="3" t="s">
        <v>24739</v>
      </c>
      <c r="G3416" s="3" t="s">
        <v>24740</v>
      </c>
      <c r="H3416" s="3" t="s">
        <v>24741</v>
      </c>
      <c r="I3416" s="3" t="str">
        <f>IFERROR(__xludf.DUMMYFUNCTION("GOOGLETRANSLATE(H3416,""id"",""en"")"),"Gamau marriage young confused age of graduating college parents forbid girlfriends to graduate from marriage, mentally stable money")</f>
        <v>Gamau marriage young confused age of graduating college parents forbid girlfriends to graduate from marriage, mentally stable money</v>
      </c>
    </row>
    <row r="3417" ht="15.75" customHeight="1">
      <c r="A3417" s="3" t="s">
        <v>24742</v>
      </c>
      <c r="B3417" s="3" t="s">
        <v>24743</v>
      </c>
      <c r="C3417" s="3" t="s">
        <v>24744</v>
      </c>
      <c r="D3417" s="3" t="s">
        <v>24745</v>
      </c>
      <c r="E3417" s="3" t="s">
        <v>24745</v>
      </c>
      <c r="F3417" s="3" t="s">
        <v>24746</v>
      </c>
      <c r="G3417" s="3" t="s">
        <v>24746</v>
      </c>
      <c r="H3417" s="3" t="s">
        <v>24747</v>
      </c>
      <c r="I3417" s="3" t="str">
        <f>IFERROR(__xludf.DUMMYFUNCTION("GOOGLETRANSLATE(H3417,""id"",""en"")"),"anjrips jd young boonk marriage")</f>
        <v>anjrips jd young boonk marriage</v>
      </c>
    </row>
    <row r="3418" ht="15.75" customHeight="1">
      <c r="A3418" s="3" t="s">
        <v>24748</v>
      </c>
      <c r="B3418" s="3" t="s">
        <v>24749</v>
      </c>
      <c r="C3418" s="3" t="s">
        <v>24750</v>
      </c>
      <c r="D3418" s="3" t="s">
        <v>24751</v>
      </c>
      <c r="E3418" s="3" t="s">
        <v>24752</v>
      </c>
      <c r="F3418" s="3" t="s">
        <v>24753</v>
      </c>
      <c r="G3418" s="3" t="s">
        <v>24754</v>
      </c>
      <c r="H3418" s="3" t="s">
        <v>24755</v>
      </c>
      <c r="I3418" s="3" t="str">
        <f>IFERROR(__xludf.DUMMYFUNCTION("GOOGLETRANSLATE(H3418,""id"",""en"")"),"I don't know, the knowledge of the school is a child's school, prepare a mental ready for marriage to get married, marriage")</f>
        <v>I don't know, the knowledge of the school is a child's school, prepare a mental ready for marriage to get married, marriage</v>
      </c>
    </row>
    <row r="3419" ht="15.75" customHeight="1">
      <c r="A3419" s="3" t="s">
        <v>24756</v>
      </c>
      <c r="B3419" s="3" t="s">
        <v>24756</v>
      </c>
      <c r="C3419" s="3" t="s">
        <v>24757</v>
      </c>
      <c r="D3419" s="3" t="s">
        <v>24758</v>
      </c>
      <c r="E3419" s="3" t="s">
        <v>24759</v>
      </c>
      <c r="F3419" s="3" t="s">
        <v>24760</v>
      </c>
      <c r="G3419" s="3" t="s">
        <v>24761</v>
      </c>
      <c r="H3419" s="3" t="s">
        <v>24762</v>
      </c>
      <c r="I3419" s="3" t="str">
        <f>IFERROR(__xludf.DUMMYFUNCTION("GOOGLETRANSLATE(H3419,""id"",""en"")"),"mental not just care for the life of young marriage life is easy to not dare to cleanse children")</f>
        <v>mental not just care for the life of young marriage life is easy to not dare to cleanse children</v>
      </c>
    </row>
    <row r="3420" ht="15.75" customHeight="1">
      <c r="A3420" s="3" t="s">
        <v>24763</v>
      </c>
      <c r="B3420" s="3" t="s">
        <v>24763</v>
      </c>
      <c r="C3420" s="3" t="s">
        <v>24764</v>
      </c>
      <c r="D3420" s="3" t="s">
        <v>24765</v>
      </c>
      <c r="E3420" s="3" t="s">
        <v>24766</v>
      </c>
      <c r="F3420" s="3" t="s">
        <v>24767</v>
      </c>
      <c r="G3420" s="3" t="s">
        <v>24768</v>
      </c>
      <c r="H3420" s="3" t="s">
        <v>24769</v>
      </c>
      <c r="I3420" s="3" t="str">
        <f>IFERROR(__xludf.DUMMYFUNCTION("GOOGLETRANSLATE(H3420,""id"",""en"")"),"Young marriage cousin don't be good if you swear")</f>
        <v>Young marriage cousin don't be good if you swear</v>
      </c>
    </row>
    <row r="3421" ht="15.75" customHeight="1">
      <c r="A3421" s="3" t="s">
        <v>24770</v>
      </c>
      <c r="B3421" s="3" t="s">
        <v>24770</v>
      </c>
      <c r="C3421" s="3" t="s">
        <v>24771</v>
      </c>
      <c r="D3421" s="3" t="s">
        <v>24772</v>
      </c>
      <c r="E3421" s="3" t="s">
        <v>24773</v>
      </c>
      <c r="F3421" s="3" t="s">
        <v>24774</v>
      </c>
      <c r="G3421" s="3" t="s">
        <v>24774</v>
      </c>
      <c r="H3421" s="3" t="s">
        <v>24775</v>
      </c>
      <c r="I3421" s="3" t="str">
        <f>IFERROR(__xludf.DUMMYFUNCTION("GOOGLETRANSLATE(H3421,""id"",""en"")"),"Old Money Gamau Young Marriage")</f>
        <v>Old Money Gamau Young Marriage</v>
      </c>
    </row>
    <row r="3422" ht="15.75" customHeight="1">
      <c r="A3422" s="3" t="s">
        <v>24776</v>
      </c>
      <c r="B3422" s="3" t="s">
        <v>24777</v>
      </c>
      <c r="C3422" s="3" t="s">
        <v>24778</v>
      </c>
      <c r="D3422" s="3" t="s">
        <v>24779</v>
      </c>
      <c r="E3422" s="3" t="s">
        <v>24780</v>
      </c>
      <c r="F3422" s="3" t="s">
        <v>24781</v>
      </c>
      <c r="G3422" s="3" t="s">
        <v>24782</v>
      </c>
      <c r="H3422" s="3" t="s">
        <v>24783</v>
      </c>
      <c r="I3422" s="3" t="str">
        <f>IFERROR(__xludf.DUMMYFUNCTION("GOOGLETRANSLATE(H3422,""id"",""en"")"),"young marriage parameter riz")</f>
        <v>young marriage parameter riz</v>
      </c>
    </row>
    <row r="3423" ht="15.75" customHeight="1">
      <c r="A3423" s="3" t="s">
        <v>24784</v>
      </c>
      <c r="B3423" s="3" t="s">
        <v>24785</v>
      </c>
      <c r="C3423" s="3" t="s">
        <v>24786</v>
      </c>
      <c r="D3423" s="3" t="s">
        <v>24787</v>
      </c>
      <c r="E3423" s="3" t="s">
        <v>24788</v>
      </c>
      <c r="F3423" s="3" t="s">
        <v>24789</v>
      </c>
      <c r="G3423" s="3" t="s">
        <v>24790</v>
      </c>
      <c r="H3423" s="3" t="s">
        <v>24791</v>
      </c>
      <c r="I3423" s="3" t="str">
        <f>IFERROR(__xludf.DUMMYFUNCTION("GOOGLETRANSLATE(H3423,""id"",""en"")"),"Opening the world of the world is complicated, seeing rethinking young marriage")</f>
        <v>Opening the world of the world is complicated, seeing rethinking young marriage</v>
      </c>
    </row>
    <row r="3424" ht="15.75" customHeight="1">
      <c r="A3424" s="3" t="s">
        <v>24792</v>
      </c>
      <c r="B3424" s="3" t="s">
        <v>24792</v>
      </c>
      <c r="C3424" s="3" t="s">
        <v>24793</v>
      </c>
      <c r="D3424" s="3" t="s">
        <v>24794</v>
      </c>
      <c r="E3424" s="3" t="s">
        <v>24795</v>
      </c>
      <c r="F3424" s="3" t="s">
        <v>24796</v>
      </c>
      <c r="G3424" s="3" t="s">
        <v>24797</v>
      </c>
      <c r="H3424" s="3" t="s">
        <v>24798</v>
      </c>
      <c r="I3424" s="3" t="str">
        <f>IFERROR(__xludf.DUMMYFUNCTION("GOOGLETRANSLATE(H3424,""id"",""en"")"),"see young marriage friends the condition of the stable money of the child complaints of the life test")</f>
        <v>see young marriage friends the condition of the stable money of the child complaints of the life test</v>
      </c>
    </row>
    <row r="3425" ht="15.75" customHeight="1">
      <c r="A3425" s="3" t="s">
        <v>24799</v>
      </c>
      <c r="B3425" s="3" t="s">
        <v>24800</v>
      </c>
      <c r="C3425" s="3" t="s">
        <v>24801</v>
      </c>
      <c r="D3425" s="3" t="s">
        <v>24802</v>
      </c>
      <c r="E3425" s="3" t="s">
        <v>24803</v>
      </c>
      <c r="F3425" s="3" t="s">
        <v>24804</v>
      </c>
      <c r="G3425" s="3" t="s">
        <v>24805</v>
      </c>
      <c r="H3425" s="3" t="s">
        <v>24806</v>
      </c>
      <c r="I3425" s="3" t="str">
        <f>IFERROR(__xludf.DUMMYFUNCTION("GOOGLETRANSLATE(H3425,""id"",""en"")"),"yes, think young cuffs people think old")</f>
        <v>yes, think young cuffs people think old</v>
      </c>
    </row>
    <row r="3426" ht="15.75" customHeight="1">
      <c r="A3426" s="3" t="s">
        <v>24807</v>
      </c>
      <c r="B3426" s="3" t="s">
        <v>24808</v>
      </c>
      <c r="C3426" s="3" t="s">
        <v>24809</v>
      </c>
      <c r="D3426" s="3" t="s">
        <v>24810</v>
      </c>
      <c r="E3426" s="3" t="s">
        <v>24811</v>
      </c>
      <c r="F3426" s="3" t="s">
        <v>24812</v>
      </c>
      <c r="G3426" s="3" t="s">
        <v>24813</v>
      </c>
      <c r="H3426" s="3" t="s">
        <v>24814</v>
      </c>
      <c r="I3426" s="3" t="str">
        <f>IFERROR(__xludf.DUMMYFUNCTION("GOOGLETRANSLATE(H3426,""id"",""en"")"),"if you think it's like you thought you were young marriage")</f>
        <v>if you think it's like you thought you were young marriage</v>
      </c>
    </row>
    <row r="3427" ht="15.75" customHeight="1">
      <c r="A3427" s="3" t="s">
        <v>24815</v>
      </c>
      <c r="B3427" s="3" t="s">
        <v>24815</v>
      </c>
      <c r="C3427" s="3" t="s">
        <v>24816</v>
      </c>
      <c r="D3427" s="3" t="s">
        <v>24817</v>
      </c>
      <c r="E3427" s="3" t="s">
        <v>24818</v>
      </c>
      <c r="F3427" s="3" t="s">
        <v>24819</v>
      </c>
      <c r="G3427" s="3" t="s">
        <v>24820</v>
      </c>
      <c r="H3427" s="3" t="s">
        <v>24821</v>
      </c>
      <c r="I3427" s="3" t="str">
        <f>IFERROR(__xludf.DUMMYFUNCTION("GOOGLETRANSLATE(H3427,""id"",""en"")"),"Don't marry young thinking millions of marriage people around the story outside so I think marriage broke up")</f>
        <v>Don't marry young thinking millions of marriage people around the story outside so I think marriage broke up</v>
      </c>
    </row>
    <row r="3428" ht="15.75" customHeight="1">
      <c r="A3428" s="3" t="s">
        <v>24822</v>
      </c>
      <c r="B3428" s="3" t="s">
        <v>24823</v>
      </c>
      <c r="C3428" s="3" t="s">
        <v>24824</v>
      </c>
      <c r="D3428" s="3" t="s">
        <v>24825</v>
      </c>
      <c r="E3428" s="3" t="s">
        <v>24825</v>
      </c>
      <c r="F3428" s="3" t="s">
        <v>169</v>
      </c>
      <c r="G3428" s="3" t="s">
        <v>169</v>
      </c>
      <c r="H3428" s="3" t="s">
        <v>170</v>
      </c>
      <c r="I3428" s="3" t="str">
        <f>IFERROR(__xludf.DUMMYFUNCTION("GOOGLETRANSLATE(H3428,""id"",""en"")"),"The Young Marriage")</f>
        <v>The Young Marriage</v>
      </c>
    </row>
    <row r="3429" ht="15.75" customHeight="1">
      <c r="A3429" s="3" t="s">
        <v>24826</v>
      </c>
      <c r="B3429" s="3" t="s">
        <v>24826</v>
      </c>
      <c r="C3429" s="3" t="s">
        <v>24827</v>
      </c>
      <c r="D3429" s="3" t="s">
        <v>24828</v>
      </c>
      <c r="E3429" s="3" t="s">
        <v>24829</v>
      </c>
      <c r="F3429" s="3" t="s">
        <v>24830</v>
      </c>
      <c r="G3429" s="3" t="s">
        <v>24831</v>
      </c>
      <c r="H3429" s="3" t="s">
        <v>24832</v>
      </c>
      <c r="I3429" s="3" t="str">
        <f>IFERROR(__xludf.DUMMYFUNCTION("GOOGLETRANSLATE(H3429,""id"",""en"")"),"yes graduating school wkwkwk mwu marriage, why is it funny, yes, marriage, the knowledge of young blessings, just prepare the focus is good so that you meet a good dating point")</f>
        <v>yes graduating school wkwkwk mwu marriage, why is it funny, yes, marriage, the knowledge of young blessings, just prepare the focus is good so that you meet a good dating point</v>
      </c>
    </row>
    <row r="3430" ht="15.75" customHeight="1">
      <c r="A3430" s="3" t="s">
        <v>24833</v>
      </c>
      <c r="B3430" s="3" t="s">
        <v>24833</v>
      </c>
      <c r="C3430" s="3" t="s">
        <v>24834</v>
      </c>
      <c r="D3430" s="3" t="s">
        <v>24835</v>
      </c>
      <c r="E3430" s="3" t="s">
        <v>24836</v>
      </c>
      <c r="F3430" s="3" t="s">
        <v>24837</v>
      </c>
      <c r="G3430" s="3" t="s">
        <v>24838</v>
      </c>
      <c r="H3430" s="3" t="s">
        <v>24839</v>
      </c>
      <c r="I3430" s="3" t="str">
        <f>IFERROR(__xludf.DUMMYFUNCTION("GOOGLETRANSLATE(H3430,""id"",""en"")"),"Belm added my friends said young marriage yes regret rich")</f>
        <v>Belm added my friends said young marriage yes regret rich</v>
      </c>
    </row>
    <row r="3431" ht="15.75" customHeight="1">
      <c r="A3431" s="3" t="s">
        <v>24840</v>
      </c>
      <c r="B3431" s="3" t="s">
        <v>24841</v>
      </c>
      <c r="C3431" s="3" t="s">
        <v>24842</v>
      </c>
      <c r="D3431" s="3" t="s">
        <v>24843</v>
      </c>
      <c r="E3431" s="3" t="s">
        <v>24844</v>
      </c>
      <c r="F3431" s="3" t="s">
        <v>24845</v>
      </c>
      <c r="G3431" s="3" t="s">
        <v>24846</v>
      </c>
      <c r="H3431" s="3" t="s">
        <v>24847</v>
      </c>
      <c r="I3431" s="3" t="str">
        <f>IFERROR(__xludf.DUMMYFUNCTION("GOOGLETRANSLATE(H3431,""id"",""en"")"),"young marriage looking for marriage life pairs")</f>
        <v>young marriage looking for marriage life pairs</v>
      </c>
    </row>
    <row r="3432" ht="15.75" customHeight="1">
      <c r="A3432" s="3" t="s">
        <v>24848</v>
      </c>
      <c r="B3432" s="3" t="s">
        <v>24848</v>
      </c>
      <c r="C3432" s="3" t="s">
        <v>24849</v>
      </c>
      <c r="D3432" s="3" t="s">
        <v>24850</v>
      </c>
      <c r="E3432" s="3" t="s">
        <v>1576</v>
      </c>
      <c r="F3432" s="3" t="s">
        <v>1577</v>
      </c>
      <c r="G3432" s="3" t="s">
        <v>1577</v>
      </c>
      <c r="H3432" s="3" t="s">
        <v>1578</v>
      </c>
      <c r="I3432" s="3" t="str">
        <f>IFERROR(__xludf.DUMMYFUNCTION("GOOGLETRANSLATE(H3432,""id"",""en"")"),"Old young marriage")</f>
        <v>Old young marriage</v>
      </c>
    </row>
    <row r="3433" ht="15.75" customHeight="1">
      <c r="A3433" s="3" t="s">
        <v>24851</v>
      </c>
      <c r="B3433" s="3" t="s">
        <v>24851</v>
      </c>
      <c r="C3433" s="3" t="s">
        <v>24852</v>
      </c>
      <c r="D3433" s="3" t="s">
        <v>24853</v>
      </c>
      <c r="E3433" s="3" t="s">
        <v>24854</v>
      </c>
      <c r="F3433" s="3" t="s">
        <v>24855</v>
      </c>
      <c r="G3433" s="3" t="s">
        <v>24856</v>
      </c>
      <c r="H3433" s="3" t="s">
        <v>24857</v>
      </c>
      <c r="I3433" s="3" t="str">
        <f>IFERROR(__xludf.DUMMYFUNCTION("GOOGLETRANSLATE(H3433,""id"",""en"")"),"Children aged, if toddlers send, my father is married, it's really young, Jiiirrrr")</f>
        <v>Children aged, if toddlers send, my father is married, it's really young, Jiiirrrr</v>
      </c>
    </row>
    <row r="3434" ht="15.75" customHeight="1">
      <c r="A3434" s="3" t="s">
        <v>24858</v>
      </c>
      <c r="B3434" s="3" t="s">
        <v>24859</v>
      </c>
      <c r="C3434" s="3" t="s">
        <v>24860</v>
      </c>
      <c r="D3434" s="3" t="s">
        <v>24861</v>
      </c>
      <c r="E3434" s="3" t="s">
        <v>24862</v>
      </c>
      <c r="F3434" s="3" t="s">
        <v>24863</v>
      </c>
      <c r="G3434" s="3" t="s">
        <v>24864</v>
      </c>
      <c r="H3434" s="3" t="s">
        <v>24865</v>
      </c>
      <c r="I3434" s="3" t="str">
        <f>IFERROR(__xludf.DUMMYFUNCTION("GOOGLETRANSLATE(H3434,""id"",""en"")"),"a minimal way of life if young marriage successful impi is reaching the happy people who love independence")</f>
        <v>a minimal way of life if young marriage successful impi is reaching the happy people who love independence</v>
      </c>
    </row>
    <row r="3435" ht="15.75" customHeight="1">
      <c r="A3435" s="3" t="s">
        <v>24866</v>
      </c>
      <c r="B3435" s="3" t="s">
        <v>24867</v>
      </c>
      <c r="C3435" s="3" t="s">
        <v>24868</v>
      </c>
      <c r="D3435" s="3" t="s">
        <v>24869</v>
      </c>
      <c r="E3435" s="3" t="s">
        <v>24870</v>
      </c>
      <c r="F3435" s="3" t="s">
        <v>24871</v>
      </c>
      <c r="G3435" s="3" t="s">
        <v>24872</v>
      </c>
      <c r="H3435" s="3" t="s">
        <v>24873</v>
      </c>
      <c r="I3435" s="3" t="str">
        <f>IFERROR(__xludf.DUMMYFUNCTION("GOOGLETRANSLATE(H3435,""id"",""en"")"),"the age of the child is the age of the child oalahhh a young marriage girl is mentally stable, the nature")</f>
        <v>the age of the child is the age of the child oalahhh a young marriage girl is mentally stable, the nature</v>
      </c>
    </row>
    <row r="3436" ht="15.75" customHeight="1">
      <c r="A3436" s="3" t="s">
        <v>24874</v>
      </c>
      <c r="B3436" s="3" t="s">
        <v>24875</v>
      </c>
      <c r="C3436" s="3" t="s">
        <v>24876</v>
      </c>
      <c r="D3436" s="3" t="s">
        <v>24877</v>
      </c>
      <c r="E3436" s="3" t="s">
        <v>24878</v>
      </c>
      <c r="F3436" s="3" t="s">
        <v>24879</v>
      </c>
      <c r="G3436" s="3" t="s">
        <v>24879</v>
      </c>
      <c r="H3436" s="3" t="s">
        <v>24880</v>
      </c>
      <c r="I3436" s="3" t="str">
        <f>IFERROR(__xludf.DUMMYFUNCTION("GOOGLETRANSLATE(H3436,""id"",""en"")"),"Old Gabisa Young Marriage")</f>
        <v>Old Gabisa Young Marriage</v>
      </c>
    </row>
    <row r="3437" ht="15.75" customHeight="1">
      <c r="A3437" s="3" t="s">
        <v>24881</v>
      </c>
      <c r="B3437" s="3" t="s">
        <v>24882</v>
      </c>
      <c r="C3437" s="3" t="s">
        <v>24883</v>
      </c>
      <c r="D3437" s="3" t="s">
        <v>24884</v>
      </c>
      <c r="E3437" s="3" t="s">
        <v>24885</v>
      </c>
      <c r="F3437" s="3" t="s">
        <v>24886</v>
      </c>
      <c r="G3437" s="3" t="s">
        <v>24887</v>
      </c>
      <c r="H3437" s="3" t="s">
        <v>24888</v>
      </c>
      <c r="I3437" s="3" t="str">
        <f>IFERROR(__xludf.DUMMYFUNCTION("GOOGLETRANSLATE(H3437,""id"",""en"")"),"Need to read wp marriage life sister mbak struggle young marriage young lecture kids kiciknya try to end")</f>
        <v>Need to read wp marriage life sister mbak struggle young marriage young lecture kids kiciknya try to end</v>
      </c>
    </row>
    <row r="3438" ht="15.75" customHeight="1">
      <c r="A3438" s="3" t="s">
        <v>24889</v>
      </c>
      <c r="B3438" s="3" t="s">
        <v>24890</v>
      </c>
      <c r="C3438" s="3" t="s">
        <v>24891</v>
      </c>
      <c r="D3438" s="3" t="s">
        <v>24892</v>
      </c>
      <c r="E3438" s="3" t="s">
        <v>24893</v>
      </c>
      <c r="F3438" s="3" t="s">
        <v>24894</v>
      </c>
      <c r="G3438" s="3" t="s">
        <v>24895</v>
      </c>
      <c r="H3438" s="3" t="s">
        <v>24896</v>
      </c>
      <c r="I3438" s="3" t="str">
        <f>IFERROR(__xludf.DUMMYFUNCTION("GOOGLETRANSLATE(H3438,""id"",""en"")"),"the livelihood of the household of the neighboring youth of the young married friend, the life line of the witness to the all -up to be lazy to get married")</f>
        <v>the livelihood of the household of the neighboring youth of the young married friend, the life line of the witness to the all -up to be lazy to get married</v>
      </c>
    </row>
    <row r="3439" ht="15.75" customHeight="1">
      <c r="A3439" s="3" t="s">
        <v>24897</v>
      </c>
      <c r="B3439" s="3" t="s">
        <v>24898</v>
      </c>
      <c r="C3439" s="3" t="s">
        <v>24899</v>
      </c>
      <c r="D3439" s="3" t="s">
        <v>24900</v>
      </c>
      <c r="E3439" s="3" t="s">
        <v>24901</v>
      </c>
      <c r="F3439" s="3" t="s">
        <v>24902</v>
      </c>
      <c r="G3439" s="3" t="s">
        <v>24903</v>
      </c>
      <c r="H3439" s="3" t="s">
        <v>24904</v>
      </c>
      <c r="I3439" s="3" t="str">
        <f>IFERROR(__xludf.DUMMYFUNCTION("GOOGLETRANSLATE(H3439,""id"",""en"")"),"amit yes, tkut young marriage to divorce parents, really marriage, we will work on marriage money, even though my husband is rich, waiting for the well -known marriage, prepare mentall")</f>
        <v>amit yes, tkut young marriage to divorce parents, really marriage, we will work on marriage money, even though my husband is rich, waiting for the well -known marriage, prepare mentall</v>
      </c>
    </row>
    <row r="3440" ht="15.75" customHeight="1">
      <c r="A3440" s="3" t="s">
        <v>24905</v>
      </c>
      <c r="B3440" s="3" t="s">
        <v>24906</v>
      </c>
      <c r="C3440" s="3" t="s">
        <v>24907</v>
      </c>
      <c r="D3440" s="3" t="s">
        <v>24908</v>
      </c>
      <c r="E3440" s="3" t="s">
        <v>24909</v>
      </c>
      <c r="F3440" s="3" t="s">
        <v>24910</v>
      </c>
      <c r="G3440" s="3" t="s">
        <v>24911</v>
      </c>
      <c r="H3440" s="3" t="s">
        <v>24912</v>
      </c>
      <c r="I3440" s="3" t="str">
        <f>IFERROR(__xludf.DUMMYFUNCTION("GOOGLETRANSLATE(H3440,""id"",""en"")"),"Yes, young marriage is the age of marriage to marry young marriage")</f>
        <v>Yes, young marriage is the age of marriage to marry young marriage</v>
      </c>
    </row>
    <row r="3441" ht="15.75" customHeight="1">
      <c r="A3441" s="3" t="s">
        <v>24913</v>
      </c>
      <c r="B3441" s="3" t="s">
        <v>24914</v>
      </c>
      <c r="C3441" s="3" t="s">
        <v>24915</v>
      </c>
      <c r="D3441" s="3" t="s">
        <v>24916</v>
      </c>
      <c r="E3441" s="3" t="s">
        <v>24917</v>
      </c>
      <c r="F3441" s="3" t="s">
        <v>24918</v>
      </c>
      <c r="G3441" s="3" t="s">
        <v>24919</v>
      </c>
      <c r="H3441" s="3" t="s">
        <v>24920</v>
      </c>
      <c r="I3441" s="3" t="str">
        <f>IFERROR(__xludf.DUMMYFUNCTION("GOOGLETRANSLATE(H3441,""id"",""en"")"),"not marriage about easy uwu wuwu thinking thinking physically and spiritually breaking up young marriage quickly marriage")</f>
        <v>not marriage about easy uwu wuwu thinking thinking physically and spiritually breaking up young marriage quickly marriage</v>
      </c>
    </row>
    <row r="3442" ht="15.75" customHeight="1">
      <c r="A3442" s="3" t="s">
        <v>24921</v>
      </c>
      <c r="B3442" s="3" t="s">
        <v>24922</v>
      </c>
      <c r="C3442" s="3" t="s">
        <v>24923</v>
      </c>
      <c r="D3442" s="3" t="s">
        <v>24924</v>
      </c>
      <c r="E3442" s="3" t="s">
        <v>24925</v>
      </c>
      <c r="F3442" s="3" t="s">
        <v>24926</v>
      </c>
      <c r="G3442" s="3" t="s">
        <v>24927</v>
      </c>
      <c r="H3442" s="3" t="s">
        <v>24928</v>
      </c>
      <c r="I3442" s="3" t="str">
        <f>IFERROR(__xludf.DUMMYFUNCTION("GOOGLETRANSLATE(H3442,""id"",""en"")"),"afraid of the Mental Economy Physical HIV Pain The young world is the limit of young marriage to get young marriage to see young marriage friends afraid of young marriages")</f>
        <v>afraid of the Mental Economy Physical HIV Pain The young world is the limit of young marriage to get young marriage to see young marriage friends afraid of young marriages</v>
      </c>
    </row>
    <row r="3443" ht="15.75" customHeight="1">
      <c r="A3443" s="3" t="s">
        <v>24929</v>
      </c>
      <c r="B3443" s="3" t="s">
        <v>24929</v>
      </c>
      <c r="C3443" s="3" t="s">
        <v>24930</v>
      </c>
      <c r="D3443" s="3" t="s">
        <v>24931</v>
      </c>
      <c r="E3443" s="3" t="s">
        <v>24932</v>
      </c>
      <c r="F3443" s="3" t="s">
        <v>24933</v>
      </c>
      <c r="G3443" s="3" t="s">
        <v>24934</v>
      </c>
      <c r="H3443" s="3" t="s">
        <v>24935</v>
      </c>
      <c r="I3443" s="3" t="str">
        <f>IFERROR(__xludf.DUMMYFUNCTION("GOOGLETRANSLATE(H3443,""id"",""en"")"),"Want a woman's career woman to check my bucket list of young marriage people, husband works like pacing back and forth")</f>
        <v>Want a woman's career woman to check my bucket list of young marriage people, husband works like pacing back and forth</v>
      </c>
    </row>
    <row r="3444" ht="15.75" customHeight="1">
      <c r="A3444" s="3" t="s">
        <v>24936</v>
      </c>
      <c r="B3444" s="3" t="s">
        <v>24937</v>
      </c>
      <c r="C3444" s="3" t="s">
        <v>24938</v>
      </c>
      <c r="D3444" s="3" t="s">
        <v>24939</v>
      </c>
      <c r="E3444" s="3" t="s">
        <v>24940</v>
      </c>
      <c r="F3444" s="3" t="s">
        <v>24941</v>
      </c>
      <c r="G3444" s="3" t="s">
        <v>24942</v>
      </c>
      <c r="H3444" s="3" t="s">
        <v>24943</v>
      </c>
      <c r="I3444" s="3" t="str">
        <f>IFERROR(__xludf.DUMMYFUNCTION("GOOGLETRANSLATE(H3444,""id"",""en"")"),"better thinking to get a lecture work on the burden of money btw young age mbak career age nika happy")</f>
        <v>better thinking to get a lecture work on the burden of money btw young age mbak career age nika happy</v>
      </c>
    </row>
    <row r="3445" ht="15.75" customHeight="1">
      <c r="A3445" s="3" t="s">
        <v>24944</v>
      </c>
      <c r="B3445" s="3" t="s">
        <v>24945</v>
      </c>
      <c r="C3445" s="3" t="s">
        <v>24946</v>
      </c>
      <c r="D3445" s="3" t="s">
        <v>24947</v>
      </c>
      <c r="E3445" s="3" t="s">
        <v>24948</v>
      </c>
      <c r="F3445" s="3" t="s">
        <v>24949</v>
      </c>
      <c r="G3445" s="3" t="s">
        <v>24949</v>
      </c>
      <c r="H3445" s="3" t="s">
        <v>24950</v>
      </c>
      <c r="I3445" s="3" t="str">
        <f>IFERROR(__xludf.DUMMYFUNCTION("GOOGLETRANSLATE(H3445,""id"",""en"")"),"young marriage waiting for you to get married")</f>
        <v>young marriage waiting for you to get married</v>
      </c>
    </row>
    <row r="3446" ht="15.75" customHeight="1">
      <c r="A3446" s="3" t="s">
        <v>24951</v>
      </c>
      <c r="B3446" s="3" t="s">
        <v>24952</v>
      </c>
      <c r="C3446" s="3" t="s">
        <v>24953</v>
      </c>
      <c r="D3446" s="3" t="s">
        <v>24954</v>
      </c>
      <c r="E3446" s="3" t="s">
        <v>24955</v>
      </c>
      <c r="F3446" s="3" t="s">
        <v>24956</v>
      </c>
      <c r="G3446" s="3" t="s">
        <v>24957</v>
      </c>
      <c r="H3446" s="3" t="s">
        <v>24958</v>
      </c>
      <c r="I3446" s="3" t="str">
        <f>IFERROR(__xludf.DUMMYFUNCTION("GOOGLETRANSLATE(H3446,""id"",""en"")"),"The limit of young marriage is relatively relatively the village says the marriage some environment says young work etc.")</f>
        <v>The limit of young marriage is relatively relatively the village says the marriage some environment says young work etc.</v>
      </c>
    </row>
    <row r="3447" ht="15.75" customHeight="1">
      <c r="A3447" s="3" t="s">
        <v>24959</v>
      </c>
      <c r="B3447" s="3" t="s">
        <v>24959</v>
      </c>
      <c r="C3447" s="3" t="s">
        <v>24960</v>
      </c>
      <c r="D3447" s="3" t="s">
        <v>24961</v>
      </c>
      <c r="E3447" s="3" t="s">
        <v>24961</v>
      </c>
      <c r="F3447" s="3" t="s">
        <v>24962</v>
      </c>
      <c r="G3447" s="3" t="s">
        <v>24962</v>
      </c>
      <c r="H3447" s="3" t="s">
        <v>24963</v>
      </c>
      <c r="I3447" s="3" t="str">
        <f>IFERROR(__xludf.DUMMYFUNCTION("GOOGLETRANSLATE(H3447,""id"",""en"")"),"try the team optimistic young marriage motivation of religion")</f>
        <v>try the team optimistic young marriage motivation of religion</v>
      </c>
    </row>
    <row r="3448" ht="15.75" customHeight="1">
      <c r="A3448" s="3" t="s">
        <v>24964</v>
      </c>
      <c r="B3448" s="3" t="s">
        <v>24965</v>
      </c>
      <c r="C3448" s="3" t="s">
        <v>24966</v>
      </c>
      <c r="D3448" s="3" t="s">
        <v>24967</v>
      </c>
      <c r="E3448" s="3" t="s">
        <v>24968</v>
      </c>
      <c r="F3448" s="3" t="s">
        <v>24969</v>
      </c>
      <c r="G3448" s="3" t="s">
        <v>24970</v>
      </c>
      <c r="H3448" s="3" t="s">
        <v>24971</v>
      </c>
      <c r="I3448" s="3" t="str">
        <f>IFERROR(__xludf.DUMMYFUNCTION("GOOGLETRANSLATE(H3448,""id"",""en"")"),"alas gamau young marriage thank you me later")</f>
        <v>alas gamau young marriage thank you me later</v>
      </c>
    </row>
    <row r="3449" ht="15.75" customHeight="1">
      <c r="A3449" s="3" t="s">
        <v>24972</v>
      </c>
      <c r="B3449" s="3" t="s">
        <v>24973</v>
      </c>
      <c r="C3449" s="3" t="s">
        <v>24974</v>
      </c>
      <c r="D3449" s="3" t="s">
        <v>24975</v>
      </c>
      <c r="E3449" s="3" t="s">
        <v>24976</v>
      </c>
      <c r="F3449" s="3" t="s">
        <v>24977</v>
      </c>
      <c r="G3449" s="3" t="s">
        <v>24978</v>
      </c>
      <c r="H3449" s="3" t="s">
        <v>24979</v>
      </c>
      <c r="I3449" s="3" t="str">
        <f>IFERROR(__xludf.DUMMYFUNCTION("GOOGLETRANSLATE(H3449,""id"",""en"")"),"Ask yes marriage young young young sweet fruit a lot of bitter sap sometimes")</f>
        <v>Ask yes marriage young young young sweet fruit a lot of bitter sap sometimes</v>
      </c>
    </row>
    <row r="3450" ht="15.75" customHeight="1">
      <c r="A3450" s="3" t="s">
        <v>24980</v>
      </c>
      <c r="B3450" s="3" t="s">
        <v>24981</v>
      </c>
      <c r="C3450" s="3" t="s">
        <v>24982</v>
      </c>
      <c r="D3450" s="3" t="s">
        <v>24983</v>
      </c>
      <c r="E3450" s="3" t="s">
        <v>24984</v>
      </c>
      <c r="F3450" s="3" t="s">
        <v>24985</v>
      </c>
      <c r="G3450" s="3" t="s">
        <v>24986</v>
      </c>
      <c r="H3450" s="3" t="s">
        <v>24987</v>
      </c>
      <c r="I3450" s="3" t="str">
        <f>IFERROR(__xludf.DUMMYFUNCTION("GOOGLETRANSLATE(H3450,""id"",""en"")"),"Parents of villages support young marriages are afraid of pregnant children first appeal for children to eat marriage")</f>
        <v>Parents of villages support young marriages are afraid of pregnant children first appeal for children to eat marriage</v>
      </c>
    </row>
    <row r="3451" ht="15.75" customHeight="1">
      <c r="A3451" s="3" t="s">
        <v>24988</v>
      </c>
      <c r="B3451" s="3" t="s">
        <v>24989</v>
      </c>
      <c r="C3451" s="3" t="s">
        <v>24990</v>
      </c>
      <c r="D3451" s="3" t="s">
        <v>24991</v>
      </c>
      <c r="E3451" s="3" t="s">
        <v>24992</v>
      </c>
      <c r="F3451" s="3" t="s">
        <v>24993</v>
      </c>
      <c r="G3451" s="3" t="s">
        <v>24993</v>
      </c>
      <c r="H3451" s="3" t="s">
        <v>24994</v>
      </c>
      <c r="I3451" s="3" t="str">
        <f>IFERROR(__xludf.DUMMYFUNCTION("GOOGLETRANSLATE(H3451,""id"",""en"")"),"Marriage Young People Marriage")</f>
        <v>Marriage Young People Marriage</v>
      </c>
    </row>
    <row r="3452" ht="15.75" customHeight="1">
      <c r="A3452" s="3" t="s">
        <v>24995</v>
      </c>
      <c r="B3452" s="3" t="s">
        <v>24995</v>
      </c>
      <c r="C3452" s="3" t="s">
        <v>24996</v>
      </c>
      <c r="D3452" s="3" t="s">
        <v>24997</v>
      </c>
      <c r="E3452" s="3" t="s">
        <v>24998</v>
      </c>
      <c r="F3452" s="3" t="s">
        <v>24999</v>
      </c>
      <c r="G3452" s="3" t="s">
        <v>25000</v>
      </c>
      <c r="H3452" s="3" t="s">
        <v>25001</v>
      </c>
      <c r="I3452" s="3" t="str">
        <f>IFERROR(__xludf.DUMMYFUNCTION("GOOGLETRANSLATE(H3452,""id"",""en"")"),"nder marriage husband live haha ​​hihi children live a complicated marriage economy mental upgrade students of old virgin marriage happy young marriage misery")</f>
        <v>nder marriage husband live haha ​​hihi children live a complicated marriage economy mental upgrade students of old virgin marriage happy young marriage misery</v>
      </c>
    </row>
    <row r="3453" ht="15.75" customHeight="1">
      <c r="A3453" s="3" t="s">
        <v>25002</v>
      </c>
      <c r="B3453" s="3" t="s">
        <v>25003</v>
      </c>
      <c r="C3453" s="3" t="s">
        <v>25004</v>
      </c>
      <c r="D3453" s="3" t="s">
        <v>25005</v>
      </c>
      <c r="E3453" s="3" t="s">
        <v>25006</v>
      </c>
      <c r="F3453" s="3" t="s">
        <v>25007</v>
      </c>
      <c r="G3453" s="3" t="s">
        <v>25008</v>
      </c>
      <c r="H3453" s="3" t="s">
        <v>25009</v>
      </c>
      <c r="I3453" s="3" t="str">
        <f>IFERROR(__xludf.DUMMYFUNCTION("GOOGLETRANSLATE(H3453,""id"",""en"")"),"Good Mental Marriage Economic Good Setting Money Not Setting Emotions Not Young Better Focus Focusing on Work")</f>
        <v>Good Mental Marriage Economic Good Setting Money Not Setting Emotions Not Young Better Focus Focusing on Work</v>
      </c>
    </row>
    <row r="3454" ht="15.75" customHeight="1">
      <c r="A3454" s="3" t="s">
        <v>25010</v>
      </c>
      <c r="B3454" s="3" t="s">
        <v>25011</v>
      </c>
      <c r="C3454" s="3" t="s">
        <v>25012</v>
      </c>
      <c r="D3454" s="3" t="s">
        <v>25013</v>
      </c>
      <c r="E3454" s="3" t="s">
        <v>25014</v>
      </c>
      <c r="F3454" s="3" t="s">
        <v>25015</v>
      </c>
      <c r="G3454" s="3" t="s">
        <v>25016</v>
      </c>
      <c r="H3454" s="3" t="s">
        <v>25017</v>
      </c>
      <c r="I3454" s="3" t="str">
        <f>IFERROR(__xludf.DUMMYFUNCTION("GOOGLETRANSLATE(H3454,""id"",""en"")"),"young marriage boyfriend")</f>
        <v>young marriage boyfriend</v>
      </c>
    </row>
    <row r="3455" ht="15.75" customHeight="1">
      <c r="A3455" s="3" t="s">
        <v>25018</v>
      </c>
      <c r="B3455" s="3" t="s">
        <v>25019</v>
      </c>
      <c r="C3455" s="3" t="s">
        <v>25020</v>
      </c>
      <c r="D3455" s="3" t="s">
        <v>25021</v>
      </c>
      <c r="E3455" s="3" t="s">
        <v>25022</v>
      </c>
      <c r="F3455" s="3" t="s">
        <v>25023</v>
      </c>
      <c r="G3455" s="3" t="s">
        <v>25024</v>
      </c>
      <c r="H3455" s="3" t="s">
        <v>25025</v>
      </c>
      <c r="I3455" s="3" t="str">
        <f>IFERROR(__xludf.DUMMYFUNCTION("GOOGLETRANSLATE(H3455,""id"",""en"")"),"Tell the Parents of Young Enjoyable Parents to Satisfied with Marriage")</f>
        <v>Tell the Parents of Young Enjoyable Parents to Satisfied with Marriage</v>
      </c>
    </row>
    <row r="3456" ht="15.75" customHeight="1">
      <c r="A3456" s="3" t="s">
        <v>25026</v>
      </c>
      <c r="B3456" s="3" t="s">
        <v>25027</v>
      </c>
      <c r="C3456" s="3" t="s">
        <v>25028</v>
      </c>
      <c r="D3456" s="3" t="s">
        <v>25029</v>
      </c>
      <c r="E3456" s="3" t="s">
        <v>25030</v>
      </c>
      <c r="F3456" s="3" t="s">
        <v>25031</v>
      </c>
      <c r="G3456" s="3" t="s">
        <v>25032</v>
      </c>
      <c r="H3456" s="3" t="s">
        <v>25033</v>
      </c>
      <c r="I3456" s="3" t="str">
        <f>IFERROR(__xludf.DUMMYFUNCTION("GOOGLETRANSLATE(H3456,""id"",""en"")"),"Mental money is really young married household problems need an adult ready to mentally finish")</f>
        <v>Mental money is really young married household problems need an adult ready to mentally finish</v>
      </c>
    </row>
    <row r="3457" ht="15.75" customHeight="1">
      <c r="A3457" s="3" t="s">
        <v>25034</v>
      </c>
      <c r="B3457" s="3" t="s">
        <v>25035</v>
      </c>
      <c r="C3457" s="3" t="s">
        <v>25036</v>
      </c>
      <c r="D3457" s="3" t="s">
        <v>25037</v>
      </c>
      <c r="E3457" s="3" t="s">
        <v>25038</v>
      </c>
      <c r="F3457" s="3" t="s">
        <v>25039</v>
      </c>
      <c r="G3457" s="3" t="s">
        <v>25040</v>
      </c>
      <c r="H3457" s="3" t="s">
        <v>25041</v>
      </c>
      <c r="I3457" s="3" t="str">
        <f>IFERROR(__xludf.DUMMYFUNCTION("GOOGLETRANSLATE(H3457,""id"",""en"")"),"Young Marriage Parents Marriage Divorce is aware of the Mental Adult Different Alas Strong Not Marriage Young")</f>
        <v>Young Marriage Parents Marriage Divorce is aware of the Mental Adult Different Alas Strong Not Marriage Young</v>
      </c>
    </row>
    <row r="3458" ht="15.75" customHeight="1">
      <c r="A3458" s="3" t="s">
        <v>25042</v>
      </c>
      <c r="B3458" s="3" t="s">
        <v>25042</v>
      </c>
      <c r="C3458" s="3" t="s">
        <v>25043</v>
      </c>
      <c r="D3458" s="3" t="s">
        <v>25044</v>
      </c>
      <c r="E3458" s="3" t="s">
        <v>25045</v>
      </c>
      <c r="F3458" s="3" t="s">
        <v>25046</v>
      </c>
      <c r="G3458" s="3" t="s">
        <v>25047</v>
      </c>
      <c r="H3458" s="3" t="s">
        <v>25048</v>
      </c>
      <c r="I3458" s="3" t="str">
        <f>IFERROR(__xludf.DUMMYFUNCTION("GOOGLETRANSLATE(H3458,""id"",""en"")"),"Alhamdulillah, the Eid family is not researching for his girlfriend, the candidate is Salim, Salim said that you hope that you will be happy.")</f>
        <v>Alhamdulillah, the Eid family is not researching for his girlfriend, the candidate is Salim, Salim said that you hope that you will be happy.</v>
      </c>
    </row>
    <row r="3459" ht="15.75" customHeight="1">
      <c r="A3459" s="3" t="s">
        <v>25049</v>
      </c>
      <c r="B3459" s="3" t="s">
        <v>25049</v>
      </c>
      <c r="C3459" s="3" t="s">
        <v>25050</v>
      </c>
      <c r="D3459" s="3" t="s">
        <v>25051</v>
      </c>
      <c r="E3459" s="3" t="s">
        <v>25052</v>
      </c>
      <c r="F3459" s="3" t="s">
        <v>25053</v>
      </c>
      <c r="G3459" s="3" t="s">
        <v>25054</v>
      </c>
      <c r="H3459" s="3" t="s">
        <v>25055</v>
      </c>
      <c r="I3459" s="3" t="str">
        <f>IFERROR(__xludf.DUMMYFUNCTION("GOOGLETRANSLATE(H3459,""id"",""en"")"),"Young Marriage School Passed Thinking Marriage Thinking Work See Parents Marriage Mental Mental")</f>
        <v>Young Marriage School Passed Thinking Marriage Thinking Work See Parents Marriage Mental Mental</v>
      </c>
    </row>
    <row r="3460" ht="15.75" customHeight="1">
      <c r="A3460" s="3" t="s">
        <v>25056</v>
      </c>
      <c r="B3460" s="3" t="s">
        <v>25057</v>
      </c>
      <c r="C3460" s="3" t="s">
        <v>25058</v>
      </c>
      <c r="D3460" s="3" t="s">
        <v>25059</v>
      </c>
      <c r="E3460" s="3" t="s">
        <v>25060</v>
      </c>
      <c r="F3460" s="3" t="s">
        <v>25061</v>
      </c>
      <c r="G3460" s="3" t="s">
        <v>25062</v>
      </c>
      <c r="H3460" s="3" t="s">
        <v>25063</v>
      </c>
      <c r="I3460" s="3" t="str">
        <f>IFERROR(__xludf.DUMMYFUNCTION("GOOGLETRANSLATE(H3460,""id"",""en"")"),"Marriage Mudajadi Breaking up young marriage happy")</f>
        <v>Marriage Mudajadi Breaking up young marriage happy</v>
      </c>
    </row>
    <row r="3461" ht="15.75" customHeight="1">
      <c r="A3461" s="3" t="s">
        <v>25064</v>
      </c>
      <c r="B3461" s="3" t="s">
        <v>25065</v>
      </c>
      <c r="C3461" s="3" t="s">
        <v>25066</v>
      </c>
      <c r="D3461" s="3" t="s">
        <v>25067</v>
      </c>
      <c r="E3461" s="3" t="s">
        <v>25068</v>
      </c>
      <c r="F3461" s="3" t="s">
        <v>25069</v>
      </c>
      <c r="G3461" s="3" t="s">
        <v>25069</v>
      </c>
      <c r="H3461" s="3" t="s">
        <v>25070</v>
      </c>
      <c r="I3461" s="3" t="str">
        <f>IFERROR(__xludf.DUMMYFUNCTION("GOOGLETRANSLATE(H3461,""id"",""en"")"),"marriage reasonable because the old is included in young marriage")</f>
        <v>marriage reasonable because the old is included in young marriage</v>
      </c>
    </row>
    <row r="3462" ht="15.75" customHeight="1">
      <c r="A3462" s="3" t="s">
        <v>25071</v>
      </c>
      <c r="B3462" s="3" t="s">
        <v>25072</v>
      </c>
      <c r="C3462" s="3" t="s">
        <v>25073</v>
      </c>
      <c r="D3462" s="3" t="s">
        <v>25074</v>
      </c>
      <c r="E3462" s="3" t="s">
        <v>25075</v>
      </c>
      <c r="F3462" s="3" t="s">
        <v>25076</v>
      </c>
      <c r="G3462" s="3" t="s">
        <v>25077</v>
      </c>
      <c r="H3462" s="3" t="s">
        <v>25078</v>
      </c>
      <c r="I3462" s="3" t="str">
        <f>IFERROR(__xludf.DUMMYFUNCTION("GOOGLETRANSLATE(H3462,""id"",""en"")"),"Choose young marriage Mental physical age afraid of work eating, think psychologically, if you get married, the child's victims are damaged by the child")</f>
        <v>Choose young marriage Mental physical age afraid of work eating, think psychologically, if you get married, the child's victims are damaged by the child</v>
      </c>
    </row>
    <row r="3463" ht="15.75" customHeight="1">
      <c r="A3463" s="3" t="s">
        <v>25079</v>
      </c>
      <c r="B3463" s="3" t="s">
        <v>25080</v>
      </c>
      <c r="C3463" s="3" t="s">
        <v>25081</v>
      </c>
      <c r="D3463" s="3" t="s">
        <v>25082</v>
      </c>
      <c r="E3463" s="3" t="s">
        <v>25083</v>
      </c>
      <c r="F3463" s="3" t="s">
        <v>25084</v>
      </c>
      <c r="G3463" s="3" t="s">
        <v>25085</v>
      </c>
      <c r="H3463" s="3" t="s">
        <v>25086</v>
      </c>
      <c r="I3463" s="3" t="str">
        <f>IFERROR(__xludf.DUMMYFUNCTION("GOOGLETRANSLATE(H3463,""id"",""en"")"),"Male Million Talking Brother My Girl Married Party Folding Fees Pure Girls Arrogant Avors Men This is a living")</f>
        <v>Male Million Talking Brother My Girl Married Party Folding Fees Pure Girls Arrogant Avors Men This is a living</v>
      </c>
    </row>
    <row r="3464" ht="15.75" customHeight="1">
      <c r="A3464" s="3" t="s">
        <v>25087</v>
      </c>
      <c r="B3464" s="3" t="s">
        <v>25088</v>
      </c>
      <c r="C3464" s="3" t="s">
        <v>25089</v>
      </c>
      <c r="D3464" s="3" t="s">
        <v>25090</v>
      </c>
      <c r="E3464" s="3" t="s">
        <v>25091</v>
      </c>
      <c r="F3464" s="3" t="s">
        <v>25092</v>
      </c>
      <c r="G3464" s="3" t="s">
        <v>25093</v>
      </c>
      <c r="H3464" s="3" t="s">
        <v>25094</v>
      </c>
      <c r="I3464" s="3" t="str">
        <f>IFERROR(__xludf.DUMMYFUNCTION("GOOGLETRANSLATE(H3464,""id"",""en"")"),"why do people when working college, just marriage, the word marriage is smakah")</f>
        <v>why do people when working college, just marriage, the word marriage is smakah</v>
      </c>
    </row>
    <row r="3465" ht="15.75" customHeight="1">
      <c r="A3465" s="3" t="s">
        <v>25095</v>
      </c>
      <c r="B3465" s="3" t="s">
        <v>25095</v>
      </c>
      <c r="C3465" s="3" t="s">
        <v>25096</v>
      </c>
      <c r="D3465" s="3" t="s">
        <v>25097</v>
      </c>
      <c r="E3465" s="3" t="s">
        <v>25098</v>
      </c>
      <c r="F3465" s="3" t="s">
        <v>25099</v>
      </c>
      <c r="G3465" s="3" t="s">
        <v>25100</v>
      </c>
      <c r="H3465" s="3" t="s">
        <v>25101</v>
      </c>
      <c r="I3465" s="3" t="str">
        <f>IFERROR(__xludf.DUMMYFUNCTION("GOOGLETRANSLATE(H3465,""id"",""en"")"),"Mental Money Stable Young Marriage")</f>
        <v>Mental Money Stable Young Marriage</v>
      </c>
    </row>
    <row r="3466" ht="15.75" customHeight="1">
      <c r="A3466" s="3" t="s">
        <v>25102</v>
      </c>
      <c r="B3466" s="3" t="s">
        <v>25102</v>
      </c>
      <c r="C3466" s="3" t="s">
        <v>25103</v>
      </c>
      <c r="D3466" s="3" t="s">
        <v>25104</v>
      </c>
      <c r="E3466" s="3" t="s">
        <v>25105</v>
      </c>
      <c r="F3466" s="3" t="s">
        <v>25106</v>
      </c>
      <c r="G3466" s="3" t="s">
        <v>25107</v>
      </c>
      <c r="H3466" s="3" t="s">
        <v>25108</v>
      </c>
      <c r="I3466" s="3" t="str">
        <f>IFERROR(__xludf.DUMMYFUNCTION("GOOGLETRANSLATE(H3466,""id"",""en"")"),"nder a very wasteful sentence of marriage young success in pursuing the ideals of the sister's girlfriend's target marriage age")</f>
        <v>nder a very wasteful sentence of marriage young success in pursuing the ideals of the sister's girlfriend's target marriage age</v>
      </c>
    </row>
    <row r="3467" ht="15.75" customHeight="1">
      <c r="A3467" s="3" t="s">
        <v>25109</v>
      </c>
      <c r="B3467" s="3" t="s">
        <v>25110</v>
      </c>
      <c r="C3467" s="3" t="s">
        <v>25111</v>
      </c>
      <c r="D3467" s="3" t="s">
        <v>25112</v>
      </c>
      <c r="E3467" s="3" t="s">
        <v>25113</v>
      </c>
      <c r="F3467" s="3" t="s">
        <v>25114</v>
      </c>
      <c r="G3467" s="3" t="s">
        <v>25115</v>
      </c>
      <c r="H3467" s="3" t="s">
        <v>25116</v>
      </c>
      <c r="I3467" s="3" t="str">
        <f>IFERROR(__xludf.DUMMYFUNCTION("GOOGLETRANSLATE(H3467,""id"",""en"")"),"Nder is different, you are told to marry your mouth, you're really young, you just want")</f>
        <v>Nder is different, you are told to marry your mouth, you're really young, you just want</v>
      </c>
    </row>
    <row r="3468" ht="15.75" customHeight="1">
      <c r="A3468" s="3" t="s">
        <v>25117</v>
      </c>
      <c r="B3468" s="3" t="s">
        <v>25117</v>
      </c>
      <c r="C3468" s="3" t="s">
        <v>25118</v>
      </c>
      <c r="D3468" s="3" t="s">
        <v>25119</v>
      </c>
      <c r="E3468" s="3" t="s">
        <v>25120</v>
      </c>
      <c r="F3468" s="3" t="s">
        <v>169</v>
      </c>
      <c r="G3468" s="3" t="s">
        <v>169</v>
      </c>
      <c r="H3468" s="3" t="s">
        <v>170</v>
      </c>
      <c r="I3468" s="3" t="str">
        <f>IFERROR(__xludf.DUMMYFUNCTION("GOOGLETRANSLATE(H3468,""id"",""en"")"),"The Young Marriage")</f>
        <v>The Young Marriage</v>
      </c>
    </row>
    <row r="3469" ht="15.75" customHeight="1">
      <c r="A3469" s="3" t="s">
        <v>25121</v>
      </c>
      <c r="B3469" s="3" t="s">
        <v>25121</v>
      </c>
      <c r="C3469" s="3" t="s">
        <v>25122</v>
      </c>
      <c r="D3469" s="3" t="s">
        <v>25123</v>
      </c>
      <c r="E3469" s="3" t="s">
        <v>25124</v>
      </c>
      <c r="F3469" s="3" t="s">
        <v>25125</v>
      </c>
      <c r="G3469" s="3" t="s">
        <v>25126</v>
      </c>
      <c r="H3469" s="3" t="s">
        <v>25127</v>
      </c>
      <c r="I3469" s="3" t="str">
        <f>IFERROR(__xludf.DUMMYFUNCTION("GOOGLETRANSLATE(H3469,""id"",""en"")"),"Poor young people to marry")</f>
        <v>Poor young people to marry</v>
      </c>
    </row>
    <row r="3470" ht="15.75" customHeight="1">
      <c r="A3470" s="3" t="s">
        <v>25128</v>
      </c>
      <c r="B3470" s="3" t="s">
        <v>25129</v>
      </c>
      <c r="C3470" s="3" t="s">
        <v>25130</v>
      </c>
      <c r="D3470" s="3" t="s">
        <v>25131</v>
      </c>
      <c r="E3470" s="3" t="s">
        <v>25132</v>
      </c>
      <c r="F3470" s="3" t="s">
        <v>25133</v>
      </c>
      <c r="G3470" s="3" t="s">
        <v>25134</v>
      </c>
      <c r="H3470" s="3" t="s">
        <v>25135</v>
      </c>
      <c r="I3470" s="3" t="str">
        <f>IFERROR(__xludf.DUMMYFUNCTION("GOOGLETRANSLATE(H3470,""id"",""en"")"),"alas gamau young marriage to talk apas woey")</f>
        <v>alas gamau young marriage to talk apas woey</v>
      </c>
    </row>
    <row r="3471" ht="15.75" customHeight="1">
      <c r="A3471" s="3" t="s">
        <v>25136</v>
      </c>
      <c r="B3471" s="3" t="s">
        <v>25136</v>
      </c>
      <c r="C3471" s="3" t="s">
        <v>25137</v>
      </c>
      <c r="D3471" s="3" t="s">
        <v>25138</v>
      </c>
      <c r="E3471" s="3" t="s">
        <v>25139</v>
      </c>
      <c r="F3471" s="3" t="s">
        <v>15221</v>
      </c>
      <c r="G3471" s="3" t="s">
        <v>15222</v>
      </c>
      <c r="H3471" s="3" t="s">
        <v>15223</v>
      </c>
      <c r="I3471" s="3" t="str">
        <f>IFERROR(__xludf.DUMMYFUNCTION("GOOGLETRANSLATE(H3471,""id"",""en"")"),"thought young marriage")</f>
        <v>thought young marriage</v>
      </c>
    </row>
    <row r="3472" ht="15.75" customHeight="1">
      <c r="A3472" s="3" t="s">
        <v>25140</v>
      </c>
      <c r="B3472" s="3" t="s">
        <v>25140</v>
      </c>
      <c r="C3472" s="3" t="s">
        <v>25141</v>
      </c>
      <c r="D3472" s="3" t="s">
        <v>25142</v>
      </c>
      <c r="E3472" s="3" t="s">
        <v>25143</v>
      </c>
      <c r="F3472" s="3" t="s">
        <v>25144</v>
      </c>
      <c r="G3472" s="3" t="s">
        <v>25145</v>
      </c>
      <c r="H3472" s="3" t="s">
        <v>25146</v>
      </c>
      <c r="I3472" s="3" t="str">
        <f>IFERROR(__xludf.DUMMYFUNCTION("GOOGLETRANSLATE(H3472,""id"",""en"")"),"young marriage is married, the criteria")</f>
        <v>young marriage is married, the criteria</v>
      </c>
    </row>
    <row r="3473" ht="15.75" customHeight="1">
      <c r="A3473" s="3" t="s">
        <v>25147</v>
      </c>
      <c r="B3473" s="3" t="s">
        <v>25148</v>
      </c>
      <c r="C3473" s="3" t="s">
        <v>25149</v>
      </c>
      <c r="D3473" s="3" t="s">
        <v>25150</v>
      </c>
      <c r="E3473" s="3" t="s">
        <v>25150</v>
      </c>
      <c r="F3473" s="3" t="s">
        <v>25151</v>
      </c>
      <c r="G3473" s="3" t="s">
        <v>25152</v>
      </c>
      <c r="H3473" s="3" t="s">
        <v>25153</v>
      </c>
      <c r="I3473" s="3" t="str">
        <f>IFERROR(__xludf.DUMMYFUNCTION("GOOGLETRANSLATE(H3473,""id"",""en"")"),"not a person who is destined for his life young marriage")</f>
        <v>not a person who is destined for his life young marriage</v>
      </c>
    </row>
    <row r="3474" ht="15.75" customHeight="1">
      <c r="A3474" s="3" t="s">
        <v>25154</v>
      </c>
      <c r="B3474" s="3" t="s">
        <v>25155</v>
      </c>
      <c r="C3474" s="3" t="s">
        <v>25156</v>
      </c>
      <c r="D3474" s="3" t="s">
        <v>25157</v>
      </c>
      <c r="E3474" s="3" t="s">
        <v>25158</v>
      </c>
      <c r="F3474" s="3" t="s">
        <v>25159</v>
      </c>
      <c r="G3474" s="3" t="s">
        <v>25160</v>
      </c>
      <c r="H3474" s="3" t="s">
        <v>25161</v>
      </c>
      <c r="I3474" s="3" t="str">
        <f>IFERROR(__xludf.DUMMYFUNCTION("GOOGLETRANSLATE(H3474,""id"",""en"")"),"Mental Money Imploy if you meet a cool widower of the money nest alias durian palm tobey maguire ayook ayo marriage young")</f>
        <v>Mental Money Imploy if you meet a cool widower of the money nest alias durian palm tobey maguire ayook ayo marriage young</v>
      </c>
    </row>
    <row r="3475" ht="15.75" customHeight="1">
      <c r="A3475" s="3" t="s">
        <v>25162</v>
      </c>
      <c r="B3475" s="3" t="s">
        <v>25163</v>
      </c>
      <c r="C3475" s="3" t="s">
        <v>25164</v>
      </c>
      <c r="D3475" s="3" t="s">
        <v>25165</v>
      </c>
      <c r="E3475" s="3" t="s">
        <v>25166</v>
      </c>
      <c r="F3475" s="3" t="s">
        <v>25167</v>
      </c>
      <c r="G3475" s="3" t="s">
        <v>25167</v>
      </c>
      <c r="H3475" s="3" t="s">
        <v>25168</v>
      </c>
      <c r="I3475" s="3" t="str">
        <f>IFERROR(__xludf.DUMMYFUNCTION("GOOGLETRANSLATE(H3475,""id"",""en"")"),"Invite SMPT MIKP MIRAH MUDAMAKIN here better just marriage")</f>
        <v>Invite SMPT MIKP MIRAH MUDAMAKIN here better just marriage</v>
      </c>
    </row>
    <row r="3476" ht="15.75" customHeight="1">
      <c r="A3476" s="3" t="s">
        <v>25169</v>
      </c>
      <c r="B3476" s="3" t="s">
        <v>25169</v>
      </c>
      <c r="C3476" s="3" t="s">
        <v>25170</v>
      </c>
      <c r="D3476" s="3" t="s">
        <v>25171</v>
      </c>
      <c r="E3476" s="3" t="s">
        <v>25172</v>
      </c>
      <c r="F3476" s="3" t="s">
        <v>25173</v>
      </c>
      <c r="G3476" s="3" t="s">
        <v>25173</v>
      </c>
      <c r="H3476" s="3" t="s">
        <v>25174</v>
      </c>
      <c r="I3476" s="3" t="str">
        <f>IFERROR(__xludf.DUMMYFUNCTION("GOOGLETRANSLATE(H3476,""id"",""en"")"),"PREPARE YOUNG OLD WHEN PREPARE NIKAH")</f>
        <v>PREPARE YOUNG OLD WHEN PREPARE NIKAH</v>
      </c>
    </row>
    <row r="3477" ht="15.75" customHeight="1">
      <c r="A3477" s="3" t="s">
        <v>25175</v>
      </c>
      <c r="B3477" s="3" t="s">
        <v>25176</v>
      </c>
      <c r="C3477" s="3" t="s">
        <v>25177</v>
      </c>
      <c r="D3477" s="3" t="s">
        <v>25178</v>
      </c>
      <c r="E3477" s="3" t="s">
        <v>25179</v>
      </c>
      <c r="F3477" s="3" t="s">
        <v>25180</v>
      </c>
      <c r="G3477" s="3" t="s">
        <v>25181</v>
      </c>
      <c r="H3477" s="3" t="s">
        <v>25182</v>
      </c>
      <c r="I3477" s="3" t="str">
        <f>IFERROR(__xludf.DUMMYFUNCTION("GOOGLETRANSLATE(H3477,""id"",""en"")"),"Stay, don't marry you, you are really good, it's good when you are busy, if you feel lonely, try in the morning, the sport is quiet, the air is good.")</f>
        <v>Stay, don't marry you, you are really good, it's good when you are busy, if you feel lonely, try in the morning, the sport is quiet, the air is good.</v>
      </c>
    </row>
    <row r="3478" ht="15.75" customHeight="1">
      <c r="A3478" s="3" t="s">
        <v>25183</v>
      </c>
      <c r="B3478" s="3" t="s">
        <v>25184</v>
      </c>
      <c r="C3478" s="3" t="s">
        <v>25185</v>
      </c>
      <c r="D3478" s="3" t="s">
        <v>25186</v>
      </c>
      <c r="E3478" s="3" t="s">
        <v>25187</v>
      </c>
      <c r="F3478" s="3" t="s">
        <v>25188</v>
      </c>
      <c r="G3478" s="3" t="s">
        <v>25189</v>
      </c>
      <c r="H3478" s="3" t="s">
        <v>25190</v>
      </c>
      <c r="I3478" s="3" t="str">
        <f>IFERROR(__xludf.DUMMYFUNCTION("GOOGLETRANSLATE(H3478,""id"",""en"")"),"Young marriage people just live if you add a young marriage")</f>
        <v>Young marriage people just live if you add a young marriage</v>
      </c>
    </row>
    <row r="3479" ht="15.75" customHeight="1">
      <c r="A3479" s="3" t="s">
        <v>25191</v>
      </c>
      <c r="B3479" s="3" t="s">
        <v>25191</v>
      </c>
      <c r="C3479" s="3" t="s">
        <v>25192</v>
      </c>
      <c r="D3479" s="3" t="s">
        <v>25193</v>
      </c>
      <c r="E3479" s="3" t="s">
        <v>25194</v>
      </c>
      <c r="F3479" s="3" t="s">
        <v>25195</v>
      </c>
      <c r="G3479" s="3" t="s">
        <v>25196</v>
      </c>
      <c r="H3479" s="3" t="s">
        <v>25197</v>
      </c>
      <c r="I3479" s="3" t="str">
        <f>IFERROR(__xludf.DUMMYFUNCTION("GOOGLETRANSLATE(H3479,""id"",""en"")"),"Young Young Doctors Suggestions Young Marriage Young Stop Children Ngemri")</f>
        <v>Young Young Doctors Suggestions Young Marriage Young Stop Children Ngemri</v>
      </c>
    </row>
    <row r="3480" ht="15.75" customHeight="1">
      <c r="A3480" s="3" t="s">
        <v>25198</v>
      </c>
      <c r="B3480" s="3" t="s">
        <v>25199</v>
      </c>
      <c r="C3480" s="3" t="s">
        <v>25200</v>
      </c>
      <c r="D3480" s="3" t="s">
        <v>25201</v>
      </c>
      <c r="E3480" s="3" t="s">
        <v>25202</v>
      </c>
      <c r="F3480" s="3" t="s">
        <v>25203</v>
      </c>
      <c r="G3480" s="3" t="s">
        <v>25204</v>
      </c>
      <c r="H3480" s="3" t="s">
        <v>25205</v>
      </c>
      <c r="I3480" s="3" t="str">
        <f>IFERROR(__xludf.DUMMYFUNCTION("GOOGLETRANSLATE(H3480,""id"",""en"")"),"Bro, really young explore rather than marriage mental marriage forced money afraid of old virgin")</f>
        <v>Bro, really young explore rather than marriage mental marriage forced money afraid of old virgin</v>
      </c>
    </row>
    <row r="3481" ht="15.75" customHeight="1">
      <c r="A3481" s="3" t="s">
        <v>25206</v>
      </c>
      <c r="B3481" s="3" t="s">
        <v>25206</v>
      </c>
      <c r="C3481" s="3" t="s">
        <v>25207</v>
      </c>
      <c r="D3481" s="3" t="s">
        <v>25208</v>
      </c>
      <c r="E3481" s="3" t="s">
        <v>25209</v>
      </c>
      <c r="F3481" s="3" t="s">
        <v>25210</v>
      </c>
      <c r="G3481" s="3" t="s">
        <v>25210</v>
      </c>
      <c r="H3481" s="3" t="s">
        <v>25211</v>
      </c>
      <c r="I3481" s="3" t="str">
        <f>IFERROR(__xludf.DUMMYFUNCTION("GOOGLETRANSLATE(H3481,""id"",""en"")"),"Barista Kopken is Kasep young marriage")</f>
        <v>Barista Kopken is Kasep young marriage</v>
      </c>
    </row>
    <row r="3482" ht="15.75" customHeight="1">
      <c r="A3482" s="3" t="s">
        <v>25212</v>
      </c>
      <c r="B3482" s="3" t="s">
        <v>25213</v>
      </c>
      <c r="C3482" s="3" t="s">
        <v>25214</v>
      </c>
      <c r="D3482" s="3" t="s">
        <v>25215</v>
      </c>
      <c r="E3482" s="3" t="s">
        <v>25216</v>
      </c>
      <c r="F3482" s="3" t="s">
        <v>25217</v>
      </c>
      <c r="G3482" s="3" t="s">
        <v>25217</v>
      </c>
      <c r="H3482" s="3" t="s">
        <v>25218</v>
      </c>
      <c r="I3482" s="3" t="str">
        <f>IFERROR(__xludf.DUMMYFUNCTION("GOOGLETRANSLATE(H3482,""id"",""en"")"),"Young, beautiful, think that your Masalh is finished marriage, don't work on you")</f>
        <v>Young, beautiful, think that your Masalh is finished marriage, don't work on you</v>
      </c>
    </row>
    <row r="3483" ht="15.75" customHeight="1">
      <c r="A3483" s="3" t="s">
        <v>25219</v>
      </c>
      <c r="B3483" s="3" t="s">
        <v>25220</v>
      </c>
      <c r="C3483" s="3" t="s">
        <v>25221</v>
      </c>
      <c r="D3483" s="3" t="s">
        <v>25222</v>
      </c>
      <c r="E3483" s="3" t="s">
        <v>25223</v>
      </c>
      <c r="F3483" s="3" t="s">
        <v>25224</v>
      </c>
      <c r="G3483" s="3" t="s">
        <v>25225</v>
      </c>
      <c r="H3483" s="3" t="s">
        <v>25226</v>
      </c>
      <c r="I3483" s="3" t="str">
        <f>IFERROR(__xludf.DUMMYFUNCTION("GOOGLETRANSLATE(H3483,""id"",""en"")"),"Matok Age, Young Marriage Okay, the financial guy is stable")</f>
        <v>Matok Age, Young Marriage Okay, the financial guy is stable</v>
      </c>
    </row>
    <row r="3484" ht="15.75" customHeight="1">
      <c r="A3484" s="3" t="s">
        <v>25227</v>
      </c>
      <c r="B3484" s="3" t="s">
        <v>25227</v>
      </c>
      <c r="C3484" s="3" t="s">
        <v>25228</v>
      </c>
      <c r="D3484" s="3" t="s">
        <v>25229</v>
      </c>
      <c r="E3484" s="3" t="s">
        <v>25230</v>
      </c>
      <c r="F3484" s="3" t="s">
        <v>25231</v>
      </c>
      <c r="G3484" s="3" t="s">
        <v>25231</v>
      </c>
      <c r="H3484" s="3" t="s">
        <v>25232</v>
      </c>
      <c r="I3484" s="3" t="str">
        <f>IFERROR(__xludf.DUMMYFUNCTION("GOOGLETRANSLATE(H3484,""id"",""en"")"),"not marriage mudatapi if marriage is just a better person")</f>
        <v>not marriage mudatapi if marriage is just a better person</v>
      </c>
    </row>
    <row r="3485" ht="15.75" customHeight="1">
      <c r="A3485" s="3" t="s">
        <v>25233</v>
      </c>
      <c r="B3485" s="3" t="s">
        <v>25234</v>
      </c>
      <c r="C3485" s="3" t="s">
        <v>25235</v>
      </c>
      <c r="D3485" s="3" t="s">
        <v>25236</v>
      </c>
      <c r="E3485" s="3" t="s">
        <v>25237</v>
      </c>
      <c r="F3485" s="3" t="s">
        <v>25238</v>
      </c>
      <c r="G3485" s="3" t="s">
        <v>25239</v>
      </c>
      <c r="H3485" s="3" t="s">
        <v>25240</v>
      </c>
      <c r="I3485" s="3" t="str">
        <f>IFERROR(__xludf.DUMMYFUNCTION("GOOGLETRANSLATE(H3485,""id"",""en"")"),"Nder is really young if you are married to the mind, just fear that you will be close to marriage, think it is easy to get married, easy to eat the word bad people")</f>
        <v>Nder is really young if you are married to the mind, just fear that you will be close to marriage, think it is easy to get married, easy to eat the word bad people</v>
      </c>
    </row>
    <row r="3486" ht="15.75" customHeight="1">
      <c r="A3486" s="3" t="s">
        <v>25241</v>
      </c>
      <c r="B3486" s="3" t="s">
        <v>25242</v>
      </c>
      <c r="C3486" s="3" t="s">
        <v>25243</v>
      </c>
      <c r="D3486" s="3" t="s">
        <v>25244</v>
      </c>
      <c r="E3486" s="3" t="s">
        <v>25245</v>
      </c>
      <c r="F3486" s="3" t="s">
        <v>25246</v>
      </c>
      <c r="G3486" s="3" t="s">
        <v>25247</v>
      </c>
      <c r="H3486" s="3" t="s">
        <v>25248</v>
      </c>
      <c r="I3486" s="3" t="str">
        <f>IFERROR(__xludf.DUMMYFUNCTION("GOOGLETRANSLATE(H3486,""id"",""en"")"),"young nder panjangggggggggggggggggGGGGGGGGGGR")</f>
        <v>young nder panjangggggggggggggggggGGGGGGGGGGR</v>
      </c>
    </row>
    <row r="3487" ht="15.75" customHeight="1">
      <c r="A3487" s="3" t="s">
        <v>25249</v>
      </c>
      <c r="B3487" s="3" t="s">
        <v>25250</v>
      </c>
      <c r="C3487" s="3" t="s">
        <v>25251</v>
      </c>
      <c r="D3487" s="3" t="s">
        <v>25252</v>
      </c>
      <c r="E3487" s="3" t="s">
        <v>25253</v>
      </c>
      <c r="F3487" s="3" t="s">
        <v>25254</v>
      </c>
      <c r="G3487" s="3" t="s">
        <v>25255</v>
      </c>
      <c r="H3487" s="3" t="s">
        <v>25256</v>
      </c>
      <c r="I3487" s="3" t="str">
        <f>IFERROR(__xludf.DUMMYFUNCTION("GOOGLETRANSLATE(H3487,""id"",""en"")"),"Mental Mental Marriage Physical Money Human life is sometimes complicated complex the backbone of the family of parents Sandwich Generation Pay Didik Help Family Huh Huh")</f>
        <v>Mental Mental Marriage Physical Money Human life is sometimes complicated complex the backbone of the family of parents Sandwich Generation Pay Didik Help Family Huh Huh</v>
      </c>
    </row>
    <row r="3488" ht="15.75" customHeight="1">
      <c r="A3488" s="3" t="s">
        <v>25257</v>
      </c>
      <c r="B3488" s="3" t="s">
        <v>25257</v>
      </c>
      <c r="C3488" s="3" t="s">
        <v>25258</v>
      </c>
      <c r="D3488" s="3" t="s">
        <v>25259</v>
      </c>
      <c r="E3488" s="3" t="s">
        <v>25260</v>
      </c>
      <c r="F3488" s="3" t="s">
        <v>25261</v>
      </c>
      <c r="G3488" s="3" t="s">
        <v>25262</v>
      </c>
      <c r="H3488" s="3" t="s">
        <v>25263</v>
      </c>
      <c r="I3488" s="3" t="str">
        <f>IFERROR(__xludf.DUMMYFUNCTION("GOOGLETRANSLATE(H3488,""id"",""en"")"),"happy young marriage pseudo friend of the environment of young marriage young people happy mentally depressed if the mentally financially sense is nothing nothing")</f>
        <v>happy young marriage pseudo friend of the environment of young marriage young people happy mentally depressed if the mentally financially sense is nothing nothing</v>
      </c>
    </row>
    <row r="3489" ht="15.75" customHeight="1">
      <c r="A3489" s="3" t="s">
        <v>25264</v>
      </c>
      <c r="B3489" s="3" t="s">
        <v>25265</v>
      </c>
      <c r="C3489" s="3" t="s">
        <v>25266</v>
      </c>
      <c r="D3489" s="3" t="s">
        <v>25267</v>
      </c>
      <c r="E3489" s="3" t="s">
        <v>25268</v>
      </c>
      <c r="F3489" s="3" t="s">
        <v>25269</v>
      </c>
      <c r="G3489" s="3" t="s">
        <v>25269</v>
      </c>
      <c r="H3489" s="3" t="s">
        <v>25270</v>
      </c>
      <c r="I3489" s="3" t="str">
        <f>IFERROR(__xludf.DUMMYFUNCTION("GOOGLETRANSLATE(H3489,""id"",""en"")"),"tuh young please live ndermang marriage if you try")</f>
        <v>tuh young please live ndermang marriage if you try</v>
      </c>
    </row>
    <row r="3490" ht="15.75" customHeight="1">
      <c r="A3490" s="3" t="s">
        <v>25271</v>
      </c>
      <c r="B3490" s="3" t="s">
        <v>25272</v>
      </c>
      <c r="C3490" s="3" t="s">
        <v>25273</v>
      </c>
      <c r="D3490" s="3" t="s">
        <v>25274</v>
      </c>
      <c r="E3490" s="3" t="s">
        <v>25275</v>
      </c>
      <c r="F3490" s="3" t="s">
        <v>25276</v>
      </c>
      <c r="G3490" s="3" t="s">
        <v>25277</v>
      </c>
      <c r="H3490" s="3" t="s">
        <v>25278</v>
      </c>
      <c r="I3490" s="3" t="str">
        <f>IFERROR(__xludf.DUMMYFUNCTION("GOOGLETRANSLATE(H3490,""id"",""en"")"),"Trust Issue Anjirrr neighbor marriage young divorce, a child really broke up young, just a friend if it disappears the trust issue ahahaha")</f>
        <v>Trust Issue Anjirrr neighbor marriage young divorce, a child really broke up young, just a friend if it disappears the trust issue ahahaha</v>
      </c>
    </row>
    <row r="3491" ht="15.75" customHeight="1">
      <c r="A3491" s="3" t="s">
        <v>25279</v>
      </c>
      <c r="B3491" s="3" t="s">
        <v>25279</v>
      </c>
      <c r="C3491" s="3" t="s">
        <v>25280</v>
      </c>
      <c r="D3491" s="3" t="s">
        <v>25281</v>
      </c>
      <c r="E3491" s="3" t="s">
        <v>25282</v>
      </c>
      <c r="F3491" s="3" t="s">
        <v>25283</v>
      </c>
      <c r="G3491" s="3" t="s">
        <v>25284</v>
      </c>
      <c r="H3491" s="3" t="s">
        <v>25285</v>
      </c>
      <c r="I3491" s="3" t="str">
        <f>IFERROR(__xludf.DUMMYFUNCTION("GOOGLETRANSLATE(H3491,""id"",""en"")"),"Parents suggest young marriage children pushing children focus looking for money need marriage so young marriage children because you know full dizzy requires households")</f>
        <v>Parents suggest young marriage children pushing children focus looking for money need marriage so young marriage children because you know full dizzy requires households</v>
      </c>
    </row>
    <row r="3492" ht="15.75" customHeight="1">
      <c r="A3492" s="3" t="s">
        <v>25286</v>
      </c>
      <c r="B3492" s="3" t="s">
        <v>25287</v>
      </c>
      <c r="C3492" s="3" t="s">
        <v>25288</v>
      </c>
      <c r="D3492" s="3" t="s">
        <v>25289</v>
      </c>
      <c r="E3492" s="3" t="s">
        <v>25290</v>
      </c>
      <c r="F3492" s="3" t="s">
        <v>25291</v>
      </c>
      <c r="G3492" s="3" t="s">
        <v>25291</v>
      </c>
      <c r="H3492" s="3" t="s">
        <v>25292</v>
      </c>
      <c r="I3492" s="3" t="str">
        <f>IFERROR(__xludf.DUMMYFUNCTION("GOOGLETRANSLATE(H3492,""id"",""en"")"),"if it's rich, let's just marry young")</f>
        <v>if it's rich, let's just marry young</v>
      </c>
    </row>
    <row r="3493" ht="15.75" customHeight="1">
      <c r="A3493" s="3" t="s">
        <v>25293</v>
      </c>
      <c r="B3493" s="3" t="s">
        <v>25294</v>
      </c>
      <c r="C3493" s="3" t="s">
        <v>25295</v>
      </c>
      <c r="D3493" s="3" t="s">
        <v>25296</v>
      </c>
      <c r="E3493" s="3" t="s">
        <v>25297</v>
      </c>
      <c r="F3493" s="3" t="s">
        <v>25298</v>
      </c>
      <c r="G3493" s="3" t="s">
        <v>25298</v>
      </c>
      <c r="H3493" s="3" t="s">
        <v>25299</v>
      </c>
      <c r="I3493" s="3" t="str">
        <f>IFERROR(__xludf.DUMMYFUNCTION("GOOGLETRANSLATE(H3493,""id"",""en"")"),"Young young marriage")</f>
        <v>Young young marriage</v>
      </c>
    </row>
    <row r="3494" ht="15.75" customHeight="1">
      <c r="A3494" s="3" t="s">
        <v>25300</v>
      </c>
      <c r="B3494" s="3" t="s">
        <v>25301</v>
      </c>
      <c r="C3494" s="3" t="s">
        <v>25302</v>
      </c>
      <c r="D3494" s="3" t="s">
        <v>25303</v>
      </c>
      <c r="E3494" s="3" t="s">
        <v>25304</v>
      </c>
      <c r="F3494" s="3" t="s">
        <v>25305</v>
      </c>
      <c r="G3494" s="3" t="s">
        <v>25306</v>
      </c>
      <c r="H3494" s="3" t="s">
        <v>25307</v>
      </c>
      <c r="I3494" s="3" t="str">
        <f>IFERROR(__xludf.DUMMYFUNCTION("GOOGLETRANSLATE(H3494,""id"",""en"")"),"Happy yourself to sell in college, thinking that young marriage is nice to think Ijabsah doan thinks of the future it makes the exception of a matchmaking business")</f>
        <v>Happy yourself to sell in college, thinking that young marriage is nice to think Ijabsah doan thinks of the future it makes the exception of a matchmaking business</v>
      </c>
    </row>
    <row r="3495" ht="15.75" customHeight="1">
      <c r="A3495" s="3" t="s">
        <v>25308</v>
      </c>
      <c r="B3495" s="3" t="s">
        <v>25309</v>
      </c>
      <c r="C3495" s="3" t="s">
        <v>25310</v>
      </c>
      <c r="D3495" s="3" t="s">
        <v>25311</v>
      </c>
      <c r="E3495" s="3" t="s">
        <v>25312</v>
      </c>
      <c r="F3495" s="3" t="s">
        <v>25313</v>
      </c>
      <c r="G3495" s="3" t="s">
        <v>25314</v>
      </c>
      <c r="H3495" s="3" t="s">
        <v>25315</v>
      </c>
      <c r="I3495" s="3" t="str">
        <f>IFERROR(__xludf.DUMMYFUNCTION("GOOGLETRANSLATE(H3495,""id"",""en"")"),"Private work after young marriage says regrets to recommend a hunt for a handsome cwk account like to use the cellphone of the office unplug Nununana, the working hours are calm if the Throwing Day Sexual Joke some of the GAVE MEANINGful Smile")</f>
        <v>Private work after young marriage says regrets to recommend a hunt for a handsome cwk account like to use the cellphone of the office unplug Nununana, the working hours are calm if the Throwing Day Sexual Joke some of the GAVE MEANINGful Smile</v>
      </c>
    </row>
    <row r="3496" ht="15.75" customHeight="1">
      <c r="A3496" s="3" t="s">
        <v>25316</v>
      </c>
      <c r="B3496" s="3" t="s">
        <v>25317</v>
      </c>
      <c r="C3496" s="3" t="s">
        <v>25318</v>
      </c>
      <c r="D3496" s="3" t="s">
        <v>25319</v>
      </c>
      <c r="E3496" s="3" t="s">
        <v>25320</v>
      </c>
      <c r="F3496" s="3" t="s">
        <v>25321</v>
      </c>
      <c r="G3496" s="3" t="s">
        <v>25322</v>
      </c>
      <c r="H3496" s="3" t="s">
        <v>25323</v>
      </c>
      <c r="I3496" s="3" t="str">
        <f>IFERROR(__xludf.DUMMYFUNCTION("GOOGLETRANSLATE(H3496,""id"",""en"")"),"Nakula Thank you, Mrs. Mega, happy young people, the family graduated from marriage, etc.")</f>
        <v>Nakula Thank you, Mrs. Mega, happy young people, the family graduated from marriage, etc.</v>
      </c>
    </row>
    <row r="3497" ht="15.75" customHeight="1">
      <c r="A3497" s="3" t="s">
        <v>25324</v>
      </c>
      <c r="B3497" s="3" t="s">
        <v>25325</v>
      </c>
      <c r="C3497" s="3" t="s">
        <v>25326</v>
      </c>
      <c r="D3497" s="3" t="s">
        <v>25327</v>
      </c>
      <c r="E3497" s="3" t="s">
        <v>25328</v>
      </c>
      <c r="F3497" s="3" t="s">
        <v>25329</v>
      </c>
      <c r="G3497" s="3" t="s">
        <v>25330</v>
      </c>
      <c r="H3497" s="3" t="s">
        <v>25331</v>
      </c>
      <c r="I3497" s="3" t="str">
        <f>IFERROR(__xludf.DUMMYFUNCTION("GOOGLETRANSLATE(H3497,""id"",""en"")"),"Marriage Young Child Wife Forgot Child Forgot Child Growth Development Not Babies Need Mental Children Ancur Teenagers Because Mental Not Just See Stress Ditiktok")</f>
        <v>Marriage Young Child Wife Forgot Child Forgot Child Growth Development Not Babies Need Mental Children Ancur Teenagers Because Mental Not Just See Stress Ditiktok</v>
      </c>
    </row>
    <row r="3498" ht="15.75" customHeight="1">
      <c r="A3498" s="3" t="s">
        <v>25332</v>
      </c>
      <c r="B3498" s="3" t="s">
        <v>25332</v>
      </c>
      <c r="C3498" s="3" t="s">
        <v>25333</v>
      </c>
      <c r="D3498" s="3" t="s">
        <v>25334</v>
      </c>
      <c r="E3498" s="3" t="s">
        <v>25335</v>
      </c>
      <c r="F3498" s="3" t="s">
        <v>25336</v>
      </c>
      <c r="G3498" s="3" t="s">
        <v>25337</v>
      </c>
      <c r="H3498" s="3" t="s">
        <v>25338</v>
      </c>
      <c r="I3498" s="3" t="str">
        <f>IFERROR(__xludf.DUMMYFUNCTION("GOOGLETRANSLATE(H3498,""id"",""en"")"),"trauma to see your parents, you are young")</f>
        <v>trauma to see your parents, you are young</v>
      </c>
    </row>
    <row r="3499" ht="15.75" customHeight="1">
      <c r="A3499" s="3" t="s">
        <v>25339</v>
      </c>
      <c r="B3499" s="3" t="s">
        <v>25340</v>
      </c>
      <c r="C3499" s="3" t="s">
        <v>25341</v>
      </c>
      <c r="D3499" s="3" t="s">
        <v>25342</v>
      </c>
      <c r="E3499" s="3" t="s">
        <v>25343</v>
      </c>
      <c r="F3499" s="3" t="s">
        <v>25344</v>
      </c>
      <c r="G3499" s="3" t="s">
        <v>25345</v>
      </c>
      <c r="H3499" s="3" t="s">
        <v>25346</v>
      </c>
      <c r="I3499" s="3" t="str">
        <f>IFERROR(__xludf.DUMMYFUNCTION("GOOGLETRANSLATE(H3499,""id"",""en"")"),"Young sister, younger siblings are better looking for work, let's live a beautiful marriage life, the shadow of an God")</f>
        <v>Young sister, younger siblings are better looking for work, let's live a beautiful marriage life, the shadow of an God</v>
      </c>
    </row>
    <row r="3500" ht="15.75" customHeight="1">
      <c r="A3500" s="3" t="s">
        <v>25347</v>
      </c>
      <c r="B3500" s="3" t="s">
        <v>25348</v>
      </c>
      <c r="C3500" s="3" t="s">
        <v>25349</v>
      </c>
      <c r="D3500" s="3" t="s">
        <v>25350</v>
      </c>
      <c r="E3500" s="3" t="s">
        <v>25351</v>
      </c>
      <c r="F3500" s="3" t="s">
        <v>25352</v>
      </c>
      <c r="G3500" s="3" t="s">
        <v>25353</v>
      </c>
      <c r="H3500" s="3" t="s">
        <v>25354</v>
      </c>
      <c r="I3500" s="3" t="str">
        <f>IFERROR(__xludf.DUMMYFUNCTION("GOOGLETRANSLATE(H3500,""id"",""en"")"),"Focus Young, Visit the Book of Reading Wawas Tauhal knows the realm of the mind of marriage marriage regrets anything")</f>
        <v>Focus Young, Visit the Book of Reading Wawas Tauhal knows the realm of the mind of marriage marriage regrets anything</v>
      </c>
    </row>
    <row r="3501" ht="15.75" customHeight="1">
      <c r="A3501" s="3" t="s">
        <v>25355</v>
      </c>
      <c r="B3501" s="3" t="s">
        <v>25356</v>
      </c>
      <c r="C3501" s="3" t="s">
        <v>25357</v>
      </c>
      <c r="D3501" s="3" t="s">
        <v>25358</v>
      </c>
      <c r="E3501" s="3" t="s">
        <v>25359</v>
      </c>
      <c r="F3501" s="3" t="s">
        <v>25360</v>
      </c>
      <c r="G3501" s="3" t="s">
        <v>25361</v>
      </c>
      <c r="H3501" s="3" t="s">
        <v>25362</v>
      </c>
      <c r="I3501" s="3" t="str">
        <f>IFERROR(__xludf.DUMMYFUNCTION("GOOGLETRANSLATE(H3501,""id"",""en"")"),"Hit the Kulo Chatchatan Brother, the guy is just shariga, he's a young married")</f>
        <v>Hit the Kulo Chatchatan Brother, the guy is just shariga, he's a young married</v>
      </c>
    </row>
    <row r="3502" ht="15.75" customHeight="1">
      <c r="A3502" s="3" t="s">
        <v>25363</v>
      </c>
      <c r="B3502" s="3" t="s">
        <v>25363</v>
      </c>
      <c r="C3502" s="3" t="s">
        <v>25364</v>
      </c>
      <c r="D3502" s="3" t="s">
        <v>25365</v>
      </c>
      <c r="E3502" s="3" t="s">
        <v>25366</v>
      </c>
      <c r="F3502" s="3" t="s">
        <v>25367</v>
      </c>
      <c r="G3502" s="3" t="s">
        <v>25368</v>
      </c>
      <c r="H3502" s="3" t="s">
        <v>25369</v>
      </c>
      <c r="I3502" s="3" t="str">
        <f>IFERROR(__xludf.DUMMYFUNCTION("GOOGLETRANSLATE(H3502,""id"",""en"")"),"MUTHAL MONEY MATE GEDEIN CHILDREN'S MILLION DOES NOT ENHARD EMERGENCY FUNDS FACILITIES FACILITIES RIGHT PARTNING YOUNG MIRRY TT")</f>
        <v>MUTHAL MONEY MATE GEDEIN CHILDREN'S MILLION DOES NOT ENHARD EMERGENCY FUNDS FACILITIES FACILITIES RIGHT PARTNING YOUNG MIRRY TT</v>
      </c>
    </row>
    <row r="3503" ht="15.75" customHeight="1">
      <c r="A3503" s="3" t="s">
        <v>25370</v>
      </c>
      <c r="B3503" s="3" t="s">
        <v>25370</v>
      </c>
      <c r="C3503" s="3" t="s">
        <v>25371</v>
      </c>
      <c r="D3503" s="3" t="s">
        <v>25372</v>
      </c>
      <c r="E3503" s="3" t="s">
        <v>25373</v>
      </c>
      <c r="F3503" s="3" t="s">
        <v>25374</v>
      </c>
      <c r="G3503" s="3" t="s">
        <v>25375</v>
      </c>
      <c r="H3503" s="3" t="s">
        <v>25376</v>
      </c>
      <c r="I3503" s="3" t="str">
        <f>IFERROR(__xludf.DUMMYFUNCTION("GOOGLETRANSLATE(H3503,""id"",""en"")"),"I don't know, it's just a successful stable money from the parents, saying that young marriage is just told to be told")</f>
        <v>I don't know, it's just a successful stable money from the parents, saying that young marriage is just told to be told</v>
      </c>
    </row>
    <row r="3504" ht="15.75" customHeight="1">
      <c r="A3504" s="3" t="s">
        <v>25377</v>
      </c>
      <c r="B3504" s="3" t="s">
        <v>25377</v>
      </c>
      <c r="C3504" s="3" t="s">
        <v>25378</v>
      </c>
      <c r="D3504" s="3" t="s">
        <v>25379</v>
      </c>
      <c r="E3504" s="3" t="s">
        <v>25380</v>
      </c>
      <c r="F3504" s="3" t="s">
        <v>25381</v>
      </c>
      <c r="G3504" s="3" t="s">
        <v>25382</v>
      </c>
      <c r="H3504" s="3" t="s">
        <v>25383</v>
      </c>
      <c r="I3504" s="3" t="str">
        <f>IFERROR(__xludf.DUMMYFUNCTION("GOOGLETRANSLATE(H3504,""id"",""en"")"),"tey stress bodoamat yaahhh live a young competition for marriage children no responsibility")</f>
        <v>tey stress bodoamat yaahhh live a young competition for marriage children no responsibility</v>
      </c>
    </row>
    <row r="3505" ht="15.75" customHeight="1">
      <c r="A3505" s="3" t="s">
        <v>25384</v>
      </c>
      <c r="B3505" s="3" t="s">
        <v>25385</v>
      </c>
      <c r="C3505" s="3" t="s">
        <v>25386</v>
      </c>
      <c r="D3505" s="3" t="s">
        <v>25387</v>
      </c>
      <c r="E3505" s="3" t="s">
        <v>25388</v>
      </c>
      <c r="F3505" s="3" t="s">
        <v>25389</v>
      </c>
      <c r="G3505" s="3" t="s">
        <v>25390</v>
      </c>
      <c r="H3505" s="3" t="s">
        <v>25391</v>
      </c>
      <c r="I3505" s="3" t="str">
        <f>IFERROR(__xludf.DUMMYFUNCTION("GOOGLETRANSLATE(H3505,""id"",""en"")"),"marriage achievements if you quickly don't hold sex")</f>
        <v>marriage achievements if you quickly don't hold sex</v>
      </c>
    </row>
    <row r="3506" ht="15.75" customHeight="1">
      <c r="A3506" s="3" t="s">
        <v>25392</v>
      </c>
      <c r="B3506" s="3" t="s">
        <v>25393</v>
      </c>
      <c r="C3506" s="3" t="s">
        <v>25394</v>
      </c>
      <c r="D3506" s="3" t="s">
        <v>25395</v>
      </c>
      <c r="E3506" s="3" t="s">
        <v>25396</v>
      </c>
      <c r="F3506" s="3" t="s">
        <v>25397</v>
      </c>
      <c r="G3506" s="3" t="s">
        <v>25398</v>
      </c>
      <c r="H3506" s="3" t="s">
        <v>25399</v>
      </c>
      <c r="I3506" s="3" t="str">
        <f>IFERROR(__xludf.DUMMYFUNCTION("GOOGLETRANSLATE(H3506,""id"",""en"")"),"Happy Salary Cars Father likes young marriage")</f>
        <v>Happy Salary Cars Father likes young marriage</v>
      </c>
    </row>
    <row r="3507" ht="15.75" customHeight="1">
      <c r="A3507" s="3" t="s">
        <v>25400</v>
      </c>
      <c r="B3507" s="3" t="s">
        <v>25400</v>
      </c>
      <c r="C3507" s="3" t="s">
        <v>25401</v>
      </c>
      <c r="D3507" s="3" t="s">
        <v>25402</v>
      </c>
      <c r="E3507" s="3" t="s">
        <v>25403</v>
      </c>
      <c r="F3507" s="3" t="s">
        <v>25404</v>
      </c>
      <c r="G3507" s="3" t="s">
        <v>25404</v>
      </c>
      <c r="H3507" s="3" t="s">
        <v>25405</v>
      </c>
      <c r="I3507" s="3" t="str">
        <f>IFERROR(__xludf.DUMMYFUNCTION("GOOGLETRANSLATE(H3507,""id"",""en"")"),"young marriage laaah better die")</f>
        <v>young marriage laaah better die</v>
      </c>
    </row>
    <row r="3508" ht="15.75" customHeight="1">
      <c r="A3508" s="3" t="s">
        <v>25406</v>
      </c>
      <c r="B3508" s="3" t="s">
        <v>25407</v>
      </c>
      <c r="C3508" s="3" t="s">
        <v>25408</v>
      </c>
      <c r="D3508" s="3" t="s">
        <v>25409</v>
      </c>
      <c r="E3508" s="3" t="s">
        <v>25410</v>
      </c>
      <c r="F3508" s="3" t="s">
        <v>25411</v>
      </c>
      <c r="G3508" s="3" t="s">
        <v>25412</v>
      </c>
      <c r="H3508" s="3" t="s">
        <v>25413</v>
      </c>
      <c r="I3508" s="3" t="str">
        <f>IFERROR(__xludf.DUMMYFUNCTION("GOOGLETRANSLATE(H3508,""id"",""en"")"),"young marriage if the mental money is not stable")</f>
        <v>young marriage if the mental money is not stable</v>
      </c>
    </row>
    <row r="3509" ht="15.75" customHeight="1">
      <c r="A3509" s="3" t="s">
        <v>25414</v>
      </c>
      <c r="B3509" s="3" t="s">
        <v>25415</v>
      </c>
      <c r="C3509" s="3" t="s">
        <v>25416</v>
      </c>
      <c r="D3509" s="3" t="s">
        <v>25417</v>
      </c>
      <c r="E3509" s="3" t="s">
        <v>25418</v>
      </c>
      <c r="F3509" s="3" t="s">
        <v>25419</v>
      </c>
      <c r="G3509" s="3" t="s">
        <v>25419</v>
      </c>
      <c r="H3509" s="3" t="s">
        <v>25420</v>
      </c>
      <c r="I3509" s="3" t="str">
        <f>IFERROR(__xludf.DUMMYFUNCTION("GOOGLETRANSLATE(H3509,""id"",""en"")"),"prospective brow young wedding candidates are delicious")</f>
        <v>prospective brow young wedding candidates are delicious</v>
      </c>
    </row>
    <row r="3510" ht="15.75" customHeight="1">
      <c r="A3510" s="3" t="s">
        <v>25421</v>
      </c>
      <c r="B3510" s="3" t="s">
        <v>25421</v>
      </c>
      <c r="C3510" s="3" t="s">
        <v>25422</v>
      </c>
      <c r="D3510" s="3" t="s">
        <v>25423</v>
      </c>
      <c r="E3510" s="3" t="s">
        <v>25424</v>
      </c>
      <c r="F3510" s="3" t="s">
        <v>25425</v>
      </c>
      <c r="G3510" s="3" t="s">
        <v>25426</v>
      </c>
      <c r="H3510" s="3" t="s">
        <v>25427</v>
      </c>
      <c r="I3510" s="3" t="str">
        <f>IFERROR(__xludf.DUMMYFUNCTION("GOOGLETRANSLATE(H3510,""id"",""en"")"),"young marriage age looking for a happy job")</f>
        <v>young marriage age looking for a happy job</v>
      </c>
    </row>
    <row r="3511" ht="15.75" customHeight="1">
      <c r="A3511" s="3" t="s">
        <v>25428</v>
      </c>
      <c r="B3511" s="3" t="s">
        <v>25429</v>
      </c>
      <c r="C3511" s="3" t="s">
        <v>25430</v>
      </c>
      <c r="D3511" s="3" t="s">
        <v>25431</v>
      </c>
      <c r="E3511" s="3" t="s">
        <v>25431</v>
      </c>
      <c r="F3511" s="3" t="s">
        <v>25432</v>
      </c>
      <c r="G3511" s="3" t="s">
        <v>25433</v>
      </c>
      <c r="H3511" s="3" t="s">
        <v>25434</v>
      </c>
      <c r="I3511" s="3" t="str">
        <f>IFERROR(__xludf.DUMMYFUNCTION("GOOGLETRANSLATE(H3511,""id"",""en"")"),"Under if marriage says it's old if you leave saying young")</f>
        <v>Under if marriage says it's old if you leave saying young</v>
      </c>
    </row>
    <row r="3512" ht="15.75" customHeight="1">
      <c r="A3512" s="3" t="s">
        <v>25435</v>
      </c>
      <c r="B3512" s="3" t="s">
        <v>25436</v>
      </c>
      <c r="C3512" s="3" t="s">
        <v>25437</v>
      </c>
      <c r="D3512" s="3" t="s">
        <v>25438</v>
      </c>
      <c r="E3512" s="3" t="s">
        <v>25439</v>
      </c>
      <c r="F3512" s="3" t="s">
        <v>25440</v>
      </c>
      <c r="G3512" s="3" t="s">
        <v>25440</v>
      </c>
      <c r="H3512" s="3" t="s">
        <v>25441</v>
      </c>
      <c r="I3512" s="3" t="str">
        <f>IFERROR(__xludf.DUMMYFUNCTION("GOOGLETRANSLATE(H3512,""id"",""en"")"),"Old Marriage Young Gabisa")</f>
        <v>Old Marriage Young Gabisa</v>
      </c>
    </row>
    <row r="3513" ht="15.75" customHeight="1">
      <c r="A3513" s="3" t="s">
        <v>25442</v>
      </c>
      <c r="B3513" s="3" t="s">
        <v>25443</v>
      </c>
      <c r="C3513" s="3" t="s">
        <v>25444</v>
      </c>
      <c r="D3513" s="3" t="s">
        <v>25445</v>
      </c>
      <c r="E3513" s="3" t="s">
        <v>25446</v>
      </c>
      <c r="F3513" s="3" t="s">
        <v>25447</v>
      </c>
      <c r="G3513" s="3" t="s">
        <v>25447</v>
      </c>
      <c r="H3513" s="3" t="s">
        <v>25448</v>
      </c>
      <c r="I3513" s="3" t="str">
        <f>IFERROR(__xludf.DUMMYFUNCTION("GOOGLETRANSLATE(H3513,""id"",""en"")"),"Young Marriage Friends Yes, the age of a cute child's car")</f>
        <v>Young Marriage Friends Yes, the age of a cute child's car</v>
      </c>
    </row>
    <row r="3514" ht="15.75" customHeight="1">
      <c r="A3514" s="3" t="s">
        <v>25449</v>
      </c>
      <c r="B3514" s="3" t="s">
        <v>25450</v>
      </c>
      <c r="C3514" s="3" t="s">
        <v>25451</v>
      </c>
      <c r="D3514" s="3" t="s">
        <v>25452</v>
      </c>
      <c r="E3514" s="3" t="s">
        <v>25453</v>
      </c>
      <c r="F3514" s="3" t="s">
        <v>25454</v>
      </c>
      <c r="G3514" s="3" t="s">
        <v>25455</v>
      </c>
      <c r="H3514" s="3" t="s">
        <v>25456</v>
      </c>
      <c r="I3514" s="3" t="str">
        <f>IFERROR(__xludf.DUMMYFUNCTION("GOOGLETRANSLATE(H3514,""id"",""en"")"),"Alhamdulillah, I didn't get annoyed that the marriage plan was just praying, fortunately, my grandmother didn't tease me, okay, the young")</f>
        <v>Alhamdulillah, I didn't get annoyed that the marriage plan was just praying, fortunately, my grandmother didn't tease me, okay, the young</v>
      </c>
    </row>
    <row r="3515" ht="15.75" customHeight="1">
      <c r="A3515" s="3" t="s">
        <v>25457</v>
      </c>
      <c r="B3515" s="3" t="s">
        <v>25458</v>
      </c>
      <c r="C3515" s="3" t="s">
        <v>25459</v>
      </c>
      <c r="D3515" s="3" t="s">
        <v>25460</v>
      </c>
      <c r="E3515" s="3" t="s">
        <v>25461</v>
      </c>
      <c r="F3515" s="3" t="s">
        <v>25462</v>
      </c>
      <c r="G3515" s="3" t="s">
        <v>25463</v>
      </c>
      <c r="H3515" s="3" t="s">
        <v>25464</v>
      </c>
      <c r="I3515" s="3" t="str">
        <f>IFERROR(__xludf.DUMMYFUNCTION("GOOGLETRANSLATE(H3515,""id"",""en"")"),"O Allah, send me, my girlfriend's girlfriend is a lot of marriage, a young age, you will live a life upgrade")</f>
        <v>O Allah, send me, my girlfriend's girlfriend is a lot of marriage, a young age, you will live a life upgrade</v>
      </c>
    </row>
    <row r="3516" ht="15.75" customHeight="1">
      <c r="A3516" s="3" t="s">
        <v>25465</v>
      </c>
      <c r="B3516" s="3" t="s">
        <v>25465</v>
      </c>
      <c r="C3516" s="3" t="s">
        <v>25466</v>
      </c>
      <c r="D3516" s="3" t="s">
        <v>25467</v>
      </c>
      <c r="E3516" s="3" t="s">
        <v>25468</v>
      </c>
      <c r="F3516" s="3" t="s">
        <v>25469</v>
      </c>
      <c r="G3516" s="3" t="s">
        <v>25469</v>
      </c>
      <c r="H3516" s="3" t="s">
        <v>25470</v>
      </c>
      <c r="I3516" s="3" t="str">
        <f>IFERROR(__xludf.DUMMYFUNCTION("GOOGLETRANSLATE(H3516,""id"",""en"")"),"old so you can't get young marriage")</f>
        <v>old so you can't get young marriage</v>
      </c>
    </row>
    <row r="3517" ht="15.75" customHeight="1">
      <c r="A3517" s="3" t="s">
        <v>25471</v>
      </c>
      <c r="B3517" s="3" t="s">
        <v>25472</v>
      </c>
      <c r="C3517" s="3" t="s">
        <v>25473</v>
      </c>
      <c r="D3517" s="3" t="s">
        <v>25474</v>
      </c>
      <c r="E3517" s="3" t="s">
        <v>25475</v>
      </c>
      <c r="F3517" s="3" t="s">
        <v>25476</v>
      </c>
      <c r="G3517" s="3" t="s">
        <v>25477</v>
      </c>
      <c r="H3517" s="3" t="s">
        <v>25478</v>
      </c>
      <c r="I3517" s="3" t="str">
        <f>IFERROR(__xludf.DUMMYFUNCTION("GOOGLETRANSLATE(H3517,""id"",""en"")"),"if the husband is wealthy and the heart of young marriage nder")</f>
        <v>if the husband is wealthy and the heart of young marriage nder</v>
      </c>
    </row>
    <row r="3518" ht="15.75" customHeight="1">
      <c r="A3518" s="3" t="s">
        <v>25479</v>
      </c>
      <c r="B3518" s="3" t="s">
        <v>25479</v>
      </c>
      <c r="C3518" s="3" t="s">
        <v>25480</v>
      </c>
      <c r="D3518" s="3" t="s">
        <v>25481</v>
      </c>
      <c r="E3518" s="3" t="s">
        <v>25482</v>
      </c>
      <c r="F3518" s="3" t="s">
        <v>25483</v>
      </c>
      <c r="G3518" s="3" t="s">
        <v>25483</v>
      </c>
      <c r="H3518" s="3" t="s">
        <v>25484</v>
      </c>
      <c r="I3518" s="3" t="str">
        <f>IFERROR(__xludf.DUMMYFUNCTION("GOOGLETRANSLATE(H3518,""id"",""en"")"),"Anniversary young boyfriend")</f>
        <v>Anniversary young boyfriend</v>
      </c>
    </row>
    <row r="3519" ht="15.75" customHeight="1">
      <c r="A3519" s="3" t="s">
        <v>25485</v>
      </c>
      <c r="B3519" s="3" t="s">
        <v>25485</v>
      </c>
      <c r="C3519" s="3" t="s">
        <v>25486</v>
      </c>
      <c r="D3519" s="3" t="s">
        <v>25487</v>
      </c>
      <c r="E3519" s="3" t="s">
        <v>25488</v>
      </c>
      <c r="F3519" s="3" t="s">
        <v>25489</v>
      </c>
      <c r="G3519" s="3" t="s">
        <v>25490</v>
      </c>
      <c r="H3519" s="3" t="s">
        <v>25491</v>
      </c>
      <c r="I3519" s="3" t="str">
        <f>IFERROR(__xludf.DUMMYFUNCTION("GOOGLETRANSLATE(H3519,""id"",""en"")"),"The age of teenagers is really young marriage, just realistic, just take care of it, sometimes it is unstable")</f>
        <v>The age of teenagers is really young marriage, just realistic, just take care of it, sometimes it is unstable</v>
      </c>
    </row>
    <row r="3520" ht="15.75" customHeight="1">
      <c r="A3520" s="3" t="s">
        <v>25492</v>
      </c>
      <c r="B3520" s="3" t="s">
        <v>25493</v>
      </c>
      <c r="C3520" s="3" t="s">
        <v>25494</v>
      </c>
      <c r="D3520" s="3" t="s">
        <v>25495</v>
      </c>
      <c r="E3520" s="3" t="s">
        <v>25496</v>
      </c>
      <c r="F3520" s="3" t="s">
        <v>25497</v>
      </c>
      <c r="G3520" s="3" t="s">
        <v>25498</v>
      </c>
      <c r="H3520" s="3" t="s">
        <v>25499</v>
      </c>
      <c r="I3520" s="3" t="str">
        <f>IFERROR(__xludf.DUMMYFUNCTION("GOOGLETRANSLATE(H3520,""id"",""en"")"),"the child's capt is a complete photo of a child buying parents make you think if the economy is ready for young marriage unstable, unstable economy, unstable, hell")</f>
        <v>the child's capt is a complete photo of a child buying parents make you think if the economy is ready for young marriage unstable, unstable economy, unstable, hell</v>
      </c>
    </row>
    <row r="3521" ht="15.75" customHeight="1">
      <c r="A3521" s="3" t="s">
        <v>25500</v>
      </c>
      <c r="B3521" s="3" t="s">
        <v>25501</v>
      </c>
      <c r="C3521" s="3" t="s">
        <v>25502</v>
      </c>
      <c r="D3521" s="3" t="s">
        <v>25503</v>
      </c>
      <c r="E3521" s="3" t="s">
        <v>25504</v>
      </c>
      <c r="F3521" s="3" t="s">
        <v>25505</v>
      </c>
      <c r="G3521" s="3" t="s">
        <v>25506</v>
      </c>
      <c r="H3521" s="3" t="s">
        <v>25507</v>
      </c>
      <c r="I3521" s="3" t="str">
        <f>IFERROR(__xludf.DUMMYFUNCTION("GOOGLETRANSLATE(H3521,""id"",""en"")"),"Young Marriage Friends Children make SW kids honest children, very cute children sometimes make SW if it's hard to run smoothly, sometimes it makes SW rich in expensive")</f>
        <v>Young Marriage Friends Children make SW kids honest children, very cute children sometimes make SW if it's hard to run smoothly, sometimes it makes SW rich in expensive</v>
      </c>
    </row>
    <row r="3522" ht="15.75" customHeight="1">
      <c r="A3522" s="3" t="s">
        <v>25508</v>
      </c>
      <c r="B3522" s="3" t="s">
        <v>25508</v>
      </c>
      <c r="C3522" s="3" t="s">
        <v>25509</v>
      </c>
      <c r="D3522" s="3" t="s">
        <v>25510</v>
      </c>
      <c r="E3522" s="3" t="s">
        <v>25511</v>
      </c>
      <c r="F3522" s="3" t="s">
        <v>25512</v>
      </c>
      <c r="G3522" s="3" t="s">
        <v>25513</v>
      </c>
      <c r="H3522" s="3" t="s">
        <v>25514</v>
      </c>
      <c r="I3522" s="3" t="str">
        <f>IFERROR(__xludf.DUMMYFUNCTION("GOOGLETRANSLATE(H3522,""id"",""en"")"),"because it's not young, the economy is stable because marriage needs a candidate money")</f>
        <v>because it's not young, the economy is stable because marriage needs a candidate money</v>
      </c>
    </row>
    <row r="3523" ht="15.75" customHeight="1">
      <c r="A3523" s="3" t="s">
        <v>25515</v>
      </c>
      <c r="B3523" s="3" t="s">
        <v>25515</v>
      </c>
      <c r="C3523" s="3" t="s">
        <v>25516</v>
      </c>
      <c r="D3523" s="3" t="s">
        <v>25517</v>
      </c>
      <c r="E3523" s="3" t="s">
        <v>25518</v>
      </c>
      <c r="F3523" s="3" t="s">
        <v>25519</v>
      </c>
      <c r="G3523" s="3" t="s">
        <v>25520</v>
      </c>
      <c r="H3523" s="3" t="s">
        <v>25521</v>
      </c>
      <c r="I3523" s="3" t="str">
        <f>IFERROR(__xludf.DUMMYFUNCTION("GOOGLETRANSLATE(H3523,""id"",""en"")"),"Tanjiro if I'm not mistaken, it's different, the old zenit of the yellow, the young marriage, is normal, it's really stressful to choose marriage")</f>
        <v>Tanjiro if I'm not mistaken, it's different, the old zenit of the yellow, the young marriage, is normal, it's really stressful to choose marriage</v>
      </c>
    </row>
    <row r="3524" ht="15.75" customHeight="1">
      <c r="A3524" s="3" t="s">
        <v>25522</v>
      </c>
      <c r="B3524" s="3" t="s">
        <v>25523</v>
      </c>
      <c r="C3524" s="3" t="s">
        <v>25524</v>
      </c>
      <c r="D3524" s="3" t="s">
        <v>25525</v>
      </c>
      <c r="E3524" s="3" t="s">
        <v>25526</v>
      </c>
      <c r="F3524" s="3" t="s">
        <v>25527</v>
      </c>
      <c r="G3524" s="3" t="s">
        <v>25527</v>
      </c>
      <c r="H3524" s="3" t="s">
        <v>25528</v>
      </c>
      <c r="I3524" s="3" t="str">
        <f>IFERROR(__xludf.DUMMYFUNCTION("GOOGLETRANSLATE(H3524,""id"",""en"")"),"really young marriage traces of young marriage targets afraid of marriage people's families see the internet is super worried")</f>
        <v>really young marriage traces of young marriage targets afraid of marriage people's families see the internet is super worried</v>
      </c>
    </row>
    <row r="3525" ht="15.75" customHeight="1">
      <c r="A3525" s="3" t="s">
        <v>25529</v>
      </c>
      <c r="B3525" s="3" t="s">
        <v>25530</v>
      </c>
      <c r="C3525" s="3" t="s">
        <v>25531</v>
      </c>
      <c r="D3525" s="3" t="s">
        <v>25532</v>
      </c>
      <c r="E3525" s="3" t="s">
        <v>25533</v>
      </c>
      <c r="F3525" s="3" t="s">
        <v>25534</v>
      </c>
      <c r="G3525" s="3" t="s">
        <v>25535</v>
      </c>
      <c r="H3525" s="3" t="s">
        <v>25536</v>
      </c>
      <c r="I3525" s="3" t="str">
        <f>IFERROR(__xludf.DUMMYFUNCTION("GOOGLETRANSLATE(H3525,""id"",""en"")"),"Easy Young Marriage Parents Million Months of Months -in -laws and Husbandry Business Work International Business Hanging Thinking")</f>
        <v>Easy Young Marriage Parents Million Months of Months -in -laws and Husbandry Business Work International Business Hanging Thinking</v>
      </c>
    </row>
    <row r="3526" ht="15.75" customHeight="1">
      <c r="A3526" s="3" t="s">
        <v>25537</v>
      </c>
      <c r="B3526" s="3" t="s">
        <v>25538</v>
      </c>
      <c r="C3526" s="3" t="s">
        <v>25539</v>
      </c>
      <c r="D3526" s="3" t="s">
        <v>25540</v>
      </c>
      <c r="E3526" s="3" t="s">
        <v>25541</v>
      </c>
      <c r="F3526" s="3" t="s">
        <v>25542</v>
      </c>
      <c r="G3526" s="3" t="s">
        <v>25543</v>
      </c>
      <c r="H3526" s="3" t="s">
        <v>25544</v>
      </c>
      <c r="I3526" s="3" t="str">
        <f>IFERROR(__xludf.DUMMYFUNCTION("GOOGLETRANSLATE(H3526,""id"",""en"")"),"It's better to find a job, you're satisfied with youth, thinking about marriage")</f>
        <v>It's better to find a job, you're satisfied with youth, thinking about marriage</v>
      </c>
    </row>
    <row r="3527" ht="15.75" customHeight="1">
      <c r="A3527" s="3" t="s">
        <v>25545</v>
      </c>
      <c r="B3527" s="3" t="s">
        <v>25546</v>
      </c>
      <c r="C3527" s="3" t="s">
        <v>25547</v>
      </c>
      <c r="D3527" s="3" t="s">
        <v>25548</v>
      </c>
      <c r="E3527" s="3" t="s">
        <v>25548</v>
      </c>
      <c r="F3527" s="3" t="s">
        <v>25549</v>
      </c>
      <c r="G3527" s="3" t="s">
        <v>25549</v>
      </c>
      <c r="H3527" s="3" t="s">
        <v>25550</v>
      </c>
      <c r="I3527" s="3" t="str">
        <f>IFERROR(__xludf.DUMMYFUNCTION("GOOGLETRANSLATE(H3527,""id"",""en"")"),"Young cousin invited marriage")</f>
        <v>Young cousin invited marriage</v>
      </c>
    </row>
    <row r="3528" ht="15.75" customHeight="1">
      <c r="A3528" s="3" t="s">
        <v>25551</v>
      </c>
      <c r="B3528" s="3" t="s">
        <v>25551</v>
      </c>
      <c r="C3528" s="3" t="s">
        <v>25552</v>
      </c>
      <c r="D3528" s="3" t="s">
        <v>25553</v>
      </c>
      <c r="E3528" s="3" t="s">
        <v>25554</v>
      </c>
      <c r="F3528" s="3" t="s">
        <v>25555</v>
      </c>
      <c r="G3528" s="3" t="s">
        <v>25556</v>
      </c>
      <c r="H3528" s="3" t="s">
        <v>25557</v>
      </c>
      <c r="I3528" s="3" t="str">
        <f>IFERROR(__xludf.DUMMYFUNCTION("GOOGLETRANSLATE(H3528,""id"",""en"")"),"Haitham Haitham Boyfriend Marriage Bukangw Find a tantrum, just know the young Hayi Gwgw Hayi Pacarandia consider a complicated room friend.")</f>
        <v>Haitham Haitham Boyfriend Marriage Bukangw Find a tantrum, just know the young Hayi Gwgw Hayi Pacarandia consider a complicated room friend.</v>
      </c>
    </row>
    <row r="3529" ht="15.75" customHeight="1">
      <c r="A3529" s="3" t="s">
        <v>25558</v>
      </c>
      <c r="B3529" s="3" t="s">
        <v>25559</v>
      </c>
      <c r="C3529" s="3" t="s">
        <v>25560</v>
      </c>
      <c r="D3529" s="3" t="s">
        <v>25561</v>
      </c>
      <c r="E3529" s="3" t="s">
        <v>25562</v>
      </c>
      <c r="F3529" s="3" t="s">
        <v>25563</v>
      </c>
      <c r="G3529" s="3" t="s">
        <v>25564</v>
      </c>
      <c r="H3529" s="3" t="s">
        <v>25565</v>
      </c>
      <c r="I3529" s="3" t="str">
        <f>IFERROR(__xludf.DUMMYFUNCTION("GOOGLETRANSLATE(H3529,""id"",""en"")"),"marriage of a nolep person, there is no discussing young marriage children, first wkwwkwk sorry to add revenge fuck")</f>
        <v>marriage of a nolep person, there is no discussing young marriage children, first wkwwkwk sorry to add revenge fuck</v>
      </c>
    </row>
    <row r="3530" ht="15.75" customHeight="1">
      <c r="A3530" s="3" t="s">
        <v>25566</v>
      </c>
      <c r="B3530" s="3" t="s">
        <v>25566</v>
      </c>
      <c r="C3530" s="3" t="s">
        <v>25567</v>
      </c>
      <c r="D3530" s="3" t="s">
        <v>25568</v>
      </c>
      <c r="E3530" s="3" t="s">
        <v>25569</v>
      </c>
      <c r="F3530" s="3" t="s">
        <v>25570</v>
      </c>
      <c r="G3530" s="3" t="s">
        <v>25571</v>
      </c>
      <c r="H3530" s="3" t="s">
        <v>25572</v>
      </c>
      <c r="I3530" s="3" t="str">
        <f>IFERROR(__xludf.DUMMYFUNCTION("GOOGLETRANSLATE(H3530,""id"",""en"")"),"Just speaking of marriage cousin, the child said that you were young")</f>
        <v>Just speaking of marriage cousin, the child said that you were young</v>
      </c>
    </row>
    <row r="3531" ht="15.75" customHeight="1">
      <c r="A3531" s="3" t="s">
        <v>25573</v>
      </c>
      <c r="B3531" s="3" t="s">
        <v>25574</v>
      </c>
      <c r="C3531" s="3" t="s">
        <v>25575</v>
      </c>
      <c r="D3531" s="3" t="s">
        <v>25576</v>
      </c>
      <c r="E3531" s="3" t="s">
        <v>25577</v>
      </c>
      <c r="F3531" s="3" t="s">
        <v>25578</v>
      </c>
      <c r="G3531" s="3" t="s">
        <v>25579</v>
      </c>
      <c r="H3531" s="3" t="s">
        <v>25580</v>
      </c>
      <c r="I3531" s="3" t="str">
        <f>IFERROR(__xludf.DUMMYFUNCTION("GOOGLETRANSLATE(H3531,""id"",""en"")"),"if it's old, it's good if it's good if you are young, the taste of buying olshop is expensive, the item will pass marriage")</f>
        <v>if it's old, it's good if it's good if you are young, the taste of buying olshop is expensive, the item will pass marriage</v>
      </c>
    </row>
    <row r="3532" ht="15.75" customHeight="1">
      <c r="A3532" s="3" t="s">
        <v>25581</v>
      </c>
      <c r="B3532" s="3" t="s">
        <v>25582</v>
      </c>
      <c r="C3532" s="3" t="s">
        <v>25583</v>
      </c>
      <c r="D3532" s="3" t="s">
        <v>25584</v>
      </c>
      <c r="E3532" s="3" t="s">
        <v>25585</v>
      </c>
      <c r="F3532" s="3" t="s">
        <v>25586</v>
      </c>
      <c r="G3532" s="3" t="s">
        <v>25587</v>
      </c>
      <c r="H3532" s="3" t="s">
        <v>25588</v>
      </c>
      <c r="I3532" s="3" t="str">
        <f>IFERROR(__xludf.DUMMYFUNCTION("GOOGLETRANSLATE(H3532,""id"",""en"")"),"well sorry to hear the niece of young marriage stories so that they don't marry a stubborn teaching, hueheh")</f>
        <v>well sorry to hear the niece of young marriage stories so that they don't marry a stubborn teaching, hueheh</v>
      </c>
    </row>
    <row r="3533" ht="15.75" customHeight="1">
      <c r="A3533" s="3" t="s">
        <v>25589</v>
      </c>
      <c r="B3533" s="3" t="s">
        <v>25590</v>
      </c>
      <c r="C3533" s="3" t="s">
        <v>25591</v>
      </c>
      <c r="D3533" s="3" t="s">
        <v>25592</v>
      </c>
      <c r="E3533" s="3" t="s">
        <v>25593</v>
      </c>
      <c r="F3533" s="3" t="s">
        <v>25594</v>
      </c>
      <c r="G3533" s="3" t="s">
        <v>25594</v>
      </c>
      <c r="H3533" s="3" t="s">
        <v>25595</v>
      </c>
      <c r="I3533" s="3" t="str">
        <f>IFERROR(__xludf.DUMMYFUNCTION("GOOGLETRANSLATE(H3533,""id"",""en"")"),"cute young cousin marriage confused cok if jealous really weird fuck")</f>
        <v>cute young cousin marriage confused cok if jealous really weird fuck</v>
      </c>
    </row>
    <row r="3534" ht="15.75" customHeight="1">
      <c r="A3534" s="3" t="s">
        <v>25596</v>
      </c>
      <c r="B3534" s="3" t="s">
        <v>25597</v>
      </c>
      <c r="C3534" s="3" t="s">
        <v>25598</v>
      </c>
      <c r="D3534" s="3" t="s">
        <v>25599</v>
      </c>
      <c r="E3534" s="3" t="s">
        <v>25600</v>
      </c>
      <c r="F3534" s="3" t="s">
        <v>25601</v>
      </c>
      <c r="G3534" s="3" t="s">
        <v>25602</v>
      </c>
      <c r="H3534" s="3" t="s">
        <v>25603</v>
      </c>
      <c r="I3534" s="3" t="str">
        <f>IFERROR(__xludf.DUMMYFUNCTION("GOOGLETRANSLATE(H3534,""id"",""en"")"),"wkwkwkkwk young age Sangu Eid marriage sangu Eid marriage tap immediately replace")</f>
        <v>wkwkwkkwk young age Sangu Eid marriage sangu Eid marriage tap immediately replace</v>
      </c>
    </row>
    <row r="3535" ht="15.75" customHeight="1">
      <c r="A3535" s="3" t="s">
        <v>25604</v>
      </c>
      <c r="B3535" s="3" t="s">
        <v>25605</v>
      </c>
      <c r="C3535" s="3" t="s">
        <v>25606</v>
      </c>
      <c r="D3535" s="3" t="s">
        <v>25607</v>
      </c>
      <c r="E3535" s="3" t="s">
        <v>25608</v>
      </c>
      <c r="F3535" s="3" t="s">
        <v>25609</v>
      </c>
      <c r="G3535" s="3" t="s">
        <v>25610</v>
      </c>
      <c r="H3535" s="3" t="s">
        <v>25611</v>
      </c>
      <c r="I3535" s="3" t="str">
        <f>IFERROR(__xludf.DUMMYFUNCTION("GOOGLETRANSLATE(H3535,""id"",""en"")"),"Eid young cousin bring the application of the work story there")</f>
        <v>Eid young cousin bring the application of the work story there</v>
      </c>
    </row>
    <row r="3536" ht="15.75" customHeight="1">
      <c r="A3536" s="3" t="s">
        <v>25612</v>
      </c>
      <c r="B3536" s="3" t="s">
        <v>25613</v>
      </c>
      <c r="C3536" s="3" t="s">
        <v>25614</v>
      </c>
      <c r="D3536" s="3" t="s">
        <v>25615</v>
      </c>
      <c r="E3536" s="3" t="s">
        <v>25616</v>
      </c>
      <c r="F3536" s="3" t="s">
        <v>25617</v>
      </c>
      <c r="G3536" s="3" t="s">
        <v>25617</v>
      </c>
      <c r="H3536" s="3" t="s">
        <v>25618</v>
      </c>
      <c r="I3536" s="3" t="str">
        <f>IFERROR(__xludf.DUMMYFUNCTION("GOOGLETRANSLATE(H3536,""id"",""en"")"),"bro widow of a neighbor's widow says the widow of marriage angry is reasonable because it is still etiquette courtesy understanding of her young people")</f>
        <v>bro widow of a neighbor's widow says the widow of marriage angry is reasonable because it is still etiquette courtesy understanding of her young people</v>
      </c>
    </row>
    <row r="3537" ht="15.75" customHeight="1">
      <c r="A3537" s="3" t="s">
        <v>25619</v>
      </c>
      <c r="B3537" s="3" t="s">
        <v>25620</v>
      </c>
      <c r="C3537" s="3" t="s">
        <v>25621</v>
      </c>
      <c r="D3537" s="3" t="s">
        <v>25622</v>
      </c>
      <c r="E3537" s="3" t="s">
        <v>25623</v>
      </c>
      <c r="F3537" s="3" t="s">
        <v>25624</v>
      </c>
      <c r="G3537" s="3" t="s">
        <v>25625</v>
      </c>
      <c r="H3537" s="3" t="s">
        <v>25626</v>
      </c>
      <c r="I3537" s="3" t="str">
        <f>IFERROR(__xludf.DUMMYFUNCTION("GOOGLETRANSLATE(H3537,""id"",""en"")"),"sungkem wrong aunt gathering suddenly announced if the friendship of marriage passed the work immediately discussed the young people")</f>
        <v>sungkem wrong aunt gathering suddenly announced if the friendship of marriage passed the work immediately discussed the young people</v>
      </c>
    </row>
    <row r="3538" ht="15.75" customHeight="1">
      <c r="A3538" s="3" t="s">
        <v>25627</v>
      </c>
      <c r="B3538" s="3" t="s">
        <v>25627</v>
      </c>
      <c r="C3538" s="3" t="s">
        <v>25628</v>
      </c>
      <c r="D3538" s="3" t="s">
        <v>25629</v>
      </c>
      <c r="E3538" s="3" t="s">
        <v>25630</v>
      </c>
      <c r="F3538" s="3" t="s">
        <v>25631</v>
      </c>
      <c r="G3538" s="3" t="s">
        <v>25632</v>
      </c>
      <c r="H3538" s="3" t="s">
        <v>25633</v>
      </c>
      <c r="I3538" s="3" t="str">
        <f>IFERROR(__xludf.DUMMYFUNCTION("GOOGLETRANSLATE(H3538,""id"",""en"")"),"Listen to the household story of my friend's marriage if you don't get married young, I will build a household, love to get married with marriage")</f>
        <v>Listen to the household story of my friend's marriage if you don't get married young, I will build a household, love to get married with marriage</v>
      </c>
    </row>
    <row r="3539" ht="15.75" customHeight="1">
      <c r="A3539" s="3" t="s">
        <v>25634</v>
      </c>
      <c r="B3539" s="3" t="s">
        <v>25634</v>
      </c>
      <c r="C3539" s="3" t="s">
        <v>25635</v>
      </c>
      <c r="D3539" s="3" t="s">
        <v>25636</v>
      </c>
      <c r="E3539" s="3" t="s">
        <v>25637</v>
      </c>
      <c r="F3539" s="3" t="s">
        <v>25638</v>
      </c>
      <c r="G3539" s="3" t="s">
        <v>25639</v>
      </c>
      <c r="H3539" s="3" t="s">
        <v>25640</v>
      </c>
      <c r="I3539" s="3" t="str">
        <f>IFERROR(__xludf.DUMMYFUNCTION("GOOGLETRANSLATE(H3539,""id"",""en"")"),"the nature of the influence is afraid to choose the wrong person wrong nder marriage young competition just a good life like to enjoy it if you know")</f>
        <v>the nature of the influence is afraid to choose the wrong person wrong nder marriage young competition just a good life like to enjoy it if you know</v>
      </c>
    </row>
    <row r="3540" ht="15.75" customHeight="1">
      <c r="A3540" s="3" t="s">
        <v>25641</v>
      </c>
      <c r="B3540" s="3" t="s">
        <v>25642</v>
      </c>
      <c r="C3540" s="3" t="s">
        <v>25643</v>
      </c>
      <c r="D3540" s="3" t="s">
        <v>25644</v>
      </c>
      <c r="E3540" s="3" t="s">
        <v>25645</v>
      </c>
      <c r="F3540" s="3" t="s">
        <v>25646</v>
      </c>
      <c r="G3540" s="3" t="s">
        <v>25647</v>
      </c>
      <c r="H3540" s="3" t="s">
        <v>25648</v>
      </c>
      <c r="I3540" s="3" t="str">
        <f>IFERROR(__xludf.DUMMYFUNCTION("GOOGLETRANSLATE(H3540,""id"",""en"")"),"marriage candidates are dilated while young etc.")</f>
        <v>marriage candidates are dilated while young etc.</v>
      </c>
    </row>
    <row r="3541" ht="15.75" customHeight="1">
      <c r="A3541" s="3" t="s">
        <v>25649</v>
      </c>
      <c r="B3541" s="3" t="s">
        <v>25650</v>
      </c>
      <c r="C3541" s="3" t="s">
        <v>25651</v>
      </c>
      <c r="D3541" s="3" t="s">
        <v>25652</v>
      </c>
      <c r="E3541" s="3" t="s">
        <v>25653</v>
      </c>
      <c r="F3541" s="3" t="s">
        <v>25654</v>
      </c>
      <c r="G3541" s="3" t="s">
        <v>25655</v>
      </c>
      <c r="H3541" s="3" t="s">
        <v>25656</v>
      </c>
      <c r="I3541" s="3" t="str">
        <f>IFERROR(__xludf.DUMMYFUNCTION("GOOGLETRANSLATE(H3541,""id"",""en"")"),"THR if the family except work is married, a young child, a young pair")</f>
        <v>THR if the family except work is married, a young child, a young pair</v>
      </c>
    </row>
    <row r="3542" ht="15.75" customHeight="1">
      <c r="A3542" s="3" t="s">
        <v>25657</v>
      </c>
      <c r="B3542" s="3" t="s">
        <v>25658</v>
      </c>
      <c r="C3542" s="3" t="s">
        <v>170</v>
      </c>
      <c r="D3542" s="3" t="s">
        <v>169</v>
      </c>
      <c r="E3542" s="3" t="s">
        <v>169</v>
      </c>
      <c r="F3542" s="3" t="s">
        <v>169</v>
      </c>
      <c r="G3542" s="3" t="s">
        <v>169</v>
      </c>
      <c r="H3542" s="3" t="s">
        <v>170</v>
      </c>
      <c r="I3542" s="3" t="str">
        <f>IFERROR(__xludf.DUMMYFUNCTION("GOOGLETRANSLATE(H3542,""id"",""en"")"),"The Young Marriage")</f>
        <v>The Young Marriage</v>
      </c>
    </row>
    <row r="3543" ht="15.75" customHeight="1">
      <c r="A3543" s="3" t="s">
        <v>25659</v>
      </c>
      <c r="B3543" s="3" t="s">
        <v>25660</v>
      </c>
      <c r="C3543" s="3" t="s">
        <v>25661</v>
      </c>
      <c r="D3543" s="3" t="s">
        <v>25662</v>
      </c>
      <c r="E3543" s="3" t="s">
        <v>25663</v>
      </c>
      <c r="F3543" s="3" t="s">
        <v>25664</v>
      </c>
      <c r="G3543" s="3" t="s">
        <v>25665</v>
      </c>
      <c r="H3543" s="3" t="s">
        <v>25666</v>
      </c>
      <c r="I3543" s="3" t="str">
        <f>IFERROR(__xludf.DUMMYFUNCTION("GOOGLETRANSLATE(H3543,""id"",""en"")"),"guys if you think that you are married to a young person")</f>
        <v>guys if you think that you are married to a young person</v>
      </c>
    </row>
    <row r="3544" ht="15.75" customHeight="1">
      <c r="A3544" s="3" t="s">
        <v>25667</v>
      </c>
      <c r="B3544" s="3" t="s">
        <v>25668</v>
      </c>
      <c r="C3544" s="3" t="s">
        <v>25669</v>
      </c>
      <c r="D3544" s="3" t="s">
        <v>25670</v>
      </c>
      <c r="E3544" s="3" t="s">
        <v>25671</v>
      </c>
      <c r="F3544" s="3" t="s">
        <v>25672</v>
      </c>
      <c r="G3544" s="3" t="s">
        <v>25672</v>
      </c>
      <c r="H3544" s="3" t="s">
        <v>25673</v>
      </c>
      <c r="I3544" s="3" t="str">
        <f>IFERROR(__xludf.DUMMYFUNCTION("GOOGLETRANSLATE(H3544,""id"",""en"")"),"the spirit of nder likes young people to buy assets of names, marriage to marry wealth")</f>
        <v>the spirit of nder likes young people to buy assets of names, marriage to marry wealth</v>
      </c>
    </row>
    <row r="3545" ht="15.75" customHeight="1">
      <c r="A3545" s="3" t="s">
        <v>25674</v>
      </c>
      <c r="B3545" s="3" t="s">
        <v>25675</v>
      </c>
      <c r="C3545" s="3" t="s">
        <v>25676</v>
      </c>
      <c r="D3545" s="3" t="s">
        <v>25677</v>
      </c>
      <c r="E3545" s="3" t="s">
        <v>25678</v>
      </c>
      <c r="F3545" s="3" t="s">
        <v>25679</v>
      </c>
      <c r="G3545" s="3" t="s">
        <v>25679</v>
      </c>
      <c r="H3545" s="3" t="s">
        <v>25680</v>
      </c>
      <c r="I3545" s="3" t="str">
        <f>IFERROR(__xludf.DUMMYFUNCTION("GOOGLETRANSLATE(H3545,""id"",""en"")"),"Baper maximum ahhhh thank you femiw, good luck")</f>
        <v>Baper maximum ahhhh thank you femiw, good luck</v>
      </c>
    </row>
    <row r="3546" ht="15.75" customHeight="1">
      <c r="A3546" s="3" t="s">
        <v>25681</v>
      </c>
      <c r="B3546" s="3" t="s">
        <v>25682</v>
      </c>
      <c r="C3546" s="3" t="s">
        <v>25683</v>
      </c>
      <c r="D3546" s="3" t="s">
        <v>25684</v>
      </c>
      <c r="E3546" s="3" t="s">
        <v>25685</v>
      </c>
      <c r="F3546" s="3" t="s">
        <v>25686</v>
      </c>
      <c r="G3546" s="3" t="s">
        <v>25686</v>
      </c>
      <c r="H3546" s="3" t="s">
        <v>25687</v>
      </c>
      <c r="I3546" s="3" t="str">
        <f>IFERROR(__xludf.DUMMYFUNCTION("GOOGLETRANSLATE(H3546,""id"",""en"")"),"Lebaran Create Uncle Uniform Marriage Special Youth Jelbab Coksu")</f>
        <v>Lebaran Create Uncle Uniform Marriage Special Youth Jelbab Coksu</v>
      </c>
    </row>
    <row r="3547" ht="15.75" customHeight="1">
      <c r="A3547" s="3" t="s">
        <v>25688</v>
      </c>
      <c r="B3547" s="3" t="s">
        <v>25688</v>
      </c>
      <c r="C3547" s="3" t="s">
        <v>25689</v>
      </c>
      <c r="D3547" s="3" t="s">
        <v>25690</v>
      </c>
      <c r="E3547" s="3" t="s">
        <v>25691</v>
      </c>
      <c r="F3547" s="3" t="s">
        <v>25692</v>
      </c>
      <c r="G3547" s="3" t="s">
        <v>25693</v>
      </c>
      <c r="H3547" s="3" t="s">
        <v>25694</v>
      </c>
      <c r="I3547" s="3" t="str">
        <f>IFERROR(__xludf.DUMMYFUNCTION("GOOGLETRANSLATE(H3547,""id"",""en"")"),"Career Young Enjoyment Marriage")</f>
        <v>Career Young Enjoyment Marriage</v>
      </c>
    </row>
    <row r="3548" ht="15.75" customHeight="1">
      <c r="A3548" s="3" t="s">
        <v>25695</v>
      </c>
      <c r="B3548" s="3" t="s">
        <v>25696</v>
      </c>
      <c r="C3548" s="3" t="s">
        <v>25697</v>
      </c>
      <c r="D3548" s="3" t="s">
        <v>25698</v>
      </c>
      <c r="E3548" s="3" t="s">
        <v>25699</v>
      </c>
      <c r="F3548" s="3" t="s">
        <v>25700</v>
      </c>
      <c r="G3548" s="3" t="s">
        <v>25701</v>
      </c>
      <c r="H3548" s="3" t="s">
        <v>25702</v>
      </c>
      <c r="I3548" s="3" t="str">
        <f>IFERROR(__xludf.DUMMYFUNCTION("GOOGLETRANSLATE(H3548,""id"",""en"")"),"when the family marriage the young young family is happy, thank God")</f>
        <v>when the family marriage the young young family is happy, thank God</v>
      </c>
    </row>
    <row r="3549" ht="15.75" customHeight="1">
      <c r="A3549" s="3" t="s">
        <v>25703</v>
      </c>
      <c r="B3549" s="3" t="s">
        <v>25704</v>
      </c>
      <c r="C3549" s="3" t="s">
        <v>25704</v>
      </c>
      <c r="D3549" s="3" t="s">
        <v>25705</v>
      </c>
      <c r="E3549" s="3" t="s">
        <v>25706</v>
      </c>
      <c r="F3549" s="3" t="s">
        <v>25707</v>
      </c>
      <c r="G3549" s="3" t="s">
        <v>25707</v>
      </c>
      <c r="H3549" s="3" t="s">
        <v>25708</v>
      </c>
      <c r="I3549" s="3" t="str">
        <f>IFERROR(__xludf.DUMMYFUNCTION("GOOGLETRANSLATE(H3549,""id"",""en"")"),"Cok Bahas Marriage Young Fuck")</f>
        <v>Cok Bahas Marriage Young Fuck</v>
      </c>
    </row>
    <row r="3550" ht="15.75" customHeight="1">
      <c r="A3550" s="3" t="s">
        <v>25709</v>
      </c>
      <c r="B3550" s="3" t="s">
        <v>25710</v>
      </c>
      <c r="C3550" s="3" t="s">
        <v>25711</v>
      </c>
      <c r="D3550" s="3" t="s">
        <v>25712</v>
      </c>
      <c r="E3550" s="3" t="s">
        <v>25713</v>
      </c>
      <c r="F3550" s="3" t="s">
        <v>25713</v>
      </c>
      <c r="G3550" s="3" t="s">
        <v>25713</v>
      </c>
      <c r="H3550" s="3" t="s">
        <v>25714</v>
      </c>
      <c r="I3550" s="3" t="str">
        <f>IFERROR(__xludf.DUMMYFUNCTION("GOOGLETRANSLATE(H3550,""id"",""en"")"),"Again Marriage Young Young Divorce")</f>
        <v>Again Marriage Young Young Divorce</v>
      </c>
    </row>
    <row r="3551" ht="15.75" customHeight="1">
      <c r="A3551" s="3" t="s">
        <v>25715</v>
      </c>
      <c r="B3551" s="3" t="s">
        <v>25715</v>
      </c>
      <c r="C3551" s="3" t="s">
        <v>25716</v>
      </c>
      <c r="D3551" s="3" t="s">
        <v>25717</v>
      </c>
      <c r="E3551" s="3" t="s">
        <v>25718</v>
      </c>
      <c r="F3551" s="3" t="s">
        <v>25719</v>
      </c>
      <c r="G3551" s="3" t="s">
        <v>25719</v>
      </c>
      <c r="H3551" s="3" t="s">
        <v>25720</v>
      </c>
      <c r="I3551" s="3" t="str">
        <f>IFERROR(__xludf.DUMMYFUNCTION("GOOGLETRANSLATE(H3551,""id"",""en"")"),"Wait a minute, marry a little son -in -law marriage fuck")</f>
        <v>Wait a minute, marry a little son -in -law marriage fuck</v>
      </c>
    </row>
    <row r="3552" ht="15.75" customHeight="1">
      <c r="A3552" s="3" t="s">
        <v>25721</v>
      </c>
      <c r="B3552" s="3" t="s">
        <v>25722</v>
      </c>
      <c r="C3552" s="3" t="s">
        <v>25723</v>
      </c>
      <c r="D3552" s="3" t="s">
        <v>25724</v>
      </c>
      <c r="E3552" s="3" t="s">
        <v>25725</v>
      </c>
      <c r="F3552" s="3" t="s">
        <v>25726</v>
      </c>
      <c r="G3552" s="3" t="s">
        <v>25727</v>
      </c>
      <c r="H3552" s="3" t="s">
        <v>25728</v>
      </c>
      <c r="I3552" s="3" t="str">
        <f>IFERROR(__xludf.DUMMYFUNCTION("GOOGLETRANSLATE(H3552,""id"",""en"")"),"really young marriage kids eehh kids raising the houses of people quiet, bae bae, sorry for marriage so parents, teach their children")</f>
        <v>really young marriage kids eehh kids raising the houses of people quiet, bae bae, sorry for marriage so parents, teach their children</v>
      </c>
    </row>
    <row r="3553" ht="15.75" customHeight="1">
      <c r="A3553" s="3" t="s">
        <v>25729</v>
      </c>
      <c r="B3553" s="3" t="s">
        <v>25730</v>
      </c>
      <c r="C3553" s="3" t="s">
        <v>25731</v>
      </c>
      <c r="D3553" s="3" t="s">
        <v>25732</v>
      </c>
      <c r="E3553" s="3" t="s">
        <v>25733</v>
      </c>
      <c r="F3553" s="3" t="s">
        <v>25734</v>
      </c>
      <c r="G3553" s="3" t="s">
        <v>25735</v>
      </c>
      <c r="H3553" s="3" t="s">
        <v>25736</v>
      </c>
      <c r="I3553" s="3" t="str">
        <f>IFERROR(__xludf.DUMMYFUNCTION("GOOGLETRANSLATE(H3553,""id"",""en"")"),"young marriage think sex years")</f>
        <v>young marriage think sex years</v>
      </c>
    </row>
    <row r="3554" ht="15.75" customHeight="1">
      <c r="A3554" s="3" t="s">
        <v>25737</v>
      </c>
      <c r="B3554" s="3" t="s">
        <v>25738</v>
      </c>
      <c r="C3554" s="3" t="s">
        <v>25739</v>
      </c>
      <c r="D3554" s="3" t="s">
        <v>25740</v>
      </c>
      <c r="E3554" s="3" t="s">
        <v>25741</v>
      </c>
      <c r="F3554" s="3" t="s">
        <v>25742</v>
      </c>
      <c r="G3554" s="3" t="s">
        <v>25743</v>
      </c>
      <c r="H3554" s="3" t="s">
        <v>25744</v>
      </c>
      <c r="I3554" s="3" t="str">
        <f>IFERROR(__xludf.DUMMYFUNCTION("GOOGLETRANSLATE(H3554,""id"",""en"")"),"Marriage complaints because you are satisfied with young")</f>
        <v>Marriage complaints because you are satisfied with young</v>
      </c>
    </row>
    <row r="3555" ht="15.75" customHeight="1">
      <c r="A3555" s="3" t="s">
        <v>25745</v>
      </c>
      <c r="B3555" s="3" t="s">
        <v>25746</v>
      </c>
      <c r="C3555" s="3" t="s">
        <v>25747</v>
      </c>
      <c r="D3555" s="3" t="s">
        <v>25748</v>
      </c>
      <c r="E3555" s="3" t="s">
        <v>25749</v>
      </c>
      <c r="F3555" s="3" t="s">
        <v>25750</v>
      </c>
      <c r="G3555" s="3" t="s">
        <v>25751</v>
      </c>
      <c r="H3555" s="3" t="s">
        <v>25752</v>
      </c>
      <c r="I3555" s="3" t="str">
        <f>IFERROR(__xludf.DUMMYFUNCTION("GOOGLETRANSLATE(H3555,""id"",""en"")"),"Young Age Not Salty There Determination of Ambis People So that the Lingkung Please Meet People Ambis So that the Chat Not Turn the Marriage of Sex Boyfriend")</f>
        <v>Young Age Not Salty There Determination of Ambis People So that the Lingkung Please Meet People Ambis So that the Chat Not Turn the Marriage of Sex Boyfriend</v>
      </c>
    </row>
    <row r="3556" ht="15.75" customHeight="1">
      <c r="A3556" s="3" t="s">
        <v>25753</v>
      </c>
      <c r="B3556" s="3" t="s">
        <v>25754</v>
      </c>
      <c r="C3556" s="3" t="s">
        <v>25755</v>
      </c>
      <c r="D3556" s="3" t="s">
        <v>25756</v>
      </c>
      <c r="E3556" s="3" t="s">
        <v>25757</v>
      </c>
      <c r="F3556" s="3" t="s">
        <v>25758</v>
      </c>
      <c r="G3556" s="3" t="s">
        <v>25759</v>
      </c>
      <c r="H3556" s="3" t="s">
        <v>25760</v>
      </c>
      <c r="I3556" s="3" t="str">
        <f>IFERROR(__xludf.DUMMYFUNCTION("GOOGLETRANSLATE(H3556,""id"",""en"")"),"like aunt hmm like grandmother oh sweet cake add so that blabla then young girl marriage is asked to be randomly wkwkwk for the sake of teaching cooking")</f>
        <v>like aunt hmm like grandmother oh sweet cake add so that blabla then young girl marriage is asked to be randomly wkwkwk for the sake of teaching cooking</v>
      </c>
    </row>
    <row r="3557" ht="15.75" customHeight="1">
      <c r="A3557" s="3" t="s">
        <v>25761</v>
      </c>
      <c r="B3557" s="3" t="s">
        <v>25762</v>
      </c>
      <c r="C3557" s="3" t="s">
        <v>25763</v>
      </c>
      <c r="D3557" s="3" t="s">
        <v>25764</v>
      </c>
      <c r="E3557" s="3" t="s">
        <v>25765</v>
      </c>
      <c r="F3557" s="3" t="s">
        <v>25766</v>
      </c>
      <c r="G3557" s="3" t="s">
        <v>25766</v>
      </c>
      <c r="H3557" s="3" t="s">
        <v>25767</v>
      </c>
      <c r="I3557" s="3" t="str">
        <f>IFERROR(__xludf.DUMMYFUNCTION("GOOGLETRANSLATE(H3557,""id"",""en"")"),"Fess young marriage yes")</f>
        <v>Fess young marriage yes</v>
      </c>
    </row>
    <row r="3558" ht="15.75" customHeight="1">
      <c r="A3558" s="3" t="s">
        <v>25768</v>
      </c>
      <c r="B3558" s="3" t="s">
        <v>25768</v>
      </c>
      <c r="C3558" s="3" t="s">
        <v>25769</v>
      </c>
      <c r="D3558" s="3" t="s">
        <v>25770</v>
      </c>
      <c r="E3558" s="3" t="s">
        <v>25771</v>
      </c>
      <c r="F3558" s="3" t="s">
        <v>25772</v>
      </c>
      <c r="G3558" s="3" t="s">
        <v>25772</v>
      </c>
      <c r="H3558" s="3" t="s">
        <v>25773</v>
      </c>
      <c r="I3558" s="3" t="str">
        <f>IFERROR(__xludf.DUMMYFUNCTION("GOOGLETRANSLATE(H3558,""id"",""en"")"),"wonder young marriage to work just looking for boyfriend money or not")</f>
        <v>wonder young marriage to work just looking for boyfriend money or not</v>
      </c>
    </row>
    <row r="3559" ht="15.75" customHeight="1">
      <c r="A3559" s="3" t="s">
        <v>25774</v>
      </c>
      <c r="B3559" s="3" t="s">
        <v>25775</v>
      </c>
      <c r="C3559" s="3" t="s">
        <v>25776</v>
      </c>
      <c r="D3559" s="3" t="s">
        <v>25777</v>
      </c>
      <c r="E3559" s="3" t="s">
        <v>25778</v>
      </c>
      <c r="F3559" s="3" t="s">
        <v>25779</v>
      </c>
      <c r="G3559" s="3" t="s">
        <v>25780</v>
      </c>
      <c r="H3559" s="3" t="s">
        <v>25781</v>
      </c>
      <c r="I3559" s="3" t="str">
        <f>IFERROR(__xludf.DUMMYFUNCTION("GOOGLETRANSLATE(H3559,""id"",""en"")"),"It's good to not go home after opening the WA family group, a crowded photo of a cousin of young niece carrying a child, not hearing a boyfriend's marriage")</f>
        <v>It's good to not go home after opening the WA family group, a crowded photo of a cousin of young niece carrying a child, not hearing a boyfriend's marriage</v>
      </c>
    </row>
    <row r="3560" ht="15.75" customHeight="1">
      <c r="A3560" s="3" t="s">
        <v>25782</v>
      </c>
      <c r="B3560" s="3" t="s">
        <v>25783</v>
      </c>
      <c r="C3560" s="3" t="s">
        <v>25784</v>
      </c>
      <c r="D3560" s="3" t="s">
        <v>25785</v>
      </c>
      <c r="E3560" s="3" t="s">
        <v>25786</v>
      </c>
      <c r="F3560" s="3" t="s">
        <v>25787</v>
      </c>
      <c r="G3560" s="3" t="s">
        <v>25788</v>
      </c>
      <c r="H3560" s="3" t="s">
        <v>25789</v>
      </c>
      <c r="I3560" s="3" t="str">
        <f>IFERROR(__xludf.DUMMYFUNCTION("GOOGLETRANSLATE(H3560,""id"",""en"")"),"The meeting is young marriage, a pregnant boyfriend marriage, the age of the wife's work wkwkwk yes, humans think")</f>
        <v>The meeting is young marriage, a pregnant boyfriend marriage, the age of the wife's work wkwkwk yes, humans think</v>
      </c>
    </row>
    <row r="3561" ht="15.75" customHeight="1">
      <c r="A3561" s="3" t="s">
        <v>25790</v>
      </c>
      <c r="B3561" s="3" t="s">
        <v>25791</v>
      </c>
      <c r="C3561" s="3" t="s">
        <v>25792</v>
      </c>
      <c r="D3561" s="3" t="s">
        <v>25793</v>
      </c>
      <c r="E3561" s="3" t="s">
        <v>25794</v>
      </c>
      <c r="F3561" s="3" t="s">
        <v>25795</v>
      </c>
      <c r="G3561" s="3" t="s">
        <v>25796</v>
      </c>
      <c r="H3561" s="3" t="s">
        <v>25797</v>
      </c>
      <c r="I3561" s="3" t="str">
        <f>IFERROR(__xludf.DUMMYFUNCTION("GOOGLETRANSLATE(H3561,""id"",""en"")"),"Dangg God ngeunweet friends jman choose young marriage to answer sorry")</f>
        <v>Dangg God ngeunweet friends jman choose young marriage to answer sorry</v>
      </c>
    </row>
    <row r="3562" ht="15.75" customHeight="1">
      <c r="A3562" s="3" t="s">
        <v>25798</v>
      </c>
      <c r="B3562" s="3" t="s">
        <v>25799</v>
      </c>
      <c r="C3562" s="3" t="s">
        <v>25800</v>
      </c>
      <c r="D3562" s="3" t="s">
        <v>25801</v>
      </c>
      <c r="E3562" s="3" t="s">
        <v>25802</v>
      </c>
      <c r="F3562" s="3" t="s">
        <v>25803</v>
      </c>
      <c r="G3562" s="3" t="s">
        <v>25803</v>
      </c>
      <c r="H3562" s="3" t="s">
        <v>25804</v>
      </c>
      <c r="I3562" s="3" t="str">
        <f>IFERROR(__xludf.DUMMYFUNCTION("GOOGLETRANSLATE(H3562,""id"",""en"")"),"just know kai sister marriage young")</f>
        <v>just know kai sister marriage young</v>
      </c>
    </row>
    <row r="3563" ht="15.75" customHeight="1">
      <c r="A3563" s="3" t="s">
        <v>25805</v>
      </c>
      <c r="B3563" s="3" t="s">
        <v>25805</v>
      </c>
      <c r="C3563" s="3" t="s">
        <v>25806</v>
      </c>
      <c r="D3563" s="3" t="s">
        <v>25807</v>
      </c>
      <c r="E3563" s="3" t="s">
        <v>25808</v>
      </c>
      <c r="F3563" s="3" t="s">
        <v>25809</v>
      </c>
      <c r="G3563" s="3" t="s">
        <v>25810</v>
      </c>
      <c r="H3563" s="3" t="s">
        <v>25811</v>
      </c>
      <c r="I3563" s="3" t="str">
        <f>IFERROR(__xludf.DUMMYFUNCTION("GOOGLETRANSLATE(H3563,""id"",""en"")"),"After the sungkem, the soul of the young marriage, the drastic level, help meets the form of family wishlist")</f>
        <v>After the sungkem, the soul of the young marriage, the drastic level, help meets the form of family wishlist</v>
      </c>
    </row>
    <row r="3564" ht="15.75" customHeight="1">
      <c r="A3564" s="3" t="s">
        <v>25812</v>
      </c>
      <c r="B3564" s="3" t="s">
        <v>25813</v>
      </c>
      <c r="C3564" s="3" t="s">
        <v>25814</v>
      </c>
      <c r="D3564" s="3" t="s">
        <v>25815</v>
      </c>
      <c r="E3564" s="3" t="s">
        <v>25816</v>
      </c>
      <c r="F3564" s="3" t="s">
        <v>25817</v>
      </c>
      <c r="G3564" s="3" t="s">
        <v>25818</v>
      </c>
      <c r="H3564" s="3" t="s">
        <v>25819</v>
      </c>
      <c r="I3564" s="3" t="str">
        <f>IFERROR(__xludf.DUMMYFUNCTION("GOOGLETRANSLATE(H3564,""id"",""en"")"),"Waifu, thanks for the lazy info, calculate the difference between the young marriage year, yes")</f>
        <v>Waifu, thanks for the lazy info, calculate the difference between the young marriage year, yes</v>
      </c>
    </row>
    <row r="3565" ht="15.75" customHeight="1">
      <c r="A3565" s="3" t="s">
        <v>25820</v>
      </c>
      <c r="B3565" s="3" t="s">
        <v>25821</v>
      </c>
      <c r="C3565" s="3" t="s">
        <v>25822</v>
      </c>
      <c r="D3565" s="3" t="s">
        <v>25823</v>
      </c>
      <c r="E3565" s="3" t="s">
        <v>25824</v>
      </c>
      <c r="F3565" s="3" t="s">
        <v>25825</v>
      </c>
      <c r="G3565" s="3" t="s">
        <v>25826</v>
      </c>
      <c r="H3565" s="3" t="s">
        <v>25827</v>
      </c>
      <c r="I3565" s="3" t="str">
        <f>IFERROR(__xludf.DUMMYFUNCTION("GOOGLETRANSLATE(H3565,""id"",""en"")"),"It's easy if you get pregnant the child gives a stupid person. Fuck the right to young marriage if the child is a child, marriage ups upss")</f>
        <v>It's easy if you get pregnant the child gives a stupid person. Fuck the right to young marriage if the child is a child, marriage ups upss</v>
      </c>
    </row>
    <row r="3566" ht="15.75" customHeight="1">
      <c r="A3566" s="3" t="s">
        <v>25828</v>
      </c>
      <c r="B3566" s="3" t="s">
        <v>25829</v>
      </c>
      <c r="C3566" s="3" t="s">
        <v>25829</v>
      </c>
      <c r="D3566" s="3" t="s">
        <v>25830</v>
      </c>
      <c r="E3566" s="3" t="s">
        <v>25830</v>
      </c>
      <c r="F3566" s="3" t="s">
        <v>25830</v>
      </c>
      <c r="G3566" s="3" t="s">
        <v>25830</v>
      </c>
      <c r="H3566" s="3" t="s">
        <v>25829</v>
      </c>
      <c r="I3566" s="3" t="str">
        <f>IFERROR(__xludf.DUMMYFUNCTION("GOOGLETRANSLATE(H3566,""id"",""en"")"),"Jisung Anak Genz Young Marriage Team")</f>
        <v>Jisung Anak Genz Young Marriage Team</v>
      </c>
    </row>
    <row r="3567" ht="15.75" customHeight="1">
      <c r="A3567" s="3" t="s">
        <v>25831</v>
      </c>
      <c r="B3567" s="3" t="s">
        <v>25832</v>
      </c>
      <c r="C3567" s="3" t="s">
        <v>25833</v>
      </c>
      <c r="D3567" s="3" t="s">
        <v>25834</v>
      </c>
      <c r="E3567" s="3" t="s">
        <v>25835</v>
      </c>
      <c r="F3567" s="3" t="s">
        <v>25836</v>
      </c>
      <c r="G3567" s="3" t="s">
        <v>25837</v>
      </c>
      <c r="H3567" s="3" t="s">
        <v>25838</v>
      </c>
      <c r="I3567" s="3" t="str">
        <f>IFERROR(__xludf.DUMMYFUNCTION("GOOGLETRANSLATE(H3567,""id"",""en"")"),"Boys were born to the age of college for a family of marriage, the Baby, the requirements for a far young life, just able to take care of the baby")</f>
        <v>Boys were born to the age of college for a family of marriage, the Baby, the requirements for a far young life, just able to take care of the baby</v>
      </c>
    </row>
    <row r="3568" ht="15.75" customHeight="1">
      <c r="A3568" s="3" t="s">
        <v>25839</v>
      </c>
      <c r="B3568" s="3" t="s">
        <v>25840</v>
      </c>
      <c r="C3568" s="3" t="s">
        <v>25841</v>
      </c>
      <c r="D3568" s="3" t="s">
        <v>25842</v>
      </c>
      <c r="E3568" s="3" t="s">
        <v>25843</v>
      </c>
      <c r="F3568" s="3" t="s">
        <v>25844</v>
      </c>
      <c r="G3568" s="3" t="s">
        <v>25845</v>
      </c>
      <c r="H3568" s="3" t="s">
        <v>25846</v>
      </c>
      <c r="I3568" s="3" t="str">
        <f>IFERROR(__xludf.DUMMYFUNCTION("GOOGLETRANSLATE(H3568,""id"",""en"")"),"Boomer makes destitute arrogant generation of arrogant young marriages Gratitude is like a family teaching")</f>
        <v>Boomer makes destitute arrogant generation of arrogant young marriages Gratitude is like a family teaching</v>
      </c>
    </row>
    <row r="3569" ht="15.75" customHeight="1">
      <c r="A3569" s="3" t="s">
        <v>25847</v>
      </c>
      <c r="B3569" s="3" t="s">
        <v>25847</v>
      </c>
      <c r="C3569" s="3" t="s">
        <v>25848</v>
      </c>
      <c r="D3569" s="3" t="s">
        <v>25849</v>
      </c>
      <c r="E3569" s="3" t="s">
        <v>25850</v>
      </c>
      <c r="F3569" s="3" t="s">
        <v>25851</v>
      </c>
      <c r="G3569" s="3" t="s">
        <v>25852</v>
      </c>
      <c r="H3569" s="3" t="s">
        <v>25853</v>
      </c>
      <c r="I3569" s="3" t="str">
        <f>IFERROR(__xludf.DUMMYFUNCTION("GOOGLETRANSLATE(H3569,""id"",""en"")"),"Arrogant, I just marry age, you are young, young people, if you get married, if you get married, you are a matchmaking.")</f>
        <v>Arrogant, I just marry age, you are young, young people, if you get married, if you get married, you are a matchmaking.</v>
      </c>
    </row>
    <row r="3570" ht="15.75" customHeight="1">
      <c r="A3570" s="3" t="s">
        <v>25854</v>
      </c>
      <c r="B3570" s="3" t="s">
        <v>25855</v>
      </c>
      <c r="C3570" s="3" t="s">
        <v>25856</v>
      </c>
      <c r="D3570" s="3" t="s">
        <v>25857</v>
      </c>
      <c r="E3570" s="3" t="s">
        <v>25858</v>
      </c>
      <c r="F3570" s="3" t="s">
        <v>25859</v>
      </c>
      <c r="G3570" s="3" t="s">
        <v>25860</v>
      </c>
      <c r="H3570" s="3" t="s">
        <v>25861</v>
      </c>
      <c r="I3570" s="3" t="str">
        <f>IFERROR(__xludf.DUMMYFUNCTION("GOOGLETRANSLATE(H3570,""id"",""en"")"),"young guest brothers and sisters")</f>
        <v>young guest brothers and sisters</v>
      </c>
    </row>
    <row r="3571" ht="15.75" customHeight="1">
      <c r="A3571" s="3" t="s">
        <v>25862</v>
      </c>
      <c r="B3571" s="3" t="s">
        <v>25863</v>
      </c>
      <c r="C3571" s="3" t="s">
        <v>25864</v>
      </c>
      <c r="D3571" s="3" t="s">
        <v>25865</v>
      </c>
      <c r="E3571" s="3" t="s">
        <v>25866</v>
      </c>
      <c r="F3571" s="3" t="s">
        <v>25867</v>
      </c>
      <c r="G3571" s="3" t="s">
        <v>25868</v>
      </c>
      <c r="H3571" s="3" t="s">
        <v>25869</v>
      </c>
      <c r="I3571" s="3" t="str">
        <f>IFERROR(__xludf.DUMMYFUNCTION("GOOGLETRANSLATE(H3571,""id"",""en"")"),"the name is the age of an old age friend to get married, just delicious young buying and buy it away")</f>
        <v>the name is the age of an old age friend to get married, just delicious young buying and buy it away</v>
      </c>
    </row>
    <row r="3572" ht="15.75" customHeight="1">
      <c r="A3572" s="3" t="s">
        <v>25870</v>
      </c>
      <c r="B3572" s="3" t="s">
        <v>25871</v>
      </c>
      <c r="C3572" s="3" t="s">
        <v>25872</v>
      </c>
      <c r="D3572" s="3" t="s">
        <v>25873</v>
      </c>
      <c r="E3572" s="3" t="s">
        <v>25874</v>
      </c>
      <c r="F3572" s="3" t="s">
        <v>25875</v>
      </c>
      <c r="G3572" s="3" t="s">
        <v>25876</v>
      </c>
      <c r="H3572" s="3" t="s">
        <v>25877</v>
      </c>
      <c r="I3572" s="3" t="str">
        <f>IFERROR(__xludf.DUMMYFUNCTION("GOOGLETRANSLATE(H3572,""id"",""en"")"),"MAKE MAKESS MUDACEPET MARKING PEOPLE DEBTHABLE DEBTS")</f>
        <v>MAKE MAKESS MUDACEPET MARKING PEOPLE DEBTHABLE DEBTS</v>
      </c>
    </row>
    <row r="3573" ht="15.75" customHeight="1">
      <c r="A3573" s="3" t="s">
        <v>25878</v>
      </c>
      <c r="B3573" s="3" t="s">
        <v>25879</v>
      </c>
      <c r="C3573" s="3" t="s">
        <v>25880</v>
      </c>
      <c r="D3573" s="3" t="s">
        <v>25881</v>
      </c>
      <c r="E3573" s="3" t="s">
        <v>25882</v>
      </c>
      <c r="F3573" s="3" t="s">
        <v>25883</v>
      </c>
      <c r="G3573" s="3" t="s">
        <v>25884</v>
      </c>
      <c r="H3573" s="3" t="s">
        <v>25885</v>
      </c>
      <c r="I3573" s="3" t="str">
        <f>IFERROR(__xludf.DUMMYFUNCTION("GOOGLETRANSLATE(H3573,""id"",""en"")"),"Alhamdulillah, the family if the marriage gathering is told to focus on a young career")</f>
        <v>Alhamdulillah, the family if the marriage gathering is told to focus on a young career</v>
      </c>
    </row>
    <row r="3574" ht="15.75" customHeight="1">
      <c r="A3574" s="3" t="s">
        <v>25886</v>
      </c>
      <c r="B3574" s="3" t="s">
        <v>25887</v>
      </c>
      <c r="C3574" s="3" t="s">
        <v>25888</v>
      </c>
      <c r="D3574" s="3" t="s">
        <v>25889</v>
      </c>
      <c r="E3574" s="3" t="s">
        <v>25890</v>
      </c>
      <c r="F3574" s="3" t="s">
        <v>25891</v>
      </c>
      <c r="G3574" s="3" t="s">
        <v>25891</v>
      </c>
      <c r="H3574" s="3" t="s">
        <v>25892</v>
      </c>
      <c r="I3574" s="3" t="str">
        <f>IFERROR(__xludf.DUMMYFUNCTION("GOOGLETRANSLATE(H3574,""id"",""en"")"),"It's not married, just news of a young cousin of marriage")</f>
        <v>It's not married, just news of a young cousin of marriage</v>
      </c>
    </row>
    <row r="3575" ht="15.75" customHeight="1">
      <c r="A3575" s="3" t="s">
        <v>25893</v>
      </c>
      <c r="B3575" s="3" t="s">
        <v>25894</v>
      </c>
      <c r="C3575" s="3" t="s">
        <v>25895</v>
      </c>
      <c r="D3575" s="3" t="s">
        <v>25896</v>
      </c>
      <c r="E3575" s="3" t="s">
        <v>25897</v>
      </c>
      <c r="F3575" s="3" t="s">
        <v>25898</v>
      </c>
      <c r="G3575" s="3" t="s">
        <v>25899</v>
      </c>
      <c r="H3575" s="3" t="s">
        <v>25900</v>
      </c>
      <c r="I3575" s="3" t="str">
        <f>IFERROR(__xludf.DUMMYFUNCTION("GOOGLETRANSLATE(H3575,""id"",""en"")"),"Yesterday, I met the house album family album, the album of the children of the children")</f>
        <v>Yesterday, I met the house album family album, the album of the children of the children</v>
      </c>
    </row>
    <row r="3576" ht="15.75" customHeight="1">
      <c r="A3576" s="3" t="s">
        <v>25901</v>
      </c>
      <c r="B3576" s="3" t="s">
        <v>25901</v>
      </c>
      <c r="C3576" s="3" t="s">
        <v>25902</v>
      </c>
      <c r="D3576" s="3" t="s">
        <v>25903</v>
      </c>
      <c r="E3576" s="3" t="s">
        <v>25904</v>
      </c>
      <c r="F3576" s="3" t="s">
        <v>25905</v>
      </c>
      <c r="G3576" s="3" t="s">
        <v>25905</v>
      </c>
      <c r="H3576" s="3" t="s">
        <v>25906</v>
      </c>
      <c r="I3576" s="3" t="str">
        <f>IFERROR(__xludf.DUMMYFUNCTION("GOOGLETRANSLATE(H3576,""id"",""en"")"),"Very shocked by the house of a young brother to get married")</f>
        <v>Very shocked by the house of a young brother to get married</v>
      </c>
    </row>
    <row r="3577" ht="15.75" customHeight="1">
      <c r="A3577" s="3" t="s">
        <v>25907</v>
      </c>
      <c r="B3577" s="3" t="s">
        <v>25907</v>
      </c>
      <c r="C3577" s="3" t="s">
        <v>170</v>
      </c>
      <c r="D3577" s="3" t="s">
        <v>169</v>
      </c>
      <c r="E3577" s="3" t="s">
        <v>169</v>
      </c>
      <c r="F3577" s="3" t="s">
        <v>169</v>
      </c>
      <c r="G3577" s="3" t="s">
        <v>169</v>
      </c>
      <c r="H3577" s="3" t="s">
        <v>170</v>
      </c>
      <c r="I3577" s="3" t="str">
        <f>IFERROR(__xludf.DUMMYFUNCTION("GOOGLETRANSLATE(H3577,""id"",""en"")"),"The Young Marriage")</f>
        <v>The Young Marriage</v>
      </c>
    </row>
    <row r="3578" ht="15.75" customHeight="1">
      <c r="A3578" s="3" t="s">
        <v>25908</v>
      </c>
      <c r="B3578" s="3" t="s">
        <v>25909</v>
      </c>
      <c r="C3578" s="3" t="s">
        <v>25910</v>
      </c>
      <c r="D3578" s="3" t="s">
        <v>25911</v>
      </c>
      <c r="E3578" s="3" t="s">
        <v>25912</v>
      </c>
      <c r="F3578" s="3" t="s">
        <v>25913</v>
      </c>
      <c r="G3578" s="3" t="s">
        <v>25914</v>
      </c>
      <c r="H3578" s="3" t="s">
        <v>25915</v>
      </c>
      <c r="I3578" s="3" t="str">
        <f>IFERROR(__xludf.DUMMYFUNCTION("GOOGLETRANSLATE(H3578,""id"",""en"")"),"dare to marry the cousin of the family of the father's cousin of the young year's young year from marriage wkwkwk fortunately, let's go straight, let's go to connect")</f>
        <v>dare to marry the cousin of the family of the father's cousin of the young year's young year from marriage wkwkwk fortunately, let's go straight, let's go to connect</v>
      </c>
    </row>
    <row r="3579" ht="15.75" customHeight="1">
      <c r="A3579" s="3" t="s">
        <v>25916</v>
      </c>
      <c r="B3579" s="3" t="s">
        <v>25917</v>
      </c>
      <c r="C3579" s="3" t="s">
        <v>25918</v>
      </c>
      <c r="D3579" s="3" t="s">
        <v>25919</v>
      </c>
      <c r="E3579" s="3" t="s">
        <v>25920</v>
      </c>
      <c r="F3579" s="3" t="s">
        <v>25921</v>
      </c>
      <c r="G3579" s="3" t="s">
        <v>25922</v>
      </c>
      <c r="H3579" s="3" t="s">
        <v>25923</v>
      </c>
      <c r="I3579" s="3" t="str">
        <f>IFERROR(__xludf.DUMMYFUNCTION("GOOGLETRANSLATE(H3579,""id"",""en"")"),"children can target marriage age children age so that mahmud tiger is beautiful young age online shop profit for hundred million months")</f>
        <v>children can target marriage age children age so that mahmud tiger is beautiful young age online shop profit for hundred million months</v>
      </c>
    </row>
    <row r="3580" ht="15.75" customHeight="1">
      <c r="A3580" s="3" t="s">
        <v>25924</v>
      </c>
      <c r="B3580" s="3" t="s">
        <v>25924</v>
      </c>
      <c r="C3580" s="3" t="s">
        <v>25925</v>
      </c>
      <c r="D3580" s="3" t="s">
        <v>25926</v>
      </c>
      <c r="E3580" s="3" t="s">
        <v>25927</v>
      </c>
      <c r="F3580" s="3" t="s">
        <v>25928</v>
      </c>
      <c r="G3580" s="3" t="s">
        <v>25929</v>
      </c>
      <c r="H3580" s="3" t="s">
        <v>25930</v>
      </c>
      <c r="I3580" s="3" t="str">
        <f>IFERROR(__xludf.DUMMYFUNCTION("GOOGLETRANSLATE(H3580,""id"",""en"")"),"some people to my keudeung deui ngawinkeun nu panggedena meureun keudeung deui keudeung deui naonnn young said bae briefly marriage aligggg geloooo")</f>
        <v>some people to my keudeung deui ngawinkeun nu panggedena meureun keudeung deui keudeung deui naonnn young said bae briefly marriage aligggg geloooo</v>
      </c>
    </row>
    <row r="3581" ht="15.75" customHeight="1">
      <c r="A3581" s="3" t="s">
        <v>25931</v>
      </c>
      <c r="B3581" s="3" t="s">
        <v>25931</v>
      </c>
      <c r="C3581" s="3" t="s">
        <v>25932</v>
      </c>
      <c r="D3581" s="3" t="s">
        <v>25933</v>
      </c>
      <c r="E3581" s="3" t="s">
        <v>25934</v>
      </c>
      <c r="F3581" s="3" t="s">
        <v>25935</v>
      </c>
      <c r="G3581" s="3" t="s">
        <v>25935</v>
      </c>
      <c r="H3581" s="3" t="s">
        <v>25936</v>
      </c>
      <c r="I3581" s="3" t="str">
        <f>IFERROR(__xludf.DUMMYFUNCTION("GOOGLETRANSLATE(H3581,""id"",""en"")"),"Young, yes, discuss the marriage of the surprised")</f>
        <v>Young, yes, discuss the marriage of the surprised</v>
      </c>
    </row>
    <row r="3582" ht="15.75" customHeight="1">
      <c r="A3582" s="3" t="s">
        <v>25937</v>
      </c>
      <c r="B3582" s="3" t="s">
        <v>25937</v>
      </c>
      <c r="C3582" s="3" t="s">
        <v>25938</v>
      </c>
      <c r="D3582" s="3" t="s">
        <v>25939</v>
      </c>
      <c r="E3582" s="3" t="s">
        <v>25940</v>
      </c>
      <c r="F3582" s="3" t="s">
        <v>25941</v>
      </c>
      <c r="G3582" s="3" t="s">
        <v>25942</v>
      </c>
      <c r="H3582" s="3" t="s">
        <v>25943</v>
      </c>
      <c r="I3582" s="3" t="str">
        <f>IFERROR(__xludf.DUMMYFUNCTION("GOOGLETRANSLATE(H3582,""id"",""en"")"),"afraid of young marriage friends divorced, divorce problem post social media")</f>
        <v>afraid of young marriage friends divorced, divorce problem post social media</v>
      </c>
    </row>
    <row r="3583" ht="15.75" customHeight="1">
      <c r="A3583" s="3" t="s">
        <v>25944</v>
      </c>
      <c r="B3583" s="3" t="s">
        <v>25945</v>
      </c>
      <c r="C3583" s="3" t="s">
        <v>25946</v>
      </c>
      <c r="D3583" s="3" t="s">
        <v>25947</v>
      </c>
      <c r="E3583" s="3" t="s">
        <v>25948</v>
      </c>
      <c r="F3583" s="3" t="s">
        <v>25949</v>
      </c>
      <c r="G3583" s="3" t="s">
        <v>25950</v>
      </c>
      <c r="H3583" s="3" t="s">
        <v>25951</v>
      </c>
      <c r="I3583" s="3" t="str">
        <f>IFERROR(__xludf.DUMMYFUNCTION("GOOGLETRANSLATE(H3583,""id"",""en"")"),"young boyfriend is delicious, yes, obey immature old boyfriend, yes, yes, I don't like tires, not suitable for your boyfriend, just marry a flower")</f>
        <v>young boyfriend is delicious, yes, obey immature old boyfriend, yes, yes, I don't like tires, not suitable for your boyfriend, just marry a flower</v>
      </c>
    </row>
    <row r="3584" ht="15.75" customHeight="1">
      <c r="A3584" s="3" t="s">
        <v>25952</v>
      </c>
      <c r="B3584" s="3" t="s">
        <v>25953</v>
      </c>
      <c r="C3584" s="3" t="s">
        <v>25954</v>
      </c>
      <c r="D3584" s="3" t="s">
        <v>25955</v>
      </c>
      <c r="E3584" s="3" t="s">
        <v>25956</v>
      </c>
      <c r="F3584" s="3" t="s">
        <v>25957</v>
      </c>
      <c r="G3584" s="3" t="s">
        <v>25958</v>
      </c>
      <c r="H3584" s="3" t="s">
        <v>25959</v>
      </c>
      <c r="I3584" s="3" t="str">
        <f>IFERROR(__xludf.DUMMYFUNCTION("GOOGLETRANSLATE(H3584,""id"",""en"")"),"Zi young marriage is not mistaken for the main marriage under Under")</f>
        <v>Zi young marriage is not mistaken for the main marriage under Under</v>
      </c>
    </row>
    <row r="3585" ht="15.75" customHeight="1">
      <c r="A3585" s="3" t="s">
        <v>25960</v>
      </c>
      <c r="B3585" s="3" t="s">
        <v>25960</v>
      </c>
      <c r="C3585" s="3" t="s">
        <v>25961</v>
      </c>
      <c r="D3585" s="3" t="s">
        <v>25962</v>
      </c>
      <c r="E3585" s="3" t="s">
        <v>20259</v>
      </c>
      <c r="F3585" s="3" t="s">
        <v>169</v>
      </c>
      <c r="G3585" s="3" t="s">
        <v>169</v>
      </c>
      <c r="H3585" s="3" t="s">
        <v>170</v>
      </c>
      <c r="I3585" s="3" t="str">
        <f>IFERROR(__xludf.DUMMYFUNCTION("GOOGLETRANSLATE(H3585,""id"",""en"")"),"The Young Marriage")</f>
        <v>The Young Marriage</v>
      </c>
    </row>
    <row r="3586" ht="15.75" customHeight="1">
      <c r="A3586" s="3" t="s">
        <v>25963</v>
      </c>
      <c r="B3586" s="3" t="s">
        <v>25963</v>
      </c>
      <c r="C3586" s="3" t="s">
        <v>25964</v>
      </c>
      <c r="D3586" s="3" t="s">
        <v>25965</v>
      </c>
      <c r="E3586" s="3" t="s">
        <v>25965</v>
      </c>
      <c r="F3586" s="3" t="s">
        <v>25966</v>
      </c>
      <c r="G3586" s="3" t="s">
        <v>25966</v>
      </c>
      <c r="H3586" s="3" t="s">
        <v>25967</v>
      </c>
      <c r="I3586" s="3" t="str">
        <f>IFERROR(__xludf.DUMMYFUNCTION("GOOGLETRANSLATE(H3586,""id"",""en"")"),"young marriage trend")</f>
        <v>young marriage trend</v>
      </c>
    </row>
    <row r="3587" ht="15.75" customHeight="1">
      <c r="A3587" s="3" t="s">
        <v>25968</v>
      </c>
      <c r="B3587" s="3" t="s">
        <v>25969</v>
      </c>
      <c r="C3587" s="3" t="s">
        <v>25970</v>
      </c>
      <c r="D3587" s="3" t="s">
        <v>25971</v>
      </c>
      <c r="E3587" s="3" t="s">
        <v>25971</v>
      </c>
      <c r="F3587" s="3" t="s">
        <v>25972</v>
      </c>
      <c r="G3587" s="3" t="s">
        <v>25973</v>
      </c>
      <c r="H3587" s="3" t="s">
        <v>25974</v>
      </c>
      <c r="I3587" s="3" t="str">
        <f>IFERROR(__xludf.DUMMYFUNCTION("GOOGLETRANSLATE(H3587,""id"",""en"")"),"Zi marriage mudamena is expensive for a healthy lifestyle.")</f>
        <v>Zi marriage mudamena is expensive for a healthy lifestyle.</v>
      </c>
    </row>
    <row r="3588" ht="15.75" customHeight="1">
      <c r="A3588" s="3" t="s">
        <v>25975</v>
      </c>
      <c r="B3588" s="3" t="s">
        <v>25976</v>
      </c>
      <c r="C3588" s="3" t="s">
        <v>25977</v>
      </c>
      <c r="D3588" s="3" t="s">
        <v>25978</v>
      </c>
      <c r="E3588" s="3" t="s">
        <v>25979</v>
      </c>
      <c r="F3588" s="3" t="s">
        <v>25980</v>
      </c>
      <c r="G3588" s="3" t="s">
        <v>25981</v>
      </c>
      <c r="H3588" s="3" t="s">
        <v>25982</v>
      </c>
      <c r="I3588" s="3" t="str">
        <f>IFERROR(__xludf.DUMMYFUNCTION("GOOGLETRANSLATE(H3588,""id"",""en"")"),"Afraid that guys invite young marriage to be a motorcycle, his friends marriage, yes, the person is responsive")</f>
        <v>Afraid that guys invite young marriage to be a motorcycle, his friends marriage, yes, the person is responsive</v>
      </c>
    </row>
    <row r="3589" ht="15.75" customHeight="1">
      <c r="A3589" s="3" t="s">
        <v>25983</v>
      </c>
      <c r="B3589" s="3" t="s">
        <v>25984</v>
      </c>
      <c r="C3589" s="3" t="s">
        <v>25985</v>
      </c>
      <c r="D3589" s="3" t="s">
        <v>25986</v>
      </c>
      <c r="E3589" s="3" t="s">
        <v>25987</v>
      </c>
      <c r="F3589" s="3" t="s">
        <v>25988</v>
      </c>
      <c r="G3589" s="3" t="s">
        <v>25989</v>
      </c>
      <c r="H3589" s="3" t="s">
        <v>25990</v>
      </c>
      <c r="I3589" s="3" t="str">
        <f>IFERROR(__xludf.DUMMYFUNCTION("GOOGLETRANSLATE(H3589,""id"",""en"")"),"like Bocillllllll, oh my gosh, the smekdon is young, the young child is just a patient, if the person is a number of kuwadh, guwejhh")</f>
        <v>like Bocillllllll, oh my gosh, the smekdon is young, the young child is just a patient, if the person is a number of kuwadh, guwejhh</v>
      </c>
    </row>
    <row r="3590" ht="15.75" customHeight="1">
      <c r="A3590" s="3" t="s">
        <v>25991</v>
      </c>
      <c r="B3590" s="3" t="s">
        <v>25992</v>
      </c>
      <c r="C3590" s="3" t="s">
        <v>25993</v>
      </c>
      <c r="D3590" s="3" t="s">
        <v>25994</v>
      </c>
      <c r="E3590" s="3" t="s">
        <v>25995</v>
      </c>
      <c r="F3590" s="3" t="s">
        <v>25996</v>
      </c>
      <c r="G3590" s="3" t="s">
        <v>25997</v>
      </c>
      <c r="H3590" s="3" t="s">
        <v>25998</v>
      </c>
      <c r="I3590" s="3" t="str">
        <f>IFERROR(__xludf.DUMMYFUNCTION("GOOGLETRANSLATE(H3590,""id"",""en"")"),"Yes, install the gay of children many children free sex gathering kebo young marriage pregnant install adultery")</f>
        <v>Yes, install the gay of children many children free sex gathering kebo young marriage pregnant install adultery</v>
      </c>
    </row>
    <row r="3591" ht="15.75" customHeight="1">
      <c r="A3591" s="3" t="s">
        <v>25999</v>
      </c>
      <c r="B3591" s="3" t="s">
        <v>26000</v>
      </c>
      <c r="C3591" s="3" t="s">
        <v>26001</v>
      </c>
      <c r="D3591" s="3" t="s">
        <v>26002</v>
      </c>
      <c r="E3591" s="3" t="s">
        <v>26003</v>
      </c>
      <c r="F3591" s="3" t="s">
        <v>26004</v>
      </c>
      <c r="G3591" s="3" t="s">
        <v>26005</v>
      </c>
      <c r="H3591" s="3" t="s">
        <v>26006</v>
      </c>
      <c r="I3591" s="3" t="str">
        <f>IFERROR(__xludf.DUMMYFUNCTION("GOOGLETRANSLATE(H3591,""id"",""en"")"),"Auntie Slain Rich Raya Young Marriage Is Beautiful Children")</f>
        <v>Auntie Slain Rich Raya Young Marriage Is Beautiful Children</v>
      </c>
    </row>
    <row r="3592" ht="15.75" customHeight="1">
      <c r="A3592" s="3" t="s">
        <v>26007</v>
      </c>
      <c r="B3592" s="3" t="s">
        <v>26008</v>
      </c>
      <c r="C3592" s="3" t="s">
        <v>26009</v>
      </c>
      <c r="D3592" s="3" t="s">
        <v>26010</v>
      </c>
      <c r="E3592" s="3" t="s">
        <v>26011</v>
      </c>
      <c r="F3592" s="3" t="s">
        <v>26012</v>
      </c>
      <c r="G3592" s="3" t="s">
        <v>26013</v>
      </c>
      <c r="H3592" s="3" t="s">
        <v>26014</v>
      </c>
      <c r="I3592" s="3" t="str">
        <f>IFERROR(__xludf.DUMMYFUNCTION("GOOGLETRANSLATE(H3592,""id"",""en"")"),"Bukn BLH Impacts Children Lebh Leaning to Be Multiple Turn Hurry Young Marriage Palcuted Generation Ganuh Tells Children Marriage Run is ready because of the difficulty of marriage gsiap")</f>
        <v>Bukn BLH Impacts Children Lebh Leaning to Be Multiple Turn Hurry Young Marriage Palcuted Generation Ganuh Tells Children Marriage Run is ready because of the difficulty of marriage gsiap</v>
      </c>
    </row>
    <row r="3593" ht="15.75" customHeight="1">
      <c r="A3593" s="3" t="s">
        <v>26015</v>
      </c>
      <c r="B3593" s="3" t="s">
        <v>26016</v>
      </c>
      <c r="C3593" s="3" t="s">
        <v>26017</v>
      </c>
      <c r="D3593" s="3" t="s">
        <v>26018</v>
      </c>
      <c r="E3593" s="3" t="s">
        <v>26019</v>
      </c>
      <c r="F3593" s="3" t="s">
        <v>26020</v>
      </c>
      <c r="G3593" s="3" t="s">
        <v>26021</v>
      </c>
      <c r="H3593" s="3" t="s">
        <v>26022</v>
      </c>
      <c r="I3593" s="3" t="str">
        <f>IFERROR(__xludf.DUMMYFUNCTION("GOOGLETRANSLATE(H3593,""id"",""en"")"),"Alhamdulillah, Massy Marriage Mudag See directly the practice of young people, the age")</f>
        <v>Alhamdulillah, Massy Marriage Mudag See directly the practice of young people, the age</v>
      </c>
    </row>
    <row r="3594" ht="15.75" customHeight="1">
      <c r="A3594" s="3" t="s">
        <v>26023</v>
      </c>
      <c r="B3594" s="3" t="s">
        <v>26024</v>
      </c>
      <c r="C3594" s="3" t="s">
        <v>26025</v>
      </c>
      <c r="D3594" s="3" t="s">
        <v>26026</v>
      </c>
      <c r="E3594" s="3" t="s">
        <v>26027</v>
      </c>
      <c r="F3594" s="3" t="s">
        <v>26028</v>
      </c>
      <c r="G3594" s="3" t="s">
        <v>26029</v>
      </c>
      <c r="H3594" s="3" t="s">
        <v>26030</v>
      </c>
      <c r="I3594" s="3" t="str">
        <f>IFERROR(__xludf.DUMMYFUNCTION("GOOGLETRANSLATE(H3594,""id"",""en"")"),"Mbah said that work is good to be satisfied with young marriage if you're rushed Mapan step after saying Auntie Uncle Bude Pakde is silent, thank you mbah")</f>
        <v>Mbah said that work is good to be satisfied with young marriage if you're rushed Mapan step after saying Auntie Uncle Bude Pakde is silent, thank you mbah</v>
      </c>
    </row>
    <row r="3595" ht="15.75" customHeight="1">
      <c r="A3595" s="3" t="s">
        <v>26031</v>
      </c>
      <c r="B3595" s="3" t="s">
        <v>26032</v>
      </c>
      <c r="C3595" s="3" t="s">
        <v>26033</v>
      </c>
      <c r="D3595" s="3" t="s">
        <v>26034</v>
      </c>
      <c r="E3595" s="3" t="s">
        <v>26035</v>
      </c>
      <c r="F3595" s="3" t="s">
        <v>26036</v>
      </c>
      <c r="G3595" s="3" t="s">
        <v>26036</v>
      </c>
      <c r="H3595" s="3" t="s">
        <v>26037</v>
      </c>
      <c r="I3595" s="3" t="str">
        <f>IFERROR(__xludf.DUMMYFUNCTION("GOOGLETRANSLATE(H3595,""id"",""en"")"),"Young Sempro Tua Wrong Address Yesterday Married Brother Myee")</f>
        <v>Young Sempro Tua Wrong Address Yesterday Married Brother Myee</v>
      </c>
    </row>
    <row r="3596" ht="15.75" customHeight="1">
      <c r="A3596" s="3" t="s">
        <v>26038</v>
      </c>
      <c r="B3596" s="3" t="s">
        <v>26039</v>
      </c>
      <c r="C3596" s="3" t="s">
        <v>26040</v>
      </c>
      <c r="D3596" s="3" t="s">
        <v>26041</v>
      </c>
      <c r="E3596" s="3" t="s">
        <v>26042</v>
      </c>
      <c r="F3596" s="3" t="s">
        <v>26043</v>
      </c>
      <c r="G3596" s="3" t="s">
        <v>26044</v>
      </c>
      <c r="H3596" s="3" t="s">
        <v>26045</v>
      </c>
      <c r="I3596" s="3" t="str">
        <f>IFERROR(__xludf.DUMMYFUNCTION("GOOGLETRANSLATE(H3596,""id"",""en"")"),"the weight of the test if the young tells to take care of sex only marriage to death non -stop sex if the adultery is debt or the sins know the weight yaumil reckoning")</f>
        <v>the weight of the test if the young tells to take care of sex only marriage to death non -stop sex if the adultery is debt or the sins know the weight yaumil reckoning</v>
      </c>
    </row>
    <row r="3597" ht="15.75" customHeight="1">
      <c r="A3597" s="3" t="s">
        <v>26046</v>
      </c>
      <c r="B3597" s="3" t="s">
        <v>26047</v>
      </c>
      <c r="C3597" s="3" t="s">
        <v>26048</v>
      </c>
      <c r="D3597" s="3" t="s">
        <v>26049</v>
      </c>
      <c r="E3597" s="3" t="s">
        <v>26050</v>
      </c>
      <c r="F3597" s="3" t="s">
        <v>26051</v>
      </c>
      <c r="G3597" s="3" t="s">
        <v>26052</v>
      </c>
      <c r="H3597" s="3" t="s">
        <v>26053</v>
      </c>
      <c r="I3597" s="3" t="str">
        <f>IFERROR(__xludf.DUMMYFUNCTION("GOOGLETRANSLATE(H3597,""id"",""en"")"),"for the number back the ex -president msl young married young people, the troublesome people of the country so the good wife must have to do the event, sometimes the wife.")</f>
        <v>for the number back the ex -president msl young married young people, the troublesome people of the country so the good wife must have to do the event, sometimes the wife.</v>
      </c>
    </row>
    <row r="3598" ht="15.75" customHeight="1">
      <c r="A3598" s="3" t="s">
        <v>26054</v>
      </c>
      <c r="B3598" s="3" t="s">
        <v>26054</v>
      </c>
      <c r="C3598" s="3" t="s">
        <v>26055</v>
      </c>
      <c r="D3598" s="3" t="s">
        <v>26056</v>
      </c>
      <c r="E3598" s="3" t="s">
        <v>26057</v>
      </c>
      <c r="F3598" s="3" t="s">
        <v>26058</v>
      </c>
      <c r="G3598" s="3" t="s">
        <v>26059</v>
      </c>
      <c r="H3598" s="3" t="s">
        <v>26060</v>
      </c>
      <c r="I3598" s="3" t="str">
        <f>IFERROR(__xludf.DUMMYFUNCTION("GOOGLETRANSLATE(H3598,""id"",""en"")"),"hehe young marriage hun")</f>
        <v>hehe young marriage hun</v>
      </c>
    </row>
    <row r="3599" ht="15.75" customHeight="1">
      <c r="A3599" s="3" t="s">
        <v>26061</v>
      </c>
      <c r="B3599" s="3" t="s">
        <v>26062</v>
      </c>
      <c r="C3599" s="3" t="s">
        <v>26063</v>
      </c>
      <c r="D3599" s="3" t="s">
        <v>26064</v>
      </c>
      <c r="E3599" s="3" t="s">
        <v>26065</v>
      </c>
      <c r="F3599" s="3" t="s">
        <v>26066</v>
      </c>
      <c r="G3599" s="3" t="s">
        <v>26067</v>
      </c>
      <c r="H3599" s="3" t="s">
        <v>26068</v>
      </c>
      <c r="I3599" s="3" t="str">
        <f>IFERROR(__xludf.DUMMYFUNCTION("GOOGLETRANSLATE(H3599,""id"",""en"")"),"Ngoyo Hallucinations are very happy to enjoy the results of young work yes marriage to be cooked treatment etc. use money deh candidate for plenary session.")</f>
        <v>Ngoyo Hallucinations are very happy to enjoy the results of young work yes marriage to be cooked treatment etc. use money deh candidate for plenary session.</v>
      </c>
    </row>
    <row r="3600" ht="15.75" customHeight="1">
      <c r="A3600" s="3" t="s">
        <v>26069</v>
      </c>
      <c r="B3600" s="3" t="s">
        <v>26070</v>
      </c>
      <c r="C3600" s="3" t="s">
        <v>26071</v>
      </c>
      <c r="D3600" s="3" t="s">
        <v>26072</v>
      </c>
      <c r="E3600" s="3" t="s">
        <v>26073</v>
      </c>
      <c r="F3600" s="3" t="s">
        <v>26074</v>
      </c>
      <c r="G3600" s="3" t="s">
        <v>26075</v>
      </c>
      <c r="H3600" s="3" t="s">
        <v>26076</v>
      </c>
      <c r="I3600" s="3" t="str">
        <f>IFERROR(__xludf.DUMMYFUNCTION("GOOGLETRANSLATE(H3600,""id"",""en"")"),"young marriage think sex not nder marriage sex commitment responsibility")</f>
        <v>young marriage think sex not nder marriage sex commitment responsibility</v>
      </c>
    </row>
    <row r="3601" ht="15.75" customHeight="1">
      <c r="A3601" s="3" t="s">
        <v>26077</v>
      </c>
      <c r="B3601" s="3" t="s">
        <v>26077</v>
      </c>
      <c r="C3601" s="3" t="s">
        <v>26078</v>
      </c>
      <c r="D3601" s="3" t="s">
        <v>26079</v>
      </c>
      <c r="E3601" s="3" t="s">
        <v>26080</v>
      </c>
      <c r="F3601" s="3" t="s">
        <v>26081</v>
      </c>
      <c r="G3601" s="3" t="s">
        <v>26082</v>
      </c>
      <c r="H3601" s="3" t="s">
        <v>26083</v>
      </c>
      <c r="I3601" s="3" t="str">
        <f>IFERROR(__xludf.DUMMYFUNCTION("GOOGLETRANSLATE(H3601,""id"",""en"")"),"dream of marriage just thinking it's still very young Help cancel")</f>
        <v>dream of marriage just thinking it's still very young Help cancel</v>
      </c>
    </row>
    <row r="3602" ht="15.75" customHeight="1">
      <c r="A3602" s="3" t="s">
        <v>26084</v>
      </c>
      <c r="B3602" s="3" t="s">
        <v>26085</v>
      </c>
      <c r="C3602" s="3" t="s">
        <v>26086</v>
      </c>
      <c r="D3602" s="3" t="s">
        <v>26087</v>
      </c>
      <c r="E3602" s="3" t="s">
        <v>26088</v>
      </c>
      <c r="F3602" s="3" t="s">
        <v>26089</v>
      </c>
      <c r="G3602" s="3" t="s">
        <v>26090</v>
      </c>
      <c r="H3602" s="3" t="s">
        <v>26091</v>
      </c>
      <c r="I3602" s="3" t="str">
        <f>IFERROR(__xludf.DUMMYFUNCTION("GOOGLETRANSLATE(H3602,""id"",""en"")"),"not young marriage, I don't know the influence of THR")</f>
        <v>not young marriage, I don't know the influence of THR</v>
      </c>
    </row>
    <row r="3603" ht="15.75" customHeight="1">
      <c r="A3603" s="3" t="s">
        <v>26092</v>
      </c>
      <c r="B3603" s="3" t="s">
        <v>26093</v>
      </c>
      <c r="C3603" s="3" t="s">
        <v>26094</v>
      </c>
      <c r="D3603" s="3" t="s">
        <v>26095</v>
      </c>
      <c r="E3603" s="3" t="s">
        <v>26096</v>
      </c>
      <c r="F3603" s="3" t="s">
        <v>26097</v>
      </c>
      <c r="G3603" s="3" t="s">
        <v>26098</v>
      </c>
      <c r="H3603" s="3" t="s">
        <v>26099</v>
      </c>
      <c r="I3603" s="3" t="str">
        <f>IFERROR(__xludf.DUMMYFUNCTION("GOOGLETRANSLATE(H3603,""id"",""en"")"),"Different culture, brother, if Chinese is delicious, marriage, thr, marriage, young marriage, THR, if the Thr is Eid, hanging out, if you work.")</f>
        <v>Different culture, brother, if Chinese is delicious, marriage, thr, marriage, young marriage, THR, if the Thr is Eid, hanging out, if you work.</v>
      </c>
    </row>
    <row r="3604" ht="15.75" customHeight="1">
      <c r="A3604" s="3" t="s">
        <v>26100</v>
      </c>
      <c r="B3604" s="3" t="s">
        <v>26101</v>
      </c>
      <c r="C3604" s="3" t="s">
        <v>26102</v>
      </c>
      <c r="D3604" s="3" t="s">
        <v>26103</v>
      </c>
      <c r="E3604" s="3" t="s">
        <v>26104</v>
      </c>
      <c r="F3604" s="3" t="s">
        <v>26105</v>
      </c>
      <c r="G3604" s="3" t="s">
        <v>26106</v>
      </c>
      <c r="H3604" s="3" t="s">
        <v>26107</v>
      </c>
      <c r="I3604" s="3" t="str">
        <f>IFERROR(__xludf.DUMMYFUNCTION("GOOGLETRANSLATE(H3604,""id"",""en"")"),"Auntie Reno's cadling here is a tantrum hehehe auntie looking for her marriage if yes auntie yah young likes adultery")</f>
        <v>Auntie Reno's cadling here is a tantrum hehehe auntie looking for her marriage if yes auntie yah young likes adultery</v>
      </c>
    </row>
    <row r="3605" ht="15.75" customHeight="1">
      <c r="A3605" s="3" t="s">
        <v>26108</v>
      </c>
      <c r="B3605" s="3" t="s">
        <v>26109</v>
      </c>
      <c r="C3605" s="3" t="s">
        <v>26110</v>
      </c>
      <c r="D3605" s="3" t="s">
        <v>26111</v>
      </c>
      <c r="E3605" s="3" t="s">
        <v>26112</v>
      </c>
      <c r="F3605" s="3" t="s">
        <v>26113</v>
      </c>
      <c r="G3605" s="3" t="s">
        <v>26114</v>
      </c>
      <c r="H3605" s="3" t="s">
        <v>26115</v>
      </c>
      <c r="I3605" s="3" t="str">
        <f>IFERROR(__xludf.DUMMYFUNCTION("GOOGLETRANSLATE(H3605,""id"",""en"")"),"Foreigners are worried that the candidate for a complete life pair is open to the liability, take the responsibility of a serious young manner of marriage responsibility")</f>
        <v>Foreigners are worried that the candidate for a complete life pair is open to the liability, take the responsibility of a serious young manner of marriage responsibility</v>
      </c>
    </row>
    <row r="3606" ht="15.75" customHeight="1">
      <c r="A3606" s="3" t="s">
        <v>26116</v>
      </c>
      <c r="B3606" s="3" t="s">
        <v>26116</v>
      </c>
      <c r="C3606" s="3" t="s">
        <v>26116</v>
      </c>
      <c r="D3606" s="3" t="s">
        <v>26117</v>
      </c>
      <c r="E3606" s="3" t="s">
        <v>26118</v>
      </c>
      <c r="F3606" s="3" t="s">
        <v>26119</v>
      </c>
      <c r="G3606" s="3" t="s">
        <v>26119</v>
      </c>
      <c r="H3606" s="3" t="s">
        <v>26120</v>
      </c>
      <c r="I3606" s="3" t="str">
        <f>IFERROR(__xludf.DUMMYFUNCTION("GOOGLETRANSLATE(H3606,""id"",""en"")"),"Eid more and more young marriage ckckck rich")</f>
        <v>Eid more and more young marriage ckckck rich</v>
      </c>
    </row>
    <row r="3607" ht="15.75" customHeight="1">
      <c r="A3607" s="3" t="s">
        <v>26121</v>
      </c>
      <c r="B3607" s="3" t="s">
        <v>26122</v>
      </c>
      <c r="C3607" s="3" t="s">
        <v>26123</v>
      </c>
      <c r="D3607" s="3" t="s">
        <v>26124</v>
      </c>
      <c r="E3607" s="3" t="s">
        <v>26125</v>
      </c>
      <c r="F3607" s="3" t="s">
        <v>26126</v>
      </c>
      <c r="G3607" s="3" t="s">
        <v>26127</v>
      </c>
      <c r="H3607" s="3" t="s">
        <v>26128</v>
      </c>
      <c r="I3607" s="3" t="str">
        <f>IFERROR(__xludf.DUMMYFUNCTION("GOOGLETRANSLATE(H3607,""id"",""en"")"),"Indonesia Needs Young Brother Fajri Thinking Safety Youths Are you dying for sexual marriages of halal marriage halal halah tai")</f>
        <v>Indonesia Needs Young Brother Fajri Thinking Safety Youths Are you dying for sexual marriages of halal marriage halal halah tai</v>
      </c>
    </row>
    <row r="3608" ht="15.75" customHeight="1">
      <c r="A3608" s="3" t="s">
        <v>26129</v>
      </c>
      <c r="B3608" s="3" t="s">
        <v>26130</v>
      </c>
      <c r="C3608" s="3" t="s">
        <v>26131</v>
      </c>
      <c r="D3608" s="3" t="s">
        <v>26132</v>
      </c>
      <c r="E3608" s="3" t="s">
        <v>26133</v>
      </c>
      <c r="F3608" s="3" t="s">
        <v>26134</v>
      </c>
      <c r="G3608" s="3" t="s">
        <v>26135</v>
      </c>
      <c r="H3608" s="3" t="s">
        <v>26136</v>
      </c>
      <c r="I3608" s="3" t="str">
        <f>IFERROR(__xludf.DUMMYFUNCTION("GOOGLETRANSLATE(H3608,""id"",""en"")"),"nder sorry yes te enjoy half age life if marriage is hard to walk if the single is free to live in a marriage life thinking young stress is better to enjoy my life")</f>
        <v>nder sorry yes te enjoy half age life if marriage is hard to walk if the single is free to live in a marriage life thinking young stress is better to enjoy my life</v>
      </c>
    </row>
    <row r="3609" ht="15.75" customHeight="1">
      <c r="A3609" s="3" t="s">
        <v>26137</v>
      </c>
      <c r="B3609" s="3" t="s">
        <v>26138</v>
      </c>
      <c r="C3609" s="3" t="s">
        <v>26139</v>
      </c>
      <c r="D3609" s="3" t="s">
        <v>26140</v>
      </c>
      <c r="E3609" s="3" t="s">
        <v>26141</v>
      </c>
      <c r="F3609" s="3" t="s">
        <v>26142</v>
      </c>
      <c r="G3609" s="3" t="s">
        <v>26143</v>
      </c>
      <c r="H3609" s="3" t="s">
        <v>26144</v>
      </c>
      <c r="I3609" s="3" t="str">
        <f>IFERROR(__xludf.DUMMYFUNCTION("GOOGLETRANSLATE(H3609,""id"",""en"")"),"Stupid Childfree Feminist If work is lowest in young marriage people in the adultery of adultery")</f>
        <v>Stupid Childfree Feminist If work is lowest in young marriage people in the adultery of adultery</v>
      </c>
    </row>
    <row r="3610" ht="15.75" customHeight="1">
      <c r="A3610" s="3" t="s">
        <v>26145</v>
      </c>
      <c r="B3610" s="3" t="s">
        <v>26145</v>
      </c>
      <c r="C3610" s="3" t="s">
        <v>26146</v>
      </c>
      <c r="D3610" s="3" t="s">
        <v>26147</v>
      </c>
      <c r="E3610" s="3" t="s">
        <v>26148</v>
      </c>
      <c r="F3610" s="3" t="s">
        <v>26149</v>
      </c>
      <c r="G3610" s="3" t="s">
        <v>26150</v>
      </c>
      <c r="H3610" s="3" t="s">
        <v>26151</v>
      </c>
      <c r="I3610" s="3" t="str">
        <f>IFERROR(__xludf.DUMMYFUNCTION("GOOGLETRANSLATE(H3610,""id"",""en"")"),"Young Marriage If Apo Mile Lamar Dua Lamar Young Marriage")</f>
        <v>Young Marriage If Apo Mile Lamar Dua Lamar Young Marriage</v>
      </c>
    </row>
    <row r="3611" ht="15.75" customHeight="1">
      <c r="A3611" s="3" t="s">
        <v>26152</v>
      </c>
      <c r="B3611" s="3" t="s">
        <v>26153</v>
      </c>
      <c r="C3611" s="3" t="s">
        <v>26154</v>
      </c>
      <c r="D3611" s="3" t="s">
        <v>26155</v>
      </c>
      <c r="E3611" s="3" t="s">
        <v>26156</v>
      </c>
      <c r="F3611" s="3" t="s">
        <v>26157</v>
      </c>
      <c r="G3611" s="3" t="s">
        <v>26158</v>
      </c>
      <c r="H3611" s="3" t="s">
        <v>26159</v>
      </c>
      <c r="I3611" s="3" t="str">
        <f>IFERROR(__xludf.DUMMYFUNCTION("GOOGLETRANSLATE(H3611,""id"",""en"")"),"The family is not young, the young marriage is married, the neighbor live")</f>
        <v>The family is not young, the young marriage is married, the neighbor live</v>
      </c>
    </row>
    <row r="3612" ht="15.75" customHeight="1">
      <c r="A3612" s="3" t="s">
        <v>26160</v>
      </c>
      <c r="B3612" s="3" t="s">
        <v>26161</v>
      </c>
      <c r="C3612" s="3" t="s">
        <v>26162</v>
      </c>
      <c r="D3612" s="3" t="s">
        <v>26163</v>
      </c>
      <c r="E3612" s="3" t="s">
        <v>26164</v>
      </c>
      <c r="F3612" s="3" t="s">
        <v>26165</v>
      </c>
      <c r="G3612" s="3" t="s">
        <v>26166</v>
      </c>
      <c r="H3612" s="3" t="s">
        <v>26167</v>
      </c>
      <c r="I3612" s="3" t="str">
        <f>IFERROR(__xludf.DUMMYFUNCTION("GOOGLETRANSLATE(H3612,""id"",""en"")"),"marriage, personal opinion marriage while young mate rezeki age knows the appeal of personal opinion mending prayer")</f>
        <v>marriage, personal opinion marriage while young mate rezeki age knows the appeal of personal opinion mending prayer</v>
      </c>
    </row>
    <row r="3613" ht="15.75" customHeight="1">
      <c r="A3613" s="3" t="s">
        <v>26168</v>
      </c>
      <c r="B3613" s="3" t="s">
        <v>26169</v>
      </c>
      <c r="C3613" s="3" t="s">
        <v>26170</v>
      </c>
      <c r="D3613" s="3" t="s">
        <v>26171</v>
      </c>
      <c r="E3613" s="3" t="s">
        <v>26172</v>
      </c>
      <c r="F3613" s="3" t="s">
        <v>26173</v>
      </c>
      <c r="G3613" s="3" t="s">
        <v>26173</v>
      </c>
      <c r="H3613" s="3" t="s">
        <v>26174</v>
      </c>
      <c r="I3613" s="3" t="str">
        <f>IFERROR(__xludf.DUMMYFUNCTION("GOOGLETRANSLATE(H3613,""id"",""en"")"),"young marriage makes rich content")</f>
        <v>young marriage makes rich content</v>
      </c>
    </row>
    <row r="3614" ht="15.75" customHeight="1">
      <c r="A3614" s="3" t="s">
        <v>26175</v>
      </c>
      <c r="B3614" s="3" t="s">
        <v>26176</v>
      </c>
      <c r="C3614" s="3" t="s">
        <v>26177</v>
      </c>
      <c r="D3614" s="3" t="s">
        <v>26178</v>
      </c>
      <c r="E3614" s="3" t="s">
        <v>26179</v>
      </c>
      <c r="F3614" s="3" t="s">
        <v>26180</v>
      </c>
      <c r="G3614" s="3" t="s">
        <v>26181</v>
      </c>
      <c r="H3614" s="3" t="s">
        <v>26182</v>
      </c>
      <c r="I3614" s="3" t="str">
        <f>IFERROR(__xludf.DUMMYFUNCTION("GOOGLETRANSLATE(H3614,""id"",""en"")"),"Really really an apprentice for Garment Allah Astaghfirullah marriage intimately the guy in fact is very young below")</f>
        <v>Really really an apprentice for Garment Allah Astaghfirullah marriage intimately the guy in fact is very young below</v>
      </c>
    </row>
    <row r="3615" ht="15.75" customHeight="1">
      <c r="A3615" s="3" t="s">
        <v>26183</v>
      </c>
      <c r="B3615" s="3" t="s">
        <v>26184</v>
      </c>
      <c r="C3615" s="3" t="s">
        <v>26185</v>
      </c>
      <c r="D3615" s="3" t="s">
        <v>26186</v>
      </c>
      <c r="E3615" s="3" t="s">
        <v>26187</v>
      </c>
      <c r="F3615" s="3" t="s">
        <v>26188</v>
      </c>
      <c r="G3615" s="3" t="s">
        <v>26189</v>
      </c>
      <c r="H3615" s="3" t="s">
        <v>26190</v>
      </c>
      <c r="I3615" s="3" t="str">
        <f>IFERROR(__xludf.DUMMYFUNCTION("GOOGLETRANSLATE(H3615,""id"",""en"")"),"Young Marriage Choose the taste, plan so that our school children are old, marriage, push, push your parents to get married, etc.")</f>
        <v>Young Marriage Choose the taste, plan so that our school children are old, marriage, push, push your parents to get married, etc.</v>
      </c>
    </row>
    <row r="3616" ht="15.75" customHeight="1">
      <c r="A3616" s="3" t="s">
        <v>26191</v>
      </c>
      <c r="B3616" s="3" t="s">
        <v>26192</v>
      </c>
      <c r="C3616" s="3" t="s">
        <v>26193</v>
      </c>
      <c r="D3616" s="3" t="s">
        <v>26194</v>
      </c>
      <c r="E3616" s="3" t="s">
        <v>26195</v>
      </c>
      <c r="F3616" s="3" t="s">
        <v>26196</v>
      </c>
      <c r="G3616" s="3" t="s">
        <v>26196</v>
      </c>
      <c r="H3616" s="3" t="s">
        <v>26197</v>
      </c>
      <c r="I3616" s="3" t="str">
        <f>IFERROR(__xludf.DUMMYFUNCTION("GOOGLETRANSLATE(H3616,""id"",""en"")"),"The family is calm if the young family is married if my child is old")</f>
        <v>The family is calm if the young family is married if my child is old</v>
      </c>
    </row>
    <row r="3617" ht="15.75" customHeight="1">
      <c r="A3617" s="3" t="s">
        <v>26198</v>
      </c>
      <c r="B3617" s="3" t="s">
        <v>26199</v>
      </c>
      <c r="C3617" s="3" t="s">
        <v>26200</v>
      </c>
      <c r="D3617" s="3" t="s">
        <v>26201</v>
      </c>
      <c r="E3617" s="3" t="s">
        <v>26202</v>
      </c>
      <c r="F3617" s="3" t="s">
        <v>26203</v>
      </c>
      <c r="G3617" s="3" t="s">
        <v>26203</v>
      </c>
      <c r="H3617" s="3" t="s">
        <v>26204</v>
      </c>
      <c r="I3617" s="3" t="str">
        <f>IFERROR(__xludf.DUMMYFUNCTION("GOOGLETRANSLATE(H3617,""id"",""en"")"),"real marriage young watching go back couple")</f>
        <v>real marriage young watching go back couple</v>
      </c>
    </row>
    <row r="3618" ht="15.75" customHeight="1">
      <c r="A3618" s="3" t="s">
        <v>26205</v>
      </c>
      <c r="B3618" s="3" t="s">
        <v>26205</v>
      </c>
      <c r="C3618" s="3" t="s">
        <v>26206</v>
      </c>
      <c r="D3618" s="3" t="s">
        <v>26207</v>
      </c>
      <c r="E3618" s="3" t="s">
        <v>26208</v>
      </c>
      <c r="F3618" s="3" t="s">
        <v>26209</v>
      </c>
      <c r="G3618" s="3" t="s">
        <v>26210</v>
      </c>
      <c r="H3618" s="3" t="s">
        <v>26211</v>
      </c>
      <c r="I3618" s="3" t="str">
        <f>IFERROR(__xludf.DUMMYFUNCTION("GOOGLETRANSLATE(H3618,""id"",""en"")"),"Yes, people pursue the good ideals of life quickly marriage to marry young")</f>
        <v>Yes, people pursue the good ideals of life quickly marriage to marry young</v>
      </c>
    </row>
    <row r="3619" ht="15.75" customHeight="1">
      <c r="A3619" s="3" t="s">
        <v>26212</v>
      </c>
      <c r="B3619" s="3" t="s">
        <v>26212</v>
      </c>
      <c r="C3619" s="3" t="s">
        <v>26213</v>
      </c>
      <c r="D3619" s="3" t="s">
        <v>26214</v>
      </c>
      <c r="E3619" s="3" t="s">
        <v>26215</v>
      </c>
      <c r="F3619" s="3" t="s">
        <v>26216</v>
      </c>
      <c r="G3619" s="3" t="s">
        <v>26217</v>
      </c>
      <c r="H3619" s="3" t="s">
        <v>26218</v>
      </c>
      <c r="I3619" s="3" t="str">
        <f>IFERROR(__xludf.DUMMYFUNCTION("GOOGLETRANSLATE(H3619,""id"",""en"")"),"Lalijah, if the results of young efforts are wrong, you are wrong, the child's child is wrong, the point is, send the marriage, if it's only if it's okay")</f>
        <v>Lalijah, if the results of young efforts are wrong, you are wrong, the child's child is wrong, the point is, send the marriage, if it's only if it's okay</v>
      </c>
    </row>
    <row r="3620" ht="15.75" customHeight="1">
      <c r="A3620" s="3" t="s">
        <v>26219</v>
      </c>
      <c r="B3620" s="3" t="s">
        <v>26220</v>
      </c>
      <c r="C3620" s="3" t="s">
        <v>26221</v>
      </c>
      <c r="D3620" s="3" t="s">
        <v>26222</v>
      </c>
      <c r="E3620" s="3" t="s">
        <v>26223</v>
      </c>
      <c r="F3620" s="3" t="s">
        <v>26224</v>
      </c>
      <c r="G3620" s="3" t="s">
        <v>26225</v>
      </c>
      <c r="H3620" s="3" t="s">
        <v>26226</v>
      </c>
      <c r="I3620" s="3" t="str">
        <f>IFERROR(__xludf.DUMMYFUNCTION("GOOGLETRANSLATE(H3620,""id"",""en"")"),"cousin of marriage to appear young marriage")</f>
        <v>cousin of marriage to appear young marriage</v>
      </c>
    </row>
    <row r="3621" ht="15.75" customHeight="1">
      <c r="A3621" s="3" t="s">
        <v>26227</v>
      </c>
      <c r="B3621" s="3" t="s">
        <v>26228</v>
      </c>
      <c r="C3621" s="3" t="s">
        <v>26229</v>
      </c>
      <c r="D3621" s="3" t="s">
        <v>26230</v>
      </c>
      <c r="E3621" s="3" t="s">
        <v>26231</v>
      </c>
      <c r="F3621" s="3" t="s">
        <v>26232</v>
      </c>
      <c r="G3621" s="3" t="s">
        <v>26233</v>
      </c>
      <c r="H3621" s="3" t="s">
        <v>26234</v>
      </c>
      <c r="I3621" s="3" t="str">
        <f>IFERROR(__xludf.DUMMYFUNCTION("GOOGLETRANSLATE(H3621,""id"",""en"")"),"Young Marriage Hindar Adultery Forgotten Poor Poor Ujung Ceeee")</f>
        <v>Young Marriage Hindar Adultery Forgotten Poor Poor Ujung Ceeee</v>
      </c>
    </row>
    <row r="3622" ht="15.75" customHeight="1">
      <c r="A3622" s="3" t="s">
        <v>26235</v>
      </c>
      <c r="B3622" s="3" t="s">
        <v>26236</v>
      </c>
      <c r="C3622" s="3" t="s">
        <v>26237</v>
      </c>
      <c r="D3622" s="3" t="s">
        <v>26238</v>
      </c>
      <c r="E3622" s="3" t="s">
        <v>26239</v>
      </c>
      <c r="F3622" s="3" t="s">
        <v>26240</v>
      </c>
      <c r="G3622" s="3" t="s">
        <v>26241</v>
      </c>
      <c r="H3622" s="3" t="s">
        <v>26242</v>
      </c>
      <c r="I3622" s="3" t="str">
        <f>IFERROR(__xludf.DUMMYFUNCTION("GOOGLETRANSLATE(H3622,""id"",""en"")"),"Fortunately, the family of Papa Anut quickly marry young favors")</f>
        <v>Fortunately, the family of Papa Anut quickly marry young favors</v>
      </c>
    </row>
    <row r="3623" ht="15.75" customHeight="1">
      <c r="A3623" s="3" t="s">
        <v>26243</v>
      </c>
      <c r="B3623" s="3" t="s">
        <v>26244</v>
      </c>
      <c r="C3623" s="3" t="s">
        <v>26245</v>
      </c>
      <c r="D3623" s="3" t="s">
        <v>26246</v>
      </c>
      <c r="E3623" s="3" t="s">
        <v>26247</v>
      </c>
      <c r="F3623" s="3" t="s">
        <v>26248</v>
      </c>
      <c r="G3623" s="3" t="s">
        <v>26249</v>
      </c>
      <c r="H3623" s="3" t="s">
        <v>26250</v>
      </c>
      <c r="I3623" s="3" t="str">
        <f>IFERROR(__xludf.DUMMYFUNCTION("GOOGLETRANSLATE(H3623,""id"",""en"")"),"Irl Sneng Bgd See Young Pair of Cute Marriage")</f>
        <v>Irl Sneng Bgd See Young Pair of Cute Marriage</v>
      </c>
    </row>
    <row r="3624" ht="15.75" customHeight="1">
      <c r="A3624" s="3" t="s">
        <v>26251</v>
      </c>
      <c r="B3624" s="3" t="s">
        <v>26251</v>
      </c>
      <c r="C3624" s="3" t="s">
        <v>26252</v>
      </c>
      <c r="D3624" s="3" t="s">
        <v>26253</v>
      </c>
      <c r="E3624" s="3" t="s">
        <v>26254</v>
      </c>
      <c r="F3624" s="3" t="s">
        <v>26255</v>
      </c>
      <c r="G3624" s="3" t="s">
        <v>26256</v>
      </c>
      <c r="H3624" s="3" t="s">
        <v>26257</v>
      </c>
      <c r="I3624" s="3" t="str">
        <f>IFERROR(__xludf.DUMMYFUNCTION("GOOGLETRANSLATE(H3624,""id"",""en"")"),"Naruto's fault is young marriage")</f>
        <v>Naruto's fault is young marriage</v>
      </c>
    </row>
    <row r="3625" ht="15.75" customHeight="1">
      <c r="A3625" s="3" t="s">
        <v>26258</v>
      </c>
      <c r="B3625" s="3" t="s">
        <v>26258</v>
      </c>
      <c r="C3625" s="3" t="s">
        <v>26259</v>
      </c>
      <c r="D3625" s="3" t="s">
        <v>26260</v>
      </c>
      <c r="E3625" s="3" t="s">
        <v>26260</v>
      </c>
      <c r="F3625" s="3" t="s">
        <v>26261</v>
      </c>
      <c r="G3625" s="3" t="s">
        <v>26262</v>
      </c>
      <c r="H3625" s="3" t="s">
        <v>26263</v>
      </c>
      <c r="I3625" s="3" t="str">
        <f>IFERROR(__xludf.DUMMYFUNCTION("GOOGLETRANSLATE(H3625,""id"",""en"")"),"oooo young pairs of marriage")</f>
        <v>oooo young pairs of marriage</v>
      </c>
    </row>
    <row r="3626" ht="15.75" customHeight="1">
      <c r="A3626" s="3" t="s">
        <v>26264</v>
      </c>
      <c r="B3626" s="3" t="s">
        <v>26265</v>
      </c>
      <c r="C3626" s="3" t="s">
        <v>26266</v>
      </c>
      <c r="D3626" s="3" t="s">
        <v>26267</v>
      </c>
      <c r="E3626" s="3" t="s">
        <v>26268</v>
      </c>
      <c r="F3626" s="3" t="s">
        <v>26269</v>
      </c>
      <c r="G3626" s="3" t="s">
        <v>26270</v>
      </c>
      <c r="H3626" s="3" t="s">
        <v>26271</v>
      </c>
      <c r="I3626" s="3" t="str">
        <f>IFERROR(__xludf.DUMMYFUNCTION("GOOGLETRANSLATE(H3626,""id"",""en"")"),"Triasari Habib cool hooks not to force marriage to the excuse of marriage worship of young marriages not adultery blah blah blah blah marriage adultery")</f>
        <v>Triasari Habib cool hooks not to force marriage to the excuse of marriage worship of young marriages not adultery blah blah blah blah marriage adultery</v>
      </c>
    </row>
    <row r="3627" ht="15.75" customHeight="1">
      <c r="A3627" s="3" t="s">
        <v>26272</v>
      </c>
      <c r="B3627" s="3" t="s">
        <v>26272</v>
      </c>
      <c r="C3627" s="3" t="s">
        <v>26273</v>
      </c>
      <c r="D3627" s="3" t="s">
        <v>26274</v>
      </c>
      <c r="E3627" s="3" t="s">
        <v>26275</v>
      </c>
      <c r="F3627" s="3" t="s">
        <v>26276</v>
      </c>
      <c r="G3627" s="3" t="s">
        <v>26277</v>
      </c>
      <c r="H3627" s="3" t="s">
        <v>26278</v>
      </c>
      <c r="I3627" s="3" t="str">
        <f>IFERROR(__xludf.DUMMYFUNCTION("GOOGLETRANSLATE(H3627,""id"",""en"")"),"Isra sister is a young marriage yhh")</f>
        <v>Isra sister is a young marriage yhh</v>
      </c>
    </row>
    <row r="3628" ht="15.75" customHeight="1">
      <c r="A3628" s="3" t="s">
        <v>26279</v>
      </c>
      <c r="B3628" s="3" t="s">
        <v>26280</v>
      </c>
      <c r="C3628" s="3" t="s">
        <v>26281</v>
      </c>
      <c r="D3628" s="3" t="s">
        <v>26282</v>
      </c>
      <c r="E3628" s="3" t="s">
        <v>26283</v>
      </c>
      <c r="F3628" s="3" t="s">
        <v>26284</v>
      </c>
      <c r="G3628" s="3" t="s">
        <v>26285</v>
      </c>
      <c r="H3628" s="3" t="s">
        <v>26286</v>
      </c>
      <c r="I3628" s="3" t="str">
        <f>IFERROR(__xludf.DUMMYFUNCTION("GOOGLETRANSLATE(H3628,""id"",""en"")"),"Marriage of Young Year Cousins ​​Bring Mbah House Facar")</f>
        <v>Marriage of Young Year Cousins ​​Bring Mbah House Facar</v>
      </c>
    </row>
    <row r="3629" ht="15.75" customHeight="1">
      <c r="A3629" s="3" t="s">
        <v>26287</v>
      </c>
      <c r="B3629" s="3" t="s">
        <v>26288</v>
      </c>
      <c r="C3629" s="3" t="s">
        <v>26289</v>
      </c>
      <c r="D3629" s="3" t="s">
        <v>26290</v>
      </c>
      <c r="E3629" s="3" t="s">
        <v>26291</v>
      </c>
      <c r="F3629" s="3" t="s">
        <v>26292</v>
      </c>
      <c r="G3629" s="3" t="s">
        <v>26293</v>
      </c>
      <c r="H3629" s="3" t="s">
        <v>26294</v>
      </c>
      <c r="I3629" s="3" t="str">
        <f>IFERROR(__xludf.DUMMYFUNCTION("GOOGLETRANSLATE(H3629,""id"",""en"")"),"know he broke up, not marriage young boyfriend's blessing so he broke his heart broke up, not marriage hmmmapakan the family drama chapter waiting")</f>
        <v>know he broke up, not marriage young boyfriend's blessing so he broke his heart broke up, not marriage hmmmapakan the family drama chapter waiting</v>
      </c>
    </row>
    <row r="3630" ht="15.75" customHeight="1">
      <c r="A3630" s="3" t="s">
        <v>26295</v>
      </c>
      <c r="B3630" s="3" t="s">
        <v>26296</v>
      </c>
      <c r="C3630" s="3" t="s">
        <v>26297</v>
      </c>
      <c r="D3630" s="3" t="s">
        <v>26298</v>
      </c>
      <c r="E3630" s="3" t="s">
        <v>26298</v>
      </c>
      <c r="F3630" s="3" t="s">
        <v>26299</v>
      </c>
      <c r="G3630" s="3" t="s">
        <v>26300</v>
      </c>
      <c r="H3630" s="3" t="s">
        <v>26301</v>
      </c>
      <c r="I3630" s="3" t="str">
        <f>IFERROR(__xludf.DUMMYFUNCTION("GOOGLETRANSLATE(H3630,""id"",""en"")"),"Arrange the ideal life of marriage young age of good -friendly Working Warm Warm Family Gajah Sitting Sitting Gajah Freestyle hahahaha Tweet")</f>
        <v>Arrange the ideal life of marriage young age of good -friendly Working Warm Warm Family Gajah Sitting Sitting Gajah Freestyle hahahaha Tweet</v>
      </c>
    </row>
    <row r="3631" ht="15.75" customHeight="1">
      <c r="A3631" s="3" t="s">
        <v>26302</v>
      </c>
      <c r="B3631" s="3" t="s">
        <v>26303</v>
      </c>
      <c r="C3631" s="3" t="s">
        <v>26304</v>
      </c>
      <c r="D3631" s="3" t="s">
        <v>26305</v>
      </c>
      <c r="E3631" s="3" t="s">
        <v>26306</v>
      </c>
      <c r="F3631" s="3" t="s">
        <v>26307</v>
      </c>
      <c r="G3631" s="3" t="s">
        <v>26308</v>
      </c>
      <c r="H3631" s="3" t="s">
        <v>26309</v>
      </c>
      <c r="I3631" s="3" t="str">
        <f>IFERROR(__xludf.DUMMYFUNCTION("GOOGLETRANSLATE(H3631,""id"",""en"")"),"young boyfriend marriage ex -close")</f>
        <v>young boyfriend marriage ex -close</v>
      </c>
    </row>
    <row r="3632" ht="15.75" customHeight="1">
      <c r="A3632" s="3" t="s">
        <v>26310</v>
      </c>
      <c r="B3632" s="3" t="s">
        <v>26310</v>
      </c>
      <c r="C3632" s="3" t="s">
        <v>26311</v>
      </c>
      <c r="D3632" s="3" t="s">
        <v>26312</v>
      </c>
      <c r="E3632" s="3" t="s">
        <v>26313</v>
      </c>
      <c r="F3632" s="3" t="s">
        <v>26314</v>
      </c>
      <c r="G3632" s="3" t="s">
        <v>26315</v>
      </c>
      <c r="H3632" s="3" t="s">
        <v>26316</v>
      </c>
      <c r="I3632" s="3" t="str">
        <f>IFERROR(__xludf.DUMMYFUNCTION("GOOGLETRANSLATE(H3632,""id"",""en"")"),"Family a boyfriend, boyfriend invited here if marriage blah blah blah, a smart school family if you graduate from work where school is relaxed young")</f>
        <v>Family a boyfriend, boyfriend invited here if marriage blah blah blah, a smart school family if you graduate from work where school is relaxed young</v>
      </c>
    </row>
    <row r="3633" ht="15.75" customHeight="1">
      <c r="A3633" s="3" t="s">
        <v>26317</v>
      </c>
      <c r="B3633" s="3" t="s">
        <v>26318</v>
      </c>
      <c r="C3633" s="3" t="s">
        <v>26319</v>
      </c>
      <c r="D3633" s="3" t="s">
        <v>26320</v>
      </c>
      <c r="E3633" s="3" t="s">
        <v>26321</v>
      </c>
      <c r="F3633" s="3" t="s">
        <v>26322</v>
      </c>
      <c r="G3633" s="3" t="s">
        <v>26323</v>
      </c>
      <c r="H3633" s="3" t="s">
        <v>26324</v>
      </c>
      <c r="I3633" s="3" t="str">
        <f>IFERROR(__xludf.DUMMYFUNCTION("GOOGLETRANSLATE(H3633,""id"",""en"")"),"a friend to hang out honestly since friends stron misah as long as marriage disturb the age of the environment of old young family work")</f>
        <v>a friend to hang out honestly since friends stron misah as long as marriage disturb the age of the environment of old young family work</v>
      </c>
    </row>
    <row r="3634" ht="15.75" customHeight="1">
      <c r="A3634" s="3" t="s">
        <v>26325</v>
      </c>
      <c r="B3634" s="3" t="s">
        <v>26326</v>
      </c>
      <c r="C3634" s="3" t="s">
        <v>26327</v>
      </c>
      <c r="D3634" s="3" t="s">
        <v>26328</v>
      </c>
      <c r="E3634" s="3" t="s">
        <v>26328</v>
      </c>
      <c r="F3634" s="3" t="s">
        <v>26329</v>
      </c>
      <c r="G3634" s="3" t="s">
        <v>26329</v>
      </c>
      <c r="H3634" s="3" t="s">
        <v>26330</v>
      </c>
      <c r="I3634" s="3" t="str">
        <f>IFERROR(__xludf.DUMMYFUNCTION("GOOGLETRANSLATE(H3634,""id"",""en"")"),"Young marriage hyung")</f>
        <v>Young marriage hyung</v>
      </c>
    </row>
    <row r="3635" ht="15.75" customHeight="1">
      <c r="A3635" s="3" t="s">
        <v>26331</v>
      </c>
      <c r="B3635" s="3" t="s">
        <v>26332</v>
      </c>
      <c r="C3635" s="3" t="s">
        <v>26333</v>
      </c>
      <c r="D3635" s="3" t="s">
        <v>26334</v>
      </c>
      <c r="E3635" s="3" t="s">
        <v>26335</v>
      </c>
      <c r="F3635" s="3" t="s">
        <v>26336</v>
      </c>
      <c r="G3635" s="3" t="s">
        <v>26337</v>
      </c>
      <c r="H3635" s="3" t="s">
        <v>26338</v>
      </c>
      <c r="I3635" s="3" t="str">
        <f>IFERROR(__xludf.DUMMYFUNCTION("GOOGLETRANSLATE(H3635,""id"",""en"")"),"if marriage children to be lonely young mamak")</f>
        <v>if marriage children to be lonely young mamak</v>
      </c>
    </row>
    <row r="3636" ht="15.75" customHeight="1">
      <c r="A3636" s="3" t="s">
        <v>26339</v>
      </c>
      <c r="B3636" s="3" t="s">
        <v>26339</v>
      </c>
      <c r="C3636" s="3" t="s">
        <v>26340</v>
      </c>
      <c r="D3636" s="3" t="s">
        <v>26341</v>
      </c>
      <c r="E3636" s="3" t="s">
        <v>26342</v>
      </c>
      <c r="F3636" s="3" t="s">
        <v>26343</v>
      </c>
      <c r="G3636" s="3" t="s">
        <v>26344</v>
      </c>
      <c r="H3636" s="3" t="s">
        <v>26345</v>
      </c>
      <c r="I3636" s="3" t="str">
        <f>IFERROR(__xludf.DUMMYFUNCTION("GOOGLETRANSLATE(H3636,""id"",""en"")"),"YOUNG YOUNG YOUNG YOUNG YOUNG YOUNG YOUNG BUSINESS EFFORTS")</f>
        <v>YOUNG YOUNG YOUNG YOUNG YOUNG YOUNG YOUNG BUSINESS EFFORTS</v>
      </c>
    </row>
    <row r="3637" ht="15.75" customHeight="1">
      <c r="A3637" s="3" t="s">
        <v>26346</v>
      </c>
      <c r="B3637" s="3" t="s">
        <v>26347</v>
      </c>
      <c r="C3637" s="3" t="s">
        <v>26348</v>
      </c>
      <c r="D3637" s="3" t="s">
        <v>26349</v>
      </c>
      <c r="E3637" s="3" t="s">
        <v>26350</v>
      </c>
      <c r="F3637" s="3" t="s">
        <v>26351</v>
      </c>
      <c r="G3637" s="3" t="s">
        <v>26352</v>
      </c>
      <c r="H3637" s="3" t="s">
        <v>26353</v>
      </c>
      <c r="I3637" s="3" t="str">
        <f>IFERROR(__xludf.DUMMYFUNCTION("GOOGLETRANSLATE(H3637,""id"",""en"")"),"auntie marriage grandmother says you are hunted for young blessings, God, thank you")</f>
        <v>auntie marriage grandmother says you are hunted for young blessings, God, thank you</v>
      </c>
    </row>
    <row r="3638" ht="15.75" customHeight="1">
      <c r="A3638" s="3" t="s">
        <v>26354</v>
      </c>
      <c r="B3638" s="3" t="s">
        <v>26355</v>
      </c>
      <c r="C3638" s="3" t="s">
        <v>26356</v>
      </c>
      <c r="D3638" s="3" t="s">
        <v>26357</v>
      </c>
      <c r="E3638" s="3" t="s">
        <v>26358</v>
      </c>
      <c r="F3638" s="3" t="s">
        <v>26359</v>
      </c>
      <c r="G3638" s="3" t="s">
        <v>26359</v>
      </c>
      <c r="H3638" s="3" t="s">
        <v>26360</v>
      </c>
      <c r="I3638" s="3" t="str">
        <f>IFERROR(__xludf.DUMMYFUNCTION("GOOGLETRANSLATE(H3638,""id"",""en"")"),"Marriage Marriage Young Pandemi Girls really gembil")</f>
        <v>Marriage Marriage Young Pandemi Girls really gembil</v>
      </c>
    </row>
    <row r="3639" ht="15.75" customHeight="1">
      <c r="A3639" s="3" t="s">
        <v>26361</v>
      </c>
      <c r="B3639" s="3" t="s">
        <v>26362</v>
      </c>
      <c r="C3639" s="3" t="s">
        <v>26363</v>
      </c>
      <c r="D3639" s="3" t="s">
        <v>26364</v>
      </c>
      <c r="E3639" s="3" t="s">
        <v>26365</v>
      </c>
      <c r="F3639" s="3" t="s">
        <v>26366</v>
      </c>
      <c r="G3639" s="3" t="s">
        <v>26367</v>
      </c>
      <c r="H3639" s="3" t="s">
        <v>26368</v>
      </c>
      <c r="I3639" s="3" t="str">
        <f>IFERROR(__xludf.DUMMYFUNCTION("GOOGLETRANSLATE(H3639,""id"",""en"")"),"Take care of old idol successful super busy young bacod grandmother's grandson hobbies take care of people.")</f>
        <v>Take care of old idol successful super busy young bacod grandmother's grandson hobbies take care of people.</v>
      </c>
    </row>
    <row r="3640" ht="15.75" customHeight="1">
      <c r="A3640" s="3" t="s">
        <v>26369</v>
      </c>
      <c r="B3640" s="3" t="s">
        <v>26369</v>
      </c>
      <c r="C3640" s="3" t="s">
        <v>26370</v>
      </c>
      <c r="D3640" s="3" t="s">
        <v>26371</v>
      </c>
      <c r="E3640" s="3" t="s">
        <v>26372</v>
      </c>
      <c r="F3640" s="3" t="s">
        <v>26373</v>
      </c>
      <c r="G3640" s="3" t="s">
        <v>26373</v>
      </c>
      <c r="H3640" s="3" t="s">
        <v>26374</v>
      </c>
      <c r="I3640" s="3" t="str">
        <f>IFERROR(__xludf.DUMMYFUNCTION("GOOGLETRANSLATE(H3640,""id"",""en"")"),"Read Hongjoong OC Marriage Young Widen Bayik Children")</f>
        <v>Read Hongjoong OC Marriage Young Widen Bayik Children</v>
      </c>
    </row>
    <row r="3641" ht="15.75" customHeight="1">
      <c r="A3641" s="3" t="s">
        <v>26375</v>
      </c>
      <c r="B3641" s="3" t="s">
        <v>26376</v>
      </c>
      <c r="C3641" s="3" t="s">
        <v>26377</v>
      </c>
      <c r="D3641" s="3" t="s">
        <v>26378</v>
      </c>
      <c r="E3641" s="3" t="s">
        <v>26379</v>
      </c>
      <c r="F3641" s="3" t="s">
        <v>26380</v>
      </c>
      <c r="G3641" s="3" t="s">
        <v>26380</v>
      </c>
      <c r="H3641" s="3" t="s">
        <v>26381</v>
      </c>
      <c r="I3641" s="3" t="str">
        <f>IFERROR(__xludf.DUMMYFUNCTION("GOOGLETRANSLATE(H3641,""id"",""en"")"),"really cool marriage young friend fuck hanging out hanging out")</f>
        <v>really cool marriage young friend fuck hanging out hanging out</v>
      </c>
    </row>
    <row r="3642" ht="15.75" customHeight="1">
      <c r="A3642" s="3" t="s">
        <v>26382</v>
      </c>
      <c r="B3642" s="3" t="s">
        <v>26383</v>
      </c>
      <c r="C3642" s="3" t="s">
        <v>26384</v>
      </c>
      <c r="D3642" s="3" t="s">
        <v>26385</v>
      </c>
      <c r="E3642" s="3" t="s">
        <v>26386</v>
      </c>
      <c r="F3642" s="3" t="s">
        <v>26387</v>
      </c>
      <c r="G3642" s="3" t="s">
        <v>26388</v>
      </c>
      <c r="H3642" s="3" t="s">
        <v>26389</v>
      </c>
      <c r="I3642" s="3" t="str">
        <f>IFERROR(__xludf.DUMMYFUNCTION("GOOGLETRANSLATE(H3642,""id"",""en"")"),"Marriage Young Amp Unstable Finacial Moving Strugel Contacts Very Marriage Seni Marriage So Men Work Pretty Seatle Core House Hard Working Prayer Amp Neko")</f>
        <v>Marriage Young Amp Unstable Finacial Moving Strugel Contacts Very Marriage Seni Marriage So Men Work Pretty Seatle Core House Hard Working Prayer Amp Neko</v>
      </c>
    </row>
    <row r="3643" ht="15.75" customHeight="1">
      <c r="A3643" s="3" t="s">
        <v>26390</v>
      </c>
      <c r="B3643" s="3" t="s">
        <v>26391</v>
      </c>
      <c r="C3643" s="3" t="s">
        <v>26392</v>
      </c>
      <c r="D3643" s="3" t="s">
        <v>26393</v>
      </c>
      <c r="E3643" s="3" t="s">
        <v>26394</v>
      </c>
      <c r="F3643" s="3" t="s">
        <v>26395</v>
      </c>
      <c r="G3643" s="3" t="s">
        <v>26396</v>
      </c>
      <c r="H3643" s="3" t="s">
        <v>26397</v>
      </c>
      <c r="I3643" s="3" t="str">
        <f>IFERROR(__xludf.DUMMYFUNCTION("GOOGLETRANSLATE(H3643,""id"",""en"")"),"If you pray, yes, yes, it's still wearing an old hurry or not, don't get old, can't get old, you can't get old, you don't get old, it's not annoyed")</f>
        <v>If you pray, yes, yes, it's still wearing an old hurry or not, don't get old, can't get old, you can't get old, you don't get old, it's not annoyed</v>
      </c>
    </row>
    <row r="3644" ht="15.75" customHeight="1">
      <c r="A3644" s="3" t="s">
        <v>26398</v>
      </c>
      <c r="B3644" s="3" t="s">
        <v>26399</v>
      </c>
      <c r="C3644" s="3" t="s">
        <v>26400</v>
      </c>
      <c r="D3644" s="3" t="s">
        <v>26401</v>
      </c>
      <c r="E3644" s="3" t="s">
        <v>26402</v>
      </c>
      <c r="F3644" s="3" t="s">
        <v>26403</v>
      </c>
      <c r="G3644" s="3" t="s">
        <v>26404</v>
      </c>
      <c r="H3644" s="3" t="s">
        <v>26405</v>
      </c>
      <c r="I3644" s="3" t="str">
        <f>IFERROR(__xludf.DUMMYFUNCTION("GOOGLETRANSLATE(H3644,""id"",""en"")"),"Ms. Candidate Futer Kasih Understanding the Depokga House Buring Young Marriage Prepares Mental Birth Amp Money Proper Settle Young Marriage Fail")</f>
        <v>Ms. Candidate Futer Kasih Understanding the Depokga House Buring Young Marriage Prepares Mental Birth Amp Money Proper Settle Young Marriage Fail</v>
      </c>
    </row>
    <row r="3645" ht="15.75" customHeight="1">
      <c r="A3645" s="3" t="s">
        <v>26406</v>
      </c>
      <c r="B3645" s="3" t="s">
        <v>26406</v>
      </c>
      <c r="C3645" s="3" t="s">
        <v>26407</v>
      </c>
      <c r="D3645" s="3" t="s">
        <v>26408</v>
      </c>
      <c r="E3645" s="3" t="s">
        <v>26409</v>
      </c>
      <c r="F3645" s="3" t="s">
        <v>26410</v>
      </c>
      <c r="G3645" s="3" t="s">
        <v>26411</v>
      </c>
      <c r="H3645" s="3" t="s">
        <v>26412</v>
      </c>
      <c r="I3645" s="3" t="str">
        <f>IFERROR(__xludf.DUMMYFUNCTION("GOOGLETRANSLATE(H3645,""id"",""en"")"),"Alhamdulillah Yea Marriage Tell Young Favors")</f>
        <v>Alhamdulillah Yea Marriage Tell Young Favors</v>
      </c>
    </row>
    <row r="3646" ht="15.75" customHeight="1">
      <c r="A3646" s="3" t="s">
        <v>26413</v>
      </c>
      <c r="B3646" s="3" t="s">
        <v>26414</v>
      </c>
      <c r="C3646" s="3" t="s">
        <v>26415</v>
      </c>
      <c r="D3646" s="3" t="s">
        <v>26416</v>
      </c>
      <c r="E3646" s="3" t="s">
        <v>26417</v>
      </c>
      <c r="F3646" s="3" t="s">
        <v>26418</v>
      </c>
      <c r="G3646" s="3" t="s">
        <v>26419</v>
      </c>
      <c r="H3646" s="3" t="s">
        <v>26420</v>
      </c>
      <c r="I3646" s="3" t="str">
        <f>IFERROR(__xludf.DUMMYFUNCTION("GOOGLETRANSLATE(H3646,""id"",""en"")"),"Mama said that young age thinks marriage is satisfied that the soul mate is adjust")</f>
        <v>Mama said that young age thinks marriage is satisfied that the soul mate is adjust</v>
      </c>
    </row>
    <row r="3647" ht="15.75" customHeight="1">
      <c r="A3647" s="3" t="s">
        <v>26421</v>
      </c>
      <c r="B3647" s="3" t="s">
        <v>26422</v>
      </c>
      <c r="C3647" s="3" t="s">
        <v>26423</v>
      </c>
      <c r="D3647" s="3" t="s">
        <v>26424</v>
      </c>
      <c r="E3647" s="3" t="s">
        <v>26425</v>
      </c>
      <c r="F3647" s="3" t="s">
        <v>13541</v>
      </c>
      <c r="G3647" s="3" t="s">
        <v>13541</v>
      </c>
      <c r="H3647" s="3" t="s">
        <v>13542</v>
      </c>
      <c r="I3647" s="3" t="str">
        <f>IFERROR(__xludf.DUMMYFUNCTION("GOOGLETRANSLATE(H3647,""id"",""en"")"),"yes young marriage")</f>
        <v>yes young marriage</v>
      </c>
    </row>
    <row r="3648" ht="15.75" customHeight="1">
      <c r="A3648" s="3" t="s">
        <v>26426</v>
      </c>
      <c r="B3648" s="3" t="s">
        <v>26427</v>
      </c>
      <c r="C3648" s="3" t="s">
        <v>26428</v>
      </c>
      <c r="D3648" s="3" t="s">
        <v>26429</v>
      </c>
      <c r="E3648" s="3" t="s">
        <v>26430</v>
      </c>
      <c r="F3648" s="3" t="s">
        <v>26431</v>
      </c>
      <c r="G3648" s="3" t="s">
        <v>26432</v>
      </c>
      <c r="H3648" s="3" t="s">
        <v>26433</v>
      </c>
      <c r="I3648" s="3" t="str">
        <f>IFERROR(__xludf.DUMMYFUNCTION("GOOGLETRANSLATE(H3648,""id"",""en"")"),"Late Teenager Average Average Hisrom Read Age And Associated Spinster Types Many Manhwa See the Context of Marriage Age Mudamalah Marriage Age Consummates is waiting for the girl Min")</f>
        <v>Late Teenager Average Average Hisrom Read Age And Associated Spinster Types Many Manhwa See the Context of Marriage Age Mudamalah Marriage Age Consummates is waiting for the girl Min</v>
      </c>
    </row>
    <row r="3649" ht="15.75" customHeight="1">
      <c r="A3649" s="3" t="s">
        <v>26434</v>
      </c>
      <c r="B3649" s="3" t="s">
        <v>26435</v>
      </c>
      <c r="C3649" s="3" t="s">
        <v>26436</v>
      </c>
      <c r="D3649" s="3" t="s">
        <v>26437</v>
      </c>
      <c r="E3649" s="3" t="s">
        <v>26438</v>
      </c>
      <c r="F3649" s="3" t="s">
        <v>26439</v>
      </c>
      <c r="G3649" s="3" t="s">
        <v>26440</v>
      </c>
      <c r="H3649" s="3" t="s">
        <v>26441</v>
      </c>
      <c r="I3649" s="3" t="str">
        <f>IFERROR(__xludf.DUMMYFUNCTION("GOOGLETRANSLATE(H3649,""id"",""en"")"),"Read Njer My Friend's number is blocked in a young marriage to the negotiable social gathering so that the marriage and marriage social gathering pays the husband's drag, yes, don't pay for pregnancy")</f>
        <v>Read Njer My Friend's number is blocked in a young marriage to the negotiable social gathering so that the marriage and marriage social gathering pays the husband's drag, yes, don't pay for pregnancy</v>
      </c>
    </row>
    <row r="3650" ht="15.75" customHeight="1">
      <c r="A3650" s="3" t="s">
        <v>26442</v>
      </c>
      <c r="B3650" s="3" t="s">
        <v>26442</v>
      </c>
      <c r="C3650" s="3" t="s">
        <v>26443</v>
      </c>
      <c r="D3650" s="3" t="s">
        <v>26444</v>
      </c>
      <c r="E3650" s="3" t="s">
        <v>26445</v>
      </c>
      <c r="F3650" s="3" t="s">
        <v>26446</v>
      </c>
      <c r="G3650" s="3" t="s">
        <v>26446</v>
      </c>
      <c r="H3650" s="3" t="s">
        <v>26447</v>
      </c>
      <c r="I3650" s="3" t="str">
        <f>IFERROR(__xludf.DUMMYFUNCTION("GOOGLETRANSLATE(H3650,""id"",""en"")"),"marriage to death young")</f>
        <v>marriage to death young</v>
      </c>
    </row>
    <row r="3651" ht="15.75" customHeight="1">
      <c r="A3651" s="3" t="s">
        <v>26448</v>
      </c>
      <c r="B3651" s="3" t="s">
        <v>26449</v>
      </c>
      <c r="C3651" s="3" t="s">
        <v>26450</v>
      </c>
      <c r="D3651" s="3" t="s">
        <v>26451</v>
      </c>
      <c r="E3651" s="3" t="s">
        <v>26452</v>
      </c>
      <c r="F3651" s="3" t="s">
        <v>26453</v>
      </c>
      <c r="G3651" s="3" t="s">
        <v>26454</v>
      </c>
      <c r="H3651" s="3" t="s">
        <v>26455</v>
      </c>
      <c r="I3651" s="3" t="str">
        <f>IFERROR(__xludf.DUMMYFUNCTION("GOOGLETRANSLATE(H3651,""id"",""en"")"),"even though marriage is the contents of the child's turn, the sister's sister, let's go, while you are young, paying for az, hehe")</f>
        <v>even though marriage is the contents of the child's turn, the sister's sister, let's go, while you are young, paying for az, hehe</v>
      </c>
    </row>
    <row r="3652" ht="15.75" customHeight="1">
      <c r="A3652" s="3" t="s">
        <v>26456</v>
      </c>
      <c r="B3652" s="3" t="s">
        <v>26457</v>
      </c>
      <c r="C3652" s="3" t="s">
        <v>26458</v>
      </c>
      <c r="D3652" s="3" t="s">
        <v>26459</v>
      </c>
      <c r="E3652" s="3" t="s">
        <v>26460</v>
      </c>
      <c r="F3652" s="3" t="s">
        <v>26461</v>
      </c>
      <c r="G3652" s="3" t="s">
        <v>26462</v>
      </c>
      <c r="H3652" s="3" t="s">
        <v>26463</v>
      </c>
      <c r="I3652" s="3" t="str">
        <f>IFERROR(__xludf.DUMMYFUNCTION("GOOGLETRANSLATE(H3652,""id"",""en"")"),"similar to nagita slavina young marriage")</f>
        <v>similar to nagita slavina young marriage</v>
      </c>
    </row>
    <row r="3653" ht="15.75" customHeight="1">
      <c r="A3653" s="3" t="s">
        <v>26464</v>
      </c>
      <c r="B3653" s="3" t="s">
        <v>26465</v>
      </c>
      <c r="C3653" s="3" t="s">
        <v>26466</v>
      </c>
      <c r="D3653" s="3" t="s">
        <v>26467</v>
      </c>
      <c r="E3653" s="3" t="s">
        <v>26468</v>
      </c>
      <c r="F3653" s="3" t="s">
        <v>26469</v>
      </c>
      <c r="G3653" s="3" t="s">
        <v>26470</v>
      </c>
      <c r="H3653" s="3" t="s">
        <v>26471</v>
      </c>
      <c r="I3653" s="3" t="str">
        <f>IFERROR(__xludf.DUMMYFUNCTION("GOOGLETRANSLATE(H3653,""id"",""en"")"),"Very withdrawing the issue of divorce so that the topic of the thesis ajuin young marriage correlation divorce makes a shame the proposal to reject the lecturer guidance, the team is just careful")</f>
        <v>Very withdrawing the issue of divorce so that the topic of the thesis ajuin young marriage correlation divorce makes a shame the proposal to reject the lecturer guidance, the team is just careful</v>
      </c>
    </row>
    <row r="3654" ht="15.75" customHeight="1">
      <c r="A3654" s="3" t="s">
        <v>26472</v>
      </c>
      <c r="B3654" s="3" t="s">
        <v>26472</v>
      </c>
      <c r="C3654" s="3" t="s">
        <v>26473</v>
      </c>
      <c r="D3654" s="3" t="s">
        <v>26474</v>
      </c>
      <c r="E3654" s="3" t="s">
        <v>26475</v>
      </c>
      <c r="F3654" s="3" t="s">
        <v>26476</v>
      </c>
      <c r="G3654" s="3" t="s">
        <v>26476</v>
      </c>
      <c r="H3654" s="3" t="s">
        <v>26477</v>
      </c>
      <c r="I3654" s="3" t="str">
        <f>IFERROR(__xludf.DUMMYFUNCTION("GOOGLETRANSLATE(H3654,""id"",""en"")"),"Marriage O Allah, young")</f>
        <v>Marriage O Allah, young</v>
      </c>
    </row>
    <row r="3655" ht="15.75" customHeight="1">
      <c r="A3655" s="3" t="s">
        <v>26478</v>
      </c>
      <c r="B3655" s="3" t="s">
        <v>26479</v>
      </c>
      <c r="C3655" s="3" t="s">
        <v>26480</v>
      </c>
      <c r="D3655" s="3" t="s">
        <v>26481</v>
      </c>
      <c r="E3655" s="3" t="s">
        <v>26482</v>
      </c>
      <c r="F3655" s="3" t="s">
        <v>26483</v>
      </c>
      <c r="G3655" s="3" t="s">
        <v>26484</v>
      </c>
      <c r="H3655" s="3" t="s">
        <v>26485</v>
      </c>
      <c r="I3655" s="3" t="str">
        <f>IFERROR(__xludf.DUMMYFUNCTION("GOOGLETRANSLATE(H3655,""id"",""en"")"),"immediately connect to the age of the ABC insert the name of the young person just marry the child")</f>
        <v>immediately connect to the age of the ABC insert the name of the young person just marry the child</v>
      </c>
    </row>
    <row r="3656" ht="15.75" customHeight="1">
      <c r="A3656" s="3" t="s">
        <v>26486</v>
      </c>
      <c r="B3656" s="3" t="s">
        <v>26486</v>
      </c>
      <c r="C3656" s="3" t="s">
        <v>26487</v>
      </c>
      <c r="D3656" s="3" t="s">
        <v>26488</v>
      </c>
      <c r="E3656" s="3" t="s">
        <v>26489</v>
      </c>
      <c r="F3656" s="3" t="s">
        <v>26490</v>
      </c>
      <c r="G3656" s="3" t="s">
        <v>26491</v>
      </c>
      <c r="H3656" s="3" t="s">
        <v>26492</v>
      </c>
      <c r="I3656" s="3" t="str">
        <f>IFERROR(__xludf.DUMMYFUNCTION("GOOGLETRANSLATE(H3656,""id"",""en"")"),"Mbak Rican knows wrong because young people of Indonesia are lazy")</f>
        <v>Mbak Rican knows wrong because young people of Indonesia are lazy</v>
      </c>
    </row>
    <row r="3657" ht="15.75" customHeight="1">
      <c r="A3657" s="3" t="s">
        <v>26493</v>
      </c>
      <c r="B3657" s="3" t="s">
        <v>26493</v>
      </c>
      <c r="C3657" s="3" t="s">
        <v>26494</v>
      </c>
      <c r="D3657" s="3" t="s">
        <v>26495</v>
      </c>
      <c r="E3657" s="3" t="s">
        <v>26496</v>
      </c>
      <c r="F3657" s="3" t="s">
        <v>26497</v>
      </c>
      <c r="G3657" s="3" t="s">
        <v>26498</v>
      </c>
      <c r="H3657" s="3" t="s">
        <v>26499</v>
      </c>
      <c r="I3657" s="3" t="str">
        <f>IFERROR(__xludf.DUMMYFUNCTION("GOOGLETRANSLATE(H3657,""id"",""en"")"),"Think see the students pay attention to parents of young marriages, sorry for parents to be responsible")</f>
        <v>Think see the students pay attention to parents of young marriages, sorry for parents to be responsible</v>
      </c>
    </row>
    <row r="3658" ht="15.75" customHeight="1">
      <c r="A3658" s="3" t="s">
        <v>26500</v>
      </c>
      <c r="B3658" s="3" t="s">
        <v>26501</v>
      </c>
      <c r="C3658" s="3" t="s">
        <v>26502</v>
      </c>
      <c r="D3658" s="3" t="s">
        <v>26503</v>
      </c>
      <c r="E3658" s="3" t="s">
        <v>26504</v>
      </c>
      <c r="F3658" s="3" t="s">
        <v>26505</v>
      </c>
      <c r="G3658" s="3" t="s">
        <v>26506</v>
      </c>
      <c r="H3658" s="3" t="s">
        <v>26507</v>
      </c>
      <c r="I3658" s="3" t="str">
        <f>IFERROR(__xludf.DUMMYFUNCTION("GOOGLETRANSLATE(H3658,""id"",""en"")"),"Young Marriage Kah Alin Tells Marriage Fast")</f>
        <v>Young Marriage Kah Alin Tells Marriage Fast</v>
      </c>
    </row>
    <row r="3659" ht="15.75" customHeight="1">
      <c r="A3659" s="3" t="s">
        <v>26508</v>
      </c>
      <c r="B3659" s="3" t="s">
        <v>26508</v>
      </c>
      <c r="C3659" s="3" t="s">
        <v>26509</v>
      </c>
      <c r="D3659" s="3" t="s">
        <v>26510</v>
      </c>
      <c r="E3659" s="3" t="s">
        <v>26511</v>
      </c>
      <c r="F3659" s="3" t="s">
        <v>26512</v>
      </c>
      <c r="G3659" s="3" t="s">
        <v>26513</v>
      </c>
      <c r="H3659" s="3" t="s">
        <v>26514</v>
      </c>
      <c r="I3659" s="3" t="str">
        <f>IFERROR(__xludf.DUMMYFUNCTION("GOOGLETRANSLATE(H3659,""id"",""en"")"),"marriage when the marriage is a young people, the young people are contributing to the cow, when they are laughing")</f>
        <v>marriage when the marriage is a young people, the young people are contributing to the cow, when they are laughing</v>
      </c>
    </row>
    <row r="3660" ht="15.75" customHeight="1">
      <c r="A3660" s="3" t="s">
        <v>26515</v>
      </c>
      <c r="B3660" s="3" t="s">
        <v>26515</v>
      </c>
      <c r="C3660" s="3" t="s">
        <v>26516</v>
      </c>
      <c r="D3660" s="3" t="s">
        <v>26517</v>
      </c>
      <c r="E3660" s="3" t="s">
        <v>26518</v>
      </c>
      <c r="F3660" s="3" t="s">
        <v>26519</v>
      </c>
      <c r="G3660" s="3" t="s">
        <v>26520</v>
      </c>
      <c r="H3660" s="3" t="s">
        <v>26521</v>
      </c>
      <c r="I3660" s="3" t="str">
        <f>IFERROR(__xludf.DUMMYFUNCTION("GOOGLETRANSLATE(H3660,""id"",""en"")"),"said that if you get married you are young, think of marriage, the reaction of the family, then just get pregnant, a good woman is a good age of bacooooot.")</f>
        <v>said that if you get married you are young, think of marriage, the reaction of the family, then just get pregnant, a good woman is a good age of bacooooot.</v>
      </c>
    </row>
    <row r="3661" ht="15.75" customHeight="1">
      <c r="A3661" s="3" t="s">
        <v>26522</v>
      </c>
      <c r="B3661" s="3" t="s">
        <v>26523</v>
      </c>
      <c r="C3661" s="3" t="s">
        <v>26524</v>
      </c>
      <c r="D3661" s="3" t="s">
        <v>26525</v>
      </c>
      <c r="E3661" s="3" t="s">
        <v>26526</v>
      </c>
      <c r="F3661" s="3" t="s">
        <v>26527</v>
      </c>
      <c r="G3661" s="3" t="s">
        <v>26528</v>
      </c>
      <c r="H3661" s="3" t="s">
        <v>26529</v>
      </c>
      <c r="I3661" s="3" t="str">
        <f>IFERROR(__xludf.DUMMYFUNCTION("GOOGLETRANSLATE(H3661,""id"",""en"")"),"Think ready for marriage money Didik Children later Group Spexial Young Oct Group")</f>
        <v>Think ready for marriage money Didik Children later Group Spexial Young Oct Group</v>
      </c>
    </row>
    <row r="3662" ht="15.75" customHeight="1">
      <c r="A3662" s="3" t="s">
        <v>26530</v>
      </c>
      <c r="B3662" s="3" t="s">
        <v>26530</v>
      </c>
      <c r="C3662" s="3" t="s">
        <v>26531</v>
      </c>
      <c r="D3662" s="3" t="s">
        <v>26532</v>
      </c>
      <c r="E3662" s="3" t="s">
        <v>26533</v>
      </c>
      <c r="F3662" s="3" t="s">
        <v>26534</v>
      </c>
      <c r="G3662" s="3" t="s">
        <v>26535</v>
      </c>
      <c r="H3662" s="3" t="s">
        <v>26536</v>
      </c>
      <c r="I3662" s="3" t="str">
        <f>IFERROR(__xludf.DUMMYFUNCTION("GOOGLETRANSLATE(H3662,""id"",""en"")"),"Klow Young Brother Jongan Marriage Jongan said brother -in -law's sister -in -law")</f>
        <v>Klow Young Brother Jongan Marriage Jongan said brother -in -law's sister -in -law</v>
      </c>
    </row>
    <row r="3663" ht="15.75" customHeight="1">
      <c r="A3663" s="3" t="s">
        <v>26537</v>
      </c>
      <c r="B3663" s="3" t="s">
        <v>26538</v>
      </c>
      <c r="C3663" s="3" t="s">
        <v>26539</v>
      </c>
      <c r="D3663" s="3" t="s">
        <v>26540</v>
      </c>
      <c r="E3663" s="3" t="s">
        <v>26541</v>
      </c>
      <c r="F3663" s="3" t="s">
        <v>16129</v>
      </c>
      <c r="G3663" s="3" t="s">
        <v>16129</v>
      </c>
      <c r="H3663" s="3" t="s">
        <v>16130</v>
      </c>
      <c r="I3663" s="3" t="str">
        <f>IFERROR(__xludf.DUMMYFUNCTION("GOOGLETRANSLATE(H3663,""id"",""en"")"),"Young marriage trend")</f>
        <v>Young marriage trend</v>
      </c>
    </row>
    <row r="3664" ht="15.75" customHeight="1">
      <c r="A3664" s="3" t="s">
        <v>26542</v>
      </c>
      <c r="B3664" s="3" t="s">
        <v>26542</v>
      </c>
      <c r="C3664" s="3" t="s">
        <v>26542</v>
      </c>
      <c r="D3664" s="3" t="s">
        <v>26543</v>
      </c>
      <c r="E3664" s="3" t="s">
        <v>26544</v>
      </c>
      <c r="F3664" s="3" t="s">
        <v>26545</v>
      </c>
      <c r="G3664" s="3" t="s">
        <v>26546</v>
      </c>
      <c r="H3664" s="3" t="s">
        <v>26547</v>
      </c>
      <c r="I3664" s="3" t="str">
        <f>IFERROR(__xludf.DUMMYFUNCTION("GOOGLETRANSLATE(H3664,""id"",""en"")"),"Eid is married to the work of the work where is the xixixi young face")</f>
        <v>Eid is married to the work of the work where is the xixixi young face</v>
      </c>
    </row>
    <row r="3665" ht="15.75" customHeight="1">
      <c r="A3665" s="3" t="s">
        <v>26548</v>
      </c>
      <c r="B3665" s="3" t="s">
        <v>26548</v>
      </c>
      <c r="C3665" s="3" t="s">
        <v>26549</v>
      </c>
      <c r="D3665" s="3" t="s">
        <v>26550</v>
      </c>
      <c r="E3665" s="3" t="s">
        <v>26551</v>
      </c>
      <c r="F3665" s="3" t="s">
        <v>26552</v>
      </c>
      <c r="G3665" s="3" t="s">
        <v>26553</v>
      </c>
      <c r="H3665" s="3" t="s">
        <v>26554</v>
      </c>
      <c r="I3665" s="3" t="str">
        <f>IFERROR(__xludf.DUMMYFUNCTION("GOOGLETRANSLATE(H3665,""id"",""en"")"),"Waswas Era Gempur Cousin Young Marriage")</f>
        <v>Waswas Era Gempur Cousin Young Marriage</v>
      </c>
    </row>
    <row r="3666" ht="15.75" customHeight="1">
      <c r="A3666" s="3" t="s">
        <v>26555</v>
      </c>
      <c r="B3666" s="3" t="s">
        <v>26556</v>
      </c>
      <c r="C3666" s="3" t="s">
        <v>26557</v>
      </c>
      <c r="D3666" s="3" t="s">
        <v>26558</v>
      </c>
      <c r="E3666" s="3" t="s">
        <v>26559</v>
      </c>
      <c r="F3666" s="3" t="s">
        <v>26560</v>
      </c>
      <c r="G3666" s="3" t="s">
        <v>26561</v>
      </c>
      <c r="H3666" s="3" t="s">
        <v>26562</v>
      </c>
      <c r="I3666" s="3" t="str">
        <f>IFERROR(__xludf.DUMMYFUNCTION("GOOGLETRANSLATE(H3666,""id"",""en"")"),"Siang Speak Salah Aunt Speaking Young Marriage Say Haha Nisa, you know, auntie said you were young, thinking of the fortune of marriage, naturally worried")</f>
        <v>Siang Speak Salah Aunt Speaking Young Marriage Say Haha Nisa, you know, auntie said you were young, thinking of the fortune of marriage, naturally worried</v>
      </c>
    </row>
    <row r="3667" ht="15.75" customHeight="1">
      <c r="A3667" s="3" t="s">
        <v>26563</v>
      </c>
      <c r="B3667" s="3" t="s">
        <v>26564</v>
      </c>
      <c r="C3667" s="3" t="s">
        <v>26565</v>
      </c>
      <c r="D3667" s="3" t="s">
        <v>26566</v>
      </c>
      <c r="E3667" s="3" t="s">
        <v>26567</v>
      </c>
      <c r="F3667" s="3" t="s">
        <v>26568</v>
      </c>
      <c r="G3667" s="3" t="s">
        <v>26569</v>
      </c>
      <c r="H3667" s="3" t="s">
        <v>26570</v>
      </c>
      <c r="I3667" s="3" t="str">
        <f>IFERROR(__xludf.DUMMYFUNCTION("GOOGLETRANSLATE(H3667,""id"",""en"")"),"When you told my mother to marry my good favors haha ​​my mother is good")</f>
        <v>When you told my mother to marry my good favors haha ​​my mother is good</v>
      </c>
    </row>
    <row r="3668" ht="15.75" customHeight="1">
      <c r="A3668" s="3" t="s">
        <v>26571</v>
      </c>
      <c r="B3668" s="3" t="s">
        <v>26572</v>
      </c>
      <c r="C3668" s="3" t="s">
        <v>26573</v>
      </c>
      <c r="D3668" s="3" t="s">
        <v>26574</v>
      </c>
      <c r="E3668" s="3" t="s">
        <v>26575</v>
      </c>
      <c r="F3668" s="3" t="s">
        <v>26576</v>
      </c>
      <c r="G3668" s="3" t="s">
        <v>26576</v>
      </c>
      <c r="H3668" s="3" t="s">
        <v>26577</v>
      </c>
      <c r="I3668" s="3" t="str">
        <f>IFERROR(__xludf.DUMMYFUNCTION("GOOGLETRANSLATE(H3668,""id"",""en"")"),"Morning a young neighbor marriage")</f>
        <v>Morning a young neighbor marriage</v>
      </c>
    </row>
    <row r="3669" ht="15.75" customHeight="1">
      <c r="A3669" s="3" t="s">
        <v>26578</v>
      </c>
      <c r="B3669" s="3" t="s">
        <v>26578</v>
      </c>
      <c r="C3669" s="3" t="s">
        <v>26579</v>
      </c>
      <c r="D3669" s="3" t="s">
        <v>26580</v>
      </c>
      <c r="E3669" s="3" t="s">
        <v>26581</v>
      </c>
      <c r="F3669" s="3" t="s">
        <v>26582</v>
      </c>
      <c r="G3669" s="3" t="s">
        <v>26583</v>
      </c>
      <c r="H3669" s="3" t="s">
        <v>26584</v>
      </c>
      <c r="I3669" s="3" t="str">
        <f>IFERROR(__xludf.DUMMYFUNCTION("GOOGLETRANSLATE(H3669,""id"",""en"")"),"Since the family problem of the family discusses aunt's marriage directly bain ah quickly marriage brother just a good youth marriage.")</f>
        <v>Since the family problem of the family discusses aunt's marriage directly bain ah quickly marriage brother just a good youth marriage.</v>
      </c>
    </row>
    <row r="3670" ht="15.75" customHeight="1">
      <c r="A3670" s="3" t="s">
        <v>26585</v>
      </c>
      <c r="B3670" s="3" t="s">
        <v>26586</v>
      </c>
      <c r="C3670" s="3" t="s">
        <v>26587</v>
      </c>
      <c r="D3670" s="3" t="s">
        <v>26588</v>
      </c>
      <c r="E3670" s="3" t="s">
        <v>26589</v>
      </c>
      <c r="F3670" s="3" t="s">
        <v>26590</v>
      </c>
      <c r="G3670" s="3" t="s">
        <v>26591</v>
      </c>
      <c r="H3670" s="3" t="s">
        <v>26592</v>
      </c>
      <c r="I3670" s="3" t="str">
        <f>IFERROR(__xludf.DUMMYFUNCTION("GOOGLETRANSLATE(H3670,""id"",""en"")"),"withdraw a single tide looking for money amp husband stay at home dad glamourous young pairs of marriage pairs of opium checkouts online etc.")</f>
        <v>withdraw a single tide looking for money amp husband stay at home dad glamourous young pairs of marriage pairs of opium checkouts online etc.</v>
      </c>
    </row>
    <row r="3671" ht="15.75" customHeight="1">
      <c r="A3671" s="3" t="s">
        <v>26593</v>
      </c>
      <c r="B3671" s="3" t="s">
        <v>26594</v>
      </c>
      <c r="C3671" s="3" t="s">
        <v>26595</v>
      </c>
      <c r="D3671" s="3" t="s">
        <v>26596</v>
      </c>
      <c r="E3671" s="3" t="s">
        <v>26597</v>
      </c>
      <c r="F3671" s="3" t="s">
        <v>26597</v>
      </c>
      <c r="G3671" s="3" t="s">
        <v>26597</v>
      </c>
      <c r="H3671" s="3" t="s">
        <v>26598</v>
      </c>
      <c r="I3671" s="3" t="str">
        <f>IFERROR(__xludf.DUMMYFUNCTION("GOOGLETRANSLATE(H3671,""id"",""en"")"),"Allah Jie is a young marriage uncomfortable")</f>
        <v>Allah Jie is a young marriage uncomfortable</v>
      </c>
    </row>
    <row r="3672" ht="15.75" customHeight="1">
      <c r="A3672" s="3" t="s">
        <v>26599</v>
      </c>
      <c r="B3672" s="3" t="s">
        <v>26599</v>
      </c>
      <c r="C3672" s="3" t="s">
        <v>26600</v>
      </c>
      <c r="D3672" s="3" t="s">
        <v>26601</v>
      </c>
      <c r="E3672" s="3" t="s">
        <v>26602</v>
      </c>
      <c r="F3672" s="3" t="s">
        <v>26603</v>
      </c>
      <c r="G3672" s="3" t="s">
        <v>26604</v>
      </c>
      <c r="H3672" s="3" t="s">
        <v>26605</v>
      </c>
      <c r="I3672" s="3" t="str">
        <f>IFERROR(__xludf.DUMMYFUNCTION("GOOGLETRANSLATE(H3672,""id"",""en"")"),"the taste of young marriage young marriage is easy")</f>
        <v>the taste of young marriage young marriage is easy</v>
      </c>
    </row>
    <row r="3673" ht="15.75" customHeight="1">
      <c r="A3673" s="3" t="s">
        <v>26606</v>
      </c>
      <c r="B3673" s="3" t="s">
        <v>26606</v>
      </c>
      <c r="C3673" s="3" t="s">
        <v>26607</v>
      </c>
      <c r="D3673" s="3" t="s">
        <v>26608</v>
      </c>
      <c r="E3673" s="3" t="s">
        <v>26609</v>
      </c>
      <c r="F3673" s="3" t="s">
        <v>26610</v>
      </c>
      <c r="G3673" s="3" t="s">
        <v>26611</v>
      </c>
      <c r="H3673" s="3" t="s">
        <v>26612</v>
      </c>
      <c r="I3673" s="3" t="str">
        <f>IFERROR(__xludf.DUMMYFUNCTION("GOOGLETRANSLATE(H3673,""id"",""en"")"),"People tell old marriage if you get married young")</f>
        <v>People tell old marriage if you get married young</v>
      </c>
    </row>
    <row r="3674" ht="15.75" customHeight="1">
      <c r="A3674" s="3" t="s">
        <v>26613</v>
      </c>
      <c r="B3674" s="3" t="s">
        <v>26613</v>
      </c>
      <c r="C3674" s="3" t="s">
        <v>26614</v>
      </c>
      <c r="D3674" s="3" t="s">
        <v>26615</v>
      </c>
      <c r="E3674" s="3" t="s">
        <v>26616</v>
      </c>
      <c r="F3674" s="3" t="s">
        <v>26617</v>
      </c>
      <c r="G3674" s="3" t="s">
        <v>26618</v>
      </c>
      <c r="H3674" s="3" t="s">
        <v>26619</v>
      </c>
      <c r="I3674" s="3" t="str">
        <f>IFERROR(__xludf.DUMMYFUNCTION("GOOGLETRANSLATE(H3674,""id"",""en"")"),"sometimes the inner neighboring child of the Eid child is the news of a marriage girl, a girl of marriage age, the date of a young person, the child is just a child")</f>
        <v>sometimes the inner neighboring child of the Eid child is the news of a marriage girl, a girl of marriage age, the date of a young person, the child is just a child</v>
      </c>
    </row>
    <row r="3675" ht="15.75" customHeight="1">
      <c r="A3675" s="3" t="s">
        <v>26620</v>
      </c>
      <c r="B3675" s="3" t="s">
        <v>26621</v>
      </c>
      <c r="C3675" s="3" t="s">
        <v>26622</v>
      </c>
      <c r="D3675" s="3" t="s">
        <v>26623</v>
      </c>
      <c r="E3675" s="3" t="s">
        <v>26623</v>
      </c>
      <c r="F3675" s="3" t="s">
        <v>26623</v>
      </c>
      <c r="G3675" s="3" t="s">
        <v>26623</v>
      </c>
      <c r="H3675" s="3" t="s">
        <v>26622</v>
      </c>
      <c r="I3675" s="3" t="str">
        <f>IFERROR(__xludf.DUMMYFUNCTION("GOOGLETRANSLATE(H3675,""id"",""en"")"),"Astagfirullah young marriage")</f>
        <v>Astagfirullah young marriage</v>
      </c>
    </row>
    <row r="3676" ht="15.75" customHeight="1">
      <c r="A3676" s="3" t="s">
        <v>26624</v>
      </c>
      <c r="B3676" s="3" t="s">
        <v>26624</v>
      </c>
      <c r="C3676" s="3" t="s">
        <v>26625</v>
      </c>
      <c r="D3676" s="3" t="s">
        <v>26626</v>
      </c>
      <c r="E3676" s="3" t="s">
        <v>26627</v>
      </c>
      <c r="F3676" s="3" t="s">
        <v>26628</v>
      </c>
      <c r="G3676" s="3" t="s">
        <v>26629</v>
      </c>
      <c r="H3676" s="3" t="s">
        <v>26630</v>
      </c>
      <c r="I3676" s="3" t="str">
        <f>IFERROR(__xludf.DUMMYFUNCTION("GOOGLETRANSLATE(H3676,""id"",""en"")"),"Parents please be patient if the child marriage, hopefully Crazy Rich, Jakarta, the main Sabarrrr, young marriage people")</f>
        <v>Parents please be patient if the child marriage, hopefully Crazy Rich, Jakarta, the main Sabarrrr, young marriage people</v>
      </c>
    </row>
    <row r="3677" ht="15.75" customHeight="1">
      <c r="A3677" s="3" t="s">
        <v>26631</v>
      </c>
      <c r="B3677" s="3" t="s">
        <v>26631</v>
      </c>
      <c r="C3677" s="3" t="s">
        <v>26632</v>
      </c>
      <c r="D3677" s="3" t="s">
        <v>26633</v>
      </c>
      <c r="E3677" s="3" t="s">
        <v>26634</v>
      </c>
      <c r="F3677" s="3" t="s">
        <v>26635</v>
      </c>
      <c r="G3677" s="3" t="s">
        <v>26636</v>
      </c>
      <c r="H3677" s="3" t="s">
        <v>26637</v>
      </c>
      <c r="I3677" s="3" t="str">
        <f>IFERROR(__xludf.DUMMYFUNCTION("GOOGLETRANSLATE(H3677,""id"",""en"")"),"here is a young marriage, a young man resistant to the patriarchal")</f>
        <v>here is a young marriage, a young man resistant to the patriarchal</v>
      </c>
    </row>
    <row r="3678" ht="15.75" customHeight="1">
      <c r="A3678" s="3" t="s">
        <v>26638</v>
      </c>
      <c r="B3678" s="3" t="s">
        <v>26639</v>
      </c>
      <c r="C3678" s="3" t="s">
        <v>26640</v>
      </c>
      <c r="D3678" s="3" t="s">
        <v>26641</v>
      </c>
      <c r="E3678" s="3" t="s">
        <v>26642</v>
      </c>
      <c r="F3678" s="3" t="s">
        <v>26643</v>
      </c>
      <c r="G3678" s="3" t="s">
        <v>26644</v>
      </c>
      <c r="H3678" s="3" t="s">
        <v>26645</v>
      </c>
      <c r="I3678" s="3" t="str">
        <f>IFERROR(__xludf.DUMMYFUNCTION("GOOGLETRANSLATE(H3678,""id"",""en"")"),"the age of the moodswing season, yes, happy to be married")</f>
        <v>the age of the moodswing season, yes, happy to be married</v>
      </c>
    </row>
    <row r="3679" ht="15.75" customHeight="1">
      <c r="A3679" s="3" t="s">
        <v>26646</v>
      </c>
      <c r="B3679" s="3" t="s">
        <v>26647</v>
      </c>
      <c r="C3679" s="3" t="s">
        <v>26648</v>
      </c>
      <c r="D3679" s="3" t="s">
        <v>26649</v>
      </c>
      <c r="E3679" s="3" t="s">
        <v>26650</v>
      </c>
      <c r="F3679" s="3" t="s">
        <v>26651</v>
      </c>
      <c r="G3679" s="3" t="s">
        <v>26652</v>
      </c>
      <c r="H3679" s="3" t="s">
        <v>26653</v>
      </c>
      <c r="I3679" s="3" t="str">
        <f>IFERROR(__xludf.DUMMYFUNCTION("GOOGLETRANSLATE(H3679,""id"",""en"")"),"Baby friends play a marriage house, see a young wife, a wife of an age")</f>
        <v>Baby friends play a marriage house, see a young wife, a wife of an age</v>
      </c>
    </row>
    <row r="3680" ht="15.75" customHeight="1">
      <c r="A3680" s="3" t="s">
        <v>26654</v>
      </c>
      <c r="B3680" s="3" t="s">
        <v>26655</v>
      </c>
      <c r="C3680" s="3" t="s">
        <v>26656</v>
      </c>
      <c r="D3680" s="3" t="s">
        <v>26657</v>
      </c>
      <c r="E3680" s="3" t="s">
        <v>26658</v>
      </c>
      <c r="F3680" s="3" t="s">
        <v>26659</v>
      </c>
      <c r="G3680" s="3" t="s">
        <v>26660</v>
      </c>
      <c r="H3680" s="3" t="s">
        <v>26661</v>
      </c>
      <c r="I3680" s="3" t="str">
        <f>IFERROR(__xludf.DUMMYFUNCTION("GOOGLETRANSLATE(H3680,""id"",""en"")"),"Believe if a friend's family photo marriage holds your stomach stomach.")</f>
        <v>Believe if a friend's family photo marriage holds your stomach stomach.</v>
      </c>
    </row>
    <row r="3681" ht="15.75" customHeight="1">
      <c r="A3681" s="3" t="s">
        <v>26662</v>
      </c>
      <c r="B3681" s="3" t="s">
        <v>26662</v>
      </c>
      <c r="C3681" s="3" t="s">
        <v>26663</v>
      </c>
      <c r="D3681" s="3" t="s">
        <v>26664</v>
      </c>
      <c r="E3681" s="3" t="s">
        <v>26665</v>
      </c>
      <c r="F3681" s="3" t="s">
        <v>26666</v>
      </c>
      <c r="G3681" s="3" t="s">
        <v>26667</v>
      </c>
      <c r="H3681" s="3" t="s">
        <v>26668</v>
      </c>
      <c r="I3681" s="3" t="str">
        <f>IFERROR(__xludf.DUMMYFUNCTION("GOOGLETRANSLATE(H3681,""id"",""en"")"),"The family says you are a good favorable marriage")</f>
        <v>The family says you are a good favorable marriage</v>
      </c>
    </row>
    <row r="3682" ht="15.75" customHeight="1">
      <c r="A3682" s="3" t="s">
        <v>26669</v>
      </c>
      <c r="B3682" s="3" t="s">
        <v>26670</v>
      </c>
      <c r="C3682" s="3" t="s">
        <v>26671</v>
      </c>
      <c r="D3682" s="3" t="s">
        <v>26672</v>
      </c>
      <c r="E3682" s="3" t="s">
        <v>26673</v>
      </c>
      <c r="F3682" s="3" t="s">
        <v>26674</v>
      </c>
      <c r="G3682" s="3" t="s">
        <v>26675</v>
      </c>
      <c r="H3682" s="3" t="s">
        <v>26676</v>
      </c>
      <c r="I3682" s="3" t="str">
        <f>IFERROR(__xludf.DUMMYFUNCTION("GOOGLETRANSLATE(H3682,""id"",""en"")"),"If you get married, you like to enjoy young focus on your career")</f>
        <v>If you get married, you like to enjoy young focus on your career</v>
      </c>
    </row>
    <row r="3683" ht="15.75" customHeight="1">
      <c r="A3683" s="3" t="s">
        <v>26677</v>
      </c>
      <c r="B3683" s="3" t="s">
        <v>26678</v>
      </c>
      <c r="C3683" s="3" t="s">
        <v>26679</v>
      </c>
      <c r="D3683" s="3" t="s">
        <v>26680</v>
      </c>
      <c r="E3683" s="3" t="s">
        <v>26681</v>
      </c>
      <c r="F3683" s="3" t="s">
        <v>26682</v>
      </c>
      <c r="G3683" s="3" t="s">
        <v>26683</v>
      </c>
      <c r="H3683" s="3" t="s">
        <v>26684</v>
      </c>
      <c r="I3683" s="3" t="str">
        <f>IFERROR(__xludf.DUMMYFUNCTION("GOOGLETRANSLATE(H3683,""id"",""en"")"),"Marriage Marriage Moment Eid ehh tumben you say do not rush to get married yes young favors")</f>
        <v>Marriage Marriage Moment Eid ehh tumben you say do not rush to get married yes young favors</v>
      </c>
    </row>
    <row r="3684" ht="15.75" customHeight="1">
      <c r="A3684" s="3" t="s">
        <v>26685</v>
      </c>
      <c r="B3684" s="3" t="s">
        <v>26686</v>
      </c>
      <c r="C3684" s="3" t="s">
        <v>26687</v>
      </c>
      <c r="D3684" s="3" t="s">
        <v>26688</v>
      </c>
      <c r="E3684" s="3" t="s">
        <v>26689</v>
      </c>
      <c r="F3684" s="3" t="s">
        <v>26690</v>
      </c>
      <c r="G3684" s="3" t="s">
        <v>26690</v>
      </c>
      <c r="H3684" s="3" t="s">
        <v>26691</v>
      </c>
      <c r="I3684" s="3" t="str">
        <f>IFERROR(__xludf.DUMMYFUNCTION("GOOGLETRANSLATE(H3684,""id"",""en"")"),"Here, Introduce Young Marriage Boyfriend, Focusing with Career Woi Lahhh")</f>
        <v>Here, Introduce Young Marriage Boyfriend, Focusing with Career Woi Lahhh</v>
      </c>
    </row>
    <row r="3685" ht="15.75" customHeight="1">
      <c r="A3685" s="3" t="s">
        <v>26692</v>
      </c>
      <c r="B3685" s="3" t="s">
        <v>26692</v>
      </c>
      <c r="C3685" s="3" t="s">
        <v>26693</v>
      </c>
      <c r="D3685" s="3" t="s">
        <v>26694</v>
      </c>
      <c r="E3685" s="3" t="s">
        <v>26695</v>
      </c>
      <c r="F3685" s="3" t="s">
        <v>26696</v>
      </c>
      <c r="G3685" s="3" t="s">
        <v>26697</v>
      </c>
      <c r="H3685" s="3" t="s">
        <v>26698</v>
      </c>
      <c r="I3685" s="3" t="str">
        <f>IFERROR(__xludf.DUMMYFUNCTION("GOOGLETRANSLATE(H3685,""id"",""en"")"),"Ridha yellow yellow so young ketupatttt lusyu can get married")</f>
        <v>Ridha yellow yellow so young ketupatttt lusyu can get married</v>
      </c>
    </row>
    <row r="3686" ht="15.75" customHeight="1">
      <c r="A3686" s="3" t="s">
        <v>26699</v>
      </c>
      <c r="B3686" s="3" t="s">
        <v>26699</v>
      </c>
      <c r="C3686" s="3" t="s">
        <v>26699</v>
      </c>
      <c r="D3686" s="3" t="s">
        <v>26700</v>
      </c>
      <c r="E3686" s="3" t="s">
        <v>26701</v>
      </c>
      <c r="F3686" s="3" t="s">
        <v>26702</v>
      </c>
      <c r="G3686" s="3" t="s">
        <v>26703</v>
      </c>
      <c r="H3686" s="3" t="s">
        <v>26704</v>
      </c>
      <c r="I3686" s="3" t="str">
        <f>IFERROR(__xludf.DUMMYFUNCTION("GOOGLETRANSLATE(H3686,""id"",""en"")"),"Weird Poor Marriage Young Age Marriage Just Poor Life")</f>
        <v>Weird Poor Marriage Young Age Marriage Just Poor Life</v>
      </c>
    </row>
    <row r="3687" ht="15.75" customHeight="1">
      <c r="A3687" s="3" t="s">
        <v>26705</v>
      </c>
      <c r="B3687" s="3" t="s">
        <v>26705</v>
      </c>
      <c r="C3687" s="3" t="s">
        <v>26706</v>
      </c>
      <c r="D3687" s="3" t="s">
        <v>26707</v>
      </c>
      <c r="E3687" s="3" t="s">
        <v>26707</v>
      </c>
      <c r="F3687" s="3" t="s">
        <v>26708</v>
      </c>
      <c r="G3687" s="3" t="s">
        <v>26708</v>
      </c>
      <c r="H3687" s="3" t="s">
        <v>26709</v>
      </c>
      <c r="I3687" s="3" t="str">
        <f>IFERROR(__xludf.DUMMYFUNCTION("GOOGLETRANSLATE(H3687,""id"",""en"")"),"Perhaps young marriage")</f>
        <v>Perhaps young marriage</v>
      </c>
    </row>
    <row r="3688" ht="15.75" customHeight="1">
      <c r="A3688" s="3" t="s">
        <v>26710</v>
      </c>
      <c r="B3688" s="3" t="s">
        <v>26711</v>
      </c>
      <c r="C3688" s="3" t="s">
        <v>26712</v>
      </c>
      <c r="D3688" s="3" t="s">
        <v>26713</v>
      </c>
      <c r="E3688" s="3" t="s">
        <v>26714</v>
      </c>
      <c r="F3688" s="3" t="s">
        <v>26715</v>
      </c>
      <c r="G3688" s="3" t="s">
        <v>26716</v>
      </c>
      <c r="H3688" s="3" t="s">
        <v>26717</v>
      </c>
      <c r="I3688" s="3" t="str">
        <f>IFERROR(__xludf.DUMMYFUNCTION("GOOGLETRANSLATE(H3688,""id"",""en"")"),"Rizieg Cabultonggos Submarines Remember Cheating Enjoying Marriage Young Wives Really Delicious")</f>
        <v>Rizieg Cabultonggos Submarines Remember Cheating Enjoying Marriage Young Wives Really Delicious</v>
      </c>
    </row>
    <row r="3689" ht="15.75" customHeight="1">
      <c r="A3689" s="3" t="s">
        <v>26718</v>
      </c>
      <c r="B3689" s="3" t="s">
        <v>26719</v>
      </c>
      <c r="C3689" s="3" t="s">
        <v>26720</v>
      </c>
      <c r="D3689" s="3" t="s">
        <v>26721</v>
      </c>
      <c r="E3689" s="3" t="s">
        <v>26722</v>
      </c>
      <c r="F3689" s="3" t="s">
        <v>26723</v>
      </c>
      <c r="G3689" s="3" t="s">
        <v>26724</v>
      </c>
      <c r="H3689" s="3" t="s">
        <v>26725</v>
      </c>
      <c r="I3689" s="3" t="str">
        <f>IFERROR(__xludf.DUMMYFUNCTION("GOOGLETRANSLATE(H3689,""id"",""en"")"),"Fortunately, I was married to just be happy, if marriage children are difficult, yes")</f>
        <v>Fortunately, I was married to just be happy, if marriage children are difficult, yes</v>
      </c>
    </row>
    <row r="3690" ht="15.75" customHeight="1">
      <c r="A3690" s="3" t="s">
        <v>26726</v>
      </c>
      <c r="B3690" s="3" t="s">
        <v>26727</v>
      </c>
      <c r="C3690" s="3" t="s">
        <v>26728</v>
      </c>
      <c r="D3690" s="3" t="s">
        <v>26729</v>
      </c>
      <c r="E3690" s="3" t="s">
        <v>26729</v>
      </c>
      <c r="F3690" s="3" t="s">
        <v>26730</v>
      </c>
      <c r="G3690" s="3" t="s">
        <v>26730</v>
      </c>
      <c r="H3690" s="3" t="s">
        <v>26731</v>
      </c>
      <c r="I3690" s="3" t="str">
        <f>IFERROR(__xludf.DUMMYFUNCTION("GOOGLETRANSLATE(H3690,""id"",""en"")"),"young people marriage")</f>
        <v>young people marriage</v>
      </c>
    </row>
    <row r="3691" ht="15.75" customHeight="1">
      <c r="A3691" s="3" t="s">
        <v>26732</v>
      </c>
      <c r="B3691" s="3" t="s">
        <v>26733</v>
      </c>
      <c r="C3691" s="3" t="s">
        <v>26734</v>
      </c>
      <c r="D3691" s="3" t="s">
        <v>26735</v>
      </c>
      <c r="E3691" s="3" t="s">
        <v>26736</v>
      </c>
      <c r="F3691" s="3" t="s">
        <v>4476</v>
      </c>
      <c r="G3691" s="3" t="s">
        <v>4476</v>
      </c>
      <c r="H3691" s="3" t="s">
        <v>4477</v>
      </c>
      <c r="I3691" s="3" t="str">
        <f>IFERROR(__xludf.DUMMYFUNCTION("GOOGLETRANSLATE(H3691,""id"",""en"")"),"young marriage")</f>
        <v>young marriage</v>
      </c>
    </row>
    <row r="3692" ht="15.75" customHeight="1">
      <c r="A3692" s="3" t="s">
        <v>26737</v>
      </c>
      <c r="B3692" s="3" t="s">
        <v>26737</v>
      </c>
      <c r="C3692" s="3" t="s">
        <v>26738</v>
      </c>
      <c r="D3692" s="3" t="s">
        <v>26739</v>
      </c>
      <c r="E3692" s="3" t="s">
        <v>26740</v>
      </c>
      <c r="F3692" s="3" t="s">
        <v>26741</v>
      </c>
      <c r="G3692" s="3" t="s">
        <v>26742</v>
      </c>
      <c r="H3692" s="3" t="s">
        <v>26743</v>
      </c>
      <c r="I3692" s="3" t="str">
        <f>IFERROR(__xludf.DUMMYFUNCTION("GOOGLETRANSLATE(H3692,""id"",""en"")"),"yes people think young marriage rarely house gathering kebo jink")</f>
        <v>yes people think young marriage rarely house gathering kebo jink</v>
      </c>
    </row>
    <row r="3693" ht="15.75" customHeight="1">
      <c r="A3693" s="3" t="s">
        <v>26744</v>
      </c>
      <c r="B3693" s="3" t="s">
        <v>26745</v>
      </c>
      <c r="C3693" s="3" t="s">
        <v>26746</v>
      </c>
      <c r="D3693" s="3" t="s">
        <v>26747</v>
      </c>
      <c r="E3693" s="3" t="s">
        <v>26748</v>
      </c>
      <c r="F3693" s="3" t="s">
        <v>26749</v>
      </c>
      <c r="G3693" s="3" t="s">
        <v>26750</v>
      </c>
      <c r="H3693" s="3" t="s">
        <v>26751</v>
      </c>
      <c r="I3693" s="3" t="str">
        <f>IFERROR(__xludf.DUMMYFUNCTION("GOOGLETRANSLATE(H3693,""id"",""en"")"),"Fadlys yes prevent young people to get married in the future")</f>
        <v>Fadlys yes prevent young people to get married in the future</v>
      </c>
    </row>
    <row r="3694" ht="15.75" customHeight="1">
      <c r="A3694" s="3" t="s">
        <v>26752</v>
      </c>
      <c r="B3694" s="3" t="s">
        <v>26752</v>
      </c>
      <c r="C3694" s="3" t="s">
        <v>26753</v>
      </c>
      <c r="D3694" s="3" t="s">
        <v>26754</v>
      </c>
      <c r="E3694" s="3" t="s">
        <v>26755</v>
      </c>
      <c r="F3694" s="3" t="s">
        <v>26756</v>
      </c>
      <c r="G3694" s="3" t="s">
        <v>26757</v>
      </c>
      <c r="H3694" s="3" t="s">
        <v>26758</v>
      </c>
      <c r="I3694" s="3" t="str">
        <f>IFERROR(__xludf.DUMMYFUNCTION("GOOGLETRANSLATE(H3694,""id"",""en"")"),"Childfree Postpone Children No Marriage of Young Marriage Fast Children etc. Choose no wrong Choose the basis of the responsibility of the wrong AMP Porjok crossing")</f>
        <v>Childfree Postpone Children No Marriage of Young Marriage Fast Children etc. Choose no wrong Choose the basis of the responsibility of the wrong AMP Porjok crossing</v>
      </c>
    </row>
    <row r="3695" ht="15.75" customHeight="1">
      <c r="A3695" s="3" t="s">
        <v>26759</v>
      </c>
      <c r="B3695" s="3" t="s">
        <v>26759</v>
      </c>
      <c r="C3695" s="3" t="s">
        <v>26760</v>
      </c>
      <c r="D3695" s="3" t="s">
        <v>26761</v>
      </c>
      <c r="E3695" s="3" t="s">
        <v>26762</v>
      </c>
      <c r="F3695" s="3" t="s">
        <v>26763</v>
      </c>
      <c r="G3695" s="3" t="s">
        <v>26763</v>
      </c>
      <c r="H3695" s="3" t="s">
        <v>26764</v>
      </c>
      <c r="I3695" s="3" t="str">
        <f>IFERROR(__xludf.DUMMYFUNCTION("GOOGLETRANSLATE(H3695,""id"",""en"")"),"THR Ms. SHEARY OK")</f>
        <v>THR Ms. SHEARY OK</v>
      </c>
    </row>
    <row r="3696" ht="15.75" customHeight="1">
      <c r="A3696" s="3" t="s">
        <v>26765</v>
      </c>
      <c r="B3696" s="3" t="s">
        <v>26766</v>
      </c>
      <c r="C3696" s="3" t="s">
        <v>26767</v>
      </c>
      <c r="D3696" s="3" t="s">
        <v>26768</v>
      </c>
      <c r="E3696" s="3" t="s">
        <v>26769</v>
      </c>
      <c r="F3696" s="3" t="s">
        <v>26770</v>
      </c>
      <c r="G3696" s="3" t="s">
        <v>26771</v>
      </c>
      <c r="H3696" s="3" t="s">
        <v>26772</v>
      </c>
      <c r="I3696" s="3" t="str">
        <f>IFERROR(__xludf.DUMMYFUNCTION("GOOGLETRANSLATE(H3696,""id"",""en"")"),"the old neighboring family of a young married neighbor")</f>
        <v>the old neighboring family of a young married neighbor</v>
      </c>
    </row>
    <row r="3697" ht="15.75" customHeight="1">
      <c r="A3697" s="3" t="s">
        <v>26773</v>
      </c>
      <c r="B3697" s="3" t="s">
        <v>26774</v>
      </c>
      <c r="C3697" s="3" t="s">
        <v>26775</v>
      </c>
      <c r="D3697" s="3" t="s">
        <v>26776</v>
      </c>
      <c r="E3697" s="3" t="s">
        <v>26777</v>
      </c>
      <c r="F3697" s="3" t="s">
        <v>26778</v>
      </c>
      <c r="G3697" s="3" t="s">
        <v>26779</v>
      </c>
      <c r="H3697" s="3" t="s">
        <v>26780</v>
      </c>
      <c r="I3697" s="3" t="str">
        <f>IFERROR(__xludf.DUMMYFUNCTION("GOOGLETRANSLATE(H3697,""id"",""en"")"),"Uncle knows if you get married, yes, personally go to")</f>
        <v>Uncle knows if you get married, yes, personally go to</v>
      </c>
    </row>
    <row r="3698" ht="15.75" customHeight="1">
      <c r="A3698" s="3" t="s">
        <v>26781</v>
      </c>
      <c r="B3698" s="3" t="s">
        <v>26782</v>
      </c>
      <c r="C3698" s="3" t="s">
        <v>26783</v>
      </c>
      <c r="D3698" s="3" t="s">
        <v>26784</v>
      </c>
      <c r="E3698" s="3" t="s">
        <v>26785</v>
      </c>
      <c r="F3698" s="3" t="s">
        <v>26786</v>
      </c>
      <c r="G3698" s="3" t="s">
        <v>26787</v>
      </c>
      <c r="H3698" s="3" t="s">
        <v>26788</v>
      </c>
      <c r="I3698" s="3" t="str">
        <f>IFERROR(__xludf.DUMMYFUNCTION("GOOGLETRANSLATE(H3698,""id"",""en"")"),"Young thought marriage")</f>
        <v>Young thought marriage</v>
      </c>
    </row>
    <row r="3699" ht="15.75" customHeight="1">
      <c r="A3699" s="3" t="s">
        <v>26789</v>
      </c>
      <c r="B3699" s="3" t="s">
        <v>26789</v>
      </c>
      <c r="C3699" s="3" t="s">
        <v>170</v>
      </c>
      <c r="D3699" s="3" t="s">
        <v>169</v>
      </c>
      <c r="E3699" s="3" t="s">
        <v>169</v>
      </c>
      <c r="F3699" s="3" t="s">
        <v>169</v>
      </c>
      <c r="G3699" s="3" t="s">
        <v>169</v>
      </c>
      <c r="H3699" s="3" t="s">
        <v>170</v>
      </c>
      <c r="I3699" s="3" t="str">
        <f>IFERROR(__xludf.DUMMYFUNCTION("GOOGLETRANSLATE(H3699,""id"",""en"")"),"The Young Marriage")</f>
        <v>The Young Marriage</v>
      </c>
    </row>
    <row r="3700" ht="15.75" customHeight="1">
      <c r="A3700" s="3" t="s">
        <v>26790</v>
      </c>
      <c r="B3700" s="3" t="s">
        <v>26790</v>
      </c>
      <c r="C3700" s="3" t="s">
        <v>26791</v>
      </c>
      <c r="D3700" s="3" t="s">
        <v>26792</v>
      </c>
      <c r="E3700" s="3" t="s">
        <v>26793</v>
      </c>
      <c r="F3700" s="3" t="s">
        <v>26794</v>
      </c>
      <c r="G3700" s="3" t="s">
        <v>26795</v>
      </c>
      <c r="H3700" s="3" t="s">
        <v>26796</v>
      </c>
      <c r="I3700" s="3" t="str">
        <f>IFERROR(__xludf.DUMMYFUNCTION("GOOGLETRANSLATE(H3700,""id"",""en"")"),"Salip, her sister, you hate a younger sibling, just praying really hurt")</f>
        <v>Salip, her sister, you hate a younger sibling, just praying really hurt</v>
      </c>
    </row>
    <row r="3701" ht="15.75" customHeight="1">
      <c r="A3701" s="3" t="s">
        <v>26797</v>
      </c>
      <c r="B3701" s="3" t="s">
        <v>26798</v>
      </c>
      <c r="C3701" s="3" t="s">
        <v>26799</v>
      </c>
      <c r="D3701" s="3" t="s">
        <v>26800</v>
      </c>
      <c r="E3701" s="3" t="s">
        <v>26801</v>
      </c>
      <c r="F3701" s="3" t="s">
        <v>26802</v>
      </c>
      <c r="G3701" s="3" t="s">
        <v>26803</v>
      </c>
      <c r="H3701" s="3" t="s">
        <v>26804</v>
      </c>
      <c r="I3701" s="3" t="str">
        <f>IFERROR(__xludf.DUMMYFUNCTION("GOOGLETRANSLATE(H3701,""id"",""en"")"),"Young marriage people debate anyway")</f>
        <v>Young marriage people debate anyway</v>
      </c>
    </row>
    <row r="3702" ht="15.75" customHeight="1">
      <c r="A3702" s="3" t="s">
        <v>26805</v>
      </c>
      <c r="B3702" s="3" t="s">
        <v>26805</v>
      </c>
      <c r="C3702" s="3" t="s">
        <v>26806</v>
      </c>
      <c r="D3702" s="3" t="s">
        <v>26807</v>
      </c>
      <c r="E3702" s="3" t="s">
        <v>26808</v>
      </c>
      <c r="F3702" s="3" t="s">
        <v>26809</v>
      </c>
      <c r="G3702" s="3" t="s">
        <v>26809</v>
      </c>
      <c r="H3702" s="3" t="s">
        <v>26810</v>
      </c>
      <c r="I3702" s="3" t="str">
        <f>IFERROR(__xludf.DUMMYFUNCTION("GOOGLETRANSLATE(H3702,""id"",""en"")"),"Not a cousin of marriage just finished the difference in young age marriage after Ied adha wkwkwk")</f>
        <v>Not a cousin of marriage just finished the difference in young age marriage after Ied adha wkwkwk</v>
      </c>
    </row>
    <row r="3703" ht="15.75" customHeight="1">
      <c r="A3703" s="3" t="s">
        <v>26811</v>
      </c>
      <c r="B3703" s="3" t="s">
        <v>26812</v>
      </c>
      <c r="C3703" s="3" t="s">
        <v>26813</v>
      </c>
      <c r="D3703" s="3" t="s">
        <v>26814</v>
      </c>
      <c r="E3703" s="3" t="s">
        <v>26815</v>
      </c>
      <c r="F3703" s="3" t="s">
        <v>26816</v>
      </c>
      <c r="G3703" s="3" t="s">
        <v>26817</v>
      </c>
      <c r="H3703" s="3" t="s">
        <v>26818</v>
      </c>
      <c r="I3703" s="3" t="str">
        <f>IFERROR(__xludf.DUMMYFUNCTION("GOOGLETRANSLATE(H3703,""id"",""en"")"),"Dead young marriage directly tires hard grandmother says a strong generation of dead young daddy see strong eating coffee meat see a healthy grandmother funny funny fuck laughing strong generation")</f>
        <v>Dead young marriage directly tires hard grandmother says a strong generation of dead young daddy see strong eating coffee meat see a healthy grandmother funny funny fuck laughing strong generation</v>
      </c>
    </row>
    <row r="3704" ht="15.75" customHeight="1">
      <c r="A3704" s="3" t="s">
        <v>26819</v>
      </c>
      <c r="B3704" s="3" t="s">
        <v>26819</v>
      </c>
      <c r="C3704" s="3" t="s">
        <v>26820</v>
      </c>
      <c r="D3704" s="3" t="s">
        <v>26821</v>
      </c>
      <c r="E3704" s="3" t="s">
        <v>26822</v>
      </c>
      <c r="F3704" s="3" t="s">
        <v>26823</v>
      </c>
      <c r="G3704" s="3" t="s">
        <v>26824</v>
      </c>
      <c r="H3704" s="3" t="s">
        <v>26825</v>
      </c>
      <c r="I3704" s="3" t="str">
        <f>IFERROR(__xludf.DUMMYFUNCTION("GOOGLETRANSLATE(H3704,""id"",""en"")"),"young marriage people because of halal girlfriend divorced if how much divorce plans for marriage basis sex cih shallow")</f>
        <v>young marriage people because of halal girlfriend divorced if how much divorce plans for marriage basis sex cih shallow</v>
      </c>
    </row>
    <row r="3705" ht="15.75" customHeight="1">
      <c r="A3705" s="3" t="s">
        <v>26826</v>
      </c>
      <c r="B3705" s="3" t="s">
        <v>26827</v>
      </c>
      <c r="C3705" s="3" t="s">
        <v>26828</v>
      </c>
      <c r="D3705" s="3" t="s">
        <v>26829</v>
      </c>
      <c r="E3705" s="3" t="s">
        <v>26830</v>
      </c>
      <c r="F3705" s="3" t="s">
        <v>26831</v>
      </c>
      <c r="G3705" s="3" t="s">
        <v>26832</v>
      </c>
      <c r="H3705" s="3" t="s">
        <v>26833</v>
      </c>
      <c r="I3705" s="3" t="str">
        <f>IFERROR(__xludf.DUMMYFUNCTION("GOOGLETRANSLATE(H3705,""id"",""en"")"),"Tell Married Fast Dahhhh really young Fakkkk")</f>
        <v>Tell Married Fast Dahhhh really young Fakkkk</v>
      </c>
    </row>
    <row r="3706" ht="15.75" customHeight="1">
      <c r="A3706" s="3" t="s">
        <v>26834</v>
      </c>
      <c r="B3706" s="3" t="s">
        <v>26835</v>
      </c>
      <c r="C3706" s="3" t="s">
        <v>26836</v>
      </c>
      <c r="D3706" s="3" t="s">
        <v>26837</v>
      </c>
      <c r="E3706" s="3" t="s">
        <v>26837</v>
      </c>
      <c r="F3706" s="3" t="s">
        <v>26837</v>
      </c>
      <c r="G3706" s="3" t="s">
        <v>26837</v>
      </c>
      <c r="H3706" s="3" t="s">
        <v>26836</v>
      </c>
      <c r="I3706" s="3" t="str">
        <f>IFERROR(__xludf.DUMMYFUNCTION("GOOGLETRANSLATE(H3706,""id"",""en"")"),"Busettt young marriage")</f>
        <v>Busettt young marriage</v>
      </c>
    </row>
    <row r="3707" ht="15.75" customHeight="1">
      <c r="A3707" s="3" t="s">
        <v>26838</v>
      </c>
      <c r="B3707" s="3" t="s">
        <v>26839</v>
      </c>
      <c r="C3707" s="3" t="s">
        <v>26840</v>
      </c>
      <c r="D3707" s="3" t="s">
        <v>26841</v>
      </c>
      <c r="E3707" s="3" t="s">
        <v>26842</v>
      </c>
      <c r="F3707" s="3" t="s">
        <v>26843</v>
      </c>
      <c r="G3707" s="3" t="s">
        <v>26844</v>
      </c>
      <c r="H3707" s="3" t="s">
        <v>26845</v>
      </c>
      <c r="I3707" s="3" t="str">
        <f>IFERROR(__xludf.DUMMYFUNCTION("GOOGLETRANSLATE(H3707,""id"",""en"")"),"Talking Young Marriage Paklik auntie talks old bodyshamming so mentally dead grandmother grandfather moment of Eid moment moment of hunting psychopath fuck")</f>
        <v>Talking Young Marriage Paklik auntie talks old bodyshamming so mentally dead grandmother grandfather moment of Eid moment moment of hunting psychopath fuck</v>
      </c>
    </row>
    <row r="3708" ht="15.75" customHeight="1">
      <c r="A3708" s="3" t="s">
        <v>26846</v>
      </c>
      <c r="B3708" s="3" t="s">
        <v>26846</v>
      </c>
      <c r="C3708" s="3" t="s">
        <v>26847</v>
      </c>
      <c r="D3708" s="3" t="s">
        <v>26848</v>
      </c>
      <c r="E3708" s="3" t="s">
        <v>26849</v>
      </c>
      <c r="F3708" s="3" t="s">
        <v>26850</v>
      </c>
      <c r="G3708" s="3" t="s">
        <v>26850</v>
      </c>
      <c r="H3708" s="3" t="s">
        <v>26851</v>
      </c>
      <c r="I3708" s="3" t="str">
        <f>IFERROR(__xludf.DUMMYFUNCTION("GOOGLETRANSLATE(H3708,""id"",""en"")"),"he's a young marriage team")</f>
        <v>he's a young marriage team</v>
      </c>
    </row>
    <row r="3709" ht="15.75" customHeight="1">
      <c r="A3709" s="3" t="s">
        <v>26852</v>
      </c>
      <c r="B3709" s="3" t="s">
        <v>26853</v>
      </c>
      <c r="C3709" s="3" t="s">
        <v>26854</v>
      </c>
      <c r="D3709" s="3" t="s">
        <v>26855</v>
      </c>
      <c r="E3709" s="3" t="s">
        <v>26856</v>
      </c>
      <c r="F3709" s="3" t="s">
        <v>26857</v>
      </c>
      <c r="G3709" s="3" t="s">
        <v>26858</v>
      </c>
      <c r="H3709" s="3" t="s">
        <v>26859</v>
      </c>
      <c r="I3709" s="3" t="str">
        <f>IFERROR(__xludf.DUMMYFUNCTION("GOOGLETRANSLATE(H3709,""id"",""en"")"),"gratitude via family transfer young marriage old marriage")</f>
        <v>gratitude via family transfer young marriage old marriage</v>
      </c>
    </row>
    <row r="3710" ht="15.75" customHeight="1">
      <c r="A3710" s="3" t="s">
        <v>26860</v>
      </c>
      <c r="B3710" s="3" t="s">
        <v>26861</v>
      </c>
      <c r="C3710" s="3" t="s">
        <v>26862</v>
      </c>
      <c r="D3710" s="3" t="s">
        <v>26863</v>
      </c>
      <c r="E3710" s="3" t="s">
        <v>26864</v>
      </c>
      <c r="F3710" s="3" t="s">
        <v>26865</v>
      </c>
      <c r="G3710" s="3" t="s">
        <v>26866</v>
      </c>
      <c r="H3710" s="3" t="s">
        <v>26867</v>
      </c>
      <c r="I3710" s="3" t="str">
        <f>IFERROR(__xludf.DUMMYFUNCTION("GOOGLETRANSLATE(H3710,""id"",""en"")"),"Because young mouth controls comment commented saying Ms. Antiq Antiq Children of Reflexes Yes, grandchildren quickly because marriage children are pregnant first sorry, don't mean arrogant Savage reflex")</f>
        <v>Because young mouth controls comment commented saying Ms. Antiq Antiq Children of Reflexes Yes, grandchildren quickly because marriage children are pregnant first sorry, don't mean arrogant Savage reflex</v>
      </c>
    </row>
    <row r="3711" ht="15.75" customHeight="1">
      <c r="A3711" s="3" t="s">
        <v>26868</v>
      </c>
      <c r="B3711" s="3" t="s">
        <v>26868</v>
      </c>
      <c r="C3711" s="3" t="s">
        <v>26869</v>
      </c>
      <c r="D3711" s="3" t="s">
        <v>26870</v>
      </c>
      <c r="E3711" s="3" t="s">
        <v>26871</v>
      </c>
      <c r="F3711" s="3" t="s">
        <v>26872</v>
      </c>
      <c r="G3711" s="3" t="s">
        <v>26873</v>
      </c>
      <c r="H3711" s="3" t="s">
        <v>26874</v>
      </c>
      <c r="I3711" s="3" t="str">
        <f>IFERROR(__xludf.DUMMYFUNCTION("GOOGLETRANSLATE(H3711,""id"",""en"")"),"no comment, aka young marriage.")</f>
        <v>no comment, aka young marriage.</v>
      </c>
    </row>
    <row r="3712" ht="15.75" customHeight="1">
      <c r="A3712" s="3" t="s">
        <v>26875</v>
      </c>
      <c r="B3712" s="3" t="s">
        <v>26876</v>
      </c>
      <c r="C3712" s="3" t="s">
        <v>26877</v>
      </c>
      <c r="D3712" s="3" t="s">
        <v>26878</v>
      </c>
      <c r="E3712" s="3" t="s">
        <v>26879</v>
      </c>
      <c r="F3712" s="3" t="s">
        <v>26880</v>
      </c>
      <c r="G3712" s="3" t="s">
        <v>26881</v>
      </c>
      <c r="H3712" s="3" t="s">
        <v>26882</v>
      </c>
      <c r="I3712" s="3" t="str">
        <f>IFERROR(__xludf.DUMMYFUNCTION("GOOGLETRANSLATE(H3712,""id"",""en"")"),"not recession Indonesian sex see a generation of birth young marriages pregnant first -style girlfriends etc. conditions do not make sex recession born not ending the results of generation not quality")</f>
        <v>not recession Indonesian sex see a generation of birth young marriages pregnant first -style girlfriends etc. conditions do not make sex recession born not ending the results of generation not quality</v>
      </c>
    </row>
    <row r="3713" ht="15.75" customHeight="1">
      <c r="A3713" s="3" t="s">
        <v>26883</v>
      </c>
      <c r="B3713" s="3" t="s">
        <v>26883</v>
      </c>
      <c r="C3713" s="3" t="s">
        <v>26884</v>
      </c>
      <c r="D3713" s="3" t="s">
        <v>26885</v>
      </c>
      <c r="E3713" s="3" t="s">
        <v>26886</v>
      </c>
      <c r="F3713" s="3" t="s">
        <v>26887</v>
      </c>
      <c r="G3713" s="3" t="s">
        <v>26888</v>
      </c>
      <c r="H3713" s="3" t="s">
        <v>26889</v>
      </c>
      <c r="I3713" s="3" t="str">
        <f>IFERROR(__xludf.DUMMYFUNCTION("GOOGLETRANSLATE(H3713,""id"",""en"")"),"Enjoy young people graduated marriage prospective children's small talking smiling")</f>
        <v>Enjoy young people graduated marriage prospective children's small talking smiling</v>
      </c>
    </row>
    <row r="3714" ht="15.75" customHeight="1">
      <c r="A3714" s="3" t="s">
        <v>26890</v>
      </c>
      <c r="B3714" s="3" t="s">
        <v>26891</v>
      </c>
      <c r="C3714" s="3" t="s">
        <v>26892</v>
      </c>
      <c r="D3714" s="3" t="s">
        <v>26893</v>
      </c>
      <c r="E3714" s="3" t="s">
        <v>26894</v>
      </c>
      <c r="F3714" s="3" t="s">
        <v>26895</v>
      </c>
      <c r="G3714" s="3" t="s">
        <v>26896</v>
      </c>
      <c r="H3714" s="3" t="s">
        <v>26897</v>
      </c>
      <c r="I3714" s="3" t="str">
        <f>IFERROR(__xludf.DUMMYFUNCTION("GOOGLETRANSLATE(H3714,""id"",""en"")"),"Relaxing Knowing the wife to appear, the young marriage is young")</f>
        <v>Relaxing Knowing the wife to appear, the young marriage is young</v>
      </c>
    </row>
    <row r="3715" ht="15.75" customHeight="1">
      <c r="A3715" s="3" t="s">
        <v>26898</v>
      </c>
      <c r="B3715" s="3" t="s">
        <v>26899</v>
      </c>
      <c r="C3715" s="3" t="s">
        <v>26899</v>
      </c>
      <c r="D3715" s="3" t="s">
        <v>26900</v>
      </c>
      <c r="E3715" s="3" t="s">
        <v>26900</v>
      </c>
      <c r="F3715" s="3" t="s">
        <v>26901</v>
      </c>
      <c r="G3715" s="3" t="s">
        <v>26902</v>
      </c>
      <c r="H3715" s="3" t="s">
        <v>26903</v>
      </c>
      <c r="I3715" s="3" t="str">
        <f>IFERROR(__xludf.DUMMYFUNCTION("GOOGLETRANSLATE(H3715,""id"",""en"")"),"Mrs. Mega Happy young man marriage")</f>
        <v>Mrs. Mega Happy young man marriage</v>
      </c>
    </row>
    <row r="3716" ht="15.75" customHeight="1">
      <c r="A3716" s="3" t="s">
        <v>26904</v>
      </c>
      <c r="B3716" s="3" t="s">
        <v>26904</v>
      </c>
      <c r="C3716" s="3" t="s">
        <v>26905</v>
      </c>
      <c r="D3716" s="3" t="s">
        <v>26906</v>
      </c>
      <c r="E3716" s="3" t="s">
        <v>26906</v>
      </c>
      <c r="F3716" s="3" t="s">
        <v>26907</v>
      </c>
      <c r="G3716" s="3" t="s">
        <v>26907</v>
      </c>
      <c r="H3716" s="3" t="s">
        <v>26908</v>
      </c>
      <c r="I3716" s="3" t="str">
        <f>IFERROR(__xludf.DUMMYFUNCTION("GOOGLETRANSLATE(H3716,""id"",""en"")"),"exciting ya young marriage children")</f>
        <v>exciting ya young marriage children</v>
      </c>
    </row>
    <row r="3717" ht="15.75" customHeight="1">
      <c r="A3717" s="3" t="s">
        <v>26909</v>
      </c>
      <c r="B3717" s="3" t="s">
        <v>26910</v>
      </c>
      <c r="C3717" s="3" t="s">
        <v>26911</v>
      </c>
      <c r="D3717" s="3" t="s">
        <v>26912</v>
      </c>
      <c r="E3717" s="3" t="s">
        <v>26913</v>
      </c>
      <c r="F3717" s="3" t="s">
        <v>26914</v>
      </c>
      <c r="G3717" s="3" t="s">
        <v>26915</v>
      </c>
      <c r="H3717" s="3" t="s">
        <v>26916</v>
      </c>
      <c r="I3717" s="3" t="str">
        <f>IFERROR(__xludf.DUMMYFUNCTION("GOOGLETRANSLATE(H3717,""id"",""en"")"),"Stupid Recession Sitting Children of Indonesia Indonesian Marriage Mental Child Mental Economy Mindset Patterm of qualified so parents")</f>
        <v>Stupid Recession Sitting Children of Indonesia Indonesian Marriage Mental Child Mental Economy Mindset Patterm of qualified so parents</v>
      </c>
    </row>
    <row r="3718" ht="15.75" customHeight="1">
      <c r="A3718" s="3" t="s">
        <v>26917</v>
      </c>
      <c r="B3718" s="3" t="s">
        <v>26918</v>
      </c>
      <c r="C3718" s="3" t="s">
        <v>26919</v>
      </c>
      <c r="D3718" s="3" t="s">
        <v>26920</v>
      </c>
      <c r="E3718" s="3" t="s">
        <v>26921</v>
      </c>
      <c r="F3718" s="3" t="s">
        <v>26922</v>
      </c>
      <c r="G3718" s="3" t="s">
        <v>26923</v>
      </c>
      <c r="H3718" s="3" t="s">
        <v>26924</v>
      </c>
      <c r="I3718" s="3" t="str">
        <f>IFERROR(__xludf.DUMMYFUNCTION("GOOGLETRANSLATE(H3718,""id"",""en"")"),"Yes, my brother broke up a strange work child Luntang Luntang sometimes young marriage to be financed by parents")</f>
        <v>Yes, my brother broke up a strange work child Luntang Luntang sometimes young marriage to be financed by parents</v>
      </c>
    </row>
    <row r="3719" ht="15.75" customHeight="1">
      <c r="A3719" s="3" t="s">
        <v>26925</v>
      </c>
      <c r="B3719" s="3" t="s">
        <v>26926</v>
      </c>
      <c r="C3719" s="3" t="s">
        <v>26927</v>
      </c>
      <c r="D3719" s="3" t="s">
        <v>26928</v>
      </c>
      <c r="E3719" s="3" t="s">
        <v>26929</v>
      </c>
      <c r="F3719" s="3" t="s">
        <v>26930</v>
      </c>
      <c r="G3719" s="3" t="s">
        <v>26931</v>
      </c>
      <c r="H3719" s="3" t="s">
        <v>26932</v>
      </c>
      <c r="I3719" s="3" t="str">
        <f>IFERROR(__xludf.DUMMYFUNCTION("GOOGLETRANSLATE(H3719,""id"",""en"")"),"Young cousin Discussing the Meanwhile Marriage Add Fandom")</f>
        <v>Young cousin Discussing the Meanwhile Marriage Add Fandom</v>
      </c>
    </row>
    <row r="3720" ht="15.75" customHeight="1">
      <c r="A3720" s="3" t="s">
        <v>26933</v>
      </c>
      <c r="B3720" s="3" t="s">
        <v>26934</v>
      </c>
      <c r="C3720" s="3" t="s">
        <v>26935</v>
      </c>
      <c r="D3720" s="3" t="s">
        <v>26936</v>
      </c>
      <c r="E3720" s="3" t="s">
        <v>26936</v>
      </c>
      <c r="F3720" s="3" t="s">
        <v>26937</v>
      </c>
      <c r="G3720" s="3" t="s">
        <v>26938</v>
      </c>
      <c r="H3720" s="3" t="s">
        <v>26939</v>
      </c>
      <c r="I3720" s="3" t="str">
        <f>IFERROR(__xludf.DUMMYFUNCTION("GOOGLETRANSLATE(H3720,""id"",""en"")"),"praise youthful yields of marriage wkkwkw")</f>
        <v>praise youthful yields of marriage wkkwkw</v>
      </c>
    </row>
    <row r="3721" ht="15.75" customHeight="1">
      <c r="A3721" s="3" t="s">
        <v>26940</v>
      </c>
      <c r="B3721" s="3" t="s">
        <v>26941</v>
      </c>
      <c r="C3721" s="3" t="s">
        <v>26942</v>
      </c>
      <c r="D3721" s="3" t="s">
        <v>26943</v>
      </c>
      <c r="E3721" s="3" t="s">
        <v>26944</v>
      </c>
      <c r="F3721" s="3" t="s">
        <v>26945</v>
      </c>
      <c r="G3721" s="3" t="s">
        <v>26946</v>
      </c>
      <c r="H3721" s="3" t="s">
        <v>26947</v>
      </c>
      <c r="I3721" s="3" t="str">
        <f>IFERROR(__xludf.DUMMYFUNCTION("GOOGLETRANSLATE(H3721,""id"",""en"")"),"Mah normal nder marriage to pregnancy except for the doctor in order, yes, the times believe that traditional is afraid, you are young, you are pregnant")</f>
        <v>Mah normal nder marriage to pregnancy except for the doctor in order, yes, the times believe that traditional is afraid, you are young, you are pregnant</v>
      </c>
    </row>
    <row r="3722" ht="15.75" customHeight="1">
      <c r="A3722" s="3" t="s">
        <v>26948</v>
      </c>
      <c r="B3722" s="3" t="s">
        <v>26948</v>
      </c>
      <c r="C3722" s="3" t="s">
        <v>26949</v>
      </c>
      <c r="D3722" s="3" t="s">
        <v>26950</v>
      </c>
      <c r="E3722" s="3" t="s">
        <v>26951</v>
      </c>
      <c r="F3722" s="3" t="s">
        <v>26952</v>
      </c>
      <c r="G3722" s="3" t="s">
        <v>26952</v>
      </c>
      <c r="H3722" s="3" t="s">
        <v>26953</v>
      </c>
      <c r="I3722" s="3" t="str">
        <f>IFERROR(__xludf.DUMMYFUNCTION("GOOGLETRANSLATE(H3722,""id"",""en"")"),"young fuck gamau marriage better just died")</f>
        <v>young fuck gamau marriage better just died</v>
      </c>
    </row>
    <row r="3723" ht="15.75" customHeight="1">
      <c r="A3723" s="3" t="s">
        <v>26954</v>
      </c>
      <c r="B3723" s="3" t="s">
        <v>26955</v>
      </c>
      <c r="C3723" s="3" t="s">
        <v>26956</v>
      </c>
      <c r="D3723" s="3" t="s">
        <v>26957</v>
      </c>
      <c r="E3723" s="3" t="s">
        <v>26958</v>
      </c>
      <c r="F3723" s="3" t="s">
        <v>26959</v>
      </c>
      <c r="G3723" s="3" t="s">
        <v>26960</v>
      </c>
      <c r="H3723" s="3" t="s">
        <v>26961</v>
      </c>
      <c r="I3723" s="3" t="str">
        <f>IFERROR(__xludf.DUMMYFUNCTION("GOOGLETRANSLATE(H3723,""id"",""en"")"),"brother bass sister really fortune because the family of marriage young men is emotional stable just stable")</f>
        <v>brother bass sister really fortune because the family of marriage young men is emotional stable just stable</v>
      </c>
    </row>
    <row r="3724" ht="15.75" customHeight="1">
      <c r="A3724" s="3" t="s">
        <v>26962</v>
      </c>
      <c r="B3724" s="3" t="s">
        <v>26963</v>
      </c>
      <c r="C3724" s="3" t="s">
        <v>26964</v>
      </c>
      <c r="D3724" s="3" t="s">
        <v>26965</v>
      </c>
      <c r="E3724" s="3" t="s">
        <v>26966</v>
      </c>
      <c r="F3724" s="3" t="s">
        <v>26967</v>
      </c>
      <c r="G3724" s="3" t="s">
        <v>26968</v>
      </c>
      <c r="H3724" s="3" t="s">
        <v>26969</v>
      </c>
      <c r="I3724" s="3" t="str">
        <f>IFERROR(__xludf.DUMMYFUNCTION("GOOGLETRANSLATE(H3724,""id"",""en"")"),"very fan Ilham reza young marriage young parents and permission")</f>
        <v>very fan Ilham reza young marriage young parents and permission</v>
      </c>
    </row>
    <row r="3725" ht="15.75" customHeight="1">
      <c r="A3725" s="3" t="s">
        <v>26970</v>
      </c>
      <c r="B3725" s="3" t="s">
        <v>26971</v>
      </c>
      <c r="C3725" s="3" t="s">
        <v>26972</v>
      </c>
      <c r="D3725" s="3" t="s">
        <v>26973</v>
      </c>
      <c r="E3725" s="3" t="s">
        <v>26974</v>
      </c>
      <c r="F3725" s="3" t="s">
        <v>26975</v>
      </c>
      <c r="G3725" s="3" t="s">
        <v>26976</v>
      </c>
      <c r="H3725" s="3" t="s">
        <v>26977</v>
      </c>
      <c r="I3725" s="3" t="str">
        <f>IFERROR(__xludf.DUMMYFUNCTION("GOOGLETRANSLATE(H3725,""id"",""en"")"),"Respect Young Marriage Plan for Moist Money Children say fortune Set the livelihood of the wife of a law of marriage, the living of the wife is just a person")</f>
        <v>Respect Young Marriage Plan for Moist Money Children say fortune Set the livelihood of the wife of a law of marriage, the living of the wife is just a person</v>
      </c>
    </row>
    <row r="3726" ht="15.75" customHeight="1">
      <c r="A3726" s="3" t="s">
        <v>26978</v>
      </c>
      <c r="B3726" s="3" t="s">
        <v>26979</v>
      </c>
      <c r="C3726" s="3" t="s">
        <v>26980</v>
      </c>
      <c r="D3726" s="3" t="s">
        <v>26981</v>
      </c>
      <c r="E3726" s="3" t="s">
        <v>26982</v>
      </c>
      <c r="F3726" s="3" t="s">
        <v>26983</v>
      </c>
      <c r="G3726" s="3" t="s">
        <v>26984</v>
      </c>
      <c r="H3726" s="3" t="s">
        <v>26985</v>
      </c>
      <c r="I3726" s="3" t="str">
        <f>IFERROR(__xludf.DUMMYFUNCTION("GOOGLETRANSLATE(H3726,""id"",""en"")"),"greetings yes immediately todong showing a smile father says young marriage")</f>
        <v>greetings yes immediately todong showing a smile father says young marriage</v>
      </c>
    </row>
    <row r="3727" ht="15.75" customHeight="1">
      <c r="A3727" s="3" t="s">
        <v>26986</v>
      </c>
      <c r="B3727" s="3" t="s">
        <v>26987</v>
      </c>
      <c r="C3727" s="3" t="s">
        <v>26988</v>
      </c>
      <c r="D3727" s="3" t="s">
        <v>26989</v>
      </c>
      <c r="E3727" s="3" t="s">
        <v>26990</v>
      </c>
      <c r="F3727" s="3" t="s">
        <v>26991</v>
      </c>
      <c r="G3727" s="3" t="s">
        <v>26991</v>
      </c>
      <c r="H3727" s="3" t="s">
        <v>26992</v>
      </c>
      <c r="I3727" s="3" t="str">
        <f>IFERROR(__xludf.DUMMYFUNCTION("GOOGLETRANSLATE(H3727,""id"",""en"")"),"The first time it appears halal bihalal young marriage is at least if marriage gives a million thr")</f>
        <v>The first time it appears halal bihalal young marriage is at least if marriage gives a million thr</v>
      </c>
    </row>
    <row r="3728" ht="15.75" customHeight="1">
      <c r="A3728" s="3" t="s">
        <v>26993</v>
      </c>
      <c r="B3728" s="3" t="s">
        <v>26993</v>
      </c>
      <c r="C3728" s="3" t="s">
        <v>26994</v>
      </c>
      <c r="D3728" s="3" t="s">
        <v>26995</v>
      </c>
      <c r="E3728" s="3" t="s">
        <v>26996</v>
      </c>
      <c r="F3728" s="3" t="s">
        <v>26997</v>
      </c>
      <c r="G3728" s="3" t="s">
        <v>26998</v>
      </c>
      <c r="H3728" s="3" t="s">
        <v>26999</v>
      </c>
      <c r="I3728" s="3" t="str">
        <f>IFERROR(__xludf.DUMMYFUNCTION("GOOGLETRANSLATE(H3728,""id"",""en"")"),"read the replustration of husband and wife, yes, her husband is flirty if the young is flirty, bring it to marriage")</f>
        <v>read the replustration of husband and wife, yes, her husband is flirty if the young is flirty, bring it to marriage</v>
      </c>
    </row>
    <row r="3729" ht="15.75" customHeight="1">
      <c r="A3729" s="3" t="s">
        <v>27000</v>
      </c>
      <c r="B3729" s="3" t="s">
        <v>27001</v>
      </c>
      <c r="C3729" s="3" t="s">
        <v>27002</v>
      </c>
      <c r="D3729" s="3" t="s">
        <v>27003</v>
      </c>
      <c r="E3729" s="3" t="s">
        <v>27004</v>
      </c>
      <c r="F3729" s="3" t="s">
        <v>27005</v>
      </c>
      <c r="G3729" s="3" t="s">
        <v>27006</v>
      </c>
      <c r="H3729" s="3" t="s">
        <v>27007</v>
      </c>
      <c r="I3729" s="3" t="str">
        <f>IFERROR(__xludf.DUMMYFUNCTION("GOOGLETRANSLATE(H3729,""id"",""en"")"),"if you young a lot of way if the marriage of the road the number requires a life full of the basis of the natural natural thing, the money is finished, the money for parents' money is only million")</f>
        <v>if you young a lot of way if the marriage of the road the number requires a life full of the basis of the natural natural thing, the money is finished, the money for parents' money is only million</v>
      </c>
    </row>
    <row r="3730" ht="15.75" customHeight="1">
      <c r="A3730" s="3" t="s">
        <v>27008</v>
      </c>
      <c r="B3730" s="3" t="s">
        <v>27009</v>
      </c>
      <c r="C3730" s="3" t="s">
        <v>27010</v>
      </c>
      <c r="D3730" s="3" t="s">
        <v>27011</v>
      </c>
      <c r="E3730" s="3" t="s">
        <v>27012</v>
      </c>
      <c r="F3730" s="3" t="s">
        <v>27013</v>
      </c>
      <c r="G3730" s="3" t="s">
        <v>27014</v>
      </c>
      <c r="H3730" s="3" t="s">
        <v>27015</v>
      </c>
      <c r="I3730" s="3" t="str">
        <f>IFERROR(__xludf.DUMMYFUNCTION("GOOGLETRANSLATE(H3730,""id"",""en"")"),"The generation of pregnancy outside of marriage is really young, the relationship between pregnancy is single, praying, please install the sholehholeh")</f>
        <v>The generation of pregnancy outside of marriage is really young, the relationship between pregnancy is single, praying, please install the sholehholeh</v>
      </c>
    </row>
    <row r="3731" ht="15.75" customHeight="1">
      <c r="A3731" s="3" t="s">
        <v>27016</v>
      </c>
      <c r="B3731" s="3" t="s">
        <v>27017</v>
      </c>
      <c r="C3731" s="3" t="s">
        <v>27018</v>
      </c>
      <c r="D3731" s="3" t="s">
        <v>27019</v>
      </c>
      <c r="E3731" s="3" t="s">
        <v>27020</v>
      </c>
      <c r="F3731" s="3" t="s">
        <v>27021</v>
      </c>
      <c r="G3731" s="3" t="s">
        <v>27022</v>
      </c>
      <c r="H3731" s="3" t="s">
        <v>27023</v>
      </c>
      <c r="I3731" s="3" t="str">
        <f>IFERROR(__xludf.DUMMYFUNCTION("GOOGLETRANSLATE(H3731,""id"",""en"")"),"parents of regional girls don't force young children really young girls young girls work city lc spa therapist psk young marriages")</f>
        <v>parents of regional girls don't force young children really young girls young girls work city lc spa therapist psk young marriages</v>
      </c>
    </row>
    <row r="3732" ht="15.75" customHeight="1">
      <c r="A3732" s="3" t="s">
        <v>27024</v>
      </c>
      <c r="B3732" s="3" t="s">
        <v>27024</v>
      </c>
      <c r="C3732" s="3" t="s">
        <v>27025</v>
      </c>
      <c r="D3732" s="3" t="s">
        <v>27026</v>
      </c>
      <c r="E3732" s="3" t="s">
        <v>27026</v>
      </c>
      <c r="F3732" s="3" t="s">
        <v>27027</v>
      </c>
      <c r="G3732" s="3" t="s">
        <v>27028</v>
      </c>
      <c r="H3732" s="3" t="s">
        <v>27029</v>
      </c>
      <c r="I3732" s="3" t="str">
        <f>IFERROR(__xludf.DUMMYFUNCTION("GOOGLETRANSLATE(H3732,""id"",""en"")"),"young marriage basic prestige forced")</f>
        <v>young marriage basic prestige forced</v>
      </c>
    </row>
    <row r="3733" ht="15.75" customHeight="1">
      <c r="A3733" s="3" t="s">
        <v>27030</v>
      </c>
      <c r="B3733" s="3" t="s">
        <v>27030</v>
      </c>
      <c r="C3733" s="3" t="s">
        <v>27031</v>
      </c>
      <c r="D3733" s="3" t="s">
        <v>27032</v>
      </c>
      <c r="E3733" s="3" t="s">
        <v>27033</v>
      </c>
      <c r="F3733" s="3" t="s">
        <v>27034</v>
      </c>
      <c r="G3733" s="3" t="s">
        <v>27035</v>
      </c>
      <c r="H3733" s="3" t="s">
        <v>27036</v>
      </c>
      <c r="I3733" s="3" t="str">
        <f>IFERROR(__xludf.DUMMYFUNCTION("GOOGLETRANSLATE(H3733,""id"",""en"")"),"people who worship young marriage are mentally mentally for children")</f>
        <v>people who worship young marriage are mentally mentally for children</v>
      </c>
    </row>
    <row r="3734" ht="15.75" customHeight="1">
      <c r="A3734" s="3" t="s">
        <v>27037</v>
      </c>
      <c r="B3734" s="3" t="s">
        <v>27037</v>
      </c>
      <c r="C3734" s="3" t="s">
        <v>27038</v>
      </c>
      <c r="D3734" s="3" t="s">
        <v>27039</v>
      </c>
      <c r="E3734" s="3" t="s">
        <v>27040</v>
      </c>
      <c r="F3734" s="3" t="s">
        <v>27041</v>
      </c>
      <c r="G3734" s="3" t="s">
        <v>27042</v>
      </c>
      <c r="H3734" s="3" t="s">
        <v>27043</v>
      </c>
      <c r="I3734" s="3" t="str">
        <f>IFERROR(__xludf.DUMMYFUNCTION("GOOGLETRANSLATE(H3734,""id"",""en"")"),"brother marriage girlfriend sister -in -law young cok")</f>
        <v>brother marriage girlfriend sister -in -law young cok</v>
      </c>
    </row>
    <row r="3735" ht="15.75" customHeight="1">
      <c r="A3735" s="3" t="s">
        <v>27044</v>
      </c>
      <c r="B3735" s="3" t="s">
        <v>27045</v>
      </c>
      <c r="C3735" s="3" t="s">
        <v>27046</v>
      </c>
      <c r="D3735" s="3" t="s">
        <v>27047</v>
      </c>
      <c r="E3735" s="3" t="s">
        <v>27048</v>
      </c>
      <c r="F3735" s="3" t="s">
        <v>27049</v>
      </c>
      <c r="G3735" s="3" t="s">
        <v>27050</v>
      </c>
      <c r="H3735" s="3" t="s">
        <v>27051</v>
      </c>
      <c r="I3735" s="3" t="str">
        <f>IFERROR(__xludf.DUMMYFUNCTION("GOOGLETRANSLATE(H3735,""id"",""en"")"),"People like to get angry talking to choose young marriages hindar adultery.")</f>
        <v>People like to get angry talking to choose young marriages hindar adultery.</v>
      </c>
    </row>
    <row r="3736" ht="15.75" customHeight="1">
      <c r="A3736" s="3" t="s">
        <v>27052</v>
      </c>
      <c r="B3736" s="3" t="s">
        <v>27053</v>
      </c>
      <c r="C3736" s="3" t="s">
        <v>27054</v>
      </c>
      <c r="D3736" s="3" t="s">
        <v>27055</v>
      </c>
      <c r="E3736" s="3" t="s">
        <v>27056</v>
      </c>
      <c r="F3736" s="3" t="s">
        <v>27057</v>
      </c>
      <c r="G3736" s="3" t="s">
        <v>27058</v>
      </c>
      <c r="H3736" s="3" t="s">
        <v>27059</v>
      </c>
      <c r="I3736" s="3" t="str">
        <f>IFERROR(__xludf.DUMMYFUNCTION("GOOGLETRANSLATE(H3736,""id"",""en"")"),"relative, the nder is a student's mindset, because one of the people is at least aware in front")</f>
        <v>relative, the nder is a student's mindset, because one of the people is at least aware in front</v>
      </c>
    </row>
    <row r="3737" ht="15.75" customHeight="1">
      <c r="A3737" s="3" t="s">
        <v>27060</v>
      </c>
      <c r="B3737" s="3" t="s">
        <v>27061</v>
      </c>
      <c r="C3737" s="3" t="s">
        <v>27062</v>
      </c>
      <c r="D3737" s="3" t="s">
        <v>27063</v>
      </c>
      <c r="E3737" s="3" t="s">
        <v>27064</v>
      </c>
      <c r="F3737" s="3" t="s">
        <v>27065</v>
      </c>
      <c r="G3737" s="3" t="s">
        <v>27066</v>
      </c>
      <c r="H3737" s="3" t="s">
        <v>27067</v>
      </c>
      <c r="I3737" s="3" t="str">
        <f>IFERROR(__xludf.DUMMYFUNCTION("GOOGLETRANSLATE(H3737,""id"",""en"")"),"example bljaq habih gatai marriage awai proud children are busy shock so hot momma children besaq nmpk young huhu huhu tulah money belbak kids are busy fish lives hmm.")</f>
        <v>example bljaq habih gatai marriage awai proud children are busy shock so hot momma children besaq nmpk young huhu huhu tulah money belbak kids are busy fish lives hmm.</v>
      </c>
    </row>
    <row r="3738" ht="15.75" customHeight="1">
      <c r="A3738" s="3" t="s">
        <v>27068</v>
      </c>
      <c r="B3738" s="3" t="s">
        <v>27068</v>
      </c>
      <c r="C3738" s="3" t="s">
        <v>27069</v>
      </c>
      <c r="D3738" s="3" t="s">
        <v>27070</v>
      </c>
      <c r="E3738" s="3" t="s">
        <v>27071</v>
      </c>
      <c r="F3738" s="3" t="s">
        <v>27072</v>
      </c>
      <c r="G3738" s="3" t="s">
        <v>27073</v>
      </c>
      <c r="H3738" s="3" t="s">
        <v>27074</v>
      </c>
      <c r="I3738" s="3" t="str">
        <f>IFERROR(__xludf.DUMMYFUNCTION("GOOGLETRANSLATE(H3738,""id"",""en"")"),"Monkey is very surprised to get married fb don't know young faces")</f>
        <v>Monkey is very surprised to get married fb don't know young faces</v>
      </c>
    </row>
    <row r="3739" ht="15.75" customHeight="1">
      <c r="A3739" s="3" t="s">
        <v>27075</v>
      </c>
      <c r="B3739" s="3" t="s">
        <v>27075</v>
      </c>
      <c r="C3739" s="3" t="s">
        <v>27076</v>
      </c>
      <c r="D3739" s="3" t="s">
        <v>27077</v>
      </c>
      <c r="E3739" s="3" t="s">
        <v>27078</v>
      </c>
      <c r="F3739" s="3" t="s">
        <v>27079</v>
      </c>
      <c r="G3739" s="3" t="s">
        <v>27080</v>
      </c>
      <c r="H3739" s="3" t="s">
        <v>27081</v>
      </c>
      <c r="I3739" s="3" t="str">
        <f>IFERROR(__xludf.DUMMYFUNCTION("GOOGLETRANSLATE(H3739,""id"",""en"")"),"marriage to the picture of the picture of the picture of people around fear of young marriage, yes, one family is not easy")</f>
        <v>marriage to the picture of the picture of the picture of people around fear of young marriage, yes, one family is not easy</v>
      </c>
    </row>
    <row r="3740" ht="15.75" customHeight="1">
      <c r="A3740" s="3" t="s">
        <v>27082</v>
      </c>
      <c r="B3740" s="3" t="s">
        <v>27083</v>
      </c>
      <c r="C3740" s="3" t="s">
        <v>27084</v>
      </c>
      <c r="D3740" s="3" t="s">
        <v>27085</v>
      </c>
      <c r="E3740" s="3" t="s">
        <v>27086</v>
      </c>
      <c r="F3740" s="3" t="s">
        <v>27087</v>
      </c>
      <c r="G3740" s="3" t="s">
        <v>27088</v>
      </c>
      <c r="H3740" s="3" t="s">
        <v>27089</v>
      </c>
      <c r="I3740" s="3" t="str">
        <f>IFERROR(__xludf.DUMMYFUNCTION("GOOGLETRANSLATE(H3740,""id"",""en"")"),"Nikahhh Pils Easy Uncle Aunt Pakde Bude Marriage Life is ready for mentality Physical likes to rush young people of marriage age.")</f>
        <v>Nikahhh Pils Easy Uncle Aunt Pakde Bude Marriage Life is ready for mentality Physical likes to rush young people of marriage age.</v>
      </c>
    </row>
    <row r="3741" ht="15.75" customHeight="1">
      <c r="A3741" s="3" t="s">
        <v>27090</v>
      </c>
      <c r="B3741" s="3" t="s">
        <v>27091</v>
      </c>
      <c r="C3741" s="3" t="s">
        <v>27092</v>
      </c>
      <c r="D3741" s="3" t="s">
        <v>27093</v>
      </c>
      <c r="E3741" s="3" t="s">
        <v>27094</v>
      </c>
      <c r="F3741" s="3" t="s">
        <v>27094</v>
      </c>
      <c r="G3741" s="3" t="s">
        <v>27095</v>
      </c>
      <c r="H3741" s="3" t="s">
        <v>27096</v>
      </c>
      <c r="I3741" s="3" t="str">
        <f>IFERROR(__xludf.DUMMYFUNCTION("GOOGLETRANSLATE(H3741,""id"",""en"")"),"Young Marriage Gera Brother")</f>
        <v>Young Marriage Gera Brother</v>
      </c>
    </row>
    <row r="3742" ht="15.75" customHeight="1">
      <c r="A3742" s="3" t="s">
        <v>27097</v>
      </c>
      <c r="B3742" s="3" t="s">
        <v>27098</v>
      </c>
      <c r="C3742" s="3" t="s">
        <v>27099</v>
      </c>
      <c r="D3742" s="3" t="s">
        <v>27100</v>
      </c>
      <c r="E3742" s="3" t="s">
        <v>27101</v>
      </c>
      <c r="F3742" s="3" t="s">
        <v>27102</v>
      </c>
      <c r="G3742" s="3" t="s">
        <v>27102</v>
      </c>
      <c r="H3742" s="3" t="s">
        <v>27103</v>
      </c>
      <c r="I3742" s="3" t="str">
        <f>IFERROR(__xludf.DUMMYFUNCTION("GOOGLETRANSLATE(H3742,""id"",""en"")"),"Marriage Mahmud Young Aokaoak Yes, it's better to pursue")</f>
        <v>Marriage Mahmud Young Aokaoak Yes, it's better to pursue</v>
      </c>
    </row>
    <row r="3743" ht="15.75" customHeight="1">
      <c r="A3743" s="3" t="s">
        <v>27104</v>
      </c>
      <c r="B3743" s="3" t="s">
        <v>27105</v>
      </c>
      <c r="C3743" s="3" t="s">
        <v>27106</v>
      </c>
      <c r="D3743" s="3" t="s">
        <v>27107</v>
      </c>
      <c r="E3743" s="3" t="s">
        <v>27108</v>
      </c>
      <c r="F3743" s="3" t="s">
        <v>27109</v>
      </c>
      <c r="G3743" s="3" t="s">
        <v>27110</v>
      </c>
      <c r="H3743" s="3" t="s">
        <v>27111</v>
      </c>
      <c r="I3743" s="3" t="str">
        <f>IFERROR(__xludf.DUMMYFUNCTION("GOOGLETRANSLATE(H3743,""id"",""en"")"),"Yes, there are many young marriages of children's money stunting to eat full of nutritional food intake")</f>
        <v>Yes, there are many young marriages of children's money stunting to eat full of nutritional food intake</v>
      </c>
    </row>
    <row r="3744" ht="15.75" customHeight="1">
      <c r="A3744" s="3" t="s">
        <v>27112</v>
      </c>
      <c r="B3744" s="3" t="s">
        <v>27113</v>
      </c>
      <c r="C3744" s="3" t="s">
        <v>27114</v>
      </c>
      <c r="D3744" s="3" t="s">
        <v>27115</v>
      </c>
      <c r="E3744" s="3" t="s">
        <v>27116</v>
      </c>
      <c r="F3744" s="3" t="s">
        <v>27117</v>
      </c>
      <c r="G3744" s="3" t="s">
        <v>27117</v>
      </c>
      <c r="H3744" s="3" t="s">
        <v>27118</v>
      </c>
      <c r="I3744" s="3" t="str">
        <f>IFERROR(__xludf.DUMMYFUNCTION("GOOGLETRANSLATE(H3744,""id"",""en"")"),"the shy village of shyness is like a young marriage, sister")</f>
        <v>the shy village of shyness is like a young marriage, sister</v>
      </c>
    </row>
    <row r="3745" ht="15.75" customHeight="1">
      <c r="A3745" s="3" t="s">
        <v>27119</v>
      </c>
      <c r="B3745" s="3" t="s">
        <v>27119</v>
      </c>
      <c r="C3745" s="3" t="s">
        <v>27120</v>
      </c>
      <c r="D3745" s="3" t="s">
        <v>27121</v>
      </c>
      <c r="E3745" s="3" t="s">
        <v>27122</v>
      </c>
      <c r="F3745" s="3" t="s">
        <v>27123</v>
      </c>
      <c r="G3745" s="3" t="s">
        <v>27123</v>
      </c>
      <c r="H3745" s="3" t="s">
        <v>27124</v>
      </c>
      <c r="I3745" s="3" t="str">
        <f>IFERROR(__xludf.DUMMYFUNCTION("GOOGLETRANSLATE(H3745,""id"",""en"")"),"young really handsome, what's so fast marriage, yes")</f>
        <v>young really handsome, what's so fast marriage, yes</v>
      </c>
    </row>
    <row r="3746" ht="15.75" customHeight="1">
      <c r="A3746" s="3" t="s">
        <v>27125</v>
      </c>
      <c r="B3746" s="3" t="s">
        <v>27125</v>
      </c>
      <c r="C3746" s="3" t="s">
        <v>27126</v>
      </c>
      <c r="D3746" s="3" t="s">
        <v>27127</v>
      </c>
      <c r="E3746" s="3" t="s">
        <v>27128</v>
      </c>
      <c r="F3746" s="3" t="s">
        <v>169</v>
      </c>
      <c r="G3746" s="3" t="s">
        <v>169</v>
      </c>
      <c r="H3746" s="3" t="s">
        <v>170</v>
      </c>
      <c r="I3746" s="3" t="str">
        <f>IFERROR(__xludf.DUMMYFUNCTION("GOOGLETRANSLATE(H3746,""id"",""en"")"),"The Young Marriage")</f>
        <v>The Young Marriage</v>
      </c>
    </row>
    <row r="3747" ht="15.75" customHeight="1">
      <c r="A3747" s="3" t="s">
        <v>27129</v>
      </c>
      <c r="B3747" s="3" t="s">
        <v>27129</v>
      </c>
      <c r="C3747" s="3" t="s">
        <v>27130</v>
      </c>
      <c r="D3747" s="3" t="s">
        <v>27131</v>
      </c>
      <c r="E3747" s="3" t="s">
        <v>27132</v>
      </c>
      <c r="F3747" s="3" t="s">
        <v>27133</v>
      </c>
      <c r="G3747" s="3" t="s">
        <v>27133</v>
      </c>
      <c r="H3747" s="3" t="s">
        <v>27134</v>
      </c>
      <c r="I3747" s="3" t="str">
        <f>IFERROR(__xludf.DUMMYFUNCTION("GOOGLETRANSLATE(H3747,""id"",""en"")"),"Young get married")</f>
        <v>Young get married</v>
      </c>
    </row>
    <row r="3748" ht="15.75" customHeight="1">
      <c r="A3748" s="3" t="s">
        <v>27135</v>
      </c>
      <c r="B3748" s="3" t="s">
        <v>27135</v>
      </c>
      <c r="C3748" s="3" t="s">
        <v>27136</v>
      </c>
      <c r="D3748" s="3" t="s">
        <v>27137</v>
      </c>
      <c r="E3748" s="3" t="s">
        <v>27138</v>
      </c>
      <c r="F3748" s="3" t="s">
        <v>27139</v>
      </c>
      <c r="G3748" s="3" t="s">
        <v>27139</v>
      </c>
      <c r="H3748" s="3" t="s">
        <v>27140</v>
      </c>
      <c r="I3748" s="3" t="str">
        <f>IFERROR(__xludf.DUMMYFUNCTION("GOOGLETRANSLATE(H3748,""id"",""en"")"),"Ouch young marriage")</f>
        <v>Ouch young marriage</v>
      </c>
    </row>
    <row r="3749" ht="15.75" customHeight="1">
      <c r="A3749" s="3" t="s">
        <v>27141</v>
      </c>
      <c r="B3749" s="3" t="s">
        <v>27142</v>
      </c>
      <c r="C3749" s="3" t="s">
        <v>27143</v>
      </c>
      <c r="D3749" s="3" t="s">
        <v>27144</v>
      </c>
      <c r="E3749" s="3" t="s">
        <v>27145</v>
      </c>
      <c r="F3749" s="3" t="s">
        <v>27146</v>
      </c>
      <c r="G3749" s="3" t="s">
        <v>27147</v>
      </c>
      <c r="H3749" s="3" t="s">
        <v>27148</v>
      </c>
      <c r="I3749" s="3" t="str">
        <f>IFERROR(__xludf.DUMMYFUNCTION("GOOGLETRANSLATE(H3749,""id"",""en"")"),"Think Aji is a young marriage, yes, wait for the year to get married first")</f>
        <v>Think Aji is a young marriage, yes, wait for the year to get married first</v>
      </c>
    </row>
    <row r="3750" ht="15.75" customHeight="1">
      <c r="A3750" s="3" t="s">
        <v>27149</v>
      </c>
      <c r="B3750" s="3" t="s">
        <v>27150</v>
      </c>
      <c r="C3750" s="3" t="s">
        <v>27151</v>
      </c>
      <c r="D3750" s="3" t="s">
        <v>27152</v>
      </c>
      <c r="E3750" s="3" t="s">
        <v>27153</v>
      </c>
      <c r="F3750" s="3" t="s">
        <v>27154</v>
      </c>
      <c r="G3750" s="3" t="s">
        <v>27155</v>
      </c>
      <c r="H3750" s="3" t="s">
        <v>27156</v>
      </c>
      <c r="I3750" s="3" t="str">
        <f>IFERROR(__xludf.DUMMYFUNCTION("GOOGLETRANSLATE(H3750,""id"",""en"")"),"Age says young saving wedding is Rangin Cinta Delete in the victim's wedding")</f>
        <v>Age says young saving wedding is Rangin Cinta Delete in the victim's wedding</v>
      </c>
    </row>
    <row r="3751" ht="15.75" customHeight="1">
      <c r="A3751" s="3" t="s">
        <v>27157</v>
      </c>
      <c r="B3751" s="3" t="s">
        <v>27158</v>
      </c>
      <c r="C3751" s="3" t="s">
        <v>27159</v>
      </c>
      <c r="D3751" s="3" t="s">
        <v>27160</v>
      </c>
      <c r="E3751" s="3" t="s">
        <v>27161</v>
      </c>
      <c r="F3751" s="3" t="s">
        <v>27162</v>
      </c>
      <c r="G3751" s="3" t="s">
        <v>27163</v>
      </c>
      <c r="H3751" s="3" t="s">
        <v>27164</v>
      </c>
      <c r="I3751" s="3" t="str">
        <f>IFERROR(__xludf.DUMMYFUNCTION("GOOGLETRANSLATE(H3751,""id"",""en"")"),"Fath yallah age really thinks sister fath fath really hook a friend of marriage young age, okay so you are trending so the culture of marriage is married santuyy.")</f>
        <v>Fath yallah age really thinks sister fath fath really hook a friend of marriage young age, okay so you are trending so the culture of marriage is married santuyy.</v>
      </c>
    </row>
    <row r="3752" ht="15.75" customHeight="1">
      <c r="A3752" s="3" t="s">
        <v>27165</v>
      </c>
      <c r="B3752" s="3" t="s">
        <v>27166</v>
      </c>
      <c r="C3752" s="3" t="s">
        <v>27166</v>
      </c>
      <c r="D3752" s="3" t="s">
        <v>27167</v>
      </c>
      <c r="E3752" s="3" t="s">
        <v>27167</v>
      </c>
      <c r="F3752" s="3" t="s">
        <v>27167</v>
      </c>
      <c r="G3752" s="3" t="s">
        <v>27167</v>
      </c>
      <c r="H3752" s="3" t="s">
        <v>27166</v>
      </c>
      <c r="I3752" s="3" t="str">
        <f>IFERROR(__xludf.DUMMYFUNCTION("GOOGLETRANSLATE(H3752,""id"",""en"")"),"GAMU GAMAH YOUNG WKWKWK")</f>
        <v>GAMU GAMAH YOUNG WKWKWK</v>
      </c>
    </row>
    <row r="3753" ht="15.75" customHeight="1">
      <c r="A3753" s="3" t="s">
        <v>27168</v>
      </c>
      <c r="B3753" s="3" t="s">
        <v>27169</v>
      </c>
      <c r="C3753" s="3" t="s">
        <v>27170</v>
      </c>
      <c r="D3753" s="3" t="s">
        <v>27171</v>
      </c>
      <c r="E3753" s="3" t="s">
        <v>27172</v>
      </c>
      <c r="F3753" s="3" t="s">
        <v>27173</v>
      </c>
      <c r="G3753" s="3" t="s">
        <v>27174</v>
      </c>
      <c r="H3753" s="3" t="s">
        <v>27175</v>
      </c>
      <c r="I3753" s="3" t="str">
        <f>IFERROR(__xludf.DUMMYFUNCTION("GOOGLETRANSLATE(H3753,""id"",""en"")"),"If you get a young money, the money is sufficient to suffer the responsibility of the hereafter Bosss")</f>
        <v>If you get a young money, the money is sufficient to suffer the responsibility of the hereafter Bosss</v>
      </c>
    </row>
    <row r="3754" ht="15.75" customHeight="1">
      <c r="A3754" s="3" t="s">
        <v>27176</v>
      </c>
      <c r="B3754" s="3" t="s">
        <v>27177</v>
      </c>
      <c r="C3754" s="3" t="s">
        <v>27178</v>
      </c>
      <c r="D3754" s="3" t="s">
        <v>27179</v>
      </c>
      <c r="E3754" s="3" t="s">
        <v>27180</v>
      </c>
      <c r="F3754" s="3" t="s">
        <v>27181</v>
      </c>
      <c r="G3754" s="3" t="s">
        <v>27182</v>
      </c>
      <c r="H3754" s="3" t="s">
        <v>27183</v>
      </c>
      <c r="I3754" s="3" t="str">
        <f>IFERROR(__xludf.DUMMYFUNCTION("GOOGLETRANSLATE(H3754,""id"",""en"")"),"Young people are married to the era of the era, the age is different")</f>
        <v>Young people are married to the era of the era, the age is different</v>
      </c>
    </row>
    <row r="3755" ht="15.75" customHeight="1">
      <c r="A3755" s="3" t="s">
        <v>27184</v>
      </c>
      <c r="B3755" s="3" t="s">
        <v>27184</v>
      </c>
      <c r="C3755" s="3" t="s">
        <v>27185</v>
      </c>
      <c r="D3755" s="3" t="s">
        <v>27186</v>
      </c>
      <c r="E3755" s="3" t="s">
        <v>27187</v>
      </c>
      <c r="F3755" s="3" t="s">
        <v>27188</v>
      </c>
      <c r="G3755" s="3" t="s">
        <v>27188</v>
      </c>
      <c r="H3755" s="3" t="s">
        <v>27189</v>
      </c>
      <c r="I3755" s="3" t="str">
        <f>IFERROR(__xludf.DUMMYFUNCTION("GOOGLETRANSLATE(H3755,""id"",""en"")"),"Yahh young marriage")</f>
        <v>Yahh young marriage</v>
      </c>
    </row>
    <row r="3756" ht="15.75" customHeight="1">
      <c r="A3756" s="3" t="s">
        <v>27190</v>
      </c>
      <c r="B3756" s="3" t="s">
        <v>27191</v>
      </c>
      <c r="C3756" s="3" t="s">
        <v>27192</v>
      </c>
      <c r="D3756" s="3" t="s">
        <v>27193</v>
      </c>
      <c r="E3756" s="3" t="s">
        <v>27194</v>
      </c>
      <c r="F3756" s="3" t="s">
        <v>27195</v>
      </c>
      <c r="G3756" s="3" t="s">
        <v>27196</v>
      </c>
      <c r="H3756" s="3" t="s">
        <v>27197</v>
      </c>
      <c r="I3756" s="3" t="str">
        <f>IFERROR(__xludf.DUMMYFUNCTION("GOOGLETRANSLATE(H3756,""id"",""en"")"),"Sad read if you hear the story of aunty young school teacher sharing if marriage capital love is difficult, it says that economic problems are really influence, making emotions stable")</f>
        <v>Sad read if you hear the story of aunty young school teacher sharing if marriage capital love is difficult, it says that economic problems are really influence, making emotions stable</v>
      </c>
    </row>
    <row r="3757" ht="15.75" customHeight="1">
      <c r="A3757" s="3" t="s">
        <v>27198</v>
      </c>
      <c r="B3757" s="3" t="s">
        <v>27199</v>
      </c>
      <c r="C3757" s="3" t="s">
        <v>27200</v>
      </c>
      <c r="D3757" s="3" t="s">
        <v>27201</v>
      </c>
      <c r="E3757" s="3" t="s">
        <v>27202</v>
      </c>
      <c r="F3757" s="3" t="s">
        <v>27203</v>
      </c>
      <c r="G3757" s="3" t="s">
        <v>27204</v>
      </c>
      <c r="H3757" s="3" t="s">
        <v>27205</v>
      </c>
      <c r="I3757" s="3" t="str">
        <f>IFERROR(__xludf.DUMMYFUNCTION("GOOGLETRANSLATE(H3757,""id"",""en"")"),"Family split papa hobby of young marriage age of marriage children age")</f>
        <v>Family split papa hobby of young marriage age of marriage children age</v>
      </c>
    </row>
    <row r="3758" ht="15.75" customHeight="1">
      <c r="A3758" s="3" t="s">
        <v>27206</v>
      </c>
      <c r="B3758" s="3" t="s">
        <v>27206</v>
      </c>
      <c r="C3758" s="3" t="s">
        <v>27207</v>
      </c>
      <c r="D3758" s="3" t="s">
        <v>27208</v>
      </c>
      <c r="E3758" s="3" t="s">
        <v>27209</v>
      </c>
      <c r="F3758" s="3" t="s">
        <v>27210</v>
      </c>
      <c r="G3758" s="3" t="s">
        <v>27211</v>
      </c>
      <c r="H3758" s="3" t="s">
        <v>27212</v>
      </c>
      <c r="I3758" s="3" t="str">
        <f>IFERROR(__xludf.DUMMYFUNCTION("GOOGLETRANSLATE(H3758,""id"",""en"")"),"after the story says if you are tired of mamah dear young beautiful marriage successful success")</f>
        <v>after the story says if you are tired of mamah dear young beautiful marriage successful success</v>
      </c>
    </row>
    <row r="3759" ht="15.75" customHeight="1">
      <c r="A3759" s="3" t="s">
        <v>27213</v>
      </c>
      <c r="B3759" s="3" t="s">
        <v>27214</v>
      </c>
      <c r="C3759" s="3" t="s">
        <v>27215</v>
      </c>
      <c r="D3759" s="3" t="s">
        <v>27216</v>
      </c>
      <c r="E3759" s="3" t="s">
        <v>27217</v>
      </c>
      <c r="F3759" s="3" t="s">
        <v>27218</v>
      </c>
      <c r="G3759" s="3" t="s">
        <v>27219</v>
      </c>
      <c r="H3759" s="3" t="s">
        <v>27220</v>
      </c>
      <c r="I3759" s="3" t="str">
        <f>IFERROR(__xludf.DUMMYFUNCTION("GOOGLETRANSLATE(H3759,""id"",""en"")"),"young man Gordon marriage first")</f>
        <v>young man Gordon marriage first</v>
      </c>
    </row>
    <row r="3760" ht="15.75" customHeight="1">
      <c r="A3760" s="3" t="s">
        <v>27221</v>
      </c>
      <c r="B3760" s="3" t="s">
        <v>27222</v>
      </c>
      <c r="C3760" s="3" t="s">
        <v>27223</v>
      </c>
      <c r="D3760" s="3" t="s">
        <v>27224</v>
      </c>
      <c r="E3760" s="3" t="s">
        <v>27225</v>
      </c>
      <c r="F3760" s="3" t="s">
        <v>27226</v>
      </c>
      <c r="G3760" s="3" t="s">
        <v>27227</v>
      </c>
      <c r="H3760" s="3" t="s">
        <v>27228</v>
      </c>
      <c r="I3760" s="3" t="str">
        <f>IFERROR(__xludf.DUMMYFUNCTION("GOOGLETRANSLATE(H3760,""id"",""en"")"),"the shadow of the young marriage night change the house guard house drunk")</f>
        <v>the shadow of the young marriage night change the house guard house drunk</v>
      </c>
    </row>
    <row r="3761" ht="15.75" customHeight="1">
      <c r="A3761" s="3" t="s">
        <v>27229</v>
      </c>
      <c r="B3761" s="3" t="s">
        <v>27230</v>
      </c>
      <c r="C3761" s="3" t="s">
        <v>27231</v>
      </c>
      <c r="D3761" s="3" t="s">
        <v>27232</v>
      </c>
      <c r="E3761" s="3" t="s">
        <v>27233</v>
      </c>
      <c r="F3761" s="3" t="s">
        <v>27234</v>
      </c>
      <c r="G3761" s="3" t="s">
        <v>27234</v>
      </c>
      <c r="H3761" s="3" t="s">
        <v>27235</v>
      </c>
      <c r="I3761" s="3" t="str">
        <f>IFERROR(__xludf.DUMMYFUNCTION("GOOGLETRANSLATE(H3761,""id"",""en"")"),"Friends for a moment Lebaran Mimin give tips on young investors if you marry Eid to be confused")</f>
        <v>Friends for a moment Lebaran Mimin give tips on young investors if you marry Eid to be confused</v>
      </c>
    </row>
    <row r="3762" ht="15.75" customHeight="1">
      <c r="A3762" s="3" t="s">
        <v>27236</v>
      </c>
      <c r="B3762" s="3" t="s">
        <v>27237</v>
      </c>
      <c r="C3762" s="3" t="s">
        <v>27238</v>
      </c>
      <c r="D3762" s="3" t="s">
        <v>27239</v>
      </c>
      <c r="E3762" s="3" t="s">
        <v>27240</v>
      </c>
      <c r="F3762" s="3" t="s">
        <v>27241</v>
      </c>
      <c r="G3762" s="3" t="s">
        <v>27242</v>
      </c>
      <c r="H3762" s="3" t="s">
        <v>27243</v>
      </c>
      <c r="I3762" s="3" t="str">
        <f>IFERROR(__xludf.DUMMYFUNCTION("GOOGLETRANSLATE(H3762,""id"",""en"")"),"The story if you marry the age of your parents' house, a young date, the salary, the salary, you will shout, I am afraid of sulking, continue the story, I'm afraid")</f>
        <v>The story if you marry the age of your parents' house, a young date, the salary, the salary, you will shout, I am afraid of sulking, continue the story, I'm afraid</v>
      </c>
    </row>
    <row r="3763" ht="15.75" customHeight="1">
      <c r="A3763" s="3" t="s">
        <v>27244</v>
      </c>
      <c r="B3763" s="3" t="s">
        <v>27245</v>
      </c>
      <c r="C3763" s="3" t="s">
        <v>27246</v>
      </c>
      <c r="D3763" s="3" t="s">
        <v>27247</v>
      </c>
      <c r="E3763" s="3" t="s">
        <v>27248</v>
      </c>
      <c r="F3763" s="3" t="s">
        <v>27249</v>
      </c>
      <c r="G3763" s="3" t="s">
        <v>27250</v>
      </c>
      <c r="H3763" s="3" t="s">
        <v>27251</v>
      </c>
      <c r="I3763" s="3" t="str">
        <f>IFERROR(__xludf.DUMMYFUNCTION("GOOGLETRANSLATE(H3763,""id"",""en"")"),"Reject Hard Marriage Young Joshua Hayu Come on")</f>
        <v>Reject Hard Marriage Young Joshua Hayu Come on</v>
      </c>
    </row>
    <row r="3764" ht="15.75" customHeight="1">
      <c r="A3764" s="3" t="s">
        <v>27252</v>
      </c>
      <c r="B3764" s="3" t="s">
        <v>27253</v>
      </c>
      <c r="C3764" s="3" t="s">
        <v>27254</v>
      </c>
      <c r="D3764" s="3" t="s">
        <v>27255</v>
      </c>
      <c r="E3764" s="3" t="s">
        <v>27256</v>
      </c>
      <c r="F3764" s="3" t="s">
        <v>27257</v>
      </c>
      <c r="G3764" s="3" t="s">
        <v>27258</v>
      </c>
      <c r="H3764" s="3" t="s">
        <v>27259</v>
      </c>
      <c r="I3764" s="3" t="str">
        <f>IFERROR(__xludf.DUMMYFUNCTION("GOOGLETRANSLATE(H3764,""id"",""en"")"),"work surprised young friends stories like candidates for marriage family gapernah gituan")</f>
        <v>work surprised young friends stories like candidates for marriage family gapernah gituan</v>
      </c>
    </row>
    <row r="3765" ht="15.75" customHeight="1">
      <c r="A3765" s="3" t="s">
        <v>27260</v>
      </c>
      <c r="B3765" s="3" t="s">
        <v>27261</v>
      </c>
      <c r="C3765" s="3" t="s">
        <v>27262</v>
      </c>
      <c r="D3765" s="3" t="s">
        <v>27263</v>
      </c>
      <c r="E3765" s="3" t="s">
        <v>27264</v>
      </c>
      <c r="F3765" s="3" t="s">
        <v>27265</v>
      </c>
      <c r="G3765" s="3" t="s">
        <v>27266</v>
      </c>
      <c r="H3765" s="3" t="s">
        <v>27267</v>
      </c>
      <c r="I3765" s="3" t="str">
        <f>IFERROR(__xludf.DUMMYFUNCTION("GOOGLETRANSLATE(H3765,""id"",""en"")"),"mother cares for young marriage, care for babies helping to take care of grandma")</f>
        <v>mother cares for young marriage, care for babies helping to take care of grandma</v>
      </c>
    </row>
    <row r="3766" ht="15.75" customHeight="1">
      <c r="A3766" s="3" t="s">
        <v>27268</v>
      </c>
      <c r="B3766" s="3" t="s">
        <v>27269</v>
      </c>
      <c r="C3766" s="3" t="s">
        <v>27270</v>
      </c>
      <c r="D3766" s="3" t="s">
        <v>27271</v>
      </c>
      <c r="E3766" s="3" t="s">
        <v>27272</v>
      </c>
      <c r="F3766" s="3" t="s">
        <v>27273</v>
      </c>
      <c r="G3766" s="3" t="s">
        <v>27274</v>
      </c>
      <c r="H3766" s="3" t="s">
        <v>27275</v>
      </c>
      <c r="I3766" s="3" t="str">
        <f>IFERROR(__xludf.DUMMYFUNCTION("GOOGLETRANSLATE(H3766,""id"",""en"")"),"hand over the alas of young marriage, miss who knows")</f>
        <v>hand over the alas of young marriage, miss who knows</v>
      </c>
    </row>
    <row r="3767" ht="15.75" customHeight="1">
      <c r="A3767" s="3" t="s">
        <v>27276</v>
      </c>
      <c r="B3767" s="3" t="s">
        <v>27277</v>
      </c>
      <c r="C3767" s="3" t="s">
        <v>27278</v>
      </c>
      <c r="D3767" s="3" t="s">
        <v>27279</v>
      </c>
      <c r="E3767" s="3" t="s">
        <v>27280</v>
      </c>
      <c r="F3767" s="3" t="s">
        <v>27281</v>
      </c>
      <c r="G3767" s="3" t="s">
        <v>27282</v>
      </c>
      <c r="H3767" s="3" t="s">
        <v>27283</v>
      </c>
      <c r="I3767" s="3" t="str">
        <f>IFERROR(__xludf.DUMMYFUNCTION("GOOGLETRANSLATE(H3767,""id"",""en"")"),"Restu attention, yes marriage to play young fresh soap operas")</f>
        <v>Restu attention, yes marriage to play young fresh soap operas</v>
      </c>
    </row>
    <row r="3768" ht="15.75" customHeight="1">
      <c r="A3768" s="3" t="s">
        <v>27284</v>
      </c>
      <c r="B3768" s="3" t="s">
        <v>27284</v>
      </c>
      <c r="C3768" s="3" t="s">
        <v>27285</v>
      </c>
      <c r="D3768" s="3" t="s">
        <v>27286</v>
      </c>
      <c r="E3768" s="3" t="s">
        <v>27287</v>
      </c>
      <c r="F3768" s="3" t="s">
        <v>27288</v>
      </c>
      <c r="G3768" s="3" t="s">
        <v>27289</v>
      </c>
      <c r="H3768" s="3" t="s">
        <v>27290</v>
      </c>
      <c r="I3768" s="3" t="str">
        <f>IFERROR(__xludf.DUMMYFUNCTION("GOOGLETRANSLATE(H3768,""id"",""en"")"),"wkwkwk marriage becomes a place to be afraid of old girl ujungny marriage young divorce yes yes")</f>
        <v>wkwkwk marriage becomes a place to be afraid of old girl ujungny marriage young divorce yes yes</v>
      </c>
    </row>
    <row r="3769" ht="15.75" customHeight="1">
      <c r="A3769" s="3" t="s">
        <v>27291</v>
      </c>
      <c r="B3769" s="3" t="s">
        <v>27292</v>
      </c>
      <c r="C3769" s="3" t="s">
        <v>27293</v>
      </c>
      <c r="D3769" s="3" t="s">
        <v>27294</v>
      </c>
      <c r="E3769" s="3" t="s">
        <v>27295</v>
      </c>
      <c r="F3769" s="3" t="s">
        <v>27296</v>
      </c>
      <c r="G3769" s="3" t="s">
        <v>27296</v>
      </c>
      <c r="H3769" s="3" t="s">
        <v>27297</v>
      </c>
      <c r="I3769" s="3" t="str">
        <f>IFERROR(__xludf.DUMMYFUNCTION("GOOGLETRANSLATE(H3769,""id"",""en"")"),"Ody Gnwn young marriage to be scolded by Papa Satya if Baby got angry")</f>
        <v>Ody Gnwn young marriage to be scolded by Papa Satya if Baby got angry</v>
      </c>
    </row>
    <row r="3770" ht="15.75" customHeight="1">
      <c r="A3770" s="3" t="s">
        <v>27298</v>
      </c>
      <c r="B3770" s="3" t="s">
        <v>27299</v>
      </c>
      <c r="C3770" s="3" t="s">
        <v>27300</v>
      </c>
      <c r="D3770" s="3" t="s">
        <v>27301</v>
      </c>
      <c r="E3770" s="3" t="s">
        <v>27302</v>
      </c>
      <c r="F3770" s="3" t="s">
        <v>27303</v>
      </c>
      <c r="G3770" s="3" t="s">
        <v>27304</v>
      </c>
      <c r="H3770" s="3" t="s">
        <v>27305</v>
      </c>
      <c r="I3770" s="3" t="str">
        <f>IFERROR(__xludf.DUMMYFUNCTION("GOOGLETRANSLATE(H3770,""id"",""en"")"),"Daulay sex when mentally the tip of marriage abortion, so it refused young marriage so it was young because of the young marriage because")</f>
        <v>Daulay sex when mentally the tip of marriage abortion, so it refused young marriage so it was young because of the young marriage because</v>
      </c>
    </row>
    <row r="3771" ht="15.75" customHeight="1">
      <c r="A3771" s="3" t="s">
        <v>27306</v>
      </c>
      <c r="B3771" s="3" t="s">
        <v>27307</v>
      </c>
      <c r="C3771" s="3" t="s">
        <v>27308</v>
      </c>
      <c r="D3771" s="3" t="s">
        <v>27309</v>
      </c>
      <c r="E3771" s="3" t="s">
        <v>27310</v>
      </c>
      <c r="F3771" s="3" t="s">
        <v>27311</v>
      </c>
      <c r="G3771" s="3" t="s">
        <v>27312</v>
      </c>
      <c r="H3771" s="3" t="s">
        <v>27313</v>
      </c>
      <c r="I3771" s="3" t="str">
        <f>IFERROR(__xludf.DUMMYFUNCTION("GOOGLETRANSLATE(H3771,""id"",""en"")"),"Didu Agenda He Fighting Tangguh Candidate Candidate Sayah Young Marriage Children Aka President's Grandson He is Loyal Contestants")</f>
        <v>Didu Agenda He Fighting Tangguh Candidate Candidate Sayah Young Marriage Children Aka President's Grandson He is Loyal Contestants</v>
      </c>
    </row>
    <row r="3772" ht="15.75" customHeight="1">
      <c r="A3772" s="3" t="s">
        <v>27314</v>
      </c>
      <c r="B3772" s="3" t="s">
        <v>27315</v>
      </c>
      <c r="C3772" s="3" t="s">
        <v>27316</v>
      </c>
      <c r="D3772" s="3" t="s">
        <v>27317</v>
      </c>
      <c r="E3772" s="3" t="s">
        <v>27317</v>
      </c>
      <c r="F3772" s="3" t="s">
        <v>27318</v>
      </c>
      <c r="G3772" s="3" t="s">
        <v>27318</v>
      </c>
      <c r="H3772" s="3" t="s">
        <v>27319</v>
      </c>
      <c r="I3772" s="3" t="str">
        <f>IFERROR(__xludf.DUMMYFUNCTION("GOOGLETRANSLATE(H3772,""id"",""en"")"),"Young Marriage Wen Junhui")</f>
        <v>Young Marriage Wen Junhui</v>
      </c>
    </row>
    <row r="3773" ht="15.75" customHeight="1">
      <c r="A3773" s="3" t="s">
        <v>27320</v>
      </c>
      <c r="B3773" s="3" t="s">
        <v>27321</v>
      </c>
      <c r="C3773" s="3" t="s">
        <v>27322</v>
      </c>
      <c r="D3773" s="3" t="s">
        <v>27323</v>
      </c>
      <c r="E3773" s="3" t="s">
        <v>27324</v>
      </c>
      <c r="F3773" s="3" t="s">
        <v>27325</v>
      </c>
      <c r="G3773" s="3" t="s">
        <v>27325</v>
      </c>
      <c r="H3773" s="3" t="s">
        <v>27326</v>
      </c>
      <c r="I3773" s="3" t="str">
        <f>IFERROR(__xludf.DUMMYFUNCTION("GOOGLETRANSLATE(H3773,""id"",""en"")"),"Top Question Yes, saying a young wedding space tweet, the child twentysomething")</f>
        <v>Top Question Yes, saying a young wedding space tweet, the child twentysomething</v>
      </c>
    </row>
    <row r="3774" ht="15.75" customHeight="1">
      <c r="A3774" s="3" t="s">
        <v>27327</v>
      </c>
      <c r="B3774" s="3" t="s">
        <v>27328</v>
      </c>
      <c r="C3774" s="3" t="s">
        <v>27329</v>
      </c>
      <c r="D3774" s="3" t="s">
        <v>27330</v>
      </c>
      <c r="E3774" s="3" t="s">
        <v>27331</v>
      </c>
      <c r="F3774" s="3" t="s">
        <v>27332</v>
      </c>
      <c r="G3774" s="3" t="s">
        <v>27332</v>
      </c>
      <c r="H3774" s="3" t="s">
        <v>27333</v>
      </c>
      <c r="I3774" s="3" t="str">
        <f>IFERROR(__xludf.DUMMYFUNCTION("GOOGLETRANSLATE(H3774,""id"",""en"")"),"Gamau young marriage likes children really like children knowing stuck")</f>
        <v>Gamau young marriage likes children really like children knowing stuck</v>
      </c>
    </row>
    <row r="3775" ht="15.75" customHeight="1">
      <c r="A3775" s="3" t="s">
        <v>27334</v>
      </c>
      <c r="B3775" s="3" t="s">
        <v>27334</v>
      </c>
      <c r="C3775" s="3" t="s">
        <v>27334</v>
      </c>
      <c r="D3775" s="3" t="s">
        <v>27335</v>
      </c>
      <c r="E3775" s="3" t="s">
        <v>27335</v>
      </c>
      <c r="F3775" s="3" t="s">
        <v>27336</v>
      </c>
      <c r="G3775" s="3" t="s">
        <v>27336</v>
      </c>
      <c r="H3775" s="3" t="s">
        <v>27337</v>
      </c>
      <c r="I3775" s="3" t="str">
        <f>IFERROR(__xludf.DUMMYFUNCTION("GOOGLETRANSLATE(H3775,""id"",""en"")"),"young marriage, God")</f>
        <v>young marriage, God</v>
      </c>
    </row>
    <row r="3776" ht="15.75" customHeight="1">
      <c r="A3776" s="3" t="s">
        <v>27338</v>
      </c>
      <c r="B3776" s="3" t="s">
        <v>27338</v>
      </c>
      <c r="C3776" s="3" t="s">
        <v>27339</v>
      </c>
      <c r="D3776" s="3" t="s">
        <v>27340</v>
      </c>
      <c r="E3776" s="3" t="s">
        <v>27341</v>
      </c>
      <c r="F3776" s="3" t="s">
        <v>27342</v>
      </c>
      <c r="G3776" s="3" t="s">
        <v>27343</v>
      </c>
      <c r="H3776" s="3" t="s">
        <v>27344</v>
      </c>
      <c r="I3776" s="3" t="str">
        <f>IFERROR(__xludf.DUMMYFUNCTION("GOOGLETRANSLATE(H3776,""id"",""en"")"),"Eid said that Kayane neighbors first marriage.")</f>
        <v>Eid said that Kayane neighbors first marriage.</v>
      </c>
    </row>
    <row r="3777" ht="15.75" customHeight="1">
      <c r="A3777" s="3" t="s">
        <v>27345</v>
      </c>
      <c r="B3777" s="3" t="s">
        <v>27346</v>
      </c>
      <c r="C3777" s="3" t="s">
        <v>27347</v>
      </c>
      <c r="D3777" s="3" t="s">
        <v>27348</v>
      </c>
      <c r="E3777" s="3" t="s">
        <v>27349</v>
      </c>
      <c r="F3777" s="3" t="s">
        <v>27350</v>
      </c>
      <c r="G3777" s="3" t="s">
        <v>27351</v>
      </c>
      <c r="H3777" s="3" t="s">
        <v>27352</v>
      </c>
      <c r="I3777" s="3" t="str">
        <f>IFERROR(__xludf.DUMMYFUNCTION("GOOGLETRANSLATE(H3777,""id"",""en"")"),"unpopular, the taste of old age is very married, saying that you are very fast marriage")</f>
        <v>unpopular, the taste of old age is very married, saying that you are very fast marriage</v>
      </c>
    </row>
    <row r="3778" ht="15.75" customHeight="1">
      <c r="A3778" s="3" t="s">
        <v>27353</v>
      </c>
      <c r="B3778" s="3" t="s">
        <v>27353</v>
      </c>
      <c r="C3778" s="3" t="s">
        <v>27354</v>
      </c>
      <c r="D3778" s="3" t="s">
        <v>27355</v>
      </c>
      <c r="E3778" s="3" t="s">
        <v>27356</v>
      </c>
      <c r="F3778" s="3" t="s">
        <v>27357</v>
      </c>
      <c r="G3778" s="3" t="s">
        <v>27358</v>
      </c>
      <c r="H3778" s="3" t="s">
        <v>27359</v>
      </c>
      <c r="I3778" s="3" t="str">
        <f>IFERROR(__xludf.DUMMYFUNCTION("GOOGLETRANSLATE(H3778,""id"",""en"")"),"marriage young age marriage if money isn't")</f>
        <v>marriage young age marriage if money isn't</v>
      </c>
    </row>
    <row r="3779" ht="15.75" customHeight="1">
      <c r="A3779" s="3" t="s">
        <v>27360</v>
      </c>
      <c r="B3779" s="3" t="s">
        <v>27360</v>
      </c>
      <c r="C3779" s="3" t="s">
        <v>27361</v>
      </c>
      <c r="D3779" s="3" t="s">
        <v>27362</v>
      </c>
      <c r="E3779" s="3" t="s">
        <v>27363</v>
      </c>
      <c r="F3779" s="3" t="s">
        <v>27364</v>
      </c>
      <c r="G3779" s="3" t="s">
        <v>27365</v>
      </c>
      <c r="H3779" s="3" t="s">
        <v>27366</v>
      </c>
      <c r="I3779" s="3" t="str">
        <f>IFERROR(__xludf.DUMMYFUNCTION("GOOGLETRANSLATE(H3779,""id"",""en"")"),"aim lazy")</f>
        <v>aim lazy</v>
      </c>
    </row>
    <row r="3780" ht="15.75" customHeight="1">
      <c r="A3780" s="3" t="s">
        <v>27367</v>
      </c>
      <c r="B3780" s="3" t="s">
        <v>27367</v>
      </c>
      <c r="C3780" s="3" t="s">
        <v>27368</v>
      </c>
      <c r="D3780" s="3" t="s">
        <v>27369</v>
      </c>
      <c r="E3780" s="3" t="s">
        <v>27370</v>
      </c>
      <c r="F3780" s="3" t="s">
        <v>27371</v>
      </c>
      <c r="G3780" s="3" t="s">
        <v>27372</v>
      </c>
      <c r="H3780" s="3" t="s">
        <v>27373</v>
      </c>
      <c r="I3780" s="3" t="str">
        <f>IFERROR(__xludf.DUMMYFUNCTION("GOOGLETRANSLATE(H3780,""id"",""en"")"),"Yes, if you match your age, it's only natural that the physical mentality of marriage is long worship if the fortune is young, guarantee that you sell pop ice")</f>
        <v>Yes, if you match your age, it's only natural that the physical mentality of marriage is long worship if the fortune is young, guarantee that you sell pop ice</v>
      </c>
    </row>
    <row r="3781" ht="15.75" customHeight="1">
      <c r="A3781" s="3" t="s">
        <v>27374</v>
      </c>
      <c r="B3781" s="3" t="s">
        <v>27375</v>
      </c>
      <c r="C3781" s="3" t="s">
        <v>27376</v>
      </c>
      <c r="D3781" s="3" t="s">
        <v>27377</v>
      </c>
      <c r="E3781" s="3" t="s">
        <v>27377</v>
      </c>
      <c r="F3781" s="3" t="s">
        <v>27378</v>
      </c>
      <c r="G3781" s="3" t="s">
        <v>27379</v>
      </c>
      <c r="H3781" s="3" t="s">
        <v>27380</v>
      </c>
      <c r="I3781" s="3" t="str">
        <f>IFERROR(__xludf.DUMMYFUNCTION("GOOGLETRANSLATE(H3781,""id"",""en"")"),"looking for a handsome young man wealthy if a single child if it's fast if you get married there, pay for it")</f>
        <v>looking for a handsome young man wealthy if a single child if it's fast if you get married there, pay for it</v>
      </c>
    </row>
    <row r="3782" ht="15.75" customHeight="1">
      <c r="A3782" s="3" t="s">
        <v>27381</v>
      </c>
      <c r="B3782" s="3" t="s">
        <v>27382</v>
      </c>
      <c r="C3782" s="3" t="s">
        <v>27383</v>
      </c>
      <c r="D3782" s="3" t="s">
        <v>27384</v>
      </c>
      <c r="E3782" s="3" t="s">
        <v>27385</v>
      </c>
      <c r="F3782" s="3" t="s">
        <v>27386</v>
      </c>
      <c r="G3782" s="3" t="s">
        <v>27387</v>
      </c>
      <c r="H3782" s="3" t="s">
        <v>27388</v>
      </c>
      <c r="I3782" s="3" t="str">
        <f>IFERROR(__xludf.DUMMYFUNCTION("GOOGLETRANSLATE(H3782,""id"",""en"")"),"anyway, my brother is focused on finding a marriage work, Gituan is suitable to know, sister, joined the young man, the old side is, the support is cool, bro,")</f>
        <v>anyway, my brother is focused on finding a marriage work, Gituan is suitable to know, sister, joined the young man, the old side is, the support is cool, bro,</v>
      </c>
    </row>
    <row r="3783" ht="15.75" customHeight="1">
      <c r="A3783" s="3" t="s">
        <v>27389</v>
      </c>
      <c r="B3783" s="3" t="s">
        <v>27389</v>
      </c>
      <c r="C3783" s="3" t="s">
        <v>27390</v>
      </c>
      <c r="D3783" s="3" t="s">
        <v>27391</v>
      </c>
      <c r="E3783" s="3" t="s">
        <v>27392</v>
      </c>
      <c r="F3783" s="3" t="s">
        <v>27393</v>
      </c>
      <c r="G3783" s="3" t="s">
        <v>27394</v>
      </c>
      <c r="H3783" s="3" t="s">
        <v>27395</v>
      </c>
      <c r="I3783" s="3" t="str">
        <f>IFERROR(__xludf.DUMMYFUNCTION("GOOGLETRANSLATE(H3783,""id"",""en"")"),"Didik Pre Cicil Young Chest Marriage if Muslim Fiqh Didik Wife Amp Unfamiliar because of Life Lifetime")</f>
        <v>Didik Pre Cicil Young Chest Marriage if Muslim Fiqh Didik Wife Amp Unfamiliar because of Life Lifetime</v>
      </c>
    </row>
    <row r="3784" ht="15.75" customHeight="1">
      <c r="A3784" s="3" t="s">
        <v>27396</v>
      </c>
      <c r="B3784" s="3" t="s">
        <v>27396</v>
      </c>
      <c r="C3784" s="3" t="s">
        <v>27397</v>
      </c>
      <c r="D3784" s="3" t="s">
        <v>27398</v>
      </c>
      <c r="E3784" s="3" t="s">
        <v>27399</v>
      </c>
      <c r="F3784" s="3" t="s">
        <v>27400</v>
      </c>
      <c r="G3784" s="3" t="s">
        <v>27401</v>
      </c>
      <c r="H3784" s="3" t="s">
        <v>27402</v>
      </c>
      <c r="I3784" s="3" t="str">
        <f>IFERROR(__xludf.DUMMYFUNCTION("GOOGLETRANSLATE(H3784,""id"",""en"")"),"Decree on the father of marriage Eid, guard against family if you invite the young village pulkam")</f>
        <v>Decree on the father of marriage Eid, guard against family if you invite the young village pulkam</v>
      </c>
    </row>
    <row r="3785" ht="15.75" customHeight="1">
      <c r="A3785" s="3" t="s">
        <v>27403</v>
      </c>
      <c r="B3785" s="3" t="s">
        <v>27404</v>
      </c>
      <c r="C3785" s="3" t="s">
        <v>27405</v>
      </c>
      <c r="D3785" s="3" t="s">
        <v>27406</v>
      </c>
      <c r="E3785" s="3" t="s">
        <v>27406</v>
      </c>
      <c r="F3785" s="3" t="s">
        <v>27406</v>
      </c>
      <c r="G3785" s="3" t="s">
        <v>27407</v>
      </c>
      <c r="H3785" s="3" t="s">
        <v>27408</v>
      </c>
      <c r="I3785" s="3" t="str">
        <f>IFERROR(__xludf.DUMMYFUNCTION("GOOGLETRANSLATE(H3785,""id"",""en"")"),"Young Marriage Sender Kalik")</f>
        <v>Young Marriage Sender Kalik</v>
      </c>
    </row>
    <row r="3786" ht="15.75" customHeight="1">
      <c r="A3786" s="3" t="s">
        <v>27409</v>
      </c>
      <c r="B3786" s="3" t="s">
        <v>27410</v>
      </c>
      <c r="C3786" s="3" t="s">
        <v>27411</v>
      </c>
      <c r="D3786" s="3" t="s">
        <v>27412</v>
      </c>
      <c r="E3786" s="3" t="s">
        <v>27413</v>
      </c>
      <c r="F3786" s="3" t="s">
        <v>27414</v>
      </c>
      <c r="G3786" s="3" t="s">
        <v>27415</v>
      </c>
      <c r="H3786" s="3" t="s">
        <v>27416</v>
      </c>
      <c r="I3786" s="3" t="str">
        <f>IFERROR(__xludf.DUMMYFUNCTION("GOOGLETRANSLATE(H3786,""id"",""en"")"),"Miring Listening to Friends of Marriage Financially Stable Mental Adult Thinking After Marriage Hey Dude Live Live Youth Soap Opera Seeing the Marriage of People")</f>
        <v>Miring Listening to Friends of Marriage Financially Stable Mental Adult Thinking After Marriage Hey Dude Live Live Youth Soap Opera Seeing the Marriage of People</v>
      </c>
    </row>
    <row r="3787" ht="15.75" customHeight="1">
      <c r="A3787" s="3" t="s">
        <v>27417</v>
      </c>
      <c r="B3787" s="3" t="s">
        <v>27418</v>
      </c>
      <c r="C3787" s="3" t="s">
        <v>27419</v>
      </c>
      <c r="D3787" s="3" t="s">
        <v>27420</v>
      </c>
      <c r="E3787" s="3" t="s">
        <v>27421</v>
      </c>
      <c r="F3787" s="3" t="s">
        <v>27422</v>
      </c>
      <c r="G3787" s="3" t="s">
        <v>27423</v>
      </c>
      <c r="H3787" s="3" t="s">
        <v>27424</v>
      </c>
      <c r="I3787" s="3" t="str">
        <f>IFERROR(__xludf.DUMMYFUNCTION("GOOGLETRANSLATE(H3787,""id"",""en"")"),"finished like the character of the Pipit Character, the price of the bride and groom is very suitable")</f>
        <v>finished like the character of the Pipit Character, the price of the bride and groom is very suitable</v>
      </c>
    </row>
    <row r="3788" ht="15.75" customHeight="1">
      <c r="A3788" s="3" t="s">
        <v>27425</v>
      </c>
      <c r="B3788" s="3" t="s">
        <v>27425</v>
      </c>
      <c r="C3788" s="3" t="s">
        <v>27426</v>
      </c>
      <c r="D3788" s="3" t="s">
        <v>27427</v>
      </c>
      <c r="E3788" s="3" t="s">
        <v>27428</v>
      </c>
      <c r="F3788" s="3" t="s">
        <v>27429</v>
      </c>
      <c r="G3788" s="3" t="s">
        <v>27430</v>
      </c>
      <c r="H3788" s="3" t="s">
        <v>27431</v>
      </c>
      <c r="I3788" s="3" t="str">
        <f>IFERROR(__xludf.DUMMYFUNCTION("GOOGLETRANSLATE(H3788,""id"",""en"")"),"Papa is different, so I invite the marriage of Papa, the money on the bad story of the young marriage, gbs, the feeling")</f>
        <v>Papa is different, so I invite the marriage of Papa, the money on the bad story of the young marriage, gbs, the feeling</v>
      </c>
    </row>
    <row r="3789" ht="15.75" customHeight="1">
      <c r="A3789" s="3" t="s">
        <v>27432</v>
      </c>
      <c r="B3789" s="3" t="s">
        <v>27433</v>
      </c>
      <c r="C3789" s="3" t="s">
        <v>27434</v>
      </c>
      <c r="D3789" s="3" t="s">
        <v>27435</v>
      </c>
      <c r="E3789" s="3" t="s">
        <v>27436</v>
      </c>
      <c r="F3789" s="3" t="s">
        <v>27437</v>
      </c>
      <c r="G3789" s="3" t="s">
        <v>27438</v>
      </c>
      <c r="H3789" s="3" t="s">
        <v>27439</v>
      </c>
      <c r="I3789" s="3" t="str">
        <f>IFERROR(__xludf.DUMMYFUNCTION("GOOGLETRANSLATE(H3789,""id"",""en"")"),"The story of Kartini Happy Ending Finis Finis Glasses Modern young marriages forced to submit to young schools, he was young.")</f>
        <v>The story of Kartini Happy Ending Finis Finis Glasses Modern young marriages forced to submit to young schools, he was young.</v>
      </c>
    </row>
    <row r="3790" ht="15.75" customHeight="1">
      <c r="A3790" s="3" t="s">
        <v>27440</v>
      </c>
      <c r="B3790" s="3" t="s">
        <v>27440</v>
      </c>
      <c r="C3790" s="3" t="s">
        <v>27441</v>
      </c>
      <c r="D3790" s="3" t="s">
        <v>27442</v>
      </c>
      <c r="E3790" s="3" t="s">
        <v>27443</v>
      </c>
      <c r="F3790" s="3" t="s">
        <v>27444</v>
      </c>
      <c r="G3790" s="3" t="s">
        <v>27444</v>
      </c>
      <c r="H3790" s="3" t="s">
        <v>27445</v>
      </c>
      <c r="I3790" s="3" t="str">
        <f>IFERROR(__xludf.DUMMYFUNCTION("GOOGLETRANSLATE(H3790,""id"",""en"")"),"young toru marriage age")</f>
        <v>young toru marriage age</v>
      </c>
    </row>
    <row r="3791" ht="15.75" customHeight="1">
      <c r="A3791" s="3" t="s">
        <v>27446</v>
      </c>
      <c r="B3791" s="3" t="s">
        <v>27447</v>
      </c>
      <c r="C3791" s="3" t="s">
        <v>27448</v>
      </c>
      <c r="D3791" s="3" t="s">
        <v>27449</v>
      </c>
      <c r="E3791" s="3" t="s">
        <v>27450</v>
      </c>
      <c r="F3791" s="3" t="s">
        <v>27451</v>
      </c>
      <c r="G3791" s="3" t="s">
        <v>27452</v>
      </c>
      <c r="H3791" s="3" t="s">
        <v>27453</v>
      </c>
      <c r="I3791" s="3" t="str">
        <f>IFERROR(__xludf.DUMMYFUNCTION("GOOGLETRANSLATE(H3791,""id"",""en"")"),"sorry the old balig marriage is young, the cellphone is definitely")</f>
        <v>sorry the old balig marriage is young, the cellphone is definitely</v>
      </c>
    </row>
    <row r="3792" ht="15.75" customHeight="1">
      <c r="A3792" s="3" t="s">
        <v>27454</v>
      </c>
      <c r="B3792" s="3" t="s">
        <v>27454</v>
      </c>
      <c r="C3792" s="3" t="s">
        <v>27455</v>
      </c>
      <c r="D3792" s="3" t="s">
        <v>27456</v>
      </c>
      <c r="E3792" s="3" t="s">
        <v>27457</v>
      </c>
      <c r="F3792" s="3" t="s">
        <v>27458</v>
      </c>
      <c r="G3792" s="3" t="s">
        <v>27459</v>
      </c>
      <c r="H3792" s="3" t="s">
        <v>27460</v>
      </c>
      <c r="I3792" s="3" t="str">
        <f>IFERROR(__xludf.DUMMYFUNCTION("GOOGLETRANSLATE(H3792,""id"",""en"")"),"young marriage mental money support family")</f>
        <v>young marriage mental money support family</v>
      </c>
    </row>
    <row r="3793" ht="15.75" customHeight="1">
      <c r="A3793" s="3" t="s">
        <v>27461</v>
      </c>
      <c r="B3793" s="3" t="s">
        <v>27462</v>
      </c>
      <c r="C3793" s="3" t="s">
        <v>27463</v>
      </c>
      <c r="D3793" s="3" t="s">
        <v>27464</v>
      </c>
      <c r="E3793" s="3" t="s">
        <v>27465</v>
      </c>
      <c r="F3793" s="3" t="s">
        <v>27466</v>
      </c>
      <c r="G3793" s="3" t="s">
        <v>27467</v>
      </c>
      <c r="H3793" s="3" t="s">
        <v>27468</v>
      </c>
      <c r="I3793" s="3" t="str">
        <f>IFERROR(__xludf.DUMMYFUNCTION("GOOGLETRANSLATE(H3793,""id"",""en"")"),"SD Class Cook Dikitdikan Brother Married Young Elementary School Class Not Help Home Work Handle")</f>
        <v>SD Class Cook Dikitdikan Brother Married Young Elementary School Class Not Help Home Work Handle</v>
      </c>
    </row>
    <row r="3794" ht="15.75" customHeight="1">
      <c r="A3794" s="3" t="s">
        <v>27469</v>
      </c>
      <c r="B3794" s="3" t="s">
        <v>27470</v>
      </c>
      <c r="C3794" s="3" t="s">
        <v>27471</v>
      </c>
      <c r="D3794" s="3" t="s">
        <v>27472</v>
      </c>
      <c r="E3794" s="3" t="s">
        <v>27473</v>
      </c>
      <c r="F3794" s="3" t="s">
        <v>27474</v>
      </c>
      <c r="G3794" s="3" t="s">
        <v>27475</v>
      </c>
      <c r="H3794" s="3" t="s">
        <v>27476</v>
      </c>
      <c r="I3794" s="3" t="str">
        <f>IFERROR(__xludf.DUMMYFUNCTION("GOOGLETRANSLATE(H3794,""id"",""en"")"),"young marriage knows financially and mentally stable planning money needs to be pregnant school talking")</f>
        <v>young marriage knows financially and mentally stable planning money needs to be pregnant school talking</v>
      </c>
    </row>
    <row r="3795" ht="15.75" customHeight="1">
      <c r="A3795" s="3" t="s">
        <v>27477</v>
      </c>
      <c r="B3795" s="3" t="s">
        <v>27478</v>
      </c>
      <c r="C3795" s="3" t="s">
        <v>27479</v>
      </c>
      <c r="D3795" s="3" t="s">
        <v>27480</v>
      </c>
      <c r="E3795" s="3" t="s">
        <v>27481</v>
      </c>
      <c r="F3795" s="3" t="s">
        <v>27482</v>
      </c>
      <c r="G3795" s="3" t="s">
        <v>27483</v>
      </c>
      <c r="H3795" s="3" t="s">
        <v>27484</v>
      </c>
      <c r="I3795" s="3" t="str">
        <f>IFERROR(__xludf.DUMMYFUNCTION("GOOGLETRANSLATE(H3795,""id"",""en"")"),"Zellllll Stereotypes Young Brother Marriage My Japanese Friend Saying If Marriage Check Suitable Just To Stay Together")</f>
        <v>Zellllll Stereotypes Young Brother Marriage My Japanese Friend Saying If Marriage Check Suitable Just To Stay Together</v>
      </c>
    </row>
    <row r="3796" ht="15.75" customHeight="1">
      <c r="A3796" s="3" t="s">
        <v>27485</v>
      </c>
      <c r="B3796" s="3" t="s">
        <v>27485</v>
      </c>
      <c r="C3796" s="3" t="s">
        <v>27485</v>
      </c>
      <c r="D3796" s="3" t="s">
        <v>27486</v>
      </c>
      <c r="E3796" s="3" t="s">
        <v>27487</v>
      </c>
      <c r="F3796" s="3" t="s">
        <v>27488</v>
      </c>
      <c r="G3796" s="3" t="s">
        <v>27489</v>
      </c>
      <c r="H3796" s="3" t="s">
        <v>27490</v>
      </c>
      <c r="I3796" s="3" t="str">
        <f>IFERROR(__xludf.DUMMYFUNCTION("GOOGLETRANSLATE(H3796,""id"",""en"")"),"the calculation of young marriage yes papah in -laws")</f>
        <v>the calculation of young marriage yes papah in -laws</v>
      </c>
    </row>
    <row r="3797" ht="15.75" customHeight="1">
      <c r="A3797" s="3" t="s">
        <v>27491</v>
      </c>
      <c r="B3797" s="3" t="s">
        <v>27492</v>
      </c>
      <c r="C3797" s="3" t="s">
        <v>27493</v>
      </c>
      <c r="D3797" s="3" t="s">
        <v>27494</v>
      </c>
      <c r="E3797" s="3" t="s">
        <v>27495</v>
      </c>
      <c r="F3797" s="3" t="s">
        <v>27496</v>
      </c>
      <c r="G3797" s="3" t="s">
        <v>27497</v>
      </c>
      <c r="H3797" s="3" t="s">
        <v>27498</v>
      </c>
      <c r="I3797" s="3" t="str">
        <f>IFERROR(__xludf.DUMMYFUNCTION("GOOGLETRANSLATE(H3797,""id"",""en"")"),"People say arrogant to give Savage to find a brave, you always give you a family xixixi marriage, just a young child")</f>
        <v>People say arrogant to give Savage to find a brave, you always give you a family xixixi marriage, just a young child</v>
      </c>
    </row>
    <row r="3798" ht="15.75" customHeight="1">
      <c r="A3798" s="3" t="s">
        <v>27499</v>
      </c>
      <c r="B3798" s="3" t="s">
        <v>27500</v>
      </c>
      <c r="C3798" s="3" t="s">
        <v>27501</v>
      </c>
      <c r="D3798" s="3" t="s">
        <v>27502</v>
      </c>
      <c r="E3798" s="3" t="s">
        <v>27503</v>
      </c>
      <c r="F3798" s="3" t="s">
        <v>27504</v>
      </c>
      <c r="G3798" s="3" t="s">
        <v>27505</v>
      </c>
      <c r="H3798" s="3" t="s">
        <v>27506</v>
      </c>
      <c r="I3798" s="3" t="str">
        <f>IFERROR(__xludf.DUMMYFUNCTION("GOOGLETRANSLATE(H3798,""id"",""en"")"),"the phase of young people here's new cellphone new new motorbike watches")</f>
        <v>the phase of young people here's new cellphone new new motorbike watches</v>
      </c>
    </row>
    <row r="3799" ht="15.75" customHeight="1">
      <c r="A3799" s="3" t="s">
        <v>27507</v>
      </c>
      <c r="B3799" s="3" t="s">
        <v>27508</v>
      </c>
      <c r="C3799" s="3" t="s">
        <v>27509</v>
      </c>
      <c r="D3799" s="3" t="s">
        <v>27510</v>
      </c>
      <c r="E3799" s="3" t="s">
        <v>27511</v>
      </c>
      <c r="F3799" s="3" t="s">
        <v>27512</v>
      </c>
      <c r="G3799" s="3" t="s">
        <v>27513</v>
      </c>
      <c r="H3799" s="3" t="s">
        <v>27514</v>
      </c>
      <c r="I3799" s="3" t="str">
        <f>IFERROR(__xludf.DUMMYFUNCTION("GOOGLETRANSLATE(H3799,""id"",""en"")"),"Yes, the wife of Gaperlu Dispen Marriage, a young woman is vulnerable to the victim, the wife is thinking about the risk")</f>
        <v>Yes, the wife of Gaperlu Dispen Marriage, a young woman is vulnerable to the victim, the wife is thinking about the risk</v>
      </c>
    </row>
    <row r="3800" ht="15.75" customHeight="1">
      <c r="A3800" s="3" t="s">
        <v>27515</v>
      </c>
      <c r="B3800" s="3" t="s">
        <v>27516</v>
      </c>
      <c r="C3800" s="3" t="s">
        <v>27517</v>
      </c>
      <c r="D3800" s="3" t="s">
        <v>27518</v>
      </c>
      <c r="E3800" s="3" t="s">
        <v>27518</v>
      </c>
      <c r="F3800" s="3" t="s">
        <v>3123</v>
      </c>
      <c r="G3800" s="3" t="s">
        <v>3123</v>
      </c>
      <c r="H3800" s="3" t="s">
        <v>3122</v>
      </c>
      <c r="I3800" s="3" t="str">
        <f>IFERROR(__xludf.DUMMYFUNCTION("GOOGLETRANSLATE(H3800,""id"",""en"")"),"young marriage")</f>
        <v>young marriage</v>
      </c>
    </row>
    <row r="3801" ht="15.75" customHeight="1">
      <c r="A3801" s="3" t="s">
        <v>27519</v>
      </c>
      <c r="B3801" s="3" t="s">
        <v>27520</v>
      </c>
      <c r="C3801" s="3" t="s">
        <v>27521</v>
      </c>
      <c r="D3801" s="3" t="s">
        <v>27522</v>
      </c>
      <c r="E3801" s="3" t="s">
        <v>27523</v>
      </c>
      <c r="F3801" s="3" t="s">
        <v>27524</v>
      </c>
      <c r="G3801" s="3" t="s">
        <v>27525</v>
      </c>
      <c r="H3801" s="3" t="s">
        <v>27526</v>
      </c>
      <c r="I3801" s="3" t="str">
        <f>IFERROR(__xludf.DUMMYFUNCTION("GOOGLETRANSLATE(H3801,""id"",""en"")"),"some successful children are okay because students think elementary school is told to work young age to be told to marry the true relevant person of the Kembang Age Stay there")</f>
        <v>some successful children are okay because students think elementary school is told to work young age to be told to marry the true relevant person of the Kembang Age Stay there</v>
      </c>
    </row>
    <row r="3802" ht="15.75" customHeight="1">
      <c r="A3802" s="3" t="s">
        <v>27527</v>
      </c>
      <c r="B3802" s="3" t="s">
        <v>27528</v>
      </c>
      <c r="C3802" s="3" t="s">
        <v>27529</v>
      </c>
      <c r="D3802" s="3" t="s">
        <v>27530</v>
      </c>
      <c r="E3802" s="3" t="s">
        <v>27531</v>
      </c>
      <c r="F3802" s="3" t="s">
        <v>27532</v>
      </c>
      <c r="G3802" s="3" t="s">
        <v>27532</v>
      </c>
      <c r="H3802" s="3" t="s">
        <v>27533</v>
      </c>
      <c r="I3802" s="3" t="str">
        <f>IFERROR(__xludf.DUMMYFUNCTION("GOOGLETRANSLATE(H3802,""id"",""en"")"),"The meeting of knowing the prospective in -laws of the meanings of young marriage")</f>
        <v>The meeting of knowing the prospective in -laws of the meanings of young marriage</v>
      </c>
    </row>
    <row r="3803" ht="15.75" customHeight="1">
      <c r="A3803" s="3" t="s">
        <v>27534</v>
      </c>
      <c r="B3803" s="3" t="s">
        <v>27535</v>
      </c>
      <c r="C3803" s="3" t="s">
        <v>27536</v>
      </c>
      <c r="D3803" s="3" t="s">
        <v>27537</v>
      </c>
      <c r="E3803" s="3" t="s">
        <v>27538</v>
      </c>
      <c r="F3803" s="3" t="s">
        <v>27539</v>
      </c>
      <c r="G3803" s="3" t="s">
        <v>27540</v>
      </c>
      <c r="H3803" s="3" t="s">
        <v>27541</v>
      </c>
      <c r="I3803" s="3" t="str">
        <f>IFERROR(__xludf.DUMMYFUNCTION("GOOGLETRANSLATE(H3803,""id"",""en"")"),"just young marriage so that the cost of marriage is the responsibility of parents wowkkw")</f>
        <v>just young marriage so that the cost of marriage is the responsibility of parents wowkkw</v>
      </c>
    </row>
    <row r="3804" ht="15.75" customHeight="1">
      <c r="A3804" s="3" t="s">
        <v>27542</v>
      </c>
      <c r="B3804" s="3" t="s">
        <v>27543</v>
      </c>
      <c r="C3804" s="3" t="s">
        <v>27544</v>
      </c>
      <c r="D3804" s="3" t="s">
        <v>27545</v>
      </c>
      <c r="E3804" s="3" t="s">
        <v>27546</v>
      </c>
      <c r="F3804" s="3" t="s">
        <v>27547</v>
      </c>
      <c r="G3804" s="3" t="s">
        <v>27548</v>
      </c>
      <c r="H3804" s="3" t="s">
        <v>27549</v>
      </c>
      <c r="I3804" s="3" t="str">
        <f>IFERROR(__xludf.DUMMYFUNCTION("GOOGLETRANSLATE(H3804,""id"",""en"")"),"Please think like the broad spread of the community, just choose the work of the leaders, the lack of mudabaru marriage is a stabilizer.")</f>
        <v>Please think like the broad spread of the community, just choose the work of the leaders, the lack of mudabaru marriage is a stabilizer.</v>
      </c>
    </row>
    <row r="3805" ht="15.75" customHeight="1">
      <c r="A3805" s="3" t="s">
        <v>27550</v>
      </c>
      <c r="B3805" s="3" t="s">
        <v>27551</v>
      </c>
      <c r="C3805" s="3" t="s">
        <v>27552</v>
      </c>
      <c r="D3805" s="3" t="s">
        <v>27553</v>
      </c>
      <c r="E3805" s="3" t="s">
        <v>27554</v>
      </c>
      <c r="F3805" s="3" t="s">
        <v>27555</v>
      </c>
      <c r="G3805" s="3" t="s">
        <v>27556</v>
      </c>
      <c r="H3805" s="3" t="s">
        <v>27557</v>
      </c>
      <c r="I3805" s="3" t="str">
        <f>IFERROR(__xludf.DUMMYFUNCTION("GOOGLETRANSLATE(H3805,""id"",""en"")"),"Lakisuami Responsibility of arrogant salary cheating is missed patriarchal marriage young money etc. One of the students' students of the son of the son to be the responsibility of the hard work of the family")</f>
        <v>Lakisuami Responsibility of arrogant salary cheating is missed patriarchal marriage young money etc. One of the students' students of the son of the son to be the responsibility of the hard work of the family</v>
      </c>
    </row>
    <row r="3806" ht="15.75" customHeight="1">
      <c r="A3806" s="3" t="s">
        <v>27558</v>
      </c>
      <c r="B3806" s="3" t="s">
        <v>27559</v>
      </c>
      <c r="C3806" s="3" t="s">
        <v>27560</v>
      </c>
      <c r="D3806" s="3" t="s">
        <v>27561</v>
      </c>
      <c r="E3806" s="3" t="s">
        <v>27562</v>
      </c>
      <c r="F3806" s="3" t="s">
        <v>27563</v>
      </c>
      <c r="G3806" s="3" t="s">
        <v>27564</v>
      </c>
      <c r="H3806" s="3" t="s">
        <v>27565</v>
      </c>
      <c r="I3806" s="3" t="str">
        <f>IFERROR(__xludf.DUMMYFUNCTION("GOOGLETRANSLATE(H3806,""id"",""en"")"),"The world is back marriage, saying shyly young marriage because pregnant is proud to be proud of people so dudajanda marriage amp divorced religion says disgrace turns gathering kebo saying to get to know the pair")</f>
        <v>The world is back marriage, saying shyly young marriage because pregnant is proud to be proud of people so dudajanda marriage amp divorced religion says disgrace turns gathering kebo saying to get to know the pair</v>
      </c>
    </row>
    <row r="3807" ht="15.75" customHeight="1">
      <c r="A3807" s="3" t="s">
        <v>27566</v>
      </c>
      <c r="B3807" s="3" t="s">
        <v>27566</v>
      </c>
      <c r="C3807" s="3" t="s">
        <v>27567</v>
      </c>
      <c r="D3807" s="3" t="s">
        <v>27568</v>
      </c>
      <c r="E3807" s="3" t="s">
        <v>27569</v>
      </c>
      <c r="F3807" s="3" t="s">
        <v>27570</v>
      </c>
      <c r="G3807" s="3" t="s">
        <v>27571</v>
      </c>
      <c r="H3807" s="3" t="s">
        <v>27572</v>
      </c>
      <c r="I3807" s="3" t="str">
        <f>IFERROR(__xludf.DUMMYFUNCTION("GOOGLETRANSLATE(H3807,""id"",""en"")"),"Cool, dare to take a breakup young dare to take honest commitment, young marriage just as a young man makes the gap.")</f>
        <v>Cool, dare to take a breakup young dare to take honest commitment, young marriage just as a young man makes the gap.</v>
      </c>
    </row>
    <row r="3808" ht="15.75" customHeight="1">
      <c r="A3808" s="3" t="s">
        <v>27573</v>
      </c>
      <c r="B3808" s="3" t="s">
        <v>27574</v>
      </c>
      <c r="C3808" s="3" t="s">
        <v>27575</v>
      </c>
      <c r="D3808" s="3" t="s">
        <v>27576</v>
      </c>
      <c r="E3808" s="3" t="s">
        <v>27577</v>
      </c>
      <c r="F3808" s="3" t="s">
        <v>27578</v>
      </c>
      <c r="G3808" s="3" t="s">
        <v>27579</v>
      </c>
      <c r="H3808" s="3" t="s">
        <v>27580</v>
      </c>
      <c r="I3808" s="3" t="str">
        <f>IFERROR(__xludf.DUMMYFUNCTION("GOOGLETRANSLATE(H3808,""id"",""en"")"),"Private Marriage Private Lingkung Basic Nu Rantau Jogja JD Muhamadiyah Yes, the core of Friday Saturday together is not any")</f>
        <v>Private Marriage Private Lingkung Basic Nu Rantau Jogja JD Muhamadiyah Yes, the core of Friday Saturday together is not any</v>
      </c>
    </row>
    <row r="3809" ht="15.75" customHeight="1">
      <c r="A3809" s="3" t="s">
        <v>27581</v>
      </c>
      <c r="B3809" s="3" t="s">
        <v>27582</v>
      </c>
      <c r="C3809" s="3" t="s">
        <v>27583</v>
      </c>
      <c r="D3809" s="3" t="s">
        <v>27584</v>
      </c>
      <c r="E3809" s="3" t="s">
        <v>27585</v>
      </c>
      <c r="F3809" s="3" t="s">
        <v>27586</v>
      </c>
      <c r="G3809" s="3" t="s">
        <v>27586</v>
      </c>
      <c r="H3809" s="3" t="s">
        <v>27587</v>
      </c>
      <c r="I3809" s="3" t="str">
        <f>IFERROR(__xludf.DUMMYFUNCTION("GOOGLETRANSLATE(H3809,""id"",""en"")"),"wkwkwwkkw salute the young marriage people strong")</f>
        <v>wkwkwwkkw salute the young marriage people strong</v>
      </c>
    </row>
    <row r="3810" ht="15.75" customHeight="1">
      <c r="A3810" s="3" t="s">
        <v>27588</v>
      </c>
      <c r="B3810" s="3" t="s">
        <v>27589</v>
      </c>
      <c r="C3810" s="3" t="s">
        <v>27590</v>
      </c>
      <c r="D3810" s="3" t="s">
        <v>27591</v>
      </c>
      <c r="E3810" s="3" t="s">
        <v>27592</v>
      </c>
      <c r="F3810" s="3" t="s">
        <v>27593</v>
      </c>
      <c r="G3810" s="3" t="s">
        <v>27594</v>
      </c>
      <c r="H3810" s="3" t="s">
        <v>27595</v>
      </c>
      <c r="I3810" s="3" t="str">
        <f>IFERROR(__xludf.DUMMYFUNCTION("GOOGLETRANSLATE(H3810,""id"",""en"")"),"marriage age of college delays momong kasik rezeki pregnant alhamdulillah in -laws fussy")</f>
        <v>marriage age of college delays momong kasik rezeki pregnant alhamdulillah in -laws fussy</v>
      </c>
    </row>
    <row r="3811" ht="15.75" customHeight="1">
      <c r="A3811" s="3" t="s">
        <v>27596</v>
      </c>
      <c r="B3811" s="3" t="s">
        <v>27597</v>
      </c>
      <c r="C3811" s="3" t="s">
        <v>27598</v>
      </c>
      <c r="D3811" s="3" t="s">
        <v>27599</v>
      </c>
      <c r="E3811" s="3" t="s">
        <v>27600</v>
      </c>
      <c r="F3811" s="3" t="s">
        <v>27601</v>
      </c>
      <c r="G3811" s="3" t="s">
        <v>27602</v>
      </c>
      <c r="H3811" s="3" t="s">
        <v>27603</v>
      </c>
      <c r="I3811" s="3" t="str">
        <f>IFERROR(__xludf.DUMMYFUNCTION("GOOGLETRANSLATE(H3811,""id"",""en"")"),"Yumafian Holds Teguh Children Rezeki Rezeki Rezeki Parent Child Hardly Amp responsibility Makes the fortune of students low marriage young people just look for jobs")</f>
        <v>Yumafian Holds Teguh Children Rezeki Rezeki Rezeki Parent Child Hardly Amp responsibility Makes the fortune of students low marriage young people just look for jobs</v>
      </c>
    </row>
    <row r="3812" ht="15.75" customHeight="1">
      <c r="A3812" s="3" t="s">
        <v>27604</v>
      </c>
      <c r="B3812" s="3" t="s">
        <v>27605</v>
      </c>
      <c r="C3812" s="3" t="s">
        <v>27606</v>
      </c>
      <c r="D3812" s="3" t="s">
        <v>27607</v>
      </c>
      <c r="E3812" s="3" t="s">
        <v>27608</v>
      </c>
      <c r="F3812" s="3" t="s">
        <v>27609</v>
      </c>
      <c r="G3812" s="3" t="s">
        <v>27610</v>
      </c>
      <c r="H3812" s="3" t="s">
        <v>27611</v>
      </c>
      <c r="I3812" s="3" t="str">
        <f>IFERROR(__xludf.DUMMYFUNCTION("GOOGLETRANSLATE(H3812,""id"",""en"")"),"Daulay is different, brother marriage, youth mentally become a girl age, advice on marriage sex is suitable for young sex")</f>
        <v>Daulay is different, brother marriage, youth mentally become a girl age, advice on marriage sex is suitable for young sex</v>
      </c>
    </row>
    <row r="3813" ht="15.75" customHeight="1">
      <c r="A3813" s="3" t="s">
        <v>27612</v>
      </c>
      <c r="B3813" s="3" t="s">
        <v>27613</v>
      </c>
      <c r="C3813" s="3" t="s">
        <v>27614</v>
      </c>
      <c r="D3813" s="3" t="s">
        <v>27615</v>
      </c>
      <c r="E3813" s="3" t="s">
        <v>27616</v>
      </c>
      <c r="F3813" s="3" t="s">
        <v>27617</v>
      </c>
      <c r="G3813" s="3" t="s">
        <v>27618</v>
      </c>
      <c r="H3813" s="3" t="s">
        <v>27619</v>
      </c>
      <c r="I3813" s="3" t="str">
        <f>IFERROR(__xludf.DUMMYFUNCTION("GOOGLETRANSLATE(H3813,""id"",""en"")"),"Young Marriage Sex Outside Marriage, Alhamdulillah, Awind Zina Marriage Fast when a sin")</f>
        <v>Young Marriage Sex Outside Marriage, Alhamdulillah, Awind Zina Marriage Fast when a sin</v>
      </c>
    </row>
    <row r="3814" ht="15.75" customHeight="1">
      <c r="A3814" s="3" t="s">
        <v>27620</v>
      </c>
      <c r="B3814" s="3" t="s">
        <v>27621</v>
      </c>
      <c r="C3814" s="3" t="s">
        <v>27622</v>
      </c>
      <c r="D3814" s="3" t="s">
        <v>27623</v>
      </c>
      <c r="E3814" s="3" t="s">
        <v>27624</v>
      </c>
      <c r="F3814" s="3" t="s">
        <v>27625</v>
      </c>
      <c r="G3814" s="3" t="s">
        <v>27626</v>
      </c>
      <c r="H3814" s="3" t="s">
        <v>27627</v>
      </c>
      <c r="I3814" s="3" t="str">
        <f>IFERROR(__xludf.DUMMYFUNCTION("GOOGLETRANSLATE(H3814,""id"",""en"")"),"stamp stiff, yes, the urgency of young marriage people is so lazy, just marriage boyfriends, I think of college, thinking about the direction if you go to college.")</f>
        <v>stamp stiff, yes, the urgency of young marriage people is so lazy, just marriage boyfriends, I think of college, thinking about the direction if you go to college.</v>
      </c>
    </row>
    <row r="3815" ht="15.75" customHeight="1">
      <c r="A3815" s="3" t="s">
        <v>27628</v>
      </c>
      <c r="B3815" s="3" t="s">
        <v>27629</v>
      </c>
      <c r="C3815" s="3" t="s">
        <v>27630</v>
      </c>
      <c r="D3815" s="3" t="s">
        <v>27631</v>
      </c>
      <c r="E3815" s="3" t="s">
        <v>27632</v>
      </c>
      <c r="F3815" s="3" t="s">
        <v>27633</v>
      </c>
      <c r="G3815" s="3" t="s">
        <v>27634</v>
      </c>
      <c r="H3815" s="3" t="s">
        <v>27635</v>
      </c>
      <c r="I3815" s="3" t="str">
        <f>IFERROR(__xludf.DUMMYFUNCTION("GOOGLETRANSLATE(H3815,""id"",""en"")"),"Parents Two Working of Young Marriage Dlulu Parents Kasih said that the money is money, the money is money, hobby or investment or investment")</f>
        <v>Parents Two Working of Young Marriage Dlulu Parents Kasih said that the money is money, the money is money, hobby or investment or investment</v>
      </c>
    </row>
    <row r="3816" ht="15.75" customHeight="1">
      <c r="A3816" s="3" t="s">
        <v>27636</v>
      </c>
      <c r="B3816" s="3" t="s">
        <v>27637</v>
      </c>
      <c r="C3816" s="3" t="s">
        <v>27638</v>
      </c>
      <c r="D3816" s="3" t="s">
        <v>27639</v>
      </c>
      <c r="E3816" s="3" t="s">
        <v>27640</v>
      </c>
      <c r="F3816" s="3" t="s">
        <v>27641</v>
      </c>
      <c r="G3816" s="3" t="s">
        <v>27642</v>
      </c>
      <c r="H3816" s="3" t="s">
        <v>27643</v>
      </c>
      <c r="I3816" s="3" t="str">
        <f>IFERROR(__xludf.DUMMYFUNCTION("GOOGLETRANSLATE(H3816,""id"",""en"")"),"yes, keep the youth, the young sale of the marriage, the marriage, the used mahar mekki uses the dowry of money.")</f>
        <v>yes, keep the youth, the young sale of the marriage, the marriage, the used mahar mekki uses the dowry of money.</v>
      </c>
    </row>
    <row r="3817" ht="15.75" customHeight="1">
      <c r="A3817" s="3" t="s">
        <v>27644</v>
      </c>
      <c r="B3817" s="3" t="s">
        <v>27645</v>
      </c>
      <c r="C3817" s="3" t="s">
        <v>27646</v>
      </c>
      <c r="D3817" s="3" t="s">
        <v>27647</v>
      </c>
      <c r="E3817" s="3" t="s">
        <v>27648</v>
      </c>
      <c r="F3817" s="3" t="s">
        <v>27649</v>
      </c>
      <c r="G3817" s="3" t="s">
        <v>27650</v>
      </c>
      <c r="H3817" s="3" t="s">
        <v>27651</v>
      </c>
      <c r="I3817" s="3" t="str">
        <f>IFERROR(__xludf.DUMMYFUNCTION("GOOGLETRANSLATE(H3817,""id"",""en"")"),"marriage age stakes young Indonesians marriage age")</f>
        <v>marriage age stakes young Indonesians marriage age</v>
      </c>
    </row>
    <row r="3818" ht="15.75" customHeight="1">
      <c r="A3818" s="3" t="s">
        <v>27652</v>
      </c>
      <c r="B3818" s="3" t="s">
        <v>27652</v>
      </c>
      <c r="C3818" s="3" t="s">
        <v>27653</v>
      </c>
      <c r="D3818" s="3" t="s">
        <v>27654</v>
      </c>
      <c r="E3818" s="3" t="s">
        <v>27655</v>
      </c>
      <c r="F3818" s="3" t="s">
        <v>27656</v>
      </c>
      <c r="G3818" s="3" t="s">
        <v>27657</v>
      </c>
      <c r="H3818" s="3" t="s">
        <v>27658</v>
      </c>
      <c r="I3818" s="3" t="str">
        <f>IFERROR(__xludf.DUMMYFUNCTION("GOOGLETRANSLATE(H3818,""id"",""en"")"),"Mental Marriage Mental Natural Material Tofu Children")</f>
        <v>Mental Marriage Mental Natural Material Tofu Children</v>
      </c>
    </row>
    <row r="3819" ht="15.75" customHeight="1">
      <c r="A3819" s="3" t="s">
        <v>27659</v>
      </c>
      <c r="B3819" s="3" t="s">
        <v>27659</v>
      </c>
      <c r="C3819" s="3" t="s">
        <v>27660</v>
      </c>
      <c r="D3819" s="3" t="s">
        <v>27661</v>
      </c>
      <c r="E3819" s="3" t="s">
        <v>27662</v>
      </c>
      <c r="F3819" s="3" t="s">
        <v>27663</v>
      </c>
      <c r="G3819" s="3" t="s">
        <v>27663</v>
      </c>
      <c r="H3819" s="3" t="s">
        <v>27664</v>
      </c>
      <c r="I3819" s="3" t="str">
        <f>IFERROR(__xludf.DUMMYFUNCTION("GOOGLETRANSLATE(H3819,""id"",""en"")"),"young marriage is good, yes, parents")</f>
        <v>young marriage is good, yes, parents</v>
      </c>
    </row>
    <row r="3820" ht="15.75" customHeight="1">
      <c r="A3820" s="3" t="s">
        <v>27665</v>
      </c>
      <c r="B3820" s="3" t="s">
        <v>27666</v>
      </c>
      <c r="C3820" s="3" t="s">
        <v>27667</v>
      </c>
      <c r="D3820" s="3" t="s">
        <v>27668</v>
      </c>
      <c r="E3820" s="3" t="s">
        <v>27669</v>
      </c>
      <c r="F3820" s="3" t="s">
        <v>27670</v>
      </c>
      <c r="G3820" s="3" t="s">
        <v>27671</v>
      </c>
      <c r="H3820" s="3" t="s">
        <v>27672</v>
      </c>
      <c r="I3820" s="3" t="str">
        <f>IFERROR(__xludf.DUMMYFUNCTION("GOOGLETRANSLATE(H3820,""id"",""en"")"),"It's legitimate, if the mental money is okay, it's easy to avoid adultery, Idih is not really the elak of adultery, not a young marriage boyfriend")</f>
        <v>It's legitimate, if the mental money is okay, it's easy to avoid adultery, Idih is not really the elak of adultery, not a young marriage boyfriend</v>
      </c>
    </row>
    <row r="3821" ht="15.75" customHeight="1">
      <c r="A3821" s="3" t="s">
        <v>27673</v>
      </c>
      <c r="B3821" s="3" t="s">
        <v>27674</v>
      </c>
      <c r="C3821" s="3" t="s">
        <v>27675</v>
      </c>
      <c r="D3821" s="3" t="s">
        <v>27676</v>
      </c>
      <c r="E3821" s="3" t="s">
        <v>27676</v>
      </c>
      <c r="F3821" s="3" t="s">
        <v>27677</v>
      </c>
      <c r="G3821" s="3" t="s">
        <v>27678</v>
      </c>
      <c r="H3821" s="3" t="s">
        <v>27679</v>
      </c>
      <c r="I3821" s="3" t="str">
        <f>IFERROR(__xludf.DUMMYFUNCTION("GOOGLETRANSLATE(H3821,""id"",""en"")"),"Bagus Marriage Young Receive Family Risk Forms")</f>
        <v>Bagus Marriage Young Receive Family Risk Forms</v>
      </c>
    </row>
    <row r="3822" ht="15.75" customHeight="1">
      <c r="A3822" s="3" t="s">
        <v>27680</v>
      </c>
      <c r="B3822" s="3" t="s">
        <v>27681</v>
      </c>
      <c r="C3822" s="3" t="s">
        <v>27682</v>
      </c>
      <c r="D3822" s="3" t="s">
        <v>27683</v>
      </c>
      <c r="E3822" s="3" t="s">
        <v>27684</v>
      </c>
      <c r="F3822" s="3" t="s">
        <v>27685</v>
      </c>
      <c r="G3822" s="3" t="s">
        <v>27686</v>
      </c>
      <c r="H3822" s="3" t="s">
        <v>27687</v>
      </c>
      <c r="I3822" s="3" t="str">
        <f>IFERROR(__xludf.DUMMYFUNCTION("GOOGLETRANSLATE(H3822,""id"",""en"")"),"Just kick typing wrong, I invite the marriage to get married young, I agreed to excessive public interest in the divorce schedule. Agree")</f>
        <v>Just kick typing wrong, I invite the marriage to get married young, I agreed to excessive public interest in the divorce schedule. Agree</v>
      </c>
    </row>
    <row r="3823" ht="15.75" customHeight="1">
      <c r="A3823" s="3" t="s">
        <v>27688</v>
      </c>
      <c r="B3823" s="3" t="s">
        <v>27688</v>
      </c>
      <c r="C3823" s="3" t="s">
        <v>27689</v>
      </c>
      <c r="D3823" s="3" t="s">
        <v>27690</v>
      </c>
      <c r="E3823" s="3" t="s">
        <v>27691</v>
      </c>
      <c r="F3823" s="3" t="s">
        <v>27692</v>
      </c>
      <c r="G3823" s="3" t="s">
        <v>27693</v>
      </c>
      <c r="H3823" s="3" t="s">
        <v>27694</v>
      </c>
      <c r="I3823" s="3" t="str">
        <f>IFERROR(__xludf.DUMMYFUNCTION("GOOGLETRANSLATE(H3823,""id"",""en"")"),"Just hand over the honest young marriage unless it's a minimum of the Bill Gates Life of Children Difficult to Marry Cmn Cases of Marriage")</f>
        <v>Just hand over the honest young marriage unless it's a minimum of the Bill Gates Life of Children Difficult to Marry Cmn Cases of Marriage</v>
      </c>
    </row>
    <row r="3824" ht="15.75" customHeight="1">
      <c r="A3824" s="3" t="s">
        <v>27695</v>
      </c>
      <c r="B3824" s="3" t="s">
        <v>27696</v>
      </c>
      <c r="C3824" s="3" t="s">
        <v>27697</v>
      </c>
      <c r="D3824" s="3" t="s">
        <v>27698</v>
      </c>
      <c r="E3824" s="3" t="s">
        <v>27699</v>
      </c>
      <c r="F3824" s="3" t="s">
        <v>27700</v>
      </c>
      <c r="G3824" s="3" t="s">
        <v>27701</v>
      </c>
      <c r="H3824" s="3" t="s">
        <v>27702</v>
      </c>
      <c r="I3824" s="3" t="str">
        <f>IFERROR(__xludf.DUMMYFUNCTION("GOOGLETRANSLATE(H3824,""id"",""en"")"),"said the young marriage, the mental economy takes care of the child, sorry if the child will be a parent knowing the foster")</f>
        <v>said the young marriage, the mental economy takes care of the child, sorry if the child will be a parent knowing the foster</v>
      </c>
    </row>
    <row r="3825" ht="15.75" customHeight="1">
      <c r="A3825" s="3" t="s">
        <v>27703</v>
      </c>
      <c r="B3825" s="3" t="s">
        <v>27704</v>
      </c>
      <c r="C3825" s="3" t="s">
        <v>27705</v>
      </c>
      <c r="D3825" s="3" t="s">
        <v>27706</v>
      </c>
      <c r="E3825" s="3" t="s">
        <v>27707</v>
      </c>
      <c r="F3825" s="3" t="s">
        <v>27708</v>
      </c>
      <c r="G3825" s="3" t="s">
        <v>27709</v>
      </c>
      <c r="H3825" s="3" t="s">
        <v>27710</v>
      </c>
      <c r="I3825" s="3" t="str">
        <f>IFERROR(__xludf.DUMMYFUNCTION("GOOGLETRANSLATE(H3825,""id"",""en"")"),"I'm not mistaken, the young money mental money thinks of the family")</f>
        <v>I'm not mistaken, the young money mental money thinks of the family</v>
      </c>
    </row>
    <row r="3826" ht="15.75" customHeight="1">
      <c r="A3826" s="3" t="s">
        <v>27711</v>
      </c>
      <c r="B3826" s="3" t="s">
        <v>27712</v>
      </c>
      <c r="C3826" s="3" t="s">
        <v>27713</v>
      </c>
      <c r="D3826" s="3" t="s">
        <v>27714</v>
      </c>
      <c r="E3826" s="3" t="s">
        <v>27715</v>
      </c>
      <c r="F3826" s="3" t="s">
        <v>27716</v>
      </c>
      <c r="G3826" s="3" t="s">
        <v>27717</v>
      </c>
      <c r="H3826" s="3" t="s">
        <v>27718</v>
      </c>
      <c r="I3826" s="3" t="str">
        <f>IFERROR(__xludf.DUMMYFUNCTION("GOOGLETRANSLATE(H3826,""id"",""en"")"),"After the marriage trial, the child says dear because the young marriage is married, says the old virgin is best -selling selfish thinking of parents")</f>
        <v>After the marriage trial, the child says dear because the young marriage is married, says the old virgin is best -selling selfish thinking of parents</v>
      </c>
    </row>
    <row r="3827" ht="15.75" customHeight="1">
      <c r="A3827" s="3" t="s">
        <v>27719</v>
      </c>
      <c r="B3827" s="3" t="s">
        <v>27720</v>
      </c>
      <c r="C3827" s="3" t="s">
        <v>27721</v>
      </c>
      <c r="D3827" s="3" t="s">
        <v>27722</v>
      </c>
      <c r="E3827" s="3" t="s">
        <v>27723</v>
      </c>
      <c r="F3827" s="3" t="s">
        <v>27724</v>
      </c>
      <c r="G3827" s="3" t="s">
        <v>27724</v>
      </c>
      <c r="H3827" s="3" t="s">
        <v>27725</v>
      </c>
      <c r="I3827" s="3" t="str">
        <f>IFERROR(__xludf.DUMMYFUNCTION("GOOGLETRANSLATE(H3827,""id"",""en"")"),"If you get married")</f>
        <v>If you get married</v>
      </c>
    </row>
    <row r="3828" ht="15.75" customHeight="1">
      <c r="A3828" s="3" t="s">
        <v>27726</v>
      </c>
      <c r="B3828" s="3" t="s">
        <v>27726</v>
      </c>
      <c r="C3828" s="3" t="s">
        <v>27727</v>
      </c>
      <c r="D3828" s="3" t="s">
        <v>27728</v>
      </c>
      <c r="E3828" s="3" t="s">
        <v>27729</v>
      </c>
      <c r="F3828" s="3" t="s">
        <v>27730</v>
      </c>
      <c r="G3828" s="3" t="s">
        <v>27731</v>
      </c>
      <c r="H3828" s="3" t="s">
        <v>27732</v>
      </c>
      <c r="I3828" s="3" t="str">
        <f>IFERROR(__xludf.DUMMYFUNCTION("GOOGLETRANSLATE(H3828,""id"",""en"")"),"cool people while the money supports is full of young marriage, the fall is forced mentally the influence of sii if the original")</f>
        <v>cool people while the money supports is full of young marriage, the fall is forced mentally the influence of sii if the original</v>
      </c>
    </row>
    <row r="3829" ht="15.75" customHeight="1">
      <c r="A3829" s="3" t="s">
        <v>27733</v>
      </c>
      <c r="B3829" s="3" t="s">
        <v>27734</v>
      </c>
      <c r="C3829" s="3" t="s">
        <v>27735</v>
      </c>
      <c r="D3829" s="3" t="s">
        <v>27736</v>
      </c>
      <c r="E3829" s="3" t="s">
        <v>27736</v>
      </c>
      <c r="F3829" s="3" t="s">
        <v>27737</v>
      </c>
      <c r="G3829" s="3" t="s">
        <v>27738</v>
      </c>
      <c r="H3829" s="3" t="s">
        <v>27739</v>
      </c>
      <c r="I3829" s="3" t="str">
        <f>IFERROR(__xludf.DUMMYFUNCTION("GOOGLETRANSLATE(H3829,""id"",""en"")"),"Daulay Hindar Young Marriage Bro, Young Marriage Awikwok")</f>
        <v>Daulay Hindar Young Marriage Bro, Young Marriage Awikwok</v>
      </c>
    </row>
    <row r="3830" ht="15.75" customHeight="1">
      <c r="A3830" s="3" t="s">
        <v>27740</v>
      </c>
      <c r="B3830" s="3" t="s">
        <v>27741</v>
      </c>
      <c r="C3830" s="3" t="s">
        <v>27742</v>
      </c>
      <c r="D3830" s="3" t="s">
        <v>27743</v>
      </c>
      <c r="E3830" s="3" t="s">
        <v>27744</v>
      </c>
      <c r="F3830" s="3" t="s">
        <v>27745</v>
      </c>
      <c r="G3830" s="3" t="s">
        <v>27746</v>
      </c>
      <c r="H3830" s="3" t="s">
        <v>27747</v>
      </c>
      <c r="I3830" s="3" t="str">
        <f>IFERROR(__xludf.DUMMYFUNCTION("GOOGLETRANSLATE(H3830,""id"",""en"")"),"It is wrong to get married young while able to get married trivial people just sell mental money material anyway")</f>
        <v>It is wrong to get married young while able to get married trivial people just sell mental money material anyway</v>
      </c>
    </row>
    <row r="3831" ht="15.75" customHeight="1">
      <c r="A3831" s="3" t="s">
        <v>27748</v>
      </c>
      <c r="B3831" s="3" t="s">
        <v>27749</v>
      </c>
      <c r="C3831" s="3" t="s">
        <v>27750</v>
      </c>
      <c r="D3831" s="3" t="s">
        <v>27751</v>
      </c>
      <c r="E3831" s="3" t="s">
        <v>27752</v>
      </c>
      <c r="F3831" s="3" t="s">
        <v>27753</v>
      </c>
      <c r="G3831" s="3" t="s">
        <v>27754</v>
      </c>
      <c r="H3831" s="3" t="s">
        <v>27755</v>
      </c>
      <c r="I3831" s="3" t="str">
        <f>IFERROR(__xludf.DUMMYFUNCTION("GOOGLETRANSLATE(H3831,""id"",""en"")"),"not fan is young, the exploration of young marriages is afraid of mentally, people promise to bring the name of Allah, just renew the oopsie")</f>
        <v>not fan is young, the exploration of young marriages is afraid of mentally, people promise to bring the name of Allah, just renew the oopsie</v>
      </c>
    </row>
    <row r="3832" ht="15.75" customHeight="1">
      <c r="A3832" s="3" t="s">
        <v>27756</v>
      </c>
      <c r="B3832" s="3" t="s">
        <v>27756</v>
      </c>
      <c r="C3832" s="3" t="s">
        <v>27757</v>
      </c>
      <c r="D3832" s="3" t="s">
        <v>27758</v>
      </c>
      <c r="E3832" s="3" t="s">
        <v>27759</v>
      </c>
      <c r="F3832" s="3" t="s">
        <v>27760</v>
      </c>
      <c r="G3832" s="3" t="s">
        <v>27761</v>
      </c>
      <c r="H3832" s="3" t="s">
        <v>27762</v>
      </c>
      <c r="I3832" s="3" t="str">
        <f>IFERROR(__xludf.DUMMYFUNCTION("GOOGLETRANSLATE(H3832,""id"",""en"")"),"just if your parents are apparently a match after graduating from college, I don't want")</f>
        <v>just if your parents are apparently a match after graduating from college, I don't want</v>
      </c>
    </row>
    <row r="3833" ht="15.75" customHeight="1">
      <c r="A3833" s="3" t="s">
        <v>27763</v>
      </c>
      <c r="B3833" s="3" t="s">
        <v>27763</v>
      </c>
      <c r="C3833" s="3" t="s">
        <v>27764</v>
      </c>
      <c r="D3833" s="3" t="s">
        <v>27765</v>
      </c>
      <c r="E3833" s="3" t="s">
        <v>27766</v>
      </c>
      <c r="F3833" s="3" t="s">
        <v>27767</v>
      </c>
      <c r="G3833" s="3" t="s">
        <v>27768</v>
      </c>
      <c r="H3833" s="3" t="s">
        <v>27769</v>
      </c>
      <c r="I3833" s="3" t="str">
        <f>IFERROR(__xludf.DUMMYFUNCTION("GOOGLETRANSLATE(H3833,""id"",""en"")"),"Yes, if you get a young marriage, the money is okay, it's okay if you just get married, you use the money for mental people")</f>
        <v>Yes, if you get a young marriage, the money is okay, it's okay if you just get married, you use the money for mental people</v>
      </c>
    </row>
    <row r="3834" ht="15.75" customHeight="1">
      <c r="A3834" s="3" t="s">
        <v>27770</v>
      </c>
      <c r="B3834" s="3" t="s">
        <v>27771</v>
      </c>
      <c r="C3834" s="3" t="s">
        <v>27772</v>
      </c>
      <c r="D3834" s="3" t="s">
        <v>27773</v>
      </c>
      <c r="E3834" s="3" t="s">
        <v>27774</v>
      </c>
      <c r="F3834" s="3" t="s">
        <v>27775</v>
      </c>
      <c r="G3834" s="3" t="s">
        <v>27776</v>
      </c>
      <c r="H3834" s="3" t="s">
        <v>27777</v>
      </c>
      <c r="I3834" s="3" t="str">
        <f>IFERROR(__xludf.DUMMYFUNCTION("GOOGLETRANSLATE(H3834,""id"",""en"")"),"Bro really suggested that liberal people like to mocking Muslim young marriages because of the groin accusations")</f>
        <v>Bro really suggested that liberal people like to mocking Muslim young marriages because of the groin accusations</v>
      </c>
    </row>
    <row r="3835" ht="15.75" customHeight="1">
      <c r="A3835" s="3" t="s">
        <v>27778</v>
      </c>
      <c r="B3835" s="3" t="s">
        <v>27778</v>
      </c>
      <c r="C3835" s="3" t="s">
        <v>27779</v>
      </c>
      <c r="D3835" s="3" t="s">
        <v>27780</v>
      </c>
      <c r="E3835" s="3" t="s">
        <v>27781</v>
      </c>
      <c r="F3835" s="3" t="s">
        <v>27782</v>
      </c>
      <c r="G3835" s="3" t="s">
        <v>27783</v>
      </c>
      <c r="H3835" s="3" t="s">
        <v>27784</v>
      </c>
      <c r="I3835" s="3" t="str">
        <f>IFERROR(__xludf.DUMMYFUNCTION("GOOGLETRANSLATE(H3835,""id"",""en"")"),"young age if the family is mature money if you teach the money of parents mentally mending young marriage, sorry for children")</f>
        <v>young age if the family is mature money if you teach the money of parents mentally mending young marriage, sorry for children</v>
      </c>
    </row>
    <row r="3836" ht="15.75" customHeight="1">
      <c r="A3836" s="3" t="s">
        <v>27785</v>
      </c>
      <c r="B3836" s="3" t="s">
        <v>27786</v>
      </c>
      <c r="C3836" s="3" t="s">
        <v>27787</v>
      </c>
      <c r="D3836" s="3" t="s">
        <v>27788</v>
      </c>
      <c r="E3836" s="3" t="s">
        <v>27788</v>
      </c>
      <c r="F3836" s="3" t="s">
        <v>27789</v>
      </c>
      <c r="G3836" s="3" t="s">
        <v>27790</v>
      </c>
      <c r="H3836" s="3" t="s">
        <v>27791</v>
      </c>
      <c r="I3836" s="3" t="str">
        <f>IFERROR(__xludf.DUMMYFUNCTION("GOOGLETRANSLATE(H3836,""id"",""en"")"),"Comfortable Young Enjoy Modall Marriage")</f>
        <v>Comfortable Young Enjoy Modall Marriage</v>
      </c>
    </row>
    <row r="3837" ht="15.75" customHeight="1">
      <c r="A3837" s="3" t="s">
        <v>27792</v>
      </c>
      <c r="B3837" s="3" t="s">
        <v>27792</v>
      </c>
      <c r="C3837" s="3" t="s">
        <v>27793</v>
      </c>
      <c r="D3837" s="3" t="s">
        <v>27794</v>
      </c>
      <c r="E3837" s="3" t="s">
        <v>27795</v>
      </c>
      <c r="F3837" s="3" t="s">
        <v>27796</v>
      </c>
      <c r="G3837" s="3" t="s">
        <v>27797</v>
      </c>
      <c r="H3837" s="3" t="s">
        <v>27798</v>
      </c>
      <c r="I3837" s="3" t="str">
        <f>IFERROR(__xludf.DUMMYFUNCTION("GOOGLETRANSLATE(H3837,""id"",""en"")"),"young marriage if it is quite mentally mentally okay marriage young prestige")</f>
        <v>young marriage if it is quite mentally mentally okay marriage young prestige</v>
      </c>
    </row>
    <row r="3838" ht="15.75" customHeight="1">
      <c r="A3838" s="3" t="s">
        <v>27799</v>
      </c>
      <c r="B3838" s="3" t="s">
        <v>27800</v>
      </c>
      <c r="C3838" s="3" t="s">
        <v>27801</v>
      </c>
      <c r="D3838" s="3" t="s">
        <v>27802</v>
      </c>
      <c r="E3838" s="3" t="s">
        <v>27803</v>
      </c>
      <c r="F3838" s="3" t="s">
        <v>27804</v>
      </c>
      <c r="G3838" s="3" t="s">
        <v>27805</v>
      </c>
      <c r="H3838" s="3" t="s">
        <v>27806</v>
      </c>
      <c r="I3838" s="3" t="str">
        <f>IFERROR(__xludf.DUMMYFUNCTION("GOOGLETRANSLATE(H3838,""id"",""en"")"),"if poor, see the aspect of young marriage money, young marriage is minor age")</f>
        <v>if poor, see the aspect of young marriage money, young marriage is minor age</v>
      </c>
    </row>
    <row r="3839" ht="15.75" customHeight="1">
      <c r="A3839" s="3" t="s">
        <v>27807</v>
      </c>
      <c r="B3839" s="3" t="s">
        <v>27807</v>
      </c>
      <c r="C3839" s="3" t="s">
        <v>27808</v>
      </c>
      <c r="D3839" s="3" t="s">
        <v>27809</v>
      </c>
      <c r="E3839" s="3" t="s">
        <v>27810</v>
      </c>
      <c r="F3839" s="3" t="s">
        <v>27811</v>
      </c>
      <c r="G3839" s="3" t="s">
        <v>27811</v>
      </c>
      <c r="H3839" s="3" t="s">
        <v>27812</v>
      </c>
      <c r="I3839" s="3" t="str">
        <f>IFERROR(__xludf.DUMMYFUNCTION("GOOGLETRANSLATE(H3839,""id"",""en"")"),"young standard marriage age")</f>
        <v>young standard marriage age</v>
      </c>
    </row>
    <row r="3840" ht="15.75" customHeight="1">
      <c r="A3840" s="3" t="s">
        <v>27813</v>
      </c>
      <c r="B3840" s="3" t="s">
        <v>27814</v>
      </c>
      <c r="C3840" s="3" t="s">
        <v>27815</v>
      </c>
      <c r="D3840" s="3" t="s">
        <v>27816</v>
      </c>
      <c r="E3840" s="3" t="s">
        <v>27817</v>
      </c>
      <c r="F3840" s="3" t="s">
        <v>27818</v>
      </c>
      <c r="G3840" s="3" t="s">
        <v>27819</v>
      </c>
      <c r="H3840" s="3" t="s">
        <v>27820</v>
      </c>
      <c r="I3840" s="3" t="str">
        <f>IFERROR(__xludf.DUMMYFUNCTION("GOOGLETRANSLATE(H3840,""id"",""en"")"),"Gakkk Goals young marriage to increase the number of births of Indonesia")</f>
        <v>Gakkk Goals young marriage to increase the number of births of Indonesia</v>
      </c>
    </row>
    <row r="3841" ht="15.75" customHeight="1">
      <c r="A3841" s="3" t="s">
        <v>27821</v>
      </c>
      <c r="B3841" s="3" t="s">
        <v>27821</v>
      </c>
      <c r="C3841" s="3" t="s">
        <v>27822</v>
      </c>
      <c r="D3841" s="3" t="s">
        <v>27823</v>
      </c>
      <c r="E3841" s="3" t="s">
        <v>27824</v>
      </c>
      <c r="F3841" s="3" t="s">
        <v>27825</v>
      </c>
      <c r="G3841" s="3" t="s">
        <v>27826</v>
      </c>
      <c r="H3841" s="3" t="s">
        <v>27827</v>
      </c>
      <c r="I3841" s="3" t="str">
        <f>IFERROR(__xludf.DUMMYFUNCTION("GOOGLETRANSLATE(H3841,""id"",""en"")"),"Gadak wrong hanging people, young people are satisfied first, I prepare the mental money, it's easy to plan the marriage of the ngindarin ngindarin adultery.")</f>
        <v>Gadak wrong hanging people, young people are satisfied first, I prepare the mental money, it's easy to plan the marriage of the ngindarin ngindarin adultery.</v>
      </c>
    </row>
    <row r="3842" ht="15.75" customHeight="1">
      <c r="A3842" s="3" t="s">
        <v>27828</v>
      </c>
      <c r="B3842" s="3" t="s">
        <v>27828</v>
      </c>
      <c r="C3842" s="3" t="s">
        <v>27829</v>
      </c>
      <c r="D3842" s="3" t="s">
        <v>27830</v>
      </c>
      <c r="E3842" s="3" t="s">
        <v>27831</v>
      </c>
      <c r="F3842" s="3" t="s">
        <v>27832</v>
      </c>
      <c r="G3842" s="3" t="s">
        <v>27833</v>
      </c>
      <c r="H3842" s="3" t="s">
        <v>27834</v>
      </c>
      <c r="I3842" s="3" t="str">
        <f>IFERROR(__xludf.DUMMYFUNCTION("GOOGLETRANSLATE(H3842,""id"",""en"")"),"yes young think of marriage just relax")</f>
        <v>yes young think of marriage just relax</v>
      </c>
    </row>
    <row r="3843" ht="15.75" customHeight="1">
      <c r="A3843" s="3" t="s">
        <v>27835</v>
      </c>
      <c r="B3843" s="3" t="s">
        <v>27835</v>
      </c>
      <c r="C3843" s="3" t="s">
        <v>27836</v>
      </c>
      <c r="D3843" s="3" t="s">
        <v>27837</v>
      </c>
      <c r="E3843" s="3" t="s">
        <v>27838</v>
      </c>
      <c r="F3843" s="3" t="s">
        <v>27839</v>
      </c>
      <c r="G3843" s="3" t="s">
        <v>27840</v>
      </c>
      <c r="H3843" s="3" t="s">
        <v>27841</v>
      </c>
      <c r="I3843" s="3" t="str">
        <f>IFERROR(__xludf.DUMMYFUNCTION("GOOGLETRANSLATE(H3843,""id"",""en"")"),"If you get pregnant there, the child is digesin, the Indonesian free sex is western -style, turn to get pregnant, panic in the style of Eastern, marriage, the child of the poor child from marriage is young, just throw it away.")</f>
        <v>If you get pregnant there, the child is digesin, the Indonesian free sex is western -style, turn to get pregnant, panic in the style of Eastern, marriage, the child of the poor child from marriage is young, just throw it away.</v>
      </c>
    </row>
    <row r="3844" ht="15.75" customHeight="1">
      <c r="A3844" s="3" t="s">
        <v>27842</v>
      </c>
      <c r="B3844" s="3" t="s">
        <v>27843</v>
      </c>
      <c r="C3844" s="3" t="s">
        <v>27844</v>
      </c>
      <c r="D3844" s="3" t="s">
        <v>27845</v>
      </c>
      <c r="E3844" s="3" t="s">
        <v>27846</v>
      </c>
      <c r="F3844" s="3" t="s">
        <v>27847</v>
      </c>
      <c r="G3844" s="3" t="s">
        <v>27848</v>
      </c>
      <c r="H3844" s="3" t="s">
        <v>27849</v>
      </c>
      <c r="I3844" s="3" t="str">
        <f>IFERROR(__xludf.DUMMYFUNCTION("GOOGLETRANSLATE(H3844,""id"",""en"")"),"Marriage Young Yes Marriage according to Age Set the Law of Marriage Men Men Men at least as long as mental money yes not to break up")</f>
        <v>Marriage Young Yes Marriage according to Age Set the Law of Marriage Men Men Men at least as long as mental money yes not to break up</v>
      </c>
    </row>
    <row r="3845" ht="15.75" customHeight="1">
      <c r="A3845" s="3" t="s">
        <v>27850</v>
      </c>
      <c r="B3845" s="3" t="s">
        <v>27850</v>
      </c>
      <c r="C3845" s="3" t="s">
        <v>27851</v>
      </c>
      <c r="D3845" s="3" t="s">
        <v>27852</v>
      </c>
      <c r="E3845" s="3" t="s">
        <v>27853</v>
      </c>
      <c r="F3845" s="3" t="s">
        <v>27854</v>
      </c>
      <c r="G3845" s="3" t="s">
        <v>27855</v>
      </c>
      <c r="H3845" s="3" t="s">
        <v>27856</v>
      </c>
      <c r="I3845" s="3" t="str">
        <f>IFERROR(__xludf.DUMMYFUNCTION("GOOGLETRANSLATE(H3845,""id"",""en"")"),"Young Marriage Prayer Very Sincere, I hope you just get a young divorce")</f>
        <v>Young Marriage Prayer Very Sincere, I hope you just get a young divorce</v>
      </c>
    </row>
    <row r="3846" ht="15.75" customHeight="1">
      <c r="A3846" s="3" t="s">
        <v>27857</v>
      </c>
      <c r="B3846" s="3" t="s">
        <v>27857</v>
      </c>
      <c r="C3846" s="3" t="s">
        <v>27857</v>
      </c>
      <c r="D3846" s="3" t="s">
        <v>27858</v>
      </c>
      <c r="E3846" s="3" t="s">
        <v>27859</v>
      </c>
      <c r="F3846" s="3" t="s">
        <v>27860</v>
      </c>
      <c r="G3846" s="3" t="s">
        <v>27861</v>
      </c>
      <c r="H3846" s="3" t="s">
        <v>27862</v>
      </c>
      <c r="I3846" s="3" t="str">
        <f>IFERROR(__xludf.DUMMYFUNCTION("GOOGLETRANSLATE(H3846,""id"",""en"")"),"yes, if the material is mental, youth marriage is a turn")</f>
        <v>yes, if the material is mental, youth marriage is a turn</v>
      </c>
    </row>
    <row r="3847" ht="15.75" customHeight="1">
      <c r="A3847" s="3" t="s">
        <v>27863</v>
      </c>
      <c r="B3847" s="3" t="s">
        <v>27864</v>
      </c>
      <c r="C3847" s="3" t="s">
        <v>27865</v>
      </c>
      <c r="D3847" s="3" t="s">
        <v>27866</v>
      </c>
      <c r="E3847" s="3" t="s">
        <v>27867</v>
      </c>
      <c r="F3847" s="3" t="s">
        <v>27868</v>
      </c>
      <c r="G3847" s="3" t="s">
        <v>27869</v>
      </c>
      <c r="H3847" s="3" t="s">
        <v>27870</v>
      </c>
      <c r="I3847" s="3" t="str">
        <f>IFERROR(__xludf.DUMMYFUNCTION("GOOGLETRANSLATE(H3847,""id"",""en"")"),"Poor boyfriend elementary school class marriage classmates class looking for young adaptation")</f>
        <v>Poor boyfriend elementary school class marriage classmates class looking for young adaptation</v>
      </c>
    </row>
    <row r="3848" ht="15.75" customHeight="1">
      <c r="A3848" s="3" t="s">
        <v>27871</v>
      </c>
      <c r="B3848" s="3" t="s">
        <v>27872</v>
      </c>
      <c r="C3848" s="3" t="s">
        <v>27873</v>
      </c>
      <c r="D3848" s="3" t="s">
        <v>27874</v>
      </c>
      <c r="E3848" s="3" t="s">
        <v>27875</v>
      </c>
      <c r="F3848" s="3" t="s">
        <v>27876</v>
      </c>
      <c r="G3848" s="3" t="s">
        <v>27877</v>
      </c>
      <c r="H3848" s="3" t="s">
        <v>27878</v>
      </c>
      <c r="I3848" s="3" t="str">
        <f>IFERROR(__xludf.DUMMYFUNCTION("GOOGLETRANSLATE(H3848,""id"",""en"")"),"hehehe good young marriage number for divorce numbers for pregnant girls marriage naughty naughty naughty numbers etc. png supporting lgbt really pondok alias mksdmu only stones khhhhhhhhhhhhhhhhhhhhh")</f>
        <v>hehehe good young marriage number for divorce numbers for pregnant girls marriage naughty naughty naughty numbers etc. png supporting lgbt really pondok alias mksdmu only stones khhhhhhhhhhhhhhhhhhhhh</v>
      </c>
    </row>
    <row r="3849" ht="15.75" customHeight="1">
      <c r="A3849" s="3" t="s">
        <v>27879</v>
      </c>
      <c r="B3849" s="3" t="s">
        <v>27880</v>
      </c>
      <c r="C3849" s="3" t="s">
        <v>27881</v>
      </c>
      <c r="D3849" s="3" t="s">
        <v>27882</v>
      </c>
      <c r="E3849" s="3" t="s">
        <v>27883</v>
      </c>
      <c r="F3849" s="3" t="s">
        <v>27884</v>
      </c>
      <c r="G3849" s="3" t="s">
        <v>27885</v>
      </c>
      <c r="H3849" s="3" t="s">
        <v>27886</v>
      </c>
      <c r="I3849" s="3" t="str">
        <f>IFERROR(__xludf.DUMMYFUNCTION("GOOGLETRANSLATE(H3849,""id"",""en"")"),"if accepting marriage life reality better marriage young victims")</f>
        <v>if accepting marriage life reality better marriage young victims</v>
      </c>
    </row>
    <row r="3850" ht="15.75" customHeight="1">
      <c r="A3850" s="3" t="s">
        <v>27887</v>
      </c>
      <c r="B3850" s="3" t="s">
        <v>27887</v>
      </c>
      <c r="C3850" s="3" t="s">
        <v>27888</v>
      </c>
      <c r="D3850" s="3" t="s">
        <v>27889</v>
      </c>
      <c r="E3850" s="3" t="s">
        <v>27890</v>
      </c>
      <c r="F3850" s="3" t="s">
        <v>27891</v>
      </c>
      <c r="G3850" s="3" t="s">
        <v>27891</v>
      </c>
      <c r="H3850" s="3" t="s">
        <v>27892</v>
      </c>
      <c r="I3850" s="3" t="str">
        <f>IFERROR(__xludf.DUMMYFUNCTION("GOOGLETRANSLATE(H3850,""id"",""en"")"),"Young Marriage Come on Meme")</f>
        <v>Young Marriage Come on Meme</v>
      </c>
    </row>
    <row r="3851" ht="15.75" customHeight="1">
      <c r="A3851" s="3" t="s">
        <v>27893</v>
      </c>
      <c r="B3851" s="3" t="s">
        <v>27893</v>
      </c>
      <c r="C3851" s="3" t="s">
        <v>27893</v>
      </c>
      <c r="D3851" s="3" t="s">
        <v>27894</v>
      </c>
      <c r="E3851" s="3" t="s">
        <v>27895</v>
      </c>
      <c r="F3851" s="3" t="s">
        <v>27896</v>
      </c>
      <c r="G3851" s="3" t="s">
        <v>27896</v>
      </c>
      <c r="H3851" s="3" t="s">
        <v>27897</v>
      </c>
      <c r="I3851" s="3" t="str">
        <f>IFERROR(__xludf.DUMMYFUNCTION("GOOGLETRANSLATE(H3851,""id"",""en"")"),"young marriage victim")</f>
        <v>young marriage victim</v>
      </c>
    </row>
    <row r="3852" ht="15.75" customHeight="1">
      <c r="A3852" s="3" t="s">
        <v>27898</v>
      </c>
      <c r="B3852" s="3" t="s">
        <v>27898</v>
      </c>
      <c r="C3852" s="3" t="s">
        <v>27899</v>
      </c>
      <c r="D3852" s="3" t="s">
        <v>27900</v>
      </c>
      <c r="E3852" s="3" t="s">
        <v>27901</v>
      </c>
      <c r="F3852" s="3" t="s">
        <v>27902</v>
      </c>
      <c r="G3852" s="3" t="s">
        <v>27903</v>
      </c>
      <c r="H3852" s="3" t="s">
        <v>27904</v>
      </c>
      <c r="I3852" s="3" t="str">
        <f>IFERROR(__xludf.DUMMYFUNCTION("GOOGLETRANSLATE(H3852,""id"",""en"")"),"If you live enough, you will marry a young boyfriend's marriage, duhh")</f>
        <v>If you live enough, you will marry a young boyfriend's marriage, duhh</v>
      </c>
    </row>
    <row r="3853" ht="15.75" customHeight="1">
      <c r="A3853" s="3" t="s">
        <v>27905</v>
      </c>
      <c r="B3853" s="3" t="s">
        <v>27905</v>
      </c>
      <c r="C3853" s="3" t="s">
        <v>27906</v>
      </c>
      <c r="D3853" s="3" t="s">
        <v>27907</v>
      </c>
      <c r="E3853" s="3" t="s">
        <v>27908</v>
      </c>
      <c r="F3853" s="3" t="s">
        <v>27909</v>
      </c>
      <c r="G3853" s="3" t="s">
        <v>27910</v>
      </c>
      <c r="H3853" s="3" t="s">
        <v>27911</v>
      </c>
      <c r="I3853" s="3" t="str">
        <f>IFERROR(__xludf.DUMMYFUNCTION("GOOGLETRANSLATE(H3853,""id"",""en"")"),"Real Fear of the village of ISI NIKAH MUDA if you live in a child's marriage")</f>
        <v>Real Fear of the village of ISI NIKAH MUDA if you live in a child's marriage</v>
      </c>
    </row>
    <row r="3854" ht="15.75" customHeight="1">
      <c r="A3854" s="3" t="s">
        <v>27912</v>
      </c>
      <c r="B3854" s="3" t="s">
        <v>27912</v>
      </c>
      <c r="C3854" s="3" t="s">
        <v>27913</v>
      </c>
      <c r="D3854" s="3" t="s">
        <v>27914</v>
      </c>
      <c r="E3854" s="3" t="s">
        <v>27915</v>
      </c>
      <c r="F3854" s="3" t="s">
        <v>27916</v>
      </c>
      <c r="G3854" s="3" t="s">
        <v>27916</v>
      </c>
      <c r="H3854" s="3" t="s">
        <v>27917</v>
      </c>
      <c r="I3854" s="3" t="str">
        <f>IFERROR(__xludf.DUMMYFUNCTION("GOOGLETRANSLATE(H3854,""id"",""en"")"),"Young Marriage Filmseries Young Marriage in Real Life Gatau, Gaprnh people")</f>
        <v>Young Marriage Filmseries Young Marriage in Real Life Gatau, Gaprnh people</v>
      </c>
    </row>
    <row r="3855" ht="15.75" customHeight="1">
      <c r="A3855" s="3" t="s">
        <v>27918</v>
      </c>
      <c r="B3855" s="3" t="s">
        <v>27918</v>
      </c>
      <c r="C3855" s="3" t="s">
        <v>27919</v>
      </c>
      <c r="D3855" s="3" t="s">
        <v>27920</v>
      </c>
      <c r="E3855" s="3" t="s">
        <v>27921</v>
      </c>
      <c r="F3855" s="3" t="s">
        <v>27922</v>
      </c>
      <c r="G3855" s="3" t="s">
        <v>27923</v>
      </c>
      <c r="H3855" s="3" t="s">
        <v>27924</v>
      </c>
      <c r="I3855" s="3" t="str">
        <f>IFERROR(__xludf.DUMMYFUNCTION("GOOGLETRANSLATE(H3855,""id"",""en"")"),"nntn the young marriage background movie because the classic base is, yeah, it's just baper njrot ending, you know")</f>
        <v>nntn the young marriage background movie because the classic base is, yeah, it's just baper njrot ending, you know</v>
      </c>
    </row>
    <row r="3856" ht="15.75" customHeight="1">
      <c r="A3856" s="3" t="s">
        <v>27925</v>
      </c>
      <c r="B3856" s="3" t="s">
        <v>27925</v>
      </c>
      <c r="C3856" s="3" t="s">
        <v>27926</v>
      </c>
      <c r="D3856" s="3" t="s">
        <v>27927</v>
      </c>
      <c r="E3856" s="3" t="s">
        <v>27928</v>
      </c>
      <c r="F3856" s="3" t="s">
        <v>27929</v>
      </c>
      <c r="G3856" s="3" t="s">
        <v>27929</v>
      </c>
      <c r="H3856" s="3" t="s">
        <v>27930</v>
      </c>
      <c r="I3856" s="3" t="str">
        <f>IFERROR(__xludf.DUMMYFUNCTION("GOOGLETRANSLATE(H3856,""id"",""en"")"),"Young Marriage Opinion")</f>
        <v>Young Marriage Opinion</v>
      </c>
    </row>
    <row r="3857" ht="15.75" customHeight="1">
      <c r="A3857" s="3" t="s">
        <v>27931</v>
      </c>
      <c r="B3857" s="3" t="s">
        <v>27932</v>
      </c>
      <c r="C3857" s="3" t="s">
        <v>27933</v>
      </c>
      <c r="D3857" s="3" t="s">
        <v>27934</v>
      </c>
      <c r="E3857" s="3" t="s">
        <v>27935</v>
      </c>
      <c r="F3857" s="3" t="s">
        <v>27936</v>
      </c>
      <c r="G3857" s="3" t="s">
        <v>27937</v>
      </c>
      <c r="H3857" s="3" t="s">
        <v>27938</v>
      </c>
      <c r="I3857" s="3" t="str">
        <f>IFERROR(__xludf.DUMMYFUNCTION("GOOGLETRANSLATE(H3857,""id"",""en"")"),"said that you are happy parents young nder marriage tube marriage is very dear to choose the wrong life passionate")</f>
        <v>said that you are happy parents young nder marriage tube marriage is very dear to choose the wrong life passionate</v>
      </c>
    </row>
    <row r="3858" ht="15.75" customHeight="1">
      <c r="A3858" s="3" t="s">
        <v>27939</v>
      </c>
      <c r="B3858" s="3" t="s">
        <v>27940</v>
      </c>
      <c r="C3858" s="3" t="s">
        <v>27941</v>
      </c>
      <c r="D3858" s="3" t="s">
        <v>27942</v>
      </c>
      <c r="E3858" s="3" t="s">
        <v>27943</v>
      </c>
      <c r="F3858" s="3" t="s">
        <v>27944</v>
      </c>
      <c r="G3858" s="3" t="s">
        <v>27945</v>
      </c>
      <c r="H3858" s="3" t="s">
        <v>27946</v>
      </c>
      <c r="I3858" s="3" t="str">
        <f>IFERROR(__xludf.DUMMYFUNCTION("GOOGLETRANSLATE(H3858,""id"",""en"")"),"See young content tired stories so household children take care of the house by Herself thinking thousands for marriage hdeh")</f>
        <v>See young content tired stories so household children take care of the house by Herself thinking thousands for marriage hdeh</v>
      </c>
    </row>
    <row r="3859" ht="15.75" customHeight="1">
      <c r="A3859" s="3" t="s">
        <v>27947</v>
      </c>
      <c r="B3859" s="3" t="s">
        <v>27947</v>
      </c>
      <c r="C3859" s="3" t="s">
        <v>27948</v>
      </c>
      <c r="D3859" s="3" t="s">
        <v>27949</v>
      </c>
      <c r="E3859" s="3" t="s">
        <v>27950</v>
      </c>
      <c r="F3859" s="3" t="s">
        <v>27951</v>
      </c>
      <c r="G3859" s="3" t="s">
        <v>27952</v>
      </c>
      <c r="H3859" s="3" t="s">
        <v>27953</v>
      </c>
      <c r="I3859" s="3" t="str">
        <f>IFERROR(__xludf.DUMMYFUNCTION("GOOGLETRANSLATE(H3859,""id"",""en"")"),"where to enter smt there is no fee that can help leave lending money sometimes disappears sometimes it takes a serious relationship to marriage really marriage to the marriage of marriage to the lecture")</f>
        <v>where to enter smt there is no fee that can help leave lending money sometimes disappears sometimes it takes a serious relationship to marriage really marriage to the marriage of marriage to the lecture</v>
      </c>
    </row>
    <row r="3860" ht="15.75" customHeight="1">
      <c r="A3860" s="3" t="s">
        <v>27954</v>
      </c>
      <c r="B3860" s="3" t="s">
        <v>27955</v>
      </c>
      <c r="C3860" s="3" t="s">
        <v>27956</v>
      </c>
      <c r="D3860" s="3" t="s">
        <v>27957</v>
      </c>
      <c r="E3860" s="3" t="s">
        <v>27958</v>
      </c>
      <c r="F3860" s="3" t="s">
        <v>27959</v>
      </c>
      <c r="G3860" s="3" t="s">
        <v>27960</v>
      </c>
      <c r="H3860" s="3" t="s">
        <v>27961</v>
      </c>
      <c r="I3860" s="3" t="str">
        <f>IFERROR(__xludf.DUMMYFUNCTION("GOOGLETRANSLATE(H3860,""id"",""en"")"),"Most of the PPL in the timeline is very pressured, yes, the family meeting is happy, halal, halal bihalal, marriage age, but care at all want their life.")</f>
        <v>Most of the PPL in the timeline is very pressured, yes, the family meeting is happy, halal, halal bihalal, marriage age, but care at all want their life.</v>
      </c>
    </row>
    <row r="3861" ht="15.75" customHeight="1">
      <c r="A3861" s="3" t="s">
        <v>27962</v>
      </c>
      <c r="B3861" s="3" t="s">
        <v>27963</v>
      </c>
      <c r="C3861" s="3" t="s">
        <v>27964</v>
      </c>
      <c r="D3861" s="3" t="s">
        <v>27965</v>
      </c>
      <c r="E3861" s="3" t="s">
        <v>27965</v>
      </c>
      <c r="F3861" s="3" t="s">
        <v>8906</v>
      </c>
      <c r="G3861" s="3" t="s">
        <v>8907</v>
      </c>
      <c r="H3861" s="3" t="s">
        <v>8908</v>
      </c>
      <c r="I3861" s="3" t="str">
        <f>IFERROR(__xludf.DUMMYFUNCTION("GOOGLETRANSLATE(H3861,""id"",""en"")"),"think young marriage huh")</f>
        <v>think young marriage huh</v>
      </c>
    </row>
    <row r="3862" ht="15.75" customHeight="1">
      <c r="A3862" s="3" t="s">
        <v>27966</v>
      </c>
      <c r="B3862" s="3" t="s">
        <v>27967</v>
      </c>
      <c r="C3862" s="3" t="s">
        <v>27968</v>
      </c>
      <c r="D3862" s="3" t="s">
        <v>27969</v>
      </c>
      <c r="E3862" s="3" t="s">
        <v>27970</v>
      </c>
      <c r="F3862" s="3" t="s">
        <v>27971</v>
      </c>
      <c r="G3862" s="3" t="s">
        <v>27972</v>
      </c>
      <c r="H3862" s="3" t="s">
        <v>27973</v>
      </c>
      <c r="I3862" s="3" t="str">
        <f>IFERROR(__xludf.DUMMYFUNCTION("GOOGLETRANSLATE(H3862,""id"",""en"")"),"a lot of young marriages just fast sex")</f>
        <v>a lot of young marriages just fast sex</v>
      </c>
    </row>
    <row r="3863" ht="15.75" customHeight="1">
      <c r="A3863" s="3" t="s">
        <v>27974</v>
      </c>
      <c r="B3863" s="3" t="s">
        <v>27975</v>
      </c>
      <c r="C3863" s="3" t="s">
        <v>27976</v>
      </c>
      <c r="D3863" s="3" t="s">
        <v>27977</v>
      </c>
      <c r="E3863" s="3" t="s">
        <v>27978</v>
      </c>
      <c r="F3863" s="3" t="s">
        <v>27979</v>
      </c>
      <c r="G3863" s="3" t="s">
        <v>27980</v>
      </c>
      <c r="H3863" s="3" t="s">
        <v>27981</v>
      </c>
      <c r="I3863" s="3" t="str">
        <f>IFERROR(__xludf.DUMMYFUNCTION("GOOGLETRANSLATE(H3863,""id"",""en"")"),"Yes, the virgin marriage is a good name of the favors")</f>
        <v>Yes, the virgin marriage is a good name of the favors</v>
      </c>
    </row>
    <row r="3864" ht="15.75" customHeight="1">
      <c r="A3864" s="3" t="s">
        <v>27982</v>
      </c>
      <c r="B3864" s="3" t="s">
        <v>27983</v>
      </c>
      <c r="C3864" s="3" t="s">
        <v>27984</v>
      </c>
      <c r="D3864" s="3" t="s">
        <v>27985</v>
      </c>
      <c r="E3864" s="3" t="s">
        <v>27986</v>
      </c>
      <c r="F3864" s="3" t="s">
        <v>27987</v>
      </c>
      <c r="G3864" s="3" t="s">
        <v>27988</v>
      </c>
      <c r="H3864" s="3" t="s">
        <v>27989</v>
      </c>
      <c r="I3864" s="3" t="str">
        <f>IFERROR(__xludf.DUMMYFUNCTION("GOOGLETRANSLATE(H3864,""id"",""en"")"),"Young marriage people salary of the moon yes save when")</f>
        <v>Young marriage people salary of the moon yes save when</v>
      </c>
    </row>
    <row r="3865" ht="15.75" customHeight="1">
      <c r="A3865" s="3" t="s">
        <v>27990</v>
      </c>
      <c r="B3865" s="3" t="s">
        <v>27990</v>
      </c>
      <c r="C3865" s="3" t="s">
        <v>27991</v>
      </c>
      <c r="D3865" s="3" t="s">
        <v>27992</v>
      </c>
      <c r="E3865" s="3" t="s">
        <v>27993</v>
      </c>
      <c r="F3865" s="3" t="s">
        <v>27994</v>
      </c>
      <c r="G3865" s="3" t="s">
        <v>27995</v>
      </c>
      <c r="H3865" s="3" t="s">
        <v>27996</v>
      </c>
      <c r="I3865" s="3" t="str">
        <f>IFERROR(__xludf.DUMMYFUNCTION("GOOGLETRANSLATE(H3865,""id"",""en"")"),"grandmother if grandmother anut child nder hehe pregnant despicable grandmother many children btw coded a typical grandmother of parents not allowed children and grandchildren to get married young")</f>
        <v>grandmother if grandmother anut child nder hehe pregnant despicable grandmother many children btw coded a typical grandmother of parents not allowed children and grandchildren to get married young</v>
      </c>
    </row>
    <row r="3866" ht="15.75" customHeight="1">
      <c r="A3866" s="3" t="s">
        <v>27997</v>
      </c>
      <c r="B3866" s="3" t="s">
        <v>27998</v>
      </c>
      <c r="C3866" s="3" t="s">
        <v>27999</v>
      </c>
      <c r="D3866" s="3" t="s">
        <v>28000</v>
      </c>
      <c r="E3866" s="3" t="s">
        <v>28001</v>
      </c>
      <c r="F3866" s="3" t="s">
        <v>28002</v>
      </c>
      <c r="G3866" s="3" t="s">
        <v>28003</v>
      </c>
      <c r="H3866" s="3" t="s">
        <v>28004</v>
      </c>
      <c r="I3866" s="3" t="str">
        <f>IFERROR(__xludf.DUMMYFUNCTION("GOOGLETRANSLATE(H3866,""id"",""en"")"),"Yes, Jend Ling, young people who are concubine, the king of marriage people contact Ling Buyi, a friend of concubine king Pasu")</f>
        <v>Yes, Jend Ling, young people who are concubine, the king of marriage people contact Ling Buyi, a friend of concubine king Pasu</v>
      </c>
    </row>
    <row r="3867" ht="15.75" customHeight="1">
      <c r="A3867" s="3" t="s">
        <v>28005</v>
      </c>
      <c r="B3867" s="3" t="s">
        <v>28006</v>
      </c>
      <c r="C3867" s="3" t="s">
        <v>28007</v>
      </c>
      <c r="D3867" s="3" t="s">
        <v>28008</v>
      </c>
      <c r="E3867" s="3" t="s">
        <v>28009</v>
      </c>
      <c r="F3867" s="3" t="s">
        <v>28010</v>
      </c>
      <c r="G3867" s="3" t="s">
        <v>28011</v>
      </c>
      <c r="H3867" s="3" t="s">
        <v>28012</v>
      </c>
      <c r="I3867" s="3" t="str">
        <f>IFERROR(__xludf.DUMMYFUNCTION("GOOGLETRANSLATE(H3867,""id"",""en"")"),"can marry money nder mental physical relations young and let go of the idea of ​​thinking mature take a break if you are willing to let go of free not ready")</f>
        <v>can marry money nder mental physical relations young and let go of the idea of ​​thinking mature take a break if you are willing to let go of free not ready</v>
      </c>
    </row>
    <row r="3868" ht="15.75" customHeight="1">
      <c r="A3868" s="3" t="s">
        <v>28013</v>
      </c>
      <c r="B3868" s="3" t="s">
        <v>28013</v>
      </c>
      <c r="C3868" s="3" t="s">
        <v>28014</v>
      </c>
      <c r="D3868" s="3" t="s">
        <v>28015</v>
      </c>
      <c r="E3868" s="3" t="s">
        <v>28016</v>
      </c>
      <c r="F3868" s="3" t="s">
        <v>28017</v>
      </c>
      <c r="G3868" s="3" t="s">
        <v>28017</v>
      </c>
      <c r="H3868" s="3" t="s">
        <v>28018</v>
      </c>
      <c r="I3868" s="3" t="str">
        <f>IFERROR(__xludf.DUMMYFUNCTION("GOOGLETRANSLATE(H3868,""id"",""en"")"),"wtf friend dahhh girl marriage young boys old marriage, kahhhhh")</f>
        <v>wtf friend dahhh girl marriage young boys old marriage, kahhhhh</v>
      </c>
    </row>
    <row r="3869" ht="15.75" customHeight="1">
      <c r="A3869" s="3" t="s">
        <v>28019</v>
      </c>
      <c r="B3869" s="3" t="s">
        <v>28020</v>
      </c>
      <c r="C3869" s="3" t="s">
        <v>28021</v>
      </c>
      <c r="D3869" s="3" t="s">
        <v>28022</v>
      </c>
      <c r="E3869" s="3" t="s">
        <v>28022</v>
      </c>
      <c r="F3869" s="3" t="s">
        <v>28023</v>
      </c>
      <c r="G3869" s="3" t="s">
        <v>28023</v>
      </c>
      <c r="H3869" s="3" t="s">
        <v>28024</v>
      </c>
      <c r="I3869" s="3" t="str">
        <f>IFERROR(__xludf.DUMMYFUNCTION("GOOGLETRANSLATE(H3869,""id"",""en"")"),"grandmother, young married")</f>
        <v>grandmother, young married</v>
      </c>
    </row>
    <row r="3870" ht="15.75" customHeight="1">
      <c r="A3870" s="3" t="s">
        <v>28025</v>
      </c>
      <c r="B3870" s="3" t="s">
        <v>28026</v>
      </c>
      <c r="C3870" s="3" t="s">
        <v>28027</v>
      </c>
      <c r="D3870" s="3" t="s">
        <v>28028</v>
      </c>
      <c r="E3870" s="3" t="s">
        <v>28029</v>
      </c>
      <c r="F3870" s="3" t="s">
        <v>28030</v>
      </c>
      <c r="G3870" s="3" t="s">
        <v>28031</v>
      </c>
      <c r="H3870" s="3" t="s">
        <v>28032</v>
      </c>
      <c r="I3870" s="3" t="str">
        <f>IFERROR(__xludf.DUMMYFUNCTION("GOOGLETRANSLATE(H3870,""id"",""en"")"),"the danger of young marriage Mother mentally unstable two mandatory psychologists")</f>
        <v>the danger of young marriage Mother mentally unstable two mandatory psychologists</v>
      </c>
    </row>
    <row r="3871" ht="15.75" customHeight="1">
      <c r="A3871" s="3" t="s">
        <v>28033</v>
      </c>
      <c r="B3871" s="3" t="s">
        <v>28034</v>
      </c>
      <c r="C3871" s="3" t="s">
        <v>28035</v>
      </c>
      <c r="D3871" s="3" t="s">
        <v>28036</v>
      </c>
      <c r="E3871" s="3" t="s">
        <v>28037</v>
      </c>
      <c r="F3871" s="3" t="s">
        <v>28038</v>
      </c>
      <c r="G3871" s="3" t="s">
        <v>28038</v>
      </c>
      <c r="H3871" s="3" t="s">
        <v>28039</v>
      </c>
      <c r="I3871" s="3" t="str">
        <f>IFERROR(__xludf.DUMMYFUNCTION("GOOGLETRANSLATE(H3871,""id"",""en"")"),"maknya marriage young yeah, really kid")</f>
        <v>maknya marriage young yeah, really kid</v>
      </c>
    </row>
    <row r="3872" ht="15.75" customHeight="1">
      <c r="A3872" s="3" t="s">
        <v>28040</v>
      </c>
      <c r="B3872" s="3" t="s">
        <v>28041</v>
      </c>
      <c r="C3872" s="3" t="s">
        <v>28042</v>
      </c>
      <c r="D3872" s="3" t="s">
        <v>28043</v>
      </c>
      <c r="E3872" s="3" t="s">
        <v>28044</v>
      </c>
      <c r="F3872" s="3" t="s">
        <v>28045</v>
      </c>
      <c r="G3872" s="3" t="s">
        <v>28046</v>
      </c>
      <c r="H3872" s="3" t="s">
        <v>28047</v>
      </c>
      <c r="I3872" s="3" t="str">
        <f>IFERROR(__xludf.DUMMYFUNCTION("GOOGLETRANSLATE(H3872,""id"",""en"")"),"REGAN KANA MARRAGE LIFE YOUNG NIKAH CONFLICT CONFLICT FUNNY GREATTT MAKE GREGETTT PAANJANGG BY HAPPY ENDING")</f>
        <v>REGAN KANA MARRAGE LIFE YOUNG NIKAH CONFLICT CONFLICT FUNNY GREATTT MAKE GREGETTT PAANJANGG BY HAPPY ENDING</v>
      </c>
    </row>
    <row r="3873" ht="15.75" customHeight="1">
      <c r="A3873" s="3" t="s">
        <v>28048</v>
      </c>
      <c r="B3873" s="3" t="s">
        <v>28048</v>
      </c>
      <c r="C3873" s="3" t="s">
        <v>28049</v>
      </c>
      <c r="D3873" s="3" t="s">
        <v>28050</v>
      </c>
      <c r="E3873" s="3" t="s">
        <v>28050</v>
      </c>
      <c r="F3873" s="3" t="s">
        <v>28051</v>
      </c>
      <c r="G3873" s="3" t="s">
        <v>28052</v>
      </c>
      <c r="H3873" s="3" t="s">
        <v>28053</v>
      </c>
      <c r="I3873" s="3" t="str">
        <f>IFERROR(__xludf.DUMMYFUNCTION("GOOGLETRANSLATE(H3873,""id"",""en"")"),"Marriage of young people in the era of Cecar Lebaran Friday Saturday")</f>
        <v>Marriage of young people in the era of Cecar Lebaran Friday Saturday</v>
      </c>
    </row>
    <row r="3874" ht="15.75" customHeight="1">
      <c r="A3874" s="3" t="s">
        <v>28054</v>
      </c>
      <c r="B3874" s="3" t="s">
        <v>28055</v>
      </c>
      <c r="C3874" s="3" t="s">
        <v>28056</v>
      </c>
      <c r="D3874" s="3" t="s">
        <v>28057</v>
      </c>
      <c r="E3874" s="3" t="s">
        <v>28057</v>
      </c>
      <c r="F3874" s="3" t="s">
        <v>28058</v>
      </c>
      <c r="G3874" s="3" t="s">
        <v>28058</v>
      </c>
      <c r="H3874" s="3" t="s">
        <v>28059</v>
      </c>
      <c r="I3874" s="3" t="str">
        <f>IFERROR(__xludf.DUMMYFUNCTION("GOOGLETRANSLATE(H3874,""id"",""en"")"),"not young marriage")</f>
        <v>not young marriage</v>
      </c>
    </row>
    <row r="3875" ht="15.75" customHeight="1">
      <c r="A3875" s="3" t="s">
        <v>28060</v>
      </c>
      <c r="B3875" s="3" t="s">
        <v>28061</v>
      </c>
      <c r="C3875" s="3" t="s">
        <v>28062</v>
      </c>
      <c r="D3875" s="3" t="s">
        <v>28063</v>
      </c>
      <c r="E3875" s="3" t="s">
        <v>28064</v>
      </c>
      <c r="F3875" s="3" t="s">
        <v>28065</v>
      </c>
      <c r="G3875" s="3" t="s">
        <v>28065</v>
      </c>
      <c r="H3875" s="3" t="s">
        <v>28066</v>
      </c>
      <c r="I3875" s="3" t="str">
        <f>IFERROR(__xludf.DUMMYFUNCTION("GOOGLETRANSLATE(H3875,""id"",""en"")"),"really young marriage")</f>
        <v>really young marriage</v>
      </c>
    </row>
    <row r="3876" ht="15.75" customHeight="1">
      <c r="A3876" s="3" t="s">
        <v>28067</v>
      </c>
      <c r="B3876" s="3" t="s">
        <v>28068</v>
      </c>
      <c r="C3876" s="3" t="s">
        <v>28069</v>
      </c>
      <c r="D3876" s="3" t="s">
        <v>28070</v>
      </c>
      <c r="E3876" s="3" t="s">
        <v>28071</v>
      </c>
      <c r="F3876" s="3" t="s">
        <v>28072</v>
      </c>
      <c r="G3876" s="3" t="s">
        <v>28073</v>
      </c>
      <c r="H3876" s="3" t="s">
        <v>28074</v>
      </c>
      <c r="I3876" s="3" t="str">
        <f>IFERROR(__xludf.DUMMYFUNCTION("GOOGLETRANSLATE(H3876,""id"",""en"")"),"Talk about the song marriage, think young marriage li")</f>
        <v>Talk about the song marriage, think young marriage li</v>
      </c>
    </row>
    <row r="3877" ht="15.75" customHeight="1">
      <c r="A3877" s="3" t="s">
        <v>28075</v>
      </c>
      <c r="B3877" s="3" t="s">
        <v>28075</v>
      </c>
      <c r="C3877" s="3" t="s">
        <v>28076</v>
      </c>
      <c r="D3877" s="3" t="s">
        <v>28077</v>
      </c>
      <c r="E3877" s="3" t="s">
        <v>28078</v>
      </c>
      <c r="F3877" s="3" t="s">
        <v>28079</v>
      </c>
      <c r="G3877" s="3" t="s">
        <v>28079</v>
      </c>
      <c r="H3877" s="3" t="s">
        <v>28080</v>
      </c>
      <c r="I3877" s="3" t="str">
        <f>IFERROR(__xludf.DUMMYFUNCTION("GOOGLETRANSLATE(H3877,""id"",""en"")"),"Young Marriage No Invite Marriage")</f>
        <v>Young Marriage No Invite Marriage</v>
      </c>
    </row>
    <row r="3878" ht="15.75" customHeight="1">
      <c r="A3878" s="3" t="s">
        <v>28081</v>
      </c>
      <c r="B3878" s="3" t="s">
        <v>28082</v>
      </c>
      <c r="C3878" s="3" t="s">
        <v>28083</v>
      </c>
      <c r="D3878" s="3" t="s">
        <v>28084</v>
      </c>
      <c r="E3878" s="3" t="s">
        <v>28085</v>
      </c>
      <c r="F3878" s="3" t="s">
        <v>28086</v>
      </c>
      <c r="G3878" s="3" t="s">
        <v>28087</v>
      </c>
      <c r="H3878" s="3" t="s">
        <v>28088</v>
      </c>
      <c r="I3878" s="3" t="str">
        <f>IFERROR(__xludf.DUMMYFUNCTION("GOOGLETRANSLATE(H3878,""id"",""en"")"),"young marriage marriage marriage pairing full of lust")</f>
        <v>young marriage marriage marriage pairing full of lust</v>
      </c>
    </row>
    <row r="3879" ht="15.75" customHeight="1">
      <c r="A3879" s="3" t="s">
        <v>28089</v>
      </c>
      <c r="B3879" s="3" t="s">
        <v>28089</v>
      </c>
      <c r="C3879" s="3" t="s">
        <v>28090</v>
      </c>
      <c r="D3879" s="3" t="s">
        <v>28091</v>
      </c>
      <c r="E3879" s="3" t="s">
        <v>28092</v>
      </c>
      <c r="F3879" s="3" t="s">
        <v>28093</v>
      </c>
      <c r="G3879" s="3" t="s">
        <v>28094</v>
      </c>
      <c r="H3879" s="3" t="s">
        <v>28095</v>
      </c>
      <c r="I3879" s="3" t="str">
        <f>IFERROR(__xludf.DUMMYFUNCTION("GOOGLETRANSLATE(H3879,""id"",""en"")"),"just crash the age of marriage, the age of the boyfriend just don't see the neighboring child of the age of a child is good, yes, a young mother's child, a friend of marriage, marriage age")</f>
        <v>just crash the age of marriage, the age of the boyfriend just don't see the neighboring child of the age of a child is good, yes, a young mother's child, a friend of marriage, marriage age</v>
      </c>
    </row>
    <row r="3880" ht="15.75" customHeight="1">
      <c r="A3880" s="3" t="s">
        <v>28096</v>
      </c>
      <c r="B3880" s="3" t="s">
        <v>28096</v>
      </c>
      <c r="C3880" s="3" t="s">
        <v>28097</v>
      </c>
      <c r="D3880" s="3" t="s">
        <v>28098</v>
      </c>
      <c r="E3880" s="3" t="s">
        <v>28099</v>
      </c>
      <c r="F3880" s="3" t="s">
        <v>28100</v>
      </c>
      <c r="G3880" s="3" t="s">
        <v>28101</v>
      </c>
      <c r="H3880" s="3" t="s">
        <v>28102</v>
      </c>
      <c r="I3880" s="3" t="str">
        <f>IFERROR(__xludf.DUMMYFUNCTION("GOOGLETRANSLATE(H3880,""id"",""en"")"),"people can get young marriage people just marriage young")</f>
        <v>people can get young marriage people just marriage young</v>
      </c>
    </row>
    <row r="3881" ht="15.75" customHeight="1">
      <c r="A3881" s="3" t="s">
        <v>28103</v>
      </c>
      <c r="B3881" s="3" t="s">
        <v>28104</v>
      </c>
      <c r="C3881" s="3" t="s">
        <v>28105</v>
      </c>
      <c r="D3881" s="3" t="s">
        <v>28106</v>
      </c>
      <c r="E3881" s="3" t="s">
        <v>28107</v>
      </c>
      <c r="F3881" s="3" t="s">
        <v>28108</v>
      </c>
      <c r="G3881" s="3" t="s">
        <v>28109</v>
      </c>
      <c r="H3881" s="3" t="s">
        <v>28110</v>
      </c>
      <c r="I3881" s="3" t="str">
        <f>IFERROR(__xludf.DUMMYFUNCTION("GOOGLETRANSLATE(H3881,""id"",""en"")"),"brother because I think the mentality of the household takes a breakup household of the household, salute the younger marriage, the husband, the husband, the husband, may God bless your marriage")</f>
        <v>brother because I think the mentality of the household takes a breakup household of the household, salute the younger marriage, the husband, the husband, the husband, may God bless your marriage</v>
      </c>
    </row>
    <row r="3882" ht="15.75" customHeight="1">
      <c r="A3882" s="3" t="s">
        <v>28111</v>
      </c>
      <c r="B3882" s="3" t="s">
        <v>28112</v>
      </c>
      <c r="C3882" s="3" t="s">
        <v>28113</v>
      </c>
      <c r="D3882" s="3" t="s">
        <v>28114</v>
      </c>
      <c r="E3882" s="3" t="s">
        <v>28115</v>
      </c>
      <c r="F3882" s="3" t="s">
        <v>28116</v>
      </c>
      <c r="G3882" s="3" t="s">
        <v>28117</v>
      </c>
      <c r="H3882" s="3" t="s">
        <v>28118</v>
      </c>
      <c r="I3882" s="3" t="str">
        <f>IFERROR(__xludf.DUMMYFUNCTION("GOOGLETRANSLATE(H3882,""id"",""en"")"),"Young Marriage Brother Marriage Honest Age Marriage Ask the Family Thinking Hersal Its Harder for Younger People To Settle Into The Marriages Honest")</f>
        <v>Young Marriage Brother Marriage Honest Age Marriage Ask the Family Thinking Hersal Its Harder for Younger People To Settle Into The Marriages Honest</v>
      </c>
    </row>
    <row r="3883" ht="15.75" customHeight="1">
      <c r="A3883" s="3" t="s">
        <v>28119</v>
      </c>
      <c r="B3883" s="3" t="s">
        <v>28120</v>
      </c>
      <c r="C3883" s="3" t="s">
        <v>28121</v>
      </c>
      <c r="D3883" s="3" t="s">
        <v>28122</v>
      </c>
      <c r="E3883" s="3" t="s">
        <v>28123</v>
      </c>
      <c r="F3883" s="3" t="s">
        <v>28124</v>
      </c>
      <c r="G3883" s="3" t="s">
        <v>28125</v>
      </c>
      <c r="H3883" s="3" t="s">
        <v>28126</v>
      </c>
      <c r="I3883" s="3" t="str">
        <f>IFERROR(__xludf.DUMMYFUNCTION("GOOGLETRANSLATE(H3883,""id"",""en"")"),"Sometimes Salute Friends Choose Young Marriage Simple Perspective Life After Marriage")</f>
        <v>Sometimes Salute Friends Choose Young Marriage Simple Perspective Life After Marriage</v>
      </c>
    </row>
    <row r="3884" ht="15.75" customHeight="1">
      <c r="A3884" s="3" t="s">
        <v>28127</v>
      </c>
      <c r="B3884" s="3" t="s">
        <v>28128</v>
      </c>
      <c r="C3884" s="3" t="s">
        <v>28129</v>
      </c>
      <c r="D3884" s="3" t="s">
        <v>28130</v>
      </c>
      <c r="E3884" s="3" t="s">
        <v>28131</v>
      </c>
      <c r="F3884" s="3" t="s">
        <v>28132</v>
      </c>
      <c r="G3884" s="3" t="s">
        <v>28133</v>
      </c>
      <c r="H3884" s="3" t="s">
        <v>28134</v>
      </c>
      <c r="I3884" s="3" t="str">
        <f>IFERROR(__xludf.DUMMYFUNCTION("GOOGLETRANSLATE(H3884,""id"",""en"")"),"teach if marriage is easy to cancel tuamuda stakes can not be measuring adults amp")</f>
        <v>teach if marriage is easy to cancel tuamuda stakes can not be measuring adults amp</v>
      </c>
    </row>
    <row r="3885" ht="15.75" customHeight="1">
      <c r="A3885" s="3" t="s">
        <v>28135</v>
      </c>
      <c r="B3885" s="3" t="s">
        <v>28136</v>
      </c>
      <c r="C3885" s="3" t="s">
        <v>28137</v>
      </c>
      <c r="D3885" s="3" t="s">
        <v>28138</v>
      </c>
      <c r="E3885" s="3" t="s">
        <v>28139</v>
      </c>
      <c r="F3885" s="3" t="s">
        <v>28140</v>
      </c>
      <c r="G3885" s="3" t="s">
        <v>28141</v>
      </c>
      <c r="H3885" s="3" t="s">
        <v>28142</v>
      </c>
      <c r="I3885" s="3" t="str">
        <f>IFERROR(__xludf.DUMMYFUNCTION("GOOGLETRANSLATE(H3885,""id"",""en"")"),"haha yeah, I know that people really want to be young, don't match the divorce, so widow widow is like a duping sanasini if ​​a boyfriend must be vacated if you don't last")</f>
        <v>haha yeah, I know that people really want to be young, don't match the divorce, so widow widow is like a duping sanasini if ​​a boyfriend must be vacated if you don't last</v>
      </c>
    </row>
    <row r="3886" ht="15.75" customHeight="1">
      <c r="A3886" s="3" t="s">
        <v>28143</v>
      </c>
      <c r="B3886" s="3" t="s">
        <v>28144</v>
      </c>
      <c r="C3886" s="3" t="s">
        <v>28145</v>
      </c>
      <c r="D3886" s="3" t="s">
        <v>28146</v>
      </c>
      <c r="E3886" s="3" t="s">
        <v>28147</v>
      </c>
      <c r="F3886" s="3" t="s">
        <v>28148</v>
      </c>
      <c r="G3886" s="3" t="s">
        <v>28149</v>
      </c>
      <c r="H3886" s="3" t="s">
        <v>28150</v>
      </c>
      <c r="I3886" s="3" t="str">
        <f>IFERROR(__xludf.DUMMYFUNCTION("GOOGLETRANSLATE(H3886,""id"",""en"")"),"Like it is added if you marry young girls, boys, the status of lust, I hope you can stand the lust and me")</f>
        <v>Like it is added if you marry young girls, boys, the status of lust, I hope you can stand the lust and me</v>
      </c>
    </row>
    <row r="3887" ht="15.75" customHeight="1">
      <c r="A3887" s="3" t="s">
        <v>28151</v>
      </c>
      <c r="B3887" s="3" t="s">
        <v>28151</v>
      </c>
      <c r="C3887" s="3" t="s">
        <v>28152</v>
      </c>
      <c r="D3887" s="3" t="s">
        <v>28153</v>
      </c>
      <c r="E3887" s="3" t="s">
        <v>28154</v>
      </c>
      <c r="F3887" s="3" t="s">
        <v>28155</v>
      </c>
      <c r="G3887" s="3" t="s">
        <v>28156</v>
      </c>
      <c r="H3887" s="3" t="s">
        <v>28157</v>
      </c>
      <c r="I3887" s="3" t="str">
        <f>IFERROR(__xludf.DUMMYFUNCTION("GOOGLETRANSLATE(H3887,""id"",""en"")"),"age so annoyed, say yes, I think Indonesian people marriage young marriage marriage, we need to be ready for students to be good if the child is bad attitude")</f>
        <v>age so annoyed, say yes, I think Indonesian people marriage young marriage marriage, we need to be ready for students to be good if the child is bad attitude</v>
      </c>
    </row>
    <row r="3888" ht="15.75" customHeight="1">
      <c r="A3888" s="3" t="s">
        <v>28158</v>
      </c>
      <c r="B3888" s="3" t="s">
        <v>28159</v>
      </c>
      <c r="C3888" s="3" t="s">
        <v>28160</v>
      </c>
      <c r="D3888" s="3" t="s">
        <v>28161</v>
      </c>
      <c r="E3888" s="3" t="s">
        <v>28162</v>
      </c>
      <c r="F3888" s="3" t="s">
        <v>28163</v>
      </c>
      <c r="G3888" s="3" t="s">
        <v>28164</v>
      </c>
      <c r="H3888" s="3" t="s">
        <v>28165</v>
      </c>
      <c r="I3888" s="3" t="str">
        <f>IFERROR(__xludf.DUMMYFUNCTION("GOOGLETRANSLATE(H3888,""id"",""en"")"),"Marriage Young Ngindarin Adultery Appeals Boyfriend Yes If the Gap is a careful plan for parents rich in business which adult thinks Zina Thinks Sin Sins are abandoned pairs of children")</f>
        <v>Marriage Young Ngindarin Adultery Appeals Boyfriend Yes If the Gap is a careful plan for parents rich in business which adult thinks Zina Thinks Sin Sins are abandoned pairs of children</v>
      </c>
    </row>
    <row r="3889" ht="15.75" customHeight="1">
      <c r="A3889" s="3" t="s">
        <v>28166</v>
      </c>
      <c r="B3889" s="3" t="s">
        <v>28167</v>
      </c>
      <c r="C3889" s="3" t="s">
        <v>28168</v>
      </c>
      <c r="D3889" s="3" t="s">
        <v>28169</v>
      </c>
      <c r="E3889" s="3" t="s">
        <v>28170</v>
      </c>
      <c r="F3889" s="3" t="s">
        <v>28171</v>
      </c>
      <c r="G3889" s="3" t="s">
        <v>28172</v>
      </c>
      <c r="H3889" s="3" t="s">
        <v>28173</v>
      </c>
      <c r="I3889" s="3" t="str">
        <f>IFERROR(__xludf.DUMMYFUNCTION("GOOGLETRANSLATE(H3889,""id"",""en"")"),"Shohae Habistu Write a good young marriage, my friend's life is Sugih Shatt")</f>
        <v>Shohae Habistu Write a good young marriage, my friend's life is Sugih Shatt</v>
      </c>
    </row>
    <row r="3890" ht="15.75" customHeight="1">
      <c r="A3890" s="3" t="s">
        <v>28174</v>
      </c>
      <c r="B3890" s="3" t="s">
        <v>28175</v>
      </c>
      <c r="C3890" s="3" t="s">
        <v>28176</v>
      </c>
      <c r="D3890" s="3" t="s">
        <v>28177</v>
      </c>
      <c r="E3890" s="3" t="s">
        <v>28177</v>
      </c>
      <c r="F3890" s="3" t="s">
        <v>28178</v>
      </c>
      <c r="G3890" s="3" t="s">
        <v>28178</v>
      </c>
      <c r="H3890" s="3" t="s">
        <v>28179</v>
      </c>
      <c r="I3890" s="3" t="str">
        <f>IFERROR(__xludf.DUMMYFUNCTION("GOOGLETRANSLATE(H3890,""id"",""en"")"),"Struggle young marriage college")</f>
        <v>Struggle young marriage college</v>
      </c>
    </row>
    <row r="3891" ht="15.75" customHeight="1">
      <c r="A3891" s="3" t="s">
        <v>28180</v>
      </c>
      <c r="B3891" s="3" t="s">
        <v>28180</v>
      </c>
      <c r="C3891" s="3" t="s">
        <v>28181</v>
      </c>
      <c r="D3891" s="3" t="s">
        <v>28182</v>
      </c>
      <c r="E3891" s="3" t="s">
        <v>28183</v>
      </c>
      <c r="F3891" s="3" t="s">
        <v>28184</v>
      </c>
      <c r="G3891" s="3" t="s">
        <v>28185</v>
      </c>
      <c r="H3891" s="3" t="s">
        <v>28186</v>
      </c>
      <c r="I3891" s="3" t="str">
        <f>IFERROR(__xludf.DUMMYFUNCTION("GOOGLETRANSLATE(H3891,""id"",""en"")"),"make marriage people think old -fashioned that girls are done, really know that it's better if you think that young people lose old")</f>
        <v>make marriage people think old -fashioned that girls are done, really know that it's better if you think that young people lose old</v>
      </c>
    </row>
    <row r="3892" ht="15.75" customHeight="1">
      <c r="A3892" s="3" t="s">
        <v>28187</v>
      </c>
      <c r="B3892" s="3" t="s">
        <v>28188</v>
      </c>
      <c r="C3892" s="3" t="s">
        <v>28189</v>
      </c>
      <c r="D3892" s="3" t="s">
        <v>28190</v>
      </c>
      <c r="E3892" s="3" t="s">
        <v>28191</v>
      </c>
      <c r="F3892" s="3" t="s">
        <v>28192</v>
      </c>
      <c r="G3892" s="3" t="s">
        <v>28192</v>
      </c>
      <c r="H3892" s="3" t="s">
        <v>28193</v>
      </c>
      <c r="I3892" s="3" t="str">
        <f>IFERROR(__xludf.DUMMYFUNCTION("GOOGLETRANSLATE(H3892,""id"",""en"")"),"Struggle young marriage so that you don't get married young")</f>
        <v>Struggle young marriage so that you don't get married young</v>
      </c>
    </row>
    <row r="3893" ht="15.75" customHeight="1">
      <c r="A3893" s="3" t="s">
        <v>28194</v>
      </c>
      <c r="B3893" s="3" t="s">
        <v>28195</v>
      </c>
      <c r="C3893" s="3" t="s">
        <v>28196</v>
      </c>
      <c r="D3893" s="3" t="s">
        <v>28197</v>
      </c>
      <c r="E3893" s="3" t="s">
        <v>28198</v>
      </c>
      <c r="F3893" s="3" t="s">
        <v>28199</v>
      </c>
      <c r="G3893" s="3" t="s">
        <v>28200</v>
      </c>
      <c r="H3893" s="3" t="s">
        <v>28201</v>
      </c>
      <c r="I3893" s="3" t="str">
        <f>IFERROR(__xludf.DUMMYFUNCTION("GOOGLETRANSLATE(H3893,""id"",""en"")"),"said a short manifestation of the story of talking about young marriage, the age of Fayakun's girlfriend, dedugawa, the age of marriage")</f>
        <v>said a short manifestation of the story of talking about young marriage, the age of Fayakun's girlfriend, dedugawa, the age of marriage</v>
      </c>
    </row>
    <row r="3894" ht="15.75" customHeight="1">
      <c r="A3894" s="3" t="s">
        <v>28202</v>
      </c>
      <c r="B3894" s="3" t="s">
        <v>28203</v>
      </c>
      <c r="C3894" s="3" t="s">
        <v>28204</v>
      </c>
      <c r="D3894" s="3" t="s">
        <v>28205</v>
      </c>
      <c r="E3894" s="3" t="s">
        <v>28206</v>
      </c>
      <c r="F3894" s="3" t="s">
        <v>28207</v>
      </c>
      <c r="G3894" s="3" t="s">
        <v>28208</v>
      </c>
      <c r="H3894" s="3" t="s">
        <v>28209</v>
      </c>
      <c r="I3894" s="3" t="str">
        <f>IFERROR(__xludf.DUMMYFUNCTION("GOOGLETRANSLATE(H3894,""id"",""en"")"),"Not cousin I was young, the young child, Alhamdulillah, yesterday, I was really talking about marriage, it was okay to finish or")</f>
        <v>Not cousin I was young, the young child, Alhamdulillah, yesterday, I was really talking about marriage, it was okay to finish or</v>
      </c>
    </row>
    <row r="3895" ht="15.75" customHeight="1">
      <c r="A3895" s="3" t="s">
        <v>28210</v>
      </c>
      <c r="B3895" s="3" t="s">
        <v>28211</v>
      </c>
      <c r="C3895" s="3" t="s">
        <v>28212</v>
      </c>
      <c r="D3895" s="3" t="s">
        <v>28213</v>
      </c>
      <c r="E3895" s="3" t="s">
        <v>28213</v>
      </c>
      <c r="F3895" s="3" t="s">
        <v>28214</v>
      </c>
      <c r="G3895" s="3" t="s">
        <v>28215</v>
      </c>
      <c r="H3895" s="3" t="s">
        <v>28216</v>
      </c>
      <c r="I3895" s="3" t="str">
        <f>IFERROR(__xludf.DUMMYFUNCTION("GOOGLETRANSLATE(H3895,""id"",""en"")"),"unpopular opinion young people marriage an economic base")</f>
        <v>unpopular opinion young people marriage an economic base</v>
      </c>
    </row>
    <row r="3896" ht="15.75" customHeight="1">
      <c r="A3896" s="3" t="s">
        <v>28217</v>
      </c>
      <c r="B3896" s="3" t="s">
        <v>28217</v>
      </c>
      <c r="C3896" s="3" t="s">
        <v>28218</v>
      </c>
      <c r="D3896" s="3" t="s">
        <v>28219</v>
      </c>
      <c r="E3896" s="3" t="s">
        <v>28220</v>
      </c>
      <c r="F3896" s="3" t="s">
        <v>28221</v>
      </c>
      <c r="G3896" s="3" t="s">
        <v>28221</v>
      </c>
      <c r="H3896" s="3" t="s">
        <v>28222</v>
      </c>
      <c r="I3896" s="3" t="str">
        <f>IFERROR(__xludf.DUMMYFUNCTION("GOOGLETRANSLATE(H3896,""id"",""en"")"),"Allali, a matchmaking, you wonder Msyrkt Indonesia's marriage age is a friend of young marriage because it's just a matchmaking")</f>
        <v>Allali, a matchmaking, you wonder Msyrkt Indonesia's marriage age is a friend of young marriage because it's just a matchmaking</v>
      </c>
    </row>
    <row r="3897" ht="15.75" customHeight="1">
      <c r="A3897" s="3" t="s">
        <v>28223</v>
      </c>
      <c r="B3897" s="3" t="s">
        <v>28224</v>
      </c>
      <c r="C3897" s="3" t="s">
        <v>28225</v>
      </c>
      <c r="D3897" s="3" t="s">
        <v>28226</v>
      </c>
      <c r="E3897" s="3" t="s">
        <v>28227</v>
      </c>
      <c r="F3897" s="3" t="s">
        <v>28228</v>
      </c>
      <c r="G3897" s="3" t="s">
        <v>28229</v>
      </c>
      <c r="H3897" s="3" t="s">
        <v>28230</v>
      </c>
      <c r="I3897" s="3" t="str">
        <f>IFERROR(__xludf.DUMMYFUNCTION("GOOGLETRANSLATE(H3897,""id"",""en"")"),"Adekny Brarti was born if yujin ny marriage young problem really pretty")</f>
        <v>Adekny Brarti was born if yujin ny marriage young problem really pretty</v>
      </c>
    </row>
    <row r="3898" ht="15.75" customHeight="1">
      <c r="A3898" s="3" t="s">
        <v>28231</v>
      </c>
      <c r="B3898" s="3" t="s">
        <v>28231</v>
      </c>
      <c r="C3898" s="3" t="s">
        <v>28232</v>
      </c>
      <c r="D3898" s="3" t="s">
        <v>28233</v>
      </c>
      <c r="E3898" s="3" t="s">
        <v>28234</v>
      </c>
      <c r="F3898" s="3" t="s">
        <v>28235</v>
      </c>
      <c r="G3898" s="3" t="s">
        <v>28236</v>
      </c>
      <c r="H3898" s="3" t="s">
        <v>28237</v>
      </c>
      <c r="I3898" s="3" t="str">
        <f>IFERROR(__xludf.DUMMYFUNCTION("GOOGLETRANSLATE(H3898,""id"",""en"")"),"you know if the Chinese New Year marriage age is Angpao if you marry young angpao single")</f>
        <v>you know if the Chinese New Year marriage age is Angpao if you marry young angpao single</v>
      </c>
    </row>
    <row r="3899" ht="15.75" customHeight="1">
      <c r="A3899" s="3" t="s">
        <v>28238</v>
      </c>
      <c r="B3899" s="3" t="s">
        <v>28238</v>
      </c>
      <c r="C3899" s="3" t="s">
        <v>28239</v>
      </c>
      <c r="D3899" s="3" t="s">
        <v>28240</v>
      </c>
      <c r="E3899" s="3" t="s">
        <v>28241</v>
      </c>
      <c r="F3899" s="3" t="s">
        <v>28241</v>
      </c>
      <c r="G3899" s="3" t="s">
        <v>28242</v>
      </c>
      <c r="H3899" s="3" t="s">
        <v>28243</v>
      </c>
      <c r="I3899" s="3" t="str">
        <f>IFERROR(__xludf.DUMMYFUNCTION("GOOGLETRANSLATE(H3899,""id"",""en"")"),"young marriage cat sister")</f>
        <v>young marriage cat sister</v>
      </c>
    </row>
    <row r="3900" ht="15.75" customHeight="1">
      <c r="A3900" s="3" t="s">
        <v>28244</v>
      </c>
      <c r="B3900" s="3" t="s">
        <v>28245</v>
      </c>
      <c r="C3900" s="3" t="s">
        <v>28246</v>
      </c>
      <c r="D3900" s="3" t="s">
        <v>28247</v>
      </c>
      <c r="E3900" s="3" t="s">
        <v>28248</v>
      </c>
      <c r="F3900" s="3" t="s">
        <v>28249</v>
      </c>
      <c r="G3900" s="3" t="s">
        <v>28249</v>
      </c>
      <c r="H3900" s="3" t="s">
        <v>28250</v>
      </c>
      <c r="I3900" s="3" t="str">
        <f>IFERROR(__xludf.DUMMYFUNCTION("GOOGLETRANSLATE(H3900,""id"",""en"")"),"untunggw still the child marriage amma family xixxi family rarely marriage young bro")</f>
        <v>untunggw still the child marriage amma family xixxi family rarely marriage young bro</v>
      </c>
    </row>
    <row r="3901" ht="15.75" customHeight="1">
      <c r="A3901" s="3" t="s">
        <v>28251</v>
      </c>
      <c r="B3901" s="3" t="s">
        <v>28252</v>
      </c>
      <c r="C3901" s="3" t="s">
        <v>28253</v>
      </c>
      <c r="D3901" s="3" t="s">
        <v>28254</v>
      </c>
      <c r="E3901" s="3" t="s">
        <v>28255</v>
      </c>
      <c r="F3901" s="3" t="s">
        <v>28256</v>
      </c>
      <c r="G3901" s="3" t="s">
        <v>28257</v>
      </c>
      <c r="H3901" s="3" t="s">
        <v>28258</v>
      </c>
      <c r="I3901" s="3" t="str">
        <f>IFERROR(__xludf.DUMMYFUNCTION("GOOGLETRANSLATE(H3901,""id"",""en"")"),"hanging sitkon if the position of young brother marriage marriage to meet the candidate is also reasonable to mention sad things with eternal students really efforts to graduate")</f>
        <v>hanging sitkon if the position of young brother marriage marriage to meet the candidate is also reasonable to mention sad things with eternal students really efforts to graduate</v>
      </c>
    </row>
    <row r="3902" ht="15.75" customHeight="1">
      <c r="A3902" s="3" t="s">
        <v>28259</v>
      </c>
      <c r="B3902" s="3" t="s">
        <v>28260</v>
      </c>
      <c r="C3902" s="3" t="s">
        <v>28261</v>
      </c>
      <c r="D3902" s="3" t="s">
        <v>28262</v>
      </c>
      <c r="E3902" s="3" t="s">
        <v>28263</v>
      </c>
      <c r="F3902" s="3" t="s">
        <v>28264</v>
      </c>
      <c r="G3902" s="3" t="s">
        <v>28264</v>
      </c>
      <c r="H3902" s="3" t="s">
        <v>28265</v>
      </c>
      <c r="I3902" s="3" t="str">
        <f>IFERROR(__xludf.DUMMYFUNCTION("GOOGLETRANSLATE(H3902,""id"",""en"")"),"the fate of the distance of the young brother's younger brother")</f>
        <v>the fate of the distance of the young brother's younger brother</v>
      </c>
    </row>
    <row r="3903" ht="15.75" customHeight="1">
      <c r="A3903" s="3" t="s">
        <v>28266</v>
      </c>
      <c r="B3903" s="3" t="s">
        <v>28266</v>
      </c>
      <c r="C3903" s="3" t="s">
        <v>28267</v>
      </c>
      <c r="D3903" s="3" t="s">
        <v>28268</v>
      </c>
      <c r="E3903" s="3" t="s">
        <v>28269</v>
      </c>
      <c r="F3903" s="3" t="s">
        <v>28270</v>
      </c>
      <c r="G3903" s="3" t="s">
        <v>28271</v>
      </c>
      <c r="H3903" s="3" t="s">
        <v>28272</v>
      </c>
      <c r="I3903" s="3" t="str">
        <f>IFERROR(__xludf.DUMMYFUNCTION("GOOGLETRANSLATE(H3903,""id"",""en"")"),"ask domicile work aged two young marriages")</f>
        <v>ask domicile work aged two young marriages</v>
      </c>
    </row>
    <row r="3904" ht="15.75" customHeight="1">
      <c r="A3904" s="3" t="s">
        <v>28273</v>
      </c>
      <c r="B3904" s="3" t="s">
        <v>28274</v>
      </c>
      <c r="C3904" s="3" t="s">
        <v>28275</v>
      </c>
      <c r="D3904" s="3" t="s">
        <v>28276</v>
      </c>
      <c r="E3904" s="3" t="s">
        <v>28277</v>
      </c>
      <c r="F3904" s="3" t="s">
        <v>28278</v>
      </c>
      <c r="G3904" s="3" t="s">
        <v>28279</v>
      </c>
      <c r="H3904" s="3" t="s">
        <v>28280</v>
      </c>
      <c r="I3904" s="3" t="str">
        <f>IFERROR(__xludf.DUMMYFUNCTION("GOOGLETRANSLATE(H3904,""id"",""en"")"),"Ohiya Girls Age for Marriage Bodoamat Family which is Mostly Mostly Marriage Young Girls Tekdung first brother marriage, a handsome husband")</f>
        <v>Ohiya Girls Age for Marriage Bodoamat Family which is Mostly Mostly Marriage Young Girls Tekdung first brother marriage, a handsome husband</v>
      </c>
    </row>
    <row r="3905" ht="15.75" customHeight="1">
      <c r="A3905" s="3" t="s">
        <v>28281</v>
      </c>
      <c r="B3905" s="3" t="s">
        <v>28281</v>
      </c>
      <c r="C3905" s="3" t="s">
        <v>28282</v>
      </c>
      <c r="D3905" s="3" t="s">
        <v>28283</v>
      </c>
      <c r="E3905" s="3" t="s">
        <v>28283</v>
      </c>
      <c r="F3905" s="3" t="s">
        <v>28284</v>
      </c>
      <c r="G3905" s="3" t="s">
        <v>28285</v>
      </c>
      <c r="H3905" s="3" t="s">
        <v>28286</v>
      </c>
      <c r="I3905" s="3" t="str">
        <f>IFERROR(__xludf.DUMMYFUNCTION("GOOGLETRANSLATE(H3905,""id"",""en"")"),"Hindar Young Marriage Tired Tired")</f>
        <v>Hindar Young Marriage Tired Tired</v>
      </c>
    </row>
    <row r="3906" ht="15.75" customHeight="1">
      <c r="A3906" s="3" t="s">
        <v>28287</v>
      </c>
      <c r="B3906" s="3" t="s">
        <v>28288</v>
      </c>
      <c r="C3906" s="3" t="s">
        <v>28289</v>
      </c>
      <c r="D3906" s="3" t="s">
        <v>28290</v>
      </c>
      <c r="E3906" s="3" t="s">
        <v>28291</v>
      </c>
      <c r="F3906" s="3" t="s">
        <v>28292</v>
      </c>
      <c r="G3906" s="3" t="s">
        <v>28292</v>
      </c>
      <c r="H3906" s="3" t="s">
        <v>28293</v>
      </c>
      <c r="I3906" s="3" t="str">
        <f>IFERROR(__xludf.DUMMYFUNCTION("GOOGLETRANSLATE(H3906,""id"",""en"")"),"Japan Lazy Depopulation of Marriage Korean Children Depopulation Russian Young Russian Depopulation DEPOPULATION OF European Boys DEPOPULATION LGBT HMM")</f>
        <v>Japan Lazy Depopulation of Marriage Korean Children Depopulation Russian Young Russian Depopulation DEPOPULATION OF European Boys DEPOPULATION LGBT HMM</v>
      </c>
    </row>
    <row r="3907" ht="15.75" customHeight="1">
      <c r="A3907" s="3" t="s">
        <v>28294</v>
      </c>
      <c r="B3907" s="3" t="s">
        <v>28295</v>
      </c>
      <c r="C3907" s="3" t="s">
        <v>28296</v>
      </c>
      <c r="D3907" s="3" t="s">
        <v>28297</v>
      </c>
      <c r="E3907" s="3" t="s">
        <v>28298</v>
      </c>
      <c r="F3907" s="3" t="s">
        <v>28299</v>
      </c>
      <c r="G3907" s="3" t="s">
        <v>28300</v>
      </c>
      <c r="H3907" s="3" t="s">
        <v>28301</v>
      </c>
      <c r="I3907" s="3" t="str">
        <f>IFERROR(__xludf.DUMMYFUNCTION("GOOGLETRANSLATE(H3907,""id"",""en"")"),"Prices of Property Late Marriage Many young people family at least a consuing to calm down take the risk of staying a busy environment tired of sleeping baby tahuahu the child nang nang boy screams sahur")</f>
        <v>Prices of Property Late Marriage Many young people family at least a consuing to calm down take the risk of staying a busy environment tired of sleeping baby tahuahu the child nang nang boy screams sahur</v>
      </c>
    </row>
    <row r="3908" ht="15.75" customHeight="1">
      <c r="A3908" s="3" t="s">
        <v>28302</v>
      </c>
      <c r="B3908" s="3" t="s">
        <v>28303</v>
      </c>
      <c r="C3908" s="3" t="s">
        <v>28304</v>
      </c>
      <c r="D3908" s="3" t="s">
        <v>28305</v>
      </c>
      <c r="E3908" s="3" t="s">
        <v>28305</v>
      </c>
      <c r="F3908" s="3" t="s">
        <v>28306</v>
      </c>
      <c r="G3908" s="3" t="s">
        <v>28306</v>
      </c>
      <c r="H3908" s="3" t="s">
        <v>28307</v>
      </c>
      <c r="I3908" s="3" t="str">
        <f>IFERROR(__xludf.DUMMYFUNCTION("GOOGLETRANSLATE(H3908,""id"",""en"")"),"Mahu Gamau Mikah Young Mapanhahha")</f>
        <v>Mahu Gamau Mikah Young Mapanhahha</v>
      </c>
    </row>
    <row r="3909" ht="15.75" customHeight="1">
      <c r="A3909" s="3" t="s">
        <v>28308</v>
      </c>
      <c r="B3909" s="3" t="s">
        <v>28308</v>
      </c>
      <c r="C3909" s="3" t="s">
        <v>28309</v>
      </c>
      <c r="D3909" s="3" t="s">
        <v>28310</v>
      </c>
      <c r="E3909" s="3" t="s">
        <v>28311</v>
      </c>
      <c r="F3909" s="3" t="s">
        <v>28312</v>
      </c>
      <c r="G3909" s="3" t="s">
        <v>28313</v>
      </c>
      <c r="H3909" s="3" t="s">
        <v>28314</v>
      </c>
      <c r="I3909" s="3" t="str">
        <f>IFERROR(__xludf.DUMMYFUNCTION("GOOGLETRANSLATE(H3909,""id"",""en"")"),"Tweet the nawal tell a child to talk about young marriage just talking about humanities issues")</f>
        <v>Tweet the nawal tell a child to talk about young marriage just talking about humanities issues</v>
      </c>
    </row>
    <row r="3910" ht="15.75" customHeight="1">
      <c r="A3910" s="3" t="s">
        <v>28315</v>
      </c>
      <c r="B3910" s="3" t="s">
        <v>28316</v>
      </c>
      <c r="C3910" s="3" t="s">
        <v>28317</v>
      </c>
      <c r="D3910" s="3" t="s">
        <v>28318</v>
      </c>
      <c r="E3910" s="3" t="s">
        <v>28319</v>
      </c>
      <c r="F3910" s="3" t="s">
        <v>28320</v>
      </c>
      <c r="G3910" s="3" t="s">
        <v>28321</v>
      </c>
      <c r="H3910" s="3" t="s">
        <v>28322</v>
      </c>
      <c r="I3910" s="3" t="str">
        <f>IFERROR(__xludf.DUMMYFUNCTION("GOOGLETRANSLATE(H3910,""id"",""en"")"),"oh like to invite the fans to get married, it's a shame yesterday wearing the branding of young father duel")</f>
        <v>oh like to invite the fans to get married, it's a shame yesterday wearing the branding of young father duel</v>
      </c>
    </row>
    <row r="3911" ht="15.75" customHeight="1">
      <c r="A3911" s="3" t="s">
        <v>28323</v>
      </c>
      <c r="B3911" s="3" t="s">
        <v>28324</v>
      </c>
      <c r="C3911" s="3" t="s">
        <v>28325</v>
      </c>
      <c r="D3911" s="3" t="s">
        <v>28326</v>
      </c>
      <c r="E3911" s="3" t="s">
        <v>28327</v>
      </c>
      <c r="F3911" s="3" t="s">
        <v>28328</v>
      </c>
      <c r="G3911" s="3" t="s">
        <v>28329</v>
      </c>
      <c r="H3911" s="3" t="s">
        <v>28330</v>
      </c>
      <c r="I3911" s="3" t="str">
        <f>IFERROR(__xludf.DUMMYFUNCTION("GOOGLETRANSLATE(H3911,""id"",""en"")"),"people if marriage age says old marriage knows that you only have a different young people")</f>
        <v>people if marriage age says old marriage knows that you only have a different young people</v>
      </c>
    </row>
    <row r="3912" ht="15.75" customHeight="1">
      <c r="A3912" s="3" t="s">
        <v>28331</v>
      </c>
      <c r="B3912" s="3" t="s">
        <v>28332</v>
      </c>
      <c r="C3912" s="3" t="s">
        <v>28333</v>
      </c>
      <c r="D3912" s="3" t="s">
        <v>28334</v>
      </c>
      <c r="E3912" s="3" t="s">
        <v>28335</v>
      </c>
      <c r="F3912" s="3" t="s">
        <v>28336</v>
      </c>
      <c r="G3912" s="3" t="s">
        <v>28337</v>
      </c>
      <c r="H3912" s="3" t="s">
        <v>28338</v>
      </c>
      <c r="I3912" s="3" t="str">
        <f>IFERROR(__xludf.DUMMYFUNCTION("GOOGLETRANSLATE(H3912,""id"",""en"")"),"marriage age people Children know young people to live")</f>
        <v>marriage age people Children know young people to live</v>
      </c>
    </row>
    <row r="3913" ht="15.75" customHeight="1">
      <c r="A3913" s="3" t="s">
        <v>28339</v>
      </c>
      <c r="B3913" s="3" t="s">
        <v>28340</v>
      </c>
      <c r="C3913" s="3" t="s">
        <v>28341</v>
      </c>
      <c r="D3913" s="3" t="s">
        <v>28342</v>
      </c>
      <c r="E3913" s="3" t="s">
        <v>28343</v>
      </c>
      <c r="F3913" s="3" t="s">
        <v>28344</v>
      </c>
      <c r="G3913" s="3" t="s">
        <v>28345</v>
      </c>
      <c r="H3913" s="3" t="s">
        <v>28346</v>
      </c>
      <c r="I3913" s="3" t="str">
        <f>IFERROR(__xludf.DUMMYFUNCTION("GOOGLETRANSLATE(H3913,""id"",""en"")"),"open the services of this young Indonesian woman confused Eid marriage ogut damping young people Eid Eid Hindar Dead")</f>
        <v>open the services of this young Indonesian woman confused Eid marriage ogut damping young people Eid Eid Hindar Dead</v>
      </c>
    </row>
    <row r="3914" ht="15.75" customHeight="1">
      <c r="A3914" s="3" t="s">
        <v>28347</v>
      </c>
      <c r="B3914" s="3" t="s">
        <v>28347</v>
      </c>
      <c r="C3914" s="3" t="s">
        <v>28348</v>
      </c>
      <c r="D3914" s="3" t="s">
        <v>28349</v>
      </c>
      <c r="E3914" s="3" t="s">
        <v>28350</v>
      </c>
      <c r="F3914" s="3" t="s">
        <v>28351</v>
      </c>
      <c r="G3914" s="3" t="s">
        <v>28352</v>
      </c>
      <c r="H3914" s="3" t="s">
        <v>28353</v>
      </c>
      <c r="I3914" s="3" t="str">
        <f>IFERROR(__xludf.DUMMYFUNCTION("GOOGLETRANSLATE(H3914,""id"",""en"")"),"The fact of Bandung's brother is divorced because the girl sue Sicowo is important, the stigma is fast marriage so that adultery is the widow of young widowed wkkwkw")</f>
        <v>The fact of Bandung's brother is divorced because the girl sue Sicowo is important, the stigma is fast marriage so that adultery is the widow of young widowed wkkwkw</v>
      </c>
    </row>
    <row r="3915" ht="15.75" customHeight="1">
      <c r="A3915" s="3" t="s">
        <v>28354</v>
      </c>
      <c r="B3915" s="3" t="s">
        <v>28355</v>
      </c>
      <c r="C3915" s="3" t="s">
        <v>28356</v>
      </c>
      <c r="D3915" s="3" t="s">
        <v>28357</v>
      </c>
      <c r="E3915" s="3" t="s">
        <v>28358</v>
      </c>
      <c r="F3915" s="3" t="s">
        <v>28359</v>
      </c>
      <c r="G3915" s="3" t="s">
        <v>28359</v>
      </c>
      <c r="H3915" s="3" t="s">
        <v>28360</v>
      </c>
      <c r="I3915" s="3" t="str">
        <f>IFERROR(__xludf.DUMMYFUNCTION("GOOGLETRANSLATE(H3915,""id"",""en"")"),"young marriage so that just halal")</f>
        <v>young marriage so that just halal</v>
      </c>
    </row>
    <row r="3916" ht="15.75" customHeight="1">
      <c r="A3916" s="3" t="s">
        <v>28361</v>
      </c>
      <c r="B3916" s="3" t="s">
        <v>28362</v>
      </c>
      <c r="C3916" s="3" t="s">
        <v>28363</v>
      </c>
      <c r="D3916" s="3" t="s">
        <v>28364</v>
      </c>
      <c r="E3916" s="3" t="s">
        <v>28365</v>
      </c>
      <c r="F3916" s="3" t="s">
        <v>28366</v>
      </c>
      <c r="G3916" s="3" t="s">
        <v>28366</v>
      </c>
      <c r="H3916" s="3" t="s">
        <v>28367</v>
      </c>
      <c r="I3916" s="3" t="str">
        <f>IFERROR(__xludf.DUMMYFUNCTION("GOOGLETRANSLATE(H3916,""id"",""en"")"),"graduated from marriage marriage young after divorce marriage")</f>
        <v>graduated from marriage marriage young after divorce marriage</v>
      </c>
    </row>
    <row r="3917" ht="15.75" customHeight="1">
      <c r="A3917" s="3" t="s">
        <v>28368</v>
      </c>
      <c r="B3917" s="3" t="s">
        <v>28369</v>
      </c>
      <c r="C3917" s="3" t="s">
        <v>28370</v>
      </c>
      <c r="D3917" s="3" t="s">
        <v>28371</v>
      </c>
      <c r="E3917" s="3" t="s">
        <v>28372</v>
      </c>
      <c r="F3917" s="3" t="s">
        <v>28373</v>
      </c>
      <c r="G3917" s="3" t="s">
        <v>28374</v>
      </c>
      <c r="H3917" s="3" t="s">
        <v>28375</v>
      </c>
      <c r="I3917" s="3" t="str">
        <f>IFERROR(__xludf.DUMMYFUNCTION("GOOGLETRANSLATE(H3917,""id"",""en"")"),"think random village girls are often young marriage prone to sacrifice")</f>
        <v>think random village girls are often young marriage prone to sacrifice</v>
      </c>
    </row>
    <row r="3918" ht="15.75" customHeight="1">
      <c r="A3918" s="3" t="s">
        <v>28376</v>
      </c>
      <c r="B3918" s="3" t="s">
        <v>28377</v>
      </c>
      <c r="C3918" s="3" t="s">
        <v>28378</v>
      </c>
      <c r="D3918" s="3" t="s">
        <v>28379</v>
      </c>
      <c r="E3918" s="3" t="s">
        <v>28380</v>
      </c>
      <c r="F3918" s="3" t="s">
        <v>28381</v>
      </c>
      <c r="G3918" s="3" t="s">
        <v>28381</v>
      </c>
      <c r="H3918" s="3" t="s">
        <v>28382</v>
      </c>
      <c r="I3918" s="3" t="str">
        <f>IFERROR(__xludf.DUMMYFUNCTION("GOOGLETRANSLATE(H3918,""id"",""en"")"),"young marriage kh here pina casual banar playing games")</f>
        <v>young marriage kh here pina casual banar playing games</v>
      </c>
    </row>
    <row r="3919" ht="15.75" customHeight="1">
      <c r="A3919" s="3" t="s">
        <v>28383</v>
      </c>
      <c r="B3919" s="3" t="s">
        <v>28383</v>
      </c>
      <c r="C3919" s="3" t="s">
        <v>28384</v>
      </c>
      <c r="D3919" s="3" t="s">
        <v>28385</v>
      </c>
      <c r="E3919" s="3" t="s">
        <v>28386</v>
      </c>
      <c r="F3919" s="3" t="s">
        <v>28386</v>
      </c>
      <c r="G3919" s="3" t="s">
        <v>28387</v>
      </c>
      <c r="H3919" s="3" t="s">
        <v>28388</v>
      </c>
      <c r="I3919" s="3" t="str">
        <f>IFERROR(__xludf.DUMMYFUNCTION("GOOGLETRANSLATE(H3919,""id"",""en"")"),"really beautiful, brother marriage young")</f>
        <v>really beautiful, brother marriage young</v>
      </c>
    </row>
    <row r="3920" ht="15.75" customHeight="1">
      <c r="A3920" s="3" t="s">
        <v>28389</v>
      </c>
      <c r="B3920" s="3" t="s">
        <v>28390</v>
      </c>
      <c r="C3920" s="3" t="s">
        <v>28391</v>
      </c>
      <c r="D3920" s="3" t="s">
        <v>28392</v>
      </c>
      <c r="E3920" s="3" t="s">
        <v>28393</v>
      </c>
      <c r="F3920" s="3" t="s">
        <v>28394</v>
      </c>
      <c r="G3920" s="3" t="s">
        <v>28395</v>
      </c>
      <c r="H3920" s="3" t="s">
        <v>28396</v>
      </c>
      <c r="I3920" s="3" t="str">
        <f>IFERROR(__xludf.DUMMYFUNCTION("GOOGLETRANSLATE(H3920,""id"",""en"")"),"cousin of my girl meeting Eid marriage mentang young marriage Undental school pursue ABC package can not bear")</f>
        <v>cousin of my girl meeting Eid marriage mentang young marriage Undental school pursue ABC package can not bear</v>
      </c>
    </row>
    <row r="3921" ht="15.75" customHeight="1">
      <c r="A3921" s="3" t="s">
        <v>28397</v>
      </c>
      <c r="B3921" s="3" t="s">
        <v>28397</v>
      </c>
      <c r="C3921" s="3" t="s">
        <v>28397</v>
      </c>
      <c r="D3921" s="3" t="s">
        <v>28398</v>
      </c>
      <c r="E3921" s="3" t="s">
        <v>28399</v>
      </c>
      <c r="F3921" s="3" t="s">
        <v>28400</v>
      </c>
      <c r="G3921" s="3" t="s">
        <v>28401</v>
      </c>
      <c r="H3921" s="3" t="s">
        <v>28402</v>
      </c>
      <c r="I3921" s="3" t="str">
        <f>IFERROR(__xludf.DUMMYFUNCTION("GOOGLETRANSLATE(H3921,""id"",""en"")"),"Nganten Butet Afraid of Young Marriage First")</f>
        <v>Nganten Butet Afraid of Young Marriage First</v>
      </c>
    </row>
    <row r="3922" ht="15.75" customHeight="1">
      <c r="A3922" s="3" t="s">
        <v>28403</v>
      </c>
      <c r="B3922" s="3" t="s">
        <v>28403</v>
      </c>
      <c r="C3922" s="3" t="s">
        <v>28404</v>
      </c>
      <c r="D3922" s="3" t="s">
        <v>28405</v>
      </c>
      <c r="E3922" s="3" t="s">
        <v>28406</v>
      </c>
      <c r="F3922" s="3" t="s">
        <v>28407</v>
      </c>
      <c r="G3922" s="3" t="s">
        <v>28407</v>
      </c>
      <c r="H3922" s="3" t="s">
        <v>28408</v>
      </c>
      <c r="I3922" s="3" t="str">
        <f>IFERROR(__xludf.DUMMYFUNCTION("GOOGLETRANSLATE(H3922,""id"",""en"")"),"young marriage trend")</f>
        <v>young marriage trend</v>
      </c>
    </row>
    <row r="3923" ht="15.75" customHeight="1">
      <c r="A3923" s="3" t="s">
        <v>28409</v>
      </c>
      <c r="B3923" s="3" t="s">
        <v>28410</v>
      </c>
      <c r="C3923" s="3" t="s">
        <v>28411</v>
      </c>
      <c r="D3923" s="3" t="s">
        <v>28412</v>
      </c>
      <c r="E3923" s="3" t="s">
        <v>28413</v>
      </c>
      <c r="F3923" s="3" t="s">
        <v>28414</v>
      </c>
      <c r="G3923" s="3" t="s">
        <v>28415</v>
      </c>
      <c r="H3923" s="3" t="s">
        <v>28416</v>
      </c>
      <c r="I3923" s="3" t="str">
        <f>IFERROR(__xludf.DUMMYFUNCTION("GOOGLETRANSLATE(H3923,""id"",""en"")"),"I don't know, the younger generation likes to be complicated trivial, compare the marriage to graduate from the family event, just discuss the wide implications of the mental health depression")</f>
        <v>I don't know, the younger generation likes to be complicated trivial, compare the marriage to graduate from the family event, just discuss the wide implications of the mental health depression</v>
      </c>
    </row>
    <row r="3924" ht="15.75" customHeight="1">
      <c r="A3924" s="3" t="s">
        <v>28417</v>
      </c>
      <c r="B3924" s="3" t="s">
        <v>28418</v>
      </c>
      <c r="C3924" s="3" t="s">
        <v>28419</v>
      </c>
      <c r="D3924" s="3" t="s">
        <v>28420</v>
      </c>
      <c r="E3924" s="3" t="s">
        <v>28421</v>
      </c>
      <c r="F3924" s="3" t="s">
        <v>28421</v>
      </c>
      <c r="G3924" s="3" t="s">
        <v>28422</v>
      </c>
      <c r="H3924" s="3" t="s">
        <v>28423</v>
      </c>
      <c r="I3924" s="3" t="str">
        <f>IFERROR(__xludf.DUMMYFUNCTION("GOOGLETRANSLATE(H3924,""id"",""en"")"),"regret young marriage")</f>
        <v>regret young marriage</v>
      </c>
    </row>
    <row r="3925" ht="15.75" customHeight="1">
      <c r="A3925" s="3" t="s">
        <v>28424</v>
      </c>
      <c r="B3925" s="3" t="s">
        <v>28424</v>
      </c>
      <c r="C3925" s="3" t="s">
        <v>28425</v>
      </c>
      <c r="D3925" s="3" t="s">
        <v>28426</v>
      </c>
      <c r="E3925" s="3" t="s">
        <v>28427</v>
      </c>
      <c r="F3925" s="3" t="s">
        <v>28428</v>
      </c>
      <c r="G3925" s="3" t="s">
        <v>28429</v>
      </c>
      <c r="H3925" s="3" t="s">
        <v>28430</v>
      </c>
      <c r="I3925" s="3" t="str">
        <f>IFERROR(__xludf.DUMMYFUNCTION("GOOGLETRANSLATE(H3925,""id"",""en"")"),"Yesterday the office friend spoke of marriage age, young and old young try if people live in age")</f>
        <v>Yesterday the office friend spoke of marriage age, young and old young try if people live in age</v>
      </c>
    </row>
    <row r="3926" ht="15.75" customHeight="1">
      <c r="A3926" s="3" t="s">
        <v>28431</v>
      </c>
      <c r="B3926" s="3" t="s">
        <v>28432</v>
      </c>
      <c r="C3926" s="3" t="s">
        <v>28433</v>
      </c>
      <c r="D3926" s="3" t="s">
        <v>28434</v>
      </c>
      <c r="E3926" s="3" t="s">
        <v>28434</v>
      </c>
      <c r="F3926" s="3" t="s">
        <v>28435</v>
      </c>
      <c r="G3926" s="3" t="s">
        <v>28436</v>
      </c>
      <c r="H3926" s="3" t="s">
        <v>28437</v>
      </c>
      <c r="I3926" s="3" t="str">
        <f>IFERROR(__xludf.DUMMYFUNCTION("GOOGLETRANSLATE(H3926,""id"",""en"")"),"Rusli due to feminism of the phenomenon of young Japanese women withdraw Natgeo marriage like a short Indonesian native")</f>
        <v>Rusli due to feminism of the phenomenon of young Japanese women withdraw Natgeo marriage like a short Indonesian native</v>
      </c>
    </row>
    <row r="3927" ht="15.75" customHeight="1">
      <c r="A3927" s="3" t="s">
        <v>28438</v>
      </c>
      <c r="B3927" s="3" t="s">
        <v>28439</v>
      </c>
      <c r="C3927" s="3" t="s">
        <v>28440</v>
      </c>
      <c r="D3927" s="3" t="s">
        <v>28441</v>
      </c>
      <c r="E3927" s="3" t="s">
        <v>28442</v>
      </c>
      <c r="F3927" s="3" t="s">
        <v>28443</v>
      </c>
      <c r="G3927" s="3" t="s">
        <v>28444</v>
      </c>
      <c r="H3927" s="3" t="s">
        <v>28445</v>
      </c>
      <c r="I3927" s="3" t="str">
        <f>IFERROR(__xludf.DUMMYFUNCTION("GOOGLETRANSLATE(H3927,""id"",""en"")"),"Young fresh sperm a lot of marriage not pregnant with marriage to your diet chaos")</f>
        <v>Young fresh sperm a lot of marriage not pregnant with marriage to your diet chaos</v>
      </c>
    </row>
    <row r="3928" ht="15.75" customHeight="1">
      <c r="A3928" s="3" t="s">
        <v>28446</v>
      </c>
      <c r="B3928" s="3" t="s">
        <v>28447</v>
      </c>
      <c r="C3928" s="3" t="s">
        <v>28448</v>
      </c>
      <c r="D3928" s="3" t="s">
        <v>28449</v>
      </c>
      <c r="E3928" s="3" t="s">
        <v>28450</v>
      </c>
      <c r="F3928" s="3" t="s">
        <v>28451</v>
      </c>
      <c r="G3928" s="3" t="s">
        <v>28452</v>
      </c>
      <c r="H3928" s="3" t="s">
        <v>28453</v>
      </c>
      <c r="I3928" s="3" t="str">
        <f>IFERROR(__xludf.DUMMYFUNCTION("GOOGLETRANSLATE(H3928,""id"",""en"")"),"well, the core is special, sad, pgn, the young married parent is because of marriage age, marriage, telling parents to force the husband to marry your husband")</f>
        <v>well, the core is special, sad, pgn, the young married parent is because of marriage age, marriage, telling parents to force the husband to marry your husband</v>
      </c>
    </row>
    <row r="3929" ht="15.75" customHeight="1">
      <c r="A3929" s="3" t="s">
        <v>28454</v>
      </c>
      <c r="B3929" s="3" t="s">
        <v>28455</v>
      </c>
      <c r="C3929" s="3" t="s">
        <v>28456</v>
      </c>
      <c r="D3929" s="3" t="s">
        <v>28457</v>
      </c>
      <c r="E3929" s="3" t="s">
        <v>28458</v>
      </c>
      <c r="F3929" s="3" t="s">
        <v>28459</v>
      </c>
      <c r="G3929" s="3" t="s">
        <v>28460</v>
      </c>
      <c r="H3929" s="3" t="s">
        <v>28461</v>
      </c>
      <c r="I3929" s="3" t="str">
        <f>IFERROR(__xludf.DUMMYFUNCTION("GOOGLETRANSLATE(H3929,""id"",""en"")"),"Marriage, Solution, Brother, young people, young people who get married, they are ready to get married because of marriage age, press because of the gossip of neighbors.")</f>
        <v>Marriage, Solution, Brother, young people, young people who get married, they are ready to get married because of marriage age, press because of the gossip of neighbors.</v>
      </c>
    </row>
    <row r="3930" ht="15.75" customHeight="1">
      <c r="A3930" s="3" t="s">
        <v>28462</v>
      </c>
      <c r="B3930" s="3" t="s">
        <v>28463</v>
      </c>
      <c r="C3930" s="3" t="s">
        <v>28464</v>
      </c>
      <c r="D3930" s="3" t="s">
        <v>28465</v>
      </c>
      <c r="E3930" s="3" t="s">
        <v>28466</v>
      </c>
      <c r="F3930" s="3" t="s">
        <v>28467</v>
      </c>
      <c r="G3930" s="3" t="s">
        <v>28468</v>
      </c>
      <c r="H3930" s="3" t="s">
        <v>28469</v>
      </c>
      <c r="I3930" s="3" t="str">
        <f>IFERROR(__xludf.DUMMYFUNCTION("GOOGLETRANSLATE(H3930,""id"",""en"")"),"marriage weights like news don't care about small talk uncle auntie event Family event considers a serious marriage to marry if you get a young divorce")</f>
        <v>marriage weights like news don't care about small talk uncle auntie event Family event considers a serious marriage to marry if you get a young divorce</v>
      </c>
    </row>
    <row r="3931" ht="15.75" customHeight="1">
      <c r="A3931" s="3" t="s">
        <v>28470</v>
      </c>
      <c r="B3931" s="3" t="s">
        <v>28470</v>
      </c>
      <c r="C3931" s="3" t="s">
        <v>28471</v>
      </c>
      <c r="D3931" s="3" t="s">
        <v>28472</v>
      </c>
      <c r="E3931" s="3" t="s">
        <v>28473</v>
      </c>
      <c r="F3931" s="3" t="s">
        <v>28474</v>
      </c>
      <c r="G3931" s="3" t="s">
        <v>28475</v>
      </c>
      <c r="H3931" s="3" t="s">
        <v>28476</v>
      </c>
      <c r="I3931" s="3" t="str">
        <f>IFERROR(__xludf.DUMMYFUNCTION("GOOGLETRANSLATE(H3931,""id"",""en"")"),"wkwkwwk is funny, the taste of love of war ngorbanin young is delicious to off off if the development is already married")</f>
        <v>wkwkwwk is funny, the taste of love of war ngorbanin young is delicious to off off if the development is already married</v>
      </c>
    </row>
    <row r="3932" ht="15.75" customHeight="1">
      <c r="A3932" s="3" t="s">
        <v>28477</v>
      </c>
      <c r="B3932" s="3" t="s">
        <v>28478</v>
      </c>
      <c r="C3932" s="3" t="s">
        <v>28479</v>
      </c>
      <c r="D3932" s="3" t="s">
        <v>28480</v>
      </c>
      <c r="E3932" s="3" t="s">
        <v>28481</v>
      </c>
      <c r="F3932" s="3" t="s">
        <v>28482</v>
      </c>
      <c r="G3932" s="3" t="s">
        <v>28483</v>
      </c>
      <c r="H3932" s="3" t="s">
        <v>28484</v>
      </c>
      <c r="I3932" s="3" t="str">
        <f>IFERROR(__xludf.DUMMYFUNCTION("GOOGLETRANSLATE(H3932,""id"",""en"")"),"Stereotype of my boyfriend really Sundanese girl listening if a Sundanese girl is married to divorce divorce if the money of the Bandung husband is shocked by young people so Lc")</f>
        <v>Stereotype of my boyfriend really Sundanese girl listening if a Sundanese girl is married to divorce divorce if the money of the Bandung husband is shocked by young people so Lc</v>
      </c>
    </row>
    <row r="3933" ht="15.75" customHeight="1">
      <c r="A3933" s="3" t="s">
        <v>28485</v>
      </c>
      <c r="B3933" s="3" t="s">
        <v>28486</v>
      </c>
      <c r="C3933" s="3" t="s">
        <v>28487</v>
      </c>
      <c r="D3933" s="3" t="s">
        <v>28488</v>
      </c>
      <c r="E3933" s="3" t="s">
        <v>28489</v>
      </c>
      <c r="F3933" s="3" t="s">
        <v>28490</v>
      </c>
      <c r="G3933" s="3" t="s">
        <v>28491</v>
      </c>
      <c r="H3933" s="3" t="s">
        <v>28492</v>
      </c>
      <c r="I3933" s="3" t="str">
        <f>IFERROR(__xludf.DUMMYFUNCTION("GOOGLETRANSLATE(H3933,""id"",""en"")"),"yes, the age of marriage is old, inalillahi wainnailaihi rajiun young")</f>
        <v>yes, the age of marriage is old, inalillahi wainnailaihi rajiun young</v>
      </c>
    </row>
    <row r="3934" ht="15.75" customHeight="1">
      <c r="A3934" s="3" t="s">
        <v>28493</v>
      </c>
      <c r="B3934" s="3" t="s">
        <v>28493</v>
      </c>
      <c r="C3934" s="3" t="s">
        <v>28494</v>
      </c>
      <c r="D3934" s="3" t="s">
        <v>28495</v>
      </c>
      <c r="E3934" s="3" t="s">
        <v>28496</v>
      </c>
      <c r="F3934" s="3" t="s">
        <v>28497</v>
      </c>
      <c r="G3934" s="3" t="s">
        <v>28498</v>
      </c>
      <c r="H3934" s="3" t="s">
        <v>28499</v>
      </c>
      <c r="I3934" s="3" t="str">
        <f>IFERROR(__xludf.DUMMYFUNCTION("GOOGLETRANSLATE(H3934,""id"",""en"")"),"many young people marriage sex")</f>
        <v>many young people marriage sex</v>
      </c>
    </row>
    <row r="3935" ht="15.75" customHeight="1">
      <c r="A3935" s="3" t="s">
        <v>28500</v>
      </c>
      <c r="B3935" s="3" t="s">
        <v>28500</v>
      </c>
      <c r="C3935" s="3" t="s">
        <v>28501</v>
      </c>
      <c r="D3935" s="3" t="s">
        <v>28502</v>
      </c>
      <c r="E3935" s="3" t="s">
        <v>28503</v>
      </c>
      <c r="F3935" s="3" t="s">
        <v>28504</v>
      </c>
      <c r="G3935" s="3" t="s">
        <v>28505</v>
      </c>
      <c r="H3935" s="3" t="s">
        <v>28506</v>
      </c>
      <c r="I3935" s="3" t="str">
        <f>IFERROR(__xludf.DUMMYFUNCTION("GOOGLETRANSLATE(H3935,""id"",""en"")"),"Room Yeah Young cuyyyy is quite old, dear child marriage")</f>
        <v>Room Yeah Young cuyyyy is quite old, dear child marriage</v>
      </c>
    </row>
    <row r="3936" ht="15.75" customHeight="1">
      <c r="A3936" s="3" t="s">
        <v>28507</v>
      </c>
      <c r="B3936" s="3" t="s">
        <v>28508</v>
      </c>
      <c r="C3936" s="3" t="s">
        <v>28509</v>
      </c>
      <c r="D3936" s="3" t="s">
        <v>28510</v>
      </c>
      <c r="E3936" s="3" t="s">
        <v>28511</v>
      </c>
      <c r="F3936" s="3" t="s">
        <v>28512</v>
      </c>
      <c r="G3936" s="3" t="s">
        <v>28513</v>
      </c>
      <c r="H3936" s="3" t="s">
        <v>28514</v>
      </c>
      <c r="I3936" s="3" t="str">
        <f>IFERROR(__xludf.DUMMYFUNCTION("GOOGLETRANSLATE(H3936,""id"",""en"")"),"Marriage Original Solutions Sen Stress Stress Finding Young Marriage Work")</f>
        <v>Marriage Original Solutions Sen Stress Stress Finding Young Marriage Work</v>
      </c>
    </row>
    <row r="3937" ht="15.75" customHeight="1">
      <c r="A3937" s="3" t="s">
        <v>28515</v>
      </c>
      <c r="B3937" s="3" t="s">
        <v>28516</v>
      </c>
      <c r="C3937" s="3" t="s">
        <v>28517</v>
      </c>
      <c r="D3937" s="3" t="s">
        <v>28518</v>
      </c>
      <c r="E3937" s="3" t="s">
        <v>28519</v>
      </c>
      <c r="F3937" s="3" t="s">
        <v>28520</v>
      </c>
      <c r="G3937" s="3" t="s">
        <v>28521</v>
      </c>
      <c r="H3937" s="3" t="s">
        <v>28522</v>
      </c>
      <c r="I3937" s="3" t="str">
        <f>IFERROR(__xludf.DUMMYFUNCTION("GOOGLETRANSLATE(H3937,""id"",""en"")"),"Thinking young marriage, I can't think like marriage if you meet the complicated frequency of life")</f>
        <v>Thinking young marriage, I can't think like marriage if you meet the complicated frequency of life</v>
      </c>
    </row>
    <row r="3938" ht="15.75" customHeight="1">
      <c r="A3938" s="3" t="s">
        <v>28523</v>
      </c>
      <c r="B3938" s="3" t="s">
        <v>28524</v>
      </c>
      <c r="C3938" s="3" t="s">
        <v>28525</v>
      </c>
      <c r="D3938" s="3" t="s">
        <v>28526</v>
      </c>
      <c r="E3938" s="3" t="s">
        <v>28527</v>
      </c>
      <c r="F3938" s="3" t="s">
        <v>28528</v>
      </c>
      <c r="G3938" s="3" t="s">
        <v>28529</v>
      </c>
      <c r="H3938" s="3" t="s">
        <v>28530</v>
      </c>
      <c r="I3938" s="3" t="str">
        <f>IFERROR(__xludf.DUMMYFUNCTION("GOOGLETRANSLATE(H3938,""id"",""en"")"),"former sending online invitation to his marriage tell me young marriage young like young age, wkwkwk")</f>
        <v>former sending online invitation to his marriage tell me young marriage young like young age, wkwkwk</v>
      </c>
    </row>
    <row r="3939" ht="15.75" customHeight="1">
      <c r="A3939" s="3" t="s">
        <v>28531</v>
      </c>
      <c r="B3939" s="3" t="s">
        <v>28532</v>
      </c>
      <c r="C3939" s="3" t="s">
        <v>28533</v>
      </c>
      <c r="D3939" s="3" t="s">
        <v>28534</v>
      </c>
      <c r="E3939" s="3" t="s">
        <v>28535</v>
      </c>
      <c r="F3939" s="3" t="s">
        <v>28536</v>
      </c>
      <c r="G3939" s="3" t="s">
        <v>28537</v>
      </c>
      <c r="H3939" s="3" t="s">
        <v>28538</v>
      </c>
      <c r="I3939" s="3" t="str">
        <f>IFERROR(__xludf.DUMMYFUNCTION("GOOGLETRANSLATE(H3939,""id"",""en"")"),"wrong alas if young people are sex, just don't think it's good if it's finished, marriage if you think that you think the work of the debt debt is bolled, etc.")</f>
        <v>wrong alas if young people are sex, just don't think it's good if it's finished, marriage if you think that you think the work of the debt debt is bolled, etc.</v>
      </c>
    </row>
    <row r="3940" ht="15.75" customHeight="1">
      <c r="A3940" s="3" t="s">
        <v>28539</v>
      </c>
      <c r="B3940" s="3" t="s">
        <v>28540</v>
      </c>
      <c r="C3940" s="3" t="s">
        <v>28541</v>
      </c>
      <c r="D3940" s="3" t="s">
        <v>28542</v>
      </c>
      <c r="E3940" s="3" t="s">
        <v>28543</v>
      </c>
      <c r="F3940" s="3" t="s">
        <v>28544</v>
      </c>
      <c r="G3940" s="3" t="s">
        <v>28545</v>
      </c>
      <c r="H3940" s="3" t="s">
        <v>28546</v>
      </c>
      <c r="I3940" s="3" t="str">
        <f>IFERROR(__xludf.DUMMYFUNCTION("GOOGLETRANSLATE(H3940,""id"",""en"")"),"Confused Didik System Skarang Try Teacher Skarangtuh Era Esphially If Young Teacher Didik Child When Children Marriage Severe Houses of Kakalu Family Youngest Children")</f>
        <v>Confused Didik System Skarang Try Teacher Skarangtuh Era Esphially If Young Teacher Didik Child When Children Marriage Severe Houses of Kakalu Family Youngest Children</v>
      </c>
    </row>
    <row r="3941" ht="15.75" customHeight="1">
      <c r="A3941" s="3" t="s">
        <v>28547</v>
      </c>
      <c r="B3941" s="3" t="s">
        <v>28547</v>
      </c>
      <c r="C3941" s="3" t="s">
        <v>28548</v>
      </c>
      <c r="D3941" s="3" t="s">
        <v>28549</v>
      </c>
      <c r="E3941" s="3" t="s">
        <v>28550</v>
      </c>
      <c r="F3941" s="3" t="s">
        <v>28551</v>
      </c>
      <c r="G3941" s="3" t="s">
        <v>28552</v>
      </c>
      <c r="H3941" s="3" t="s">
        <v>28553</v>
      </c>
      <c r="I3941" s="3" t="str">
        <f>IFERROR(__xludf.DUMMYFUNCTION("GOOGLETRANSLATE(H3941,""id"",""en"")"),"If you get young, it's better to try to find a crazy proper business")</f>
        <v>If you get young, it's better to try to find a crazy proper business</v>
      </c>
    </row>
    <row r="3942" ht="15.75" customHeight="1">
      <c r="A3942" s="3" t="s">
        <v>28554</v>
      </c>
      <c r="B3942" s="3" t="s">
        <v>28555</v>
      </c>
      <c r="C3942" s="3" t="s">
        <v>28556</v>
      </c>
      <c r="D3942" s="3" t="s">
        <v>28557</v>
      </c>
      <c r="E3942" s="3" t="s">
        <v>28558</v>
      </c>
      <c r="F3942" s="3" t="s">
        <v>28559</v>
      </c>
      <c r="G3942" s="3" t="s">
        <v>28560</v>
      </c>
      <c r="H3942" s="3" t="s">
        <v>28561</v>
      </c>
      <c r="I3942" s="3" t="str">
        <f>IFERROR(__xludf.DUMMYFUNCTION("GOOGLETRANSLATE(H3942,""id"",""en"")"),"random suddenly think if young people Ponorgo yesterday sex outside marriage is really easy to get pregnant install halalnikah children hard to get pregnant know")</f>
        <v>random suddenly think if young people Ponorgo yesterday sex outside marriage is really easy to get pregnant install halalnikah children hard to get pregnant know</v>
      </c>
    </row>
    <row r="3943" ht="15.75" customHeight="1">
      <c r="A3943" s="3" t="s">
        <v>28562</v>
      </c>
      <c r="B3943" s="3" t="s">
        <v>28563</v>
      </c>
      <c r="C3943" s="3" t="s">
        <v>28564</v>
      </c>
      <c r="D3943" s="3" t="s">
        <v>28565</v>
      </c>
      <c r="E3943" s="3" t="s">
        <v>28566</v>
      </c>
      <c r="F3943" s="3" t="s">
        <v>28567</v>
      </c>
      <c r="G3943" s="3" t="s">
        <v>28568</v>
      </c>
      <c r="H3943" s="3" t="s">
        <v>28569</v>
      </c>
      <c r="I3943" s="3" t="str">
        <f>IFERROR(__xludf.DUMMYFUNCTION("GOOGLETRANSLATE(H3943,""id"",""en"")"),"marriage marriage young age just relaxing the way of life because people are troublesome to tell marriage to marry a mate to refuse")</f>
        <v>marriage marriage young age just relaxing the way of life because people are troublesome to tell marriage to marry a mate to refuse</v>
      </c>
    </row>
    <row r="3944" ht="15.75" customHeight="1">
      <c r="A3944" s="3" t="s">
        <v>28570</v>
      </c>
      <c r="B3944" s="3" t="s">
        <v>28571</v>
      </c>
      <c r="C3944" s="3" t="s">
        <v>28572</v>
      </c>
      <c r="D3944" s="3" t="s">
        <v>28573</v>
      </c>
      <c r="E3944" s="3" t="s">
        <v>28574</v>
      </c>
      <c r="F3944" s="3" t="s">
        <v>28575</v>
      </c>
      <c r="G3944" s="3" t="s">
        <v>28576</v>
      </c>
      <c r="H3944" s="3" t="s">
        <v>28577</v>
      </c>
      <c r="I3944" s="3" t="str">
        <f>IFERROR(__xludf.DUMMYFUNCTION("GOOGLETRANSLATE(H3944,""id"",""en"")"),"if you don't think you think about marriage, saving money, even if you're the spirit of my brother")</f>
        <v>if you don't think you think about marriage, saving money, even if you're the spirit of my brother</v>
      </c>
    </row>
    <row r="3945" ht="15.75" customHeight="1">
      <c r="A3945" s="3" t="s">
        <v>28578</v>
      </c>
      <c r="B3945" s="3" t="s">
        <v>28579</v>
      </c>
      <c r="C3945" s="3" t="s">
        <v>28580</v>
      </c>
      <c r="D3945" s="3" t="s">
        <v>28581</v>
      </c>
      <c r="E3945" s="3" t="s">
        <v>28581</v>
      </c>
      <c r="F3945" s="3" t="s">
        <v>28582</v>
      </c>
      <c r="G3945" s="3" t="s">
        <v>28583</v>
      </c>
      <c r="H3945" s="3" t="s">
        <v>28584</v>
      </c>
      <c r="I3945" s="3" t="str">
        <f>IFERROR(__xludf.DUMMYFUNCTION("GOOGLETRANSLATE(H3945,""id"",""en"")"),"hahahaha like the effect of young marriage")</f>
        <v>hahahaha like the effect of young marriage</v>
      </c>
    </row>
    <row r="3946" ht="15.75" customHeight="1">
      <c r="A3946" s="3" t="s">
        <v>28585</v>
      </c>
      <c r="B3946" s="3" t="s">
        <v>28585</v>
      </c>
      <c r="C3946" s="3" t="s">
        <v>28586</v>
      </c>
      <c r="D3946" s="3" t="s">
        <v>28587</v>
      </c>
      <c r="E3946" s="3" t="s">
        <v>28588</v>
      </c>
      <c r="F3946" s="3" t="s">
        <v>28589</v>
      </c>
      <c r="G3946" s="3" t="s">
        <v>28590</v>
      </c>
      <c r="H3946" s="3" t="s">
        <v>28591</v>
      </c>
      <c r="I3946" s="3" t="str">
        <f>IFERROR(__xludf.DUMMYFUNCTION("GOOGLETRANSLATE(H3946,""id"",""en"")"),"the theme of the yaya yama young marriage hijab")</f>
        <v>the theme of the yaya yama young marriage hijab</v>
      </c>
    </row>
    <row r="3947" ht="15.75" customHeight="1">
      <c r="A3947" s="3" t="s">
        <v>28592</v>
      </c>
      <c r="B3947" s="3" t="s">
        <v>28593</v>
      </c>
      <c r="C3947" s="3" t="s">
        <v>28594</v>
      </c>
      <c r="D3947" s="3" t="s">
        <v>28595</v>
      </c>
      <c r="E3947" s="3" t="s">
        <v>28596</v>
      </c>
      <c r="F3947" s="3" t="s">
        <v>28597</v>
      </c>
      <c r="G3947" s="3" t="s">
        <v>28598</v>
      </c>
      <c r="H3947" s="3" t="s">
        <v>28599</v>
      </c>
      <c r="I3947" s="3" t="str">
        <f>IFERROR(__xludf.DUMMYFUNCTION("GOOGLETRANSLATE(H3947,""id"",""en"")"),"young marriage consider a cool lifestyle to take a breakup of adultery dear marriage to marry a healthy impact ready to mature")</f>
        <v>young marriage consider a cool lifestyle to take a breakup of adultery dear marriage to marry a healthy impact ready to mature</v>
      </c>
    </row>
    <row r="3948" ht="15.75" customHeight="1">
      <c r="A3948" s="3" t="s">
        <v>28600</v>
      </c>
      <c r="B3948" s="3" t="s">
        <v>28601</v>
      </c>
      <c r="C3948" s="3" t="s">
        <v>28602</v>
      </c>
      <c r="D3948" s="3" t="s">
        <v>28603</v>
      </c>
      <c r="E3948" s="3" t="s">
        <v>28604</v>
      </c>
      <c r="F3948" s="3" t="s">
        <v>28605</v>
      </c>
      <c r="G3948" s="3" t="s">
        <v>28606</v>
      </c>
      <c r="H3948" s="3" t="s">
        <v>28607</v>
      </c>
      <c r="I3948" s="3" t="str">
        <f>IFERROR(__xludf.DUMMYFUNCTION("GOOGLETRANSLATE(H3948,""id"",""en"")"),"Skip Lebaran O Allah, not happy Awangen Meet Sanak Saudaraku Family Lebaran Young Brother Marriage Guess My Material")</f>
        <v>Skip Lebaran O Allah, not happy Awangen Meet Sanak Saudaraku Family Lebaran Young Brother Marriage Guess My Material</v>
      </c>
    </row>
    <row r="3949" ht="15.75" customHeight="1">
      <c r="A3949" s="3" t="s">
        <v>28608</v>
      </c>
      <c r="B3949" s="3" t="s">
        <v>28609</v>
      </c>
      <c r="C3949" s="3" t="s">
        <v>28610</v>
      </c>
      <c r="D3949" s="3" t="s">
        <v>28611</v>
      </c>
      <c r="E3949" s="3" t="s">
        <v>28612</v>
      </c>
      <c r="F3949" s="3" t="s">
        <v>28613</v>
      </c>
      <c r="G3949" s="3" t="s">
        <v>28614</v>
      </c>
      <c r="H3949" s="3" t="s">
        <v>28615</v>
      </c>
      <c r="I3949" s="3" t="str">
        <f>IFERROR(__xludf.DUMMYFUNCTION("GOOGLETRANSLATE(H3949,""id"",""en"")"),"My husband's friend has told her husband to strengthen the intention")</f>
        <v>My husband's friend has told her husband to strengthen the intention</v>
      </c>
    </row>
    <row r="3950" ht="15.75" customHeight="1">
      <c r="A3950" s="3" t="s">
        <v>28616</v>
      </c>
      <c r="B3950" s="3" t="s">
        <v>28616</v>
      </c>
      <c r="C3950" s="3" t="s">
        <v>28616</v>
      </c>
      <c r="D3950" s="3" t="s">
        <v>28617</v>
      </c>
      <c r="E3950" s="3" t="s">
        <v>28618</v>
      </c>
      <c r="F3950" s="3" t="s">
        <v>28619</v>
      </c>
      <c r="G3950" s="3" t="s">
        <v>28620</v>
      </c>
      <c r="H3950" s="3" t="s">
        <v>28621</v>
      </c>
      <c r="I3950" s="3" t="str">
        <f>IFERROR(__xludf.DUMMYFUNCTION("GOOGLETRANSLATE(H3950,""id"",""en"")"),"BUSET Kasih Choose Young Marriage Building the former Commitment")</f>
        <v>BUSET Kasih Choose Young Marriage Building the former Commitment</v>
      </c>
    </row>
    <row r="3951" ht="15.75" customHeight="1">
      <c r="A3951" s="3" t="s">
        <v>28622</v>
      </c>
      <c r="B3951" s="3" t="s">
        <v>28623</v>
      </c>
      <c r="C3951" s="3" t="s">
        <v>28624</v>
      </c>
      <c r="D3951" s="3" t="s">
        <v>28625</v>
      </c>
      <c r="E3951" s="3" t="s">
        <v>28626</v>
      </c>
      <c r="F3951" s="3" t="s">
        <v>28627</v>
      </c>
      <c r="G3951" s="3" t="s">
        <v>28627</v>
      </c>
      <c r="H3951" s="3" t="s">
        <v>28628</v>
      </c>
      <c r="I3951" s="3" t="str">
        <f>IFERROR(__xludf.DUMMYFUNCTION("GOOGLETRANSLATE(H3951,""id"",""en"")"),"oath like to discuss young marriage young fuck")</f>
        <v>oath like to discuss young marriage young fuck</v>
      </c>
    </row>
    <row r="3952" ht="15.75" customHeight="1">
      <c r="A3952" s="3" t="s">
        <v>28629</v>
      </c>
      <c r="B3952" s="3" t="s">
        <v>28630</v>
      </c>
      <c r="C3952" s="3" t="s">
        <v>28631</v>
      </c>
      <c r="D3952" s="3" t="s">
        <v>28632</v>
      </c>
      <c r="E3952" s="3" t="s">
        <v>28633</v>
      </c>
      <c r="F3952" s="3" t="s">
        <v>28634</v>
      </c>
      <c r="G3952" s="3" t="s">
        <v>28635</v>
      </c>
      <c r="H3952" s="3" t="s">
        <v>28636</v>
      </c>
      <c r="I3952" s="3" t="str">
        <f>IFERROR(__xludf.DUMMYFUNCTION("GOOGLETRANSLATE(H3952,""id"",""en"")"),"excited, youth, mong mong, bring a young basic marriage when the road is smooth, the echem putuhdlejdmfkdnckkd is sick ino fuck alusin, carry flying in the blessing author if yes yes yes yes yes yes yes")</f>
        <v>excited, youth, mong mong, bring a young basic marriage when the road is smooth, the echem putuhdlejdmfkdnckkd is sick ino fuck alusin, carry flying in the blessing author if yes yes yes yes yes yes yes</v>
      </c>
    </row>
    <row r="3953" ht="15.75" customHeight="1">
      <c r="A3953" s="3" t="s">
        <v>28637</v>
      </c>
      <c r="B3953" s="3" t="s">
        <v>28637</v>
      </c>
      <c r="C3953" s="3" t="s">
        <v>28638</v>
      </c>
      <c r="D3953" s="3" t="s">
        <v>28639</v>
      </c>
      <c r="E3953" s="3" t="s">
        <v>28640</v>
      </c>
      <c r="F3953" s="3" t="s">
        <v>28641</v>
      </c>
      <c r="G3953" s="3" t="s">
        <v>28642</v>
      </c>
      <c r="H3953" s="3" t="s">
        <v>28643</v>
      </c>
      <c r="I3953" s="3" t="str">
        <f>IFERROR(__xludf.DUMMYFUNCTION("GOOGLETRANSLATE(H3953,""id"",""en"")"),"young marriage aspects of mental money")</f>
        <v>young marriage aspects of mental money</v>
      </c>
    </row>
    <row r="3954" ht="15.75" customHeight="1">
      <c r="A3954" s="3" t="s">
        <v>28644</v>
      </c>
      <c r="B3954" s="3" t="s">
        <v>28645</v>
      </c>
      <c r="C3954" s="3" t="s">
        <v>28646</v>
      </c>
      <c r="D3954" s="3" t="s">
        <v>28647</v>
      </c>
      <c r="E3954" s="3" t="s">
        <v>28648</v>
      </c>
      <c r="F3954" s="3" t="s">
        <v>28649</v>
      </c>
      <c r="G3954" s="3" t="s">
        <v>28649</v>
      </c>
      <c r="H3954" s="3" t="s">
        <v>28650</v>
      </c>
      <c r="I3954" s="3" t="str">
        <f>IFERROR(__xludf.DUMMYFUNCTION("GOOGLETRANSLATE(H3954,""id"",""en"")"),"marriage age target marriage no way young marriage")</f>
        <v>marriage age target marriage no way young marriage</v>
      </c>
    </row>
    <row r="3955" ht="15.75" customHeight="1">
      <c r="A3955" s="3" t="s">
        <v>28651</v>
      </c>
      <c r="B3955" s="3" t="s">
        <v>28652</v>
      </c>
      <c r="C3955" s="3" t="s">
        <v>28653</v>
      </c>
      <c r="D3955" s="3" t="s">
        <v>28654</v>
      </c>
      <c r="E3955" s="3" t="s">
        <v>28655</v>
      </c>
      <c r="F3955" s="3" t="s">
        <v>28656</v>
      </c>
      <c r="G3955" s="3" t="s">
        <v>28656</v>
      </c>
      <c r="H3955" s="3" t="s">
        <v>28657</v>
      </c>
      <c r="I3955" s="3" t="str">
        <f>IFERROR(__xludf.DUMMYFUNCTION("GOOGLETRANSLATE(H3955,""id"",""en"")"),"yes parents understand if you get young people marriage")</f>
        <v>yes parents understand if you get young people marriage</v>
      </c>
    </row>
    <row r="3956" ht="15.75" customHeight="1">
      <c r="A3956" s="3" t="s">
        <v>28658</v>
      </c>
      <c r="B3956" s="3" t="s">
        <v>28659</v>
      </c>
      <c r="C3956" s="3" t="s">
        <v>28660</v>
      </c>
      <c r="D3956" s="3" t="s">
        <v>28661</v>
      </c>
      <c r="E3956" s="3" t="s">
        <v>28662</v>
      </c>
      <c r="F3956" s="3" t="s">
        <v>28663</v>
      </c>
      <c r="G3956" s="3" t="s">
        <v>28664</v>
      </c>
      <c r="H3956" s="3" t="s">
        <v>28665</v>
      </c>
      <c r="I3956" s="3" t="str">
        <f>IFERROR(__xludf.DUMMYFUNCTION("GOOGLETRANSLATE(H3956,""id"",""en"")"),"Marriage Young My Friend Saying Just calm Marriage Contest Understanding the Situation of My Friend's Different License The Sister and Sister and I hope that the way of Allah is easy, brother")</f>
        <v>Marriage Young My Friend Saying Just calm Marriage Contest Understanding the Situation of My Friend's Different License The Sister and Sister and I hope that the way of Allah is easy, brother</v>
      </c>
    </row>
    <row r="3957" ht="15.75" customHeight="1">
      <c r="A3957" s="3" t="s">
        <v>28666</v>
      </c>
      <c r="B3957" s="3" t="s">
        <v>28666</v>
      </c>
      <c r="C3957" s="3" t="s">
        <v>28667</v>
      </c>
      <c r="D3957" s="3" t="s">
        <v>20258</v>
      </c>
      <c r="E3957" s="3" t="s">
        <v>20259</v>
      </c>
      <c r="F3957" s="3" t="s">
        <v>169</v>
      </c>
      <c r="G3957" s="3" t="s">
        <v>169</v>
      </c>
      <c r="H3957" s="3" t="s">
        <v>170</v>
      </c>
      <c r="I3957" s="3" t="str">
        <f>IFERROR(__xludf.DUMMYFUNCTION("GOOGLETRANSLATE(H3957,""id"",""en"")"),"The Young Marriage")</f>
        <v>The Young Marriage</v>
      </c>
    </row>
    <row r="3958" ht="15.75" customHeight="1">
      <c r="A3958" s="3" t="s">
        <v>28668</v>
      </c>
      <c r="B3958" s="3" t="s">
        <v>28669</v>
      </c>
      <c r="C3958" s="3" t="s">
        <v>28670</v>
      </c>
      <c r="D3958" s="3" t="s">
        <v>28671</v>
      </c>
      <c r="E3958" s="3" t="s">
        <v>28672</v>
      </c>
      <c r="F3958" s="3" t="s">
        <v>28673</v>
      </c>
      <c r="G3958" s="3" t="s">
        <v>28674</v>
      </c>
      <c r="H3958" s="3" t="s">
        <v>28675</v>
      </c>
      <c r="I3958" s="3" t="str">
        <f>IFERROR(__xludf.DUMMYFUNCTION("GOOGLETRANSLATE(H3958,""id"",""en"")"),"Kangen Sol Sol la la Sol Eunsoo the jangsoo is very cute marriage young baby baby OLAH OLD HUSBAND EUNSOO COKIBER UNIVERSE UNIVERSE")</f>
        <v>Kangen Sol Sol la la Sol Eunsoo the jangsoo is very cute marriage young baby baby OLAH OLD HUSBAND EUNSOO COKIBER UNIVERSE UNIVERSE</v>
      </c>
    </row>
    <row r="3959" ht="15.75" customHeight="1">
      <c r="A3959" s="3" t="s">
        <v>28676</v>
      </c>
      <c r="B3959" s="3" t="s">
        <v>28676</v>
      </c>
      <c r="C3959" s="3" t="s">
        <v>28677</v>
      </c>
      <c r="D3959" s="3" t="s">
        <v>28678</v>
      </c>
      <c r="E3959" s="3" t="s">
        <v>28679</v>
      </c>
      <c r="F3959" s="3" t="s">
        <v>28680</v>
      </c>
      <c r="G3959" s="3" t="s">
        <v>28681</v>
      </c>
      <c r="H3959" s="3" t="s">
        <v>28682</v>
      </c>
      <c r="I3959" s="3" t="str">
        <f>IFERROR(__xludf.DUMMYFUNCTION("GOOGLETRANSLATE(H3959,""id"",""en"")"),"The age of marriage is quick to join marriage while young marriage is satisfied playing enthusiasm for finding money to make noisy in the household factor cheating economic factors")</f>
        <v>The age of marriage is quick to join marriage while young marriage is satisfied playing enthusiasm for finding money to make noisy in the household factor cheating economic factors</v>
      </c>
    </row>
    <row r="3960" ht="15.75" customHeight="1">
      <c r="A3960" s="3" t="s">
        <v>28683</v>
      </c>
      <c r="B3960" s="3" t="s">
        <v>28683</v>
      </c>
      <c r="C3960" s="3" t="s">
        <v>28684</v>
      </c>
      <c r="D3960" s="3" t="s">
        <v>28685</v>
      </c>
      <c r="E3960" s="3" t="s">
        <v>28686</v>
      </c>
      <c r="F3960" s="3" t="s">
        <v>28687</v>
      </c>
      <c r="G3960" s="3" t="s">
        <v>28688</v>
      </c>
      <c r="H3960" s="3" t="s">
        <v>28689</v>
      </c>
      <c r="I3960" s="3" t="str">
        <f>IFERROR(__xludf.DUMMYFUNCTION("GOOGLETRANSLATE(H3960,""id"",""en"")"),"Marriage Examples of Household Inspiration Inspiration Hurry Marriage Marriage Year of Worship of Life of Life Core Marriage Time Fast Marriage Youth")</f>
        <v>Marriage Examples of Household Inspiration Inspiration Hurry Marriage Marriage Year of Worship of Life of Life Core Marriage Time Fast Marriage Youth</v>
      </c>
    </row>
    <row r="3961" ht="15.75" customHeight="1">
      <c r="A3961" s="3" t="s">
        <v>28690</v>
      </c>
      <c r="B3961" s="3" t="s">
        <v>28691</v>
      </c>
      <c r="C3961" s="3" t="s">
        <v>28692</v>
      </c>
      <c r="D3961" s="3" t="s">
        <v>28693</v>
      </c>
      <c r="E3961" s="3" t="s">
        <v>28694</v>
      </c>
      <c r="F3961" s="3" t="s">
        <v>28695</v>
      </c>
      <c r="G3961" s="3" t="s">
        <v>28696</v>
      </c>
      <c r="H3961" s="3" t="s">
        <v>28697</v>
      </c>
      <c r="I3961" s="3" t="str">
        <f>IFERROR(__xludf.DUMMYFUNCTION("GOOGLETRANSLATE(H3961,""id"",""en"")"),"a friend of marriage, a young man, is a young marriage, etc")</f>
        <v>a friend of marriage, a young man, is a young marriage, etc</v>
      </c>
    </row>
    <row r="3962" ht="15.75" customHeight="1">
      <c r="A3962" s="3" t="s">
        <v>28698</v>
      </c>
      <c r="B3962" s="3" t="s">
        <v>28699</v>
      </c>
      <c r="C3962" s="3" t="s">
        <v>28700</v>
      </c>
      <c r="D3962" s="3" t="s">
        <v>28701</v>
      </c>
      <c r="E3962" s="3" t="s">
        <v>28702</v>
      </c>
      <c r="F3962" s="3" t="s">
        <v>28703</v>
      </c>
      <c r="G3962" s="3" t="s">
        <v>28703</v>
      </c>
      <c r="H3962" s="3" t="s">
        <v>28704</v>
      </c>
      <c r="I3962" s="3" t="str">
        <f>IFERROR(__xludf.DUMMYFUNCTION("GOOGLETRANSLATE(H3962,""id"",""en"")"),"marriage marriage old age than young age")</f>
        <v>marriage marriage old age than young age</v>
      </c>
    </row>
    <row r="3963" ht="15.75" customHeight="1">
      <c r="A3963" s="3" t="s">
        <v>28705</v>
      </c>
      <c r="B3963" s="3" t="s">
        <v>28706</v>
      </c>
      <c r="C3963" s="3" t="s">
        <v>28707</v>
      </c>
      <c r="D3963" s="3" t="s">
        <v>28708</v>
      </c>
      <c r="E3963" s="3" t="s">
        <v>28709</v>
      </c>
      <c r="F3963" s="3" t="s">
        <v>28710</v>
      </c>
      <c r="G3963" s="3" t="s">
        <v>28711</v>
      </c>
      <c r="H3963" s="3" t="s">
        <v>28712</v>
      </c>
      <c r="I3963" s="3" t="str">
        <f>IFERROR(__xludf.DUMMYFUNCTION("GOOGLETRANSLATE(H3963,""id"",""en"")"),"Teguh says if you get married, just get married, you can marry young marriage quickly")</f>
        <v>Teguh says if you get married, just get married, you can marry young marriage quickly</v>
      </c>
    </row>
    <row r="3964" ht="15.75" customHeight="1">
      <c r="A3964" s="3" t="s">
        <v>28713</v>
      </c>
      <c r="B3964" s="3" t="s">
        <v>28713</v>
      </c>
      <c r="C3964" s="3" t="s">
        <v>28714</v>
      </c>
      <c r="D3964" s="3" t="s">
        <v>28715</v>
      </c>
      <c r="E3964" s="3" t="s">
        <v>28716</v>
      </c>
      <c r="F3964" s="3" t="s">
        <v>28717</v>
      </c>
      <c r="G3964" s="3" t="s">
        <v>28718</v>
      </c>
      <c r="H3964" s="3" t="s">
        <v>28719</v>
      </c>
      <c r="I3964" s="3" t="str">
        <f>IFERROR(__xludf.DUMMYFUNCTION("GOOGLETRANSLATE(H3964,""id"",""en"")"),"See the road to the two cousins, brother marriage so the niece is more young, sister sister")</f>
        <v>See the road to the two cousins, brother marriage so the niece is more young, sister sister</v>
      </c>
    </row>
    <row r="3965" ht="15.75" customHeight="1">
      <c r="A3965" s="3" t="s">
        <v>28720</v>
      </c>
      <c r="B3965" s="3" t="s">
        <v>28721</v>
      </c>
      <c r="C3965" s="3" t="s">
        <v>28722</v>
      </c>
      <c r="D3965" s="3" t="s">
        <v>28723</v>
      </c>
      <c r="E3965" s="3" t="s">
        <v>28724</v>
      </c>
      <c r="F3965" s="3" t="s">
        <v>28725</v>
      </c>
      <c r="G3965" s="3" t="s">
        <v>28726</v>
      </c>
      <c r="H3965" s="3" t="s">
        <v>28727</v>
      </c>
      <c r="I3965" s="3" t="str">
        <f>IFERROR(__xludf.DUMMYFUNCTION("GOOGLETRANSLATE(H3965,""id"",""en"")"),"Almurtad History of hadith because he lives with the young Apostle he is smart.")</f>
        <v>Almurtad History of hadith because he lives with the young Apostle he is smart.</v>
      </c>
    </row>
    <row r="3966" ht="15.75" customHeight="1">
      <c r="A3966" s="3" t="s">
        <v>28728</v>
      </c>
      <c r="B3966" s="3" t="s">
        <v>28729</v>
      </c>
      <c r="C3966" s="3" t="s">
        <v>28730</v>
      </c>
      <c r="D3966" s="3" t="s">
        <v>28731</v>
      </c>
      <c r="E3966" s="3" t="s">
        <v>28732</v>
      </c>
      <c r="F3966" s="3" t="s">
        <v>28733</v>
      </c>
      <c r="G3966" s="3" t="s">
        <v>28734</v>
      </c>
      <c r="H3966" s="3" t="s">
        <v>28735</v>
      </c>
      <c r="I3966" s="3" t="str">
        <f>IFERROR(__xludf.DUMMYFUNCTION("GOOGLETRANSLATE(H3966,""id"",""en"")"),"really young sister just relaxing marriage people")</f>
        <v>really young sister just relaxing marriage people</v>
      </c>
    </row>
    <row r="3967" ht="15.75" customHeight="1">
      <c r="A3967" s="3" t="s">
        <v>28736</v>
      </c>
      <c r="B3967" s="3" t="s">
        <v>28737</v>
      </c>
      <c r="C3967" s="3" t="s">
        <v>28738</v>
      </c>
      <c r="D3967" s="3" t="s">
        <v>28739</v>
      </c>
      <c r="E3967" s="3" t="s">
        <v>28740</v>
      </c>
      <c r="F3967" s="3" t="s">
        <v>28741</v>
      </c>
      <c r="G3967" s="3" t="s">
        <v>28742</v>
      </c>
      <c r="H3967" s="3" t="s">
        <v>28743</v>
      </c>
      <c r="I3967" s="3" t="str">
        <f>IFERROR(__xludf.DUMMYFUNCTION("GOOGLETRANSLATE(H3967,""id"",""en"")"),"Examples of real generalized try to read your facebook your friend's marriage to marriage young marriage happiness, counting fingers more astaghfirullahal azhiem")</f>
        <v>Examples of real generalized try to read your facebook your friend's marriage to marriage young marriage happiness, counting fingers more astaghfirullahal azhiem</v>
      </c>
    </row>
    <row r="3968" ht="15.75" customHeight="1">
      <c r="A3968" s="3" t="s">
        <v>28744</v>
      </c>
      <c r="B3968" s="3" t="s">
        <v>28745</v>
      </c>
      <c r="C3968" s="3" t="s">
        <v>28746</v>
      </c>
      <c r="D3968" s="3" t="s">
        <v>28747</v>
      </c>
      <c r="E3968" s="3" t="s">
        <v>28748</v>
      </c>
      <c r="F3968" s="3" t="s">
        <v>28749</v>
      </c>
      <c r="G3968" s="3" t="s">
        <v>28750</v>
      </c>
      <c r="H3968" s="3" t="s">
        <v>28751</v>
      </c>
      <c r="I3968" s="3" t="str">
        <f>IFERROR(__xludf.DUMMYFUNCTION("GOOGLETRANSLATE(H3968,""id"",""en"")"),"I know the young marriage to hear the story of the woman's day and then divorced")</f>
        <v>I know the young marriage to hear the story of the woman's day and then divorced</v>
      </c>
    </row>
    <row r="3969" ht="15.75" customHeight="1">
      <c r="A3969" s="3" t="s">
        <v>28752</v>
      </c>
      <c r="B3969" s="3" t="s">
        <v>28752</v>
      </c>
      <c r="C3969" s="3" t="s">
        <v>28753</v>
      </c>
      <c r="D3969" s="3" t="s">
        <v>28754</v>
      </c>
      <c r="E3969" s="3" t="s">
        <v>28754</v>
      </c>
      <c r="F3969" s="3" t="s">
        <v>28755</v>
      </c>
      <c r="G3969" s="3" t="s">
        <v>28756</v>
      </c>
      <c r="H3969" s="3" t="s">
        <v>28757</v>
      </c>
      <c r="I3969" s="3" t="str">
        <f>IFERROR(__xludf.DUMMYFUNCTION("GOOGLETRANSLATE(H3969,""id"",""en"")"),"Legal freesex yes marriage young people marriage")</f>
        <v>Legal freesex yes marriage young people marriage</v>
      </c>
    </row>
    <row r="3970" ht="15.75" customHeight="1">
      <c r="A3970" s="3" t="s">
        <v>28758</v>
      </c>
      <c r="B3970" s="3" t="s">
        <v>28759</v>
      </c>
      <c r="C3970" s="3" t="s">
        <v>28760</v>
      </c>
      <c r="D3970" s="3" t="s">
        <v>28761</v>
      </c>
      <c r="E3970" s="3" t="s">
        <v>28762</v>
      </c>
      <c r="F3970" s="3" t="s">
        <v>28763</v>
      </c>
      <c r="G3970" s="3" t="s">
        <v>28764</v>
      </c>
      <c r="H3970" s="3" t="s">
        <v>28765</v>
      </c>
      <c r="I3970" s="3" t="str">
        <f>IFERROR(__xludf.DUMMYFUNCTION("GOOGLETRANSLATE(H3970,""id"",""en"")"),"Marriage Age Relatively Young People Privilige Amp Family Help Mapan Sometimes Marriage because Matching Matchings Examples of Eid Sister Let's Stop Marriage")</f>
        <v>Marriage Age Relatively Young People Privilige Amp Family Help Mapan Sometimes Marriage because Matching Matchings Examples of Eid Sister Let's Stop Marriage</v>
      </c>
    </row>
    <row r="3971" ht="15.75" customHeight="1">
      <c r="A3971" s="3" t="s">
        <v>28766</v>
      </c>
      <c r="B3971" s="3" t="s">
        <v>28767</v>
      </c>
      <c r="C3971" s="3" t="s">
        <v>28768</v>
      </c>
      <c r="D3971" s="3" t="s">
        <v>28769</v>
      </c>
      <c r="E3971" s="3" t="s">
        <v>28770</v>
      </c>
      <c r="F3971" s="3" t="s">
        <v>28771</v>
      </c>
      <c r="G3971" s="3" t="s">
        <v>28772</v>
      </c>
      <c r="H3971" s="3" t="s">
        <v>28773</v>
      </c>
      <c r="I3971" s="3" t="str">
        <f>IFERROR(__xludf.DUMMYFUNCTION("GOOGLETRANSLATE(H3971,""id"",""en"")"),"Gatau marriage tautau introduce young girls widowed children different ages and yes shit")</f>
        <v>Gatau marriage tautau introduce young girls widowed children different ages and yes shit</v>
      </c>
    </row>
    <row r="3972" ht="15.75" customHeight="1">
      <c r="A3972" s="3" t="s">
        <v>28774</v>
      </c>
      <c r="B3972" s="3" t="s">
        <v>28774</v>
      </c>
      <c r="C3972" s="3" t="s">
        <v>28775</v>
      </c>
      <c r="D3972" s="3" t="s">
        <v>28776</v>
      </c>
      <c r="E3972" s="3" t="s">
        <v>28777</v>
      </c>
      <c r="F3972" s="3" t="s">
        <v>28778</v>
      </c>
      <c r="G3972" s="3" t="s">
        <v>28779</v>
      </c>
      <c r="H3972" s="3" t="s">
        <v>28780</v>
      </c>
      <c r="I3972" s="3" t="str">
        <f>IFERROR(__xludf.DUMMYFUNCTION("GOOGLETRANSLATE(H3972,""id"",""en"")"),"brother used to hate people like them in the area of ​​Banten Serang Serang Jam Children Marriage Young Complex really think Root Cause Poverty Situ")</f>
        <v>brother used to hate people like them in the area of ​​Banten Serang Serang Jam Children Marriage Young Complex really think Root Cause Poverty Situ</v>
      </c>
    </row>
    <row r="3973" ht="15.75" customHeight="1">
      <c r="A3973" s="3" t="s">
        <v>28781</v>
      </c>
      <c r="B3973" s="3" t="s">
        <v>28781</v>
      </c>
      <c r="C3973" s="3" t="s">
        <v>28782</v>
      </c>
      <c r="D3973" s="3" t="s">
        <v>28783</v>
      </c>
      <c r="E3973" s="3" t="s">
        <v>28784</v>
      </c>
      <c r="F3973" s="3" t="s">
        <v>28785</v>
      </c>
      <c r="G3973" s="3" t="s">
        <v>28786</v>
      </c>
      <c r="H3973" s="3" t="s">
        <v>28787</v>
      </c>
      <c r="I3973" s="3" t="str">
        <f>IFERROR(__xludf.DUMMYFUNCTION("GOOGLETRANSLATE(H3973,""id"",""en"")"),"The process of the process is different, the direction of your routine friends, is the contents")</f>
        <v>The process of the process is different, the direction of your routine friends, is the contents</v>
      </c>
    </row>
    <row r="3974" ht="15.75" customHeight="1">
      <c r="A3974" s="3" t="s">
        <v>28788</v>
      </c>
      <c r="B3974" s="3" t="s">
        <v>28789</v>
      </c>
      <c r="C3974" s="3" t="s">
        <v>28790</v>
      </c>
      <c r="D3974" s="3" t="s">
        <v>28791</v>
      </c>
      <c r="E3974" s="3" t="s">
        <v>28792</v>
      </c>
      <c r="F3974" s="3" t="s">
        <v>28793</v>
      </c>
      <c r="G3974" s="3" t="s">
        <v>28793</v>
      </c>
      <c r="H3974" s="3" t="s">
        <v>28794</v>
      </c>
      <c r="I3974" s="3" t="str">
        <f>IFERROR(__xludf.DUMMYFUNCTION("GOOGLETRANSLATE(H3974,""id"",""en"")"),"Nini qm young marriage young man moms")</f>
        <v>Nini qm young marriage young man moms</v>
      </c>
    </row>
    <row r="3975" ht="15.75" customHeight="1">
      <c r="A3975" s="3" t="s">
        <v>28795</v>
      </c>
      <c r="B3975" s="3" t="s">
        <v>28796</v>
      </c>
      <c r="C3975" s="3" t="s">
        <v>28797</v>
      </c>
      <c r="D3975" s="3" t="s">
        <v>28798</v>
      </c>
      <c r="E3975" s="3" t="s">
        <v>28799</v>
      </c>
      <c r="F3975" s="3" t="s">
        <v>28800</v>
      </c>
      <c r="G3975" s="3" t="s">
        <v>28801</v>
      </c>
      <c r="H3975" s="3" t="s">
        <v>28802</v>
      </c>
      <c r="I3975" s="3" t="str">
        <f>IFERROR(__xludf.DUMMYFUNCTION("GOOGLETRANSLATE(H3975,""id"",""en"")"),"wrong btw just marry")</f>
        <v>wrong btw just marry</v>
      </c>
    </row>
    <row r="3976" ht="15.75" customHeight="1">
      <c r="A3976" s="3" t="s">
        <v>28803</v>
      </c>
      <c r="B3976" s="3" t="s">
        <v>28803</v>
      </c>
      <c r="C3976" s="3" t="s">
        <v>28804</v>
      </c>
      <c r="D3976" s="3" t="s">
        <v>28805</v>
      </c>
      <c r="E3976" s="3" t="s">
        <v>28806</v>
      </c>
      <c r="F3976" s="3" t="s">
        <v>28807</v>
      </c>
      <c r="G3976" s="3" t="s">
        <v>28808</v>
      </c>
      <c r="H3976" s="3" t="s">
        <v>28809</v>
      </c>
      <c r="I3976" s="3" t="str">
        <f>IFERROR(__xludf.DUMMYFUNCTION("GOOGLETRANSLATE(H3976,""id"",""en"")"),"say marriage, try to trust you, you planned to plan yesterday, I was honest")</f>
        <v>say marriage, try to trust you, you planned to plan yesterday, I was honest</v>
      </c>
    </row>
    <row r="3977" ht="15.75" customHeight="1">
      <c r="A3977" s="3" t="s">
        <v>28810</v>
      </c>
      <c r="B3977" s="3" t="s">
        <v>28811</v>
      </c>
      <c r="C3977" s="3" t="s">
        <v>28812</v>
      </c>
      <c r="D3977" s="3" t="s">
        <v>28813</v>
      </c>
      <c r="E3977" s="3" t="s">
        <v>28814</v>
      </c>
      <c r="F3977" s="3" t="s">
        <v>28815</v>
      </c>
      <c r="G3977" s="3" t="s">
        <v>28816</v>
      </c>
      <c r="H3977" s="3" t="s">
        <v>28817</v>
      </c>
      <c r="I3977" s="3" t="str">
        <f>IFERROR(__xludf.DUMMYFUNCTION("GOOGLETRANSLATE(H3977,""id"",""en"")"),"yes marriage, the sensi of relatives spoke annoyed annoying hours of age, more age like more relaxed teaching age looking for the cool topic of talking relatives more young do not re -")</f>
        <v>yes marriage, the sensi of relatives spoke annoyed annoying hours of age, more age like more relaxed teaching age looking for the cool topic of talking relatives more young do not re -</v>
      </c>
    </row>
    <row r="3978" ht="15.75" customHeight="1">
      <c r="A3978" s="3" t="s">
        <v>28818</v>
      </c>
      <c r="B3978" s="3" t="s">
        <v>28819</v>
      </c>
      <c r="C3978" s="3" t="s">
        <v>28820</v>
      </c>
      <c r="D3978" s="3" t="s">
        <v>28821</v>
      </c>
      <c r="E3978" s="3" t="s">
        <v>28822</v>
      </c>
      <c r="F3978" s="3" t="s">
        <v>28823</v>
      </c>
      <c r="G3978" s="3" t="s">
        <v>28824</v>
      </c>
      <c r="H3978" s="3" t="s">
        <v>28825</v>
      </c>
      <c r="I3978" s="3" t="str">
        <f>IFERROR(__xludf.DUMMYFUNCTION("GOOGLETRANSLATE(H3978,""id"",""en"")"),"Yes, YATP is committed to being committed to marriage, the young game is broken up")</f>
        <v>Yes, YATP is committed to being committed to marriage, the young game is broken up</v>
      </c>
    </row>
    <row r="3979" ht="15.75" customHeight="1">
      <c r="A3979" s="3" t="s">
        <v>28826</v>
      </c>
      <c r="B3979" s="3" t="s">
        <v>28827</v>
      </c>
      <c r="C3979" s="3" t="s">
        <v>28828</v>
      </c>
      <c r="D3979" s="3" t="s">
        <v>28829</v>
      </c>
      <c r="E3979" s="3" t="s">
        <v>28830</v>
      </c>
      <c r="F3979" s="3" t="s">
        <v>28831</v>
      </c>
      <c r="G3979" s="3" t="s">
        <v>28832</v>
      </c>
      <c r="H3979" s="3" t="s">
        <v>28833</v>
      </c>
      <c r="I3979" s="3" t="str">
        <f>IFERROR(__xludf.DUMMYFUNCTION("GOOGLETRANSLATE(H3979,""id"",""en"")"),"So young marriage understands the concept of halal marriage marriage to care for children handwating her mother's grandmother leha")</f>
        <v>So young marriage understands the concept of halal marriage marriage to care for children handwating her mother's grandmother leha</v>
      </c>
    </row>
    <row r="3980" ht="15.75" customHeight="1">
      <c r="A3980" s="3" t="s">
        <v>28834</v>
      </c>
      <c r="B3980" s="3" t="s">
        <v>28835</v>
      </c>
      <c r="C3980" s="3" t="s">
        <v>28836</v>
      </c>
      <c r="D3980" s="3" t="s">
        <v>28837</v>
      </c>
      <c r="E3980" s="3" t="s">
        <v>28838</v>
      </c>
      <c r="F3980" s="3" t="s">
        <v>28839</v>
      </c>
      <c r="G3980" s="3" t="s">
        <v>28840</v>
      </c>
      <c r="H3980" s="3" t="s">
        <v>28841</v>
      </c>
      <c r="I3980" s="3" t="str">
        <f>IFERROR(__xludf.DUMMYFUNCTION("GOOGLETRANSLATE(H3980,""id"",""en"")"),"one side sometimes yes, the young pair of marriage is luxurious directly to the car's house if the filter glasses are not internal, the original life")</f>
        <v>one side sometimes yes, the young pair of marriage is luxurious directly to the car's house if the filter glasses are not internal, the original life</v>
      </c>
    </row>
    <row r="3981" ht="15.75" customHeight="1">
      <c r="A3981" s="3" t="s">
        <v>28842</v>
      </c>
      <c r="B3981" s="3" t="s">
        <v>28843</v>
      </c>
      <c r="C3981" s="3" t="s">
        <v>28844</v>
      </c>
      <c r="D3981" s="3" t="s">
        <v>28845</v>
      </c>
      <c r="E3981" s="3" t="s">
        <v>28846</v>
      </c>
      <c r="F3981" s="3" t="s">
        <v>28847</v>
      </c>
      <c r="G3981" s="3" t="s">
        <v>28848</v>
      </c>
      <c r="H3981" s="3" t="s">
        <v>28849</v>
      </c>
      <c r="I3981" s="3" t="str">
        <f>IFERROR(__xludf.DUMMYFUNCTION("GOOGLETRANSLATE(H3981,""id"",""en"")"),"Marriage Mang Rantau Mandiri Passed Nyoh See Land Brother Business Gamis Young Mang Uncle Uncle Mang Uncle Rumah Pad Jawa Fill in Marriage Men Men Mang Mang Underak Parents Appear Tabiat")</f>
        <v>Marriage Mang Rantau Mandiri Passed Nyoh See Land Brother Business Gamis Young Mang Uncle Uncle Mang Uncle Rumah Pad Jawa Fill in Marriage Men Men Mang Mang Underak Parents Appear Tabiat</v>
      </c>
    </row>
    <row r="3982" ht="15.75" customHeight="1">
      <c r="A3982" s="3" t="s">
        <v>28850</v>
      </c>
      <c r="B3982" s="3" t="s">
        <v>28851</v>
      </c>
      <c r="C3982" s="3" t="s">
        <v>28852</v>
      </c>
      <c r="D3982" s="3" t="s">
        <v>28853</v>
      </c>
      <c r="E3982" s="3" t="s">
        <v>28854</v>
      </c>
      <c r="F3982" s="3" t="s">
        <v>28855</v>
      </c>
      <c r="G3982" s="3" t="s">
        <v>28856</v>
      </c>
      <c r="H3982" s="3" t="s">
        <v>28857</v>
      </c>
      <c r="I3982" s="3" t="str">
        <f>IFERROR(__xludf.DUMMYFUNCTION("GOOGLETRANSLATE(H3982,""id"",""en"")"),"Poor Anne Young Urus Love Her Love Seamless Huftt Ian Hts Live Marriage Jae Young Boyfriend Cheating Hug Anne Hug")</f>
        <v>Poor Anne Young Urus Love Her Love Seamless Huftt Ian Hts Live Marriage Jae Young Boyfriend Cheating Hug Anne Hug</v>
      </c>
    </row>
    <row r="3983" ht="15.75" customHeight="1">
      <c r="A3983" s="3" t="s">
        <v>28858</v>
      </c>
      <c r="B3983" s="3" t="s">
        <v>28859</v>
      </c>
      <c r="C3983" s="3" t="s">
        <v>28860</v>
      </c>
      <c r="D3983" s="3" t="s">
        <v>28861</v>
      </c>
      <c r="E3983" s="3" t="s">
        <v>28862</v>
      </c>
      <c r="F3983" s="3" t="s">
        <v>28863</v>
      </c>
      <c r="G3983" s="3" t="s">
        <v>28864</v>
      </c>
      <c r="H3983" s="3" t="s">
        <v>28865</v>
      </c>
      <c r="I3983" s="3" t="str">
        <f>IFERROR(__xludf.DUMMYFUNCTION("GOOGLETRANSLATE(H3983,""id"",""en"")"),"Send Hold if you make a friend if the circle just look for nder marriage circle, send you looking for a young social gathering complex.")</f>
        <v>Send Hold if you make a friend if the circle just look for nder marriage circle, send you looking for a young social gathering complex.</v>
      </c>
    </row>
    <row r="3984" ht="15.75" customHeight="1">
      <c r="A3984" s="3" t="s">
        <v>28866</v>
      </c>
      <c r="B3984" s="3" t="s">
        <v>28867</v>
      </c>
      <c r="C3984" s="3" t="s">
        <v>28868</v>
      </c>
      <c r="D3984" s="3" t="s">
        <v>28869</v>
      </c>
      <c r="E3984" s="3" t="s">
        <v>28870</v>
      </c>
      <c r="F3984" s="3" t="s">
        <v>28871</v>
      </c>
      <c r="G3984" s="3" t="s">
        <v>28872</v>
      </c>
      <c r="H3984" s="3" t="s">
        <v>28873</v>
      </c>
      <c r="I3984" s="3" t="str">
        <f>IFERROR(__xludf.DUMMYFUNCTION("GOOGLETRANSLATE(H3984,""id"",""en"")"),"Work The results of the Impi's Impi's Impi Young Burem Failed to focus on good life in front of life")</f>
        <v>Work The results of the Impi's Impi's Impi Young Burem Failed to focus on good life in front of life</v>
      </c>
    </row>
    <row r="3985" ht="15.75" customHeight="1">
      <c r="A3985" s="3" t="s">
        <v>28874</v>
      </c>
      <c r="B3985" s="3" t="s">
        <v>28875</v>
      </c>
      <c r="C3985" s="3" t="s">
        <v>28876</v>
      </c>
      <c r="D3985" s="3" t="s">
        <v>28877</v>
      </c>
      <c r="E3985" s="3" t="s">
        <v>28878</v>
      </c>
      <c r="F3985" s="3" t="s">
        <v>28879</v>
      </c>
      <c r="G3985" s="3" t="s">
        <v>28880</v>
      </c>
      <c r="H3985" s="3" t="s">
        <v>28881</v>
      </c>
      <c r="I3985" s="3" t="str">
        <f>IFERROR(__xludf.DUMMYFUNCTION("GOOGLETRANSLATE(H3985,""id"",""en"")"),"Young Yeah Watching the Cinema Father Marriage Watching")</f>
        <v>Young Yeah Watching the Cinema Father Marriage Watching</v>
      </c>
    </row>
    <row r="3986" ht="15.75" customHeight="1">
      <c r="A3986" s="3" t="s">
        <v>28882</v>
      </c>
      <c r="B3986" s="3" t="s">
        <v>28883</v>
      </c>
      <c r="C3986" s="3" t="s">
        <v>28884</v>
      </c>
      <c r="D3986" s="3" t="s">
        <v>28885</v>
      </c>
      <c r="E3986" s="3" t="s">
        <v>28885</v>
      </c>
      <c r="F3986" s="3" t="s">
        <v>28886</v>
      </c>
      <c r="G3986" s="3" t="s">
        <v>28886</v>
      </c>
      <c r="H3986" s="3" t="s">
        <v>28887</v>
      </c>
      <c r="I3986" s="3" t="str">
        <f>IFERROR(__xludf.DUMMYFUNCTION("GOOGLETRANSLATE(H3986,""id"",""en"")"),"the young marriage is the wrong knowledge of young")</f>
        <v>the young marriage is the wrong knowledge of young</v>
      </c>
    </row>
    <row r="3987" ht="15.75" customHeight="1">
      <c r="A3987" s="3" t="s">
        <v>28888</v>
      </c>
      <c r="B3987" s="3" t="s">
        <v>28889</v>
      </c>
      <c r="C3987" s="3" t="s">
        <v>28890</v>
      </c>
      <c r="D3987" s="3" t="s">
        <v>28891</v>
      </c>
      <c r="E3987" s="3" t="s">
        <v>28892</v>
      </c>
      <c r="F3987" s="3" t="s">
        <v>28893</v>
      </c>
      <c r="G3987" s="3" t="s">
        <v>28894</v>
      </c>
      <c r="H3987" s="3" t="s">
        <v>28895</v>
      </c>
      <c r="I3987" s="3" t="str">
        <f>IFERROR(__xludf.DUMMYFUNCTION("GOOGLETRANSLATE(H3987,""id"",""en"")"),"Marriage Young Age Husband Resign Resign Kebun Rantau Kel Husband Husband Smper OB Bachelor of Child Born Husband AO AO Bank Work Place Back and Family Mandiri Business Brother")</f>
        <v>Marriage Young Age Husband Resign Resign Kebun Rantau Kel Husband Husband Smper OB Bachelor of Child Born Husband AO AO Bank Work Place Back and Family Mandiri Business Brother</v>
      </c>
    </row>
    <row r="3988" ht="15.75" customHeight="1">
      <c r="A3988" s="3" t="s">
        <v>28896</v>
      </c>
      <c r="B3988" s="3" t="s">
        <v>28897</v>
      </c>
      <c r="C3988" s="3" t="s">
        <v>28898</v>
      </c>
      <c r="D3988" s="3" t="s">
        <v>28899</v>
      </c>
      <c r="E3988" s="3" t="s">
        <v>28900</v>
      </c>
      <c r="F3988" s="3" t="s">
        <v>28901</v>
      </c>
      <c r="G3988" s="3" t="s">
        <v>28901</v>
      </c>
      <c r="H3988" s="3" t="s">
        <v>28902</v>
      </c>
      <c r="I3988" s="3" t="str">
        <f>IFERROR(__xludf.DUMMYFUNCTION("GOOGLETRANSLATE(H3988,""id"",""en"")"),"Young cousin marriage makes yasudlah marriage if people see")</f>
        <v>Young cousin marriage makes yasudlah marriage if people see</v>
      </c>
    </row>
    <row r="3989" ht="15.75" customHeight="1">
      <c r="A3989" s="3" t="s">
        <v>28903</v>
      </c>
      <c r="B3989" s="3" t="s">
        <v>28904</v>
      </c>
      <c r="C3989" s="3" t="s">
        <v>28905</v>
      </c>
      <c r="D3989" s="3" t="s">
        <v>28906</v>
      </c>
      <c r="E3989" s="3" t="s">
        <v>28907</v>
      </c>
      <c r="F3989" s="3" t="s">
        <v>28908</v>
      </c>
      <c r="G3989" s="3" t="s">
        <v>28908</v>
      </c>
      <c r="H3989" s="3" t="s">
        <v>28909</v>
      </c>
      <c r="I3989" s="3" t="str">
        <f>IFERROR(__xludf.DUMMYFUNCTION("GOOGLETRANSLATE(H3989,""id"",""en"")"),"Papa Taka Spek Hokuto YES YOUNG SEPEK SPEK Sweet Cantiq Marriage The Papa Taka")</f>
        <v>Papa Taka Spek Hokuto YES YOUNG SEPEK SPEK Sweet Cantiq Marriage The Papa Taka</v>
      </c>
    </row>
    <row r="3990" ht="15.75" customHeight="1">
      <c r="A3990" s="3" t="s">
        <v>28910</v>
      </c>
      <c r="B3990" s="3" t="s">
        <v>28910</v>
      </c>
      <c r="C3990" s="3" t="s">
        <v>28911</v>
      </c>
      <c r="D3990" s="3" t="s">
        <v>28912</v>
      </c>
      <c r="E3990" s="3" t="s">
        <v>28913</v>
      </c>
      <c r="F3990" s="3" t="s">
        <v>28914</v>
      </c>
      <c r="G3990" s="3" t="s">
        <v>28915</v>
      </c>
      <c r="H3990" s="3" t="s">
        <v>28916</v>
      </c>
      <c r="I3990" s="3" t="str">
        <f>IFERROR(__xludf.DUMMYFUNCTION("GOOGLETRANSLATE(H3990,""id"",""en"")"),"See Igshya Irianto after the thesis trial of the young man, the young marriage is left behind to play the gacor, the leader")</f>
        <v>See Igshya Irianto after the thesis trial of the young man, the young marriage is left behind to play the gacor, the leader</v>
      </c>
    </row>
    <row r="3991" ht="15.75" customHeight="1">
      <c r="A3991" s="3" t="s">
        <v>28917</v>
      </c>
      <c r="B3991" s="3" t="s">
        <v>28918</v>
      </c>
      <c r="C3991" s="3" t="s">
        <v>28919</v>
      </c>
      <c r="D3991" s="3" t="s">
        <v>28920</v>
      </c>
      <c r="E3991" s="3" t="s">
        <v>28921</v>
      </c>
      <c r="F3991" s="3" t="s">
        <v>28922</v>
      </c>
      <c r="G3991" s="3" t="s">
        <v>28923</v>
      </c>
      <c r="H3991" s="3" t="s">
        <v>28924</v>
      </c>
      <c r="I3991" s="3" t="str">
        <f>IFERROR(__xludf.DUMMYFUNCTION("GOOGLETRANSLATE(H3991,""id"",""en"")"),"Candidates for Marriage Candidates say young marriage after Fikriii")</f>
        <v>Candidates for Marriage Candidates say young marriage after Fikriii</v>
      </c>
    </row>
    <row r="3992" ht="15.75" customHeight="1">
      <c r="A3992" s="3" t="s">
        <v>28925</v>
      </c>
      <c r="B3992" s="3" t="s">
        <v>28926</v>
      </c>
      <c r="C3992" s="3" t="s">
        <v>28927</v>
      </c>
      <c r="D3992" s="3" t="s">
        <v>28928</v>
      </c>
      <c r="E3992" s="3" t="s">
        <v>28929</v>
      </c>
      <c r="F3992" s="3" t="s">
        <v>28930</v>
      </c>
      <c r="G3992" s="3" t="s">
        <v>28931</v>
      </c>
      <c r="H3992" s="3" t="s">
        <v>28932</v>
      </c>
      <c r="I3992" s="3" t="str">
        <f>IFERROR(__xludf.DUMMYFUNCTION("GOOGLETRANSLATE(H3992,""id"",""en"")"),"Teo Yoo Biniiiik HAHAHAHA Young Marriage, you know the AMRIK wife, the Drakor scene")</f>
        <v>Teo Yoo Biniiiik HAHAHAHA Young Marriage, you know the AMRIK wife, the Drakor scene</v>
      </c>
    </row>
    <row r="3993" ht="15.75" customHeight="1">
      <c r="A3993" s="3" t="s">
        <v>28933</v>
      </c>
      <c r="B3993" s="3" t="s">
        <v>28933</v>
      </c>
      <c r="C3993" s="3" t="s">
        <v>28934</v>
      </c>
      <c r="D3993" s="3" t="s">
        <v>28935</v>
      </c>
      <c r="E3993" s="3" t="s">
        <v>28936</v>
      </c>
      <c r="F3993" s="3" t="s">
        <v>28937</v>
      </c>
      <c r="G3993" s="3" t="s">
        <v>28938</v>
      </c>
      <c r="H3993" s="3" t="s">
        <v>28939</v>
      </c>
      <c r="I3993" s="3" t="str">
        <f>IFERROR(__xludf.DUMMYFUNCTION("GOOGLETRANSLATE(H3993,""id"",""en"")"),"Talking about marriage is easy to tell people to get married quickly Easy money modalin marriages Easy to think mature young marriage, the end of divorce is capital")</f>
        <v>Talking about marriage is easy to tell people to get married quickly Easy money modalin marriages Easy to think mature young marriage, the end of divorce is capital</v>
      </c>
    </row>
    <row r="3994" ht="15.75" customHeight="1">
      <c r="A3994" s="3" t="s">
        <v>28940</v>
      </c>
      <c r="B3994" s="3" t="s">
        <v>28940</v>
      </c>
      <c r="C3994" s="3" t="s">
        <v>28941</v>
      </c>
      <c r="D3994" s="3" t="s">
        <v>28942</v>
      </c>
      <c r="E3994" s="3" t="s">
        <v>28943</v>
      </c>
      <c r="F3994" s="3" t="s">
        <v>28944</v>
      </c>
      <c r="G3994" s="3" t="s">
        <v>28945</v>
      </c>
      <c r="H3994" s="3" t="s">
        <v>28946</v>
      </c>
      <c r="I3994" s="3" t="str">
        <f>IFERROR(__xludf.DUMMYFUNCTION("GOOGLETRANSLATE(H3994,""id"",""en"")"),"nadandv people who marry young age")</f>
        <v>nadandv people who marry young age</v>
      </c>
    </row>
    <row r="3995" ht="15.75" customHeight="1">
      <c r="A3995" s="3" t="s">
        <v>28947</v>
      </c>
      <c r="B3995" s="3" t="s">
        <v>28948</v>
      </c>
      <c r="C3995" s="3" t="s">
        <v>28949</v>
      </c>
      <c r="D3995" s="3" t="s">
        <v>28950</v>
      </c>
      <c r="E3995" s="3" t="s">
        <v>28951</v>
      </c>
      <c r="F3995" s="3" t="s">
        <v>28952</v>
      </c>
      <c r="G3995" s="3" t="s">
        <v>28953</v>
      </c>
      <c r="H3995" s="3" t="s">
        <v>28954</v>
      </c>
      <c r="I3995" s="3" t="str">
        <f>IFERROR(__xludf.DUMMYFUNCTION("GOOGLETRANSLATE(H3995,""id"",""en"")"),"I'm so tired of staying in the brain, not marriage, the child thinks that girls are not rights, so they are pursuing young favors.")</f>
        <v>I'm so tired of staying in the brain, not marriage, the child thinks that girls are not rights, so they are pursuing young favors.</v>
      </c>
    </row>
    <row r="3996" ht="15.75" customHeight="1">
      <c r="A3996" s="3" t="s">
        <v>28955</v>
      </c>
      <c r="B3996" s="3" t="s">
        <v>28955</v>
      </c>
      <c r="C3996" s="3" t="s">
        <v>28956</v>
      </c>
      <c r="D3996" s="3" t="s">
        <v>28957</v>
      </c>
      <c r="E3996" s="3" t="s">
        <v>28958</v>
      </c>
      <c r="F3996" s="3" t="s">
        <v>28959</v>
      </c>
      <c r="G3996" s="3" t="s">
        <v>28959</v>
      </c>
      <c r="H3996" s="3" t="s">
        <v>28960</v>
      </c>
      <c r="I3996" s="3" t="str">
        <f>IFERROR(__xludf.DUMMYFUNCTION("GOOGLETRANSLATE(H3996,""id"",""en"")"),"young marriage ah koh")</f>
        <v>young marriage ah koh</v>
      </c>
    </row>
    <row r="3997" ht="15.75" customHeight="1">
      <c r="A3997" s="3" t="s">
        <v>11105</v>
      </c>
      <c r="B3997" s="3" t="s">
        <v>11105</v>
      </c>
      <c r="C3997" s="3" t="s">
        <v>11105</v>
      </c>
      <c r="D3997" s="3" t="s">
        <v>11104</v>
      </c>
      <c r="E3997" s="3" t="s">
        <v>11104</v>
      </c>
      <c r="F3997" s="3" t="s">
        <v>11104</v>
      </c>
      <c r="G3997" s="3" t="s">
        <v>11104</v>
      </c>
      <c r="H3997" s="3" t="s">
        <v>11105</v>
      </c>
      <c r="I3997" s="3" t="str">
        <f>IFERROR(__xludf.DUMMYFUNCTION("GOOGLETRANSLATE(H3997,""id"",""en"")"),"Gamau young marriage")</f>
        <v>Gamau young marriage</v>
      </c>
    </row>
    <row r="3998" ht="15.75" customHeight="1">
      <c r="A3998" s="3" t="s">
        <v>28961</v>
      </c>
      <c r="B3998" s="3" t="s">
        <v>28962</v>
      </c>
      <c r="C3998" s="3" t="s">
        <v>28963</v>
      </c>
      <c r="D3998" s="3" t="s">
        <v>28964</v>
      </c>
      <c r="E3998" s="3" t="s">
        <v>28965</v>
      </c>
      <c r="F3998" s="3" t="s">
        <v>28966</v>
      </c>
      <c r="G3998" s="3" t="s">
        <v>28967</v>
      </c>
      <c r="H3998" s="3" t="s">
        <v>28968</v>
      </c>
      <c r="I3998" s="3" t="str">
        <f>IFERROR(__xludf.DUMMYFUNCTION("GOOGLETRANSLATE(H3998,""id"",""en"")"),"Girls Neymar's marriage, you don't have young people, just marry people's cultural guys")</f>
        <v>Girls Neymar's marriage, you don't have young people, just marry people's cultural guys</v>
      </c>
    </row>
    <row r="3999" ht="15.75" customHeight="1">
      <c r="A3999" s="3" t="s">
        <v>28969</v>
      </c>
      <c r="B3999" s="3" t="s">
        <v>28970</v>
      </c>
      <c r="C3999" s="3" t="s">
        <v>28971</v>
      </c>
      <c r="D3999" s="3" t="s">
        <v>28972</v>
      </c>
      <c r="E3999" s="3" t="s">
        <v>28973</v>
      </c>
      <c r="F3999" s="3" t="s">
        <v>28974</v>
      </c>
      <c r="G3999" s="3" t="s">
        <v>28975</v>
      </c>
      <c r="H3999" s="3" t="s">
        <v>28976</v>
      </c>
      <c r="I3999" s="3" t="str">
        <f>IFERROR(__xludf.DUMMYFUNCTION("GOOGLETRANSLATE(H3999,""id"",""en"")"),"Talking about young marriage lecture graduation carrying a baby child Sunday help back up parents, thank God, fortune just according to the promise of Allah SWT Glorification of young marriages for people")</f>
        <v>Talking about young marriage lecture graduation carrying a baby child Sunday help back up parents, thank God, fortune just according to the promise of Allah SWT Glorification of young marriages for people</v>
      </c>
    </row>
    <row r="4000" ht="15.75" customHeight="1">
      <c r="A4000" s="3" t="s">
        <v>28977</v>
      </c>
      <c r="B4000" s="3" t="s">
        <v>28978</v>
      </c>
      <c r="C4000" s="3" t="s">
        <v>28979</v>
      </c>
      <c r="D4000" s="3" t="s">
        <v>28980</v>
      </c>
      <c r="E4000" s="3" t="s">
        <v>28981</v>
      </c>
      <c r="F4000" s="3" t="s">
        <v>28982</v>
      </c>
      <c r="G4000" s="3" t="s">
        <v>28983</v>
      </c>
      <c r="H4000" s="3" t="s">
        <v>28984</v>
      </c>
      <c r="I4000" s="3" t="str">
        <f>IFERROR(__xludf.DUMMYFUNCTION("GOOGLETRANSLATE(H4000,""id"",""en"")"),"young marriage is wrong to know the principle of marriage to joint a different puzzle try the shape of the letters left right and right, the rotate below")</f>
        <v>young marriage is wrong to know the principle of marriage to joint a different puzzle try the shape of the letters left right and right, the rotate below</v>
      </c>
    </row>
    <row r="4001" ht="15.75" customHeight="1">
      <c r="A4001" s="3" t="s">
        <v>28985</v>
      </c>
      <c r="B4001" s="3" t="s">
        <v>28986</v>
      </c>
      <c r="C4001" s="3" t="s">
        <v>28987</v>
      </c>
      <c r="D4001" s="3" t="s">
        <v>28988</v>
      </c>
      <c r="E4001" s="3" t="s">
        <v>28989</v>
      </c>
      <c r="F4001" s="3" t="s">
        <v>28990</v>
      </c>
      <c r="G4001" s="3" t="s">
        <v>28991</v>
      </c>
      <c r="H4001" s="3" t="s">
        <v>28992</v>
      </c>
      <c r="I4001" s="3" t="str">
        <f>IFERROR(__xludf.DUMMYFUNCTION("GOOGLETRANSLATE(H4001,""id"",""en"")"),"Marriage Examples of Household Inspiration Inspiration Not Marriage Marriage Year Worship of Life Life Core Time Time Fast Marriage Youth")</f>
        <v>Marriage Examples of Household Inspiration Inspiration Not Marriage Marriage Year Worship of Life Life Core Time Time Fast Marriage Youth</v>
      </c>
    </row>
  </sheetData>
  <hyperlinks>
    <hyperlink r:id="rId1" ref="A530"/>
    <hyperlink r:id="rId2" ref="B530"/>
  </hyperlinks>
  <printOptions/>
  <pageMargins bottom="0.75" footer="0.0" header="0.0" left="0.7" right="0.7" top="0.75"/>
  <pageSetup orientation="landscape"/>
  <drawing r:id="rId3"/>
</worksheet>
</file>