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Benjamin Huang\Documents\Work\2019-2 Fall\18-645\Project\HTWFC_Project\"/>
    </mc:Choice>
  </mc:AlternateContent>
  <xr:revisionPtr revIDLastSave="0" documentId="13_ncr:1_{CFDA4831-1C4C-40E8-B779-25DB41250354}" xr6:coauthVersionLast="45" xr6:coauthVersionMax="45" xr10:uidLastSave="{00000000-0000-0000-0000-000000000000}"/>
  <bookViews>
    <workbookView xWindow="2715" yWindow="300" windowWidth="23595" windowHeight="11385" tabRatio="709" xr2:uid="{00000000-000D-0000-FFFF-FFFF00000000}"/>
  </bookViews>
  <sheets>
    <sheet name="Stats" sheetId="10" r:id="rId1"/>
    <sheet name="BaseNoCounter" sheetId="6" state="hidden" r:id="rId2"/>
    <sheet name="Directed" sheetId="8" state="hidden" r:id="rId3"/>
    <sheet name="SIMD" sheetId="7" state="hidden" r:id="rId4"/>
    <sheet name="SIMDSetup" sheetId="9" state="hidden" r:id="rId5"/>
    <sheet name="Counters" sheetId="11" r:id="rId6"/>
    <sheet name="TheoreticalPeak" sheetId="17" r:id="rId7"/>
    <sheet name="Base7" sheetId="15" r:id="rId8"/>
    <sheet name="Directed7" sheetId="16" r:id="rId9"/>
    <sheet name="SIMDBad" sheetId="18" r:id="rId10"/>
    <sheet name="SIMDv1" sheetId="13" r:id="rId11"/>
    <sheet name="SIMDv2" sheetId="12" r:id="rId12"/>
    <sheet name="SIMDOp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0" l="1"/>
  <c r="N43" i="18" a="1"/>
  <c r="N43" i="18" s="1"/>
  <c r="L43" i="18"/>
  <c r="M43" i="18" s="1"/>
  <c r="K43" i="18"/>
  <c r="J43" i="18"/>
  <c r="N42" i="18" a="1"/>
  <c r="N42" i="18" s="1"/>
  <c r="L42" i="18"/>
  <c r="M42" i="18" s="1"/>
  <c r="K42" i="18"/>
  <c r="J42" i="18"/>
  <c r="N41" i="18" a="1"/>
  <c r="N41" i="18" s="1"/>
  <c r="L41" i="18"/>
  <c r="M41" i="18" s="1"/>
  <c r="K41" i="18"/>
  <c r="J41" i="18"/>
  <c r="N40" i="18" a="1"/>
  <c r="N40" i="18" s="1"/>
  <c r="L40" i="18"/>
  <c r="M40" i="18" s="1"/>
  <c r="K40" i="18"/>
  <c r="J40" i="18"/>
  <c r="N39" i="18" a="1"/>
  <c r="N39" i="18" s="1"/>
  <c r="L39" i="18"/>
  <c r="M39" i="18" s="1"/>
  <c r="K39" i="18"/>
  <c r="J39" i="18"/>
  <c r="N38" i="18" a="1"/>
  <c r="N38" i="18" s="1"/>
  <c r="L38" i="18"/>
  <c r="M38" i="18" s="1"/>
  <c r="K38" i="18"/>
  <c r="J38" i="18"/>
  <c r="N37" i="18" a="1"/>
  <c r="N37" i="18" s="1"/>
  <c r="L37" i="18"/>
  <c r="M37" i="18" s="1"/>
  <c r="K37" i="18"/>
  <c r="J37" i="18"/>
  <c r="N36" i="18" a="1"/>
  <c r="N36" i="18" s="1"/>
  <c r="L36" i="18"/>
  <c r="M36" i="18" s="1"/>
  <c r="K36" i="18"/>
  <c r="J36" i="18"/>
  <c r="N35" i="18" a="1"/>
  <c r="N35" i="18" s="1"/>
  <c r="L35" i="18"/>
  <c r="M35" i="18" s="1"/>
  <c r="K35" i="18"/>
  <c r="J35" i="18"/>
  <c r="N34" i="18" a="1"/>
  <c r="N34" i="18" s="1"/>
  <c r="L34" i="18"/>
  <c r="M34" i="18" s="1"/>
  <c r="K34" i="18"/>
  <c r="J34" i="18"/>
  <c r="N33" i="18" a="1"/>
  <c r="N33" i="18" s="1"/>
  <c r="L33" i="18"/>
  <c r="M33" i="18" s="1"/>
  <c r="K33" i="18"/>
  <c r="J33" i="18"/>
  <c r="N32" i="18" a="1"/>
  <c r="N32" i="18" s="1"/>
  <c r="L32" i="18"/>
  <c r="M32" i="18" s="1"/>
  <c r="K32" i="18"/>
  <c r="J32" i="18"/>
  <c r="N31" i="18" a="1"/>
  <c r="N31" i="18" s="1"/>
  <c r="L31" i="18"/>
  <c r="M31" i="18" s="1"/>
  <c r="K31" i="18"/>
  <c r="J31" i="18"/>
  <c r="N30" i="18" a="1"/>
  <c r="N30" i="18" s="1"/>
  <c r="L30" i="18"/>
  <c r="M30" i="18" s="1"/>
  <c r="K30" i="18"/>
  <c r="J30" i="18"/>
  <c r="N29" i="18" a="1"/>
  <c r="N29" i="18" s="1"/>
  <c r="L29" i="18"/>
  <c r="M29" i="18" s="1"/>
  <c r="K29" i="18"/>
  <c r="J29" i="18"/>
  <c r="N28" i="18" a="1"/>
  <c r="N28" i="18" s="1"/>
  <c r="L28" i="18"/>
  <c r="M28" i="18" s="1"/>
  <c r="K28" i="18"/>
  <c r="J28" i="18"/>
  <c r="N27" i="18" a="1"/>
  <c r="N27" i="18" s="1"/>
  <c r="L27" i="18"/>
  <c r="M27" i="18" s="1"/>
  <c r="K27" i="18"/>
  <c r="J27" i="18"/>
  <c r="N26" i="18" a="1"/>
  <c r="N26" i="18" s="1"/>
  <c r="L26" i="18"/>
  <c r="M26" i="18" s="1"/>
  <c r="K26" i="18"/>
  <c r="J26" i="18"/>
  <c r="N25" i="18" a="1"/>
  <c r="N25" i="18" s="1"/>
  <c r="L25" i="18"/>
  <c r="M25" i="18" s="1"/>
  <c r="K25" i="18"/>
  <c r="J25" i="18"/>
  <c r="N24" i="18" a="1"/>
  <c r="N24" i="18" s="1"/>
  <c r="L24" i="18"/>
  <c r="M24" i="18" s="1"/>
  <c r="K24" i="18"/>
  <c r="J24" i="18"/>
  <c r="N23" i="18" a="1"/>
  <c r="N23" i="18" s="1"/>
  <c r="L23" i="18"/>
  <c r="M23" i="18" s="1"/>
  <c r="K23" i="18"/>
  <c r="J23" i="18"/>
  <c r="N22" i="18" a="1"/>
  <c r="N22" i="18" s="1"/>
  <c r="L22" i="18"/>
  <c r="M22" i="18" s="1"/>
  <c r="K22" i="18"/>
  <c r="J22" i="18"/>
  <c r="N21" i="18" a="1"/>
  <c r="N21" i="18" s="1"/>
  <c r="L21" i="18"/>
  <c r="M21" i="18" s="1"/>
  <c r="K21" i="18"/>
  <c r="J21" i="18"/>
  <c r="N20" i="18" a="1"/>
  <c r="N20" i="18" s="1"/>
  <c r="L20" i="18"/>
  <c r="M20" i="18" s="1"/>
  <c r="K20" i="18"/>
  <c r="J20" i="18"/>
  <c r="N19" i="18" a="1"/>
  <c r="N19" i="18" s="1"/>
  <c r="L19" i="18"/>
  <c r="M19" i="18" s="1"/>
  <c r="K19" i="18"/>
  <c r="J19" i="18"/>
  <c r="N18" i="18" a="1"/>
  <c r="N18" i="18" s="1"/>
  <c r="L18" i="18"/>
  <c r="M18" i="18" s="1"/>
  <c r="K18" i="18"/>
  <c r="J18" i="18"/>
  <c r="N17" i="18" a="1"/>
  <c r="N17" i="18" s="1"/>
  <c r="L17" i="18"/>
  <c r="M17" i="18" s="1"/>
  <c r="K17" i="18"/>
  <c r="J17" i="18"/>
  <c r="N16" i="18" a="1"/>
  <c r="N16" i="18" s="1"/>
  <c r="L16" i="18"/>
  <c r="M16" i="18" s="1"/>
  <c r="K16" i="18"/>
  <c r="J16" i="18"/>
  <c r="N15" i="18" a="1"/>
  <c r="N15" i="18" s="1"/>
  <c r="L15" i="18"/>
  <c r="M15" i="18" s="1"/>
  <c r="K15" i="18"/>
  <c r="J15" i="18"/>
  <c r="N14" i="18" a="1"/>
  <c r="N14" i="18" s="1"/>
  <c r="L14" i="18"/>
  <c r="M14" i="18" s="1"/>
  <c r="K14" i="18"/>
  <c r="J14" i="18"/>
  <c r="N13" i="18" a="1"/>
  <c r="N13" i="18" s="1"/>
  <c r="L13" i="18"/>
  <c r="M13" i="18" s="1"/>
  <c r="K13" i="18"/>
  <c r="J13" i="18"/>
  <c r="N12" i="18" a="1"/>
  <c r="N12" i="18" s="1"/>
  <c r="L12" i="18"/>
  <c r="M12" i="18" s="1"/>
  <c r="K12" i="18"/>
  <c r="J12" i="18"/>
  <c r="N11" i="18" a="1"/>
  <c r="N11" i="18" s="1"/>
  <c r="L11" i="18"/>
  <c r="M11" i="18" s="1"/>
  <c r="K11" i="18"/>
  <c r="J11" i="18"/>
  <c r="N10" i="18" a="1"/>
  <c r="N10" i="18" s="1"/>
  <c r="L10" i="18"/>
  <c r="M10" i="18" s="1"/>
  <c r="K10" i="18"/>
  <c r="J10" i="18"/>
  <c r="N9" i="18" a="1"/>
  <c r="N9" i="18" s="1"/>
  <c r="L9" i="18"/>
  <c r="M9" i="18" s="1"/>
  <c r="K9" i="18"/>
  <c r="J9" i="18"/>
  <c r="N8" i="18" a="1"/>
  <c r="N8" i="18" s="1"/>
  <c r="L8" i="18"/>
  <c r="M8" i="18" s="1"/>
  <c r="K8" i="18"/>
  <c r="J8" i="18"/>
  <c r="N7" i="18" a="1"/>
  <c r="N7" i="18" s="1"/>
  <c r="L7" i="18"/>
  <c r="M7" i="18" s="1"/>
  <c r="K7" i="18"/>
  <c r="J7" i="18"/>
  <c r="N6" i="18" a="1"/>
  <c r="N6" i="18" s="1"/>
  <c r="L6" i="18"/>
  <c r="M6" i="18" s="1"/>
  <c r="K6" i="18"/>
  <c r="J6" i="18"/>
  <c r="N5" i="18" a="1"/>
  <c r="N5" i="18" s="1"/>
  <c r="L5" i="18"/>
  <c r="M5" i="18" s="1"/>
  <c r="K5" i="18"/>
  <c r="J5" i="18"/>
  <c r="N4" i="18" a="1"/>
  <c r="N4" i="18" s="1"/>
  <c r="L4" i="18"/>
  <c r="M4" i="18" s="1"/>
  <c r="K4" i="18"/>
  <c r="J4" i="18"/>
  <c r="N3" i="18" a="1"/>
  <c r="N3" i="18" s="1"/>
  <c r="L3" i="18"/>
  <c r="M3" i="18" s="1"/>
  <c r="K3" i="18"/>
  <c r="J3" i="18"/>
  <c r="N2" i="18" a="1"/>
  <c r="N2" i="18" s="1"/>
  <c r="L2" i="18"/>
  <c r="M2" i="18" s="1"/>
  <c r="K2" i="18"/>
  <c r="J2" i="18"/>
  <c r="O3" i="10"/>
  <c r="N3" i="10"/>
  <c r="M3" i="10"/>
  <c r="L3" i="10"/>
  <c r="K3" i="10"/>
  <c r="E43" i="17"/>
  <c r="D43" i="17"/>
  <c r="C43" i="17"/>
  <c r="B43" i="17"/>
  <c r="A43" i="17"/>
  <c r="E42" i="17"/>
  <c r="D42" i="17"/>
  <c r="C42" i="17"/>
  <c r="B42" i="17"/>
  <c r="A42" i="17"/>
  <c r="E41" i="17"/>
  <c r="D41" i="17"/>
  <c r="C41" i="17"/>
  <c r="B41" i="17"/>
  <c r="A41" i="17"/>
  <c r="E40" i="17"/>
  <c r="D40" i="17"/>
  <c r="C40" i="17"/>
  <c r="B40" i="17"/>
  <c r="A40" i="17"/>
  <c r="E39" i="17"/>
  <c r="D39" i="17"/>
  <c r="C39" i="17"/>
  <c r="B39" i="17"/>
  <c r="A39" i="17"/>
  <c r="E38" i="17"/>
  <c r="D38" i="17"/>
  <c r="C38" i="17"/>
  <c r="B38" i="17"/>
  <c r="A38" i="17"/>
  <c r="E37" i="17"/>
  <c r="D37" i="17"/>
  <c r="C37" i="17"/>
  <c r="B37" i="17"/>
  <c r="A37" i="17"/>
  <c r="E36" i="17"/>
  <c r="D36" i="17"/>
  <c r="C36" i="17"/>
  <c r="B36" i="17"/>
  <c r="A36" i="17"/>
  <c r="E35" i="17"/>
  <c r="D35" i="17"/>
  <c r="C35" i="17"/>
  <c r="B35" i="17"/>
  <c r="A35" i="17"/>
  <c r="E34" i="17"/>
  <c r="D34" i="17"/>
  <c r="C34" i="17"/>
  <c r="B34" i="17"/>
  <c r="A34" i="17"/>
  <c r="E33" i="17"/>
  <c r="D33" i="17"/>
  <c r="C33" i="17"/>
  <c r="B33" i="17"/>
  <c r="A33" i="17"/>
  <c r="E32" i="17"/>
  <c r="D32" i="17"/>
  <c r="C32" i="17"/>
  <c r="B32" i="17"/>
  <c r="A32" i="17"/>
  <c r="E31" i="17"/>
  <c r="D31" i="17"/>
  <c r="C31" i="17"/>
  <c r="B31" i="17"/>
  <c r="A31" i="17"/>
  <c r="E30" i="17"/>
  <c r="D30" i="17"/>
  <c r="C30" i="17"/>
  <c r="B30" i="17"/>
  <c r="A30" i="17"/>
  <c r="E29" i="17"/>
  <c r="D29" i="17"/>
  <c r="C29" i="17"/>
  <c r="B29" i="17"/>
  <c r="A29" i="17"/>
  <c r="E28" i="17"/>
  <c r="D28" i="17"/>
  <c r="C28" i="17"/>
  <c r="B28" i="17"/>
  <c r="A28" i="17"/>
  <c r="E27" i="17"/>
  <c r="D27" i="17"/>
  <c r="C27" i="17"/>
  <c r="B27" i="17"/>
  <c r="A27" i="17"/>
  <c r="E26" i="17"/>
  <c r="D26" i="17"/>
  <c r="C26" i="17"/>
  <c r="B26" i="17"/>
  <c r="A26" i="17"/>
  <c r="E25" i="17"/>
  <c r="D25" i="17"/>
  <c r="C25" i="17"/>
  <c r="B25" i="17"/>
  <c r="A25" i="17"/>
  <c r="E24" i="17"/>
  <c r="D24" i="17"/>
  <c r="C24" i="17"/>
  <c r="B24" i="17"/>
  <c r="A24" i="17"/>
  <c r="E23" i="17"/>
  <c r="D23" i="17"/>
  <c r="C23" i="17"/>
  <c r="B23" i="17"/>
  <c r="A23" i="17"/>
  <c r="E22" i="17"/>
  <c r="D22" i="17"/>
  <c r="C22" i="17"/>
  <c r="B22" i="17"/>
  <c r="A22" i="17"/>
  <c r="E21" i="17"/>
  <c r="D21" i="17"/>
  <c r="C21" i="17"/>
  <c r="B21" i="17"/>
  <c r="A21" i="17"/>
  <c r="E20" i="17"/>
  <c r="D20" i="17"/>
  <c r="C20" i="17"/>
  <c r="B20" i="17"/>
  <c r="A20" i="17"/>
  <c r="E19" i="17"/>
  <c r="D19" i="17"/>
  <c r="C19" i="17"/>
  <c r="B19" i="17"/>
  <c r="A19" i="17"/>
  <c r="E18" i="17"/>
  <c r="D18" i="17"/>
  <c r="C18" i="17"/>
  <c r="B18" i="17"/>
  <c r="A18" i="17"/>
  <c r="E17" i="17"/>
  <c r="D17" i="17"/>
  <c r="C17" i="17"/>
  <c r="B17" i="17"/>
  <c r="A17" i="17"/>
  <c r="E16" i="17"/>
  <c r="D16" i="17"/>
  <c r="C16" i="17"/>
  <c r="B16" i="17"/>
  <c r="A16" i="17"/>
  <c r="E15" i="17"/>
  <c r="D15" i="17"/>
  <c r="C15" i="17"/>
  <c r="B15" i="17"/>
  <c r="A15" i="17"/>
  <c r="E14" i="17"/>
  <c r="D14" i="17"/>
  <c r="C14" i="17"/>
  <c r="B14" i="17"/>
  <c r="A14" i="17"/>
  <c r="E13" i="17"/>
  <c r="D13" i="17"/>
  <c r="C13" i="17"/>
  <c r="B13" i="17"/>
  <c r="A13" i="17"/>
  <c r="E12" i="17"/>
  <c r="D12" i="17"/>
  <c r="C12" i="17"/>
  <c r="B12" i="17"/>
  <c r="A12" i="17"/>
  <c r="E11" i="17"/>
  <c r="D11" i="17"/>
  <c r="C11" i="17"/>
  <c r="B11" i="17"/>
  <c r="A11" i="17"/>
  <c r="E10" i="17"/>
  <c r="D10" i="17"/>
  <c r="C10" i="17"/>
  <c r="B10" i="17"/>
  <c r="A10" i="17"/>
  <c r="E9" i="17"/>
  <c r="D9" i="17"/>
  <c r="C9" i="17"/>
  <c r="B9" i="17"/>
  <c r="A9" i="17"/>
  <c r="E8" i="17"/>
  <c r="D8" i="17"/>
  <c r="C8" i="17"/>
  <c r="B8" i="17"/>
  <c r="A8" i="17"/>
  <c r="E7" i="17"/>
  <c r="D7" i="17"/>
  <c r="C7" i="17"/>
  <c r="B7" i="17"/>
  <c r="A7" i="17"/>
  <c r="E6" i="17"/>
  <c r="D6" i="17"/>
  <c r="C6" i="17"/>
  <c r="B6" i="17"/>
  <c r="A6" i="17"/>
  <c r="E5" i="17"/>
  <c r="D5" i="17"/>
  <c r="C5" i="17"/>
  <c r="B5" i="17"/>
  <c r="A5" i="17"/>
  <c r="E4" i="17"/>
  <c r="D4" i="17"/>
  <c r="C4" i="17"/>
  <c r="B4" i="17"/>
  <c r="A4" i="17"/>
  <c r="E3" i="17"/>
  <c r="D3" i="17"/>
  <c r="C3" i="17"/>
  <c r="B3" i="17"/>
  <c r="A3" i="17"/>
  <c r="E2" i="17"/>
  <c r="D2" i="17"/>
  <c r="C2" i="17"/>
  <c r="B2" i="17"/>
  <c r="A2" i="17"/>
  <c r="R43" i="11"/>
  <c r="S43" i="11" s="1"/>
  <c r="G43" i="17" s="1"/>
  <c r="F43" i="17" s="1"/>
  <c r="R42" i="11"/>
  <c r="R41" i="11"/>
  <c r="R40" i="11"/>
  <c r="R39" i="11"/>
  <c r="S39" i="11" s="1"/>
  <c r="G39" i="17" s="1"/>
  <c r="F39" i="17" s="1"/>
  <c r="R38" i="11"/>
  <c r="R37" i="11"/>
  <c r="R36" i="11"/>
  <c r="R35" i="11"/>
  <c r="S35" i="11" s="1"/>
  <c r="G35" i="17" s="1"/>
  <c r="F35" i="17" s="1"/>
  <c r="R34" i="11"/>
  <c r="R33" i="11"/>
  <c r="R32" i="11"/>
  <c r="R31" i="11"/>
  <c r="S31" i="11" s="1"/>
  <c r="G31" i="17" s="1"/>
  <c r="F31" i="17" s="1"/>
  <c r="R30" i="11"/>
  <c r="R29" i="11"/>
  <c r="R28" i="11"/>
  <c r="R27" i="11"/>
  <c r="S27" i="11" s="1"/>
  <c r="G27" i="17" s="1"/>
  <c r="F27" i="17" s="1"/>
  <c r="R26" i="11"/>
  <c r="R25" i="11"/>
  <c r="R24" i="11"/>
  <c r="R23" i="11"/>
  <c r="S23" i="11" s="1"/>
  <c r="G23" i="17" s="1"/>
  <c r="F23" i="17" s="1"/>
  <c r="R22" i="11"/>
  <c r="S22" i="11" s="1"/>
  <c r="G22" i="17" s="1"/>
  <c r="F22" i="17" s="1"/>
  <c r="R21" i="11"/>
  <c r="R20" i="11"/>
  <c r="R19" i="11"/>
  <c r="S19" i="11" s="1"/>
  <c r="G19" i="17" s="1"/>
  <c r="F19" i="17" s="1"/>
  <c r="R18" i="11"/>
  <c r="S18" i="11" s="1"/>
  <c r="G18" i="17" s="1"/>
  <c r="F18" i="17" s="1"/>
  <c r="R17" i="11"/>
  <c r="R16" i="11"/>
  <c r="R15" i="11"/>
  <c r="S15" i="11" s="1"/>
  <c r="G15" i="17" s="1"/>
  <c r="F15" i="17" s="1"/>
  <c r="R14" i="11"/>
  <c r="S14" i="11" s="1"/>
  <c r="G14" i="17" s="1"/>
  <c r="F14" i="17" s="1"/>
  <c r="R13" i="11"/>
  <c r="R12" i="11"/>
  <c r="R11" i="11"/>
  <c r="S11" i="11" s="1"/>
  <c r="G11" i="17" s="1"/>
  <c r="F11" i="17" s="1"/>
  <c r="R10" i="11"/>
  <c r="S10" i="11" s="1"/>
  <c r="G10" i="17" s="1"/>
  <c r="F10" i="17" s="1"/>
  <c r="R9" i="11"/>
  <c r="R8" i="11"/>
  <c r="R7" i="11"/>
  <c r="S7" i="11" s="1"/>
  <c r="G7" i="17" s="1"/>
  <c r="F7" i="17" s="1"/>
  <c r="R6" i="11"/>
  <c r="S6" i="11" s="1"/>
  <c r="G6" i="17" s="1"/>
  <c r="F6" i="17" s="1"/>
  <c r="R5" i="11"/>
  <c r="R4" i="11"/>
  <c r="R3" i="11"/>
  <c r="S3" i="11" s="1"/>
  <c r="G3" i="17" s="1"/>
  <c r="F3" i="17" s="1"/>
  <c r="R2" i="11"/>
  <c r="Q43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2" i="11"/>
  <c r="S2" i="11" s="1"/>
  <c r="G2" i="17" s="1"/>
  <c r="F2" i="17" s="1"/>
  <c r="N43" i="16" a="1"/>
  <c r="N43" i="16" s="1"/>
  <c r="L43" i="16"/>
  <c r="M43" i="16" s="1"/>
  <c r="K43" i="16"/>
  <c r="J43" i="16"/>
  <c r="N42" i="16" a="1"/>
  <c r="N42" i="16" s="1"/>
  <c r="L42" i="16"/>
  <c r="M42" i="16" s="1"/>
  <c r="K42" i="16"/>
  <c r="J42" i="16"/>
  <c r="N41" i="16" a="1"/>
  <c r="N41" i="16" s="1"/>
  <c r="L41" i="16"/>
  <c r="M41" i="16" s="1"/>
  <c r="K41" i="16"/>
  <c r="J41" i="16"/>
  <c r="N40" i="16" a="1"/>
  <c r="N40" i="16" s="1"/>
  <c r="L40" i="16"/>
  <c r="M40" i="16" s="1"/>
  <c r="K40" i="16"/>
  <c r="J40" i="16"/>
  <c r="N39" i="16" a="1"/>
  <c r="N39" i="16" s="1"/>
  <c r="L39" i="16"/>
  <c r="M39" i="16" s="1"/>
  <c r="K39" i="16"/>
  <c r="J39" i="16"/>
  <c r="N38" i="16" a="1"/>
  <c r="N38" i="16" s="1"/>
  <c r="L38" i="16"/>
  <c r="M38" i="16" s="1"/>
  <c r="K38" i="16"/>
  <c r="J38" i="16"/>
  <c r="N37" i="16" a="1"/>
  <c r="N37" i="16" s="1"/>
  <c r="L37" i="16"/>
  <c r="M37" i="16" s="1"/>
  <c r="K37" i="16"/>
  <c r="J37" i="16"/>
  <c r="N36" i="16" a="1"/>
  <c r="N36" i="16" s="1"/>
  <c r="L36" i="16"/>
  <c r="M36" i="16" s="1"/>
  <c r="K36" i="16"/>
  <c r="J36" i="16"/>
  <c r="N35" i="16" a="1"/>
  <c r="N35" i="16" s="1"/>
  <c r="L35" i="16"/>
  <c r="M35" i="16" s="1"/>
  <c r="K35" i="16"/>
  <c r="J35" i="16"/>
  <c r="N34" i="16" a="1"/>
  <c r="N34" i="16" s="1"/>
  <c r="L34" i="16"/>
  <c r="M34" i="16" s="1"/>
  <c r="K34" i="16"/>
  <c r="J34" i="16"/>
  <c r="N33" i="16" a="1"/>
  <c r="N33" i="16" s="1"/>
  <c r="L33" i="16"/>
  <c r="M33" i="16" s="1"/>
  <c r="K33" i="16"/>
  <c r="J33" i="16"/>
  <c r="N32" i="16" a="1"/>
  <c r="N32" i="16" s="1"/>
  <c r="L32" i="16"/>
  <c r="M32" i="16" s="1"/>
  <c r="K32" i="16"/>
  <c r="J32" i="16"/>
  <c r="N31" i="16" a="1"/>
  <c r="N31" i="16" s="1"/>
  <c r="L31" i="16"/>
  <c r="M31" i="16" s="1"/>
  <c r="K31" i="16"/>
  <c r="J31" i="16"/>
  <c r="N30" i="16" a="1"/>
  <c r="N30" i="16" s="1"/>
  <c r="L30" i="16"/>
  <c r="M30" i="16" s="1"/>
  <c r="K30" i="16"/>
  <c r="J30" i="16"/>
  <c r="N29" i="16" a="1"/>
  <c r="N29" i="16" s="1"/>
  <c r="L29" i="16"/>
  <c r="M29" i="16" s="1"/>
  <c r="K29" i="16"/>
  <c r="J29" i="16"/>
  <c r="N28" i="16" a="1"/>
  <c r="N28" i="16" s="1"/>
  <c r="L28" i="16"/>
  <c r="M28" i="16" s="1"/>
  <c r="K28" i="16"/>
  <c r="J28" i="16"/>
  <c r="N27" i="16" a="1"/>
  <c r="N27" i="16" s="1"/>
  <c r="L27" i="16"/>
  <c r="M27" i="16" s="1"/>
  <c r="K27" i="16"/>
  <c r="J27" i="16"/>
  <c r="N26" i="16" a="1"/>
  <c r="N26" i="16" s="1"/>
  <c r="L26" i="16"/>
  <c r="M26" i="16" s="1"/>
  <c r="K26" i="16"/>
  <c r="J26" i="16"/>
  <c r="N25" i="16" a="1"/>
  <c r="N25" i="16" s="1"/>
  <c r="L25" i="16"/>
  <c r="M25" i="16" s="1"/>
  <c r="K25" i="16"/>
  <c r="J25" i="16"/>
  <c r="N24" i="16" a="1"/>
  <c r="N24" i="16" s="1"/>
  <c r="L24" i="16"/>
  <c r="M24" i="16" s="1"/>
  <c r="K24" i="16"/>
  <c r="J24" i="16"/>
  <c r="N23" i="16" a="1"/>
  <c r="N23" i="16" s="1"/>
  <c r="L23" i="16"/>
  <c r="M23" i="16" s="1"/>
  <c r="K23" i="16"/>
  <c r="J23" i="16"/>
  <c r="N22" i="16" a="1"/>
  <c r="N22" i="16" s="1"/>
  <c r="L22" i="16"/>
  <c r="M22" i="16" s="1"/>
  <c r="K22" i="16"/>
  <c r="J22" i="16"/>
  <c r="N21" i="16" a="1"/>
  <c r="N21" i="16" s="1"/>
  <c r="L21" i="16"/>
  <c r="M21" i="16" s="1"/>
  <c r="K21" i="16"/>
  <c r="J21" i="16"/>
  <c r="N20" i="16" a="1"/>
  <c r="N20" i="16" s="1"/>
  <c r="L20" i="16"/>
  <c r="M20" i="16" s="1"/>
  <c r="K20" i="16"/>
  <c r="J20" i="16"/>
  <c r="N19" i="16" a="1"/>
  <c r="N19" i="16" s="1"/>
  <c r="L19" i="16"/>
  <c r="M19" i="16" s="1"/>
  <c r="K19" i="16"/>
  <c r="J19" i="16"/>
  <c r="N18" i="16" a="1"/>
  <c r="N18" i="16" s="1"/>
  <c r="L18" i="16"/>
  <c r="M18" i="16" s="1"/>
  <c r="K18" i="16"/>
  <c r="J18" i="16"/>
  <c r="N17" i="16" a="1"/>
  <c r="N17" i="16" s="1"/>
  <c r="L17" i="16"/>
  <c r="M17" i="16" s="1"/>
  <c r="K17" i="16"/>
  <c r="J17" i="16"/>
  <c r="N16" i="16" a="1"/>
  <c r="N16" i="16" s="1"/>
  <c r="L16" i="16"/>
  <c r="M16" i="16" s="1"/>
  <c r="K16" i="16"/>
  <c r="J16" i="16"/>
  <c r="N15" i="16" a="1"/>
  <c r="N15" i="16" s="1"/>
  <c r="L15" i="16"/>
  <c r="M15" i="16" s="1"/>
  <c r="K15" i="16"/>
  <c r="J15" i="16"/>
  <c r="N14" i="16" a="1"/>
  <c r="N14" i="16" s="1"/>
  <c r="L14" i="16"/>
  <c r="M14" i="16" s="1"/>
  <c r="K14" i="16"/>
  <c r="J14" i="16"/>
  <c r="N13" i="16" a="1"/>
  <c r="N13" i="16" s="1"/>
  <c r="L13" i="16"/>
  <c r="M13" i="16" s="1"/>
  <c r="K13" i="16"/>
  <c r="J13" i="16"/>
  <c r="N12" i="16" a="1"/>
  <c r="N12" i="16" s="1"/>
  <c r="L12" i="16"/>
  <c r="M12" i="16" s="1"/>
  <c r="K12" i="16"/>
  <c r="J12" i="16"/>
  <c r="N11" i="16" a="1"/>
  <c r="N11" i="16" s="1"/>
  <c r="L11" i="16"/>
  <c r="M11" i="16" s="1"/>
  <c r="K11" i="16"/>
  <c r="J11" i="16"/>
  <c r="N10" i="16" a="1"/>
  <c r="N10" i="16" s="1"/>
  <c r="L10" i="16"/>
  <c r="M10" i="16" s="1"/>
  <c r="K10" i="16"/>
  <c r="J10" i="16"/>
  <c r="N9" i="16" a="1"/>
  <c r="N9" i="16" s="1"/>
  <c r="L9" i="16"/>
  <c r="M9" i="16" s="1"/>
  <c r="K9" i="16"/>
  <c r="J9" i="16"/>
  <c r="N8" i="16" a="1"/>
  <c r="N8" i="16" s="1"/>
  <c r="L8" i="16"/>
  <c r="M8" i="16" s="1"/>
  <c r="K8" i="16"/>
  <c r="J8" i="16"/>
  <c r="N7" i="16" a="1"/>
  <c r="N7" i="16" s="1"/>
  <c r="L7" i="16"/>
  <c r="M7" i="16" s="1"/>
  <c r="K7" i="16"/>
  <c r="J7" i="16"/>
  <c r="N6" i="16" a="1"/>
  <c r="N6" i="16" s="1"/>
  <c r="L6" i="16"/>
  <c r="M6" i="16" s="1"/>
  <c r="K6" i="16"/>
  <c r="J6" i="16"/>
  <c r="N5" i="16" a="1"/>
  <c r="N5" i="16" s="1"/>
  <c r="L5" i="16"/>
  <c r="M5" i="16" s="1"/>
  <c r="K5" i="16"/>
  <c r="J5" i="16"/>
  <c r="N4" i="16" a="1"/>
  <c r="N4" i="16" s="1"/>
  <c r="L4" i="16"/>
  <c r="M4" i="16" s="1"/>
  <c r="K4" i="16"/>
  <c r="J4" i="16"/>
  <c r="N3" i="16" a="1"/>
  <c r="N3" i="16" s="1"/>
  <c r="L3" i="16"/>
  <c r="M3" i="16" s="1"/>
  <c r="K3" i="16"/>
  <c r="J3" i="16"/>
  <c r="N2" i="16" a="1"/>
  <c r="N2" i="16" s="1"/>
  <c r="L2" i="16"/>
  <c r="M2" i="16" s="1"/>
  <c r="K2" i="16"/>
  <c r="J2" i="16"/>
  <c r="L43" i="14"/>
  <c r="M43" i="14" s="1"/>
  <c r="K43" i="14"/>
  <c r="J43" i="14"/>
  <c r="L42" i="14"/>
  <c r="M42" i="14" s="1"/>
  <c r="K42" i="14"/>
  <c r="J42" i="14"/>
  <c r="L41" i="14"/>
  <c r="M41" i="14" s="1"/>
  <c r="K41" i="14"/>
  <c r="J41" i="14"/>
  <c r="L40" i="14"/>
  <c r="M40" i="14" s="1"/>
  <c r="K40" i="14"/>
  <c r="J40" i="14"/>
  <c r="L39" i="14"/>
  <c r="M39" i="14" s="1"/>
  <c r="K39" i="14"/>
  <c r="J39" i="14"/>
  <c r="L38" i="14"/>
  <c r="M38" i="14" s="1"/>
  <c r="K38" i="14"/>
  <c r="J38" i="14"/>
  <c r="L37" i="14"/>
  <c r="M37" i="14" s="1"/>
  <c r="K37" i="14"/>
  <c r="J37" i="14"/>
  <c r="L36" i="14"/>
  <c r="M36" i="14" s="1"/>
  <c r="K36" i="14"/>
  <c r="J36" i="14"/>
  <c r="L35" i="14"/>
  <c r="M35" i="14" s="1"/>
  <c r="K35" i="14"/>
  <c r="J35" i="14"/>
  <c r="L34" i="14"/>
  <c r="M34" i="14" s="1"/>
  <c r="K34" i="14"/>
  <c r="J34" i="14"/>
  <c r="L33" i="14"/>
  <c r="M33" i="14" s="1"/>
  <c r="K33" i="14"/>
  <c r="J33" i="14"/>
  <c r="L32" i="14"/>
  <c r="M32" i="14" s="1"/>
  <c r="K32" i="14"/>
  <c r="J32" i="14"/>
  <c r="L31" i="14"/>
  <c r="M31" i="14" s="1"/>
  <c r="K31" i="14"/>
  <c r="J31" i="14"/>
  <c r="L30" i="14"/>
  <c r="M30" i="14" s="1"/>
  <c r="K30" i="14"/>
  <c r="J30" i="14"/>
  <c r="L29" i="14"/>
  <c r="M29" i="14" s="1"/>
  <c r="K29" i="14"/>
  <c r="J29" i="14"/>
  <c r="L28" i="14"/>
  <c r="M28" i="14" s="1"/>
  <c r="K28" i="14"/>
  <c r="J28" i="14"/>
  <c r="L27" i="14"/>
  <c r="M27" i="14" s="1"/>
  <c r="K27" i="14"/>
  <c r="J27" i="14"/>
  <c r="L26" i="14"/>
  <c r="M26" i="14" s="1"/>
  <c r="K26" i="14"/>
  <c r="J26" i="14"/>
  <c r="L25" i="14"/>
  <c r="M25" i="14" s="1"/>
  <c r="K25" i="14"/>
  <c r="J25" i="14"/>
  <c r="L24" i="14"/>
  <c r="M24" i="14" s="1"/>
  <c r="K24" i="14"/>
  <c r="J24" i="14"/>
  <c r="L23" i="14"/>
  <c r="M23" i="14" s="1"/>
  <c r="K23" i="14"/>
  <c r="J23" i="14"/>
  <c r="L22" i="14"/>
  <c r="M22" i="14" s="1"/>
  <c r="K22" i="14"/>
  <c r="J22" i="14"/>
  <c r="L21" i="14"/>
  <c r="M21" i="14" s="1"/>
  <c r="K21" i="14"/>
  <c r="J21" i="14"/>
  <c r="L20" i="14"/>
  <c r="M20" i="14" s="1"/>
  <c r="K20" i="14"/>
  <c r="J20" i="14"/>
  <c r="L19" i="14"/>
  <c r="M19" i="14" s="1"/>
  <c r="K19" i="14"/>
  <c r="J19" i="14"/>
  <c r="L18" i="14"/>
  <c r="M18" i="14" s="1"/>
  <c r="K18" i="14"/>
  <c r="J18" i="14"/>
  <c r="L17" i="14"/>
  <c r="M17" i="14" s="1"/>
  <c r="K17" i="14"/>
  <c r="J17" i="14"/>
  <c r="L16" i="14"/>
  <c r="M16" i="14" s="1"/>
  <c r="K16" i="14"/>
  <c r="J16" i="14"/>
  <c r="L15" i="14"/>
  <c r="M15" i="14" s="1"/>
  <c r="K15" i="14"/>
  <c r="J15" i="14"/>
  <c r="L14" i="14"/>
  <c r="M14" i="14" s="1"/>
  <c r="K14" i="14"/>
  <c r="J14" i="14"/>
  <c r="L13" i="14"/>
  <c r="M13" i="14" s="1"/>
  <c r="K13" i="14"/>
  <c r="J13" i="14"/>
  <c r="L12" i="14"/>
  <c r="M12" i="14" s="1"/>
  <c r="K12" i="14"/>
  <c r="J12" i="14"/>
  <c r="L11" i="14"/>
  <c r="M11" i="14" s="1"/>
  <c r="K11" i="14"/>
  <c r="J11" i="14"/>
  <c r="L10" i="14"/>
  <c r="M10" i="14" s="1"/>
  <c r="K10" i="14"/>
  <c r="J10" i="14"/>
  <c r="L9" i="14"/>
  <c r="M9" i="14" s="1"/>
  <c r="K9" i="14"/>
  <c r="J9" i="14"/>
  <c r="L8" i="14"/>
  <c r="M8" i="14" s="1"/>
  <c r="K8" i="14"/>
  <c r="J8" i="14"/>
  <c r="L7" i="14"/>
  <c r="M7" i="14" s="1"/>
  <c r="K7" i="14"/>
  <c r="J7" i="14"/>
  <c r="L6" i="14"/>
  <c r="M6" i="14" s="1"/>
  <c r="K6" i="14"/>
  <c r="J6" i="14"/>
  <c r="L5" i="14"/>
  <c r="M5" i="14" s="1"/>
  <c r="K5" i="14"/>
  <c r="J5" i="14"/>
  <c r="L4" i="14"/>
  <c r="M4" i="14" s="1"/>
  <c r="K4" i="14"/>
  <c r="J4" i="14"/>
  <c r="L3" i="14"/>
  <c r="M3" i="14" s="1"/>
  <c r="K3" i="14"/>
  <c r="J3" i="14"/>
  <c r="L2" i="14"/>
  <c r="M2" i="14" s="1"/>
  <c r="K2" i="14"/>
  <c r="J2" i="14"/>
  <c r="H41" i="10"/>
  <c r="H25" i="10"/>
  <c r="H9" i="10"/>
  <c r="H19" i="10"/>
  <c r="H22" i="10"/>
  <c r="H40" i="10"/>
  <c r="H24" i="10"/>
  <c r="H8" i="10"/>
  <c r="H23" i="10"/>
  <c r="H34" i="10"/>
  <c r="H43" i="10"/>
  <c r="G35" i="10"/>
  <c r="G19" i="10"/>
  <c r="F42" i="10"/>
  <c r="F23" i="10"/>
  <c r="F6" i="10"/>
  <c r="F29" i="10"/>
  <c r="F24" i="10"/>
  <c r="F27" i="10"/>
  <c r="F18" i="10"/>
  <c r="F25" i="10"/>
  <c r="F12" i="10"/>
  <c r="G26" i="10"/>
  <c r="G14" i="10"/>
  <c r="F40" i="10"/>
  <c r="F28" i="10"/>
  <c r="F4" i="10"/>
  <c r="H45" i="10"/>
  <c r="H30" i="10"/>
  <c r="H31" i="10"/>
  <c r="G41" i="10"/>
  <c r="F31" i="10"/>
  <c r="F35" i="10"/>
  <c r="F36" i="10"/>
  <c r="G4" i="10"/>
  <c r="H37" i="10"/>
  <c r="H21" i="10"/>
  <c r="H5" i="10"/>
  <c r="H11" i="10"/>
  <c r="H14" i="10"/>
  <c r="H36" i="10"/>
  <c r="H20" i="10"/>
  <c r="H4" i="10"/>
  <c r="H15" i="10"/>
  <c r="H26" i="10"/>
  <c r="G45" i="10"/>
  <c r="G31" i="10"/>
  <c r="G13" i="10"/>
  <c r="F10" i="10"/>
  <c r="F15" i="10"/>
  <c r="F32" i="10"/>
  <c r="F21" i="10"/>
  <c r="F22" i="10"/>
  <c r="F19" i="10"/>
  <c r="F16" i="10"/>
  <c r="F17" i="10"/>
  <c r="G44" i="10"/>
  <c r="G24" i="10"/>
  <c r="G12" i="10"/>
  <c r="F26" i="10"/>
  <c r="F38" i="10"/>
  <c r="H29" i="10"/>
  <c r="H27" i="10"/>
  <c r="H28" i="10"/>
  <c r="H38" i="10"/>
  <c r="G21" i="10"/>
  <c r="F30" i="10"/>
  <c r="F5" i="10"/>
  <c r="F44" i="10"/>
  <c r="G28" i="10"/>
  <c r="F14" i="10"/>
  <c r="H33" i="10"/>
  <c r="H17" i="10"/>
  <c r="H35" i="10"/>
  <c r="H42" i="10"/>
  <c r="H6" i="10"/>
  <c r="H32" i="10"/>
  <c r="H16" i="10"/>
  <c r="H39" i="10"/>
  <c r="H7" i="10"/>
  <c r="H18" i="10"/>
  <c r="G43" i="10"/>
  <c r="G27" i="10"/>
  <c r="G11" i="10"/>
  <c r="F39" i="10"/>
  <c r="F7" i="10"/>
  <c r="F45" i="10"/>
  <c r="F13" i="10"/>
  <c r="F43" i="10"/>
  <c r="F11" i="10"/>
  <c r="F41" i="10"/>
  <c r="F9" i="10"/>
  <c r="G32" i="10"/>
  <c r="G22" i="10"/>
  <c r="G10" i="10"/>
  <c r="F20" i="10"/>
  <c r="F34" i="10"/>
  <c r="H13" i="10"/>
  <c r="H44" i="10"/>
  <c r="H12" i="10"/>
  <c r="H10" i="10"/>
  <c r="G9" i="10"/>
  <c r="F37" i="10"/>
  <c r="F33" i="10"/>
  <c r="G18" i="10"/>
  <c r="F8" i="10"/>
  <c r="S26" i="11" l="1"/>
  <c r="G26" i="17" s="1"/>
  <c r="F26" i="17" s="1"/>
  <c r="S30" i="11"/>
  <c r="G30" i="17" s="1"/>
  <c r="F30" i="17" s="1"/>
  <c r="S34" i="11"/>
  <c r="G34" i="17" s="1"/>
  <c r="F34" i="17" s="1"/>
  <c r="S38" i="11"/>
  <c r="G38" i="17" s="1"/>
  <c r="F38" i="17" s="1"/>
  <c r="S42" i="11"/>
  <c r="G42" i="17" s="1"/>
  <c r="F42" i="17" s="1"/>
  <c r="S4" i="11"/>
  <c r="G4" i="17" s="1"/>
  <c r="S8" i="11"/>
  <c r="G8" i="17" s="1"/>
  <c r="S12" i="11"/>
  <c r="G12" i="17" s="1"/>
  <c r="S16" i="11"/>
  <c r="G16" i="17" s="1"/>
  <c r="S20" i="11"/>
  <c r="G20" i="17" s="1"/>
  <c r="S24" i="11"/>
  <c r="G24" i="17" s="1"/>
  <c r="S28" i="11"/>
  <c r="G28" i="17" s="1"/>
  <c r="S32" i="11"/>
  <c r="G32" i="17" s="1"/>
  <c r="S36" i="11"/>
  <c r="G36" i="17" s="1"/>
  <c r="S40" i="11"/>
  <c r="G40" i="17" s="1"/>
  <c r="S5" i="11"/>
  <c r="G5" i="17" s="1"/>
  <c r="S9" i="11"/>
  <c r="G9" i="17" s="1"/>
  <c r="S13" i="11"/>
  <c r="G13" i="17" s="1"/>
  <c r="S17" i="11"/>
  <c r="G17" i="17" s="1"/>
  <c r="S21" i="11"/>
  <c r="G21" i="17" s="1"/>
  <c r="S25" i="11"/>
  <c r="G25" i="17" s="1"/>
  <c r="S29" i="11"/>
  <c r="G29" i="17" s="1"/>
  <c r="S33" i="11"/>
  <c r="G33" i="17" s="1"/>
  <c r="S37" i="11"/>
  <c r="G37" i="17" s="1"/>
  <c r="S41" i="11"/>
  <c r="G41" i="17" s="1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2" i="12"/>
  <c r="K2" i="12"/>
  <c r="N43" i="14" a="1"/>
  <c r="N43" i="14" s="1"/>
  <c r="N42" i="14" a="1"/>
  <c r="N42" i="14" s="1"/>
  <c r="N41" i="14" a="1"/>
  <c r="N41" i="14" s="1"/>
  <c r="N40" i="14"/>
  <c r="N40" i="14" a="1"/>
  <c r="N39" i="14"/>
  <c r="N39" i="14" a="1"/>
  <c r="N38" i="14"/>
  <c r="N38" i="14" a="1"/>
  <c r="N37" i="14" a="1"/>
  <c r="N37" i="14" s="1"/>
  <c r="N36" i="14"/>
  <c r="N36" i="14" a="1"/>
  <c r="N35" i="14"/>
  <c r="N35" i="14" a="1"/>
  <c r="N34" i="14"/>
  <c r="N34" i="14" a="1"/>
  <c r="N33" i="14" a="1"/>
  <c r="N33" i="14" s="1"/>
  <c r="N32" i="14"/>
  <c r="N32" i="14" a="1"/>
  <c r="N31" i="14"/>
  <c r="N31" i="14" a="1"/>
  <c r="N30" i="14"/>
  <c r="N30" i="14" a="1"/>
  <c r="N29" i="14" a="1"/>
  <c r="N29" i="14" s="1"/>
  <c r="N28" i="14"/>
  <c r="N28" i="14" a="1"/>
  <c r="N27" i="14"/>
  <c r="N27" i="14" a="1"/>
  <c r="N26" i="14"/>
  <c r="N26" i="14" a="1"/>
  <c r="N25" i="14" a="1"/>
  <c r="N25" i="14" s="1"/>
  <c r="N24" i="14"/>
  <c r="N24" i="14" a="1"/>
  <c r="N23" i="14"/>
  <c r="N23" i="14" a="1"/>
  <c r="N22" i="14"/>
  <c r="N22" i="14" a="1"/>
  <c r="N21" i="14" a="1"/>
  <c r="N21" i="14" s="1"/>
  <c r="N20" i="14"/>
  <c r="N20" i="14" a="1"/>
  <c r="N19" i="14"/>
  <c r="N19" i="14" a="1"/>
  <c r="N18" i="14"/>
  <c r="N18" i="14" a="1"/>
  <c r="N17" i="14" a="1"/>
  <c r="N17" i="14" s="1"/>
  <c r="N16" i="14"/>
  <c r="N16" i="14" a="1"/>
  <c r="N15" i="14"/>
  <c r="N15" i="14" a="1"/>
  <c r="N14" i="14" a="1"/>
  <c r="N14" i="14" s="1"/>
  <c r="N13" i="14" a="1"/>
  <c r="N13" i="14" s="1"/>
  <c r="N12" i="14"/>
  <c r="N12" i="14" a="1"/>
  <c r="N11" i="14"/>
  <c r="N11" i="14" a="1"/>
  <c r="N10" i="14" a="1"/>
  <c r="N10" i="14" s="1"/>
  <c r="N9" i="14" a="1"/>
  <c r="N9" i="14" s="1"/>
  <c r="N8" i="14"/>
  <c r="N8" i="14" a="1"/>
  <c r="N7" i="14"/>
  <c r="N7" i="14" a="1"/>
  <c r="N6" i="14" a="1"/>
  <c r="N6" i="14" s="1"/>
  <c r="N5" i="14" a="1"/>
  <c r="N5" i="14" s="1"/>
  <c r="N4" i="14"/>
  <c r="N4" i="14" a="1"/>
  <c r="N3" i="14"/>
  <c r="N3" i="14" a="1"/>
  <c r="N2" i="14" a="1"/>
  <c r="N2" i="14" s="1"/>
  <c r="L43" i="12"/>
  <c r="M43" i="12" s="1"/>
  <c r="K43" i="12"/>
  <c r="M42" i="12"/>
  <c r="L42" i="12"/>
  <c r="K42" i="12"/>
  <c r="L41" i="12"/>
  <c r="M41" i="12" s="1"/>
  <c r="K41" i="12"/>
  <c r="L40" i="12"/>
  <c r="M40" i="12" s="1"/>
  <c r="K40" i="12"/>
  <c r="L39" i="12"/>
  <c r="M39" i="12" s="1"/>
  <c r="K39" i="12"/>
  <c r="M38" i="12"/>
  <c r="L38" i="12"/>
  <c r="K38" i="12"/>
  <c r="L37" i="12"/>
  <c r="M37" i="12" s="1"/>
  <c r="K37" i="12"/>
  <c r="L36" i="12"/>
  <c r="M36" i="12" s="1"/>
  <c r="K36" i="12"/>
  <c r="L35" i="12"/>
  <c r="M35" i="12" s="1"/>
  <c r="K35" i="12"/>
  <c r="M34" i="12"/>
  <c r="L34" i="12"/>
  <c r="K34" i="12"/>
  <c r="L33" i="12"/>
  <c r="M33" i="12" s="1"/>
  <c r="K33" i="12"/>
  <c r="L32" i="12"/>
  <c r="M32" i="12" s="1"/>
  <c r="K32" i="12"/>
  <c r="L31" i="12"/>
  <c r="M31" i="12" s="1"/>
  <c r="K31" i="12"/>
  <c r="M30" i="12"/>
  <c r="L30" i="12"/>
  <c r="K30" i="12"/>
  <c r="L29" i="12"/>
  <c r="M29" i="12" s="1"/>
  <c r="K29" i="12"/>
  <c r="L28" i="12"/>
  <c r="M28" i="12" s="1"/>
  <c r="K28" i="12"/>
  <c r="L27" i="12"/>
  <c r="M27" i="12" s="1"/>
  <c r="K27" i="12"/>
  <c r="M26" i="12"/>
  <c r="L26" i="12"/>
  <c r="K26" i="12"/>
  <c r="L25" i="12"/>
  <c r="M25" i="12" s="1"/>
  <c r="K25" i="12"/>
  <c r="L24" i="12"/>
  <c r="M24" i="12" s="1"/>
  <c r="K24" i="12"/>
  <c r="L23" i="12"/>
  <c r="M23" i="12" s="1"/>
  <c r="K23" i="12"/>
  <c r="M22" i="12"/>
  <c r="L22" i="12"/>
  <c r="K22" i="12"/>
  <c r="L21" i="12"/>
  <c r="M21" i="12" s="1"/>
  <c r="K21" i="12"/>
  <c r="L20" i="12"/>
  <c r="M20" i="12" s="1"/>
  <c r="K20" i="12"/>
  <c r="L19" i="12"/>
  <c r="M19" i="12" s="1"/>
  <c r="K19" i="12"/>
  <c r="M18" i="12"/>
  <c r="L18" i="12"/>
  <c r="K18" i="12"/>
  <c r="L17" i="12"/>
  <c r="M17" i="12" s="1"/>
  <c r="K17" i="12"/>
  <c r="L16" i="12"/>
  <c r="M16" i="12" s="1"/>
  <c r="K16" i="12"/>
  <c r="L15" i="12"/>
  <c r="M15" i="12" s="1"/>
  <c r="K15" i="12"/>
  <c r="M14" i="12"/>
  <c r="L14" i="12"/>
  <c r="K14" i="12"/>
  <c r="L13" i="12"/>
  <c r="M13" i="12" s="1"/>
  <c r="K13" i="12"/>
  <c r="L12" i="12"/>
  <c r="M12" i="12" s="1"/>
  <c r="K12" i="12"/>
  <c r="L11" i="12"/>
  <c r="M11" i="12" s="1"/>
  <c r="K11" i="12"/>
  <c r="M10" i="12"/>
  <c r="L10" i="12"/>
  <c r="K10" i="12"/>
  <c r="L9" i="12"/>
  <c r="M9" i="12" s="1"/>
  <c r="K9" i="12"/>
  <c r="L8" i="12"/>
  <c r="M8" i="12" s="1"/>
  <c r="K8" i="12"/>
  <c r="L7" i="12"/>
  <c r="M7" i="12" s="1"/>
  <c r="K7" i="12"/>
  <c r="M6" i="12"/>
  <c r="L6" i="12"/>
  <c r="K6" i="12"/>
  <c r="L5" i="12"/>
  <c r="M5" i="12" s="1"/>
  <c r="K5" i="12"/>
  <c r="L4" i="12"/>
  <c r="M4" i="12" s="1"/>
  <c r="K4" i="12"/>
  <c r="L3" i="12"/>
  <c r="M3" i="12" s="1"/>
  <c r="K3" i="12"/>
  <c r="M2" i="12"/>
  <c r="L2" i="12"/>
  <c r="N43" i="12" a="1"/>
  <c r="N43" i="12" s="1"/>
  <c r="N42" i="12" a="1"/>
  <c r="N42" i="12" s="1"/>
  <c r="N41" i="12" a="1"/>
  <c r="N41" i="12" s="1"/>
  <c r="N40" i="12" a="1"/>
  <c r="N40" i="12" s="1"/>
  <c r="N39" i="12" a="1"/>
  <c r="N39" i="12" s="1"/>
  <c r="N38" i="12" a="1"/>
  <c r="N38" i="12" s="1"/>
  <c r="N37" i="12" a="1"/>
  <c r="N37" i="12" s="1"/>
  <c r="N36" i="12" a="1"/>
  <c r="N36" i="12" s="1"/>
  <c r="N35" i="12" a="1"/>
  <c r="N35" i="12" s="1"/>
  <c r="N34" i="12" a="1"/>
  <c r="N34" i="12" s="1"/>
  <c r="N33" i="12" a="1"/>
  <c r="N33" i="12" s="1"/>
  <c r="N32" i="12" a="1"/>
  <c r="N32" i="12" s="1"/>
  <c r="N31" i="12" a="1"/>
  <c r="N31" i="12" s="1"/>
  <c r="N30" i="12" a="1"/>
  <c r="N30" i="12" s="1"/>
  <c r="N29" i="12" a="1"/>
  <c r="N29" i="12" s="1"/>
  <c r="N28" i="12" a="1"/>
  <c r="N28" i="12" s="1"/>
  <c r="N27" i="12" a="1"/>
  <c r="N27" i="12" s="1"/>
  <c r="N26" i="12" a="1"/>
  <c r="N26" i="12" s="1"/>
  <c r="N25" i="12" a="1"/>
  <c r="N25" i="12" s="1"/>
  <c r="N24" i="12" a="1"/>
  <c r="N24" i="12" s="1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N14" i="12" a="1"/>
  <c r="N14" i="12" s="1"/>
  <c r="N13" i="12" a="1"/>
  <c r="N13" i="12" s="1"/>
  <c r="N12" i="12" a="1"/>
  <c r="N12" i="12" s="1"/>
  <c r="N11" i="12" a="1"/>
  <c r="N11" i="12" s="1"/>
  <c r="N10" i="12" a="1"/>
  <c r="N10" i="12" s="1"/>
  <c r="N9" i="12" a="1"/>
  <c r="N9" i="12" s="1"/>
  <c r="N8" i="12" a="1"/>
  <c r="N8" i="12" s="1"/>
  <c r="N7" i="12" a="1"/>
  <c r="N7" i="12" s="1"/>
  <c r="N6" i="12" a="1"/>
  <c r="N6" i="12" s="1"/>
  <c r="N5" i="12" a="1"/>
  <c r="N5" i="12" s="1"/>
  <c r="N4" i="12" a="1"/>
  <c r="N4" i="12" s="1"/>
  <c r="N3" i="12" a="1"/>
  <c r="N3" i="12" s="1"/>
  <c r="N2" i="12" a="1"/>
  <c r="N2" i="12" s="1"/>
  <c r="G8" i="10"/>
  <c r="G36" i="10"/>
  <c r="G23" i="10"/>
  <c r="G15" i="10"/>
  <c r="G29" i="10"/>
  <c r="D27" i="10"/>
  <c r="D11" i="10"/>
  <c r="D14" i="10"/>
  <c r="D41" i="10"/>
  <c r="D13" i="10"/>
  <c r="D8" i="10"/>
  <c r="C34" i="10"/>
  <c r="C23" i="10"/>
  <c r="C5" i="10"/>
  <c r="C29" i="10"/>
  <c r="C10" i="10"/>
  <c r="E34" i="10"/>
  <c r="E24" i="10"/>
  <c r="E21" i="10"/>
  <c r="E39" i="10"/>
  <c r="E30" i="10"/>
  <c r="E35" i="10"/>
  <c r="E29" i="10"/>
  <c r="E20" i="10"/>
  <c r="E43" i="10"/>
  <c r="E10" i="10"/>
  <c r="D33" i="10"/>
  <c r="D42" i="10"/>
  <c r="D25" i="10"/>
  <c r="D28" i="10"/>
  <c r="D10" i="10"/>
  <c r="C24" i="10"/>
  <c r="C32" i="10"/>
  <c r="C19" i="10"/>
  <c r="G20" i="10"/>
  <c r="G6" i="10"/>
  <c r="G40" i="10"/>
  <c r="G38" i="10"/>
  <c r="G33" i="10"/>
  <c r="D40" i="10"/>
  <c r="D24" i="10"/>
  <c r="D39" i="10"/>
  <c r="D35" i="10"/>
  <c r="D20" i="10"/>
  <c r="D9" i="10"/>
  <c r="C22" i="10"/>
  <c r="C21" i="10"/>
  <c r="C37" i="10"/>
  <c r="C28" i="10"/>
  <c r="E44" i="10"/>
  <c r="E22" i="10"/>
  <c r="E45" i="10"/>
  <c r="E38" i="10"/>
  <c r="E32" i="10"/>
  <c r="E37" i="10"/>
  <c r="E31" i="10"/>
  <c r="E7" i="10"/>
  <c r="E6" i="10"/>
  <c r="E18" i="10"/>
  <c r="E9" i="10"/>
  <c r="D45" i="10"/>
  <c r="D32" i="10"/>
  <c r="D31" i="10"/>
  <c r="D6" i="10"/>
  <c r="D4" i="10"/>
  <c r="C12" i="10"/>
  <c r="C30" i="10"/>
  <c r="C13" i="10"/>
  <c r="C9" i="10"/>
  <c r="C7" i="10"/>
  <c r="C4" i="10"/>
  <c r="G37" i="10"/>
  <c r="G42" i="10"/>
  <c r="G34" i="10"/>
  <c r="G16" i="10"/>
  <c r="G39" i="10"/>
  <c r="D34" i="10"/>
  <c r="D23" i="10"/>
  <c r="D36" i="10"/>
  <c r="D15" i="10"/>
  <c r="D26" i="10"/>
  <c r="C44" i="10"/>
  <c r="C11" i="10"/>
  <c r="C14" i="10"/>
  <c r="C25" i="10"/>
  <c r="C26" i="10"/>
  <c r="E27" i="10"/>
  <c r="E33" i="10"/>
  <c r="E23" i="10"/>
  <c r="E14" i="10"/>
  <c r="E36" i="10"/>
  <c r="E41" i="10"/>
  <c r="E15" i="10"/>
  <c r="E13" i="10"/>
  <c r="E26" i="10"/>
  <c r="E16" i="10"/>
  <c r="E4" i="10"/>
  <c r="D12" i="10"/>
  <c r="D5" i="10"/>
  <c r="D19" i="10"/>
  <c r="D17" i="10"/>
  <c r="C27" i="10"/>
  <c r="C38" i="10"/>
  <c r="C41" i="10"/>
  <c r="C20" i="10"/>
  <c r="D18" i="10"/>
  <c r="C6" i="10"/>
  <c r="G7" i="10"/>
  <c r="G25" i="10"/>
  <c r="G30" i="10"/>
  <c r="G5" i="10"/>
  <c r="G17" i="10"/>
  <c r="D22" i="10"/>
  <c r="D21" i="10"/>
  <c r="D30" i="10"/>
  <c r="D29" i="10"/>
  <c r="D43" i="10"/>
  <c r="C40" i="10"/>
  <c r="C45" i="10"/>
  <c r="C39" i="10"/>
  <c r="C15" i="10"/>
  <c r="C18" i="10"/>
  <c r="E40" i="10"/>
  <c r="E11" i="10"/>
  <c r="E12" i="10"/>
  <c r="E42" i="10"/>
  <c r="E5" i="10"/>
  <c r="E25" i="10"/>
  <c r="E19" i="10"/>
  <c r="E28" i="10"/>
  <c r="E17" i="10"/>
  <c r="E8" i="10"/>
  <c r="D44" i="10"/>
  <c r="D38" i="10"/>
  <c r="D37" i="10"/>
  <c r="D7" i="10"/>
  <c r="D16" i="10"/>
  <c r="C33" i="10"/>
  <c r="C42" i="10"/>
  <c r="C35" i="10"/>
  <c r="C17" i="10"/>
  <c r="C36" i="10"/>
  <c r="C43" i="10"/>
  <c r="C16" i="10"/>
  <c r="C31" i="10"/>
  <c r="C8" i="10"/>
  <c r="P18" i="10" l="1"/>
  <c r="P4" i="10"/>
  <c r="P10" i="10"/>
  <c r="P16" i="10"/>
  <c r="P17" i="10"/>
  <c r="P6" i="10"/>
  <c r="P28" i="10"/>
  <c r="P7" i="10"/>
  <c r="P19" i="10"/>
  <c r="P31" i="10"/>
  <c r="P25" i="10"/>
  <c r="P37" i="10"/>
  <c r="P5" i="10"/>
  <c r="P32" i="10"/>
  <c r="P42" i="10"/>
  <c r="P38" i="10"/>
  <c r="P12" i="10"/>
  <c r="P45" i="10"/>
  <c r="P33" i="10"/>
  <c r="P44" i="10"/>
  <c r="P9" i="10"/>
  <c r="P8" i="10"/>
  <c r="P43" i="10"/>
  <c r="P26" i="10"/>
  <c r="P20" i="10"/>
  <c r="P13" i="10"/>
  <c r="P29" i="10"/>
  <c r="P15" i="10"/>
  <c r="P35" i="10"/>
  <c r="P41" i="10"/>
  <c r="P30" i="10"/>
  <c r="P36" i="10"/>
  <c r="P39" i="10"/>
  <c r="P14" i="10"/>
  <c r="P21" i="10"/>
  <c r="P23" i="10"/>
  <c r="P24" i="10"/>
  <c r="P11" i="10"/>
  <c r="P22" i="10"/>
  <c r="P34" i="10"/>
  <c r="P40" i="10"/>
  <c r="P27" i="10"/>
  <c r="L18" i="10"/>
  <c r="M18" i="10"/>
  <c r="O18" i="10"/>
  <c r="N18" i="10"/>
  <c r="L4" i="10"/>
  <c r="M4" i="10"/>
  <c r="N4" i="10"/>
  <c r="O4" i="10"/>
  <c r="L10" i="10"/>
  <c r="M10" i="10"/>
  <c r="O10" i="10"/>
  <c r="N10" i="10"/>
  <c r="L16" i="10"/>
  <c r="M16" i="10"/>
  <c r="O16" i="10"/>
  <c r="N16" i="10"/>
  <c r="L17" i="10"/>
  <c r="M17" i="10"/>
  <c r="N17" i="10"/>
  <c r="O17" i="10"/>
  <c r="L6" i="10"/>
  <c r="M6" i="10"/>
  <c r="O6" i="10"/>
  <c r="N6" i="10"/>
  <c r="L28" i="10"/>
  <c r="M28" i="10"/>
  <c r="O28" i="10"/>
  <c r="N28" i="10"/>
  <c r="L7" i="10"/>
  <c r="M7" i="10"/>
  <c r="O7" i="10"/>
  <c r="N7" i="10"/>
  <c r="L19" i="10"/>
  <c r="M19" i="10"/>
  <c r="N19" i="10"/>
  <c r="O19" i="10"/>
  <c r="L31" i="10"/>
  <c r="M31" i="10"/>
  <c r="N31" i="10"/>
  <c r="O31" i="10"/>
  <c r="L25" i="10"/>
  <c r="M25" i="10"/>
  <c r="N25" i="10"/>
  <c r="O25" i="10"/>
  <c r="L37" i="10"/>
  <c r="M37" i="10"/>
  <c r="O37" i="10"/>
  <c r="N37" i="10"/>
  <c r="L5" i="10"/>
  <c r="M5" i="10"/>
  <c r="N5" i="10"/>
  <c r="O5" i="10"/>
  <c r="L32" i="10"/>
  <c r="M32" i="10"/>
  <c r="O32" i="10"/>
  <c r="N32" i="10"/>
  <c r="L42" i="10"/>
  <c r="M42" i="10"/>
  <c r="O42" i="10"/>
  <c r="N42" i="10"/>
  <c r="L38" i="10"/>
  <c r="M38" i="10"/>
  <c r="O38" i="10"/>
  <c r="N38" i="10"/>
  <c r="L12" i="10"/>
  <c r="M12" i="10"/>
  <c r="O12" i="10"/>
  <c r="N12" i="10"/>
  <c r="L45" i="10"/>
  <c r="M45" i="10"/>
  <c r="O45" i="10"/>
  <c r="N45" i="10"/>
  <c r="L33" i="10"/>
  <c r="M33" i="10"/>
  <c r="O33" i="10"/>
  <c r="N33" i="10"/>
  <c r="L44" i="10"/>
  <c r="M44" i="10"/>
  <c r="O44" i="10"/>
  <c r="N44" i="10"/>
  <c r="L9" i="10"/>
  <c r="M9" i="10"/>
  <c r="N9" i="10"/>
  <c r="O9" i="10"/>
  <c r="L8" i="10"/>
  <c r="M8" i="10"/>
  <c r="O8" i="10"/>
  <c r="N8" i="10"/>
  <c r="L43" i="10"/>
  <c r="M43" i="10"/>
  <c r="N43" i="10"/>
  <c r="O43" i="10"/>
  <c r="L26" i="10"/>
  <c r="M26" i="10"/>
  <c r="O26" i="10"/>
  <c r="N26" i="10"/>
  <c r="L20" i="10"/>
  <c r="M20" i="10"/>
  <c r="O20" i="10"/>
  <c r="N20" i="10"/>
  <c r="L13" i="10"/>
  <c r="M13" i="10"/>
  <c r="N13" i="10"/>
  <c r="O13" i="10"/>
  <c r="L29" i="10"/>
  <c r="M29" i="10"/>
  <c r="O29" i="10"/>
  <c r="N29" i="10"/>
  <c r="L15" i="10"/>
  <c r="M15" i="10"/>
  <c r="N15" i="10"/>
  <c r="O15" i="10"/>
  <c r="L35" i="10"/>
  <c r="M35" i="10"/>
  <c r="N35" i="10"/>
  <c r="O35" i="10"/>
  <c r="L41" i="10"/>
  <c r="M41" i="10"/>
  <c r="O41" i="10"/>
  <c r="N41" i="10"/>
  <c r="L30" i="10"/>
  <c r="M30" i="10"/>
  <c r="O30" i="10"/>
  <c r="N30" i="10"/>
  <c r="L36" i="10"/>
  <c r="M36" i="10"/>
  <c r="O36" i="10"/>
  <c r="N36" i="10"/>
  <c r="L39" i="10"/>
  <c r="M39" i="10"/>
  <c r="N39" i="10"/>
  <c r="O39" i="10"/>
  <c r="L14" i="10"/>
  <c r="M14" i="10"/>
  <c r="O14" i="10"/>
  <c r="N14" i="10"/>
  <c r="L21" i="10"/>
  <c r="M21" i="10"/>
  <c r="O21" i="10"/>
  <c r="N21" i="10"/>
  <c r="L23" i="10"/>
  <c r="M23" i="10"/>
  <c r="N23" i="10"/>
  <c r="O23" i="10"/>
  <c r="L24" i="10"/>
  <c r="M24" i="10"/>
  <c r="O24" i="10"/>
  <c r="N24" i="10"/>
  <c r="L11" i="10"/>
  <c r="M11" i="10"/>
  <c r="N11" i="10"/>
  <c r="O11" i="10"/>
  <c r="L22" i="10"/>
  <c r="M22" i="10"/>
  <c r="O22" i="10"/>
  <c r="N22" i="10"/>
  <c r="L34" i="10"/>
  <c r="M34" i="10"/>
  <c r="O34" i="10"/>
  <c r="N34" i="10"/>
  <c r="L40" i="10"/>
  <c r="M40" i="10"/>
  <c r="O40" i="10"/>
  <c r="N40" i="10"/>
  <c r="L27" i="10"/>
  <c r="M27" i="10"/>
  <c r="N27" i="10"/>
  <c r="O27" i="10"/>
  <c r="K18" i="10"/>
  <c r="K10" i="10"/>
  <c r="K16" i="10"/>
  <c r="K17" i="10"/>
  <c r="K6" i="10"/>
  <c r="K28" i="10"/>
  <c r="K7" i="10"/>
  <c r="K19" i="10"/>
  <c r="K31" i="10"/>
  <c r="K25" i="10"/>
  <c r="K37" i="10"/>
  <c r="K5" i="10"/>
  <c r="K32" i="10"/>
  <c r="K42" i="10"/>
  <c r="K38" i="10"/>
  <c r="K12" i="10"/>
  <c r="K45" i="10"/>
  <c r="K33" i="10"/>
  <c r="K44" i="10"/>
  <c r="K9" i="10"/>
  <c r="K8" i="10"/>
  <c r="K43" i="10"/>
  <c r="K26" i="10"/>
  <c r="K20" i="10"/>
  <c r="K13" i="10"/>
  <c r="K29" i="10"/>
  <c r="K15" i="10"/>
  <c r="K35" i="10"/>
  <c r="K41" i="10"/>
  <c r="K30" i="10"/>
  <c r="K36" i="10"/>
  <c r="K39" i="10"/>
  <c r="K14" i="10"/>
  <c r="K21" i="10"/>
  <c r="K23" i="10"/>
  <c r="K24" i="10"/>
  <c r="K11" i="10"/>
  <c r="K22" i="10"/>
  <c r="K34" i="10"/>
  <c r="K40" i="10"/>
  <c r="K27" i="10"/>
  <c r="K4" i="10"/>
  <c r="F41" i="17"/>
  <c r="F25" i="17"/>
  <c r="F9" i="17"/>
  <c r="F32" i="17"/>
  <c r="F16" i="17"/>
  <c r="F37" i="17"/>
  <c r="F21" i="17"/>
  <c r="F5" i="17"/>
  <c r="F28" i="17"/>
  <c r="F12" i="17"/>
  <c r="F33" i="17"/>
  <c r="F17" i="17"/>
  <c r="F40" i="17"/>
  <c r="F24" i="17"/>
  <c r="F8" i="17"/>
  <c r="F29" i="17"/>
  <c r="F13" i="17"/>
  <c r="F36" i="17"/>
  <c r="F20" i="17"/>
  <c r="F4" i="17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2" i="9"/>
  <c r="U43" i="9" a="1"/>
  <c r="U43" i="9" s="1"/>
  <c r="S43" i="9"/>
  <c r="T43" i="9" s="1"/>
  <c r="R43" i="9"/>
  <c r="Q43" i="9"/>
  <c r="U42" i="9" a="1"/>
  <c r="U42" i="9" s="1"/>
  <c r="S42" i="9"/>
  <c r="T42" i="9" s="1"/>
  <c r="R42" i="9"/>
  <c r="Q42" i="9"/>
  <c r="U41" i="9" a="1"/>
  <c r="U41" i="9" s="1"/>
  <c r="S41" i="9"/>
  <c r="T41" i="9" s="1"/>
  <c r="R41" i="9"/>
  <c r="Q41" i="9"/>
  <c r="U40" i="9" a="1"/>
  <c r="U40" i="9" s="1"/>
  <c r="S40" i="9"/>
  <c r="T40" i="9" s="1"/>
  <c r="R40" i="9"/>
  <c r="Q40" i="9"/>
  <c r="U39" i="9" a="1"/>
  <c r="U39" i="9" s="1"/>
  <c r="S39" i="9"/>
  <c r="T39" i="9" s="1"/>
  <c r="R39" i="9"/>
  <c r="Q39" i="9"/>
  <c r="U38" i="9" a="1"/>
  <c r="U38" i="9" s="1"/>
  <c r="S38" i="9"/>
  <c r="T38" i="9" s="1"/>
  <c r="R38" i="9"/>
  <c r="Q38" i="9"/>
  <c r="U37" i="9" a="1"/>
  <c r="U37" i="9" s="1"/>
  <c r="S37" i="9"/>
  <c r="T37" i="9" s="1"/>
  <c r="R37" i="9"/>
  <c r="Q37" i="9"/>
  <c r="U36" i="9" a="1"/>
  <c r="U36" i="9" s="1"/>
  <c r="S36" i="9"/>
  <c r="T36" i="9" s="1"/>
  <c r="R36" i="9"/>
  <c r="Q36" i="9"/>
  <c r="U35" i="9" a="1"/>
  <c r="U35" i="9" s="1"/>
  <c r="S35" i="9"/>
  <c r="T35" i="9" s="1"/>
  <c r="R35" i="9"/>
  <c r="Q35" i="9"/>
  <c r="U34" i="9" a="1"/>
  <c r="U34" i="9" s="1"/>
  <c r="S34" i="9"/>
  <c r="T34" i="9" s="1"/>
  <c r="R34" i="9"/>
  <c r="Q34" i="9"/>
  <c r="U33" i="9" a="1"/>
  <c r="U33" i="9" s="1"/>
  <c r="S33" i="9"/>
  <c r="T33" i="9" s="1"/>
  <c r="R33" i="9"/>
  <c r="Q33" i="9"/>
  <c r="U32" i="9" a="1"/>
  <c r="U32" i="9" s="1"/>
  <c r="S32" i="9"/>
  <c r="T32" i="9" s="1"/>
  <c r="R32" i="9"/>
  <c r="Q32" i="9"/>
  <c r="U31" i="9" a="1"/>
  <c r="U31" i="9" s="1"/>
  <c r="S31" i="9"/>
  <c r="T31" i="9" s="1"/>
  <c r="R31" i="9"/>
  <c r="Q31" i="9"/>
  <c r="U30" i="9" a="1"/>
  <c r="U30" i="9" s="1"/>
  <c r="S30" i="9"/>
  <c r="T30" i="9" s="1"/>
  <c r="R30" i="9"/>
  <c r="Q30" i="9"/>
  <c r="U29" i="9" a="1"/>
  <c r="U29" i="9" s="1"/>
  <c r="S29" i="9"/>
  <c r="T29" i="9" s="1"/>
  <c r="R29" i="9"/>
  <c r="Q29" i="9"/>
  <c r="U28" i="9" a="1"/>
  <c r="U28" i="9" s="1"/>
  <c r="S28" i="9"/>
  <c r="T28" i="9" s="1"/>
  <c r="R28" i="9"/>
  <c r="Q28" i="9"/>
  <c r="U27" i="9" a="1"/>
  <c r="U27" i="9" s="1"/>
  <c r="S27" i="9"/>
  <c r="T27" i="9" s="1"/>
  <c r="R27" i="9"/>
  <c r="Q27" i="9"/>
  <c r="U26" i="9" a="1"/>
  <c r="U26" i="9" s="1"/>
  <c r="S26" i="9"/>
  <c r="T26" i="9" s="1"/>
  <c r="R26" i="9"/>
  <c r="Q26" i="9"/>
  <c r="U25" i="9" a="1"/>
  <c r="U25" i="9" s="1"/>
  <c r="S25" i="9"/>
  <c r="T25" i="9" s="1"/>
  <c r="R25" i="9"/>
  <c r="Q25" i="9"/>
  <c r="U24" i="9" a="1"/>
  <c r="U24" i="9" s="1"/>
  <c r="S24" i="9"/>
  <c r="T24" i="9" s="1"/>
  <c r="R24" i="9"/>
  <c r="Q24" i="9"/>
  <c r="U23" i="9" a="1"/>
  <c r="U23" i="9" s="1"/>
  <c r="S23" i="9"/>
  <c r="T23" i="9" s="1"/>
  <c r="R23" i="9"/>
  <c r="Q23" i="9"/>
  <c r="U22" i="9" a="1"/>
  <c r="U22" i="9" s="1"/>
  <c r="S22" i="9"/>
  <c r="T22" i="9" s="1"/>
  <c r="R22" i="9"/>
  <c r="Q22" i="9"/>
  <c r="U21" i="9" a="1"/>
  <c r="U21" i="9" s="1"/>
  <c r="S21" i="9"/>
  <c r="T21" i="9" s="1"/>
  <c r="R21" i="9"/>
  <c r="Q21" i="9"/>
  <c r="U20" i="9" a="1"/>
  <c r="U20" i="9" s="1"/>
  <c r="S20" i="9"/>
  <c r="T20" i="9" s="1"/>
  <c r="R20" i="9"/>
  <c r="Q20" i="9"/>
  <c r="U19" i="9" a="1"/>
  <c r="U19" i="9" s="1"/>
  <c r="S19" i="9"/>
  <c r="T19" i="9" s="1"/>
  <c r="R19" i="9"/>
  <c r="Q19" i="9"/>
  <c r="U18" i="9" a="1"/>
  <c r="U18" i="9" s="1"/>
  <c r="S18" i="9"/>
  <c r="T18" i="9" s="1"/>
  <c r="R18" i="9"/>
  <c r="Q18" i="9"/>
  <c r="U17" i="9" a="1"/>
  <c r="U17" i="9" s="1"/>
  <c r="S17" i="9"/>
  <c r="T17" i="9" s="1"/>
  <c r="R17" i="9"/>
  <c r="Q17" i="9"/>
  <c r="U16" i="9" a="1"/>
  <c r="U16" i="9" s="1"/>
  <c r="S16" i="9"/>
  <c r="T16" i="9" s="1"/>
  <c r="R16" i="9"/>
  <c r="Q16" i="9"/>
  <c r="U15" i="9" a="1"/>
  <c r="U15" i="9" s="1"/>
  <c r="S15" i="9"/>
  <c r="T15" i="9" s="1"/>
  <c r="R15" i="9"/>
  <c r="Q15" i="9"/>
  <c r="U14" i="9" a="1"/>
  <c r="U14" i="9" s="1"/>
  <c r="S14" i="9"/>
  <c r="T14" i="9" s="1"/>
  <c r="R14" i="9"/>
  <c r="Q14" i="9"/>
  <c r="U13" i="9" a="1"/>
  <c r="U13" i="9" s="1"/>
  <c r="S13" i="9"/>
  <c r="T13" i="9" s="1"/>
  <c r="R13" i="9"/>
  <c r="Q13" i="9"/>
  <c r="U12" i="9" a="1"/>
  <c r="U12" i="9" s="1"/>
  <c r="S12" i="9"/>
  <c r="T12" i="9" s="1"/>
  <c r="R12" i="9"/>
  <c r="Q12" i="9"/>
  <c r="U11" i="9" a="1"/>
  <c r="U11" i="9" s="1"/>
  <c r="S11" i="9"/>
  <c r="T11" i="9" s="1"/>
  <c r="R11" i="9"/>
  <c r="Q11" i="9"/>
  <c r="U10" i="9" a="1"/>
  <c r="U10" i="9" s="1"/>
  <c r="S10" i="9"/>
  <c r="T10" i="9" s="1"/>
  <c r="R10" i="9"/>
  <c r="Q10" i="9"/>
  <c r="U9" i="9" a="1"/>
  <c r="U9" i="9" s="1"/>
  <c r="S9" i="9"/>
  <c r="T9" i="9" s="1"/>
  <c r="R9" i="9"/>
  <c r="Q9" i="9"/>
  <c r="U8" i="9" a="1"/>
  <c r="U8" i="9" s="1"/>
  <c r="S8" i="9"/>
  <c r="T8" i="9" s="1"/>
  <c r="R8" i="9"/>
  <c r="Q8" i="9"/>
  <c r="U7" i="9" a="1"/>
  <c r="U7" i="9" s="1"/>
  <c r="S7" i="9"/>
  <c r="T7" i="9" s="1"/>
  <c r="R7" i="9"/>
  <c r="Q7" i="9"/>
  <c r="U6" i="9" a="1"/>
  <c r="U6" i="9" s="1"/>
  <c r="S6" i="9"/>
  <c r="T6" i="9" s="1"/>
  <c r="R6" i="9"/>
  <c r="Q6" i="9"/>
  <c r="U5" i="9" a="1"/>
  <c r="U5" i="9" s="1"/>
  <c r="S5" i="9"/>
  <c r="T5" i="9" s="1"/>
  <c r="R5" i="9"/>
  <c r="Q5" i="9"/>
  <c r="U4" i="9" a="1"/>
  <c r="U4" i="9" s="1"/>
  <c r="S4" i="9"/>
  <c r="T4" i="9" s="1"/>
  <c r="R4" i="9"/>
  <c r="Q4" i="9"/>
  <c r="U3" i="9" a="1"/>
  <c r="U3" i="9" s="1"/>
  <c r="S3" i="9"/>
  <c r="T3" i="9" s="1"/>
  <c r="R3" i="9"/>
  <c r="Q3" i="9"/>
  <c r="U2" i="9" a="1"/>
  <c r="U2" i="9" s="1"/>
  <c r="S2" i="9"/>
  <c r="T2" i="9" s="1"/>
  <c r="R2" i="9"/>
  <c r="Q2" i="9"/>
  <c r="U23" i="7" a="1"/>
  <c r="U23" i="7" s="1"/>
  <c r="U43" i="7" a="1"/>
  <c r="U43" i="7" s="1"/>
  <c r="U42" i="7" a="1"/>
  <c r="U42" i="7" s="1"/>
  <c r="U41" i="7" a="1"/>
  <c r="U41" i="7" s="1"/>
  <c r="U40" i="7" a="1"/>
  <c r="U40" i="7" s="1"/>
  <c r="U39" i="7" a="1"/>
  <c r="U39" i="7" s="1"/>
  <c r="U38" i="7" a="1"/>
  <c r="U38" i="7" s="1"/>
  <c r="U37" i="7" a="1"/>
  <c r="U37" i="7" s="1"/>
  <c r="U36" i="7" a="1"/>
  <c r="U36" i="7" s="1"/>
  <c r="U35" i="7" a="1"/>
  <c r="U35" i="7" s="1"/>
  <c r="U34" i="7" a="1"/>
  <c r="U34" i="7" s="1"/>
  <c r="U33" i="7" a="1"/>
  <c r="U33" i="7" s="1"/>
  <c r="U32" i="7" a="1"/>
  <c r="U32" i="7" s="1"/>
  <c r="U31" i="7" a="1"/>
  <c r="U31" i="7" s="1"/>
  <c r="U30" i="7" a="1"/>
  <c r="U30" i="7" s="1"/>
  <c r="U29" i="7" a="1"/>
  <c r="U29" i="7" s="1"/>
  <c r="U28" i="7" a="1"/>
  <c r="U28" i="7" s="1"/>
  <c r="U27" i="7" a="1"/>
  <c r="U27" i="7" s="1"/>
  <c r="U26" i="7" a="1"/>
  <c r="U26" i="7" s="1"/>
  <c r="U25" i="7" a="1"/>
  <c r="U25" i="7" s="1"/>
  <c r="U24" i="7" a="1"/>
  <c r="U24" i="7" s="1"/>
  <c r="U22" i="7" a="1"/>
  <c r="U22" i="7" s="1"/>
  <c r="U21" i="7" a="1"/>
  <c r="U21" i="7" s="1"/>
  <c r="U20" i="7" a="1"/>
  <c r="U20" i="7" s="1"/>
  <c r="U19" i="7" a="1"/>
  <c r="U19" i="7" s="1"/>
  <c r="U18" i="7" a="1"/>
  <c r="U18" i="7" s="1"/>
  <c r="U17" i="7" a="1"/>
  <c r="U17" i="7" s="1"/>
  <c r="U16" i="7" a="1"/>
  <c r="U16" i="7" s="1"/>
  <c r="U15" i="7" a="1"/>
  <c r="U15" i="7" s="1"/>
  <c r="U14" i="7" a="1"/>
  <c r="U14" i="7" s="1"/>
  <c r="U13" i="7" a="1"/>
  <c r="U13" i="7" s="1"/>
  <c r="U12" i="7" a="1"/>
  <c r="U12" i="7" s="1"/>
  <c r="U11" i="7" a="1"/>
  <c r="U11" i="7" s="1"/>
  <c r="U10" i="7" a="1"/>
  <c r="U10" i="7" s="1"/>
  <c r="U9" i="7" a="1"/>
  <c r="U9" i="7" s="1"/>
  <c r="U8" i="7" a="1"/>
  <c r="U8" i="7" s="1"/>
  <c r="U7" i="7" a="1"/>
  <c r="U7" i="7" s="1"/>
  <c r="U6" i="7" a="1"/>
  <c r="U6" i="7" s="1"/>
  <c r="U5" i="7" a="1"/>
  <c r="U5" i="7" s="1"/>
  <c r="U4" i="7" a="1"/>
  <c r="U4" i="7" s="1"/>
  <c r="U3" i="7" a="1"/>
  <c r="U3" i="7" s="1"/>
  <c r="U2" i="7" a="1"/>
  <c r="U2" i="7" s="1"/>
  <c r="U43" i="8" a="1"/>
  <c r="U43" i="8" s="1"/>
  <c r="U42" i="8" a="1"/>
  <c r="U42" i="8" s="1"/>
  <c r="U41" i="8" a="1"/>
  <c r="U41" i="8" s="1"/>
  <c r="U40" i="8" a="1"/>
  <c r="U40" i="8" s="1"/>
  <c r="U39" i="8" a="1"/>
  <c r="U39" i="8" s="1"/>
  <c r="U38" i="8" a="1"/>
  <c r="U38" i="8" s="1"/>
  <c r="U37" i="8" a="1"/>
  <c r="U37" i="8" s="1"/>
  <c r="U36" i="8" a="1"/>
  <c r="U36" i="8" s="1"/>
  <c r="U35" i="8" a="1"/>
  <c r="U35" i="8" s="1"/>
  <c r="U34" i="8" a="1"/>
  <c r="U34" i="8" s="1"/>
  <c r="U33" i="8" a="1"/>
  <c r="U33" i="8" s="1"/>
  <c r="U32" i="8" a="1"/>
  <c r="U32" i="8" s="1"/>
  <c r="U31" i="8" a="1"/>
  <c r="U31" i="8" s="1"/>
  <c r="U30" i="8" a="1"/>
  <c r="U30" i="8" s="1"/>
  <c r="U29" i="8" a="1"/>
  <c r="U29" i="8" s="1"/>
  <c r="U28" i="8" a="1"/>
  <c r="U28" i="8" s="1"/>
  <c r="U27" i="8" a="1"/>
  <c r="U27" i="8" s="1"/>
  <c r="U26" i="8" a="1"/>
  <c r="U26" i="8" s="1"/>
  <c r="U25" i="8" a="1"/>
  <c r="U25" i="8" s="1"/>
  <c r="U24" i="8" a="1"/>
  <c r="U24" i="8" s="1"/>
  <c r="U23" i="8" a="1"/>
  <c r="U23" i="8" s="1"/>
  <c r="U22" i="8" a="1"/>
  <c r="U22" i="8" s="1"/>
  <c r="U21" i="8" a="1"/>
  <c r="U21" i="8" s="1"/>
  <c r="U20" i="8" a="1"/>
  <c r="U20" i="8" s="1"/>
  <c r="U19" i="8" a="1"/>
  <c r="U19" i="8" s="1"/>
  <c r="U18" i="8" a="1"/>
  <c r="U18" i="8" s="1"/>
  <c r="U17" i="8" a="1"/>
  <c r="U17" i="8" s="1"/>
  <c r="U16" i="8" a="1"/>
  <c r="U16" i="8" s="1"/>
  <c r="U15" i="8" a="1"/>
  <c r="U15" i="8" s="1"/>
  <c r="U14" i="8" a="1"/>
  <c r="U14" i="8" s="1"/>
  <c r="U13" i="8" a="1"/>
  <c r="U13" i="8" s="1"/>
  <c r="U12" i="8" a="1"/>
  <c r="U12" i="8" s="1"/>
  <c r="U11" i="8" a="1"/>
  <c r="U11" i="8" s="1"/>
  <c r="U10" i="8" a="1"/>
  <c r="U10" i="8" s="1"/>
  <c r="U9" i="8" a="1"/>
  <c r="U9" i="8" s="1"/>
  <c r="U8" i="8" a="1"/>
  <c r="U8" i="8" s="1"/>
  <c r="U7" i="8" a="1"/>
  <c r="U7" i="8" s="1"/>
  <c r="U6" i="8" a="1"/>
  <c r="U6" i="8" s="1"/>
  <c r="U5" i="8" a="1"/>
  <c r="U5" i="8" s="1"/>
  <c r="U4" i="8" a="1"/>
  <c r="U4" i="8" s="1"/>
  <c r="U3" i="8" a="1"/>
  <c r="U3" i="8" s="1"/>
  <c r="U2" i="8" a="1"/>
  <c r="U2" i="8" s="1"/>
  <c r="S43" i="8"/>
  <c r="T43" i="8" s="1"/>
  <c r="R43" i="8"/>
  <c r="Q43" i="8"/>
  <c r="S42" i="8"/>
  <c r="T42" i="8" s="1"/>
  <c r="R42" i="8"/>
  <c r="Q42" i="8"/>
  <c r="S41" i="8"/>
  <c r="T41" i="8" s="1"/>
  <c r="R41" i="8"/>
  <c r="Q41" i="8"/>
  <c r="S40" i="8"/>
  <c r="T40" i="8" s="1"/>
  <c r="R40" i="8"/>
  <c r="Q40" i="8"/>
  <c r="S39" i="8"/>
  <c r="T39" i="8" s="1"/>
  <c r="R39" i="8"/>
  <c r="Q39" i="8"/>
  <c r="S38" i="8"/>
  <c r="T38" i="8" s="1"/>
  <c r="R38" i="8"/>
  <c r="Q38" i="8"/>
  <c r="S37" i="8"/>
  <c r="T37" i="8" s="1"/>
  <c r="R37" i="8"/>
  <c r="Q37" i="8"/>
  <c r="S36" i="8"/>
  <c r="T36" i="8" s="1"/>
  <c r="R36" i="8"/>
  <c r="Q36" i="8"/>
  <c r="S35" i="8"/>
  <c r="T35" i="8" s="1"/>
  <c r="R35" i="8"/>
  <c r="Q35" i="8"/>
  <c r="S34" i="8"/>
  <c r="T34" i="8" s="1"/>
  <c r="R34" i="8"/>
  <c r="Q34" i="8"/>
  <c r="S33" i="8"/>
  <c r="T33" i="8" s="1"/>
  <c r="R33" i="8"/>
  <c r="Q33" i="8"/>
  <c r="S32" i="8"/>
  <c r="T32" i="8" s="1"/>
  <c r="R32" i="8"/>
  <c r="Q32" i="8"/>
  <c r="S31" i="8"/>
  <c r="T31" i="8" s="1"/>
  <c r="R31" i="8"/>
  <c r="Q31" i="8"/>
  <c r="S30" i="8"/>
  <c r="T30" i="8" s="1"/>
  <c r="R30" i="8"/>
  <c r="Q30" i="8"/>
  <c r="S29" i="8"/>
  <c r="T29" i="8" s="1"/>
  <c r="R29" i="8"/>
  <c r="Q29" i="8"/>
  <c r="S28" i="8"/>
  <c r="T28" i="8" s="1"/>
  <c r="R28" i="8"/>
  <c r="Q28" i="8"/>
  <c r="S27" i="8"/>
  <c r="T27" i="8" s="1"/>
  <c r="R27" i="8"/>
  <c r="Q27" i="8"/>
  <c r="S26" i="8"/>
  <c r="T26" i="8" s="1"/>
  <c r="R26" i="8"/>
  <c r="Q26" i="8"/>
  <c r="S25" i="8"/>
  <c r="T25" i="8" s="1"/>
  <c r="R25" i="8"/>
  <c r="Q25" i="8"/>
  <c r="S24" i="8"/>
  <c r="T24" i="8" s="1"/>
  <c r="R24" i="8"/>
  <c r="Q24" i="8"/>
  <c r="S23" i="8"/>
  <c r="T23" i="8" s="1"/>
  <c r="R23" i="8"/>
  <c r="Q23" i="8"/>
  <c r="S22" i="8"/>
  <c r="T22" i="8" s="1"/>
  <c r="R22" i="8"/>
  <c r="Q22" i="8"/>
  <c r="S21" i="8"/>
  <c r="T21" i="8" s="1"/>
  <c r="R21" i="8"/>
  <c r="Q21" i="8"/>
  <c r="S20" i="8"/>
  <c r="T20" i="8" s="1"/>
  <c r="R20" i="8"/>
  <c r="Q20" i="8"/>
  <c r="S19" i="8"/>
  <c r="T19" i="8" s="1"/>
  <c r="R19" i="8"/>
  <c r="Q19" i="8"/>
  <c r="S18" i="8"/>
  <c r="T18" i="8" s="1"/>
  <c r="R18" i="8"/>
  <c r="Q18" i="8"/>
  <c r="S17" i="8"/>
  <c r="T17" i="8" s="1"/>
  <c r="R17" i="8"/>
  <c r="Q17" i="8"/>
  <c r="S16" i="8"/>
  <c r="T16" i="8" s="1"/>
  <c r="R16" i="8"/>
  <c r="Q16" i="8"/>
  <c r="S15" i="8"/>
  <c r="T15" i="8" s="1"/>
  <c r="R15" i="8"/>
  <c r="Q15" i="8"/>
  <c r="S14" i="8"/>
  <c r="T14" i="8" s="1"/>
  <c r="R14" i="8"/>
  <c r="Q14" i="8"/>
  <c r="S13" i="8"/>
  <c r="T13" i="8" s="1"/>
  <c r="R13" i="8"/>
  <c r="Q13" i="8"/>
  <c r="S12" i="8"/>
  <c r="T12" i="8" s="1"/>
  <c r="R12" i="8"/>
  <c r="Q12" i="8"/>
  <c r="S11" i="8"/>
  <c r="T11" i="8" s="1"/>
  <c r="R11" i="8"/>
  <c r="Q11" i="8"/>
  <c r="S10" i="8"/>
  <c r="T10" i="8" s="1"/>
  <c r="R10" i="8"/>
  <c r="Q10" i="8"/>
  <c r="S9" i="8"/>
  <c r="T9" i="8" s="1"/>
  <c r="R9" i="8"/>
  <c r="Q9" i="8"/>
  <c r="S8" i="8"/>
  <c r="T8" i="8" s="1"/>
  <c r="R8" i="8"/>
  <c r="Q8" i="8"/>
  <c r="S7" i="8"/>
  <c r="T7" i="8" s="1"/>
  <c r="R7" i="8"/>
  <c r="Q7" i="8"/>
  <c r="S6" i="8"/>
  <c r="T6" i="8" s="1"/>
  <c r="R6" i="8"/>
  <c r="Q6" i="8"/>
  <c r="S5" i="8"/>
  <c r="T5" i="8" s="1"/>
  <c r="R5" i="8"/>
  <c r="Q5" i="8"/>
  <c r="S4" i="8"/>
  <c r="T4" i="8" s="1"/>
  <c r="R4" i="8"/>
  <c r="Q4" i="8"/>
  <c r="S3" i="8"/>
  <c r="T3" i="8" s="1"/>
  <c r="R3" i="8"/>
  <c r="Q3" i="8"/>
  <c r="S2" i="8"/>
  <c r="T2" i="8" s="1"/>
  <c r="R2" i="8"/>
  <c r="Q2" i="8"/>
  <c r="S43" i="7"/>
  <c r="T43" i="7" s="1"/>
  <c r="R43" i="7"/>
  <c r="Q43" i="7"/>
  <c r="S42" i="7"/>
  <c r="T42" i="7" s="1"/>
  <c r="R42" i="7"/>
  <c r="Q42" i="7"/>
  <c r="S41" i="7"/>
  <c r="T41" i="7" s="1"/>
  <c r="R41" i="7"/>
  <c r="Q41" i="7"/>
  <c r="S40" i="7"/>
  <c r="T40" i="7" s="1"/>
  <c r="R40" i="7"/>
  <c r="Q40" i="7"/>
  <c r="S39" i="7"/>
  <c r="T39" i="7" s="1"/>
  <c r="R39" i="7"/>
  <c r="Q39" i="7"/>
  <c r="S38" i="7"/>
  <c r="T38" i="7" s="1"/>
  <c r="R38" i="7"/>
  <c r="Q38" i="7"/>
  <c r="S37" i="7"/>
  <c r="T37" i="7" s="1"/>
  <c r="R37" i="7"/>
  <c r="Q37" i="7"/>
  <c r="S36" i="7"/>
  <c r="T36" i="7" s="1"/>
  <c r="R36" i="7"/>
  <c r="Q36" i="7"/>
  <c r="S35" i="7"/>
  <c r="T35" i="7" s="1"/>
  <c r="R35" i="7"/>
  <c r="Q35" i="7"/>
  <c r="S34" i="7"/>
  <c r="T34" i="7" s="1"/>
  <c r="R34" i="7"/>
  <c r="Q34" i="7"/>
  <c r="S33" i="7"/>
  <c r="T33" i="7" s="1"/>
  <c r="R33" i="7"/>
  <c r="Q33" i="7"/>
  <c r="S32" i="7"/>
  <c r="T32" i="7" s="1"/>
  <c r="R32" i="7"/>
  <c r="Q32" i="7"/>
  <c r="S31" i="7"/>
  <c r="T31" i="7" s="1"/>
  <c r="R31" i="7"/>
  <c r="Q31" i="7"/>
  <c r="S30" i="7"/>
  <c r="T30" i="7" s="1"/>
  <c r="R30" i="7"/>
  <c r="Q30" i="7"/>
  <c r="S29" i="7"/>
  <c r="T29" i="7" s="1"/>
  <c r="R29" i="7"/>
  <c r="Q29" i="7"/>
  <c r="S28" i="7"/>
  <c r="T28" i="7" s="1"/>
  <c r="R28" i="7"/>
  <c r="Q28" i="7"/>
  <c r="S27" i="7"/>
  <c r="T27" i="7" s="1"/>
  <c r="R27" i="7"/>
  <c r="Q27" i="7"/>
  <c r="S26" i="7"/>
  <c r="T26" i="7" s="1"/>
  <c r="R26" i="7"/>
  <c r="Q26" i="7"/>
  <c r="S25" i="7"/>
  <c r="T25" i="7" s="1"/>
  <c r="R25" i="7"/>
  <c r="Q25" i="7"/>
  <c r="S24" i="7"/>
  <c r="T24" i="7" s="1"/>
  <c r="R24" i="7"/>
  <c r="Q24" i="7"/>
  <c r="S23" i="7"/>
  <c r="T23" i="7" s="1"/>
  <c r="R23" i="7"/>
  <c r="Q23" i="7"/>
  <c r="S22" i="7"/>
  <c r="T22" i="7" s="1"/>
  <c r="R22" i="7"/>
  <c r="Q22" i="7"/>
  <c r="S21" i="7"/>
  <c r="T21" i="7" s="1"/>
  <c r="R21" i="7"/>
  <c r="Q21" i="7"/>
  <c r="S20" i="7"/>
  <c r="T20" i="7" s="1"/>
  <c r="R20" i="7"/>
  <c r="Q20" i="7"/>
  <c r="S19" i="7"/>
  <c r="T19" i="7" s="1"/>
  <c r="R19" i="7"/>
  <c r="Q19" i="7"/>
  <c r="S18" i="7"/>
  <c r="T18" i="7" s="1"/>
  <c r="R18" i="7"/>
  <c r="Q18" i="7"/>
  <c r="S17" i="7"/>
  <c r="T17" i="7" s="1"/>
  <c r="R17" i="7"/>
  <c r="Q17" i="7"/>
  <c r="S16" i="7"/>
  <c r="T16" i="7" s="1"/>
  <c r="R16" i="7"/>
  <c r="Q16" i="7"/>
  <c r="S15" i="7"/>
  <c r="T15" i="7" s="1"/>
  <c r="R15" i="7"/>
  <c r="Q15" i="7"/>
  <c r="S14" i="7"/>
  <c r="T14" i="7" s="1"/>
  <c r="R14" i="7"/>
  <c r="Q14" i="7"/>
  <c r="S13" i="7"/>
  <c r="T13" i="7" s="1"/>
  <c r="R13" i="7"/>
  <c r="Q13" i="7"/>
  <c r="S12" i="7"/>
  <c r="T12" i="7" s="1"/>
  <c r="R12" i="7"/>
  <c r="Q12" i="7"/>
  <c r="S11" i="7"/>
  <c r="T11" i="7" s="1"/>
  <c r="R11" i="7"/>
  <c r="Q11" i="7"/>
  <c r="S10" i="7"/>
  <c r="T10" i="7" s="1"/>
  <c r="R10" i="7"/>
  <c r="Q10" i="7"/>
  <c r="S9" i="7"/>
  <c r="T9" i="7" s="1"/>
  <c r="R9" i="7"/>
  <c r="Q9" i="7"/>
  <c r="S8" i="7"/>
  <c r="T8" i="7" s="1"/>
  <c r="R8" i="7"/>
  <c r="Q8" i="7"/>
  <c r="S7" i="7"/>
  <c r="T7" i="7" s="1"/>
  <c r="R7" i="7"/>
  <c r="Q7" i="7"/>
  <c r="S6" i="7"/>
  <c r="T6" i="7" s="1"/>
  <c r="R6" i="7"/>
  <c r="Q6" i="7"/>
  <c r="S5" i="7"/>
  <c r="T5" i="7" s="1"/>
  <c r="R5" i="7"/>
  <c r="Q5" i="7"/>
  <c r="S4" i="7"/>
  <c r="T4" i="7" s="1"/>
  <c r="R4" i="7"/>
  <c r="Q4" i="7"/>
  <c r="S3" i="7"/>
  <c r="T3" i="7" s="1"/>
  <c r="R3" i="7"/>
  <c r="Q3" i="7"/>
  <c r="T2" i="7"/>
  <c r="S2" i="7"/>
  <c r="R2" i="7"/>
  <c r="Q2" i="7"/>
  <c r="S43" i="6"/>
  <c r="T43" i="6" s="1"/>
  <c r="R43" i="6"/>
  <c r="Q43" i="6"/>
  <c r="S42" i="6"/>
  <c r="T42" i="6" s="1"/>
  <c r="R42" i="6"/>
  <c r="Q42" i="6"/>
  <c r="S41" i="6"/>
  <c r="T41" i="6" s="1"/>
  <c r="R41" i="6"/>
  <c r="Q41" i="6"/>
  <c r="S40" i="6"/>
  <c r="T40" i="6" s="1"/>
  <c r="R40" i="6"/>
  <c r="Q40" i="6"/>
  <c r="S39" i="6"/>
  <c r="T39" i="6" s="1"/>
  <c r="R39" i="6"/>
  <c r="Q39" i="6"/>
  <c r="S38" i="6"/>
  <c r="T38" i="6" s="1"/>
  <c r="R38" i="6"/>
  <c r="Q38" i="6"/>
  <c r="S37" i="6"/>
  <c r="T37" i="6" s="1"/>
  <c r="R37" i="6"/>
  <c r="Q37" i="6"/>
  <c r="S36" i="6"/>
  <c r="T36" i="6" s="1"/>
  <c r="R36" i="6"/>
  <c r="Q36" i="6"/>
  <c r="S35" i="6"/>
  <c r="T35" i="6" s="1"/>
  <c r="R35" i="6"/>
  <c r="Q35" i="6"/>
  <c r="S34" i="6"/>
  <c r="T34" i="6" s="1"/>
  <c r="R34" i="6"/>
  <c r="Q34" i="6"/>
  <c r="S33" i="6"/>
  <c r="T33" i="6" s="1"/>
  <c r="R33" i="6"/>
  <c r="Q33" i="6"/>
  <c r="S32" i="6"/>
  <c r="T32" i="6" s="1"/>
  <c r="R32" i="6"/>
  <c r="Q32" i="6"/>
  <c r="S31" i="6"/>
  <c r="T31" i="6" s="1"/>
  <c r="R31" i="6"/>
  <c r="Q31" i="6"/>
  <c r="S30" i="6"/>
  <c r="T30" i="6" s="1"/>
  <c r="R30" i="6"/>
  <c r="Q30" i="6"/>
  <c r="S29" i="6"/>
  <c r="T29" i="6" s="1"/>
  <c r="R29" i="6"/>
  <c r="Q29" i="6"/>
  <c r="S28" i="6"/>
  <c r="T28" i="6" s="1"/>
  <c r="R28" i="6"/>
  <c r="Q28" i="6"/>
  <c r="S27" i="6"/>
  <c r="T27" i="6" s="1"/>
  <c r="R27" i="6"/>
  <c r="Q27" i="6"/>
  <c r="S26" i="6"/>
  <c r="T26" i="6" s="1"/>
  <c r="R26" i="6"/>
  <c r="Q26" i="6"/>
  <c r="S25" i="6"/>
  <c r="T25" i="6" s="1"/>
  <c r="R25" i="6"/>
  <c r="Q25" i="6"/>
  <c r="S24" i="6"/>
  <c r="T24" i="6" s="1"/>
  <c r="R24" i="6"/>
  <c r="Q24" i="6"/>
  <c r="S23" i="6"/>
  <c r="T23" i="6" s="1"/>
  <c r="R23" i="6"/>
  <c r="Q23" i="6"/>
  <c r="S22" i="6"/>
  <c r="T22" i="6" s="1"/>
  <c r="R22" i="6"/>
  <c r="Q22" i="6"/>
  <c r="S21" i="6"/>
  <c r="T21" i="6" s="1"/>
  <c r="R21" i="6"/>
  <c r="Q21" i="6"/>
  <c r="S20" i="6"/>
  <c r="T20" i="6" s="1"/>
  <c r="R20" i="6"/>
  <c r="Q20" i="6"/>
  <c r="S19" i="6"/>
  <c r="T19" i="6" s="1"/>
  <c r="R19" i="6"/>
  <c r="Q19" i="6"/>
  <c r="S18" i="6"/>
  <c r="T18" i="6" s="1"/>
  <c r="R18" i="6"/>
  <c r="Q18" i="6"/>
  <c r="S17" i="6"/>
  <c r="T17" i="6" s="1"/>
  <c r="R17" i="6"/>
  <c r="Q17" i="6"/>
  <c r="S16" i="6"/>
  <c r="T16" i="6" s="1"/>
  <c r="R16" i="6"/>
  <c r="Q16" i="6"/>
  <c r="S15" i="6"/>
  <c r="T15" i="6" s="1"/>
  <c r="R15" i="6"/>
  <c r="Q15" i="6"/>
  <c r="S14" i="6"/>
  <c r="T14" i="6" s="1"/>
  <c r="R14" i="6"/>
  <c r="Q14" i="6"/>
  <c r="S13" i="6"/>
  <c r="T13" i="6" s="1"/>
  <c r="R13" i="6"/>
  <c r="Q13" i="6"/>
  <c r="S12" i="6"/>
  <c r="T12" i="6" s="1"/>
  <c r="R12" i="6"/>
  <c r="Q12" i="6"/>
  <c r="S11" i="6"/>
  <c r="T11" i="6" s="1"/>
  <c r="R11" i="6"/>
  <c r="Q11" i="6"/>
  <c r="S10" i="6"/>
  <c r="T10" i="6" s="1"/>
  <c r="R10" i="6"/>
  <c r="Q10" i="6"/>
  <c r="S9" i="6"/>
  <c r="T9" i="6" s="1"/>
  <c r="R9" i="6"/>
  <c r="Q9" i="6"/>
  <c r="S8" i="6"/>
  <c r="T8" i="6" s="1"/>
  <c r="R8" i="6"/>
  <c r="Q8" i="6"/>
  <c r="S7" i="6"/>
  <c r="T7" i="6" s="1"/>
  <c r="R7" i="6"/>
  <c r="Q7" i="6"/>
  <c r="S6" i="6"/>
  <c r="T6" i="6" s="1"/>
  <c r="R6" i="6"/>
  <c r="Q6" i="6"/>
  <c r="S5" i="6"/>
  <c r="T5" i="6" s="1"/>
  <c r="R5" i="6"/>
  <c r="Q5" i="6"/>
  <c r="S4" i="6"/>
  <c r="T4" i="6" s="1"/>
  <c r="R4" i="6"/>
  <c r="Q4" i="6"/>
  <c r="S3" i="6"/>
  <c r="T3" i="6" s="1"/>
  <c r="R3" i="6"/>
  <c r="Q3" i="6"/>
  <c r="S2" i="6"/>
  <c r="T2" i="6" s="1"/>
  <c r="R2" i="6"/>
  <c r="Q2" i="6"/>
</calcChain>
</file>

<file path=xl/sharedStrings.xml><?xml version="1.0" encoding="utf-8"?>
<sst xmlns="http://schemas.openxmlformats.org/spreadsheetml/2006/main" count="860" uniqueCount="87">
  <si>
    <t>Name</t>
  </si>
  <si>
    <t>Moves</t>
  </si>
  <si>
    <t>Pushes</t>
  </si>
  <si>
    <t>Treedepth</t>
  </si>
  <si>
    <t>#call of MarkReach()</t>
  </si>
  <si>
    <t>#cycles of MarkReach()</t>
  </si>
  <si>
    <t>Avg #cycles/call</t>
  </si>
  <si>
    <t>#loop</t>
  </si>
  <si>
    <t>Avg #cycle/loop</t>
  </si>
  <si>
    <t>#call of Moves()</t>
  </si>
  <si>
    <t>#cycles of Moves()</t>
  </si>
  <si>
    <t>total time(s)</t>
  </si>
  <si>
    <t>Puzzle_1</t>
  </si>
  <si>
    <t>inf</t>
  </si>
  <si>
    <t>Puzzle_2</t>
  </si>
  <si>
    <t>Puzzle_3</t>
  </si>
  <si>
    <t>Puzzle_4</t>
  </si>
  <si>
    <t>Puzzle_5</t>
  </si>
  <si>
    <t>Puzzle_6</t>
  </si>
  <si>
    <t>Puzzle_7</t>
  </si>
  <si>
    <t>Puzzle_8</t>
  </si>
  <si>
    <t>Puzzle_9</t>
  </si>
  <si>
    <t>Puzzle_10</t>
  </si>
  <si>
    <t>Puzzle_12</t>
  </si>
  <si>
    <t>Puzzle_17</t>
  </si>
  <si>
    <t>Puzzle_21</t>
  </si>
  <si>
    <t>Puzzle_33</t>
  </si>
  <si>
    <t>Puzzle_38</t>
  </si>
  <si>
    <t>Puzzle_43</t>
  </si>
  <si>
    <t>Puzzle_45</t>
  </si>
  <si>
    <t>Puzzle_49</t>
  </si>
  <si>
    <t>Puzzle_51</t>
  </si>
  <si>
    <t>Puzzle_53</t>
  </si>
  <si>
    <t>Puzzle_55</t>
  </si>
  <si>
    <t>Puzzle_56</t>
  </si>
  <si>
    <t>Puzzle_57</t>
  </si>
  <si>
    <t>Puzzle_58</t>
  </si>
  <si>
    <t>Puzzle_59</t>
  </si>
  <si>
    <t>Puzzle_60</t>
  </si>
  <si>
    <t>Puzzle_61</t>
  </si>
  <si>
    <t>Puzzle_62</t>
  </si>
  <si>
    <t>Puzzle_63</t>
  </si>
  <si>
    <t>Puzzle_64</t>
  </si>
  <si>
    <t>Puzzle_65</t>
  </si>
  <si>
    <t>Puzzle_68</t>
  </si>
  <si>
    <t>Puzzle_70</t>
  </si>
  <si>
    <t>Puzzle_72</t>
  </si>
  <si>
    <t>Puzzle_73</t>
  </si>
  <si>
    <t>Puzzle_78</t>
  </si>
  <si>
    <t>Puzzle_79</t>
  </si>
  <si>
    <t>Puzzle_80</t>
  </si>
  <si>
    <t>Puzzle_81</t>
  </si>
  <si>
    <t>Puzzle_82</t>
  </si>
  <si>
    <t>Puzzle_83</t>
  </si>
  <si>
    <t>Puzzle_84</t>
  </si>
  <si>
    <t>Total Time Diff</t>
  </si>
  <si>
    <t>MarkReach Cycle Diff</t>
  </si>
  <si>
    <t>Cycles/Call Diff</t>
  </si>
  <si>
    <t>% Less Cycles/Call</t>
  </si>
  <si>
    <t>Check Match</t>
  </si>
  <si>
    <t>Cycles/Call Diff vs no setup</t>
  </si>
  <si>
    <t>Baseline</t>
  </si>
  <si>
    <t>Directed</t>
  </si>
  <si>
    <t>Column:</t>
  </si>
  <si>
    <t>MarkReach calls</t>
  </si>
  <si>
    <t>MarkReach cycles</t>
  </si>
  <si>
    <t>Avg cycles/call</t>
  </si>
  <si>
    <t>Approx cycles/loop</t>
  </si>
  <si>
    <t>Stones loops</t>
  </si>
  <si>
    <t>Avg stones</t>
  </si>
  <si>
    <t>Loops</t>
  </si>
  <si>
    <t>Base7</t>
  </si>
  <si>
    <t>SIMDv2</t>
  </si>
  <si>
    <t>SIMDOpt</t>
  </si>
  <si>
    <t>SIMD Opt</t>
  </si>
  <si>
    <t>Loop Peak Cycles</t>
  </si>
  <si>
    <t>Stone Peak Cycles</t>
  </si>
  <si>
    <t>Loop Total TP</t>
  </si>
  <si>
    <t>Stone Total TP</t>
  </si>
  <si>
    <t>Overhead Total TP</t>
  </si>
  <si>
    <t>Total</t>
  </si>
  <si>
    <t>Theor. Peak</t>
  </si>
  <si>
    <t>TheoreticalPeak</t>
  </si>
  <si>
    <t>SIMD Naïve</t>
  </si>
  <si>
    <t>Cache Opt.</t>
  </si>
  <si>
    <t>SIMDBad</t>
  </si>
  <si>
    <t>SIMD +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</si>
</sst>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7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Cycles Per </a:t>
            </a:r>
            <a:r>
              <a:rPr lang="en-US" baseline="0"/>
              <a:t>MarkReach() Call, sorted by baseline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Stats!$C$3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Stats!$C$4:$C$45</c:f>
              <c:numCache>
                <c:formatCode>General</c:formatCode>
                <c:ptCount val="42"/>
                <c:pt idx="0">
                  <c:v>1024.9631899999999</c:v>
                </c:pt>
                <c:pt idx="1">
                  <c:v>1025.5262230000001</c:v>
                </c:pt>
                <c:pt idx="2">
                  <c:v>1058.9661840000001</c:v>
                </c:pt>
                <c:pt idx="3">
                  <c:v>1078.952769</c:v>
                </c:pt>
                <c:pt idx="4">
                  <c:v>1083.8801719999999</c:v>
                </c:pt>
                <c:pt idx="5">
                  <c:v>1093.926786</c:v>
                </c:pt>
                <c:pt idx="6">
                  <c:v>1189.9175150000001</c:v>
                </c:pt>
                <c:pt idx="7">
                  <c:v>1234.9934459999999</c:v>
                </c:pt>
                <c:pt idx="8">
                  <c:v>1307.488372</c:v>
                </c:pt>
                <c:pt idx="9">
                  <c:v>1366.4590920000001</c:v>
                </c:pt>
                <c:pt idx="10">
                  <c:v>1402.3562059999999</c:v>
                </c:pt>
                <c:pt idx="11">
                  <c:v>1441.687719</c:v>
                </c:pt>
                <c:pt idx="12">
                  <c:v>1445.3438779999999</c:v>
                </c:pt>
                <c:pt idx="13">
                  <c:v>1546.685219</c:v>
                </c:pt>
                <c:pt idx="14">
                  <c:v>1559.2903679999999</c:v>
                </c:pt>
                <c:pt idx="15">
                  <c:v>1651.8007709999999</c:v>
                </c:pt>
                <c:pt idx="16">
                  <c:v>1694.123186</c:v>
                </c:pt>
                <c:pt idx="17">
                  <c:v>1709.728255</c:v>
                </c:pt>
                <c:pt idx="18">
                  <c:v>1770.084807</c:v>
                </c:pt>
                <c:pt idx="19">
                  <c:v>1823.697015</c:v>
                </c:pt>
                <c:pt idx="20">
                  <c:v>1859.755107</c:v>
                </c:pt>
                <c:pt idx="21">
                  <c:v>1947.5392139999999</c:v>
                </c:pt>
                <c:pt idx="22">
                  <c:v>1982.557687</c:v>
                </c:pt>
                <c:pt idx="23">
                  <c:v>2050.3625010000001</c:v>
                </c:pt>
                <c:pt idx="24">
                  <c:v>2119.0912360000002</c:v>
                </c:pt>
                <c:pt idx="25">
                  <c:v>2186.6313169999999</c:v>
                </c:pt>
                <c:pt idx="26">
                  <c:v>2213.9143730000001</c:v>
                </c:pt>
                <c:pt idx="27">
                  <c:v>2216.5700660000002</c:v>
                </c:pt>
                <c:pt idx="28">
                  <c:v>2268.774852</c:v>
                </c:pt>
                <c:pt idx="29">
                  <c:v>2307.5301509999999</c:v>
                </c:pt>
                <c:pt idx="30">
                  <c:v>2413.0458090000002</c:v>
                </c:pt>
                <c:pt idx="31">
                  <c:v>2442.9638749999999</c:v>
                </c:pt>
                <c:pt idx="32">
                  <c:v>2496.6353859999999</c:v>
                </c:pt>
                <c:pt idx="33">
                  <c:v>2551.1182279999998</c:v>
                </c:pt>
                <c:pt idx="34">
                  <c:v>2737.143744</c:v>
                </c:pt>
                <c:pt idx="35">
                  <c:v>2746.7014239999999</c:v>
                </c:pt>
                <c:pt idx="36">
                  <c:v>2793.1689849999998</c:v>
                </c:pt>
                <c:pt idx="37">
                  <c:v>2798.2261149999999</c:v>
                </c:pt>
                <c:pt idx="38">
                  <c:v>2867.0170619999999</c:v>
                </c:pt>
                <c:pt idx="39">
                  <c:v>2902.3013559999999</c:v>
                </c:pt>
                <c:pt idx="40">
                  <c:v>3262.8871779999999</c:v>
                </c:pt>
                <c:pt idx="41">
                  <c:v>3505.9021990000001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8-4A2A-82E1-3EE1B12FF5F7}"/>
            </c:ext>
          </c:extLst>
        </c:ser>
        <c:ser>
          <c:idx val="1"/>
          <c:order val="1"/>
          <c:tx>
            <c:strRef>
              <c:f>Stats!$D$3</c:f>
              <c:strCache>
                <c:ptCount val="1"/>
                <c:pt idx="0">
                  <c:v>Theor. Peak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Stats!$D$4:$D$45</c:f>
              <c:numCache>
                <c:formatCode>General</c:formatCode>
                <c:ptCount val="42"/>
                <c:pt idx="0">
                  <c:v>247.92156003505696</c:v>
                </c:pt>
                <c:pt idx="1">
                  <c:v>215.36727408616636</c:v>
                </c:pt>
                <c:pt idx="2">
                  <c:v>263.22443578622358</c:v>
                </c:pt>
                <c:pt idx="3">
                  <c:v>240.95004440064011</c:v>
                </c:pt>
                <c:pt idx="4">
                  <c:v>230.2360460577674</c:v>
                </c:pt>
                <c:pt idx="5">
                  <c:v>235.441302701338</c:v>
                </c:pt>
                <c:pt idx="6">
                  <c:v>237.62892433296858</c:v>
                </c:pt>
                <c:pt idx="7">
                  <c:v>250.11793667566383</c:v>
                </c:pt>
                <c:pt idx="8">
                  <c:v>270.77109150380318</c:v>
                </c:pt>
                <c:pt idx="9">
                  <c:v>226.47573940956977</c:v>
                </c:pt>
                <c:pt idx="10">
                  <c:v>263.0624993691265</c:v>
                </c:pt>
                <c:pt idx="11">
                  <c:v>277.14569436021833</c:v>
                </c:pt>
                <c:pt idx="12">
                  <c:v>315.85163265306119</c:v>
                </c:pt>
                <c:pt idx="13">
                  <c:v>230.29810565635006</c:v>
                </c:pt>
                <c:pt idx="14">
                  <c:v>397.23237854535245</c:v>
                </c:pt>
                <c:pt idx="15">
                  <c:v>271.79060637924994</c:v>
                </c:pt>
                <c:pt idx="16">
                  <c:v>234.32994877424073</c:v>
                </c:pt>
                <c:pt idx="17">
                  <c:v>325.16227372154026</c:v>
                </c:pt>
                <c:pt idx="18">
                  <c:v>303.4939544407153</c:v>
                </c:pt>
                <c:pt idx="19">
                  <c:v>313.44772959748593</c:v>
                </c:pt>
                <c:pt idx="20">
                  <c:v>308.92213902765229</c:v>
                </c:pt>
                <c:pt idx="21">
                  <c:v>337.48393221698336</c:v>
                </c:pt>
                <c:pt idx="22">
                  <c:v>267.70190409026799</c:v>
                </c:pt>
                <c:pt idx="23">
                  <c:v>350.63444597339526</c:v>
                </c:pt>
                <c:pt idx="24">
                  <c:v>315.57817491016169</c:v>
                </c:pt>
                <c:pt idx="25">
                  <c:v>268.17699784017276</c:v>
                </c:pt>
                <c:pt idx="26">
                  <c:v>375.12864826223318</c:v>
                </c:pt>
                <c:pt idx="27">
                  <c:v>473.80655858511415</c:v>
                </c:pt>
                <c:pt idx="28">
                  <c:v>540.59583792039439</c:v>
                </c:pt>
                <c:pt idx="29">
                  <c:v>311.17097421551932</c:v>
                </c:pt>
                <c:pt idx="30">
                  <c:v>382.23003729054915</c:v>
                </c:pt>
                <c:pt idx="31">
                  <c:v>386.51665215047063</c:v>
                </c:pt>
                <c:pt idx="32">
                  <c:v>342.99641110960198</c:v>
                </c:pt>
                <c:pt idx="33">
                  <c:v>436.57064744317245</c:v>
                </c:pt>
                <c:pt idx="34">
                  <c:v>437.69759604770098</c:v>
                </c:pt>
                <c:pt idx="35">
                  <c:v>363.74071835079747</c:v>
                </c:pt>
                <c:pt idx="36">
                  <c:v>416.44716815399477</c:v>
                </c:pt>
                <c:pt idx="37">
                  <c:v>336.87904933964614</c:v>
                </c:pt>
                <c:pt idx="38">
                  <c:v>330.74165146565986</c:v>
                </c:pt>
                <c:pt idx="39">
                  <c:v>453.64168404588105</c:v>
                </c:pt>
                <c:pt idx="40">
                  <c:v>537.95778595678973</c:v>
                </c:pt>
                <c:pt idx="41">
                  <c:v>381.67247803548833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A8-4A2A-82E1-3EE1B12FF5F7}"/>
            </c:ext>
          </c:extLst>
        </c:ser>
        <c:ser>
          <c:idx val="2"/>
          <c:order val="2"/>
          <c:tx>
            <c:strRef>
              <c:f>Stats!$E$3</c:f>
              <c:strCache>
                <c:ptCount val="1"/>
                <c:pt idx="0">
                  <c:v>Cache Opt.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Stats!$E$4:$E$45</c:f>
              <c:numCache>
                <c:formatCode>General</c:formatCode>
                <c:ptCount val="42"/>
                <c:pt idx="0">
                  <c:v>811.98422400000004</c:v>
                </c:pt>
                <c:pt idx="1">
                  <c:v>828.11721899999998</c:v>
                </c:pt>
                <c:pt idx="2">
                  <c:v>831.51219100000003</c:v>
                </c:pt>
                <c:pt idx="3">
                  <c:v>824.718119</c:v>
                </c:pt>
                <c:pt idx="4">
                  <c:v>905.53955199999996</c:v>
                </c:pt>
                <c:pt idx="5">
                  <c:v>844.62433699999997</c:v>
                </c:pt>
                <c:pt idx="6">
                  <c:v>949.65154399999994</c:v>
                </c:pt>
                <c:pt idx="7">
                  <c:v>977.06711600000006</c:v>
                </c:pt>
                <c:pt idx="8">
                  <c:v>989.08966099999998</c:v>
                </c:pt>
                <c:pt idx="9">
                  <c:v>1033.6210490000001</c:v>
                </c:pt>
                <c:pt idx="10">
                  <c:v>1033.4749589999999</c:v>
                </c:pt>
                <c:pt idx="11">
                  <c:v>1081.4919910000001</c:v>
                </c:pt>
                <c:pt idx="12">
                  <c:v>1086.799796</c:v>
                </c:pt>
                <c:pt idx="13">
                  <c:v>1127.2533619999999</c:v>
                </c:pt>
                <c:pt idx="14">
                  <c:v>1139.4363940000001</c:v>
                </c:pt>
                <c:pt idx="15">
                  <c:v>1175.16093</c:v>
                </c:pt>
                <c:pt idx="16">
                  <c:v>1212.6489409999999</c:v>
                </c:pt>
                <c:pt idx="17">
                  <c:v>1257.8372079999999</c:v>
                </c:pt>
                <c:pt idx="18">
                  <c:v>1269.402167</c:v>
                </c:pt>
                <c:pt idx="19">
                  <c:v>1342.9453410000001</c:v>
                </c:pt>
                <c:pt idx="20">
                  <c:v>1287.040647</c:v>
                </c:pt>
                <c:pt idx="21">
                  <c:v>1322.5947120000001</c:v>
                </c:pt>
                <c:pt idx="22">
                  <c:v>1407.9768690000001</c:v>
                </c:pt>
                <c:pt idx="23">
                  <c:v>1385.5778049999999</c:v>
                </c:pt>
                <c:pt idx="24">
                  <c:v>1444.995496</c:v>
                </c:pt>
                <c:pt idx="25">
                  <c:v>1496.6607449999999</c:v>
                </c:pt>
                <c:pt idx="26">
                  <c:v>1470.3179110000001</c:v>
                </c:pt>
                <c:pt idx="27">
                  <c:v>1681.16507</c:v>
                </c:pt>
                <c:pt idx="28">
                  <c:v>1652.8769480000001</c:v>
                </c:pt>
                <c:pt idx="29">
                  <c:v>1579.962698</c:v>
                </c:pt>
                <c:pt idx="30">
                  <c:v>1663.4698800000001</c:v>
                </c:pt>
                <c:pt idx="31">
                  <c:v>1583.0703000000001</c:v>
                </c:pt>
                <c:pt idx="32">
                  <c:v>1606.3605319999999</c:v>
                </c:pt>
                <c:pt idx="33">
                  <c:v>1772.9718479999999</c:v>
                </c:pt>
                <c:pt idx="34">
                  <c:v>1833.0155090000001</c:v>
                </c:pt>
                <c:pt idx="35">
                  <c:v>1753.5831069999999</c:v>
                </c:pt>
                <c:pt idx="36">
                  <c:v>1817.2400500000001</c:v>
                </c:pt>
                <c:pt idx="37">
                  <c:v>1851.20461</c:v>
                </c:pt>
                <c:pt idx="38">
                  <c:v>1783.7929750000001</c:v>
                </c:pt>
                <c:pt idx="39">
                  <c:v>1858.9786240000001</c:v>
                </c:pt>
                <c:pt idx="40">
                  <c:v>2094.7144239999998</c:v>
                </c:pt>
                <c:pt idx="41">
                  <c:v>2123.86978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A8-4A2A-82E1-3EE1B12FF5F7}"/>
            </c:ext>
          </c:extLst>
        </c:ser>
        <c:ser>
          <c:idx val="3"/>
          <c:order val="3"/>
          <c:tx>
            <c:strRef>
              <c:f>Stats!$F$3</c:f>
              <c:strCache>
                <c:ptCount val="1"/>
                <c:pt idx="0">
                  <c:v>SIMD Naïve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Stats!$F$4:$F$45</c:f>
              <c:numCache>
                <c:formatCode>General</c:formatCode>
                <c:ptCount val="42"/>
                <c:pt idx="0">
                  <c:v>1109.467134</c:v>
                </c:pt>
                <c:pt idx="1">
                  <c:v>1095.7911340000001</c:v>
                </c:pt>
                <c:pt idx="2">
                  <c:v>1165.7197679999999</c:v>
                </c:pt>
                <c:pt idx="3">
                  <c:v>1083.0191749999999</c:v>
                </c:pt>
                <c:pt idx="4">
                  <c:v>1099.594067</c:v>
                </c:pt>
                <c:pt idx="5">
                  <c:v>1121.8080030000001</c:v>
                </c:pt>
                <c:pt idx="6">
                  <c:v>1118.0470499999999</c:v>
                </c:pt>
                <c:pt idx="7">
                  <c:v>1163.934649</c:v>
                </c:pt>
                <c:pt idx="8">
                  <c:v>1176.6729359999999</c:v>
                </c:pt>
                <c:pt idx="9">
                  <c:v>1124.3497589999999</c:v>
                </c:pt>
                <c:pt idx="10">
                  <c:v>1186.169155</c:v>
                </c:pt>
                <c:pt idx="11">
                  <c:v>1248.750965</c:v>
                </c:pt>
                <c:pt idx="12">
                  <c:v>1216.5316330000001</c:v>
                </c:pt>
                <c:pt idx="13">
                  <c:v>1126.4612589999999</c:v>
                </c:pt>
                <c:pt idx="14">
                  <c:v>1367.7792750000001</c:v>
                </c:pt>
                <c:pt idx="15">
                  <c:v>1192.2039259999999</c:v>
                </c:pt>
                <c:pt idx="16">
                  <c:v>1163.638371</c:v>
                </c:pt>
                <c:pt idx="17">
                  <c:v>1276.9878570000001</c:v>
                </c:pt>
                <c:pt idx="18">
                  <c:v>1263.931955</c:v>
                </c:pt>
                <c:pt idx="19">
                  <c:v>1292.814353</c:v>
                </c:pt>
                <c:pt idx="20">
                  <c:v>1251.619829</c:v>
                </c:pt>
                <c:pt idx="21">
                  <c:v>1289.8889200000001</c:v>
                </c:pt>
                <c:pt idx="22">
                  <c:v>1157.0589560000001</c:v>
                </c:pt>
                <c:pt idx="23">
                  <c:v>1375.4736419999999</c:v>
                </c:pt>
                <c:pt idx="24">
                  <c:v>1225.149893</c:v>
                </c:pt>
                <c:pt idx="25">
                  <c:v>1193.734989</c:v>
                </c:pt>
                <c:pt idx="26">
                  <c:v>1401.0946550000001</c:v>
                </c:pt>
                <c:pt idx="27">
                  <c:v>1544.1901640000001</c:v>
                </c:pt>
                <c:pt idx="28">
                  <c:v>1661.0275919999999</c:v>
                </c:pt>
                <c:pt idx="29">
                  <c:v>1297.481391</c:v>
                </c:pt>
                <c:pt idx="30">
                  <c:v>1360.7792079999999</c:v>
                </c:pt>
                <c:pt idx="31">
                  <c:v>1395.795114</c:v>
                </c:pt>
                <c:pt idx="32">
                  <c:v>1322.0667120000001</c:v>
                </c:pt>
                <c:pt idx="33">
                  <c:v>1503.1932409999999</c:v>
                </c:pt>
                <c:pt idx="34">
                  <c:v>1483.767683</c:v>
                </c:pt>
                <c:pt idx="35">
                  <c:v>1371.902347</c:v>
                </c:pt>
                <c:pt idx="36">
                  <c:v>1444.989129</c:v>
                </c:pt>
                <c:pt idx="37">
                  <c:v>1321.270272</c:v>
                </c:pt>
                <c:pt idx="38">
                  <c:v>1317.9804180000001</c:v>
                </c:pt>
                <c:pt idx="39">
                  <c:v>1570.2286240000001</c:v>
                </c:pt>
                <c:pt idx="40">
                  <c:v>1662.9335349999999</c:v>
                </c:pt>
                <c:pt idx="41">
                  <c:v>1402.3387929999999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A8-4A2A-82E1-3EE1B12FF5F7}"/>
            </c:ext>
          </c:extLst>
        </c:ser>
        <c:ser>
          <c:idx val="4"/>
          <c:order val="4"/>
          <c:tx>
            <c:strRef>
              <c:f>Stats!$G$3</c:f>
              <c:strCache>
                <c:ptCount val="1"/>
                <c:pt idx="0">
                  <c:v>SIMD + setup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Stats!$G$4:$G$45</c:f>
              <c:numCache>
                <c:formatCode>General</c:formatCode>
                <c:ptCount val="42"/>
                <c:pt idx="0">
                  <c:v>594.88080600000001</c:v>
                </c:pt>
                <c:pt idx="1">
                  <c:v>511.99398200000002</c:v>
                </c:pt>
                <c:pt idx="2">
                  <c:v>613.10137499999996</c:v>
                </c:pt>
                <c:pt idx="3">
                  <c:v>562.110816</c:v>
                </c:pt>
                <c:pt idx="4">
                  <c:v>537.76502700000003</c:v>
                </c:pt>
                <c:pt idx="5">
                  <c:v>578.35698100000002</c:v>
                </c:pt>
                <c:pt idx="6">
                  <c:v>594.84083799999996</c:v>
                </c:pt>
                <c:pt idx="7">
                  <c:v>570.35530900000003</c:v>
                </c:pt>
                <c:pt idx="8">
                  <c:v>607.52578500000004</c:v>
                </c:pt>
                <c:pt idx="9">
                  <c:v>537.46381099999996</c:v>
                </c:pt>
                <c:pt idx="10">
                  <c:v>597.14111400000002</c:v>
                </c:pt>
                <c:pt idx="11">
                  <c:v>620.65429200000005</c:v>
                </c:pt>
                <c:pt idx="12">
                  <c:v>723.031429</c:v>
                </c:pt>
                <c:pt idx="13">
                  <c:v>595.09850600000004</c:v>
                </c:pt>
                <c:pt idx="14">
                  <c:v>815.73574799999994</c:v>
                </c:pt>
                <c:pt idx="15">
                  <c:v>646.88292999999999</c:v>
                </c:pt>
                <c:pt idx="16">
                  <c:v>574.48542499999996</c:v>
                </c:pt>
                <c:pt idx="17">
                  <c:v>695.48800600000004</c:v>
                </c:pt>
                <c:pt idx="18">
                  <c:v>674.520262</c:v>
                </c:pt>
                <c:pt idx="19">
                  <c:v>714.200872</c:v>
                </c:pt>
                <c:pt idx="20">
                  <c:v>682.96731999999997</c:v>
                </c:pt>
                <c:pt idx="21">
                  <c:v>796.491579</c:v>
                </c:pt>
                <c:pt idx="22">
                  <c:v>607.183357</c:v>
                </c:pt>
                <c:pt idx="23">
                  <c:v>764.64653999999996</c:v>
                </c:pt>
                <c:pt idx="24">
                  <c:v>719.70881199999997</c:v>
                </c:pt>
                <c:pt idx="25">
                  <c:v>687.64584200000002</c:v>
                </c:pt>
                <c:pt idx="26">
                  <c:v>793.793003</c:v>
                </c:pt>
                <c:pt idx="27">
                  <c:v>972.86149799999998</c:v>
                </c:pt>
                <c:pt idx="28">
                  <c:v>1076.3485800000001</c:v>
                </c:pt>
                <c:pt idx="29">
                  <c:v>675.68939399999999</c:v>
                </c:pt>
                <c:pt idx="30">
                  <c:v>796.11378500000001</c:v>
                </c:pt>
                <c:pt idx="31">
                  <c:v>808.56559200000004</c:v>
                </c:pt>
                <c:pt idx="32">
                  <c:v>735.853205</c:v>
                </c:pt>
                <c:pt idx="33">
                  <c:v>899.09911099999999</c:v>
                </c:pt>
                <c:pt idx="34">
                  <c:v>884.64312299999995</c:v>
                </c:pt>
                <c:pt idx="35">
                  <c:v>766.58315600000003</c:v>
                </c:pt>
                <c:pt idx="36">
                  <c:v>868.19534099999998</c:v>
                </c:pt>
                <c:pt idx="37">
                  <c:v>735.14682300000004</c:v>
                </c:pt>
                <c:pt idx="38">
                  <c:v>731.98427000000004</c:v>
                </c:pt>
                <c:pt idx="39">
                  <c:v>940.59463000000005</c:v>
                </c:pt>
                <c:pt idx="40">
                  <c:v>1065.5229300000001</c:v>
                </c:pt>
                <c:pt idx="41">
                  <c:v>818.09553300000005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A8-4A2A-82E1-3EE1B12FF5F7}"/>
            </c:ext>
          </c:extLst>
        </c:ser>
        <c:ser>
          <c:idx val="5"/>
          <c:order val="5"/>
          <c:tx>
            <c:strRef>
              <c:f>Stats!$H$3</c:f>
              <c:strCache>
                <c:ptCount val="1"/>
                <c:pt idx="0">
                  <c:v>SIMD Opt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Stats!$H$4:$H$45</c:f>
              <c:numCache>
                <c:formatCode>General</c:formatCode>
                <c:ptCount val="42"/>
                <c:pt idx="0">
                  <c:v>305.31901800000003</c:v>
                </c:pt>
                <c:pt idx="1">
                  <c:v>277.27106700000002</c:v>
                </c:pt>
                <c:pt idx="2">
                  <c:v>326.187973</c:v>
                </c:pt>
                <c:pt idx="3">
                  <c:v>321.168361</c:v>
                </c:pt>
                <c:pt idx="4">
                  <c:v>301.04020300000002</c:v>
                </c:pt>
                <c:pt idx="5">
                  <c:v>304.25763699999999</c:v>
                </c:pt>
                <c:pt idx="6">
                  <c:v>310.45972599999999</c:v>
                </c:pt>
                <c:pt idx="7">
                  <c:v>317.32402000000002</c:v>
                </c:pt>
                <c:pt idx="8">
                  <c:v>336.865274</c:v>
                </c:pt>
                <c:pt idx="9">
                  <c:v>294.286765</c:v>
                </c:pt>
                <c:pt idx="10">
                  <c:v>334.67305599999997</c:v>
                </c:pt>
                <c:pt idx="11">
                  <c:v>350.37327900000003</c:v>
                </c:pt>
                <c:pt idx="12">
                  <c:v>383.76081599999998</c:v>
                </c:pt>
                <c:pt idx="13">
                  <c:v>294.30944499999998</c:v>
                </c:pt>
                <c:pt idx="14">
                  <c:v>449.00786299999999</c:v>
                </c:pt>
                <c:pt idx="15">
                  <c:v>352.36368700000003</c:v>
                </c:pt>
                <c:pt idx="16">
                  <c:v>302.891572</c:v>
                </c:pt>
                <c:pt idx="17">
                  <c:v>387.76493900000003</c:v>
                </c:pt>
                <c:pt idx="18">
                  <c:v>367.71349500000002</c:v>
                </c:pt>
                <c:pt idx="19">
                  <c:v>402.61183799999998</c:v>
                </c:pt>
                <c:pt idx="20">
                  <c:v>394.17898500000001</c:v>
                </c:pt>
                <c:pt idx="21">
                  <c:v>404.92198500000001</c:v>
                </c:pt>
                <c:pt idx="22">
                  <c:v>330.01213000000001</c:v>
                </c:pt>
                <c:pt idx="23">
                  <c:v>441.28539999999998</c:v>
                </c:pt>
                <c:pt idx="24">
                  <c:v>377.26212800000002</c:v>
                </c:pt>
                <c:pt idx="25">
                  <c:v>359.057073</c:v>
                </c:pt>
                <c:pt idx="26">
                  <c:v>433.66457300000002</c:v>
                </c:pt>
                <c:pt idx="27">
                  <c:v>542.81359799999996</c:v>
                </c:pt>
                <c:pt idx="28">
                  <c:v>611.56572000000006</c:v>
                </c:pt>
                <c:pt idx="29">
                  <c:v>379.27200199999999</c:v>
                </c:pt>
                <c:pt idx="30">
                  <c:v>438.95150599999999</c:v>
                </c:pt>
                <c:pt idx="31">
                  <c:v>452.85438199999999</c:v>
                </c:pt>
                <c:pt idx="32">
                  <c:v>416.05630200000002</c:v>
                </c:pt>
                <c:pt idx="33">
                  <c:v>507.03315400000002</c:v>
                </c:pt>
                <c:pt idx="34">
                  <c:v>487.34149500000001</c:v>
                </c:pt>
                <c:pt idx="35">
                  <c:v>435.38164699999999</c:v>
                </c:pt>
                <c:pt idx="36">
                  <c:v>486.29322000000002</c:v>
                </c:pt>
                <c:pt idx="37">
                  <c:v>416.27971600000001</c:v>
                </c:pt>
                <c:pt idx="38">
                  <c:v>414.939414</c:v>
                </c:pt>
                <c:pt idx="39">
                  <c:v>558.308133</c:v>
                </c:pt>
                <c:pt idx="40">
                  <c:v>600.13102800000001</c:v>
                </c:pt>
                <c:pt idx="41">
                  <c:v>469.94313699999998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A8-4A2A-82E1-3EE1B12FF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249583"/>
        <c:axId val="115634623"/>
      </c:lineChart>
      <c:catAx>
        <c:axId val="26324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Puzzle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4623"/>
        <c:crosses val="autoZero"/>
        <c:auto val="0"/>
        <c:lblAlgn val="ctr"/>
        <c:lblOffset val="100"/>
        <c:noMultiLvlLbl val="0"/>
      </c:catAx>
      <c:valAx>
        <c:axId val="1156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4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Cycles Per </a:t>
            </a:r>
            <a:r>
              <a:rPr lang="en-US" baseline="0"/>
              <a:t>MarkReach() Call, % of Theoretical Peak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Stats!$K$3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Stats!$K$4:$K$45</c:f>
              <c:numCache>
                <c:formatCode>General</c:formatCode>
                <c:ptCount val="42"/>
                <c:pt idx="0">
                  <c:v>0.24188337928024223</c:v>
                </c:pt>
                <c:pt idx="1">
                  <c:v>0.21000659881338435</c:v>
                </c:pt>
                <c:pt idx="2">
                  <c:v>0.24856736670471768</c:v>
                </c:pt>
                <c:pt idx="3">
                  <c:v>0.22331843554556938</c:v>
                </c:pt>
                <c:pt idx="4">
                  <c:v>0.21241835767964157</c:v>
                </c:pt>
                <c:pt idx="5">
                  <c:v>0.21522583203419063</c:v>
                </c:pt>
                <c:pt idx="6">
                  <c:v>0.19970201407865532</c:v>
                </c:pt>
                <c:pt idx="7">
                  <c:v>0.20252571986172616</c:v>
                </c:pt>
                <c:pt idx="8">
                  <c:v>0.20709254269666513</c:v>
                </c:pt>
                <c:pt idx="9">
                  <c:v>0.16573912877120348</c:v>
                </c:pt>
                <c:pt idx="10">
                  <c:v>0.18758607709197567</c:v>
                </c:pt>
                <c:pt idx="11">
                  <c:v>0.19223698080223317</c:v>
                </c:pt>
                <c:pt idx="12">
                  <c:v>0.21853043933746902</c:v>
                </c:pt>
                <c:pt idx="13">
                  <c:v>0.14889785124166888</c:v>
                </c:pt>
                <c:pt idx="14">
                  <c:v>0.25475202482963871</c:v>
                </c:pt>
                <c:pt idx="15">
                  <c:v>0.16454200237157413</c:v>
                </c:pt>
                <c:pt idx="16">
                  <c:v>0.13831930919233681</c:v>
                </c:pt>
                <c:pt idx="17">
                  <c:v>0.19018359951098793</c:v>
                </c:pt>
                <c:pt idx="18">
                  <c:v>0.17145729585413888</c:v>
                </c:pt>
                <c:pt idx="19">
                  <c:v>0.17187489315350221</c:v>
                </c:pt>
                <c:pt idx="20">
                  <c:v>0.16610904191895429</c:v>
                </c:pt>
                <c:pt idx="21">
                  <c:v>0.17328736170802636</c:v>
                </c:pt>
                <c:pt idx="22">
                  <c:v>0.13502855722465945</c:v>
                </c:pt>
                <c:pt idx="23">
                  <c:v>0.17101095333258598</c:v>
                </c:pt>
                <c:pt idx="24">
                  <c:v>0.1489214666876956</c:v>
                </c:pt>
                <c:pt idx="25">
                  <c:v>0.12264390240605558</c:v>
                </c:pt>
                <c:pt idx="26">
                  <c:v>0.16944135366622562</c:v>
                </c:pt>
                <c:pt idx="27">
                  <c:v>0.2137566350158922</c:v>
                </c:pt>
                <c:pt idx="28">
                  <c:v>0.23827654711697871</c:v>
                </c:pt>
                <c:pt idx="29">
                  <c:v>0.13485023113594816</c:v>
                </c:pt>
                <c:pt idx="30">
                  <c:v>0.15840148407665355</c:v>
                </c:pt>
                <c:pt idx="31">
                  <c:v>0.15821627822903056</c:v>
                </c:pt>
                <c:pt idx="32">
                  <c:v>0.13738346137083951</c:v>
                </c:pt>
                <c:pt idx="33">
                  <c:v>0.17112913178682068</c:v>
                </c:pt>
                <c:pt idx="34">
                  <c:v>0.15991034340347052</c:v>
                </c:pt>
                <c:pt idx="35">
                  <c:v>0.13242819739070316</c:v>
                </c:pt>
                <c:pt idx="36">
                  <c:v>0.14909487051818843</c:v>
                </c:pt>
                <c:pt idx="37">
                  <c:v>0.12039021704993493</c:v>
                </c:pt>
                <c:pt idx="38">
                  <c:v>0.11536089402793372</c:v>
                </c:pt>
                <c:pt idx="39">
                  <c:v>0.15630412848343825</c:v>
                </c:pt>
                <c:pt idx="40">
                  <c:v>0.16487170919790525</c:v>
                </c:pt>
                <c:pt idx="41">
                  <c:v>0.10886569458336687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D-4AC1-931E-6A2EFDE9324F}"/>
            </c:ext>
          </c:extLst>
        </c:ser>
        <c:ser>
          <c:idx val="1"/>
          <c:order val="1"/>
          <c:tx>
            <c:strRef>
              <c:f>Stats!$L$3</c:f>
              <c:strCache>
                <c:ptCount val="1"/>
                <c:pt idx="0">
                  <c:v>Theor. Peak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Stats!$L$4:$L$45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D-4AC1-931E-6A2EFDE9324F}"/>
            </c:ext>
          </c:extLst>
        </c:ser>
        <c:ser>
          <c:idx val="2"/>
          <c:order val="2"/>
          <c:tx>
            <c:strRef>
              <c:f>Stats!$M$3</c:f>
              <c:strCache>
                <c:ptCount val="1"/>
                <c:pt idx="0">
                  <c:v>Cache Opt.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Stats!$M$4:$M$45</c:f>
              <c:numCache>
                <c:formatCode>General</c:formatCode>
                <c:ptCount val="42"/>
                <c:pt idx="0">
                  <c:v>0.30532805035761007</c:v>
                </c:pt>
                <c:pt idx="1">
                  <c:v>0.26006858587753429</c:v>
                </c:pt>
                <c:pt idx="2">
                  <c:v>0.31656112638548622</c:v>
                </c:pt>
                <c:pt idx="3">
                  <c:v>0.29216048350289742</c:v>
                </c:pt>
                <c:pt idx="4">
                  <c:v>0.25425288773887528</c:v>
                </c:pt>
                <c:pt idx="5">
                  <c:v>0.27875268612031245</c:v>
                </c:pt>
                <c:pt idx="6">
                  <c:v>0.25022749221473239</c:v>
                </c:pt>
                <c:pt idx="7">
                  <c:v>0.25598849104616045</c:v>
                </c:pt>
                <c:pt idx="8">
                  <c:v>0.27375788280917351</c:v>
                </c:pt>
                <c:pt idx="9">
                  <c:v>0.219109062870458</c:v>
                </c:pt>
                <c:pt idx="10">
                  <c:v>0.25454172554279231</c:v>
                </c:pt>
                <c:pt idx="11">
                  <c:v>0.25626236409199477</c:v>
                </c:pt>
                <c:pt idx="12">
                  <c:v>0.29062540664394931</c:v>
                </c:pt>
                <c:pt idx="13">
                  <c:v>0.20430021627768724</c:v>
                </c:pt>
                <c:pt idx="14">
                  <c:v>0.34862181042933443</c:v>
                </c:pt>
                <c:pt idx="15">
                  <c:v>0.23127947793435399</c:v>
                </c:pt>
                <c:pt idx="16">
                  <c:v>0.19323807645517149</c:v>
                </c:pt>
                <c:pt idx="17">
                  <c:v>0.25850902776088042</c:v>
                </c:pt>
                <c:pt idx="18">
                  <c:v>0.23908416286854764</c:v>
                </c:pt>
                <c:pt idx="19">
                  <c:v>0.23340319224316511</c:v>
                </c:pt>
                <c:pt idx="20">
                  <c:v>0.24002516140242172</c:v>
                </c:pt>
                <c:pt idx="21">
                  <c:v>0.25516806407508408</c:v>
                </c:pt>
                <c:pt idx="22">
                  <c:v>0.19013231679040316</c:v>
                </c:pt>
                <c:pt idx="23">
                  <c:v>0.25306009139876146</c:v>
                </c:pt>
                <c:pt idx="24">
                  <c:v>0.21839388135377391</c:v>
                </c:pt>
                <c:pt idx="25">
                  <c:v>0.1791835582887375</c:v>
                </c:pt>
                <c:pt idx="26">
                  <c:v>0.25513437975267456</c:v>
                </c:pt>
                <c:pt idx="27">
                  <c:v>0.28183226444570025</c:v>
                </c:pt>
                <c:pt idx="28">
                  <c:v>0.32706357153478455</c:v>
                </c:pt>
                <c:pt idx="29">
                  <c:v>0.19694830429187721</c:v>
                </c:pt>
                <c:pt idx="30">
                  <c:v>0.22977875456966443</c:v>
                </c:pt>
                <c:pt idx="31">
                  <c:v>0.24415634109898379</c:v>
                </c:pt>
                <c:pt idx="32">
                  <c:v>0.21352392833167666</c:v>
                </c:pt>
                <c:pt idx="33">
                  <c:v>0.24623664946267804</c:v>
                </c:pt>
                <c:pt idx="34">
                  <c:v>0.23878553885585316</c:v>
                </c:pt>
                <c:pt idx="35">
                  <c:v>0.20742713413399544</c:v>
                </c:pt>
                <c:pt idx="36">
                  <c:v>0.22916464346798582</c:v>
                </c:pt>
                <c:pt idx="37">
                  <c:v>0.18197828998472845</c:v>
                </c:pt>
                <c:pt idx="38">
                  <c:v>0.1854148189285586</c:v>
                </c:pt>
                <c:pt idx="39">
                  <c:v>0.24402738051380682</c:v>
                </c:pt>
                <c:pt idx="40">
                  <c:v>0.25681676690301425</c:v>
                </c:pt>
                <c:pt idx="41">
                  <c:v>0.17970615789612504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ED-4AC1-931E-6A2EFDE9324F}"/>
            </c:ext>
          </c:extLst>
        </c:ser>
        <c:ser>
          <c:idx val="3"/>
          <c:order val="3"/>
          <c:tx>
            <c:strRef>
              <c:f>Stats!$N$3</c:f>
              <c:strCache>
                <c:ptCount val="1"/>
                <c:pt idx="0">
                  <c:v>SIMD Naïve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Stats!$N$4:$N$45</c:f>
              <c:numCache>
                <c:formatCode>General</c:formatCode>
                <c:ptCount val="42"/>
                <c:pt idx="0">
                  <c:v>0.22346003088997943</c:v>
                </c:pt>
                <c:pt idx="1">
                  <c:v>0.19654044224651152</c:v>
                </c:pt>
                <c:pt idx="2">
                  <c:v>0.2258042138530704</c:v>
                </c:pt>
                <c:pt idx="3">
                  <c:v>0.22247994307269781</c:v>
                </c:pt>
                <c:pt idx="4">
                  <c:v>0.2093827649378972</c:v>
                </c:pt>
                <c:pt idx="5">
                  <c:v>0.20987664740464326</c:v>
                </c:pt>
                <c:pt idx="6">
                  <c:v>0.21253928833582506</c:v>
                </c:pt>
                <c:pt idx="7">
                  <c:v>0.21489001714190212</c:v>
                </c:pt>
                <c:pt idx="8">
                  <c:v>0.23011584886473771</c:v>
                </c:pt>
                <c:pt idx="9">
                  <c:v>0.20142819224775568</c:v>
                </c:pt>
                <c:pt idx="10">
                  <c:v>0.22177486091275614</c:v>
                </c:pt>
                <c:pt idx="11">
                  <c:v>0.22193832247426398</c:v>
                </c:pt>
                <c:pt idx="12">
                  <c:v>0.25963289739878154</c:v>
                </c:pt>
                <c:pt idx="13">
                  <c:v>0.20444387573594316</c:v>
                </c:pt>
                <c:pt idx="14">
                  <c:v>0.29042140483182305</c:v>
                </c:pt>
                <c:pt idx="15">
                  <c:v>0.22797325226997278</c:v>
                </c:pt>
                <c:pt idx="16">
                  <c:v>0.20137695233688777</c:v>
                </c:pt>
                <c:pt idx="17">
                  <c:v>0.25463223627312864</c:v>
                </c:pt>
                <c:pt idx="18">
                  <c:v>0.24011890295210972</c:v>
                </c:pt>
                <c:pt idx="19">
                  <c:v>0.24245378222335218</c:v>
                </c:pt>
                <c:pt idx="20">
                  <c:v>0.24681786902854533</c:v>
                </c:pt>
                <c:pt idx="21">
                  <c:v>0.26163798059214538</c:v>
                </c:pt>
                <c:pt idx="22">
                  <c:v>0.23136410007639055</c:v>
                </c:pt>
                <c:pt idx="23">
                  <c:v>0.25491905861864222</c:v>
                </c:pt>
                <c:pt idx="24">
                  <c:v>0.25758331834597947</c:v>
                </c:pt>
                <c:pt idx="25">
                  <c:v>0.22465371318706714</c:v>
                </c:pt>
                <c:pt idx="26">
                  <c:v>0.26773968976580897</c:v>
                </c:pt>
                <c:pt idx="27">
                  <c:v>0.3068317423793111</c:v>
                </c:pt>
                <c:pt idx="28">
                  <c:v>0.32545867421111113</c:v>
                </c:pt>
                <c:pt idx="29">
                  <c:v>0.23982692651621954</c:v>
                </c:pt>
                <c:pt idx="30">
                  <c:v>0.28089056258607176</c:v>
                </c:pt>
                <c:pt idx="31">
                  <c:v>0.2769150345015971</c:v>
                </c:pt>
                <c:pt idx="32">
                  <c:v>0.25943956382558248</c:v>
                </c:pt>
                <c:pt idx="33">
                  <c:v>0.29042882547339266</c:v>
                </c:pt>
                <c:pt idx="34">
                  <c:v>0.29499065188071022</c:v>
                </c:pt>
                <c:pt idx="35">
                  <c:v>0.26513601288474031</c:v>
                </c:pt>
                <c:pt idx="36">
                  <c:v>0.28820090047472929</c:v>
                </c:pt>
                <c:pt idx="37">
                  <c:v>0.25496604024074049</c:v>
                </c:pt>
                <c:pt idx="38">
                  <c:v>0.25094580082422729</c:v>
                </c:pt>
                <c:pt idx="39">
                  <c:v>0.28890167782719073</c:v>
                </c:pt>
                <c:pt idx="40">
                  <c:v>0.32349927079724794</c:v>
                </c:pt>
                <c:pt idx="41">
                  <c:v>0.2721685229993408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ED-4AC1-931E-6A2EFDE9324F}"/>
            </c:ext>
          </c:extLst>
        </c:ser>
        <c:ser>
          <c:idx val="4"/>
          <c:order val="4"/>
          <c:tx>
            <c:strRef>
              <c:f>Stats!$O$3</c:f>
              <c:strCache>
                <c:ptCount val="1"/>
                <c:pt idx="0">
                  <c:v>SIMD + setup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Stats!$O$4:$O$45</c:f>
              <c:numCache>
                <c:formatCode>General</c:formatCode>
                <c:ptCount val="42"/>
                <c:pt idx="0">
                  <c:v>0.41675837837514118</c:v>
                </c:pt>
                <c:pt idx="1">
                  <c:v>0.42064415141146394</c:v>
                </c:pt>
                <c:pt idx="2">
                  <c:v>0.4293326463119147</c:v>
                </c:pt>
                <c:pt idx="3">
                  <c:v>0.42865221152520949</c:v>
                </c:pt>
                <c:pt idx="4">
                  <c:v>0.4281350301676784</c:v>
                </c:pt>
                <c:pt idx="5">
                  <c:v>0.40708647156683669</c:v>
                </c:pt>
                <c:pt idx="6">
                  <c:v>0.39948320483834804</c:v>
                </c:pt>
                <c:pt idx="7">
                  <c:v>0.43853004036061988</c:v>
                </c:pt>
                <c:pt idx="8">
                  <c:v>0.44569481360170277</c:v>
                </c:pt>
                <c:pt idx="9">
                  <c:v>0.42137858358908148</c:v>
                </c:pt>
                <c:pt idx="10">
                  <c:v>0.44053657201223378</c:v>
                </c:pt>
                <c:pt idx="11">
                  <c:v>0.44653794863343715</c:v>
                </c:pt>
                <c:pt idx="12">
                  <c:v>0.43684357274745961</c:v>
                </c:pt>
                <c:pt idx="13">
                  <c:v>0.38699157086499231</c:v>
                </c:pt>
                <c:pt idx="14">
                  <c:v>0.48696208241366967</c:v>
                </c:pt>
                <c:pt idx="15">
                  <c:v>0.42015424085970232</c:v>
                </c:pt>
                <c:pt idx="16">
                  <c:v>0.40789537658721409</c:v>
                </c:pt>
                <c:pt idx="17">
                  <c:v>0.46753110178227897</c:v>
                </c:pt>
                <c:pt idx="18">
                  <c:v>0.44994045625973395</c:v>
                </c:pt>
                <c:pt idx="19">
                  <c:v>0.43887895112719205</c:v>
                </c:pt>
                <c:pt idx="20">
                  <c:v>0.45232345674702606</c:v>
                </c:pt>
                <c:pt idx="21">
                  <c:v>0.42371312028269836</c:v>
                </c:pt>
                <c:pt idx="22">
                  <c:v>0.44089137326316402</c:v>
                </c:pt>
                <c:pt idx="23">
                  <c:v>0.45855755258291664</c:v>
                </c:pt>
                <c:pt idx="24">
                  <c:v>0.43848035434386445</c:v>
                </c:pt>
                <c:pt idx="25">
                  <c:v>0.38999290253859015</c:v>
                </c:pt>
                <c:pt idx="26">
                  <c:v>0.47257741860220603</c:v>
                </c:pt>
                <c:pt idx="27">
                  <c:v>0.48702365090936528</c:v>
                </c:pt>
                <c:pt idx="28">
                  <c:v>0.50224978038285173</c:v>
                </c:pt>
                <c:pt idx="29">
                  <c:v>0.46052369177119173</c:v>
                </c:pt>
                <c:pt idx="30">
                  <c:v>0.48011985785492856</c:v>
                </c:pt>
                <c:pt idx="31">
                  <c:v>0.4780275786834009</c:v>
                </c:pt>
                <c:pt idx="32">
                  <c:v>0.46612070013285051</c:v>
                </c:pt>
                <c:pt idx="33">
                  <c:v>0.48556454133027438</c:v>
                </c:pt>
                <c:pt idx="34">
                  <c:v>0.49477307251695102</c:v>
                </c:pt>
                <c:pt idx="35">
                  <c:v>0.47449610065629649</c:v>
                </c:pt>
                <c:pt idx="36">
                  <c:v>0.479669895111767</c:v>
                </c:pt>
                <c:pt idx="37">
                  <c:v>0.45824730353170023</c:v>
                </c:pt>
                <c:pt idx="38">
                  <c:v>0.45184256687054197</c:v>
                </c:pt>
                <c:pt idx="39">
                  <c:v>0.48229244520126702</c:v>
                </c:pt>
                <c:pt idx="40">
                  <c:v>0.50487678003962777</c:v>
                </c:pt>
                <c:pt idx="41">
                  <c:v>0.46653778518490985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ED-4AC1-931E-6A2EFDE9324F}"/>
            </c:ext>
          </c:extLst>
        </c:ser>
        <c:ser>
          <c:idx val="5"/>
          <c:order val="5"/>
          <c:tx>
            <c:strRef>
              <c:f>Stats!$P$3</c:f>
              <c:strCache>
                <c:ptCount val="1"/>
                <c:pt idx="0">
                  <c:v>SIMD Opt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Stats!$P$4:$P$45</c:f>
              <c:numCache>
                <c:formatCode>General</c:formatCode>
                <c:ptCount val="42"/>
                <c:pt idx="0">
                  <c:v>0.81200824520880954</c:v>
                </c:pt>
                <c:pt idx="1">
                  <c:v>0.77673908214219245</c:v>
                </c:pt>
                <c:pt idx="2">
                  <c:v>0.80697161629016767</c:v>
                </c:pt>
                <c:pt idx="3">
                  <c:v>0.75022970397958999</c:v>
                </c:pt>
                <c:pt idx="4">
                  <c:v>0.76480165693273661</c:v>
                </c:pt>
                <c:pt idx="5">
                  <c:v>0.773822162765755</c:v>
                </c:pt>
                <c:pt idx="6">
                  <c:v>0.76540982430992865</c:v>
                </c:pt>
                <c:pt idx="7">
                  <c:v>0.78820990820570036</c:v>
                </c:pt>
                <c:pt idx="8">
                  <c:v>0.80379639102783618</c:v>
                </c:pt>
                <c:pt idx="9">
                  <c:v>0.76957500759359587</c:v>
                </c:pt>
                <c:pt idx="10">
                  <c:v>0.78602831824360109</c:v>
                </c:pt>
                <c:pt idx="11">
                  <c:v>0.79100122917826254</c:v>
                </c:pt>
                <c:pt idx="12">
                  <c:v>0.82304294624248764</c:v>
                </c:pt>
                <c:pt idx="13">
                  <c:v>0.7825032786710262</c:v>
                </c:pt>
                <c:pt idx="14">
                  <c:v>0.88468913638011826</c:v>
                </c:pt>
                <c:pt idx="15">
                  <c:v>0.77133545937510273</c:v>
                </c:pt>
                <c:pt idx="16">
                  <c:v>0.77364301432012361</c:v>
                </c:pt>
                <c:pt idx="17">
                  <c:v>0.83855511681921358</c:v>
                </c:pt>
                <c:pt idx="18">
                  <c:v>0.82535440925472503</c:v>
                </c:pt>
                <c:pt idx="19">
                  <c:v>0.77853580052329696</c:v>
                </c:pt>
                <c:pt idx="20">
                  <c:v>0.78371032141059549</c:v>
                </c:pt>
                <c:pt idx="21">
                  <c:v>0.83345420777037671</c:v>
                </c:pt>
                <c:pt idx="22">
                  <c:v>0.81118807387555114</c:v>
                </c:pt>
                <c:pt idx="23">
                  <c:v>0.79457522495282029</c:v>
                </c:pt>
                <c:pt idx="24">
                  <c:v>0.836495771741397</c:v>
                </c:pt>
                <c:pt idx="25">
                  <c:v>0.74689239679780028</c:v>
                </c:pt>
                <c:pt idx="26">
                  <c:v>0.86502027515683921</c:v>
                </c:pt>
                <c:pt idx="27">
                  <c:v>0.8728715719924065</c:v>
                </c:pt>
                <c:pt idx="28">
                  <c:v>0.88395379309421451</c:v>
                </c:pt>
                <c:pt idx="29">
                  <c:v>0.82044277609376326</c:v>
                </c:pt>
                <c:pt idx="30">
                  <c:v>0.8707796466485962</c:v>
                </c:pt>
                <c:pt idx="31">
                  <c:v>0.85351200631745383</c:v>
                </c:pt>
                <c:pt idx="32">
                  <c:v>0.82439902835458545</c:v>
                </c:pt>
                <c:pt idx="33">
                  <c:v>0.86102978473705971</c:v>
                </c:pt>
                <c:pt idx="34">
                  <c:v>0.89813324032196551</c:v>
                </c:pt>
                <c:pt idx="35">
                  <c:v>0.8354525755900718</c:v>
                </c:pt>
                <c:pt idx="36">
                  <c:v>0.85637050040301765</c:v>
                </c:pt>
                <c:pt idx="37">
                  <c:v>0.8092612644610484</c:v>
                </c:pt>
                <c:pt idx="38">
                  <c:v>0.79708420146768666</c:v>
                </c:pt>
                <c:pt idx="39">
                  <c:v>0.81252924188708009</c:v>
                </c:pt>
                <c:pt idx="40">
                  <c:v>0.89640055397500584</c:v>
                </c:pt>
                <c:pt idx="41">
                  <c:v>0.81216736235790232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ED-4AC1-931E-6A2EFDE93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249583"/>
        <c:axId val="115634623"/>
      </c:lineChart>
      <c:catAx>
        <c:axId val="26324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Puzzle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4623"/>
        <c:crosses val="autoZero"/>
        <c:auto val="0"/>
        <c:lblAlgn val="ctr"/>
        <c:lblOffset val="100"/>
        <c:noMultiLvlLbl val="0"/>
      </c:catAx>
      <c:valAx>
        <c:axId val="1156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4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357187</xdr:colOff>
      <xdr:row>1</xdr:row>
      <xdr:rowOff>1</xdr:rowOff>
    </xdr:from>
    <xdr:to>
      <xdr:col>26</xdr:col>
      <xdr:colOff>323851</xdr:colOff>
      <xdr:row>18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939C7D-C613-44C3-BA04-68920A00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352425</xdr:colOff>
      <xdr:row>18</xdr:row>
      <xdr:rowOff>142875</xdr:rowOff>
    </xdr:from>
    <xdr:to>
      <xdr:col>26</xdr:col>
      <xdr:colOff>319089</xdr:colOff>
      <xdr:row>36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0F966D-BBEA-4A39-A995-B8DD8C675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73E0-8B3A-4BDF-BE8E-9109E3BDCF97}">
  <dimension ref="A1:P45"/>
  <sheetViews>
    <sheetView tabSelected="1" topLeftCell="G1" workbookViewId="0">
      <selection activeCell="I9" sqref="I9"/>
    </sheetView>
  </sheetViews>
  <sheetFormatPr defaultRowHeight="15" x14ac:dyDescent="0.25"/>
  <cols>
    <col min="1" max="1" width="9.7109375" style="3" bestFit="1" customWidth="1"/>
    <col min="2" max="2" width="9.7109375" style="3" customWidth="1"/>
    <col min="3" max="3" width="17.5703125" style="3" bestFit="1" customWidth="1"/>
    <col min="4" max="6" width="11" style="3" bestFit="1" customWidth="1"/>
    <col min="7" max="7" width="15.42578125" style="3" bestFit="1" customWidth="1"/>
    <col min="8" max="16384" width="9.140625" style="3"/>
  </cols>
  <sheetData>
    <row r="1" spans="1:16" x14ac:dyDescent="0.25">
      <c r="C1" s="3" t="s">
        <v>63</v>
      </c>
      <c r="D1" s="3">
        <v>7</v>
      </c>
    </row>
    <row r="2" spans="1:16" x14ac:dyDescent="0.25">
      <c r="C2" s="1" t="s">
        <v>71</v>
      </c>
      <c r="D2" s="3" t="s">
        <v>82</v>
      </c>
      <c r="E2" s="3" t="s">
        <v>62</v>
      </c>
      <c r="F2" s="3" t="s">
        <v>85</v>
      </c>
      <c r="G2" s="3" t="s">
        <v>72</v>
      </c>
      <c r="H2" s="3" t="s">
        <v>73</v>
      </c>
    </row>
    <row r="3" spans="1:16" x14ac:dyDescent="0.25">
      <c r="A3" s="3" t="s">
        <v>0</v>
      </c>
      <c r="C3" s="1" t="s">
        <v>61</v>
      </c>
      <c r="D3" s="3" t="s">
        <v>81</v>
      </c>
      <c r="E3" s="3" t="s">
        <v>84</v>
      </c>
      <c r="F3" s="3" t="s">
        <v>83</v>
      </c>
      <c r="G3" s="3" t="s">
        <v>86</v>
      </c>
      <c r="H3" s="3" t="s">
        <v>74</v>
      </c>
      <c r="K3" s="3" t="str">
        <f>C3</f>
        <v>Baseline</v>
      </c>
      <c r="L3" s="3" t="str">
        <f>D3</f>
        <v>Theor. Peak</v>
      </c>
      <c r="M3" s="3" t="str">
        <f t="shared" ref="M3:P3" si="0">E3</f>
        <v>Cache Opt.</v>
      </c>
      <c r="N3" s="3" t="str">
        <f t="shared" si="0"/>
        <v>SIMD Naïve</v>
      </c>
      <c r="O3" s="3" t="str">
        <f t="shared" si="0"/>
        <v>SIMD + setup</v>
      </c>
      <c r="P3" s="3" t="str">
        <f t="shared" si="0"/>
        <v>SIMD Opt</v>
      </c>
    </row>
    <row r="4" spans="1:16" x14ac:dyDescent="0.25">
      <c r="A4" s="3" t="s">
        <v>12</v>
      </c>
      <c r="C4" s="3">
        <f t="shared" ref="C4:F23" ca="1" si="1">VLOOKUP($A4,INDIRECT(CONCATENATE(C$2,"!$A$1:$P$43")),$D$1,FALSE)</f>
        <v>1024.9631899999999</v>
      </c>
      <c r="D4" s="3">
        <f t="shared" ca="1" si="1"/>
        <v>247.92156003505696</v>
      </c>
      <c r="E4" s="3">
        <f t="shared" ca="1" si="1"/>
        <v>811.98422400000004</v>
      </c>
      <c r="F4" s="3">
        <f t="shared" ca="1" si="1"/>
        <v>1109.467134</v>
      </c>
      <c r="G4" s="3">
        <f t="shared" ref="G4:H45" ca="1" si="2">VLOOKUP($A4,INDIRECT(CONCATENATE(G$2,"!$A$1:$P$43")),$D$1,FALSE)</f>
        <v>594.88080600000001</v>
      </c>
      <c r="H4" s="3">
        <f t="shared" ca="1" si="2"/>
        <v>305.31901800000003</v>
      </c>
      <c r="K4" s="3">
        <f ca="1">$D4/C4</f>
        <v>0.24188337928024223</v>
      </c>
      <c r="L4" s="3">
        <f t="shared" ref="L4:P19" ca="1" si="3">$D4/D4</f>
        <v>1</v>
      </c>
      <c r="M4" s="3">
        <f t="shared" ca="1" si="3"/>
        <v>0.30532805035761007</v>
      </c>
      <c r="N4" s="3">
        <f t="shared" ca="1" si="3"/>
        <v>0.22346003088997943</v>
      </c>
      <c r="O4" s="3">
        <f t="shared" ca="1" si="3"/>
        <v>0.41675837837514118</v>
      </c>
      <c r="P4" s="3">
        <f t="shared" ca="1" si="3"/>
        <v>0.81200824520880954</v>
      </c>
    </row>
    <row r="5" spans="1:16" x14ac:dyDescent="0.25">
      <c r="A5" s="3" t="s">
        <v>27</v>
      </c>
      <c r="C5" s="3">
        <f t="shared" ca="1" si="1"/>
        <v>1025.5262230000001</v>
      </c>
      <c r="D5" s="3">
        <f t="shared" ca="1" si="1"/>
        <v>215.36727408616636</v>
      </c>
      <c r="E5" s="3">
        <f t="shared" ca="1" si="1"/>
        <v>828.11721899999998</v>
      </c>
      <c r="F5" s="3">
        <f t="shared" ca="1" si="1"/>
        <v>1095.7911340000001</v>
      </c>
      <c r="G5" s="3">
        <f t="shared" ca="1" si="2"/>
        <v>511.99398200000002</v>
      </c>
      <c r="H5" s="3">
        <f t="shared" ca="1" si="2"/>
        <v>277.27106700000002</v>
      </c>
      <c r="K5" s="3">
        <f t="shared" ref="K5:K45" ca="1" si="4">$D5/C5</f>
        <v>0.21000659881338435</v>
      </c>
      <c r="L5" s="3">
        <f t="shared" ca="1" si="3"/>
        <v>1</v>
      </c>
      <c r="M5" s="3">
        <f t="shared" ca="1" si="3"/>
        <v>0.26006858587753429</v>
      </c>
      <c r="N5" s="3">
        <f t="shared" ca="1" si="3"/>
        <v>0.19654044224651152</v>
      </c>
      <c r="O5" s="3">
        <f t="shared" ca="1" si="3"/>
        <v>0.42064415141146394</v>
      </c>
      <c r="P5" s="3">
        <f t="shared" ca="1" si="3"/>
        <v>0.77673908214219245</v>
      </c>
    </row>
    <row r="6" spans="1:16" x14ac:dyDescent="0.25">
      <c r="A6" s="3" t="s">
        <v>19</v>
      </c>
      <c r="C6" s="3">
        <f t="shared" ca="1" si="1"/>
        <v>1058.9661840000001</v>
      </c>
      <c r="D6" s="3">
        <f t="shared" ca="1" si="1"/>
        <v>263.22443578622358</v>
      </c>
      <c r="E6" s="3">
        <f t="shared" ca="1" si="1"/>
        <v>831.51219100000003</v>
      </c>
      <c r="F6" s="3">
        <f t="shared" ca="1" si="1"/>
        <v>1165.7197679999999</v>
      </c>
      <c r="G6" s="3">
        <f t="shared" ca="1" si="2"/>
        <v>613.10137499999996</v>
      </c>
      <c r="H6" s="3">
        <f t="shared" ca="1" si="2"/>
        <v>326.187973</v>
      </c>
      <c r="K6" s="3">
        <f t="shared" ca="1" si="4"/>
        <v>0.24856736670471768</v>
      </c>
      <c r="L6" s="3">
        <f t="shared" ca="1" si="3"/>
        <v>1</v>
      </c>
      <c r="M6" s="3">
        <f t="shared" ca="1" si="3"/>
        <v>0.31656112638548622</v>
      </c>
      <c r="N6" s="3">
        <f t="shared" ca="1" si="3"/>
        <v>0.2258042138530704</v>
      </c>
      <c r="O6" s="3">
        <f t="shared" ca="1" si="3"/>
        <v>0.4293326463119147</v>
      </c>
      <c r="P6" s="3">
        <f t="shared" ca="1" si="3"/>
        <v>0.80697161629016767</v>
      </c>
    </row>
    <row r="7" spans="1:16" x14ac:dyDescent="0.25">
      <c r="A7" s="3" t="s">
        <v>24</v>
      </c>
      <c r="C7" s="3">
        <f t="shared" ca="1" si="1"/>
        <v>1078.952769</v>
      </c>
      <c r="D7" s="3">
        <f t="shared" ca="1" si="1"/>
        <v>240.95004440064011</v>
      </c>
      <c r="E7" s="3">
        <f t="shared" ca="1" si="1"/>
        <v>824.718119</v>
      </c>
      <c r="F7" s="3">
        <f t="shared" ca="1" si="1"/>
        <v>1083.0191749999999</v>
      </c>
      <c r="G7" s="3">
        <f t="shared" ca="1" si="2"/>
        <v>562.110816</v>
      </c>
      <c r="H7" s="3">
        <f t="shared" ca="1" si="2"/>
        <v>321.168361</v>
      </c>
      <c r="K7" s="3">
        <f t="shared" ca="1" si="4"/>
        <v>0.22331843554556938</v>
      </c>
      <c r="L7" s="3">
        <f t="shared" ca="1" si="3"/>
        <v>1</v>
      </c>
      <c r="M7" s="3">
        <f t="shared" ca="1" si="3"/>
        <v>0.29216048350289742</v>
      </c>
      <c r="N7" s="3">
        <f t="shared" ca="1" si="3"/>
        <v>0.22247994307269781</v>
      </c>
      <c r="O7" s="3">
        <f t="shared" ca="1" si="3"/>
        <v>0.42865221152520949</v>
      </c>
      <c r="P7" s="3">
        <f t="shared" ca="1" si="3"/>
        <v>0.75022970397958999</v>
      </c>
    </row>
    <row r="8" spans="1:16" x14ac:dyDescent="0.25">
      <c r="A8" s="3" t="s">
        <v>15</v>
      </c>
      <c r="C8" s="3">
        <f t="shared" ca="1" si="1"/>
        <v>1083.8801719999999</v>
      </c>
      <c r="D8" s="3">
        <f t="shared" ca="1" si="1"/>
        <v>230.2360460577674</v>
      </c>
      <c r="E8" s="3">
        <f t="shared" ca="1" si="1"/>
        <v>905.53955199999996</v>
      </c>
      <c r="F8" s="3">
        <f t="shared" ca="1" si="1"/>
        <v>1099.594067</v>
      </c>
      <c r="G8" s="3">
        <f t="shared" ca="1" si="2"/>
        <v>537.76502700000003</v>
      </c>
      <c r="H8" s="3">
        <f t="shared" ca="1" si="2"/>
        <v>301.04020300000002</v>
      </c>
      <c r="K8" s="3">
        <f t="shared" ca="1" si="4"/>
        <v>0.21241835767964157</v>
      </c>
      <c r="L8" s="3">
        <f t="shared" ca="1" si="3"/>
        <v>1</v>
      </c>
      <c r="M8" s="3">
        <f t="shared" ca="1" si="3"/>
        <v>0.25425288773887528</v>
      </c>
      <c r="N8" s="3">
        <f t="shared" ca="1" si="3"/>
        <v>0.2093827649378972</v>
      </c>
      <c r="O8" s="3">
        <f t="shared" ca="1" si="3"/>
        <v>0.4281350301676784</v>
      </c>
      <c r="P8" s="3">
        <f t="shared" ca="1" si="3"/>
        <v>0.76480165693273661</v>
      </c>
    </row>
    <row r="9" spans="1:16" x14ac:dyDescent="0.25">
      <c r="A9" s="3" t="s">
        <v>18</v>
      </c>
      <c r="C9" s="3">
        <f t="shared" ca="1" si="1"/>
        <v>1093.926786</v>
      </c>
      <c r="D9" s="3">
        <f t="shared" ca="1" si="1"/>
        <v>235.441302701338</v>
      </c>
      <c r="E9" s="3">
        <f t="shared" ca="1" si="1"/>
        <v>844.62433699999997</v>
      </c>
      <c r="F9" s="3">
        <f t="shared" ca="1" si="1"/>
        <v>1121.8080030000001</v>
      </c>
      <c r="G9" s="3">
        <f t="shared" ca="1" si="2"/>
        <v>578.35698100000002</v>
      </c>
      <c r="H9" s="3">
        <f t="shared" ca="1" si="2"/>
        <v>304.25763699999999</v>
      </c>
      <c r="K9" s="3">
        <f t="shared" ca="1" si="4"/>
        <v>0.21522583203419063</v>
      </c>
      <c r="L9" s="3">
        <f t="shared" ca="1" si="3"/>
        <v>1</v>
      </c>
      <c r="M9" s="3">
        <f t="shared" ca="1" si="3"/>
        <v>0.27875268612031245</v>
      </c>
      <c r="N9" s="3">
        <f t="shared" ca="1" si="3"/>
        <v>0.20987664740464326</v>
      </c>
      <c r="O9" s="3">
        <f t="shared" ca="1" si="3"/>
        <v>0.40708647156683669</v>
      </c>
      <c r="P9" s="3">
        <f t="shared" ca="1" si="3"/>
        <v>0.773822162765755</v>
      </c>
    </row>
    <row r="10" spans="1:16" x14ac:dyDescent="0.25">
      <c r="A10" s="3" t="s">
        <v>14</v>
      </c>
      <c r="C10" s="3">
        <f t="shared" ca="1" si="1"/>
        <v>1189.9175150000001</v>
      </c>
      <c r="D10" s="3">
        <f t="shared" ca="1" si="1"/>
        <v>237.62892433296858</v>
      </c>
      <c r="E10" s="3">
        <f t="shared" ca="1" si="1"/>
        <v>949.65154399999994</v>
      </c>
      <c r="F10" s="3">
        <f t="shared" ca="1" si="1"/>
        <v>1118.0470499999999</v>
      </c>
      <c r="G10" s="3">
        <f t="shared" ca="1" si="2"/>
        <v>594.84083799999996</v>
      </c>
      <c r="H10" s="3">
        <f t="shared" ca="1" si="2"/>
        <v>310.45972599999999</v>
      </c>
      <c r="K10" s="3">
        <f t="shared" ca="1" si="4"/>
        <v>0.19970201407865532</v>
      </c>
      <c r="L10" s="3">
        <f t="shared" ca="1" si="3"/>
        <v>1</v>
      </c>
      <c r="M10" s="3">
        <f t="shared" ca="1" si="3"/>
        <v>0.25022749221473239</v>
      </c>
      <c r="N10" s="3">
        <f t="shared" ca="1" si="3"/>
        <v>0.21253928833582506</v>
      </c>
      <c r="O10" s="3">
        <f t="shared" ca="1" si="3"/>
        <v>0.39948320483834804</v>
      </c>
      <c r="P10" s="3">
        <f t="shared" ca="1" si="3"/>
        <v>0.76540982430992865</v>
      </c>
    </row>
    <row r="11" spans="1:16" x14ac:dyDescent="0.25">
      <c r="A11" s="3" t="s">
        <v>21</v>
      </c>
      <c r="C11" s="3">
        <f t="shared" ca="1" si="1"/>
        <v>1234.9934459999999</v>
      </c>
      <c r="D11" s="3">
        <f t="shared" ca="1" si="1"/>
        <v>250.11793667566383</v>
      </c>
      <c r="E11" s="3">
        <f t="shared" ca="1" si="1"/>
        <v>977.06711600000006</v>
      </c>
      <c r="F11" s="3">
        <f t="shared" ca="1" si="1"/>
        <v>1163.934649</v>
      </c>
      <c r="G11" s="3">
        <f t="shared" ca="1" si="2"/>
        <v>570.35530900000003</v>
      </c>
      <c r="H11" s="3">
        <f t="shared" ca="1" si="2"/>
        <v>317.32402000000002</v>
      </c>
      <c r="K11" s="3">
        <f t="shared" ca="1" si="4"/>
        <v>0.20252571986172616</v>
      </c>
      <c r="L11" s="3">
        <f t="shared" ca="1" si="3"/>
        <v>1</v>
      </c>
      <c r="M11" s="3">
        <f t="shared" ca="1" si="3"/>
        <v>0.25598849104616045</v>
      </c>
      <c r="N11" s="3">
        <f t="shared" ca="1" si="3"/>
        <v>0.21489001714190212</v>
      </c>
      <c r="O11" s="3">
        <f t="shared" ca="1" si="3"/>
        <v>0.43853004036061988</v>
      </c>
      <c r="P11" s="3">
        <f t="shared" ca="1" si="3"/>
        <v>0.78820990820570036</v>
      </c>
    </row>
    <row r="12" spans="1:16" x14ac:dyDescent="0.25">
      <c r="A12" s="3" t="s">
        <v>30</v>
      </c>
      <c r="C12" s="3">
        <f t="shared" ca="1" si="1"/>
        <v>1307.488372</v>
      </c>
      <c r="D12" s="3">
        <f t="shared" ca="1" si="1"/>
        <v>270.77109150380318</v>
      </c>
      <c r="E12" s="3">
        <f t="shared" ca="1" si="1"/>
        <v>989.08966099999998</v>
      </c>
      <c r="F12" s="3">
        <f t="shared" ca="1" si="1"/>
        <v>1176.6729359999999</v>
      </c>
      <c r="G12" s="3">
        <f t="shared" ca="1" si="2"/>
        <v>607.52578500000004</v>
      </c>
      <c r="H12" s="3">
        <f t="shared" ca="1" si="2"/>
        <v>336.865274</v>
      </c>
      <c r="K12" s="3">
        <f t="shared" ca="1" si="4"/>
        <v>0.20709254269666513</v>
      </c>
      <c r="L12" s="3">
        <f t="shared" ca="1" si="3"/>
        <v>1</v>
      </c>
      <c r="M12" s="3">
        <f t="shared" ca="1" si="3"/>
        <v>0.27375788280917351</v>
      </c>
      <c r="N12" s="3">
        <f t="shared" ca="1" si="3"/>
        <v>0.23011584886473771</v>
      </c>
      <c r="O12" s="3">
        <f t="shared" ca="1" si="3"/>
        <v>0.44569481360170277</v>
      </c>
      <c r="P12" s="3">
        <f t="shared" ca="1" si="3"/>
        <v>0.80379639102783618</v>
      </c>
    </row>
    <row r="13" spans="1:16" x14ac:dyDescent="0.25">
      <c r="A13" s="3" t="s">
        <v>17</v>
      </c>
      <c r="C13" s="3">
        <f t="shared" ca="1" si="1"/>
        <v>1366.4590920000001</v>
      </c>
      <c r="D13" s="3">
        <f t="shared" ca="1" si="1"/>
        <v>226.47573940956977</v>
      </c>
      <c r="E13" s="3">
        <f t="shared" ca="1" si="1"/>
        <v>1033.6210490000001</v>
      </c>
      <c r="F13" s="3">
        <f t="shared" ca="1" si="1"/>
        <v>1124.3497589999999</v>
      </c>
      <c r="G13" s="3">
        <f t="shared" ca="1" si="2"/>
        <v>537.46381099999996</v>
      </c>
      <c r="H13" s="3">
        <f t="shared" ca="1" si="2"/>
        <v>294.286765</v>
      </c>
      <c r="K13" s="3">
        <f t="shared" ca="1" si="4"/>
        <v>0.16573912877120348</v>
      </c>
      <c r="L13" s="3">
        <f t="shared" ca="1" si="3"/>
        <v>1</v>
      </c>
      <c r="M13" s="3">
        <f t="shared" ca="1" si="3"/>
        <v>0.219109062870458</v>
      </c>
      <c r="N13" s="3">
        <f t="shared" ca="1" si="3"/>
        <v>0.20142819224775568</v>
      </c>
      <c r="O13" s="3">
        <f t="shared" ca="1" si="3"/>
        <v>0.42137858358908148</v>
      </c>
      <c r="P13" s="3">
        <f t="shared" ca="1" si="3"/>
        <v>0.76957500759359587</v>
      </c>
    </row>
    <row r="14" spans="1:16" x14ac:dyDescent="0.25">
      <c r="A14" s="3" t="s">
        <v>29</v>
      </c>
      <c r="C14" s="3">
        <f t="shared" ca="1" si="1"/>
        <v>1402.3562059999999</v>
      </c>
      <c r="D14" s="3">
        <f t="shared" ca="1" si="1"/>
        <v>263.0624993691265</v>
      </c>
      <c r="E14" s="3">
        <f t="shared" ca="1" si="1"/>
        <v>1033.4749589999999</v>
      </c>
      <c r="F14" s="3">
        <f t="shared" ca="1" si="1"/>
        <v>1186.169155</v>
      </c>
      <c r="G14" s="3">
        <f t="shared" ca="1" si="2"/>
        <v>597.14111400000002</v>
      </c>
      <c r="H14" s="3">
        <f t="shared" ca="1" si="2"/>
        <v>334.67305599999997</v>
      </c>
      <c r="K14" s="3">
        <f t="shared" ca="1" si="4"/>
        <v>0.18758607709197567</v>
      </c>
      <c r="L14" s="3">
        <f t="shared" ca="1" si="3"/>
        <v>1</v>
      </c>
      <c r="M14" s="3">
        <f t="shared" ca="1" si="3"/>
        <v>0.25454172554279231</v>
      </c>
      <c r="N14" s="3">
        <f t="shared" ca="1" si="3"/>
        <v>0.22177486091275614</v>
      </c>
      <c r="O14" s="3">
        <f t="shared" ca="1" si="3"/>
        <v>0.44053657201223378</v>
      </c>
      <c r="P14" s="3">
        <f t="shared" ca="1" si="3"/>
        <v>0.78602831824360109</v>
      </c>
    </row>
    <row r="15" spans="1:16" x14ac:dyDescent="0.25">
      <c r="A15" s="3" t="s">
        <v>16</v>
      </c>
      <c r="C15" s="3">
        <f t="shared" ca="1" si="1"/>
        <v>1441.687719</v>
      </c>
      <c r="D15" s="3">
        <f t="shared" ca="1" si="1"/>
        <v>277.14569436021833</v>
      </c>
      <c r="E15" s="3">
        <f t="shared" ca="1" si="1"/>
        <v>1081.4919910000001</v>
      </c>
      <c r="F15" s="3">
        <f t="shared" ca="1" si="1"/>
        <v>1248.750965</v>
      </c>
      <c r="G15" s="3">
        <f t="shared" ca="1" si="2"/>
        <v>620.65429200000005</v>
      </c>
      <c r="H15" s="3">
        <f t="shared" ca="1" si="2"/>
        <v>350.37327900000003</v>
      </c>
      <c r="K15" s="3">
        <f t="shared" ca="1" si="4"/>
        <v>0.19223698080223317</v>
      </c>
      <c r="L15" s="3">
        <f t="shared" ca="1" si="3"/>
        <v>1</v>
      </c>
      <c r="M15" s="3">
        <f t="shared" ca="1" si="3"/>
        <v>0.25626236409199477</v>
      </c>
      <c r="N15" s="3">
        <f t="shared" ca="1" si="3"/>
        <v>0.22193832247426398</v>
      </c>
      <c r="O15" s="3">
        <f t="shared" ca="1" si="3"/>
        <v>0.44653794863343715</v>
      </c>
      <c r="P15" s="3">
        <f t="shared" ca="1" si="3"/>
        <v>0.79100122917826254</v>
      </c>
    </row>
    <row r="16" spans="1:16" x14ac:dyDescent="0.25">
      <c r="A16" s="3" t="s">
        <v>48</v>
      </c>
      <c r="C16" s="3">
        <f t="shared" ca="1" si="1"/>
        <v>1445.3438779999999</v>
      </c>
      <c r="D16" s="3">
        <f t="shared" ca="1" si="1"/>
        <v>315.85163265306119</v>
      </c>
      <c r="E16" s="3">
        <f t="shared" ca="1" si="1"/>
        <v>1086.799796</v>
      </c>
      <c r="F16" s="3">
        <f t="shared" ca="1" si="1"/>
        <v>1216.5316330000001</v>
      </c>
      <c r="G16" s="3">
        <f t="shared" ca="1" si="2"/>
        <v>723.031429</v>
      </c>
      <c r="H16" s="3">
        <f t="shared" ca="1" si="2"/>
        <v>383.76081599999998</v>
      </c>
      <c r="K16" s="3">
        <f t="shared" ca="1" si="4"/>
        <v>0.21853043933746902</v>
      </c>
      <c r="L16" s="3">
        <f t="shared" ca="1" si="3"/>
        <v>1</v>
      </c>
      <c r="M16" s="3">
        <f t="shared" ca="1" si="3"/>
        <v>0.29062540664394931</v>
      </c>
      <c r="N16" s="3">
        <f t="shared" ca="1" si="3"/>
        <v>0.25963289739878154</v>
      </c>
      <c r="O16" s="3">
        <f t="shared" ca="1" si="3"/>
        <v>0.43684357274745961</v>
      </c>
      <c r="P16" s="3">
        <f t="shared" ca="1" si="3"/>
        <v>0.82304294624248764</v>
      </c>
    </row>
    <row r="17" spans="1:16" x14ac:dyDescent="0.25">
      <c r="A17" s="3" t="s">
        <v>52</v>
      </c>
      <c r="C17" s="3">
        <f t="shared" ca="1" si="1"/>
        <v>1546.685219</v>
      </c>
      <c r="D17" s="3">
        <f t="shared" ca="1" si="1"/>
        <v>230.29810565635006</v>
      </c>
      <c r="E17" s="3">
        <f t="shared" ca="1" si="1"/>
        <v>1127.2533619999999</v>
      </c>
      <c r="F17" s="3">
        <f t="shared" ca="1" si="1"/>
        <v>1126.4612589999999</v>
      </c>
      <c r="G17" s="3">
        <f t="shared" ca="1" si="2"/>
        <v>595.09850600000004</v>
      </c>
      <c r="H17" s="3">
        <f t="shared" ca="1" si="2"/>
        <v>294.30944499999998</v>
      </c>
      <c r="K17" s="3">
        <f t="shared" ca="1" si="4"/>
        <v>0.14889785124166888</v>
      </c>
      <c r="L17" s="3">
        <f t="shared" ca="1" si="3"/>
        <v>1</v>
      </c>
      <c r="M17" s="3">
        <f t="shared" ca="1" si="3"/>
        <v>0.20430021627768724</v>
      </c>
      <c r="N17" s="3">
        <f t="shared" ca="1" si="3"/>
        <v>0.20444387573594316</v>
      </c>
      <c r="O17" s="3">
        <f t="shared" ca="1" si="3"/>
        <v>0.38699157086499231</v>
      </c>
      <c r="P17" s="3">
        <f t="shared" ca="1" si="3"/>
        <v>0.7825032786710262</v>
      </c>
    </row>
    <row r="18" spans="1:16" x14ac:dyDescent="0.25">
      <c r="A18" s="3" t="s">
        <v>53</v>
      </c>
      <c r="C18" s="3">
        <f t="shared" ca="1" si="1"/>
        <v>1559.2903679999999</v>
      </c>
      <c r="D18" s="3">
        <f t="shared" ca="1" si="1"/>
        <v>397.23237854535245</v>
      </c>
      <c r="E18" s="3">
        <f t="shared" ca="1" si="1"/>
        <v>1139.4363940000001</v>
      </c>
      <c r="F18" s="3">
        <f t="shared" ca="1" si="1"/>
        <v>1367.7792750000001</v>
      </c>
      <c r="G18" s="3">
        <f t="shared" ca="1" si="2"/>
        <v>815.73574799999994</v>
      </c>
      <c r="H18" s="3">
        <f t="shared" ca="1" si="2"/>
        <v>449.00786299999999</v>
      </c>
      <c r="K18" s="3">
        <f t="shared" ca="1" si="4"/>
        <v>0.25475202482963871</v>
      </c>
      <c r="L18" s="3">
        <f t="shared" ca="1" si="3"/>
        <v>1</v>
      </c>
      <c r="M18" s="3">
        <f t="shared" ca="1" si="3"/>
        <v>0.34862181042933443</v>
      </c>
      <c r="N18" s="3">
        <f t="shared" ca="1" si="3"/>
        <v>0.29042140483182305</v>
      </c>
      <c r="O18" s="3">
        <f t="shared" ca="1" si="3"/>
        <v>0.48696208241366967</v>
      </c>
      <c r="P18" s="3">
        <f t="shared" ca="1" si="3"/>
        <v>0.88468913638011826</v>
      </c>
    </row>
    <row r="19" spans="1:16" x14ac:dyDescent="0.25">
      <c r="A19" s="3" t="s">
        <v>50</v>
      </c>
      <c r="C19" s="3">
        <f t="shared" ca="1" si="1"/>
        <v>1651.8007709999999</v>
      </c>
      <c r="D19" s="3">
        <f t="shared" ca="1" si="1"/>
        <v>271.79060637924994</v>
      </c>
      <c r="E19" s="3">
        <f t="shared" ca="1" si="1"/>
        <v>1175.16093</v>
      </c>
      <c r="F19" s="3">
        <f t="shared" ca="1" si="1"/>
        <v>1192.2039259999999</v>
      </c>
      <c r="G19" s="3">
        <f t="shared" ca="1" si="2"/>
        <v>646.88292999999999</v>
      </c>
      <c r="H19" s="3">
        <f t="shared" ca="1" si="2"/>
        <v>352.36368700000003</v>
      </c>
      <c r="K19" s="3">
        <f t="shared" ca="1" si="4"/>
        <v>0.16454200237157413</v>
      </c>
      <c r="L19" s="3">
        <f t="shared" ca="1" si="3"/>
        <v>1</v>
      </c>
      <c r="M19" s="3">
        <f t="shared" ca="1" si="3"/>
        <v>0.23127947793435399</v>
      </c>
      <c r="N19" s="3">
        <f t="shared" ca="1" si="3"/>
        <v>0.22797325226997278</v>
      </c>
      <c r="O19" s="3">
        <f t="shared" ca="1" si="3"/>
        <v>0.42015424085970232</v>
      </c>
      <c r="P19" s="3">
        <f t="shared" ca="1" si="3"/>
        <v>0.77133545937510273</v>
      </c>
    </row>
    <row r="20" spans="1:16" x14ac:dyDescent="0.25">
      <c r="A20" s="3" t="s">
        <v>31</v>
      </c>
      <c r="C20" s="3">
        <f t="shared" ca="1" si="1"/>
        <v>1694.123186</v>
      </c>
      <c r="D20" s="3">
        <f t="shared" ca="1" si="1"/>
        <v>234.32994877424073</v>
      </c>
      <c r="E20" s="3">
        <f t="shared" ca="1" si="1"/>
        <v>1212.6489409999999</v>
      </c>
      <c r="F20" s="3">
        <f t="shared" ca="1" si="1"/>
        <v>1163.638371</v>
      </c>
      <c r="G20" s="3">
        <f t="shared" ca="1" si="2"/>
        <v>574.48542499999996</v>
      </c>
      <c r="H20" s="3">
        <f t="shared" ca="1" si="2"/>
        <v>302.891572</v>
      </c>
      <c r="K20" s="3">
        <f t="shared" ca="1" si="4"/>
        <v>0.13831930919233681</v>
      </c>
      <c r="L20" s="3">
        <f t="shared" ref="L20:L45" ca="1" si="5">$D20/D20</f>
        <v>1</v>
      </c>
      <c r="M20" s="3">
        <f t="shared" ref="M20:M45" ca="1" si="6">$D20/E20</f>
        <v>0.19323807645517149</v>
      </c>
      <c r="N20" s="3">
        <f t="shared" ref="N20:N45" ca="1" si="7">$D20/F20</f>
        <v>0.20137695233688777</v>
      </c>
      <c r="O20" s="3">
        <f t="shared" ref="O20:P45" ca="1" si="8">$D20/G20</f>
        <v>0.40789537658721409</v>
      </c>
      <c r="P20" s="3">
        <f t="shared" ca="1" si="8"/>
        <v>0.77364301432012361</v>
      </c>
    </row>
    <row r="21" spans="1:16" x14ac:dyDescent="0.25">
      <c r="A21" s="3" t="s">
        <v>25</v>
      </c>
      <c r="C21" s="3">
        <f t="shared" ca="1" si="1"/>
        <v>1709.728255</v>
      </c>
      <c r="D21" s="3">
        <f t="shared" ca="1" si="1"/>
        <v>325.16227372154026</v>
      </c>
      <c r="E21" s="3">
        <f t="shared" ca="1" si="1"/>
        <v>1257.8372079999999</v>
      </c>
      <c r="F21" s="3">
        <f t="shared" ca="1" si="1"/>
        <v>1276.9878570000001</v>
      </c>
      <c r="G21" s="3">
        <f t="shared" ca="1" si="2"/>
        <v>695.48800600000004</v>
      </c>
      <c r="H21" s="3">
        <f t="shared" ca="1" si="2"/>
        <v>387.76493900000003</v>
      </c>
      <c r="K21" s="3">
        <f t="shared" ca="1" si="4"/>
        <v>0.19018359951098793</v>
      </c>
      <c r="L21" s="3">
        <f t="shared" ca="1" si="5"/>
        <v>1</v>
      </c>
      <c r="M21" s="3">
        <f t="shared" ca="1" si="6"/>
        <v>0.25850902776088042</v>
      </c>
      <c r="N21" s="3">
        <f t="shared" ca="1" si="7"/>
        <v>0.25463223627312864</v>
      </c>
      <c r="O21" s="3">
        <f t="shared" ca="1" si="8"/>
        <v>0.46753110178227897</v>
      </c>
      <c r="P21" s="3">
        <f t="shared" ca="1" si="8"/>
        <v>0.83855511681921358</v>
      </c>
    </row>
    <row r="22" spans="1:16" x14ac:dyDescent="0.25">
      <c r="A22" s="3" t="s">
        <v>26</v>
      </c>
      <c r="C22" s="3">
        <f t="shared" ca="1" si="1"/>
        <v>1770.084807</v>
      </c>
      <c r="D22" s="3">
        <f t="shared" ca="1" si="1"/>
        <v>303.4939544407153</v>
      </c>
      <c r="E22" s="3">
        <f t="shared" ca="1" si="1"/>
        <v>1269.402167</v>
      </c>
      <c r="F22" s="3">
        <f t="shared" ca="1" si="1"/>
        <v>1263.931955</v>
      </c>
      <c r="G22" s="3">
        <f t="shared" ca="1" si="2"/>
        <v>674.520262</v>
      </c>
      <c r="H22" s="3">
        <f t="shared" ca="1" si="2"/>
        <v>367.71349500000002</v>
      </c>
      <c r="K22" s="3">
        <f t="shared" ca="1" si="4"/>
        <v>0.17145729585413888</v>
      </c>
      <c r="L22" s="3">
        <f t="shared" ca="1" si="5"/>
        <v>1</v>
      </c>
      <c r="M22" s="3">
        <f t="shared" ca="1" si="6"/>
        <v>0.23908416286854764</v>
      </c>
      <c r="N22" s="3">
        <f t="shared" ca="1" si="7"/>
        <v>0.24011890295210972</v>
      </c>
      <c r="O22" s="3">
        <f t="shared" ca="1" si="8"/>
        <v>0.44994045625973395</v>
      </c>
      <c r="P22" s="3">
        <f t="shared" ca="1" si="8"/>
        <v>0.82535440925472503</v>
      </c>
    </row>
    <row r="23" spans="1:16" x14ac:dyDescent="0.25">
      <c r="A23" s="3" t="s">
        <v>28</v>
      </c>
      <c r="C23" s="3">
        <f t="shared" ca="1" si="1"/>
        <v>1823.697015</v>
      </c>
      <c r="D23" s="3">
        <f t="shared" ca="1" si="1"/>
        <v>313.44772959748593</v>
      </c>
      <c r="E23" s="3">
        <f t="shared" ca="1" si="1"/>
        <v>1342.9453410000001</v>
      </c>
      <c r="F23" s="3">
        <f t="shared" ca="1" si="1"/>
        <v>1292.814353</v>
      </c>
      <c r="G23" s="3">
        <f t="shared" ca="1" si="2"/>
        <v>714.200872</v>
      </c>
      <c r="H23" s="3">
        <f t="shared" ca="1" si="2"/>
        <v>402.61183799999998</v>
      </c>
      <c r="K23" s="3">
        <f t="shared" ca="1" si="4"/>
        <v>0.17187489315350221</v>
      </c>
      <c r="L23" s="3">
        <f t="shared" ca="1" si="5"/>
        <v>1</v>
      </c>
      <c r="M23" s="3">
        <f t="shared" ca="1" si="6"/>
        <v>0.23340319224316511</v>
      </c>
      <c r="N23" s="3">
        <f t="shared" ca="1" si="7"/>
        <v>0.24245378222335218</v>
      </c>
      <c r="O23" s="3">
        <f t="shared" ca="1" si="8"/>
        <v>0.43887895112719205</v>
      </c>
      <c r="P23" s="3">
        <f t="shared" ca="1" si="8"/>
        <v>0.77853580052329696</v>
      </c>
    </row>
    <row r="24" spans="1:16" x14ac:dyDescent="0.25">
      <c r="A24" s="3" t="s">
        <v>42</v>
      </c>
      <c r="C24" s="3">
        <f t="shared" ref="C24:F45" ca="1" si="9">VLOOKUP($A24,INDIRECT(CONCATENATE(C$2,"!$A$1:$P$43")),$D$1,FALSE)</f>
        <v>1859.755107</v>
      </c>
      <c r="D24" s="3">
        <f t="shared" ca="1" si="9"/>
        <v>308.92213902765229</v>
      </c>
      <c r="E24" s="3">
        <f t="shared" ca="1" si="9"/>
        <v>1287.040647</v>
      </c>
      <c r="F24" s="3">
        <f t="shared" ca="1" si="9"/>
        <v>1251.619829</v>
      </c>
      <c r="G24" s="3">
        <f t="shared" ca="1" si="2"/>
        <v>682.96731999999997</v>
      </c>
      <c r="H24" s="3">
        <f t="shared" ca="1" si="2"/>
        <v>394.17898500000001</v>
      </c>
      <c r="K24" s="3">
        <f t="shared" ca="1" si="4"/>
        <v>0.16610904191895429</v>
      </c>
      <c r="L24" s="3">
        <f t="shared" ca="1" si="5"/>
        <v>1</v>
      </c>
      <c r="M24" s="3">
        <f t="shared" ca="1" si="6"/>
        <v>0.24002516140242172</v>
      </c>
      <c r="N24" s="3">
        <f t="shared" ca="1" si="7"/>
        <v>0.24681786902854533</v>
      </c>
      <c r="O24" s="3">
        <f t="shared" ca="1" si="8"/>
        <v>0.45232345674702606</v>
      </c>
      <c r="P24" s="3">
        <f t="shared" ca="1" si="8"/>
        <v>0.78371032141059549</v>
      </c>
    </row>
    <row r="25" spans="1:16" x14ac:dyDescent="0.25">
      <c r="A25" s="3" t="s">
        <v>51</v>
      </c>
      <c r="C25" s="3">
        <f t="shared" ca="1" si="9"/>
        <v>1947.5392139999999</v>
      </c>
      <c r="D25" s="3">
        <f t="shared" ca="1" si="9"/>
        <v>337.48393221698336</v>
      </c>
      <c r="E25" s="3">
        <f t="shared" ca="1" si="9"/>
        <v>1322.5947120000001</v>
      </c>
      <c r="F25" s="3">
        <f t="shared" ca="1" si="9"/>
        <v>1289.8889200000001</v>
      </c>
      <c r="G25" s="3">
        <f t="shared" ca="1" si="2"/>
        <v>796.491579</v>
      </c>
      <c r="H25" s="3">
        <f t="shared" ca="1" si="2"/>
        <v>404.92198500000001</v>
      </c>
      <c r="K25" s="3">
        <f t="shared" ca="1" si="4"/>
        <v>0.17328736170802636</v>
      </c>
      <c r="L25" s="3">
        <f t="shared" ca="1" si="5"/>
        <v>1</v>
      </c>
      <c r="M25" s="3">
        <f t="shared" ca="1" si="6"/>
        <v>0.25516806407508408</v>
      </c>
      <c r="N25" s="3">
        <f t="shared" ca="1" si="7"/>
        <v>0.26163798059214538</v>
      </c>
      <c r="O25" s="3">
        <f t="shared" ca="1" si="8"/>
        <v>0.42371312028269836</v>
      </c>
      <c r="P25" s="3">
        <f t="shared" ca="1" si="8"/>
        <v>0.83345420777037671</v>
      </c>
    </row>
    <row r="26" spans="1:16" x14ac:dyDescent="0.25">
      <c r="A26" s="3" t="s">
        <v>54</v>
      </c>
      <c r="C26" s="3">
        <f t="shared" ca="1" si="9"/>
        <v>1982.557687</v>
      </c>
      <c r="D26" s="3">
        <f t="shared" ca="1" si="9"/>
        <v>267.70190409026799</v>
      </c>
      <c r="E26" s="3">
        <f t="shared" ca="1" si="9"/>
        <v>1407.9768690000001</v>
      </c>
      <c r="F26" s="3">
        <f t="shared" ca="1" si="9"/>
        <v>1157.0589560000001</v>
      </c>
      <c r="G26" s="3">
        <f t="shared" ca="1" si="2"/>
        <v>607.183357</v>
      </c>
      <c r="H26" s="3">
        <f t="shared" ca="1" si="2"/>
        <v>330.01213000000001</v>
      </c>
      <c r="K26" s="3">
        <f t="shared" ca="1" si="4"/>
        <v>0.13502855722465945</v>
      </c>
      <c r="L26" s="3">
        <f t="shared" ca="1" si="5"/>
        <v>1</v>
      </c>
      <c r="M26" s="3">
        <f t="shared" ca="1" si="6"/>
        <v>0.19013231679040316</v>
      </c>
      <c r="N26" s="3">
        <f t="shared" ca="1" si="7"/>
        <v>0.23136410007639055</v>
      </c>
      <c r="O26" s="3">
        <f t="shared" ca="1" si="8"/>
        <v>0.44089137326316402</v>
      </c>
      <c r="P26" s="3">
        <f t="shared" ca="1" si="8"/>
        <v>0.81118807387555114</v>
      </c>
    </row>
    <row r="27" spans="1:16" x14ac:dyDescent="0.25">
      <c r="A27" s="3" t="s">
        <v>37</v>
      </c>
      <c r="C27" s="3">
        <f t="shared" ca="1" si="9"/>
        <v>2050.3625010000001</v>
      </c>
      <c r="D27" s="3">
        <f t="shared" ca="1" si="9"/>
        <v>350.63444597339526</v>
      </c>
      <c r="E27" s="3">
        <f t="shared" ca="1" si="9"/>
        <v>1385.5778049999999</v>
      </c>
      <c r="F27" s="3">
        <f t="shared" ca="1" si="9"/>
        <v>1375.4736419999999</v>
      </c>
      <c r="G27" s="3">
        <f t="shared" ca="1" si="2"/>
        <v>764.64653999999996</v>
      </c>
      <c r="H27" s="3">
        <f t="shared" ca="1" si="2"/>
        <v>441.28539999999998</v>
      </c>
      <c r="K27" s="3">
        <f t="shared" ca="1" si="4"/>
        <v>0.17101095333258598</v>
      </c>
      <c r="L27" s="3">
        <f t="shared" ca="1" si="5"/>
        <v>1</v>
      </c>
      <c r="M27" s="3">
        <f t="shared" ca="1" si="6"/>
        <v>0.25306009139876146</v>
      </c>
      <c r="N27" s="3">
        <f t="shared" ca="1" si="7"/>
        <v>0.25491905861864222</v>
      </c>
      <c r="O27" s="3">
        <f t="shared" ca="1" si="8"/>
        <v>0.45855755258291664</v>
      </c>
      <c r="P27" s="3">
        <f t="shared" ca="1" si="8"/>
        <v>0.79457522495282029</v>
      </c>
    </row>
    <row r="28" spans="1:16" x14ac:dyDescent="0.25">
      <c r="A28" s="3" t="s">
        <v>49</v>
      </c>
      <c r="C28" s="3">
        <f t="shared" ca="1" si="9"/>
        <v>2119.0912360000002</v>
      </c>
      <c r="D28" s="3">
        <f t="shared" ca="1" si="9"/>
        <v>315.57817491016169</v>
      </c>
      <c r="E28" s="3">
        <f t="shared" ca="1" si="9"/>
        <v>1444.995496</v>
      </c>
      <c r="F28" s="3">
        <f t="shared" ca="1" si="9"/>
        <v>1225.149893</v>
      </c>
      <c r="G28" s="3">
        <f t="shared" ca="1" si="2"/>
        <v>719.70881199999997</v>
      </c>
      <c r="H28" s="3">
        <f t="shared" ca="1" si="2"/>
        <v>377.26212800000002</v>
      </c>
      <c r="K28" s="3">
        <f t="shared" ca="1" si="4"/>
        <v>0.1489214666876956</v>
      </c>
      <c r="L28" s="3">
        <f t="shared" ca="1" si="5"/>
        <v>1</v>
      </c>
      <c r="M28" s="3">
        <f t="shared" ca="1" si="6"/>
        <v>0.21839388135377391</v>
      </c>
      <c r="N28" s="3">
        <f t="shared" ca="1" si="7"/>
        <v>0.25758331834597947</v>
      </c>
      <c r="O28" s="3">
        <f t="shared" ca="1" si="8"/>
        <v>0.43848035434386445</v>
      </c>
      <c r="P28" s="3">
        <f t="shared" ca="1" si="8"/>
        <v>0.836495771741397</v>
      </c>
    </row>
    <row r="29" spans="1:16" x14ac:dyDescent="0.25">
      <c r="A29" s="3" t="s">
        <v>43</v>
      </c>
      <c r="C29" s="3">
        <f t="shared" ca="1" si="9"/>
        <v>2186.6313169999999</v>
      </c>
      <c r="D29" s="3">
        <f t="shared" ca="1" si="9"/>
        <v>268.17699784017276</v>
      </c>
      <c r="E29" s="3">
        <f t="shared" ca="1" si="9"/>
        <v>1496.6607449999999</v>
      </c>
      <c r="F29" s="3">
        <f t="shared" ca="1" si="9"/>
        <v>1193.734989</v>
      </c>
      <c r="G29" s="3">
        <f t="shared" ca="1" si="2"/>
        <v>687.64584200000002</v>
      </c>
      <c r="H29" s="3">
        <f t="shared" ca="1" si="2"/>
        <v>359.057073</v>
      </c>
      <c r="K29" s="3">
        <f t="shared" ca="1" si="4"/>
        <v>0.12264390240605558</v>
      </c>
      <c r="L29" s="3">
        <f t="shared" ca="1" si="5"/>
        <v>1</v>
      </c>
      <c r="M29" s="3">
        <f t="shared" ca="1" si="6"/>
        <v>0.1791835582887375</v>
      </c>
      <c r="N29" s="3">
        <f t="shared" ca="1" si="7"/>
        <v>0.22465371318706714</v>
      </c>
      <c r="O29" s="3">
        <f t="shared" ca="1" si="8"/>
        <v>0.38999290253859015</v>
      </c>
      <c r="P29" s="3">
        <f t="shared" ca="1" si="8"/>
        <v>0.74689239679780028</v>
      </c>
    </row>
    <row r="30" spans="1:16" x14ac:dyDescent="0.25">
      <c r="A30" s="3" t="s">
        <v>39</v>
      </c>
      <c r="C30" s="3">
        <f t="shared" ca="1" si="9"/>
        <v>2213.9143730000001</v>
      </c>
      <c r="D30" s="3">
        <f t="shared" ca="1" si="9"/>
        <v>375.12864826223318</v>
      </c>
      <c r="E30" s="3">
        <f t="shared" ca="1" si="9"/>
        <v>1470.3179110000001</v>
      </c>
      <c r="F30" s="3">
        <f t="shared" ca="1" si="9"/>
        <v>1401.0946550000001</v>
      </c>
      <c r="G30" s="3">
        <f t="shared" ca="1" si="2"/>
        <v>793.793003</v>
      </c>
      <c r="H30" s="3">
        <f t="shared" ca="1" si="2"/>
        <v>433.66457300000002</v>
      </c>
      <c r="K30" s="3">
        <f t="shared" ca="1" si="4"/>
        <v>0.16944135366622562</v>
      </c>
      <c r="L30" s="3">
        <f t="shared" ca="1" si="5"/>
        <v>1</v>
      </c>
      <c r="M30" s="3">
        <f t="shared" ca="1" si="6"/>
        <v>0.25513437975267456</v>
      </c>
      <c r="N30" s="3">
        <f t="shared" ca="1" si="7"/>
        <v>0.26773968976580897</v>
      </c>
      <c r="O30" s="3">
        <f t="shared" ca="1" si="8"/>
        <v>0.47257741860220603</v>
      </c>
      <c r="P30" s="3">
        <f t="shared" ca="1" si="8"/>
        <v>0.86502027515683921</v>
      </c>
    </row>
    <row r="31" spans="1:16" x14ac:dyDescent="0.25">
      <c r="A31" s="3" t="s">
        <v>46</v>
      </c>
      <c r="C31" s="3">
        <f t="shared" ca="1" si="9"/>
        <v>2216.5700660000002</v>
      </c>
      <c r="D31" s="3">
        <f t="shared" ca="1" si="9"/>
        <v>473.80655858511415</v>
      </c>
      <c r="E31" s="3">
        <f t="shared" ca="1" si="9"/>
        <v>1681.16507</v>
      </c>
      <c r="F31" s="3">
        <f t="shared" ca="1" si="9"/>
        <v>1544.1901640000001</v>
      </c>
      <c r="G31" s="3">
        <f t="shared" ca="1" si="2"/>
        <v>972.86149799999998</v>
      </c>
      <c r="H31" s="3">
        <f t="shared" ca="1" si="2"/>
        <v>542.81359799999996</v>
      </c>
      <c r="K31" s="3">
        <f t="shared" ca="1" si="4"/>
        <v>0.2137566350158922</v>
      </c>
      <c r="L31" s="3">
        <f t="shared" ca="1" si="5"/>
        <v>1</v>
      </c>
      <c r="M31" s="3">
        <f t="shared" ca="1" si="6"/>
        <v>0.28183226444570025</v>
      </c>
      <c r="N31" s="3">
        <f t="shared" ca="1" si="7"/>
        <v>0.3068317423793111</v>
      </c>
      <c r="O31" s="3">
        <f t="shared" ca="1" si="8"/>
        <v>0.48702365090936528</v>
      </c>
      <c r="P31" s="3">
        <f t="shared" ca="1" si="8"/>
        <v>0.8728715719924065</v>
      </c>
    </row>
    <row r="32" spans="1:16" x14ac:dyDescent="0.25">
      <c r="A32" s="3" t="s">
        <v>45</v>
      </c>
      <c r="C32" s="3">
        <f t="shared" ca="1" si="9"/>
        <v>2268.774852</v>
      </c>
      <c r="D32" s="3">
        <f t="shared" ca="1" si="9"/>
        <v>540.59583792039439</v>
      </c>
      <c r="E32" s="3">
        <f t="shared" ca="1" si="9"/>
        <v>1652.8769480000001</v>
      </c>
      <c r="F32" s="3">
        <f t="shared" ca="1" si="9"/>
        <v>1661.0275919999999</v>
      </c>
      <c r="G32" s="3">
        <f t="shared" ca="1" si="2"/>
        <v>1076.3485800000001</v>
      </c>
      <c r="H32" s="3">
        <f t="shared" ca="1" si="2"/>
        <v>611.56572000000006</v>
      </c>
      <c r="K32" s="3">
        <f t="shared" ca="1" si="4"/>
        <v>0.23827654711697871</v>
      </c>
      <c r="L32" s="3">
        <f t="shared" ca="1" si="5"/>
        <v>1</v>
      </c>
      <c r="M32" s="3">
        <f t="shared" ca="1" si="6"/>
        <v>0.32706357153478455</v>
      </c>
      <c r="N32" s="3">
        <f t="shared" ca="1" si="7"/>
        <v>0.32545867421111113</v>
      </c>
      <c r="O32" s="3">
        <f t="shared" ca="1" si="8"/>
        <v>0.50224978038285173</v>
      </c>
      <c r="P32" s="3">
        <f t="shared" ca="1" si="8"/>
        <v>0.88395379309421451</v>
      </c>
    </row>
    <row r="33" spans="1:16" x14ac:dyDescent="0.25">
      <c r="A33" s="3" t="s">
        <v>20</v>
      </c>
      <c r="C33" s="3">
        <f t="shared" ca="1" si="9"/>
        <v>2307.5301509999999</v>
      </c>
      <c r="D33" s="3">
        <f t="shared" ca="1" si="9"/>
        <v>311.17097421551932</v>
      </c>
      <c r="E33" s="3">
        <f t="shared" ca="1" si="9"/>
        <v>1579.962698</v>
      </c>
      <c r="F33" s="3">
        <f t="shared" ca="1" si="9"/>
        <v>1297.481391</v>
      </c>
      <c r="G33" s="3">
        <f t="shared" ca="1" si="2"/>
        <v>675.68939399999999</v>
      </c>
      <c r="H33" s="3">
        <f t="shared" ca="1" si="2"/>
        <v>379.27200199999999</v>
      </c>
      <c r="K33" s="3">
        <f t="shared" ca="1" si="4"/>
        <v>0.13485023113594816</v>
      </c>
      <c r="L33" s="3">
        <f t="shared" ca="1" si="5"/>
        <v>1</v>
      </c>
      <c r="M33" s="3">
        <f t="shared" ca="1" si="6"/>
        <v>0.19694830429187721</v>
      </c>
      <c r="N33" s="3">
        <f t="shared" ca="1" si="7"/>
        <v>0.23982692651621954</v>
      </c>
      <c r="O33" s="3">
        <f t="shared" ca="1" si="8"/>
        <v>0.46052369177119173</v>
      </c>
      <c r="P33" s="3">
        <f t="shared" ca="1" si="8"/>
        <v>0.82044277609376326</v>
      </c>
    </row>
    <row r="34" spans="1:16" x14ac:dyDescent="0.25">
      <c r="A34" s="3" t="s">
        <v>23</v>
      </c>
      <c r="C34" s="3">
        <f t="shared" ca="1" si="9"/>
        <v>2413.0458090000002</v>
      </c>
      <c r="D34" s="3">
        <f t="shared" ca="1" si="9"/>
        <v>382.23003729054915</v>
      </c>
      <c r="E34" s="3">
        <f t="shared" ca="1" si="9"/>
        <v>1663.4698800000001</v>
      </c>
      <c r="F34" s="3">
        <f t="shared" ca="1" si="9"/>
        <v>1360.7792079999999</v>
      </c>
      <c r="G34" s="3">
        <f t="shared" ca="1" si="2"/>
        <v>796.11378500000001</v>
      </c>
      <c r="H34" s="3">
        <f t="shared" ca="1" si="2"/>
        <v>438.95150599999999</v>
      </c>
      <c r="K34" s="3">
        <f t="shared" ca="1" si="4"/>
        <v>0.15840148407665355</v>
      </c>
      <c r="L34" s="3">
        <f t="shared" ca="1" si="5"/>
        <v>1</v>
      </c>
      <c r="M34" s="3">
        <f t="shared" ca="1" si="6"/>
        <v>0.22977875456966443</v>
      </c>
      <c r="N34" s="3">
        <f t="shared" ca="1" si="7"/>
        <v>0.28089056258607176</v>
      </c>
      <c r="O34" s="3">
        <f t="shared" ca="1" si="8"/>
        <v>0.48011985785492856</v>
      </c>
      <c r="P34" s="3">
        <f t="shared" ca="1" si="8"/>
        <v>0.8707796466485962</v>
      </c>
    </row>
    <row r="35" spans="1:16" x14ac:dyDescent="0.25">
      <c r="A35" s="3" t="s">
        <v>38</v>
      </c>
      <c r="C35" s="3">
        <f t="shared" ca="1" si="9"/>
        <v>2442.9638749999999</v>
      </c>
      <c r="D35" s="3">
        <f t="shared" ca="1" si="9"/>
        <v>386.51665215047063</v>
      </c>
      <c r="E35" s="3">
        <f t="shared" ca="1" si="9"/>
        <v>1583.0703000000001</v>
      </c>
      <c r="F35" s="3">
        <f t="shared" ca="1" si="9"/>
        <v>1395.795114</v>
      </c>
      <c r="G35" s="3">
        <f t="shared" ca="1" si="2"/>
        <v>808.56559200000004</v>
      </c>
      <c r="H35" s="3">
        <f t="shared" ca="1" si="2"/>
        <v>452.85438199999999</v>
      </c>
      <c r="K35" s="3">
        <f t="shared" ca="1" si="4"/>
        <v>0.15821627822903056</v>
      </c>
      <c r="L35" s="3">
        <f t="shared" ca="1" si="5"/>
        <v>1</v>
      </c>
      <c r="M35" s="3">
        <f t="shared" ca="1" si="6"/>
        <v>0.24415634109898379</v>
      </c>
      <c r="N35" s="3">
        <f t="shared" ca="1" si="7"/>
        <v>0.2769150345015971</v>
      </c>
      <c r="O35" s="3">
        <f t="shared" ca="1" si="8"/>
        <v>0.4780275786834009</v>
      </c>
      <c r="P35" s="3">
        <f t="shared" ca="1" si="8"/>
        <v>0.85351200631745383</v>
      </c>
    </row>
    <row r="36" spans="1:16" x14ac:dyDescent="0.25">
      <c r="A36" s="3" t="s">
        <v>40</v>
      </c>
      <c r="C36" s="3">
        <f t="shared" ca="1" si="9"/>
        <v>2496.6353859999999</v>
      </c>
      <c r="D36" s="3">
        <f t="shared" ca="1" si="9"/>
        <v>342.99641110960198</v>
      </c>
      <c r="E36" s="3">
        <f t="shared" ca="1" si="9"/>
        <v>1606.3605319999999</v>
      </c>
      <c r="F36" s="3">
        <f t="shared" ca="1" si="9"/>
        <v>1322.0667120000001</v>
      </c>
      <c r="G36" s="3">
        <f t="shared" ca="1" si="2"/>
        <v>735.853205</v>
      </c>
      <c r="H36" s="3">
        <f t="shared" ca="1" si="2"/>
        <v>416.05630200000002</v>
      </c>
      <c r="K36" s="3">
        <f t="shared" ca="1" si="4"/>
        <v>0.13738346137083951</v>
      </c>
      <c r="L36" s="3">
        <f t="shared" ca="1" si="5"/>
        <v>1</v>
      </c>
      <c r="M36" s="3">
        <f t="shared" ca="1" si="6"/>
        <v>0.21352392833167666</v>
      </c>
      <c r="N36" s="3">
        <f t="shared" ca="1" si="7"/>
        <v>0.25943956382558248</v>
      </c>
      <c r="O36" s="3">
        <f t="shared" ca="1" si="8"/>
        <v>0.46612070013285051</v>
      </c>
      <c r="P36" s="3">
        <f t="shared" ca="1" si="8"/>
        <v>0.82439902835458545</v>
      </c>
    </row>
    <row r="37" spans="1:16" x14ac:dyDescent="0.25">
      <c r="A37" s="3" t="s">
        <v>47</v>
      </c>
      <c r="C37" s="3">
        <f t="shared" ca="1" si="9"/>
        <v>2551.1182279999998</v>
      </c>
      <c r="D37" s="3">
        <f t="shared" ca="1" si="9"/>
        <v>436.57064744317245</v>
      </c>
      <c r="E37" s="3">
        <f t="shared" ca="1" si="9"/>
        <v>1772.9718479999999</v>
      </c>
      <c r="F37" s="3">
        <f t="shared" ca="1" si="9"/>
        <v>1503.1932409999999</v>
      </c>
      <c r="G37" s="3">
        <f t="shared" ca="1" si="2"/>
        <v>899.09911099999999</v>
      </c>
      <c r="H37" s="3">
        <f t="shared" ca="1" si="2"/>
        <v>507.03315400000002</v>
      </c>
      <c r="K37" s="3">
        <f t="shared" ca="1" si="4"/>
        <v>0.17112913178682068</v>
      </c>
      <c r="L37" s="3">
        <f t="shared" ca="1" si="5"/>
        <v>1</v>
      </c>
      <c r="M37" s="3">
        <f t="shared" ca="1" si="6"/>
        <v>0.24623664946267804</v>
      </c>
      <c r="N37" s="3">
        <f t="shared" ca="1" si="7"/>
        <v>0.29042882547339266</v>
      </c>
      <c r="O37" s="3">
        <f t="shared" ca="1" si="8"/>
        <v>0.48556454133027438</v>
      </c>
      <c r="P37" s="3">
        <f t="shared" ca="1" si="8"/>
        <v>0.86102978473705971</v>
      </c>
    </row>
    <row r="38" spans="1:16" x14ac:dyDescent="0.25">
      <c r="A38" s="3" t="s">
        <v>32</v>
      </c>
      <c r="C38" s="3">
        <f t="shared" ca="1" si="9"/>
        <v>2737.143744</v>
      </c>
      <c r="D38" s="3">
        <f t="shared" ca="1" si="9"/>
        <v>437.69759604770098</v>
      </c>
      <c r="E38" s="3">
        <f t="shared" ca="1" si="9"/>
        <v>1833.0155090000001</v>
      </c>
      <c r="F38" s="3">
        <f t="shared" ca="1" si="9"/>
        <v>1483.767683</v>
      </c>
      <c r="G38" s="3">
        <f t="shared" ca="1" si="2"/>
        <v>884.64312299999995</v>
      </c>
      <c r="H38" s="3">
        <f t="shared" ca="1" si="2"/>
        <v>487.34149500000001</v>
      </c>
      <c r="K38" s="3">
        <f t="shared" ca="1" si="4"/>
        <v>0.15991034340347052</v>
      </c>
      <c r="L38" s="3">
        <f t="shared" ca="1" si="5"/>
        <v>1</v>
      </c>
      <c r="M38" s="3">
        <f t="shared" ca="1" si="6"/>
        <v>0.23878553885585316</v>
      </c>
      <c r="N38" s="3">
        <f t="shared" ca="1" si="7"/>
        <v>0.29499065188071022</v>
      </c>
      <c r="O38" s="3">
        <f t="shared" ca="1" si="8"/>
        <v>0.49477307251695102</v>
      </c>
      <c r="P38" s="3">
        <f t="shared" ca="1" si="8"/>
        <v>0.89813324032196551</v>
      </c>
    </row>
    <row r="39" spans="1:16" x14ac:dyDescent="0.25">
      <c r="A39" s="3" t="s">
        <v>36</v>
      </c>
      <c r="C39" s="3">
        <f t="shared" ca="1" si="9"/>
        <v>2746.7014239999999</v>
      </c>
      <c r="D39" s="3">
        <f t="shared" ca="1" si="9"/>
        <v>363.74071835079747</v>
      </c>
      <c r="E39" s="3">
        <f t="shared" ca="1" si="9"/>
        <v>1753.5831069999999</v>
      </c>
      <c r="F39" s="3">
        <f t="shared" ca="1" si="9"/>
        <v>1371.902347</v>
      </c>
      <c r="G39" s="3">
        <f t="shared" ca="1" si="2"/>
        <v>766.58315600000003</v>
      </c>
      <c r="H39" s="3">
        <f t="shared" ca="1" si="2"/>
        <v>435.38164699999999</v>
      </c>
      <c r="K39" s="3">
        <f t="shared" ca="1" si="4"/>
        <v>0.13242819739070316</v>
      </c>
      <c r="L39" s="3">
        <f t="shared" ca="1" si="5"/>
        <v>1</v>
      </c>
      <c r="M39" s="3">
        <f t="shared" ca="1" si="6"/>
        <v>0.20742713413399544</v>
      </c>
      <c r="N39" s="3">
        <f t="shared" ca="1" si="7"/>
        <v>0.26513601288474031</v>
      </c>
      <c r="O39" s="3">
        <f t="shared" ca="1" si="8"/>
        <v>0.47449610065629649</v>
      </c>
      <c r="P39" s="3">
        <f t="shared" ca="1" si="8"/>
        <v>0.8354525755900718</v>
      </c>
    </row>
    <row r="40" spans="1:16" x14ac:dyDescent="0.25">
      <c r="A40" s="3" t="s">
        <v>44</v>
      </c>
      <c r="C40" s="3">
        <f t="shared" ca="1" si="9"/>
        <v>2793.1689849999998</v>
      </c>
      <c r="D40" s="3">
        <f t="shared" ca="1" si="9"/>
        <v>416.44716815399477</v>
      </c>
      <c r="E40" s="3">
        <f t="shared" ca="1" si="9"/>
        <v>1817.2400500000001</v>
      </c>
      <c r="F40" s="3">
        <f t="shared" ca="1" si="9"/>
        <v>1444.989129</v>
      </c>
      <c r="G40" s="3">
        <f t="shared" ca="1" si="2"/>
        <v>868.19534099999998</v>
      </c>
      <c r="H40" s="3">
        <f t="shared" ca="1" si="2"/>
        <v>486.29322000000002</v>
      </c>
      <c r="K40" s="3">
        <f t="shared" ca="1" si="4"/>
        <v>0.14909487051818843</v>
      </c>
      <c r="L40" s="3">
        <f t="shared" ca="1" si="5"/>
        <v>1</v>
      </c>
      <c r="M40" s="3">
        <f t="shared" ca="1" si="6"/>
        <v>0.22916464346798582</v>
      </c>
      <c r="N40" s="3">
        <f t="shared" ca="1" si="7"/>
        <v>0.28820090047472929</v>
      </c>
      <c r="O40" s="3">
        <f t="shared" ca="1" si="8"/>
        <v>0.479669895111767</v>
      </c>
      <c r="P40" s="3">
        <f t="shared" ca="1" si="8"/>
        <v>0.85637050040301765</v>
      </c>
    </row>
    <row r="41" spans="1:16" x14ac:dyDescent="0.25">
      <c r="A41" s="3" t="s">
        <v>34</v>
      </c>
      <c r="C41" s="3">
        <f t="shared" ca="1" si="9"/>
        <v>2798.2261149999999</v>
      </c>
      <c r="D41" s="3">
        <f t="shared" ca="1" si="9"/>
        <v>336.87904933964614</v>
      </c>
      <c r="E41" s="3">
        <f t="shared" ca="1" si="9"/>
        <v>1851.20461</v>
      </c>
      <c r="F41" s="3">
        <f t="shared" ca="1" si="9"/>
        <v>1321.270272</v>
      </c>
      <c r="G41" s="3">
        <f t="shared" ca="1" si="2"/>
        <v>735.14682300000004</v>
      </c>
      <c r="H41" s="3">
        <f t="shared" ca="1" si="2"/>
        <v>416.27971600000001</v>
      </c>
      <c r="K41" s="3">
        <f t="shared" ca="1" si="4"/>
        <v>0.12039021704993493</v>
      </c>
      <c r="L41" s="3">
        <f t="shared" ca="1" si="5"/>
        <v>1</v>
      </c>
      <c r="M41" s="3">
        <f t="shared" ca="1" si="6"/>
        <v>0.18197828998472845</v>
      </c>
      <c r="N41" s="3">
        <f t="shared" ca="1" si="7"/>
        <v>0.25496604024074049</v>
      </c>
      <c r="O41" s="3">
        <f t="shared" ca="1" si="8"/>
        <v>0.45824730353170023</v>
      </c>
      <c r="P41" s="3">
        <f t="shared" ca="1" si="8"/>
        <v>0.8092612644610484</v>
      </c>
    </row>
    <row r="42" spans="1:16" x14ac:dyDescent="0.25">
      <c r="A42" s="3" t="s">
        <v>35</v>
      </c>
      <c r="C42" s="3">
        <f t="shared" ca="1" si="9"/>
        <v>2867.0170619999999</v>
      </c>
      <c r="D42" s="3">
        <f t="shared" ca="1" si="9"/>
        <v>330.74165146565986</v>
      </c>
      <c r="E42" s="3">
        <f t="shared" ca="1" si="9"/>
        <v>1783.7929750000001</v>
      </c>
      <c r="F42" s="3">
        <f t="shared" ca="1" si="9"/>
        <v>1317.9804180000001</v>
      </c>
      <c r="G42" s="3">
        <f t="shared" ca="1" si="2"/>
        <v>731.98427000000004</v>
      </c>
      <c r="H42" s="3">
        <f t="shared" ca="1" si="2"/>
        <v>414.939414</v>
      </c>
      <c r="K42" s="3">
        <f t="shared" ca="1" si="4"/>
        <v>0.11536089402793372</v>
      </c>
      <c r="L42" s="3">
        <f t="shared" ca="1" si="5"/>
        <v>1</v>
      </c>
      <c r="M42" s="3">
        <f t="shared" ca="1" si="6"/>
        <v>0.1854148189285586</v>
      </c>
      <c r="N42" s="3">
        <f t="shared" ca="1" si="7"/>
        <v>0.25094580082422729</v>
      </c>
      <c r="O42" s="3">
        <f t="shared" ca="1" si="8"/>
        <v>0.45184256687054197</v>
      </c>
      <c r="P42" s="3">
        <f t="shared" ca="1" si="8"/>
        <v>0.79708420146768666</v>
      </c>
    </row>
    <row r="43" spans="1:16" x14ac:dyDescent="0.25">
      <c r="A43" s="3" t="s">
        <v>33</v>
      </c>
      <c r="C43" s="3">
        <f t="shared" ca="1" si="9"/>
        <v>2902.3013559999999</v>
      </c>
      <c r="D43" s="3">
        <f t="shared" ca="1" si="9"/>
        <v>453.64168404588105</v>
      </c>
      <c r="E43" s="3">
        <f t="shared" ca="1" si="9"/>
        <v>1858.9786240000001</v>
      </c>
      <c r="F43" s="3">
        <f t="shared" ca="1" si="9"/>
        <v>1570.2286240000001</v>
      </c>
      <c r="G43" s="3">
        <f t="shared" ca="1" si="2"/>
        <v>940.59463000000005</v>
      </c>
      <c r="H43" s="3">
        <f t="shared" ca="1" si="2"/>
        <v>558.308133</v>
      </c>
      <c r="K43" s="3">
        <f t="shared" ca="1" si="4"/>
        <v>0.15630412848343825</v>
      </c>
      <c r="L43" s="3">
        <f t="shared" ca="1" si="5"/>
        <v>1</v>
      </c>
      <c r="M43" s="3">
        <f t="shared" ca="1" si="6"/>
        <v>0.24402738051380682</v>
      </c>
      <c r="N43" s="3">
        <f t="shared" ca="1" si="7"/>
        <v>0.28890167782719073</v>
      </c>
      <c r="O43" s="3">
        <f t="shared" ca="1" si="8"/>
        <v>0.48229244520126702</v>
      </c>
      <c r="P43" s="3">
        <f t="shared" ca="1" si="8"/>
        <v>0.81252924188708009</v>
      </c>
    </row>
    <row r="44" spans="1:16" x14ac:dyDescent="0.25">
      <c r="A44" s="3" t="s">
        <v>22</v>
      </c>
      <c r="C44" s="3">
        <f t="shared" ca="1" si="9"/>
        <v>3262.8871779999999</v>
      </c>
      <c r="D44" s="3">
        <f t="shared" ca="1" si="9"/>
        <v>537.95778595678973</v>
      </c>
      <c r="E44" s="3">
        <f t="shared" ca="1" si="9"/>
        <v>2094.7144239999998</v>
      </c>
      <c r="F44" s="3">
        <f t="shared" ca="1" si="9"/>
        <v>1662.9335349999999</v>
      </c>
      <c r="G44" s="3">
        <f t="shared" ca="1" si="2"/>
        <v>1065.5229300000001</v>
      </c>
      <c r="H44" s="3">
        <f t="shared" ca="1" si="2"/>
        <v>600.13102800000001</v>
      </c>
      <c r="K44" s="3">
        <f t="shared" ca="1" si="4"/>
        <v>0.16487170919790525</v>
      </c>
      <c r="L44" s="3">
        <f t="shared" ca="1" si="5"/>
        <v>1</v>
      </c>
      <c r="M44" s="3">
        <f t="shared" ca="1" si="6"/>
        <v>0.25681676690301425</v>
      </c>
      <c r="N44" s="3">
        <f t="shared" ca="1" si="7"/>
        <v>0.32349927079724794</v>
      </c>
      <c r="O44" s="3">
        <f t="shared" ca="1" si="8"/>
        <v>0.50487678003962777</v>
      </c>
      <c r="P44" s="3">
        <f t="shared" ca="1" si="8"/>
        <v>0.89640055397500584</v>
      </c>
    </row>
    <row r="45" spans="1:16" x14ac:dyDescent="0.25">
      <c r="A45" s="3" t="s">
        <v>41</v>
      </c>
      <c r="C45" s="3">
        <f t="shared" ca="1" si="9"/>
        <v>3505.9021990000001</v>
      </c>
      <c r="D45" s="3">
        <f t="shared" ca="1" si="9"/>
        <v>381.67247803548833</v>
      </c>
      <c r="E45" s="3">
        <f t="shared" ca="1" si="9"/>
        <v>2123.86978</v>
      </c>
      <c r="F45" s="3">
        <f t="shared" ca="1" si="9"/>
        <v>1402.3387929999999</v>
      </c>
      <c r="G45" s="3">
        <f t="shared" ca="1" si="2"/>
        <v>818.09553300000005</v>
      </c>
      <c r="H45" s="3">
        <f t="shared" ca="1" si="2"/>
        <v>469.94313699999998</v>
      </c>
      <c r="K45" s="3">
        <f t="shared" ca="1" si="4"/>
        <v>0.10886569458336687</v>
      </c>
      <c r="L45" s="3">
        <f t="shared" ca="1" si="5"/>
        <v>1</v>
      </c>
      <c r="M45" s="3">
        <f t="shared" ca="1" si="6"/>
        <v>0.17970615789612504</v>
      </c>
      <c r="N45" s="3">
        <f t="shared" ca="1" si="7"/>
        <v>0.2721685229993408</v>
      </c>
      <c r="O45" s="3">
        <f t="shared" ca="1" si="8"/>
        <v>0.46653778518490985</v>
      </c>
      <c r="P45" s="3">
        <f t="shared" ca="1" si="8"/>
        <v>0.81216736235790232</v>
      </c>
    </row>
  </sheetData>
  <sortState xmlns:xlrd2="http://schemas.microsoft.com/office/spreadsheetml/2017/richdata2" ref="A4:F45">
    <sortCondition ref="C4:C4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D6F9-D467-49F7-8C72-A6987B01BD70}">
  <dimension ref="A1:T43"/>
  <sheetViews>
    <sheetView workbookViewId="0">
      <selection activeCell="O1" sqref="O1"/>
    </sheetView>
  </sheetViews>
  <sheetFormatPr defaultRowHeight="15" x14ac:dyDescent="0.25"/>
  <cols>
    <col min="1" max="5" width="9.140625" style="3"/>
    <col min="6" max="6" width="9.140625" style="3" customWidth="1"/>
    <col min="7" max="16" width="9.140625" style="3"/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  <col min="21" max="16384" width="9.140625" style="3"/>
  </cols>
  <sheetData>
    <row r="1" spans="1:20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3243662</v>
      </c>
      <c r="G2" s="3">
        <v>947.60794599999997</v>
      </c>
      <c r="H2" s="3">
        <v>0</v>
      </c>
      <c r="I2" s="3" t="s">
        <v>13</v>
      </c>
      <c r="J2" s="3">
        <v>1753</v>
      </c>
      <c r="K2" s="3">
        <v>7823360</v>
      </c>
      <c r="L2" s="3">
        <v>4462.8408440000003</v>
      </c>
      <c r="M2" s="3">
        <v>84989</v>
      </c>
      <c r="N2" s="3">
        <v>92.051441999999994</v>
      </c>
      <c r="O2" s="3">
        <v>2.8000000000000001E-2</v>
      </c>
      <c r="Q2" s="3" t="e">
        <f>#REF!-O2</f>
        <v>#REF!</v>
      </c>
      <c r="R2" s="3" t="e">
        <f>#REF!-F2</f>
        <v>#REF!</v>
      </c>
      <c r="S2" s="3" t="e">
        <f>#REF!-G2</f>
        <v>#REF!</v>
      </c>
      <c r="T2" s="4" t="e">
        <f>S2/#REF!</f>
        <v>#REF!</v>
      </c>
    </row>
    <row r="3" spans="1:20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13412388</v>
      </c>
      <c r="G3" s="3">
        <v>1128.8938639999999</v>
      </c>
      <c r="H3" s="3">
        <v>0</v>
      </c>
      <c r="I3" s="3" t="s">
        <v>13</v>
      </c>
      <c r="J3" s="3">
        <v>10508</v>
      </c>
      <c r="K3" s="3">
        <v>57596646</v>
      </c>
      <c r="L3" s="3">
        <v>5481.218691</v>
      </c>
      <c r="M3" s="3">
        <v>601699</v>
      </c>
      <c r="N3" s="3">
        <v>95.723353000000003</v>
      </c>
      <c r="O3" s="3">
        <v>7.2999999999999995E-2</v>
      </c>
      <c r="Q3" s="3" t="e">
        <f>#REF!-O3</f>
        <v>#REF!</v>
      </c>
      <c r="R3" s="3" t="e">
        <f>#REF!-F3</f>
        <v>#REF!</v>
      </c>
      <c r="S3" s="3" t="e">
        <f>#REF!-G3</f>
        <v>#REF!</v>
      </c>
      <c r="T3" s="4" t="e">
        <f>S3/#REF!</f>
        <v>#REF!</v>
      </c>
    </row>
    <row r="4" spans="1:20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16008226</v>
      </c>
      <c r="G4" s="3">
        <v>1041.388629</v>
      </c>
      <c r="H4" s="3">
        <v>0</v>
      </c>
      <c r="I4" s="3" t="s">
        <v>13</v>
      </c>
      <c r="J4" s="3">
        <v>17316</v>
      </c>
      <c r="K4" s="3">
        <v>72316376</v>
      </c>
      <c r="L4" s="3">
        <v>4176.2748899999997</v>
      </c>
      <c r="M4" s="3">
        <v>762270</v>
      </c>
      <c r="N4" s="3">
        <v>94.869765000000001</v>
      </c>
      <c r="O4" s="3">
        <v>9.5000000000000001E-2</v>
      </c>
      <c r="Q4" s="3" t="e">
        <f>#REF!-O4</f>
        <v>#REF!</v>
      </c>
      <c r="R4" s="3" t="e">
        <f>#REF!-F4</f>
        <v>#REF!</v>
      </c>
      <c r="S4" s="3" t="e">
        <f>#REF!-G4</f>
        <v>#REF!</v>
      </c>
      <c r="T4" s="4" t="e">
        <f>S4/#REF!</f>
        <v>#REF!</v>
      </c>
    </row>
    <row r="5" spans="1:20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93854376</v>
      </c>
      <c r="G5" s="3">
        <v>1388.1935249999999</v>
      </c>
      <c r="H5" s="3">
        <v>0</v>
      </c>
      <c r="I5" s="3" t="s">
        <v>13</v>
      </c>
      <c r="J5" s="3">
        <v>32458</v>
      </c>
      <c r="K5" s="3">
        <v>245881196</v>
      </c>
      <c r="L5" s="3">
        <v>7575.3649640000003</v>
      </c>
      <c r="M5" s="3">
        <v>2911941</v>
      </c>
      <c r="N5" s="3">
        <v>84.438935000000001</v>
      </c>
      <c r="O5" s="3">
        <v>0.376</v>
      </c>
      <c r="Q5" s="3" t="e">
        <f>#REF!-O5</f>
        <v>#REF!</v>
      </c>
      <c r="R5" s="3" t="e">
        <f>#REF!-F5</f>
        <v>#REF!</v>
      </c>
      <c r="S5" s="3" t="e">
        <f>#REF!-G5</f>
        <v>#REF!</v>
      </c>
      <c r="T5" s="4" t="e">
        <f>S5/#REF!</f>
        <v>#REF!</v>
      </c>
    </row>
    <row r="6" spans="1:20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46366288</v>
      </c>
      <c r="G6" s="3">
        <v>1272.1215979999999</v>
      </c>
      <c r="H6" s="3">
        <v>0</v>
      </c>
      <c r="I6" s="3" t="s">
        <v>13</v>
      </c>
      <c r="J6" s="3">
        <v>39876</v>
      </c>
      <c r="K6" s="3">
        <v>217402859</v>
      </c>
      <c r="L6" s="3">
        <v>5451.9725900000003</v>
      </c>
      <c r="M6" s="3">
        <v>2271587</v>
      </c>
      <c r="N6" s="3">
        <v>95.705275</v>
      </c>
      <c r="O6" s="3">
        <v>0.27</v>
      </c>
      <c r="Q6" s="3" t="e">
        <f>#REF!-O6</f>
        <v>#REF!</v>
      </c>
      <c r="R6" s="3" t="e">
        <f>#REF!-F6</f>
        <v>#REF!</v>
      </c>
      <c r="S6" s="3" t="e">
        <f>#REF!-G6</f>
        <v>#REF!</v>
      </c>
      <c r="T6" s="4" t="e">
        <f>S6/#REF!</f>
        <v>#REF!</v>
      </c>
    </row>
    <row r="7" spans="1:20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8567968</v>
      </c>
      <c r="G7" s="3">
        <v>1081.541025</v>
      </c>
      <c r="H7" s="3">
        <v>0</v>
      </c>
      <c r="I7" s="3" t="s">
        <v>13</v>
      </c>
      <c r="J7" s="3">
        <v>7909</v>
      </c>
      <c r="K7" s="3">
        <v>34096692</v>
      </c>
      <c r="L7" s="3">
        <v>4311.1255529999999</v>
      </c>
      <c r="M7" s="3">
        <v>381345</v>
      </c>
      <c r="N7" s="3">
        <v>89.411666999999994</v>
      </c>
      <c r="O7" s="3">
        <v>5.3999999999999999E-2</v>
      </c>
      <c r="Q7" s="3" t="e">
        <f>#REF!-O7</f>
        <v>#REF!</v>
      </c>
      <c r="R7" s="3" t="e">
        <f>#REF!-F7</f>
        <v>#REF!</v>
      </c>
      <c r="S7" s="3" t="e">
        <f>#REF!-G7</f>
        <v>#REF!</v>
      </c>
      <c r="T7" s="4" t="e">
        <f>S7/#REF!</f>
        <v>#REF!</v>
      </c>
    </row>
    <row r="8" spans="1:20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43599366</v>
      </c>
      <c r="G8" s="3">
        <v>1068.3762409999999</v>
      </c>
      <c r="H8" s="3">
        <v>0</v>
      </c>
      <c r="I8" s="3" t="s">
        <v>13</v>
      </c>
      <c r="J8" s="3">
        <v>18309</v>
      </c>
      <c r="K8" s="3">
        <v>84031030</v>
      </c>
      <c r="L8" s="3">
        <v>4589.6023809999997</v>
      </c>
      <c r="M8" s="3">
        <v>957551</v>
      </c>
      <c r="N8" s="3">
        <v>87.756192999999996</v>
      </c>
      <c r="O8" s="3">
        <v>0.21099999999999999</v>
      </c>
      <c r="Q8" s="3" t="e">
        <f>#REF!-O8</f>
        <v>#REF!</v>
      </c>
      <c r="R8" s="3" t="e">
        <f>#REF!-F8</f>
        <v>#REF!</v>
      </c>
      <c r="S8" s="3" t="e">
        <f>#REF!-G8</f>
        <v>#REF!</v>
      </c>
      <c r="T8" s="4" t="e">
        <f>S8/#REF!</f>
        <v>#REF!</v>
      </c>
    </row>
    <row r="9" spans="1:20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540623516</v>
      </c>
      <c r="G9" s="3">
        <v>2191.776194</v>
      </c>
      <c r="H9" s="3">
        <v>0</v>
      </c>
      <c r="I9" s="3" t="s">
        <v>13</v>
      </c>
      <c r="J9" s="3">
        <v>310687</v>
      </c>
      <c r="K9" s="3">
        <v>3102791294</v>
      </c>
      <c r="L9" s="3">
        <v>9986.8719770000007</v>
      </c>
      <c r="M9" s="3">
        <v>30815116</v>
      </c>
      <c r="N9" s="3">
        <v>100.69056</v>
      </c>
      <c r="O9" s="3">
        <v>4.2229999999999999</v>
      </c>
      <c r="Q9" s="3" t="e">
        <f>#REF!-O9</f>
        <v>#REF!</v>
      </c>
      <c r="R9" s="3" t="e">
        <f>#REF!-F9</f>
        <v>#REF!</v>
      </c>
      <c r="S9" s="3" t="e">
        <f>#REF!-G9</f>
        <v>#REF!</v>
      </c>
      <c r="T9" s="4" t="e">
        <f>S9/#REF!</f>
        <v>#REF!</v>
      </c>
    </row>
    <row r="10" spans="1:20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1084255502</v>
      </c>
      <c r="G10" s="3">
        <v>1221.4431059999999</v>
      </c>
      <c r="H10" s="3">
        <v>0</v>
      </c>
      <c r="I10" s="3" t="s">
        <v>13</v>
      </c>
      <c r="J10" s="3">
        <v>451551</v>
      </c>
      <c r="K10" s="3">
        <v>2139233578</v>
      </c>
      <c r="L10" s="3">
        <v>4737.5237299999999</v>
      </c>
      <c r="M10" s="3">
        <v>25756360</v>
      </c>
      <c r="N10" s="3">
        <v>83.056517999999997</v>
      </c>
      <c r="O10" s="3">
        <v>3.7970000000000002</v>
      </c>
      <c r="Q10" s="3" t="e">
        <f>#REF!-O10</f>
        <v>#REF!</v>
      </c>
      <c r="R10" s="3" t="e">
        <f>#REF!-F10</f>
        <v>#REF!</v>
      </c>
      <c r="S10" s="3" t="e">
        <f>#REF!-G10</f>
        <v>#REF!</v>
      </c>
      <c r="T10" s="4" t="e">
        <f>S10/#REF!</f>
        <v>#REF!</v>
      </c>
    </row>
    <row r="11" spans="1:20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4321902823</v>
      </c>
      <c r="G11" s="3">
        <v>2969.6635540000002</v>
      </c>
      <c r="H11" s="3">
        <v>0</v>
      </c>
      <c r="I11" s="3" t="s">
        <v>13</v>
      </c>
      <c r="J11" s="3">
        <v>925524</v>
      </c>
      <c r="K11" s="3">
        <v>13586772421</v>
      </c>
      <c r="L11" s="3">
        <v>14680.086547000001</v>
      </c>
      <c r="M11" s="3">
        <v>144382632</v>
      </c>
      <c r="N11" s="3">
        <v>94.102540000000005</v>
      </c>
      <c r="O11" s="3">
        <v>21.891999999999999</v>
      </c>
      <c r="Q11" s="3" t="e">
        <f>#REF!-O11</f>
        <v>#REF!</v>
      </c>
      <c r="R11" s="3" t="e">
        <f>#REF!-F11</f>
        <v>#REF!</v>
      </c>
      <c r="S11" s="3" t="e">
        <f>#REF!-G11</f>
        <v>#REF!</v>
      </c>
      <c r="T11" s="4" t="e">
        <f>S11/#REF!</f>
        <v>#REF!</v>
      </c>
    </row>
    <row r="12" spans="1:20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1503842477</v>
      </c>
      <c r="G12" s="3">
        <v>2249.46297</v>
      </c>
      <c r="H12" s="3">
        <v>0</v>
      </c>
      <c r="I12" s="3" t="s">
        <v>13</v>
      </c>
      <c r="J12" s="3">
        <v>642072</v>
      </c>
      <c r="K12" s="3">
        <v>6504651667</v>
      </c>
      <c r="L12" s="3">
        <v>10130.720024</v>
      </c>
      <c r="M12" s="3">
        <v>63472224</v>
      </c>
      <c r="N12" s="3">
        <v>102.48028600000001</v>
      </c>
      <c r="O12" s="3">
        <v>5.899</v>
      </c>
      <c r="Q12" s="3" t="e">
        <f>#REF!-O12</f>
        <v>#REF!</v>
      </c>
      <c r="R12" s="3" t="e">
        <f>#REF!-F12</f>
        <v>#REF!</v>
      </c>
      <c r="S12" s="3" t="e">
        <f>#REF!-G12</f>
        <v>#REF!</v>
      </c>
      <c r="T12" s="4" t="e">
        <f>S12/#REF!</f>
        <v>#REF!</v>
      </c>
    </row>
    <row r="13" spans="1:20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101503304</v>
      </c>
      <c r="G13" s="3">
        <v>990.50806</v>
      </c>
      <c r="H13" s="3">
        <v>0</v>
      </c>
      <c r="I13" s="3" t="s">
        <v>13</v>
      </c>
      <c r="J13" s="3">
        <v>69737</v>
      </c>
      <c r="K13" s="3">
        <v>322907275</v>
      </c>
      <c r="L13" s="3">
        <v>4630.3579879999998</v>
      </c>
      <c r="M13" s="3">
        <v>3800838</v>
      </c>
      <c r="N13" s="3">
        <v>84.956862999999998</v>
      </c>
      <c r="O13" s="3">
        <v>0.29699999999999999</v>
      </c>
      <c r="Q13" s="3" t="e">
        <f>#REF!-O13</f>
        <v>#REF!</v>
      </c>
      <c r="R13" s="3" t="e">
        <f>#REF!-F13</f>
        <v>#REF!</v>
      </c>
      <c r="S13" s="3" t="e">
        <f>#REF!-G13</f>
        <v>#REF!</v>
      </c>
      <c r="T13" s="4" t="e">
        <f>S13/#REF!</f>
        <v>#REF!</v>
      </c>
    </row>
    <row r="14" spans="1:20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678722248</v>
      </c>
      <c r="G14" s="3">
        <v>1644.107853</v>
      </c>
      <c r="H14" s="3">
        <v>0</v>
      </c>
      <c r="I14" s="3" t="s">
        <v>13</v>
      </c>
      <c r="J14" s="3">
        <v>159887</v>
      </c>
      <c r="K14" s="3">
        <v>1405684248</v>
      </c>
      <c r="L14" s="3">
        <v>8791.735713</v>
      </c>
      <c r="M14" s="3">
        <v>13333961</v>
      </c>
      <c r="N14" s="3">
        <v>105.421356</v>
      </c>
      <c r="O14" s="3">
        <v>2.1560000000000001</v>
      </c>
      <c r="Q14" s="3" t="e">
        <f>#REF!-O14</f>
        <v>#REF!</v>
      </c>
      <c r="R14" s="3" t="e">
        <f>#REF!-F14</f>
        <v>#REF!</v>
      </c>
      <c r="S14" s="3" t="e">
        <f>#REF!-G14</f>
        <v>#REF!</v>
      </c>
      <c r="T14" s="4" t="e">
        <f>S14/#REF!</f>
        <v>#REF!</v>
      </c>
    </row>
    <row r="15" spans="1:20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832175488</v>
      </c>
      <c r="G15" s="3">
        <v>1736.912221</v>
      </c>
      <c r="H15" s="3">
        <v>0</v>
      </c>
      <c r="I15" s="3" t="s">
        <v>13</v>
      </c>
      <c r="J15" s="3">
        <v>447735</v>
      </c>
      <c r="K15" s="3">
        <v>3432662670</v>
      </c>
      <c r="L15" s="3">
        <v>7666.7284669999999</v>
      </c>
      <c r="M15" s="3">
        <v>35447778</v>
      </c>
      <c r="N15" s="3">
        <v>96.837175000000002</v>
      </c>
      <c r="O15" s="3">
        <v>4.899</v>
      </c>
      <c r="Q15" s="3" t="e">
        <f>#REF!-O15</f>
        <v>#REF!</v>
      </c>
      <c r="R15" s="3" t="e">
        <f>#REF!-F15</f>
        <v>#REF!</v>
      </c>
      <c r="S15" s="3" t="e">
        <f>#REF!-G15</f>
        <v>#REF!</v>
      </c>
      <c r="T15" s="4" t="e">
        <f>S15/#REF!</f>
        <v>#REF!</v>
      </c>
    </row>
    <row r="16" spans="1:20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306567330</v>
      </c>
      <c r="G16" s="3">
        <v>1004.937799</v>
      </c>
      <c r="H16" s="3">
        <v>0</v>
      </c>
      <c r="I16" s="3" t="s">
        <v>13</v>
      </c>
      <c r="J16" s="3">
        <v>209826</v>
      </c>
      <c r="K16" s="3">
        <v>976032657</v>
      </c>
      <c r="L16" s="3">
        <v>4651.628764</v>
      </c>
      <c r="M16" s="3">
        <v>9431234</v>
      </c>
      <c r="N16" s="3">
        <v>103.48939</v>
      </c>
      <c r="O16" s="3">
        <v>1.0569999999999999</v>
      </c>
      <c r="Q16" s="3" t="e">
        <f>#REF!-O16</f>
        <v>#REF!</v>
      </c>
      <c r="R16" s="3" t="e">
        <f>#REF!-F16</f>
        <v>#REF!</v>
      </c>
      <c r="S16" s="3" t="e">
        <f>#REF!-G16</f>
        <v>#REF!</v>
      </c>
      <c r="T16" s="4" t="e">
        <f>S16/#REF!</f>
        <v>#REF!</v>
      </c>
    </row>
    <row r="17" spans="1:20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648698036</v>
      </c>
      <c r="G17" s="3">
        <v>1710.178416</v>
      </c>
      <c r="H17" s="3">
        <v>0</v>
      </c>
      <c r="I17" s="3" t="s">
        <v>13</v>
      </c>
      <c r="J17" s="3">
        <v>316590</v>
      </c>
      <c r="K17" s="3">
        <v>2934250586</v>
      </c>
      <c r="L17" s="3">
        <v>9268.2983860000004</v>
      </c>
      <c r="M17" s="3">
        <v>26594858</v>
      </c>
      <c r="N17" s="3">
        <v>110.33150000000001</v>
      </c>
      <c r="O17" s="3">
        <v>3.367</v>
      </c>
      <c r="Q17" s="3" t="e">
        <f>#REF!-O17</f>
        <v>#REF!</v>
      </c>
      <c r="R17" s="3" t="e">
        <f>#REF!-F17</f>
        <v>#REF!</v>
      </c>
      <c r="S17" s="3" t="e">
        <f>#REF!-G17</f>
        <v>#REF!</v>
      </c>
      <c r="T17" s="4" t="e">
        <f>S17/#REF!</f>
        <v>#REF!</v>
      </c>
    </row>
    <row r="18" spans="1:20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407738702</v>
      </c>
      <c r="G18" s="3">
        <v>1371.9014090000001</v>
      </c>
      <c r="H18" s="3">
        <v>0</v>
      </c>
      <c r="I18" s="3" t="s">
        <v>13</v>
      </c>
      <c r="J18" s="3">
        <v>105482</v>
      </c>
      <c r="K18" s="3">
        <v>850952918</v>
      </c>
      <c r="L18" s="3">
        <v>8067.2808439999999</v>
      </c>
      <c r="M18" s="3">
        <v>8766918</v>
      </c>
      <c r="N18" s="3">
        <v>97.064089999999993</v>
      </c>
      <c r="O18" s="3">
        <v>1.819</v>
      </c>
      <c r="Q18" s="3" t="e">
        <f>#REF!-O18</f>
        <v>#REF!</v>
      </c>
      <c r="R18" s="3" t="e">
        <f>#REF!-F18</f>
        <v>#REF!</v>
      </c>
      <c r="S18" s="3" t="e">
        <f>#REF!-G18</f>
        <v>#REF!</v>
      </c>
      <c r="T18" s="4" t="e">
        <f>S18/#REF!</f>
        <v>#REF!</v>
      </c>
    </row>
    <row r="19" spans="1:20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834502325</v>
      </c>
      <c r="G19" s="3">
        <v>1265.455843</v>
      </c>
      <c r="H19" s="3">
        <v>0</v>
      </c>
      <c r="I19" s="3" t="s">
        <v>13</v>
      </c>
      <c r="J19" s="3">
        <v>344609</v>
      </c>
      <c r="K19" s="3">
        <v>2186786980</v>
      </c>
      <c r="L19" s="3">
        <v>6345.7047839999996</v>
      </c>
      <c r="M19" s="3">
        <v>22403120</v>
      </c>
      <c r="N19" s="3">
        <v>97.610822999999996</v>
      </c>
      <c r="O19" s="3">
        <v>2.8759999999999999</v>
      </c>
      <c r="Q19" s="3" t="e">
        <f>#REF!-O19</f>
        <v>#REF!</v>
      </c>
      <c r="R19" s="3" t="e">
        <f>#REF!-F19</f>
        <v>#REF!</v>
      </c>
      <c r="S19" s="3" t="e">
        <f>#REF!-G19</f>
        <v>#REF!</v>
      </c>
      <c r="T19" s="4" t="e">
        <f>S19/#REF!</f>
        <v>#REF!</v>
      </c>
    </row>
    <row r="20" spans="1:20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37520637</v>
      </c>
      <c r="G20" s="3">
        <v>1525.4151730000001</v>
      </c>
      <c r="H20" s="3">
        <v>0</v>
      </c>
      <c r="I20" s="3" t="s">
        <v>13</v>
      </c>
      <c r="J20" s="3">
        <v>34222</v>
      </c>
      <c r="K20" s="3">
        <v>239484874</v>
      </c>
      <c r="L20" s="3">
        <v>6997.980071</v>
      </c>
      <c r="M20" s="3">
        <v>2262380</v>
      </c>
      <c r="N20" s="3">
        <v>105.855282</v>
      </c>
      <c r="O20" s="3">
        <v>0.26300000000000001</v>
      </c>
      <c r="Q20" s="3" t="e">
        <f>#REF!-O20</f>
        <v>#REF!</v>
      </c>
      <c r="R20" s="3" t="e">
        <f>#REF!-F20</f>
        <v>#REF!</v>
      </c>
      <c r="S20" s="3" t="e">
        <f>#REF!-G20</f>
        <v>#REF!</v>
      </c>
      <c r="T20" s="4" t="e">
        <f>S20/#REF!</f>
        <v>#REF!</v>
      </c>
    </row>
    <row r="21" spans="1:20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797331751</v>
      </c>
      <c r="G21" s="3">
        <v>2411.4581320000002</v>
      </c>
      <c r="H21" s="3">
        <v>0</v>
      </c>
      <c r="I21" s="3" t="s">
        <v>13</v>
      </c>
      <c r="J21" s="3">
        <v>89944</v>
      </c>
      <c r="K21" s="3">
        <v>1213746990</v>
      </c>
      <c r="L21" s="3">
        <v>13494.474227999999</v>
      </c>
      <c r="M21" s="3">
        <v>11420422</v>
      </c>
      <c r="N21" s="3">
        <v>106.27864599999999</v>
      </c>
      <c r="O21" s="3">
        <v>2.0449999999999999</v>
      </c>
      <c r="Q21" s="3" t="e">
        <f>#REF!-O21</f>
        <v>#REF!</v>
      </c>
      <c r="R21" s="3" t="e">
        <f>#REF!-F21</f>
        <v>#REF!</v>
      </c>
      <c r="S21" s="3" t="e">
        <f>#REF!-G21</f>
        <v>#REF!</v>
      </c>
      <c r="T21" s="4" t="e">
        <f>S21/#REF!</f>
        <v>#REF!</v>
      </c>
    </row>
    <row r="22" spans="1:20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9276095</v>
      </c>
      <c r="G22" s="3">
        <v>2418.1686650000001</v>
      </c>
      <c r="H22" s="3">
        <v>0</v>
      </c>
      <c r="I22" s="3" t="s">
        <v>13</v>
      </c>
      <c r="J22" s="3">
        <v>4568</v>
      </c>
      <c r="K22" s="3">
        <v>55356494</v>
      </c>
      <c r="L22" s="3">
        <v>12118.321803999999</v>
      </c>
      <c r="M22" s="3">
        <v>554283</v>
      </c>
      <c r="N22" s="3">
        <v>99.870452</v>
      </c>
      <c r="O22" s="3">
        <v>0.18099999999999999</v>
      </c>
      <c r="Q22" s="3" t="e">
        <f>#REF!-O22</f>
        <v>#REF!</v>
      </c>
      <c r="R22" s="3" t="e">
        <f>#REF!-F22</f>
        <v>#REF!</v>
      </c>
      <c r="S22" s="3" t="e">
        <f>#REF!-G22</f>
        <v>#REF!</v>
      </c>
      <c r="T22" s="4" t="e">
        <f>S22/#REF!</f>
        <v>#REF!</v>
      </c>
    </row>
    <row r="23" spans="1:20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96127262</v>
      </c>
      <c r="G23" s="3">
        <v>2395.3965109999999</v>
      </c>
      <c r="H23" s="3">
        <v>0</v>
      </c>
      <c r="I23" s="3" t="s">
        <v>13</v>
      </c>
      <c r="J23" s="3">
        <v>28630</v>
      </c>
      <c r="K23" s="3">
        <v>340579364</v>
      </c>
      <c r="L23" s="3">
        <v>11895.891163</v>
      </c>
      <c r="M23" s="3">
        <v>3242992</v>
      </c>
      <c r="N23" s="3">
        <v>105.020106</v>
      </c>
      <c r="O23" s="3">
        <v>0.56799999999999995</v>
      </c>
      <c r="Q23" s="3" t="e">
        <f>#REF!-O23</f>
        <v>#REF!</v>
      </c>
      <c r="R23" s="3" t="e">
        <f>#REF!-F23</f>
        <v>#REF!</v>
      </c>
      <c r="S23" s="3" t="e">
        <f>#REF!-G23</f>
        <v>#REF!</v>
      </c>
      <c r="T23" s="4" t="e">
        <f>S23/#REF!</f>
        <v>#REF!</v>
      </c>
    </row>
    <row r="24" spans="1:20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286320679</v>
      </c>
      <c r="G24" s="3">
        <v>2429.2256309999998</v>
      </c>
      <c r="H24" s="3">
        <v>0</v>
      </c>
      <c r="I24" s="3" t="s">
        <v>13</v>
      </c>
      <c r="J24" s="3">
        <v>87084</v>
      </c>
      <c r="K24" s="3">
        <v>1133962915</v>
      </c>
      <c r="L24" s="3">
        <v>13021.484027</v>
      </c>
      <c r="M24" s="3">
        <v>10579743</v>
      </c>
      <c r="N24" s="3">
        <v>107.182463</v>
      </c>
      <c r="O24" s="3">
        <v>1.3680000000000001</v>
      </c>
      <c r="Q24" s="3" t="e">
        <f>#REF!-O24</f>
        <v>#REF!</v>
      </c>
      <c r="R24" s="3" t="e">
        <f>#REF!-F24</f>
        <v>#REF!</v>
      </c>
      <c r="S24" s="3" t="e">
        <f>#REF!-G24</f>
        <v>#REF!</v>
      </c>
      <c r="T24" s="4" t="e">
        <f>S24/#REF!</f>
        <v>#REF!</v>
      </c>
    </row>
    <row r="25" spans="1:20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286137471</v>
      </c>
      <c r="G25" s="3">
        <v>2329.6733589999999</v>
      </c>
      <c r="H25" s="3">
        <v>0</v>
      </c>
      <c r="I25" s="3" t="s">
        <v>13</v>
      </c>
      <c r="J25" s="3">
        <v>66531</v>
      </c>
      <c r="K25" s="3">
        <v>868722466</v>
      </c>
      <c r="L25" s="3">
        <v>13057.408817</v>
      </c>
      <c r="M25" s="3">
        <v>8233948</v>
      </c>
      <c r="N25" s="3">
        <v>105.504974</v>
      </c>
      <c r="O25" s="3">
        <v>1.2529999999999999</v>
      </c>
      <c r="Q25" s="3" t="e">
        <f>#REF!-O25</f>
        <v>#REF!</v>
      </c>
      <c r="R25" s="3" t="e">
        <f>#REF!-F25</f>
        <v>#REF!</v>
      </c>
      <c r="S25" s="3" t="e">
        <f>#REF!-G25</f>
        <v>#REF!</v>
      </c>
      <c r="T25" s="4" t="e">
        <f>S25/#REF!</f>
        <v>#REF!</v>
      </c>
    </row>
    <row r="26" spans="1:20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1231046675</v>
      </c>
      <c r="G26" s="3">
        <v>1796.3826730000001</v>
      </c>
      <c r="H26" s="3">
        <v>0</v>
      </c>
      <c r="I26" s="3" t="s">
        <v>13</v>
      </c>
      <c r="J26" s="3">
        <v>313072</v>
      </c>
      <c r="K26" s="3">
        <v>3504631963</v>
      </c>
      <c r="L26" s="3">
        <v>11194.332176</v>
      </c>
      <c r="M26" s="3">
        <v>33752194</v>
      </c>
      <c r="N26" s="3">
        <v>103.834197</v>
      </c>
      <c r="O26" s="3">
        <v>8.2590000000000003</v>
      </c>
      <c r="Q26" s="3" t="e">
        <f>#REF!-O26</f>
        <v>#REF!</v>
      </c>
      <c r="R26" s="3" t="e">
        <f>#REF!-F26</f>
        <v>#REF!</v>
      </c>
      <c r="S26" s="3" t="e">
        <f>#REF!-G26</f>
        <v>#REF!</v>
      </c>
      <c r="T26" s="4" t="e">
        <f>S26/#REF!</f>
        <v>#REF!</v>
      </c>
    </row>
    <row r="27" spans="1:20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151177082</v>
      </c>
      <c r="G27" s="3">
        <v>2090.0153730000002</v>
      </c>
      <c r="H27" s="3">
        <v>0</v>
      </c>
      <c r="I27" s="3" t="s">
        <v>13</v>
      </c>
      <c r="J27" s="3">
        <v>35308</v>
      </c>
      <c r="K27" s="3">
        <v>426645497</v>
      </c>
      <c r="L27" s="3">
        <v>12083.536223999999</v>
      </c>
      <c r="M27" s="3">
        <v>3983172</v>
      </c>
      <c r="N27" s="3">
        <v>107.111994</v>
      </c>
      <c r="O27" s="3">
        <v>0.51300000000000001</v>
      </c>
      <c r="Q27" s="3" t="e">
        <f>#REF!-O27</f>
        <v>#REF!</v>
      </c>
      <c r="R27" s="3" t="e">
        <f>#REF!-F27</f>
        <v>#REF!</v>
      </c>
      <c r="S27" s="3" t="e">
        <f>#REF!-G27</f>
        <v>#REF!</v>
      </c>
      <c r="T27" s="4" t="e">
        <f>S27/#REF!</f>
        <v>#REF!</v>
      </c>
    </row>
    <row r="28" spans="1:20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259983784</v>
      </c>
      <c r="G28" s="3">
        <v>1946.117508</v>
      </c>
      <c r="H28" s="3">
        <v>0</v>
      </c>
      <c r="I28" s="3" t="s">
        <v>13</v>
      </c>
      <c r="J28" s="3">
        <v>35440</v>
      </c>
      <c r="K28" s="3">
        <v>377732599</v>
      </c>
      <c r="L28" s="3">
        <v>10658.369046</v>
      </c>
      <c r="M28" s="3">
        <v>3896926</v>
      </c>
      <c r="N28" s="3">
        <v>96.930914000000001</v>
      </c>
      <c r="O28" s="3">
        <v>0.97799999999999998</v>
      </c>
      <c r="Q28" s="3" t="e">
        <f>#REF!-O28</f>
        <v>#REF!</v>
      </c>
      <c r="R28" s="3" t="e">
        <f>#REF!-F28</f>
        <v>#REF!</v>
      </c>
      <c r="S28" s="3" t="e">
        <f>#REF!-G28</f>
        <v>#REF!</v>
      </c>
      <c r="T28" s="4" t="e">
        <f>S28/#REF!</f>
        <v>#REF!</v>
      </c>
    </row>
    <row r="29" spans="1:20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315190710</v>
      </c>
      <c r="G29" s="3">
        <v>2140.3688029999998</v>
      </c>
      <c r="H29" s="3">
        <v>0</v>
      </c>
      <c r="I29" s="3" t="s">
        <v>13</v>
      </c>
      <c r="J29" s="3">
        <v>92079</v>
      </c>
      <c r="K29" s="3">
        <v>1047388047</v>
      </c>
      <c r="L29" s="3">
        <v>11374.885120000001</v>
      </c>
      <c r="M29" s="3">
        <v>10177819</v>
      </c>
      <c r="N29" s="3">
        <v>102.908889</v>
      </c>
      <c r="O29" s="3">
        <v>1.07</v>
      </c>
      <c r="Q29" s="3" t="e">
        <f>#REF!-O29</f>
        <v>#REF!</v>
      </c>
      <c r="R29" s="3" t="e">
        <f>#REF!-F29</f>
        <v>#REF!</v>
      </c>
      <c r="S29" s="3" t="e">
        <f>#REF!-G29</f>
        <v>#REF!</v>
      </c>
      <c r="T29" s="4" t="e">
        <f>S29/#REF!</f>
        <v>#REF!</v>
      </c>
    </row>
    <row r="30" spans="1:20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813076032</v>
      </c>
      <c r="G30" s="3">
        <v>2922.8834689999999</v>
      </c>
      <c r="H30" s="3">
        <v>0</v>
      </c>
      <c r="I30" s="3" t="s">
        <v>13</v>
      </c>
      <c r="J30" s="3">
        <v>327096</v>
      </c>
      <c r="K30" s="3">
        <v>4608987132</v>
      </c>
      <c r="L30" s="3">
        <v>14090.625174000001</v>
      </c>
      <c r="M30" s="3">
        <v>43299673</v>
      </c>
      <c r="N30" s="3">
        <v>106.44392499999999</v>
      </c>
      <c r="O30" s="3">
        <v>3.589</v>
      </c>
      <c r="Q30" s="3" t="e">
        <f>#REF!-O30</f>
        <v>#REF!</v>
      </c>
      <c r="R30" s="3" t="e">
        <f>#REF!-F30</f>
        <v>#REF!</v>
      </c>
      <c r="S30" s="3" t="e">
        <f>#REF!-G30</f>
        <v>#REF!</v>
      </c>
      <c r="T30" s="4" t="e">
        <f>S30/#REF!</f>
        <v>#REF!</v>
      </c>
    </row>
    <row r="31" spans="1:20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713915236</v>
      </c>
      <c r="G31" s="3">
        <v>1632.197981</v>
      </c>
      <c r="H31" s="3">
        <v>0</v>
      </c>
      <c r="I31" s="3" t="s">
        <v>13</v>
      </c>
      <c r="J31" s="3">
        <v>280494</v>
      </c>
      <c r="K31" s="3">
        <v>2506842491</v>
      </c>
      <c r="L31" s="3">
        <v>8937.2410500000005</v>
      </c>
      <c r="M31" s="3">
        <v>26384852</v>
      </c>
      <c r="N31" s="3">
        <v>95.010671000000002</v>
      </c>
      <c r="O31" s="3">
        <v>3.758</v>
      </c>
      <c r="Q31" s="3" t="e">
        <f>#REF!-O31</f>
        <v>#REF!</v>
      </c>
      <c r="R31" s="3" t="e">
        <f>#REF!-F31</f>
        <v>#REF!</v>
      </c>
      <c r="S31" s="3" t="e">
        <f>#REF!-G31</f>
        <v>#REF!</v>
      </c>
      <c r="T31" s="4" t="e">
        <f>S31/#REF!</f>
        <v>#REF!</v>
      </c>
    </row>
    <row r="32" spans="1:20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34656534</v>
      </c>
      <c r="G32" s="3">
        <v>1871.303132</v>
      </c>
      <c r="H32" s="3">
        <v>0</v>
      </c>
      <c r="I32" s="3" t="s">
        <v>13</v>
      </c>
      <c r="J32" s="3">
        <v>14627</v>
      </c>
      <c r="K32" s="3">
        <v>136135307</v>
      </c>
      <c r="L32" s="3">
        <v>9307.1242910000001</v>
      </c>
      <c r="M32" s="3">
        <v>1427847</v>
      </c>
      <c r="N32" s="3">
        <v>95.343063000000001</v>
      </c>
      <c r="O32" s="3">
        <v>0.317</v>
      </c>
      <c r="Q32" s="3" t="e">
        <f>#REF!-O32</f>
        <v>#REF!</v>
      </c>
      <c r="R32" s="3" t="e">
        <f>#REF!-F32</f>
        <v>#REF!</v>
      </c>
      <c r="S32" s="3" t="e">
        <f>#REF!-G32</f>
        <v>#REF!</v>
      </c>
      <c r="T32" s="4" t="e">
        <f>S32/#REF!</f>
        <v>#REF!</v>
      </c>
    </row>
    <row r="33" spans="1:20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1400580285</v>
      </c>
      <c r="G33" s="3">
        <v>2336.648807</v>
      </c>
      <c r="H33" s="3">
        <v>0</v>
      </c>
      <c r="I33" s="3" t="s">
        <v>13</v>
      </c>
      <c r="J33" s="3">
        <v>689249</v>
      </c>
      <c r="K33" s="3">
        <v>7580897919</v>
      </c>
      <c r="L33" s="3">
        <v>10998.779714</v>
      </c>
      <c r="M33" s="3">
        <v>80022813</v>
      </c>
      <c r="N33" s="3">
        <v>94.734209000000007</v>
      </c>
      <c r="O33" s="3">
        <v>6.3840000000000003</v>
      </c>
      <c r="Q33" s="3" t="e">
        <f>#REF!-O33</f>
        <v>#REF!</v>
      </c>
      <c r="R33" s="3" t="e">
        <f>#REF!-F33</f>
        <v>#REF!</v>
      </c>
      <c r="S33" s="3" t="e">
        <f>#REF!-G33</f>
        <v>#REF!</v>
      </c>
      <c r="T33" s="4" t="e">
        <f>S33/#REF!</f>
        <v>#REF!</v>
      </c>
    </row>
    <row r="34" spans="1:20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270765324</v>
      </c>
      <c r="G34" s="3">
        <v>2099.183818</v>
      </c>
      <c r="H34" s="3">
        <v>0</v>
      </c>
      <c r="I34" s="3" t="s">
        <v>13</v>
      </c>
      <c r="J34" s="3">
        <v>88077</v>
      </c>
      <c r="K34" s="3">
        <v>942256708</v>
      </c>
      <c r="L34" s="3">
        <v>10698.101752</v>
      </c>
      <c r="M34" s="3">
        <v>10380755</v>
      </c>
      <c r="N34" s="3">
        <v>90.769574000000006</v>
      </c>
      <c r="O34" s="3">
        <v>1.0920000000000001</v>
      </c>
      <c r="Q34" s="3" t="e">
        <f>#REF!-O34</f>
        <v>#REF!</v>
      </c>
      <c r="R34" s="3" t="e">
        <f>#REF!-F34</f>
        <v>#REF!</v>
      </c>
      <c r="S34" s="3" t="e">
        <f>#REF!-G34</f>
        <v>#REF!</v>
      </c>
      <c r="T34" s="4" t="e">
        <f>S34/#REF!</f>
        <v>#REF!</v>
      </c>
    </row>
    <row r="35" spans="1:20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52842056</v>
      </c>
      <c r="G35" s="3">
        <v>2049.492146</v>
      </c>
      <c r="H35" s="3">
        <v>0</v>
      </c>
      <c r="I35" s="3" t="s">
        <v>13</v>
      </c>
      <c r="J35" s="3">
        <v>22883</v>
      </c>
      <c r="K35" s="3">
        <v>212939152</v>
      </c>
      <c r="L35" s="3">
        <v>9305.5609839999997</v>
      </c>
      <c r="M35" s="3">
        <v>2382004</v>
      </c>
      <c r="N35" s="3">
        <v>89.394959999999998</v>
      </c>
      <c r="O35" s="3">
        <v>0.48699999999999999</v>
      </c>
      <c r="Q35" s="3" t="e">
        <f>#REF!-O35</f>
        <v>#REF!</v>
      </c>
      <c r="R35" s="3" t="e">
        <f>#REF!-F35</f>
        <v>#REF!</v>
      </c>
      <c r="S35" s="3" t="e">
        <f>#REF!-G35</f>
        <v>#REF!</v>
      </c>
      <c r="T35" s="4" t="e">
        <f>S35/#REF!</f>
        <v>#REF!</v>
      </c>
    </row>
    <row r="36" spans="1:20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206955180</v>
      </c>
      <c r="G36" s="3">
        <v>2280.3219589999999</v>
      </c>
      <c r="H36" s="3">
        <v>0</v>
      </c>
      <c r="I36" s="3" t="s">
        <v>13</v>
      </c>
      <c r="J36" s="3">
        <v>79176</v>
      </c>
      <c r="K36" s="3">
        <v>944599250</v>
      </c>
      <c r="L36" s="3">
        <v>11930.373471999999</v>
      </c>
      <c r="M36" s="3">
        <v>10007236</v>
      </c>
      <c r="N36" s="3">
        <v>94.391622999999996</v>
      </c>
      <c r="O36" s="3">
        <v>0.82</v>
      </c>
      <c r="Q36" s="3" t="e">
        <f>#REF!-O36</f>
        <v>#REF!</v>
      </c>
      <c r="R36" s="3" t="e">
        <f>#REF!-F36</f>
        <v>#REF!</v>
      </c>
      <c r="S36" s="3" t="e">
        <f>#REF!-G36</f>
        <v>#REF!</v>
      </c>
      <c r="T36" s="4" t="e">
        <f>S36/#REF!</f>
        <v>#REF!</v>
      </c>
    </row>
    <row r="37" spans="1:20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20196654</v>
      </c>
      <c r="G37" s="3">
        <v>1373.922041</v>
      </c>
      <c r="H37" s="3">
        <v>0</v>
      </c>
      <c r="I37" s="3" t="s">
        <v>13</v>
      </c>
      <c r="J37" s="3">
        <v>8319</v>
      </c>
      <c r="K37" s="3">
        <v>60827442</v>
      </c>
      <c r="L37" s="3">
        <v>7311.869455</v>
      </c>
      <c r="M37" s="3">
        <v>650854</v>
      </c>
      <c r="N37" s="3">
        <v>93.457891000000004</v>
      </c>
      <c r="O37" s="3">
        <v>0.10100000000000001</v>
      </c>
      <c r="Q37" s="3" t="e">
        <f>#REF!-O37</f>
        <v>#REF!</v>
      </c>
      <c r="R37" s="3" t="e">
        <f>#REF!-F37</f>
        <v>#REF!</v>
      </c>
      <c r="S37" s="3" t="e">
        <f>#REF!-G37</f>
        <v>#REF!</v>
      </c>
      <c r="T37" s="4" t="e">
        <f>S37/#REF!</f>
        <v>#REF!</v>
      </c>
    </row>
    <row r="38" spans="1:20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155372898</v>
      </c>
      <c r="G38" s="3">
        <v>1938.6716160000001</v>
      </c>
      <c r="H38" s="3">
        <v>0</v>
      </c>
      <c r="I38" s="3" t="s">
        <v>13</v>
      </c>
      <c r="J38" s="3">
        <v>20646</v>
      </c>
      <c r="K38" s="3">
        <v>178509022</v>
      </c>
      <c r="L38" s="3">
        <v>8646.1795020000009</v>
      </c>
      <c r="M38" s="3">
        <v>1869652</v>
      </c>
      <c r="N38" s="3">
        <v>95.477137999999997</v>
      </c>
      <c r="O38" s="3">
        <v>0.26800000000000002</v>
      </c>
      <c r="Q38" s="3" t="e">
        <f>#REF!-O38</f>
        <v>#REF!</v>
      </c>
      <c r="R38" s="3" t="e">
        <f>#REF!-F38</f>
        <v>#REF!</v>
      </c>
      <c r="S38" s="3" t="e">
        <f>#REF!-G38</f>
        <v>#REF!</v>
      </c>
      <c r="T38" s="4" t="e">
        <f>S38/#REF!</f>
        <v>#REF!</v>
      </c>
    </row>
    <row r="39" spans="1:20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64112180</v>
      </c>
      <c r="G39" s="3">
        <v>1498.123145</v>
      </c>
      <c r="H39" s="3">
        <v>0</v>
      </c>
      <c r="I39" s="3" t="s">
        <v>13</v>
      </c>
      <c r="J39" s="3">
        <v>35991</v>
      </c>
      <c r="K39" s="3">
        <v>271720164</v>
      </c>
      <c r="L39" s="3">
        <v>7549.6697510000004</v>
      </c>
      <c r="M39" s="3">
        <v>3211773</v>
      </c>
      <c r="N39" s="3">
        <v>84.601298</v>
      </c>
      <c r="O39" s="3">
        <v>0.32</v>
      </c>
      <c r="Q39" s="3" t="e">
        <f>#REF!-O39</f>
        <v>#REF!</v>
      </c>
      <c r="R39" s="3" t="e">
        <f>#REF!-F39</f>
        <v>#REF!</v>
      </c>
      <c r="S39" s="3" t="e">
        <f>#REF!-G39</f>
        <v>#REF!</v>
      </c>
      <c r="T39" s="4" t="e">
        <f>S39/#REF!</f>
        <v>#REF!</v>
      </c>
    </row>
    <row r="40" spans="1:20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143950610</v>
      </c>
      <c r="G40" s="3">
        <v>1749.2661499999999</v>
      </c>
      <c r="H40" s="3">
        <v>0</v>
      </c>
      <c r="I40" s="3" t="s">
        <v>13</v>
      </c>
      <c r="J40" s="3">
        <v>57055</v>
      </c>
      <c r="K40" s="3">
        <v>533265559</v>
      </c>
      <c r="L40" s="3">
        <v>9346.5175529999997</v>
      </c>
      <c r="M40" s="3">
        <v>5218611</v>
      </c>
      <c r="N40" s="3">
        <v>102.185344</v>
      </c>
      <c r="O40" s="3">
        <v>0.53300000000000003</v>
      </c>
      <c r="Q40" s="3" t="e">
        <f>#REF!-O40</f>
        <v>#REF!</v>
      </c>
      <c r="R40" s="3" t="e">
        <f>#REF!-F40</f>
        <v>#REF!</v>
      </c>
      <c r="S40" s="3" t="e">
        <f>#REF!-G40</f>
        <v>#REF!</v>
      </c>
      <c r="T40" s="4" t="e">
        <f>S40/#REF!</f>
        <v>#REF!</v>
      </c>
    </row>
    <row r="41" spans="1:20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30852585</v>
      </c>
      <c r="G41" s="3">
        <v>1646.3492530000001</v>
      </c>
      <c r="H41" s="3">
        <v>0</v>
      </c>
      <c r="I41" s="3" t="s">
        <v>13</v>
      </c>
      <c r="J41" s="3">
        <v>10985</v>
      </c>
      <c r="K41" s="3">
        <v>78801257</v>
      </c>
      <c r="L41" s="3">
        <v>7173.5327260000004</v>
      </c>
      <c r="M41" s="3">
        <v>714266</v>
      </c>
      <c r="N41" s="3">
        <v>110.324805</v>
      </c>
      <c r="O41" s="3">
        <v>0.186</v>
      </c>
      <c r="Q41" s="3" t="e">
        <f>#REF!-O41</f>
        <v>#REF!</v>
      </c>
      <c r="R41" s="3" t="e">
        <f>#REF!-F41</f>
        <v>#REF!</v>
      </c>
      <c r="S41" s="3" t="e">
        <f>#REF!-G41</f>
        <v>#REF!</v>
      </c>
      <c r="T41" s="4" t="e">
        <f>S41/#REF!</f>
        <v>#REF!</v>
      </c>
    </row>
    <row r="42" spans="1:20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17798651</v>
      </c>
      <c r="G42" s="3">
        <v>1666.0723579999999</v>
      </c>
      <c r="H42" s="3">
        <v>0</v>
      </c>
      <c r="I42" s="3" t="s">
        <v>13</v>
      </c>
      <c r="J42" s="3">
        <v>10686</v>
      </c>
      <c r="K42" s="3">
        <v>79664554</v>
      </c>
      <c r="L42" s="3">
        <v>7455.0396780000001</v>
      </c>
      <c r="M42" s="3">
        <v>870179</v>
      </c>
      <c r="N42" s="3">
        <v>91.549616999999998</v>
      </c>
      <c r="O42" s="3">
        <v>0.109</v>
      </c>
      <c r="Q42" s="3" t="e">
        <f>#REF!-O42</f>
        <v>#REF!</v>
      </c>
      <c r="R42" s="3" t="e">
        <f>#REF!-F42</f>
        <v>#REF!</v>
      </c>
      <c r="S42" s="3" t="e">
        <f>#REF!-G42</f>
        <v>#REF!</v>
      </c>
      <c r="T42" s="4" t="e">
        <f>S42/#REF!</f>
        <v>#REF!</v>
      </c>
    </row>
    <row r="43" spans="1:20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21905508</v>
      </c>
      <c r="G43" s="3">
        <v>2059.7562760000001</v>
      </c>
      <c r="H43" s="3">
        <v>0</v>
      </c>
      <c r="I43" s="3" t="s">
        <v>13</v>
      </c>
      <c r="J43" s="3">
        <v>11680</v>
      </c>
      <c r="K43" s="3">
        <v>114500090</v>
      </c>
      <c r="L43" s="3">
        <v>9803.0898969999998</v>
      </c>
      <c r="M43" s="3">
        <v>1029108</v>
      </c>
      <c r="N43" s="3">
        <v>111.26149100000001</v>
      </c>
      <c r="O43" s="3">
        <v>0.20899999999999999</v>
      </c>
      <c r="Q43" s="3" t="e">
        <f>#REF!-O43</f>
        <v>#REF!</v>
      </c>
      <c r="R43" s="3" t="e">
        <f>#REF!-F43</f>
        <v>#REF!</v>
      </c>
      <c r="S43" s="3" t="e">
        <f>#REF!-G43</f>
        <v>#REF!</v>
      </c>
      <c r="T43" s="4" t="e">
        <f>S43/#REF!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A5E6-3FA7-4778-AB4D-9A7862817A14}">
  <dimension ref="A1:U43"/>
  <sheetViews>
    <sheetView workbookViewId="0">
      <selection activeCell="O1" sqref="O1"/>
    </sheetView>
  </sheetViews>
  <sheetFormatPr defaultRowHeight="15" x14ac:dyDescent="0.25"/>
  <cols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</cols>
  <sheetData>
    <row r="1" spans="1:21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2779422</v>
      </c>
      <c r="G2" s="3">
        <v>811.98422400000004</v>
      </c>
      <c r="H2" s="3">
        <v>0</v>
      </c>
      <c r="I2" s="3" t="s">
        <v>13</v>
      </c>
      <c r="J2" s="3">
        <v>1753</v>
      </c>
      <c r="K2" s="3">
        <v>7911686</v>
      </c>
      <c r="L2" s="3">
        <v>4513.2264690000002</v>
      </c>
      <c r="M2" s="3">
        <v>84989</v>
      </c>
      <c r="N2" s="3">
        <v>93.090705999999997</v>
      </c>
      <c r="O2" s="3">
        <v>2.8000000000000001E-2</v>
      </c>
      <c r="Q2" s="3">
        <f>BaseNoCounter!O2-O2</f>
        <v>0</v>
      </c>
      <c r="R2" s="3">
        <f>BaseNoCounter!F2-F2</f>
        <v>464240</v>
      </c>
      <c r="S2" s="3">
        <f>BaseNoCounter!G2-G2</f>
        <v>135.62372199999993</v>
      </c>
      <c r="T2" s="4">
        <f>S2/BaseNoCounter!G2</f>
        <v>0.14312218736924767</v>
      </c>
      <c r="U2" t="b">
        <f t="array" ref="U2">AND(A2:E2=BaseNoCounter!A2:E2)</f>
        <v>1</v>
      </c>
    </row>
    <row r="3" spans="1:21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11282810</v>
      </c>
      <c r="G3" s="3">
        <v>949.65154399999994</v>
      </c>
      <c r="H3" s="3">
        <v>0</v>
      </c>
      <c r="I3" s="3" t="s">
        <v>13</v>
      </c>
      <c r="J3" s="3">
        <v>10508</v>
      </c>
      <c r="K3" s="3">
        <v>57828072</v>
      </c>
      <c r="L3" s="3">
        <v>5503.2424819999997</v>
      </c>
      <c r="M3" s="3">
        <v>601699</v>
      </c>
      <c r="N3" s="3">
        <v>96.107973999999999</v>
      </c>
      <c r="O3" s="3">
        <v>7.1999999999999995E-2</v>
      </c>
      <c r="Q3" s="3">
        <f>BaseNoCounter!O3-O3</f>
        <v>1.0000000000000009E-3</v>
      </c>
      <c r="R3" s="3">
        <f>BaseNoCounter!F3-F3</f>
        <v>2129578</v>
      </c>
      <c r="S3" s="3">
        <f>BaseNoCounter!G3-G3</f>
        <v>179.24231999999995</v>
      </c>
      <c r="T3" s="4">
        <f>S3/BaseNoCounter!G3</f>
        <v>0.15877694592553829</v>
      </c>
      <c r="U3" t="b">
        <f t="array" ref="U3">AND(A3:E3=BaseNoCounter!A3:E3)</f>
        <v>1</v>
      </c>
    </row>
    <row r="4" spans="1:21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13919954</v>
      </c>
      <c r="G4" s="3">
        <v>905.53955199999996</v>
      </c>
      <c r="H4" s="3">
        <v>0</v>
      </c>
      <c r="I4" s="3" t="s">
        <v>13</v>
      </c>
      <c r="J4" s="3">
        <v>17316</v>
      </c>
      <c r="K4" s="3">
        <v>72788048</v>
      </c>
      <c r="L4" s="3">
        <v>4203.5139760000002</v>
      </c>
      <c r="M4" s="3">
        <v>762270</v>
      </c>
      <c r="N4" s="3">
        <v>95.488538000000005</v>
      </c>
      <c r="O4" s="3">
        <v>9.4E-2</v>
      </c>
      <c r="Q4" s="3">
        <f>BaseNoCounter!O4-O4</f>
        <v>1.0000000000000009E-3</v>
      </c>
      <c r="R4" s="3">
        <f>BaseNoCounter!F4-F4</f>
        <v>2088272</v>
      </c>
      <c r="S4" s="3">
        <f>BaseNoCounter!G4-G4</f>
        <v>135.84907700000008</v>
      </c>
      <c r="T4" s="4">
        <f>S4/BaseNoCounter!G4</f>
        <v>0.13044993311521944</v>
      </c>
      <c r="U4" t="b">
        <f t="array" ref="U4">AND(A4:E4=BaseNoCounter!A4:E4)</f>
        <v>1</v>
      </c>
    </row>
    <row r="5" spans="1:21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73118592</v>
      </c>
      <c r="G5" s="3">
        <v>1081.4919910000001</v>
      </c>
      <c r="H5" s="3">
        <v>0</v>
      </c>
      <c r="I5" s="3" t="s">
        <v>13</v>
      </c>
      <c r="J5" s="3">
        <v>32458</v>
      </c>
      <c r="K5" s="3">
        <v>246400492</v>
      </c>
      <c r="L5" s="3">
        <v>7591.3639780000003</v>
      </c>
      <c r="M5" s="3">
        <v>2911941</v>
      </c>
      <c r="N5" s="3">
        <v>84.617267999999996</v>
      </c>
      <c r="O5" s="3">
        <v>0.36599999999999999</v>
      </c>
      <c r="Q5" s="3">
        <f>BaseNoCounter!O5-O5</f>
        <v>1.0000000000000009E-2</v>
      </c>
      <c r="R5" s="3">
        <f>BaseNoCounter!F5-F5</f>
        <v>20735784</v>
      </c>
      <c r="S5" s="3">
        <f>BaseNoCounter!G5-G5</f>
        <v>306.70153399999981</v>
      </c>
      <c r="T5" s="4">
        <f>S5/BaseNoCounter!G5</f>
        <v>0.22093571859874497</v>
      </c>
      <c r="U5" t="b">
        <f t="array" ref="U5">AND(A5:E5=BaseNoCounter!A5:E5)</f>
        <v>1</v>
      </c>
    </row>
    <row r="6" spans="1:21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37673420</v>
      </c>
      <c r="G6" s="3">
        <v>1033.6210490000001</v>
      </c>
      <c r="H6" s="3">
        <v>0</v>
      </c>
      <c r="I6" s="3" t="s">
        <v>13</v>
      </c>
      <c r="J6" s="3">
        <v>39876</v>
      </c>
      <c r="K6" s="3">
        <v>218185948</v>
      </c>
      <c r="L6" s="3">
        <v>5471.6106929999996</v>
      </c>
      <c r="M6" s="3">
        <v>2271587</v>
      </c>
      <c r="N6" s="3">
        <v>96.050006999999994</v>
      </c>
      <c r="O6" s="3">
        <v>0.26800000000000002</v>
      </c>
      <c r="Q6" s="3">
        <f>BaseNoCounter!O6-O6</f>
        <v>2.0000000000000018E-3</v>
      </c>
      <c r="R6" s="3">
        <f>BaseNoCounter!F6-F6</f>
        <v>8692868</v>
      </c>
      <c r="S6" s="3">
        <f>BaseNoCounter!G6-G6</f>
        <v>238.50054899999986</v>
      </c>
      <c r="T6" s="4">
        <f>S6/BaseNoCounter!G6</f>
        <v>0.18748250904234698</v>
      </c>
      <c r="U6" t="b">
        <f t="array" ref="U6">AND(A6:E6=BaseNoCounter!A6:E6)</f>
        <v>1</v>
      </c>
    </row>
    <row r="7" spans="1:21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6691114</v>
      </c>
      <c r="G7" s="3">
        <v>844.62433699999997</v>
      </c>
      <c r="H7" s="3">
        <v>0</v>
      </c>
      <c r="I7" s="3" t="s">
        <v>13</v>
      </c>
      <c r="J7" s="3">
        <v>7909</v>
      </c>
      <c r="K7" s="3">
        <v>34240590</v>
      </c>
      <c r="L7" s="3">
        <v>4329.3197620000001</v>
      </c>
      <c r="M7" s="3">
        <v>381345</v>
      </c>
      <c r="N7" s="3">
        <v>89.789010000000005</v>
      </c>
      <c r="O7" s="3">
        <v>5.5E-2</v>
      </c>
      <c r="Q7" s="3">
        <f>BaseNoCounter!O7-O7</f>
        <v>-1.0000000000000009E-3</v>
      </c>
      <c r="R7" s="3">
        <f>BaseNoCounter!F7-F7</f>
        <v>1876854</v>
      </c>
      <c r="S7" s="3">
        <f>BaseNoCounter!G7-G7</f>
        <v>236.91668800000002</v>
      </c>
      <c r="T7" s="4">
        <f>S7/BaseNoCounter!G7</f>
        <v>0.21905473997160674</v>
      </c>
      <c r="U7" t="b">
        <f t="array" ref="U7">AND(A7:E7=BaseNoCounter!A7:E7)</f>
        <v>1</v>
      </c>
    </row>
    <row r="8" spans="1:21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33933181</v>
      </c>
      <c r="G8" s="3">
        <v>831.51219100000003</v>
      </c>
      <c r="H8" s="3">
        <v>0</v>
      </c>
      <c r="I8" s="3" t="s">
        <v>13</v>
      </c>
      <c r="J8" s="3">
        <v>18309</v>
      </c>
      <c r="K8" s="3">
        <v>84930208</v>
      </c>
      <c r="L8" s="3">
        <v>4638.7136380000002</v>
      </c>
      <c r="M8" s="3">
        <v>957551</v>
      </c>
      <c r="N8" s="3">
        <v>88.695232000000004</v>
      </c>
      <c r="O8" s="3">
        <v>0.20699999999999999</v>
      </c>
      <c r="Q8" s="3">
        <f>BaseNoCounter!O8-O8</f>
        <v>4.0000000000000036E-3</v>
      </c>
      <c r="R8" s="3">
        <f>BaseNoCounter!F8-F8</f>
        <v>9666185</v>
      </c>
      <c r="S8" s="3">
        <f>BaseNoCounter!G8-G8</f>
        <v>236.86404999999991</v>
      </c>
      <c r="T8" s="4">
        <f>S8/BaseNoCounter!G8</f>
        <v>0.22170471497783889</v>
      </c>
      <c r="U8" t="b">
        <f t="array" ref="U8">AND(A8:E8=BaseNoCounter!A8:E8)</f>
        <v>1</v>
      </c>
    </row>
    <row r="9" spans="1:21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389713599</v>
      </c>
      <c r="G9" s="3">
        <v>1579.962698</v>
      </c>
      <c r="H9" s="3">
        <v>0</v>
      </c>
      <c r="I9" s="3" t="s">
        <v>13</v>
      </c>
      <c r="J9" s="3">
        <v>310687</v>
      </c>
      <c r="K9" s="3">
        <v>3108147954</v>
      </c>
      <c r="L9" s="3">
        <v>10004.113316999999</v>
      </c>
      <c r="M9" s="3">
        <v>30815116</v>
      </c>
      <c r="N9" s="3">
        <v>100.864392</v>
      </c>
      <c r="O9" s="3">
        <v>4.1550000000000002</v>
      </c>
      <c r="Q9" s="3">
        <f>BaseNoCounter!O9-O9</f>
        <v>6.7999999999999616E-2</v>
      </c>
      <c r="R9" s="3">
        <f>BaseNoCounter!F9-F9</f>
        <v>150909917</v>
      </c>
      <c r="S9" s="3">
        <f>BaseNoCounter!G9-G9</f>
        <v>611.81349599999999</v>
      </c>
      <c r="T9" s="4">
        <f>S9/BaseNoCounter!G9</f>
        <v>0.27914049695167004</v>
      </c>
      <c r="U9" t="b">
        <f t="array" ref="U9">AND(A9:E9=BaseNoCounter!A9:E9)</f>
        <v>1</v>
      </c>
    </row>
    <row r="10" spans="1:21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867326846</v>
      </c>
      <c r="G10" s="3">
        <v>977.06711600000006</v>
      </c>
      <c r="H10" s="3">
        <v>0</v>
      </c>
      <c r="I10" s="3" t="s">
        <v>13</v>
      </c>
      <c r="J10" s="3">
        <v>451551</v>
      </c>
      <c r="K10" s="3">
        <v>2156635430</v>
      </c>
      <c r="L10" s="3">
        <v>4776.0616849999997</v>
      </c>
      <c r="M10" s="3">
        <v>25756360</v>
      </c>
      <c r="N10" s="3">
        <v>83.732151000000002</v>
      </c>
      <c r="O10" s="3">
        <v>3.7040000000000002</v>
      </c>
      <c r="Q10" s="3">
        <f>BaseNoCounter!O10-O10</f>
        <v>9.2999999999999972E-2</v>
      </c>
      <c r="R10" s="3">
        <f>BaseNoCounter!F10-F10</f>
        <v>216928656</v>
      </c>
      <c r="S10" s="3">
        <f>BaseNoCounter!G10-G10</f>
        <v>244.37598999999989</v>
      </c>
      <c r="T10" s="4">
        <f>S10/BaseNoCounter!G10</f>
        <v>0.20007152916052393</v>
      </c>
      <c r="U10" t="b">
        <f t="array" ref="U10">AND(A10:E10=BaseNoCounter!A10:E10)</f>
        <v>1</v>
      </c>
    </row>
    <row r="11" spans="1:21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3048544731</v>
      </c>
      <c r="G11" s="3">
        <v>2094.7144239999998</v>
      </c>
      <c r="H11" s="3">
        <v>0</v>
      </c>
      <c r="I11" s="3" t="s">
        <v>13</v>
      </c>
      <c r="J11" s="3">
        <v>925524</v>
      </c>
      <c r="K11" s="3">
        <v>13627769173</v>
      </c>
      <c r="L11" s="3">
        <v>14724.382267000001</v>
      </c>
      <c r="M11" s="3">
        <v>144382632</v>
      </c>
      <c r="N11" s="3">
        <v>94.386484999999993</v>
      </c>
      <c r="O11" s="3">
        <v>21.295999999999999</v>
      </c>
      <c r="Q11" s="3">
        <f>BaseNoCounter!O11-O11</f>
        <v>0.59600000000000009</v>
      </c>
      <c r="R11" s="3">
        <f>BaseNoCounter!F11-F11</f>
        <v>1273358092</v>
      </c>
      <c r="S11" s="3">
        <f>BaseNoCounter!G11-G11</f>
        <v>874.94913000000042</v>
      </c>
      <c r="T11" s="4">
        <f>S11/BaseNoCounter!G11</f>
        <v>0.29462904268110918</v>
      </c>
      <c r="U11" t="b">
        <f t="array" ref="U11">AND(A11:E11=BaseNoCounter!A11:E11)</f>
        <v>1</v>
      </c>
    </row>
    <row r="12" spans="1:21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1112086173</v>
      </c>
      <c r="G12" s="3">
        <v>1663.4698800000001</v>
      </c>
      <c r="H12" s="3">
        <v>0</v>
      </c>
      <c r="I12" s="3" t="s">
        <v>13</v>
      </c>
      <c r="J12" s="3">
        <v>642072</v>
      </c>
      <c r="K12" s="3">
        <v>6539386981</v>
      </c>
      <c r="L12" s="3">
        <v>10184.818807</v>
      </c>
      <c r="M12" s="3">
        <v>63472224</v>
      </c>
      <c r="N12" s="3">
        <v>103.02753800000001</v>
      </c>
      <c r="O12" s="3">
        <v>5.7279999999999998</v>
      </c>
      <c r="Q12" s="3">
        <f>BaseNoCounter!O12-O12</f>
        <v>0.17100000000000026</v>
      </c>
      <c r="R12" s="3">
        <f>BaseNoCounter!F12-F12</f>
        <v>391756304</v>
      </c>
      <c r="S12" s="3">
        <f>BaseNoCounter!G12-G12</f>
        <v>585.99308999999994</v>
      </c>
      <c r="T12" s="4">
        <f>S12/BaseNoCounter!G12</f>
        <v>0.26050355032072386</v>
      </c>
      <c r="U12" t="b">
        <f t="array" ref="U12">AND(A12:E12=BaseNoCounter!A12:E12)</f>
        <v>1</v>
      </c>
    </row>
    <row r="13" spans="1:21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84513814</v>
      </c>
      <c r="G13" s="3">
        <v>824.718119</v>
      </c>
      <c r="H13" s="3">
        <v>0</v>
      </c>
      <c r="I13" s="3" t="s">
        <v>13</v>
      </c>
      <c r="J13" s="3">
        <v>69737</v>
      </c>
      <c r="K13" s="3">
        <v>325634267</v>
      </c>
      <c r="L13" s="3">
        <v>4669.4619359999997</v>
      </c>
      <c r="M13" s="3">
        <v>3800838</v>
      </c>
      <c r="N13" s="3">
        <v>85.674334999999999</v>
      </c>
      <c r="O13" s="3">
        <v>0.28999999999999998</v>
      </c>
      <c r="Q13" s="3">
        <f>BaseNoCounter!O13-O13</f>
        <v>7.0000000000000062E-3</v>
      </c>
      <c r="R13" s="3">
        <f>BaseNoCounter!F13-F13</f>
        <v>16989490</v>
      </c>
      <c r="S13" s="3">
        <f>BaseNoCounter!G13-G13</f>
        <v>165.789941</v>
      </c>
      <c r="T13" s="4">
        <f>S13/BaseNoCounter!G13</f>
        <v>0.16737868947780193</v>
      </c>
      <c r="U13" t="b">
        <f t="array" ref="U13">AND(A13:E13=BaseNoCounter!A13:E13)</f>
        <v>1</v>
      </c>
    </row>
    <row r="14" spans="1:21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519261614</v>
      </c>
      <c r="G14" s="3">
        <v>1257.8372079999999</v>
      </c>
      <c r="H14" s="3">
        <v>0</v>
      </c>
      <c r="I14" s="3" t="s">
        <v>13</v>
      </c>
      <c r="J14" s="3">
        <v>159887</v>
      </c>
      <c r="K14" s="3">
        <v>1413650476</v>
      </c>
      <c r="L14" s="3">
        <v>8841.5598269999991</v>
      </c>
      <c r="M14" s="3">
        <v>13333961</v>
      </c>
      <c r="N14" s="3">
        <v>106.018795</v>
      </c>
      <c r="O14" s="3">
        <v>2.073</v>
      </c>
      <c r="Q14" s="3">
        <f>BaseNoCounter!O14-O14</f>
        <v>8.3000000000000185E-2</v>
      </c>
      <c r="R14" s="3">
        <f>BaseNoCounter!F14-F14</f>
        <v>159460634</v>
      </c>
      <c r="S14" s="3">
        <f>BaseNoCounter!G14-G14</f>
        <v>386.27064500000006</v>
      </c>
      <c r="T14" s="4">
        <f>S14/BaseNoCounter!G14</f>
        <v>0.23494240009569498</v>
      </c>
      <c r="U14" t="b">
        <f t="array" ref="U14">AND(A14:E14=BaseNoCounter!A14:E14)</f>
        <v>1</v>
      </c>
    </row>
    <row r="15" spans="1:21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608185811</v>
      </c>
      <c r="G15" s="3">
        <v>1269.402167</v>
      </c>
      <c r="H15" s="3">
        <v>0</v>
      </c>
      <c r="I15" s="3" t="s">
        <v>13</v>
      </c>
      <c r="J15" s="3">
        <v>447735</v>
      </c>
      <c r="K15" s="3">
        <v>3448974174</v>
      </c>
      <c r="L15" s="3">
        <v>7703.1596229999996</v>
      </c>
      <c r="M15" s="3">
        <v>35447778</v>
      </c>
      <c r="N15" s="3">
        <v>97.297331</v>
      </c>
      <c r="O15" s="3">
        <v>4.8010000000000002</v>
      </c>
      <c r="Q15" s="3">
        <f>BaseNoCounter!O15-O15</f>
        <v>9.7999999999999865E-2</v>
      </c>
      <c r="R15" s="3">
        <f>BaseNoCounter!F15-F15</f>
        <v>223989677</v>
      </c>
      <c r="S15" s="3">
        <f>BaseNoCounter!G15-G15</f>
        <v>467.51005400000008</v>
      </c>
      <c r="T15" s="4">
        <f>S15/BaseNoCounter!G15</f>
        <v>0.26916158936969103</v>
      </c>
      <c r="U15" t="b">
        <f t="array" ref="U15">AND(A15:E15=BaseNoCounter!A15:E15)</f>
        <v>1</v>
      </c>
    </row>
    <row r="16" spans="1:21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252626267</v>
      </c>
      <c r="G16" s="3">
        <v>828.11721899999998</v>
      </c>
      <c r="H16" s="3">
        <v>0</v>
      </c>
      <c r="I16" s="3" t="s">
        <v>13</v>
      </c>
      <c r="J16" s="3">
        <v>209826</v>
      </c>
      <c r="K16" s="3">
        <v>979150707</v>
      </c>
      <c r="L16" s="3">
        <v>4666.488934</v>
      </c>
      <c r="M16" s="3">
        <v>9431234</v>
      </c>
      <c r="N16" s="3">
        <v>103.819999</v>
      </c>
      <c r="O16" s="3">
        <v>1.0349999999999999</v>
      </c>
      <c r="Q16" s="3">
        <f>BaseNoCounter!O16-O16</f>
        <v>2.200000000000002E-2</v>
      </c>
      <c r="R16" s="3">
        <f>BaseNoCounter!F16-F16</f>
        <v>53941063</v>
      </c>
      <c r="S16" s="3">
        <f>BaseNoCounter!G16-G16</f>
        <v>176.82058000000006</v>
      </c>
      <c r="T16" s="4">
        <f>S16/BaseNoCounter!G16</f>
        <v>0.17595176554802877</v>
      </c>
      <c r="U16" t="b">
        <f t="array" ref="U16">AND(A16:E16=BaseNoCounter!A16:E16)</f>
        <v>1</v>
      </c>
    </row>
    <row r="17" spans="1:21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509400655</v>
      </c>
      <c r="G17" s="3">
        <v>1342.9453410000001</v>
      </c>
      <c r="H17" s="3">
        <v>0</v>
      </c>
      <c r="I17" s="3" t="s">
        <v>13</v>
      </c>
      <c r="J17" s="3">
        <v>316590</v>
      </c>
      <c r="K17" s="3">
        <v>2948387247</v>
      </c>
      <c r="L17" s="3">
        <v>9312.9512840000007</v>
      </c>
      <c r="M17" s="3">
        <v>26594858</v>
      </c>
      <c r="N17" s="3">
        <v>110.863057</v>
      </c>
      <c r="O17" s="3">
        <v>3.3170000000000002</v>
      </c>
      <c r="Q17" s="3">
        <f>BaseNoCounter!O17-O17</f>
        <v>4.9999999999999822E-2</v>
      </c>
      <c r="R17" s="3">
        <f>BaseNoCounter!F17-F17</f>
        <v>139297381</v>
      </c>
      <c r="S17" s="3">
        <f>BaseNoCounter!G17-G17</f>
        <v>367.23307499999987</v>
      </c>
      <c r="T17" s="4">
        <f>S17/BaseNoCounter!G17</f>
        <v>0.21473377956607298</v>
      </c>
      <c r="U17" t="b">
        <f t="array" ref="U17">AND(A17:E17=BaseNoCounter!A17:E17)</f>
        <v>1</v>
      </c>
    </row>
    <row r="18" spans="1:21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307155992</v>
      </c>
      <c r="G18" s="3">
        <v>1033.4749589999999</v>
      </c>
      <c r="H18" s="3">
        <v>0</v>
      </c>
      <c r="I18" s="3" t="s">
        <v>13</v>
      </c>
      <c r="J18" s="3">
        <v>105482</v>
      </c>
      <c r="K18" s="3">
        <v>854708840</v>
      </c>
      <c r="L18" s="3">
        <v>8102.8880760000002</v>
      </c>
      <c r="M18" s="3">
        <v>8766918</v>
      </c>
      <c r="N18" s="3">
        <v>97.492509999999996</v>
      </c>
      <c r="O18" s="3">
        <v>1.77</v>
      </c>
      <c r="Q18" s="3">
        <f>BaseNoCounter!O18-O18</f>
        <v>4.8999999999999932E-2</v>
      </c>
      <c r="R18" s="3">
        <f>BaseNoCounter!F18-F18</f>
        <v>100582710</v>
      </c>
      <c r="S18" s="3">
        <f>BaseNoCounter!G18-G18</f>
        <v>338.42645000000016</v>
      </c>
      <c r="T18" s="4">
        <f>S18/BaseNoCounter!G18</f>
        <v>0.24668423531009009</v>
      </c>
      <c r="U18" t="b">
        <f t="array" ref="U18">AND(A18:E18=BaseNoCounter!A18:E18)</f>
        <v>1</v>
      </c>
    </row>
    <row r="19" spans="1:21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652253199</v>
      </c>
      <c r="G19" s="3">
        <v>989.08966099999998</v>
      </c>
      <c r="H19" s="3">
        <v>0</v>
      </c>
      <c r="I19" s="3" t="s">
        <v>13</v>
      </c>
      <c r="J19" s="3">
        <v>344609</v>
      </c>
      <c r="K19" s="3">
        <v>2199903242</v>
      </c>
      <c r="L19" s="3">
        <v>6383.766071</v>
      </c>
      <c r="M19" s="3">
        <v>22403120</v>
      </c>
      <c r="N19" s="3">
        <v>98.196288999999993</v>
      </c>
      <c r="O19" s="3">
        <v>2.7839999999999998</v>
      </c>
      <c r="Q19" s="3">
        <f>BaseNoCounter!O19-O19</f>
        <v>9.2000000000000082E-2</v>
      </c>
      <c r="R19" s="3">
        <f>BaseNoCounter!F19-F19</f>
        <v>182249126</v>
      </c>
      <c r="S19" s="3">
        <f>BaseNoCounter!G19-G19</f>
        <v>276.36618199999998</v>
      </c>
      <c r="T19" s="4">
        <f>S19/BaseNoCounter!G19</f>
        <v>0.21839259230477945</v>
      </c>
      <c r="U19" t="b">
        <f t="array" ref="U19">AND(A19:E19=BaseNoCounter!A19:E19)</f>
        <v>1</v>
      </c>
    </row>
    <row r="20" spans="1:21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29827526</v>
      </c>
      <c r="G20" s="3">
        <v>1212.6489409999999</v>
      </c>
      <c r="H20" s="3">
        <v>0</v>
      </c>
      <c r="I20" s="3" t="s">
        <v>13</v>
      </c>
      <c r="J20" s="3">
        <v>34222</v>
      </c>
      <c r="K20" s="3">
        <v>239782124</v>
      </c>
      <c r="L20" s="3">
        <v>7006.6660039999997</v>
      </c>
      <c r="M20" s="3">
        <v>2262380</v>
      </c>
      <c r="N20" s="3">
        <v>105.986671</v>
      </c>
      <c r="O20" s="3">
        <v>0.25900000000000001</v>
      </c>
      <c r="Q20" s="3">
        <f>BaseNoCounter!O20-O20</f>
        <v>4.0000000000000036E-3</v>
      </c>
      <c r="R20" s="3">
        <f>BaseNoCounter!F20-F20</f>
        <v>7693111</v>
      </c>
      <c r="S20" s="3">
        <f>BaseNoCounter!G20-G20</f>
        <v>312.76623200000017</v>
      </c>
      <c r="T20" s="4">
        <f>S20/BaseNoCounter!G20</f>
        <v>0.20503679099040936</v>
      </c>
      <c r="U20" t="b">
        <f t="array" ref="U20">AND(A20:E20=BaseNoCounter!A20:E20)</f>
        <v>1</v>
      </c>
    </row>
    <row r="21" spans="1:21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606073747</v>
      </c>
      <c r="G21" s="3">
        <v>1833.0155090000001</v>
      </c>
      <c r="H21" s="3">
        <v>0</v>
      </c>
      <c r="I21" s="3" t="s">
        <v>13</v>
      </c>
      <c r="J21" s="3">
        <v>89944</v>
      </c>
      <c r="K21" s="3">
        <v>1222824260</v>
      </c>
      <c r="L21" s="3">
        <v>13595.395579</v>
      </c>
      <c r="M21" s="3">
        <v>11420422</v>
      </c>
      <c r="N21" s="3">
        <v>107.073474</v>
      </c>
      <c r="O21" s="3">
        <v>1.986</v>
      </c>
      <c r="Q21" s="3">
        <f>BaseNoCounter!O21-O21</f>
        <v>5.8999999999999941E-2</v>
      </c>
      <c r="R21" s="3">
        <f>BaseNoCounter!F21-F21</f>
        <v>191258004</v>
      </c>
      <c r="S21" s="3">
        <f>BaseNoCounter!G21-G21</f>
        <v>578.44262300000014</v>
      </c>
      <c r="T21" s="4">
        <f>S21/BaseNoCounter!G21</f>
        <v>0.23987255483480238</v>
      </c>
      <c r="U21" t="b">
        <f t="array" ref="U21">AND(A21:E21=BaseNoCounter!A21:E21)</f>
        <v>1</v>
      </c>
    </row>
    <row r="22" spans="1:21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7131042</v>
      </c>
      <c r="G22" s="3">
        <v>1858.9786240000001</v>
      </c>
      <c r="H22" s="3">
        <v>0</v>
      </c>
      <c r="I22" s="3" t="s">
        <v>13</v>
      </c>
      <c r="J22" s="3">
        <v>4568</v>
      </c>
      <c r="K22" s="3">
        <v>55476396</v>
      </c>
      <c r="L22" s="3">
        <v>12144.570052999999</v>
      </c>
      <c r="M22" s="3">
        <v>554283</v>
      </c>
      <c r="N22" s="3">
        <v>100.086772</v>
      </c>
      <c r="O22" s="3">
        <v>0.18</v>
      </c>
      <c r="Q22" s="3">
        <f>BaseNoCounter!O22-O22</f>
        <v>1.0000000000000009E-3</v>
      </c>
      <c r="R22" s="3">
        <f>BaseNoCounter!F22-F22</f>
        <v>2145053</v>
      </c>
      <c r="S22" s="3">
        <f>BaseNoCounter!G22-G22</f>
        <v>559.19004100000006</v>
      </c>
      <c r="T22" s="4">
        <f>S22/BaseNoCounter!G22</f>
        <v>0.23124525972633098</v>
      </c>
      <c r="U22" t="b">
        <f t="array" ref="U22">AND(A22:E22=BaseNoCounter!A22:E22)</f>
        <v>1</v>
      </c>
    </row>
    <row r="23" spans="1:21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74288841</v>
      </c>
      <c r="G23" s="3">
        <v>1851.20461</v>
      </c>
      <c r="H23" s="3">
        <v>0</v>
      </c>
      <c r="I23" s="3" t="s">
        <v>13</v>
      </c>
      <c r="J23" s="3">
        <v>28630</v>
      </c>
      <c r="K23" s="3">
        <v>342084652</v>
      </c>
      <c r="L23" s="3">
        <v>11948.46846</v>
      </c>
      <c r="M23" s="3">
        <v>3242992</v>
      </c>
      <c r="N23" s="3">
        <v>105.484273</v>
      </c>
      <c r="O23" s="3">
        <v>0.55900000000000005</v>
      </c>
      <c r="Q23" s="3">
        <f>BaseNoCounter!O23-O23</f>
        <v>8.999999999999897E-3</v>
      </c>
      <c r="R23" s="3">
        <f>BaseNoCounter!F23-F23</f>
        <v>21838421</v>
      </c>
      <c r="S23" s="3">
        <f>BaseNoCounter!G23-G23</f>
        <v>544.19190099999992</v>
      </c>
      <c r="T23" s="4">
        <f>S23/BaseNoCounter!G23</f>
        <v>0.22718238859453693</v>
      </c>
      <c r="U23" t="b">
        <f t="array" ref="U23">AND(A23:E23=BaseNoCounter!A23:E23)</f>
        <v>1</v>
      </c>
    </row>
    <row r="24" spans="1:21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210246759</v>
      </c>
      <c r="G24" s="3">
        <v>1783.7929750000001</v>
      </c>
      <c r="H24" s="3">
        <v>0</v>
      </c>
      <c r="I24" s="3" t="s">
        <v>13</v>
      </c>
      <c r="J24" s="3">
        <v>87084</v>
      </c>
      <c r="K24" s="3">
        <v>1136434672</v>
      </c>
      <c r="L24" s="3">
        <v>13049.867622</v>
      </c>
      <c r="M24" s="3">
        <v>10579743</v>
      </c>
      <c r="N24" s="3">
        <v>107.416094</v>
      </c>
      <c r="O24" s="3">
        <v>1.333</v>
      </c>
      <c r="Q24" s="3">
        <f>BaseNoCounter!O24-O24</f>
        <v>3.5000000000000142E-2</v>
      </c>
      <c r="R24" s="3">
        <f>BaseNoCounter!F24-F24</f>
        <v>76073920</v>
      </c>
      <c r="S24" s="3">
        <f>BaseNoCounter!G24-G24</f>
        <v>645.43265599999972</v>
      </c>
      <c r="T24" s="4">
        <f>S24/BaseNoCounter!G24</f>
        <v>0.26569481556733987</v>
      </c>
      <c r="U24" t="b">
        <f t="array" ref="U24">AND(A24:E24=BaseNoCounter!A24:E24)</f>
        <v>1</v>
      </c>
    </row>
    <row r="25" spans="1:21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215380338</v>
      </c>
      <c r="G25" s="3">
        <v>1753.5831069999999</v>
      </c>
      <c r="H25" s="3">
        <v>0</v>
      </c>
      <c r="I25" s="3" t="s">
        <v>13</v>
      </c>
      <c r="J25" s="3">
        <v>66531</v>
      </c>
      <c r="K25" s="3">
        <v>874258370</v>
      </c>
      <c r="L25" s="3">
        <v>13140.616705</v>
      </c>
      <c r="M25" s="3">
        <v>8233948</v>
      </c>
      <c r="N25" s="3">
        <v>106.1773</v>
      </c>
      <c r="O25" s="3">
        <v>1.2250000000000001</v>
      </c>
      <c r="Q25" s="3">
        <f>BaseNoCounter!O25-O25</f>
        <v>2.7999999999999803E-2</v>
      </c>
      <c r="R25" s="3">
        <f>BaseNoCounter!F25-F25</f>
        <v>70757133</v>
      </c>
      <c r="S25" s="3">
        <f>BaseNoCounter!G25-G25</f>
        <v>576.09025199999996</v>
      </c>
      <c r="T25" s="4">
        <f>S25/BaseNoCounter!G25</f>
        <v>0.24728370171485486</v>
      </c>
      <c r="U25" t="b">
        <f t="array" ref="U25">AND(A25:E25=BaseNoCounter!A25:E25)</f>
        <v>1</v>
      </c>
    </row>
    <row r="26" spans="1:21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949525385</v>
      </c>
      <c r="G26" s="3">
        <v>1385.5778049999999</v>
      </c>
      <c r="H26" s="3">
        <v>0</v>
      </c>
      <c r="I26" s="3" t="s">
        <v>13</v>
      </c>
      <c r="J26" s="3">
        <v>313072</v>
      </c>
      <c r="K26" s="3">
        <v>3527643267</v>
      </c>
      <c r="L26" s="3">
        <v>11267.833811</v>
      </c>
      <c r="M26" s="3">
        <v>33752194</v>
      </c>
      <c r="N26" s="3">
        <v>104.515969</v>
      </c>
      <c r="O26" s="3">
        <v>8.1050000000000004</v>
      </c>
      <c r="Q26" s="3">
        <f>BaseNoCounter!O26-O26</f>
        <v>0.15399999999999991</v>
      </c>
      <c r="R26" s="3">
        <f>BaseNoCounter!F26-F26</f>
        <v>281521290</v>
      </c>
      <c r="S26" s="3">
        <f>BaseNoCounter!G26-G26</f>
        <v>410.80486800000017</v>
      </c>
      <c r="T26" s="4">
        <f>S26/BaseNoCounter!G26</f>
        <v>0.22868449700305038</v>
      </c>
      <c r="U26" t="b">
        <f t="array" ref="U26">AND(A26:E26=BaseNoCounter!A26:E26)</f>
        <v>1</v>
      </c>
    </row>
    <row r="27" spans="1:21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114508224</v>
      </c>
      <c r="G27" s="3">
        <v>1583.0703000000001</v>
      </c>
      <c r="H27" s="3">
        <v>0</v>
      </c>
      <c r="I27" s="3" t="s">
        <v>13</v>
      </c>
      <c r="J27" s="3">
        <v>35308</v>
      </c>
      <c r="K27" s="3">
        <v>429519206</v>
      </c>
      <c r="L27" s="3">
        <v>12164.925966000001</v>
      </c>
      <c r="M27" s="3">
        <v>3983172</v>
      </c>
      <c r="N27" s="3">
        <v>107.833457</v>
      </c>
      <c r="O27" s="3">
        <v>0.498</v>
      </c>
      <c r="Q27" s="3">
        <f>BaseNoCounter!O27-O27</f>
        <v>1.5000000000000013E-2</v>
      </c>
      <c r="R27" s="3">
        <f>BaseNoCounter!F27-F27</f>
        <v>36668858</v>
      </c>
      <c r="S27" s="3">
        <f>BaseNoCounter!G27-G27</f>
        <v>506.94507300000009</v>
      </c>
      <c r="T27" s="4">
        <f>S27/BaseNoCounter!G27</f>
        <v>0.2425556670773828</v>
      </c>
      <c r="U27" t="b">
        <f t="array" ref="U27">AND(A27:E27=BaseNoCounter!A27:E27)</f>
        <v>1</v>
      </c>
    </row>
    <row r="28" spans="1:21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196421240</v>
      </c>
      <c r="G28" s="3">
        <v>1470.3179110000001</v>
      </c>
      <c r="H28" s="3">
        <v>0</v>
      </c>
      <c r="I28" s="3" t="s">
        <v>13</v>
      </c>
      <c r="J28" s="3">
        <v>35440</v>
      </c>
      <c r="K28" s="3">
        <v>379984749</v>
      </c>
      <c r="L28" s="3">
        <v>10721.917297</v>
      </c>
      <c r="M28" s="3">
        <v>3896926</v>
      </c>
      <c r="N28" s="3">
        <v>97.508843999999996</v>
      </c>
      <c r="O28" s="3">
        <v>0.94599999999999995</v>
      </c>
      <c r="Q28" s="3">
        <f>BaseNoCounter!O28-O28</f>
        <v>3.2000000000000028E-2</v>
      </c>
      <c r="R28" s="3">
        <f>BaseNoCounter!F28-F28</f>
        <v>63562544</v>
      </c>
      <c r="S28" s="3">
        <f>BaseNoCounter!G28-G28</f>
        <v>475.79959699999995</v>
      </c>
      <c r="T28" s="4">
        <f>S28/BaseNoCounter!G28</f>
        <v>0.24448657136278121</v>
      </c>
      <c r="U28" t="b">
        <f t="array" ref="U28">AND(A28:E28=BaseNoCounter!A28:E28)</f>
        <v>1</v>
      </c>
    </row>
    <row r="29" spans="1:21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236552652</v>
      </c>
      <c r="G29" s="3">
        <v>1606.3605319999999</v>
      </c>
      <c r="H29" s="3">
        <v>0</v>
      </c>
      <c r="I29" s="3" t="s">
        <v>13</v>
      </c>
      <c r="J29" s="3">
        <v>92079</v>
      </c>
      <c r="K29" s="3">
        <v>1055307884</v>
      </c>
      <c r="L29" s="3">
        <v>11460.896448</v>
      </c>
      <c r="M29" s="3">
        <v>10177819</v>
      </c>
      <c r="N29" s="3">
        <v>103.68703600000001</v>
      </c>
      <c r="O29" s="3">
        <v>1.0369999999999999</v>
      </c>
      <c r="Q29" s="3">
        <f>BaseNoCounter!O29-O29</f>
        <v>3.300000000000014E-2</v>
      </c>
      <c r="R29" s="3">
        <f>BaseNoCounter!F29-F29</f>
        <v>78638058</v>
      </c>
      <c r="S29" s="3">
        <f>BaseNoCounter!G29-G29</f>
        <v>534.00827099999992</v>
      </c>
      <c r="T29" s="4">
        <f>S29/BaseNoCounter!G29</f>
        <v>0.24949357804669889</v>
      </c>
      <c r="U29" t="b">
        <f t="array" ref="U29">AND(A29:E29=BaseNoCounter!A29:E29)</f>
        <v>1</v>
      </c>
    </row>
    <row r="30" spans="1:21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590809600</v>
      </c>
      <c r="G30" s="3">
        <v>2123.86978</v>
      </c>
      <c r="H30" s="3">
        <v>0</v>
      </c>
      <c r="I30" s="3" t="s">
        <v>13</v>
      </c>
      <c r="J30" s="3">
        <v>327096</v>
      </c>
      <c r="K30" s="3">
        <v>4622676957</v>
      </c>
      <c r="L30" s="3">
        <v>14132.477795999999</v>
      </c>
      <c r="M30" s="3">
        <v>43299673</v>
      </c>
      <c r="N30" s="3">
        <v>106.76008899999999</v>
      </c>
      <c r="O30" s="3">
        <v>3.4950000000000001</v>
      </c>
      <c r="Q30" s="3">
        <f>BaseNoCounter!O30-O30</f>
        <v>9.3999999999999861E-2</v>
      </c>
      <c r="R30" s="3">
        <f>BaseNoCounter!F30-F30</f>
        <v>222266432</v>
      </c>
      <c r="S30" s="3">
        <f>BaseNoCounter!G30-G30</f>
        <v>799.01368899999989</v>
      </c>
      <c r="T30" s="4">
        <f>S30/BaseNoCounter!G30</f>
        <v>0.27336488008307935</v>
      </c>
      <c r="U30" t="b">
        <f t="array" ref="U30">AND(A30:E30=BaseNoCounter!A30:E30)</f>
        <v>1</v>
      </c>
    </row>
    <row r="31" spans="1:21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562945144</v>
      </c>
      <c r="G31" s="3">
        <v>1287.040647</v>
      </c>
      <c r="H31" s="3">
        <v>0</v>
      </c>
      <c r="I31" s="3" t="s">
        <v>13</v>
      </c>
      <c r="J31" s="3">
        <v>280494</v>
      </c>
      <c r="K31" s="3">
        <v>2521181196</v>
      </c>
      <c r="L31" s="3">
        <v>8988.3605210000005</v>
      </c>
      <c r="M31" s="3">
        <v>26384852</v>
      </c>
      <c r="N31" s="3">
        <v>95.554115999999993</v>
      </c>
      <c r="O31" s="3">
        <v>3.7010000000000001</v>
      </c>
      <c r="Q31" s="3">
        <f>BaseNoCounter!O31-O31</f>
        <v>5.699999999999994E-2</v>
      </c>
      <c r="R31" s="3">
        <f>BaseNoCounter!F31-F31</f>
        <v>150970092</v>
      </c>
      <c r="S31" s="3">
        <f>BaseNoCounter!G31-G31</f>
        <v>345.15733399999999</v>
      </c>
      <c r="T31" s="4">
        <f>S31/BaseNoCounter!G31</f>
        <v>0.21146781090155017</v>
      </c>
      <c r="U31" t="b">
        <f t="array" ref="U31">AND(A31:E31=BaseNoCounter!A31:E31)</f>
        <v>1</v>
      </c>
    </row>
    <row r="32" spans="1:21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27718157</v>
      </c>
      <c r="G32" s="3">
        <v>1496.6607449999999</v>
      </c>
      <c r="H32" s="3">
        <v>0</v>
      </c>
      <c r="I32" s="3" t="s">
        <v>13</v>
      </c>
      <c r="J32" s="3">
        <v>14627</v>
      </c>
      <c r="K32" s="3">
        <v>136997382</v>
      </c>
      <c r="L32" s="3">
        <v>9366.0615300000009</v>
      </c>
      <c r="M32" s="3">
        <v>1427847</v>
      </c>
      <c r="N32" s="3">
        <v>95.946821999999997</v>
      </c>
      <c r="O32" s="3">
        <v>0.314</v>
      </c>
      <c r="Q32" s="3">
        <f>BaseNoCounter!O32-O32</f>
        <v>3.0000000000000027E-3</v>
      </c>
      <c r="R32" s="3">
        <f>BaseNoCounter!F32-F32</f>
        <v>6938377</v>
      </c>
      <c r="S32" s="3">
        <f>BaseNoCounter!G32-G32</f>
        <v>374.6423870000001</v>
      </c>
      <c r="T32" s="4">
        <f>S32/BaseNoCounter!G32</f>
        <v>0.20020400788812451</v>
      </c>
      <c r="U32" t="b">
        <f t="array" ref="U32">AND(A32:E32=BaseNoCounter!A32:E32)</f>
        <v>1</v>
      </c>
    </row>
    <row r="33" spans="1:21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1089248234</v>
      </c>
      <c r="G33" s="3">
        <v>1817.2400500000001</v>
      </c>
      <c r="H33" s="3">
        <v>0</v>
      </c>
      <c r="I33" s="3" t="s">
        <v>13</v>
      </c>
      <c r="J33" s="3">
        <v>689249</v>
      </c>
      <c r="K33" s="3">
        <v>7581970916</v>
      </c>
      <c r="L33" s="3">
        <v>11000.336476</v>
      </c>
      <c r="M33" s="3">
        <v>80022813</v>
      </c>
      <c r="N33" s="3">
        <v>94.747618000000003</v>
      </c>
      <c r="O33" s="3">
        <v>6.2149999999999999</v>
      </c>
      <c r="Q33" s="3">
        <f>BaseNoCounter!O33-O33</f>
        <v>0.16900000000000048</v>
      </c>
      <c r="R33" s="3">
        <f>BaseNoCounter!F33-F33</f>
        <v>311332051</v>
      </c>
      <c r="S33" s="3">
        <f>BaseNoCounter!G33-G33</f>
        <v>519.40875699999992</v>
      </c>
      <c r="T33" s="4">
        <f>S33/BaseNoCounter!G33</f>
        <v>0.22228790028008685</v>
      </c>
      <c r="U33" t="b">
        <f t="array" ref="U33">AND(A33:E33=BaseNoCounter!A33:E33)</f>
        <v>1</v>
      </c>
    </row>
    <row r="34" spans="1:21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213197986</v>
      </c>
      <c r="G34" s="3">
        <v>1652.8769480000001</v>
      </c>
      <c r="H34" s="3">
        <v>0</v>
      </c>
      <c r="I34" s="3" t="s">
        <v>13</v>
      </c>
      <c r="J34" s="3">
        <v>88077</v>
      </c>
      <c r="K34" s="3">
        <v>949634785</v>
      </c>
      <c r="L34" s="3">
        <v>10781.870239</v>
      </c>
      <c r="M34" s="3">
        <v>10380755</v>
      </c>
      <c r="N34" s="3">
        <v>91.480320000000006</v>
      </c>
      <c r="O34" s="3">
        <v>1.0640000000000001</v>
      </c>
      <c r="Q34" s="3">
        <f>BaseNoCounter!O34-O34</f>
        <v>2.8000000000000025E-2</v>
      </c>
      <c r="R34" s="3">
        <f>BaseNoCounter!F34-F34</f>
        <v>57567338</v>
      </c>
      <c r="S34" s="3">
        <f>BaseNoCounter!G34-G34</f>
        <v>446.30686999999989</v>
      </c>
      <c r="T34" s="4">
        <f>S34/BaseNoCounter!G34</f>
        <v>0.21260971343863508</v>
      </c>
      <c r="U34" t="b">
        <f t="array" ref="U34">AND(A34:E34=BaseNoCounter!A34:E34)</f>
        <v>1</v>
      </c>
    </row>
    <row r="35" spans="1:21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43345479</v>
      </c>
      <c r="G35" s="3">
        <v>1681.16507</v>
      </c>
      <c r="H35" s="3">
        <v>0</v>
      </c>
      <c r="I35" s="3" t="s">
        <v>13</v>
      </c>
      <c r="J35" s="3">
        <v>22883</v>
      </c>
      <c r="K35" s="3">
        <v>214521204</v>
      </c>
      <c r="L35" s="3">
        <v>9374.6975480000001</v>
      </c>
      <c r="M35" s="3">
        <v>2382004</v>
      </c>
      <c r="N35" s="3">
        <v>90.059128000000001</v>
      </c>
      <c r="O35" s="3">
        <v>0.48099999999999998</v>
      </c>
      <c r="Q35" s="3">
        <f>BaseNoCounter!O35-O35</f>
        <v>6.0000000000000053E-3</v>
      </c>
      <c r="R35" s="3">
        <f>BaseNoCounter!F35-F35</f>
        <v>9496577</v>
      </c>
      <c r="S35" s="3">
        <f>BaseNoCounter!G35-G35</f>
        <v>368.32707600000003</v>
      </c>
      <c r="T35" s="4">
        <f>S35/BaseNoCounter!G35</f>
        <v>0.17971626615835787</v>
      </c>
      <c r="U35" t="b">
        <f t="array" ref="U35">AND(A35:E35=BaseNoCounter!A35:E35)</f>
        <v>1</v>
      </c>
    </row>
    <row r="36" spans="1:21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160909606</v>
      </c>
      <c r="G36" s="3">
        <v>1772.9718479999999</v>
      </c>
      <c r="H36" s="3">
        <v>0</v>
      </c>
      <c r="I36" s="3" t="s">
        <v>13</v>
      </c>
      <c r="J36" s="3">
        <v>79176</v>
      </c>
      <c r="K36" s="3">
        <v>955947290</v>
      </c>
      <c r="L36" s="3">
        <v>12073.700236999999</v>
      </c>
      <c r="M36" s="3">
        <v>10007236</v>
      </c>
      <c r="N36" s="3">
        <v>95.525606999999994</v>
      </c>
      <c r="O36" s="3">
        <v>0.80800000000000005</v>
      </c>
      <c r="Q36" s="3">
        <f>BaseNoCounter!O36-O36</f>
        <v>1.19999999999999E-2</v>
      </c>
      <c r="R36" s="3">
        <f>BaseNoCounter!F36-F36</f>
        <v>46045574</v>
      </c>
      <c r="S36" s="3">
        <f>BaseNoCounter!G36-G36</f>
        <v>507.35011099999997</v>
      </c>
      <c r="T36" s="4">
        <f>S36/BaseNoCounter!G36</f>
        <v>0.22249056059719327</v>
      </c>
      <c r="U36" t="b">
        <f t="array" ref="U36">AND(A36:E36=BaseNoCounter!A36:E36)</f>
        <v>1</v>
      </c>
    </row>
    <row r="37" spans="1:21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15975957</v>
      </c>
      <c r="G37" s="3">
        <v>1086.799796</v>
      </c>
      <c r="H37" s="3">
        <v>0</v>
      </c>
      <c r="I37" s="3" t="s">
        <v>13</v>
      </c>
      <c r="J37" s="3">
        <v>8319</v>
      </c>
      <c r="K37" s="3">
        <v>61015956</v>
      </c>
      <c r="L37" s="3">
        <v>7334.5301120000004</v>
      </c>
      <c r="M37" s="3">
        <v>650854</v>
      </c>
      <c r="N37" s="3">
        <v>93.747532000000007</v>
      </c>
      <c r="O37" s="3">
        <v>9.2999999999999999E-2</v>
      </c>
      <c r="Q37" s="3">
        <f>BaseNoCounter!O37-O37</f>
        <v>8.0000000000000071E-3</v>
      </c>
      <c r="R37" s="3">
        <f>BaseNoCounter!F37-F37</f>
        <v>4220697</v>
      </c>
      <c r="S37" s="3">
        <f>BaseNoCounter!G37-G37</f>
        <v>287.12224500000002</v>
      </c>
      <c r="T37" s="4">
        <f>S37/BaseNoCounter!G37</f>
        <v>0.20898001228004173</v>
      </c>
      <c r="U37" t="b">
        <f t="array" ref="U37">AND(A37:E37=BaseNoCounter!A37:E37)</f>
        <v>1</v>
      </c>
    </row>
    <row r="38" spans="1:21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115807719</v>
      </c>
      <c r="G38" s="3">
        <v>1444.995496</v>
      </c>
      <c r="H38" s="3">
        <v>0</v>
      </c>
      <c r="I38" s="3" t="s">
        <v>13</v>
      </c>
      <c r="J38" s="3">
        <v>20646</v>
      </c>
      <c r="K38" s="3">
        <v>179717190</v>
      </c>
      <c r="L38" s="3">
        <v>8704.6977619999998</v>
      </c>
      <c r="M38" s="3">
        <v>1869652</v>
      </c>
      <c r="N38" s="3">
        <v>96.123337000000006</v>
      </c>
      <c r="O38" s="3">
        <v>0.252</v>
      </c>
      <c r="Q38" s="3">
        <f>BaseNoCounter!O38-O38</f>
        <v>1.6000000000000014E-2</v>
      </c>
      <c r="R38" s="3">
        <f>BaseNoCounter!F38-F38</f>
        <v>39565179</v>
      </c>
      <c r="S38" s="3">
        <f>BaseNoCounter!G38-G38</f>
        <v>493.67612000000008</v>
      </c>
      <c r="T38" s="4">
        <f>S38/BaseNoCounter!G38</f>
        <v>0.25464659198889311</v>
      </c>
      <c r="U38" t="b">
        <f t="array" ref="U38">AND(A38:E38=BaseNoCounter!A38:E38)</f>
        <v>1</v>
      </c>
    </row>
    <row r="39" spans="1:21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50291012</v>
      </c>
      <c r="G39" s="3">
        <v>1175.16093</v>
      </c>
      <c r="H39" s="3">
        <v>0</v>
      </c>
      <c r="I39" s="3" t="s">
        <v>13</v>
      </c>
      <c r="J39" s="3">
        <v>35991</v>
      </c>
      <c r="K39" s="3">
        <v>272597434</v>
      </c>
      <c r="L39" s="3">
        <v>7574.0444559999996</v>
      </c>
      <c r="M39" s="3">
        <v>3211773</v>
      </c>
      <c r="N39" s="3">
        <v>84.874440000000007</v>
      </c>
      <c r="O39" s="3">
        <v>0.315</v>
      </c>
      <c r="Q39" s="3">
        <f>BaseNoCounter!O39-O39</f>
        <v>5.0000000000000044E-3</v>
      </c>
      <c r="R39" s="3">
        <f>BaseNoCounter!F39-F39</f>
        <v>13821168</v>
      </c>
      <c r="S39" s="3">
        <f>BaseNoCounter!G39-G39</f>
        <v>322.96221500000001</v>
      </c>
      <c r="T39" s="4">
        <f>S39/BaseNoCounter!G39</f>
        <v>0.21557788228416963</v>
      </c>
      <c r="U39" t="b">
        <f t="array" ref="U39">AND(A39:E39=BaseNoCounter!A39:E39)</f>
        <v>1</v>
      </c>
    </row>
    <row r="40" spans="1:21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108838964</v>
      </c>
      <c r="G40" s="3">
        <v>1322.5947120000001</v>
      </c>
      <c r="H40" s="3">
        <v>0</v>
      </c>
      <c r="I40" s="3" t="s">
        <v>13</v>
      </c>
      <c r="J40" s="3">
        <v>57055</v>
      </c>
      <c r="K40" s="3">
        <v>519825293</v>
      </c>
      <c r="L40" s="3">
        <v>9110.9507140000005</v>
      </c>
      <c r="M40" s="3">
        <v>5218611</v>
      </c>
      <c r="N40" s="3">
        <v>99.609894999999995</v>
      </c>
      <c r="O40" s="3">
        <v>0.50700000000000001</v>
      </c>
      <c r="Q40" s="3">
        <f>BaseNoCounter!O40-O40</f>
        <v>2.6000000000000023E-2</v>
      </c>
      <c r="R40" s="3">
        <f>BaseNoCounter!F40-F40</f>
        <v>35111646</v>
      </c>
      <c r="S40" s="3">
        <f>BaseNoCounter!G40-G40</f>
        <v>426.67143799999985</v>
      </c>
      <c r="T40" s="4">
        <f>S40/BaseNoCounter!G40</f>
        <v>0.24391453410334377</v>
      </c>
      <c r="U40" t="b">
        <f t="array" ref="U40">AND(A40:E40=BaseNoCounter!A40:E40)</f>
        <v>1</v>
      </c>
    </row>
    <row r="41" spans="1:21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21124728</v>
      </c>
      <c r="G41" s="3">
        <v>1127.2533619999999</v>
      </c>
      <c r="H41" s="3">
        <v>0</v>
      </c>
      <c r="I41" s="3" t="s">
        <v>13</v>
      </c>
      <c r="J41" s="3">
        <v>10985</v>
      </c>
      <c r="K41" s="3">
        <v>66685362</v>
      </c>
      <c r="L41" s="3">
        <v>6070.583705</v>
      </c>
      <c r="M41" s="3">
        <v>714266</v>
      </c>
      <c r="N41" s="3">
        <v>93.362083999999996</v>
      </c>
      <c r="O41" s="3">
        <v>0.154</v>
      </c>
      <c r="Q41" s="3">
        <f>BaseNoCounter!O41-O41</f>
        <v>3.2000000000000001E-2</v>
      </c>
      <c r="R41" s="3">
        <f>BaseNoCounter!F41-F41</f>
        <v>9727857</v>
      </c>
      <c r="S41" s="3">
        <f>BaseNoCounter!G41-G41</f>
        <v>519.09589100000017</v>
      </c>
      <c r="T41" s="4">
        <f>S41/BaseNoCounter!G41</f>
        <v>0.31530119751571334</v>
      </c>
      <c r="U41" t="b">
        <f t="array" ref="U41">AND(A41:E41=BaseNoCounter!A41:E41)</f>
        <v>1</v>
      </c>
    </row>
    <row r="42" spans="1:21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12172599</v>
      </c>
      <c r="G42" s="3">
        <v>1139.4363940000001</v>
      </c>
      <c r="H42" s="3">
        <v>0</v>
      </c>
      <c r="I42" s="3" t="s">
        <v>13</v>
      </c>
      <c r="J42" s="3">
        <v>10686</v>
      </c>
      <c r="K42" s="3">
        <v>70193860</v>
      </c>
      <c r="L42" s="3">
        <v>6568.7684820000004</v>
      </c>
      <c r="M42" s="3">
        <v>870179</v>
      </c>
      <c r="N42" s="3">
        <v>80.666000999999994</v>
      </c>
      <c r="O42" s="3">
        <v>9.1999999999999998E-2</v>
      </c>
      <c r="Q42" s="3">
        <f>BaseNoCounter!O42-O42</f>
        <v>1.7000000000000001E-2</v>
      </c>
      <c r="R42" s="3">
        <f>BaseNoCounter!F42-F42</f>
        <v>5626052</v>
      </c>
      <c r="S42" s="3">
        <f>BaseNoCounter!G42-G42</f>
        <v>526.63596399999983</v>
      </c>
      <c r="T42" s="4">
        <f>S42/BaseNoCounter!G42</f>
        <v>0.31609429294666919</v>
      </c>
      <c r="U42" t="b">
        <f t="array" ref="U42">AND(A42:E42=BaseNoCounter!A42:E42)</f>
        <v>1</v>
      </c>
    </row>
    <row r="43" spans="1:21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14973834</v>
      </c>
      <c r="G43" s="3">
        <v>1407.9768690000001</v>
      </c>
      <c r="H43" s="3">
        <v>0</v>
      </c>
      <c r="I43" s="3" t="s">
        <v>13</v>
      </c>
      <c r="J43" s="3">
        <v>11680</v>
      </c>
      <c r="K43" s="3">
        <v>97774206</v>
      </c>
      <c r="L43" s="3">
        <v>8371.0792810000003</v>
      </c>
      <c r="M43" s="3">
        <v>1029108</v>
      </c>
      <c r="N43" s="3">
        <v>95.008692999999994</v>
      </c>
      <c r="O43" s="3">
        <v>0.17499999999999999</v>
      </c>
      <c r="Q43" s="3">
        <f>BaseNoCounter!O43-O43</f>
        <v>3.4000000000000002E-2</v>
      </c>
      <c r="R43" s="3">
        <f>BaseNoCounter!F43-F43</f>
        <v>6931674</v>
      </c>
      <c r="S43" s="3">
        <f>BaseNoCounter!G43-G43</f>
        <v>651.77940699999999</v>
      </c>
      <c r="T43" s="4">
        <f>S43/BaseNoCounter!G43</f>
        <v>0.31643520866737729</v>
      </c>
      <c r="U43" t="b">
        <f t="array" ref="U43">AND(A43:E43=BaseNoCounter!A43:E43)</f>
        <v>1</v>
      </c>
    </row>
  </sheetData>
  <conditionalFormatting sqref="U1:U1048576">
    <cfRule type="containsText" dxfId="6" priority="1" operator="containsText" text="FALSE">
      <formula>NOT(ISERROR(SEARCH("FALSE",U1)))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504-4F7E-4E0B-811E-E76000F52F4F}">
  <dimension ref="A1:U43"/>
  <sheetViews>
    <sheetView workbookViewId="0">
      <selection activeCell="O1" sqref="O1"/>
    </sheetView>
  </sheetViews>
  <sheetFormatPr defaultRowHeight="15" x14ac:dyDescent="0.25"/>
  <cols>
    <col min="1" max="1" width="9.7109375" bestFit="1" customWidth="1"/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</cols>
  <sheetData>
    <row r="1" spans="1:21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3604804</v>
      </c>
      <c r="G2" s="3">
        <v>1053.112474</v>
      </c>
      <c r="H2" s="3">
        <v>0</v>
      </c>
      <c r="I2" s="3" t="s">
        <v>13</v>
      </c>
      <c r="J2" s="3">
        <v>1753</v>
      </c>
      <c r="K2" s="3">
        <v>7712606</v>
      </c>
      <c r="L2" s="3">
        <v>4399.6611519999997</v>
      </c>
      <c r="M2" s="3">
        <v>84989</v>
      </c>
      <c r="N2" s="3">
        <v>90.748284999999996</v>
      </c>
      <c r="O2" s="3">
        <v>2.7E-2</v>
      </c>
      <c r="Q2" s="3">
        <f>BaseNoCounter!O2-O2</f>
        <v>1.0000000000000009E-3</v>
      </c>
      <c r="R2" s="3">
        <f>BaseNoCounter!F2-F2</f>
        <v>-361142</v>
      </c>
      <c r="S2" s="3">
        <f>BaseNoCounter!G2-G2</f>
        <v>-105.50452800000005</v>
      </c>
      <c r="T2" s="4">
        <f>S2/BaseNoCounter!G2</f>
        <v>-0.11133774093532142</v>
      </c>
      <c r="U2" t="b">
        <f t="array" ref="U2">AND(A2:E2=BaseNoCounter!A2:E2)</f>
        <v>1</v>
      </c>
    </row>
    <row r="3" spans="1:21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12807376</v>
      </c>
      <c r="G3" s="3">
        <v>1077.971215</v>
      </c>
      <c r="H3" s="3">
        <v>0</v>
      </c>
      <c r="I3" s="3" t="s">
        <v>13</v>
      </c>
      <c r="J3" s="3">
        <v>10508</v>
      </c>
      <c r="K3" s="3">
        <v>57431456</v>
      </c>
      <c r="L3" s="3">
        <v>5465.4982870000003</v>
      </c>
      <c r="M3" s="3">
        <v>601699</v>
      </c>
      <c r="N3" s="3">
        <v>95.448813999999999</v>
      </c>
      <c r="O3" s="3">
        <v>7.1999999999999995E-2</v>
      </c>
      <c r="Q3" s="3">
        <f>BaseNoCounter!O3-O3</f>
        <v>1.0000000000000009E-3</v>
      </c>
      <c r="R3" s="3">
        <f>BaseNoCounter!F3-F3</f>
        <v>605012</v>
      </c>
      <c r="S3" s="3">
        <f>BaseNoCounter!G3-G3</f>
        <v>50.922648999999865</v>
      </c>
      <c r="T3" s="4">
        <f>S3/BaseNoCounter!G3</f>
        <v>4.5108446970883585E-2</v>
      </c>
      <c r="U3" t="b">
        <f t="array" ref="U3">AND(A3:E3=BaseNoCounter!A3:E3)</f>
        <v>1</v>
      </c>
    </row>
    <row r="4" spans="1:21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16362596</v>
      </c>
      <c r="G4" s="3">
        <v>1064.4415819999999</v>
      </c>
      <c r="H4" s="3">
        <v>0</v>
      </c>
      <c r="I4" s="3" t="s">
        <v>13</v>
      </c>
      <c r="J4" s="3">
        <v>17316</v>
      </c>
      <c r="K4" s="3">
        <v>72011154</v>
      </c>
      <c r="L4" s="3">
        <v>4158.6483019999996</v>
      </c>
      <c r="M4" s="3">
        <v>762270</v>
      </c>
      <c r="N4" s="3">
        <v>94.469352999999998</v>
      </c>
      <c r="O4" s="3">
        <v>9.5000000000000001E-2</v>
      </c>
      <c r="Q4" s="3">
        <f>BaseNoCounter!O4-O4</f>
        <v>0</v>
      </c>
      <c r="R4" s="3">
        <f>BaseNoCounter!F4-F4</f>
        <v>-354370</v>
      </c>
      <c r="S4" s="3">
        <f>BaseNoCounter!G4-G4</f>
        <v>-23.052952999999889</v>
      </c>
      <c r="T4" s="4">
        <f>S4/BaseNoCounter!G4</f>
        <v>-2.2136743534579048E-2</v>
      </c>
      <c r="U4" t="b">
        <f t="array" ref="U4">AND(A4:E4=BaseNoCounter!A4:E4)</f>
        <v>1</v>
      </c>
    </row>
    <row r="5" spans="1:21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78361270</v>
      </c>
      <c r="G5" s="3">
        <v>1159.036075</v>
      </c>
      <c r="H5" s="3">
        <v>0</v>
      </c>
      <c r="I5" s="3" t="s">
        <v>13</v>
      </c>
      <c r="J5" s="3">
        <v>32458</v>
      </c>
      <c r="K5" s="3">
        <v>244943616</v>
      </c>
      <c r="L5" s="3">
        <v>7546.4790190000003</v>
      </c>
      <c r="M5" s="3">
        <v>2911941</v>
      </c>
      <c r="N5" s="3">
        <v>84.116956999999999</v>
      </c>
      <c r="O5" s="3">
        <v>0.36599999999999999</v>
      </c>
      <c r="Q5" s="3">
        <f>BaseNoCounter!O5-O5</f>
        <v>1.0000000000000009E-2</v>
      </c>
      <c r="R5" s="3">
        <f>BaseNoCounter!F5-F5</f>
        <v>15493106</v>
      </c>
      <c r="S5" s="3">
        <f>BaseNoCounter!G5-G5</f>
        <v>229.15744999999993</v>
      </c>
      <c r="T5" s="4">
        <f>S5/BaseNoCounter!G5</f>
        <v>0.16507601128596242</v>
      </c>
      <c r="U5" t="b">
        <f t="array" ref="U5">AND(A5:E5=BaseNoCounter!A5:E5)</f>
        <v>1</v>
      </c>
    </row>
    <row r="6" spans="1:21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39256702</v>
      </c>
      <c r="G6" s="3">
        <v>1077.0605250000001</v>
      </c>
      <c r="H6" s="3">
        <v>0</v>
      </c>
      <c r="I6" s="3" t="s">
        <v>13</v>
      </c>
      <c r="J6" s="3">
        <v>39876</v>
      </c>
      <c r="K6" s="3">
        <v>216803308</v>
      </c>
      <c r="L6" s="3">
        <v>5436.9372050000002</v>
      </c>
      <c r="M6" s="3">
        <v>2271587</v>
      </c>
      <c r="N6" s="3">
        <v>95.441339999999997</v>
      </c>
      <c r="O6" s="3">
        <v>0.26400000000000001</v>
      </c>
      <c r="Q6" s="3">
        <f>BaseNoCounter!O6-O6</f>
        <v>6.0000000000000053E-3</v>
      </c>
      <c r="R6" s="3">
        <f>BaseNoCounter!F6-F6</f>
        <v>7109586</v>
      </c>
      <c r="S6" s="3">
        <f>BaseNoCounter!G6-G6</f>
        <v>195.06107299999985</v>
      </c>
      <c r="T6" s="4">
        <f>S6/BaseNoCounter!G6</f>
        <v>0.1533352419349458</v>
      </c>
      <c r="U6" t="b">
        <f t="array" ref="U6">AND(A6:E6=BaseNoCounter!A6:E6)</f>
        <v>1</v>
      </c>
    </row>
    <row r="7" spans="1:21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8494334</v>
      </c>
      <c r="G7" s="3">
        <v>1072.2461499999999</v>
      </c>
      <c r="H7" s="3">
        <v>0</v>
      </c>
      <c r="I7" s="3" t="s">
        <v>13</v>
      </c>
      <c r="J7" s="3">
        <v>7909</v>
      </c>
      <c r="K7" s="3">
        <v>33854758</v>
      </c>
      <c r="L7" s="3">
        <v>4280.5358450000003</v>
      </c>
      <c r="M7" s="3">
        <v>381345</v>
      </c>
      <c r="N7" s="3">
        <v>88.777243999999996</v>
      </c>
      <c r="O7" s="3">
        <v>5.3999999999999999E-2</v>
      </c>
      <c r="Q7" s="3">
        <f>BaseNoCounter!O7-O7</f>
        <v>0</v>
      </c>
      <c r="R7" s="3">
        <f>BaseNoCounter!F7-F7</f>
        <v>73634</v>
      </c>
      <c r="S7" s="3">
        <f>BaseNoCounter!G7-G7</f>
        <v>9.2948750000000473</v>
      </c>
      <c r="T7" s="4">
        <f>S7/BaseNoCounter!G7</f>
        <v>8.5941030299798819E-3</v>
      </c>
      <c r="U7" t="b">
        <f t="array" ref="U7">AND(A7:E7=BaseNoCounter!A7:E7)</f>
        <v>1</v>
      </c>
    </row>
    <row r="8" spans="1:21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45354206</v>
      </c>
      <c r="G8" s="3">
        <v>1111.3775390000001</v>
      </c>
      <c r="H8" s="3">
        <v>0</v>
      </c>
      <c r="I8" s="3" t="s">
        <v>13</v>
      </c>
      <c r="J8" s="3">
        <v>18309</v>
      </c>
      <c r="K8" s="3">
        <v>83645082</v>
      </c>
      <c r="L8" s="3">
        <v>4568.5226940000002</v>
      </c>
      <c r="M8" s="3">
        <v>957551</v>
      </c>
      <c r="N8" s="3">
        <v>87.353134999999995</v>
      </c>
      <c r="O8" s="3">
        <v>0.21</v>
      </c>
      <c r="Q8" s="3">
        <f>BaseNoCounter!O8-O8</f>
        <v>1.0000000000000009E-3</v>
      </c>
      <c r="R8" s="3">
        <f>BaseNoCounter!F8-F8</f>
        <v>-1754840</v>
      </c>
      <c r="S8" s="3">
        <f>BaseNoCounter!G8-G8</f>
        <v>-43.001298000000133</v>
      </c>
      <c r="T8" s="4">
        <f>S8/BaseNoCounter!G8</f>
        <v>-4.0249208424694025E-2</v>
      </c>
      <c r="U8" t="b">
        <f t="array" ref="U8">AND(A8:E8=BaseNoCounter!A8:E8)</f>
        <v>1</v>
      </c>
    </row>
    <row r="9" spans="1:21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308479922</v>
      </c>
      <c r="G9" s="3">
        <v>1250.6280790000001</v>
      </c>
      <c r="H9" s="3">
        <v>0</v>
      </c>
      <c r="I9" s="3" t="s">
        <v>13</v>
      </c>
      <c r="J9" s="3">
        <v>310687</v>
      </c>
      <c r="K9" s="3">
        <v>3095427434</v>
      </c>
      <c r="L9" s="3">
        <v>9963.1701169999997</v>
      </c>
      <c r="M9" s="3">
        <v>30815116</v>
      </c>
      <c r="N9" s="3">
        <v>100.45159099999999</v>
      </c>
      <c r="O9" s="3">
        <v>4.1029999999999998</v>
      </c>
      <c r="Q9" s="3">
        <f>BaseNoCounter!O9-O9</f>
        <v>0.12000000000000011</v>
      </c>
      <c r="R9" s="3">
        <f>BaseNoCounter!F9-F9</f>
        <v>232143594</v>
      </c>
      <c r="S9" s="3">
        <f>BaseNoCounter!G9-G9</f>
        <v>941.14811499999996</v>
      </c>
      <c r="T9" s="4">
        <f>S9/BaseNoCounter!G9</f>
        <v>0.42939973414092114</v>
      </c>
      <c r="U9" t="b">
        <f t="array" ref="U9">AND(A9:E9=BaseNoCounter!A9:E9)</f>
        <v>1</v>
      </c>
    </row>
    <row r="10" spans="1:21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977798410</v>
      </c>
      <c r="G10" s="3">
        <v>1101.5163170000001</v>
      </c>
      <c r="H10" s="3">
        <v>0</v>
      </c>
      <c r="I10" s="3" t="s">
        <v>13</v>
      </c>
      <c r="J10" s="3">
        <v>451551</v>
      </c>
      <c r="K10" s="3">
        <v>2144488053</v>
      </c>
      <c r="L10" s="3">
        <v>4749.1602339999999</v>
      </c>
      <c r="M10" s="3">
        <v>25756360</v>
      </c>
      <c r="N10" s="3">
        <v>83.260525000000001</v>
      </c>
      <c r="O10" s="3">
        <v>3.7610000000000001</v>
      </c>
      <c r="Q10" s="3">
        <f>BaseNoCounter!O10-O10</f>
        <v>3.6000000000000032E-2</v>
      </c>
      <c r="R10" s="3">
        <f>BaseNoCounter!F10-F10</f>
        <v>106457092</v>
      </c>
      <c r="S10" s="3">
        <f>BaseNoCounter!G10-G10</f>
        <v>119.92678899999987</v>
      </c>
      <c r="T10" s="4">
        <f>S10/BaseNoCounter!G10</f>
        <v>9.8184506843497527E-2</v>
      </c>
      <c r="U10" t="b">
        <f t="array" ref="U10">AND(A10:E10=BaseNoCounter!A10:E10)</f>
        <v>1</v>
      </c>
    </row>
    <row r="11" spans="1:21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2312078590</v>
      </c>
      <c r="G11" s="3">
        <v>1588.674203</v>
      </c>
      <c r="H11" s="3">
        <v>0</v>
      </c>
      <c r="I11" s="3" t="s">
        <v>13</v>
      </c>
      <c r="J11" s="3">
        <v>925524</v>
      </c>
      <c r="K11" s="3">
        <v>13541576775</v>
      </c>
      <c r="L11" s="3">
        <v>14631.254052</v>
      </c>
      <c r="M11" s="3">
        <v>144382632</v>
      </c>
      <c r="N11" s="3">
        <v>93.789512999999999</v>
      </c>
      <c r="O11" s="3">
        <v>20.850999999999999</v>
      </c>
      <c r="Q11" s="3">
        <f>BaseNoCounter!O11-O11</f>
        <v>1.0410000000000004</v>
      </c>
      <c r="R11" s="3">
        <f>BaseNoCounter!F11-F11</f>
        <v>2009824233</v>
      </c>
      <c r="S11" s="3">
        <f>BaseNoCounter!G11-G11</f>
        <v>1380.9893510000002</v>
      </c>
      <c r="T11" s="4">
        <f>S11/BaseNoCounter!G11</f>
        <v>0.46503225900451622</v>
      </c>
      <c r="U11" t="b">
        <f t="array" ref="U11">AND(A11:E11=BaseNoCounter!A11:E11)</f>
        <v>1</v>
      </c>
    </row>
    <row r="12" spans="1:21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873479229</v>
      </c>
      <c r="G12" s="3">
        <v>1306.5591710000001</v>
      </c>
      <c r="H12" s="3">
        <v>0</v>
      </c>
      <c r="I12" s="3" t="s">
        <v>13</v>
      </c>
      <c r="J12" s="3">
        <v>642072</v>
      </c>
      <c r="K12" s="3">
        <v>6512855601</v>
      </c>
      <c r="L12" s="3">
        <v>10143.497304</v>
      </c>
      <c r="M12" s="3">
        <v>63472224</v>
      </c>
      <c r="N12" s="3">
        <v>102.609538</v>
      </c>
      <c r="O12" s="3">
        <v>5.5839999999999996</v>
      </c>
      <c r="Q12" s="3">
        <f>BaseNoCounter!O12-O12</f>
        <v>0.31500000000000039</v>
      </c>
      <c r="R12" s="3">
        <f>BaseNoCounter!F12-F12</f>
        <v>630363248</v>
      </c>
      <c r="S12" s="3">
        <f>BaseNoCounter!G12-G12</f>
        <v>942.90379899999994</v>
      </c>
      <c r="T12" s="4">
        <f>S12/BaseNoCounter!G12</f>
        <v>0.41916840222535423</v>
      </c>
      <c r="U12" t="b">
        <f t="array" ref="U12">AND(A12:E12=BaseNoCounter!A12:E12)</f>
        <v>1</v>
      </c>
    </row>
    <row r="13" spans="1:21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107710182</v>
      </c>
      <c r="G13" s="3">
        <v>1051.0771500000001</v>
      </c>
      <c r="H13" s="3">
        <v>0</v>
      </c>
      <c r="I13" s="3" t="s">
        <v>13</v>
      </c>
      <c r="J13" s="3">
        <v>69737</v>
      </c>
      <c r="K13" s="3">
        <v>320669417</v>
      </c>
      <c r="L13" s="3">
        <v>4598.2680209999999</v>
      </c>
      <c r="M13" s="3">
        <v>3800838</v>
      </c>
      <c r="N13" s="3">
        <v>84.368082999999999</v>
      </c>
      <c r="O13" s="3">
        <v>0.29699999999999999</v>
      </c>
      <c r="Q13" s="3">
        <f>BaseNoCounter!O13-O13</f>
        <v>0</v>
      </c>
      <c r="R13" s="3">
        <f>BaseNoCounter!F13-F13</f>
        <v>-6206878</v>
      </c>
      <c r="S13" s="3">
        <f>BaseNoCounter!G13-G13</f>
        <v>-60.569090000000074</v>
      </c>
      <c r="T13" s="4">
        <f>S13/BaseNoCounter!G13</f>
        <v>-6.1149517551629083E-2</v>
      </c>
      <c r="U13" t="b">
        <f t="array" ref="U13">AND(A13:E13=BaseNoCounter!A13:E13)</f>
        <v>1</v>
      </c>
    </row>
    <row r="14" spans="1:21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504099244</v>
      </c>
      <c r="G14" s="3">
        <v>1221.1085290000001</v>
      </c>
      <c r="H14" s="3">
        <v>0</v>
      </c>
      <c r="I14" s="3" t="s">
        <v>13</v>
      </c>
      <c r="J14" s="3">
        <v>159887</v>
      </c>
      <c r="K14" s="3">
        <v>1402832201</v>
      </c>
      <c r="L14" s="3">
        <v>8773.8978220000008</v>
      </c>
      <c r="M14" s="3">
        <v>13333961</v>
      </c>
      <c r="N14" s="3">
        <v>105.20746200000001</v>
      </c>
      <c r="O14" s="3">
        <v>2.0539999999999998</v>
      </c>
      <c r="Q14" s="3">
        <f>BaseNoCounter!O14-O14</f>
        <v>0.10200000000000031</v>
      </c>
      <c r="R14" s="3">
        <f>BaseNoCounter!F14-F14</f>
        <v>174623004</v>
      </c>
      <c r="S14" s="3">
        <f>BaseNoCounter!G14-G14</f>
        <v>422.99932399999989</v>
      </c>
      <c r="T14" s="4">
        <f>S14/BaseNoCounter!G14</f>
        <v>0.25728198014999681</v>
      </c>
      <c r="U14" t="b">
        <f t="array" ref="U14">AND(A14:E14=BaseNoCounter!A14:E14)</f>
        <v>1</v>
      </c>
    </row>
    <row r="15" spans="1:21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579818808</v>
      </c>
      <c r="G15" s="3">
        <v>1210.19471</v>
      </c>
      <c r="H15" s="3">
        <v>0</v>
      </c>
      <c r="I15" s="3" t="s">
        <v>13</v>
      </c>
      <c r="J15" s="3">
        <v>447735</v>
      </c>
      <c r="K15" s="3">
        <v>3436061138</v>
      </c>
      <c r="L15" s="3">
        <v>7674.3188229999996</v>
      </c>
      <c r="M15" s="3">
        <v>35447778</v>
      </c>
      <c r="N15" s="3">
        <v>96.933047000000002</v>
      </c>
      <c r="O15" s="3">
        <v>4.7699999999999996</v>
      </c>
      <c r="Q15" s="3">
        <f>BaseNoCounter!O15-O15</f>
        <v>0.12900000000000045</v>
      </c>
      <c r="R15" s="3">
        <f>BaseNoCounter!F15-F15</f>
        <v>252356680</v>
      </c>
      <c r="S15" s="3">
        <f>BaseNoCounter!G15-G15</f>
        <v>526.71751100000006</v>
      </c>
      <c r="T15" s="4">
        <f>S15/BaseNoCounter!G15</f>
        <v>0.30324935516703927</v>
      </c>
      <c r="U15" t="b">
        <f t="array" ref="U15">AND(A15:E15=BaseNoCounter!A15:E15)</f>
        <v>1</v>
      </c>
    </row>
    <row r="16" spans="1:21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312838478</v>
      </c>
      <c r="G16" s="3">
        <v>1025.494829</v>
      </c>
      <c r="H16" s="3">
        <v>0</v>
      </c>
      <c r="I16" s="3" t="s">
        <v>13</v>
      </c>
      <c r="J16" s="3">
        <v>209826</v>
      </c>
      <c r="K16" s="3">
        <v>967048283</v>
      </c>
      <c r="L16" s="3">
        <v>4608.8105530000003</v>
      </c>
      <c r="M16" s="3">
        <v>9431234</v>
      </c>
      <c r="N16" s="3">
        <v>102.536771</v>
      </c>
      <c r="O16" s="3">
        <v>1.0489999999999999</v>
      </c>
      <c r="Q16" s="3">
        <f>BaseNoCounter!O16-O16</f>
        <v>8.0000000000000071E-3</v>
      </c>
      <c r="R16" s="3">
        <f>BaseNoCounter!F16-F16</f>
        <v>-6271148</v>
      </c>
      <c r="S16" s="3">
        <f>BaseNoCounter!G16-G16</f>
        <v>-20.557029999999941</v>
      </c>
      <c r="T16" s="4">
        <f>S16/BaseNoCounter!G16</f>
        <v>-2.0456022273673019E-2</v>
      </c>
      <c r="U16" t="b">
        <f t="array" ref="U16">AND(A16:E16=BaseNoCounter!A16:E16)</f>
        <v>1</v>
      </c>
    </row>
    <row r="17" spans="1:21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463640292</v>
      </c>
      <c r="G17" s="3">
        <v>1222.3061829999999</v>
      </c>
      <c r="H17" s="3">
        <v>0</v>
      </c>
      <c r="I17" s="3" t="s">
        <v>13</v>
      </c>
      <c r="J17" s="3">
        <v>316590</v>
      </c>
      <c r="K17" s="3">
        <v>2949201984</v>
      </c>
      <c r="L17" s="3">
        <v>9315.5247610000006</v>
      </c>
      <c r="M17" s="3">
        <v>26594858</v>
      </c>
      <c r="N17" s="3">
        <v>110.893692</v>
      </c>
      <c r="O17" s="3">
        <v>3.2869999999999999</v>
      </c>
      <c r="Q17" s="3">
        <f>BaseNoCounter!O17-O17</f>
        <v>8.0000000000000071E-2</v>
      </c>
      <c r="R17" s="3">
        <f>BaseNoCounter!F17-F17</f>
        <v>185057744</v>
      </c>
      <c r="S17" s="3">
        <f>BaseNoCounter!G17-G17</f>
        <v>487.87223300000005</v>
      </c>
      <c r="T17" s="4">
        <f>S17/BaseNoCounter!G17</f>
        <v>0.28527563465635508</v>
      </c>
      <c r="U17" t="b">
        <f t="array" ref="U17">AND(A17:E17=BaseNoCounter!A17:E17)</f>
        <v>1</v>
      </c>
    </row>
    <row r="18" spans="1:21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336442965</v>
      </c>
      <c r="G18" s="3">
        <v>1132.015615</v>
      </c>
      <c r="H18" s="3">
        <v>0</v>
      </c>
      <c r="I18" s="3" t="s">
        <v>13</v>
      </c>
      <c r="J18" s="3">
        <v>105482</v>
      </c>
      <c r="K18" s="3">
        <v>850063094</v>
      </c>
      <c r="L18" s="3">
        <v>8058.8450540000003</v>
      </c>
      <c r="M18" s="3">
        <v>8766918</v>
      </c>
      <c r="N18" s="3">
        <v>96.962592000000001</v>
      </c>
      <c r="O18" s="3">
        <v>1.774</v>
      </c>
      <c r="Q18" s="3">
        <f>BaseNoCounter!O18-O18</f>
        <v>4.4999999999999929E-2</v>
      </c>
      <c r="R18" s="3">
        <f>BaseNoCounter!F18-F18</f>
        <v>71295737</v>
      </c>
      <c r="S18" s="3">
        <f>BaseNoCounter!G18-G18</f>
        <v>239.88579400000003</v>
      </c>
      <c r="T18" s="4">
        <f>S18/BaseNoCounter!G18</f>
        <v>0.17485643824424413</v>
      </c>
      <c r="U18" t="b">
        <f t="array" ref="U18">AND(A18:E18=BaseNoCounter!A18:E18)</f>
        <v>1</v>
      </c>
    </row>
    <row r="19" spans="1:21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745325678</v>
      </c>
      <c r="G19" s="3">
        <v>1130.226611</v>
      </c>
      <c r="H19" s="3">
        <v>0</v>
      </c>
      <c r="I19" s="3" t="s">
        <v>13</v>
      </c>
      <c r="J19" s="3">
        <v>344609</v>
      </c>
      <c r="K19" s="3">
        <v>2173648927</v>
      </c>
      <c r="L19" s="3">
        <v>6307.5802629999998</v>
      </c>
      <c r="M19" s="3">
        <v>22403120</v>
      </c>
      <c r="N19" s="3">
        <v>97.024383999999998</v>
      </c>
      <c r="O19" s="3">
        <v>2.8050000000000002</v>
      </c>
      <c r="Q19" s="3">
        <f>BaseNoCounter!O19-O19</f>
        <v>7.099999999999973E-2</v>
      </c>
      <c r="R19" s="3">
        <f>BaseNoCounter!F19-F19</f>
        <v>89176647</v>
      </c>
      <c r="S19" s="3">
        <f>BaseNoCounter!G19-G19</f>
        <v>135.22923199999991</v>
      </c>
      <c r="T19" s="4">
        <f>S19/BaseNoCounter!G19</f>
        <v>0.10686207088776302</v>
      </c>
      <c r="U19" t="b">
        <f t="array" ref="U19">AND(A19:E19=BaseNoCounter!A19:E19)</f>
        <v>1</v>
      </c>
    </row>
    <row r="20" spans="1:21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26956471</v>
      </c>
      <c r="G20" s="3">
        <v>1095.9251529999999</v>
      </c>
      <c r="H20" s="3">
        <v>0</v>
      </c>
      <c r="I20" s="3" t="s">
        <v>13</v>
      </c>
      <c r="J20" s="3">
        <v>34222</v>
      </c>
      <c r="K20" s="3">
        <v>238464666</v>
      </c>
      <c r="L20" s="3">
        <v>6968.1686049999998</v>
      </c>
      <c r="M20" s="3">
        <v>2262380</v>
      </c>
      <c r="N20" s="3">
        <v>105.404338</v>
      </c>
      <c r="O20" s="3">
        <v>0.25700000000000001</v>
      </c>
      <c r="Q20" s="3">
        <f>BaseNoCounter!O20-O20</f>
        <v>6.0000000000000053E-3</v>
      </c>
      <c r="R20" s="3">
        <f>BaseNoCounter!F20-F20</f>
        <v>10564166</v>
      </c>
      <c r="S20" s="3">
        <f>BaseNoCounter!G20-G20</f>
        <v>429.49002000000019</v>
      </c>
      <c r="T20" s="4">
        <f>S20/BaseNoCounter!G20</f>
        <v>0.28155614786191729</v>
      </c>
      <c r="U20" t="b">
        <f t="array" ref="U20">AND(A20:E20=BaseNoCounter!A20:E20)</f>
        <v>1</v>
      </c>
    </row>
    <row r="21" spans="1:21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461804655</v>
      </c>
      <c r="G21" s="3">
        <v>1396.6866230000001</v>
      </c>
      <c r="H21" s="3">
        <v>0</v>
      </c>
      <c r="I21" s="3" t="s">
        <v>13</v>
      </c>
      <c r="J21" s="3">
        <v>89944</v>
      </c>
      <c r="K21" s="3">
        <v>1215008709</v>
      </c>
      <c r="L21" s="3">
        <v>13508.502057</v>
      </c>
      <c r="M21" s="3">
        <v>11420422</v>
      </c>
      <c r="N21" s="3">
        <v>106.38912500000001</v>
      </c>
      <c r="O21" s="3">
        <v>1.8859999999999999</v>
      </c>
      <c r="Q21" s="3">
        <f>BaseNoCounter!O21-O21</f>
        <v>0.15900000000000003</v>
      </c>
      <c r="R21" s="3">
        <f>BaseNoCounter!F21-F21</f>
        <v>335527096</v>
      </c>
      <c r="S21" s="3">
        <f>BaseNoCounter!G21-G21</f>
        <v>1014.7715090000002</v>
      </c>
      <c r="T21" s="4">
        <f>S21/BaseNoCounter!G21</f>
        <v>0.42081241035620853</v>
      </c>
      <c r="U21" t="b">
        <f t="array" ref="U21">AND(A21:E21=BaseNoCounter!A21:E21)</f>
        <v>1</v>
      </c>
    </row>
    <row r="22" spans="1:21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5461441</v>
      </c>
      <c r="G22" s="3">
        <v>1423.7333160000001</v>
      </c>
      <c r="H22" s="3">
        <v>0</v>
      </c>
      <c r="I22" s="3" t="s">
        <v>13</v>
      </c>
      <c r="J22" s="3">
        <v>4568</v>
      </c>
      <c r="K22" s="3">
        <v>55104482</v>
      </c>
      <c r="L22" s="3">
        <v>12063.152802000001</v>
      </c>
      <c r="M22" s="3">
        <v>554283</v>
      </c>
      <c r="N22" s="3">
        <v>99.415789000000004</v>
      </c>
      <c r="O22" s="3">
        <v>0.193</v>
      </c>
      <c r="Q22" s="3">
        <f>BaseNoCounter!O22-O22</f>
        <v>-1.2000000000000011E-2</v>
      </c>
      <c r="R22" s="3">
        <f>BaseNoCounter!F22-F22</f>
        <v>3814654</v>
      </c>
      <c r="S22" s="3">
        <f>BaseNoCounter!G22-G22</f>
        <v>994.43534900000009</v>
      </c>
      <c r="T22" s="4">
        <f>S22/BaseNoCounter!G22</f>
        <v>0.41123489994441725</v>
      </c>
      <c r="U22" t="b">
        <f t="array" ref="U22">AND(A22:E22=BaseNoCounter!A22:E22)</f>
        <v>1</v>
      </c>
    </row>
    <row r="23" spans="1:21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50376899</v>
      </c>
      <c r="G23" s="3">
        <v>1255.3426119999999</v>
      </c>
      <c r="H23" s="3">
        <v>0</v>
      </c>
      <c r="I23" s="3" t="s">
        <v>13</v>
      </c>
      <c r="J23" s="3">
        <v>28630</v>
      </c>
      <c r="K23" s="3">
        <v>339468564</v>
      </c>
      <c r="L23" s="3">
        <v>11857.092699999999</v>
      </c>
      <c r="M23" s="3">
        <v>3242992</v>
      </c>
      <c r="N23" s="3">
        <v>104.677583</v>
      </c>
      <c r="O23" s="3">
        <v>0.54600000000000004</v>
      </c>
      <c r="Q23" s="3">
        <f>BaseNoCounter!O23-O23</f>
        <v>2.1999999999999909E-2</v>
      </c>
      <c r="R23" s="3">
        <f>BaseNoCounter!F23-F23</f>
        <v>45750363</v>
      </c>
      <c r="S23" s="3">
        <f>BaseNoCounter!G23-G23</f>
        <v>1140.053899</v>
      </c>
      <c r="T23" s="4">
        <f>S23/BaseNoCounter!G23</f>
        <v>0.47593535924625052</v>
      </c>
      <c r="U23" t="b">
        <f t="array" ref="U23">AND(A23:E23=BaseNoCounter!A23:E23)</f>
        <v>1</v>
      </c>
    </row>
    <row r="24" spans="1:21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148800376</v>
      </c>
      <c r="G24" s="3">
        <v>1262.464481</v>
      </c>
      <c r="H24" s="3">
        <v>0</v>
      </c>
      <c r="I24" s="3" t="s">
        <v>13</v>
      </c>
      <c r="J24" s="3">
        <v>87084</v>
      </c>
      <c r="K24" s="3">
        <v>1131650296</v>
      </c>
      <c r="L24" s="3">
        <v>12994.92784</v>
      </c>
      <c r="M24" s="3">
        <v>10579743</v>
      </c>
      <c r="N24" s="3">
        <v>106.963874</v>
      </c>
      <c r="O24" s="3">
        <v>1.3</v>
      </c>
      <c r="Q24" s="3">
        <f>BaseNoCounter!O24-O24</f>
        <v>6.800000000000006E-2</v>
      </c>
      <c r="R24" s="3">
        <f>BaseNoCounter!F24-F24</f>
        <v>137520303</v>
      </c>
      <c r="S24" s="3">
        <f>BaseNoCounter!G24-G24</f>
        <v>1166.7611499999998</v>
      </c>
      <c r="T24" s="4">
        <f>S24/BaseNoCounter!G24</f>
        <v>0.48030167931321316</v>
      </c>
      <c r="U24" t="b">
        <f t="array" ref="U24">AND(A24:E24=BaseNoCounter!A24:E24)</f>
        <v>1</v>
      </c>
    </row>
    <row r="25" spans="1:21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160153297</v>
      </c>
      <c r="G25" s="3">
        <v>1303.9357210000001</v>
      </c>
      <c r="H25" s="3">
        <v>0</v>
      </c>
      <c r="I25" s="3" t="s">
        <v>13</v>
      </c>
      <c r="J25" s="3">
        <v>66531</v>
      </c>
      <c r="K25" s="3">
        <v>867689628</v>
      </c>
      <c r="L25" s="3">
        <v>13041.884655</v>
      </c>
      <c r="M25" s="3">
        <v>8233948</v>
      </c>
      <c r="N25" s="3">
        <v>105.379537</v>
      </c>
      <c r="O25" s="3">
        <v>1.208</v>
      </c>
      <c r="Q25" s="3">
        <f>BaseNoCounter!O25-O25</f>
        <v>4.4999999999999929E-2</v>
      </c>
      <c r="R25" s="3">
        <f>BaseNoCounter!F25-F25</f>
        <v>125984174</v>
      </c>
      <c r="S25" s="3">
        <f>BaseNoCounter!G25-G25</f>
        <v>1025.7376379999998</v>
      </c>
      <c r="T25" s="4">
        <f>S25/BaseNoCounter!G25</f>
        <v>0.44029247020290102</v>
      </c>
      <c r="U25" t="b">
        <f t="array" ref="U25">AND(A25:E25=BaseNoCounter!A25:E25)</f>
        <v>1</v>
      </c>
    </row>
    <row r="26" spans="1:21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903530312</v>
      </c>
      <c r="G26" s="3">
        <v>1318.460323</v>
      </c>
      <c r="H26" s="3">
        <v>0</v>
      </c>
      <c r="I26" s="3" t="s">
        <v>13</v>
      </c>
      <c r="J26" s="3">
        <v>313072</v>
      </c>
      <c r="K26" s="3">
        <v>3497764398</v>
      </c>
      <c r="L26" s="3">
        <v>11172.396119999999</v>
      </c>
      <c r="M26" s="3">
        <v>33752194</v>
      </c>
      <c r="N26" s="3">
        <v>103.63072699999999</v>
      </c>
      <c r="O26" s="3">
        <v>8.077</v>
      </c>
      <c r="Q26" s="3">
        <f>BaseNoCounter!O26-O26</f>
        <v>0.18200000000000038</v>
      </c>
      <c r="R26" s="3">
        <f>BaseNoCounter!F26-F26</f>
        <v>327516363</v>
      </c>
      <c r="S26" s="3">
        <f>BaseNoCounter!G26-G26</f>
        <v>477.92235000000005</v>
      </c>
      <c r="T26" s="4">
        <f>S26/BaseNoCounter!G26</f>
        <v>0.26604707180895865</v>
      </c>
      <c r="U26" t="b">
        <f t="array" ref="U26">AND(A26:E26=BaseNoCounter!A26:E26)</f>
        <v>1</v>
      </c>
    </row>
    <row r="27" spans="1:21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95530013</v>
      </c>
      <c r="G27" s="3">
        <v>1320.69751</v>
      </c>
      <c r="H27" s="3">
        <v>0</v>
      </c>
      <c r="I27" s="3" t="s">
        <v>13</v>
      </c>
      <c r="J27" s="3">
        <v>35308</v>
      </c>
      <c r="K27" s="3">
        <v>425993580</v>
      </c>
      <c r="L27" s="3">
        <v>12065.072505</v>
      </c>
      <c r="M27" s="3">
        <v>3983172</v>
      </c>
      <c r="N27" s="3">
        <v>106.94832700000001</v>
      </c>
      <c r="O27" s="3">
        <v>0.48699999999999999</v>
      </c>
      <c r="Q27" s="3">
        <f>BaseNoCounter!O27-O27</f>
        <v>2.6000000000000023E-2</v>
      </c>
      <c r="R27" s="3">
        <f>BaseNoCounter!F27-F27</f>
        <v>55647069</v>
      </c>
      <c r="S27" s="3">
        <f>BaseNoCounter!G27-G27</f>
        <v>769.31786300000022</v>
      </c>
      <c r="T27" s="4">
        <f>S27/BaseNoCounter!G27</f>
        <v>0.36809196379054582</v>
      </c>
      <c r="U27" t="b">
        <f t="array" ref="U27">AND(A27:E27=BaseNoCounter!A27:E27)</f>
        <v>1</v>
      </c>
    </row>
    <row r="28" spans="1:21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174419740</v>
      </c>
      <c r="G28" s="3">
        <v>1305.6249299999999</v>
      </c>
      <c r="H28" s="3">
        <v>0</v>
      </c>
      <c r="I28" s="3" t="s">
        <v>13</v>
      </c>
      <c r="J28" s="3">
        <v>35440</v>
      </c>
      <c r="K28" s="3">
        <v>377200349</v>
      </c>
      <c r="L28" s="3">
        <v>10643.350705000001</v>
      </c>
      <c r="M28" s="3">
        <v>3896926</v>
      </c>
      <c r="N28" s="3">
        <v>96.794331999999997</v>
      </c>
      <c r="O28" s="3">
        <v>0.93</v>
      </c>
      <c r="Q28" s="3">
        <f>BaseNoCounter!O28-O28</f>
        <v>4.7999999999999932E-2</v>
      </c>
      <c r="R28" s="3">
        <f>BaseNoCounter!F28-F28</f>
        <v>85564044</v>
      </c>
      <c r="S28" s="3">
        <f>BaseNoCounter!G28-G28</f>
        <v>640.49257800000009</v>
      </c>
      <c r="T28" s="4">
        <f>S28/BaseNoCounter!G28</f>
        <v>0.32911300338602167</v>
      </c>
      <c r="U28" t="b">
        <f t="array" ref="U28">AND(A28:E28=BaseNoCounter!A28:E28)</f>
        <v>1</v>
      </c>
    </row>
    <row r="29" spans="1:21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184143890</v>
      </c>
      <c r="G29" s="3">
        <v>1250.4678120000001</v>
      </c>
      <c r="H29" s="3">
        <v>0</v>
      </c>
      <c r="I29" s="3" t="s">
        <v>13</v>
      </c>
      <c r="J29" s="3">
        <v>92079</v>
      </c>
      <c r="K29" s="3">
        <v>1048689809</v>
      </c>
      <c r="L29" s="3">
        <v>11389.022568</v>
      </c>
      <c r="M29" s="3">
        <v>10177819</v>
      </c>
      <c r="N29" s="3">
        <v>103.03679099999999</v>
      </c>
      <c r="O29" s="3">
        <v>1.004</v>
      </c>
      <c r="Q29" s="3">
        <f>BaseNoCounter!O29-O29</f>
        <v>6.6000000000000059E-2</v>
      </c>
      <c r="R29" s="3">
        <f>BaseNoCounter!F29-F29</f>
        <v>131046820</v>
      </c>
      <c r="S29" s="3">
        <f>BaseNoCounter!G29-G29</f>
        <v>889.90099099999975</v>
      </c>
      <c r="T29" s="4">
        <f>S29/BaseNoCounter!G29</f>
        <v>0.41576993168312398</v>
      </c>
      <c r="U29" t="b">
        <f t="array" ref="U29">AND(A29:E29=BaseNoCounter!A29:E29)</f>
        <v>1</v>
      </c>
    </row>
    <row r="30" spans="1:21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372891887</v>
      </c>
      <c r="G30" s="3">
        <v>1340.4890680000001</v>
      </c>
      <c r="H30" s="3">
        <v>0</v>
      </c>
      <c r="I30" s="3" t="s">
        <v>13</v>
      </c>
      <c r="J30" s="3">
        <v>327096</v>
      </c>
      <c r="K30" s="3">
        <v>4606789133</v>
      </c>
      <c r="L30" s="3">
        <v>14083.905438</v>
      </c>
      <c r="M30" s="3">
        <v>43299673</v>
      </c>
      <c r="N30" s="3">
        <v>106.393162</v>
      </c>
      <c r="O30" s="3">
        <v>3.39</v>
      </c>
      <c r="Q30" s="3">
        <f>BaseNoCounter!O30-O30</f>
        <v>0.19899999999999984</v>
      </c>
      <c r="R30" s="3">
        <f>BaseNoCounter!F30-F30</f>
        <v>440184145</v>
      </c>
      <c r="S30" s="3">
        <f>BaseNoCounter!G30-G30</f>
        <v>1582.3944009999998</v>
      </c>
      <c r="T30" s="4">
        <f>S30/BaseNoCounter!G30</f>
        <v>0.54138128248451212</v>
      </c>
      <c r="U30" t="b">
        <f t="array" ref="U30">AND(A30:E30=BaseNoCounter!A30:E30)</f>
        <v>1</v>
      </c>
    </row>
    <row r="31" spans="1:21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523808441</v>
      </c>
      <c r="G31" s="3">
        <v>1197.563852</v>
      </c>
      <c r="H31" s="3">
        <v>0</v>
      </c>
      <c r="I31" s="3" t="s">
        <v>13</v>
      </c>
      <c r="J31" s="3">
        <v>280494</v>
      </c>
      <c r="K31" s="3">
        <v>2512382730</v>
      </c>
      <c r="L31" s="3">
        <v>8956.9927700000007</v>
      </c>
      <c r="M31" s="3">
        <v>26384852</v>
      </c>
      <c r="N31" s="3">
        <v>95.220648999999995</v>
      </c>
      <c r="O31" s="3">
        <v>3.6619999999999999</v>
      </c>
      <c r="Q31" s="3">
        <f>BaseNoCounter!O31-O31</f>
        <v>9.6000000000000085E-2</v>
      </c>
      <c r="R31" s="3">
        <f>BaseNoCounter!F31-F31</f>
        <v>190106795</v>
      </c>
      <c r="S31" s="3">
        <f>BaseNoCounter!G31-G31</f>
        <v>434.63412900000003</v>
      </c>
      <c r="T31" s="4">
        <f>S31/BaseNoCounter!G31</f>
        <v>0.266287628130573</v>
      </c>
      <c r="U31" t="b">
        <f t="array" ref="U31">AND(A31:E31=BaseNoCounter!A31:E31)</f>
        <v>1</v>
      </c>
    </row>
    <row r="32" spans="1:21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21152931</v>
      </c>
      <c r="G32" s="3">
        <v>1142.1669010000001</v>
      </c>
      <c r="H32" s="3">
        <v>0</v>
      </c>
      <c r="I32" s="3" t="s">
        <v>13</v>
      </c>
      <c r="J32" s="3">
        <v>14627</v>
      </c>
      <c r="K32" s="3">
        <v>136338310</v>
      </c>
      <c r="L32" s="3">
        <v>9321.0029400000003</v>
      </c>
      <c r="M32" s="3">
        <v>1427847</v>
      </c>
      <c r="N32" s="3">
        <v>95.485237999999995</v>
      </c>
      <c r="O32" s="3">
        <v>0.31</v>
      </c>
      <c r="Q32" s="3">
        <f>BaseNoCounter!O32-O32</f>
        <v>7.0000000000000062E-3</v>
      </c>
      <c r="R32" s="3">
        <f>BaseNoCounter!F32-F32</f>
        <v>13503603</v>
      </c>
      <c r="S32" s="3">
        <f>BaseNoCounter!G32-G32</f>
        <v>729.13623099999995</v>
      </c>
      <c r="T32" s="4">
        <f>S32/BaseNoCounter!G32</f>
        <v>0.38964089704735233</v>
      </c>
      <c r="U32" t="b">
        <f t="array" ref="U32">AND(A32:E32=BaseNoCounter!A32:E32)</f>
        <v>1</v>
      </c>
    </row>
    <row r="33" spans="1:21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825136355</v>
      </c>
      <c r="G33" s="3">
        <v>1376.610752</v>
      </c>
      <c r="H33" s="3">
        <v>0</v>
      </c>
      <c r="I33" s="3" t="s">
        <v>13</v>
      </c>
      <c r="J33" s="3">
        <v>689249</v>
      </c>
      <c r="K33" s="3">
        <v>7569349200</v>
      </c>
      <c r="L33" s="3">
        <v>10982.024203000001</v>
      </c>
      <c r="M33" s="3">
        <v>80022813</v>
      </c>
      <c r="N33" s="3">
        <v>94.589892000000006</v>
      </c>
      <c r="O33" s="3">
        <v>6.0739999999999998</v>
      </c>
      <c r="Q33" s="3">
        <f>BaseNoCounter!O33-O33</f>
        <v>0.3100000000000005</v>
      </c>
      <c r="R33" s="3">
        <f>BaseNoCounter!F33-F33</f>
        <v>575443930</v>
      </c>
      <c r="S33" s="3">
        <f>BaseNoCounter!G33-G33</f>
        <v>960.03805499999999</v>
      </c>
      <c r="T33" s="4">
        <f>S33/BaseNoCounter!G33</f>
        <v>0.41086108110212044</v>
      </c>
      <c r="U33" t="b">
        <f t="array" ref="U33">AND(A33:E33=BaseNoCounter!A33:E33)</f>
        <v>1</v>
      </c>
    </row>
    <row r="34" spans="1:21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202254087</v>
      </c>
      <c r="G34" s="3">
        <v>1568.031313</v>
      </c>
      <c r="H34" s="3">
        <v>0</v>
      </c>
      <c r="I34" s="3" t="s">
        <v>13</v>
      </c>
      <c r="J34" s="3">
        <v>88077</v>
      </c>
      <c r="K34" s="3">
        <v>942963767</v>
      </c>
      <c r="L34" s="3">
        <v>10706.129489000001</v>
      </c>
      <c r="M34" s="3">
        <v>10380755</v>
      </c>
      <c r="N34" s="3">
        <v>90.837686000000005</v>
      </c>
      <c r="O34" s="3">
        <v>1.0529999999999999</v>
      </c>
      <c r="Q34" s="3">
        <f>BaseNoCounter!O34-O34</f>
        <v>3.9000000000000146E-2</v>
      </c>
      <c r="R34" s="3">
        <f>BaseNoCounter!F34-F34</f>
        <v>68511237</v>
      </c>
      <c r="S34" s="3">
        <f>BaseNoCounter!G34-G34</f>
        <v>531.15250500000002</v>
      </c>
      <c r="T34" s="4">
        <f>S34/BaseNoCounter!G34</f>
        <v>0.25302810570732021</v>
      </c>
      <c r="U34" t="b">
        <f t="array" ref="U34">AND(A34:E34=BaseNoCounter!A34:E34)</f>
        <v>1</v>
      </c>
    </row>
    <row r="35" spans="1:21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37444609</v>
      </c>
      <c r="G35" s="3">
        <v>1452.2983750000001</v>
      </c>
      <c r="H35" s="3">
        <v>0</v>
      </c>
      <c r="I35" s="3" t="s">
        <v>13</v>
      </c>
      <c r="J35" s="3">
        <v>22883</v>
      </c>
      <c r="K35" s="3">
        <v>211924812</v>
      </c>
      <c r="L35" s="3">
        <v>9261.2337540000008</v>
      </c>
      <c r="M35" s="3">
        <v>2382004</v>
      </c>
      <c r="N35" s="3">
        <v>88.969125000000005</v>
      </c>
      <c r="O35" s="3">
        <v>0.49299999999999999</v>
      </c>
      <c r="Q35" s="3">
        <f>BaseNoCounter!O35-O35</f>
        <v>-6.0000000000000053E-3</v>
      </c>
      <c r="R35" s="3">
        <f>BaseNoCounter!F35-F35</f>
        <v>15397447</v>
      </c>
      <c r="S35" s="3">
        <f>BaseNoCounter!G35-G35</f>
        <v>597.19377099999997</v>
      </c>
      <c r="T35" s="4">
        <f>S35/BaseNoCounter!G35</f>
        <v>0.29138622080867438</v>
      </c>
      <c r="U35" t="b">
        <f t="array" ref="U35">AND(A35:E35=BaseNoCounter!A35:E35)</f>
        <v>1</v>
      </c>
    </row>
    <row r="36" spans="1:21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127042706</v>
      </c>
      <c r="G36" s="3">
        <v>1399.811651</v>
      </c>
      <c r="H36" s="3">
        <v>0</v>
      </c>
      <c r="I36" s="3" t="s">
        <v>13</v>
      </c>
      <c r="J36" s="3">
        <v>79176</v>
      </c>
      <c r="K36" s="3">
        <v>942070990</v>
      </c>
      <c r="L36" s="3">
        <v>11898.441321</v>
      </c>
      <c r="M36" s="3">
        <v>10007236</v>
      </c>
      <c r="N36" s="3">
        <v>94.138980000000004</v>
      </c>
      <c r="O36" s="3">
        <v>0.78300000000000003</v>
      </c>
      <c r="Q36" s="3">
        <f>BaseNoCounter!O36-O36</f>
        <v>3.6999999999999922E-2</v>
      </c>
      <c r="R36" s="3">
        <f>BaseNoCounter!F36-F36</f>
        <v>79912474</v>
      </c>
      <c r="S36" s="3">
        <f>BaseNoCounter!G36-G36</f>
        <v>880.5103079999999</v>
      </c>
      <c r="T36" s="4">
        <f>S36/BaseNoCounter!G36</f>
        <v>0.38613420553391248</v>
      </c>
      <c r="U36" t="b">
        <f t="array" ref="U36">AND(A36:E36=BaseNoCounter!A36:E36)</f>
        <v>1</v>
      </c>
    </row>
    <row r="37" spans="1:21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17202022</v>
      </c>
      <c r="G37" s="3">
        <v>1170.2055780000001</v>
      </c>
      <c r="H37" s="3">
        <v>0</v>
      </c>
      <c r="I37" s="3" t="s">
        <v>13</v>
      </c>
      <c r="J37" s="3">
        <v>8319</v>
      </c>
      <c r="K37" s="3">
        <v>61023434</v>
      </c>
      <c r="L37" s="3">
        <v>7335.4290179999998</v>
      </c>
      <c r="M37" s="3">
        <v>650854</v>
      </c>
      <c r="N37" s="3">
        <v>93.759021000000004</v>
      </c>
      <c r="O37" s="3">
        <v>9.2999999999999999E-2</v>
      </c>
      <c r="Q37" s="3">
        <f>BaseNoCounter!O37-O37</f>
        <v>8.0000000000000071E-3</v>
      </c>
      <c r="R37" s="3">
        <f>BaseNoCounter!F37-F37</f>
        <v>2994632</v>
      </c>
      <c r="S37" s="3">
        <f>BaseNoCounter!G37-G37</f>
        <v>203.71646299999998</v>
      </c>
      <c r="T37" s="4">
        <f>S37/BaseNoCounter!G37</f>
        <v>0.14827366977221379</v>
      </c>
      <c r="U37" t="b">
        <f t="array" ref="U37">AND(A37:E37=BaseNoCounter!A37:E37)</f>
        <v>1</v>
      </c>
    </row>
    <row r="38" spans="1:21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93054456</v>
      </c>
      <c r="G38" s="3">
        <v>1161.090737</v>
      </c>
      <c r="H38" s="3">
        <v>0</v>
      </c>
      <c r="I38" s="3" t="s">
        <v>13</v>
      </c>
      <c r="J38" s="3">
        <v>20646</v>
      </c>
      <c r="K38" s="3">
        <v>178746457</v>
      </c>
      <c r="L38" s="3">
        <v>8657.6797929999993</v>
      </c>
      <c r="M38" s="3">
        <v>1869652</v>
      </c>
      <c r="N38" s="3">
        <v>95.604132000000007</v>
      </c>
      <c r="O38" s="3">
        <v>0.24</v>
      </c>
      <c r="Q38" s="3">
        <f>BaseNoCounter!O38-O38</f>
        <v>2.8000000000000025E-2</v>
      </c>
      <c r="R38" s="3">
        <f>BaseNoCounter!F38-F38</f>
        <v>62318442</v>
      </c>
      <c r="S38" s="3">
        <f>BaseNoCounter!G38-G38</f>
        <v>777.5808790000001</v>
      </c>
      <c r="T38" s="4">
        <f>S38/BaseNoCounter!G38</f>
        <v>0.40108952572605266</v>
      </c>
      <c r="U38" t="b">
        <f t="array" ref="U38">AND(A38:E38=BaseNoCounter!A38:E38)</f>
        <v>1</v>
      </c>
    </row>
    <row r="39" spans="1:21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48643010</v>
      </c>
      <c r="G39" s="3">
        <v>1136.6517120000001</v>
      </c>
      <c r="H39" s="3">
        <v>0</v>
      </c>
      <c r="I39" s="3" t="s">
        <v>13</v>
      </c>
      <c r="J39" s="3">
        <v>35991</v>
      </c>
      <c r="K39" s="3">
        <v>270909710</v>
      </c>
      <c r="L39" s="3">
        <v>7527.1515099999997</v>
      </c>
      <c r="M39" s="3">
        <v>3211773</v>
      </c>
      <c r="N39" s="3">
        <v>84.348958999999994</v>
      </c>
      <c r="O39" s="3">
        <v>0.312</v>
      </c>
      <c r="Q39" s="3">
        <f>BaseNoCounter!O39-O39</f>
        <v>8.0000000000000071E-3</v>
      </c>
      <c r="R39" s="3">
        <f>BaseNoCounter!F39-F39</f>
        <v>15469170</v>
      </c>
      <c r="S39" s="3">
        <f>BaseNoCounter!G39-G39</f>
        <v>361.47143299999993</v>
      </c>
      <c r="T39" s="4">
        <f>S39/BaseNoCounter!G39</f>
        <v>0.24128285729141441</v>
      </c>
      <c r="U39" t="b">
        <f t="array" ref="U39">AND(A39:E39=BaseNoCounter!A39:E39)</f>
        <v>1</v>
      </c>
    </row>
    <row r="40" spans="1:21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101357432</v>
      </c>
      <c r="G40" s="3">
        <v>1231.680261</v>
      </c>
      <c r="H40" s="3">
        <v>0</v>
      </c>
      <c r="I40" s="3" t="s">
        <v>13</v>
      </c>
      <c r="J40" s="3">
        <v>57055</v>
      </c>
      <c r="K40" s="3">
        <v>517166965</v>
      </c>
      <c r="L40" s="3">
        <v>9064.358338</v>
      </c>
      <c r="M40" s="3">
        <v>5218611</v>
      </c>
      <c r="N40" s="3">
        <v>99.100500999999994</v>
      </c>
      <c r="O40" s="3">
        <v>0.501</v>
      </c>
      <c r="Q40" s="3">
        <f>BaseNoCounter!O40-O40</f>
        <v>3.2000000000000028E-2</v>
      </c>
      <c r="R40" s="3">
        <f>BaseNoCounter!F40-F40</f>
        <v>42593178</v>
      </c>
      <c r="S40" s="3">
        <f>BaseNoCounter!G40-G40</f>
        <v>517.58588899999995</v>
      </c>
      <c r="T40" s="4">
        <f>S40/BaseNoCounter!G40</f>
        <v>0.29588744342877726</v>
      </c>
      <c r="U40" t="b">
        <f t="array" ref="U40">AND(A40:E40=BaseNoCounter!A40:E40)</f>
        <v>1</v>
      </c>
    </row>
    <row r="41" spans="1:21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20234522</v>
      </c>
      <c r="G41" s="3">
        <v>1079.750374</v>
      </c>
      <c r="H41" s="3">
        <v>0</v>
      </c>
      <c r="I41" s="3" t="s">
        <v>13</v>
      </c>
      <c r="J41" s="3">
        <v>10985</v>
      </c>
      <c r="K41" s="3">
        <v>66208208</v>
      </c>
      <c r="L41" s="3">
        <v>6027.1468370000002</v>
      </c>
      <c r="M41" s="3">
        <v>714266</v>
      </c>
      <c r="N41" s="3">
        <v>92.694050000000004</v>
      </c>
      <c r="O41" s="3">
        <v>0.152</v>
      </c>
      <c r="Q41" s="3">
        <f>BaseNoCounter!O41-O41</f>
        <v>3.4000000000000002E-2</v>
      </c>
      <c r="R41" s="3">
        <f>BaseNoCounter!F41-F41</f>
        <v>10618063</v>
      </c>
      <c r="S41" s="3">
        <f>BaseNoCounter!G41-G41</f>
        <v>566.59887900000012</v>
      </c>
      <c r="T41" s="4">
        <f>S41/BaseNoCounter!G41</f>
        <v>0.34415472778180928</v>
      </c>
      <c r="U41" t="b">
        <f t="array" ref="U41">AND(A41:E41=BaseNoCounter!A41:E41)</f>
        <v>1</v>
      </c>
    </row>
    <row r="42" spans="1:21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14050922</v>
      </c>
      <c r="G42" s="3">
        <v>1315.2599459999999</v>
      </c>
      <c r="H42" s="3">
        <v>0</v>
      </c>
      <c r="I42" s="3" t="s">
        <v>13</v>
      </c>
      <c r="J42" s="3">
        <v>10686</v>
      </c>
      <c r="K42" s="3">
        <v>69682616</v>
      </c>
      <c r="L42" s="3">
        <v>6520.9260709999999</v>
      </c>
      <c r="M42" s="3">
        <v>870179</v>
      </c>
      <c r="N42" s="3">
        <v>80.078485000000001</v>
      </c>
      <c r="O42" s="3">
        <v>9.1999999999999998E-2</v>
      </c>
      <c r="Q42" s="3">
        <f>BaseNoCounter!O42-O42</f>
        <v>1.7000000000000001E-2</v>
      </c>
      <c r="R42" s="3">
        <f>BaseNoCounter!F42-F42</f>
        <v>3747729</v>
      </c>
      <c r="S42" s="3">
        <f>BaseNoCounter!G42-G42</f>
        <v>350.81241199999999</v>
      </c>
      <c r="T42" s="4">
        <f>S42/BaseNoCounter!G42</f>
        <v>0.21056253068211581</v>
      </c>
      <c r="U42" t="b">
        <f t="array" ref="U42">AND(A42:E42=BaseNoCounter!A42:E42)</f>
        <v>1</v>
      </c>
    </row>
    <row r="43" spans="1:21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11897830</v>
      </c>
      <c r="G43" s="3">
        <v>1118.7428299999999</v>
      </c>
      <c r="H43" s="3">
        <v>0</v>
      </c>
      <c r="I43" s="3" t="s">
        <v>13</v>
      </c>
      <c r="J43" s="3">
        <v>11680</v>
      </c>
      <c r="K43" s="3">
        <v>97280636</v>
      </c>
      <c r="L43" s="3">
        <v>8328.8215749999999</v>
      </c>
      <c r="M43" s="3">
        <v>1029108</v>
      </c>
      <c r="N43" s="3">
        <v>94.529083</v>
      </c>
      <c r="O43" s="3">
        <v>0.17299999999999999</v>
      </c>
      <c r="Q43" s="3">
        <f>BaseNoCounter!O43-O43</f>
        <v>3.6000000000000004E-2</v>
      </c>
      <c r="R43" s="3">
        <f>BaseNoCounter!F43-F43</f>
        <v>10007678</v>
      </c>
      <c r="S43" s="3">
        <f>BaseNoCounter!G43-G43</f>
        <v>941.01344600000016</v>
      </c>
      <c r="T43" s="4">
        <f>S43/BaseNoCounter!G43</f>
        <v>0.4568566956025627</v>
      </c>
      <c r="U43" t="b">
        <f t="array" ref="U43">AND(A43:E43=BaseNoCounter!A43:E43)</f>
        <v>1</v>
      </c>
    </row>
  </sheetData>
  <conditionalFormatting sqref="U1:U1048576">
    <cfRule type="containsText" dxfId="5" priority="1" operator="containsText" text="FALSE">
      <formula>NOT(ISERROR(SEARCH("FALSE",U1)))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DB04-C0C3-4ED9-8A20-12FE65B8C367}">
  <dimension ref="A1:W43"/>
  <sheetViews>
    <sheetView workbookViewId="0">
      <selection activeCell="O1" sqref="O1"/>
    </sheetView>
  </sheetViews>
  <sheetFormatPr defaultRowHeight="15" x14ac:dyDescent="0.25"/>
  <cols>
    <col min="17" max="17" width="8.7109375" style="3" customWidth="1"/>
    <col min="18" max="18" width="11" style="3" bestFit="1" customWidth="1"/>
    <col min="19" max="19" width="10.7109375" style="3" bestFit="1" customWidth="1"/>
    <col min="20" max="20" width="11.28515625" style="3" customWidth="1"/>
    <col min="23" max="23" width="10.7109375" style="3" bestFit="1" customWidth="1"/>
  </cols>
  <sheetData>
    <row r="1" spans="1:2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11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W1" s="1" t="s">
        <v>60</v>
      </c>
    </row>
    <row r="2" spans="1:23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1976156</v>
      </c>
      <c r="G2" s="3">
        <v>577.31697299999996</v>
      </c>
      <c r="H2" s="3">
        <v>0</v>
      </c>
      <c r="I2" s="3" t="s">
        <v>13</v>
      </c>
      <c r="J2" s="3">
        <v>1753</v>
      </c>
      <c r="K2" s="3">
        <v>7734070</v>
      </c>
      <c r="L2" s="3">
        <v>4411.9053050000002</v>
      </c>
      <c r="M2" s="3">
        <v>84989</v>
      </c>
      <c r="N2" s="3">
        <v>91.000834999999995</v>
      </c>
      <c r="O2" s="3">
        <v>2.5999999999999999E-2</v>
      </c>
      <c r="Q2" s="3">
        <f>BaseNoCounter!O2-O2</f>
        <v>2.0000000000000018E-3</v>
      </c>
      <c r="R2" s="3">
        <f>BaseNoCounter!F2-F2</f>
        <v>1267506</v>
      </c>
      <c r="S2" s="3">
        <f>BaseNoCounter!G2-G2</f>
        <v>370.29097300000001</v>
      </c>
      <c r="T2" s="4">
        <f>S2/BaseNoCounter!G2</f>
        <v>0.39076389614824952</v>
      </c>
      <c r="U2" t="b">
        <f t="array" ref="U2">AND(A2:E2=BaseNoCounter!A2:E2)</f>
        <v>1</v>
      </c>
      <c r="W2" s="3">
        <f>SIMD!G2-G2</f>
        <v>475.79550100000006</v>
      </c>
    </row>
    <row r="3" spans="1:23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6750246</v>
      </c>
      <c r="G3" s="3">
        <v>568.15470100000005</v>
      </c>
      <c r="H3" s="3">
        <v>0</v>
      </c>
      <c r="I3" s="3" t="s">
        <v>13</v>
      </c>
      <c r="J3" s="3">
        <v>10508</v>
      </c>
      <c r="K3" s="3">
        <v>57469136</v>
      </c>
      <c r="L3" s="3">
        <v>5469.0841259999997</v>
      </c>
      <c r="M3" s="3">
        <v>601699</v>
      </c>
      <c r="N3" s="3">
        <v>95.511437000000001</v>
      </c>
      <c r="O3" s="3">
        <v>7.0000000000000007E-2</v>
      </c>
      <c r="Q3" s="3">
        <f>BaseNoCounter!O3-O3</f>
        <v>2.9999999999999888E-3</v>
      </c>
      <c r="R3" s="3">
        <f>BaseNoCounter!F3-F3</f>
        <v>6662142</v>
      </c>
      <c r="S3" s="3">
        <f>BaseNoCounter!G3-G3</f>
        <v>560.73916299999985</v>
      </c>
      <c r="T3" s="4">
        <f>S3/BaseNoCounter!G3</f>
        <v>0.49671557343144518</v>
      </c>
      <c r="U3" t="b">
        <f t="array" ref="U3">AND(A3:E3=BaseNoCounter!A3:E3)</f>
        <v>1</v>
      </c>
      <c r="W3" s="3">
        <f>SIMD!G3-G3</f>
        <v>509.81651399999998</v>
      </c>
    </row>
    <row r="4" spans="1:23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8553686</v>
      </c>
      <c r="G4" s="3">
        <v>556.445876</v>
      </c>
      <c r="H4" s="3">
        <v>0</v>
      </c>
      <c r="I4" s="3" t="s">
        <v>13</v>
      </c>
      <c r="J4" s="3">
        <v>17316</v>
      </c>
      <c r="K4" s="3">
        <v>72195364</v>
      </c>
      <c r="L4" s="3">
        <v>4169.2864399999999</v>
      </c>
      <c r="M4" s="3">
        <v>762270</v>
      </c>
      <c r="N4" s="3">
        <v>94.711012999999994</v>
      </c>
      <c r="O4" s="3">
        <v>9.1999999999999998E-2</v>
      </c>
      <c r="Q4" s="3">
        <f>BaseNoCounter!O4-O4</f>
        <v>3.0000000000000027E-3</v>
      </c>
      <c r="R4" s="3">
        <f>BaseNoCounter!F4-F4</f>
        <v>7454540</v>
      </c>
      <c r="S4" s="3">
        <f>BaseNoCounter!G4-G4</f>
        <v>484.94275300000004</v>
      </c>
      <c r="T4" s="4">
        <f>S4/BaseNoCounter!G4</f>
        <v>0.46566933755140899</v>
      </c>
      <c r="U4" t="b">
        <f t="array" ref="U4">AND(A4:E4=BaseNoCounter!A4:E4)</f>
        <v>1</v>
      </c>
      <c r="W4" s="3">
        <f>SIMD!G4-G4</f>
        <v>507.99570599999993</v>
      </c>
    </row>
    <row r="5" spans="1:23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42445400</v>
      </c>
      <c r="G5" s="3">
        <v>627.80694900000003</v>
      </c>
      <c r="H5" s="3">
        <v>0</v>
      </c>
      <c r="I5" s="3" t="s">
        <v>13</v>
      </c>
      <c r="J5" s="3">
        <v>32458</v>
      </c>
      <c r="K5" s="3">
        <v>246361818</v>
      </c>
      <c r="L5" s="3">
        <v>7590.1724690000001</v>
      </c>
      <c r="M5" s="3">
        <v>2911941</v>
      </c>
      <c r="N5" s="3">
        <v>84.603987000000004</v>
      </c>
      <c r="O5" s="3">
        <v>0.35099999999999998</v>
      </c>
      <c r="Q5" s="3">
        <f>BaseNoCounter!O5-O5</f>
        <v>2.5000000000000022E-2</v>
      </c>
      <c r="R5" s="3">
        <f>BaseNoCounter!F5-F5</f>
        <v>51408976</v>
      </c>
      <c r="S5" s="3">
        <f>BaseNoCounter!G5-G5</f>
        <v>760.38657599999988</v>
      </c>
      <c r="T5" s="4">
        <f>S5/BaseNoCounter!G5</f>
        <v>0.54775257361901319</v>
      </c>
      <c r="U5" t="b">
        <f t="array" ref="U5">AND(A5:E5=BaseNoCounter!A5:E5)</f>
        <v>1</v>
      </c>
      <c r="W5" s="3">
        <f>SIMD!G5-G5</f>
        <v>531.22912599999995</v>
      </c>
    </row>
    <row r="6" spans="1:23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20251330</v>
      </c>
      <c r="G6" s="3">
        <v>555.62253099999998</v>
      </c>
      <c r="H6" s="3">
        <v>0</v>
      </c>
      <c r="I6" s="3" t="s">
        <v>13</v>
      </c>
      <c r="J6" s="3">
        <v>39876</v>
      </c>
      <c r="K6" s="3">
        <v>217247750</v>
      </c>
      <c r="L6" s="3">
        <v>5448.0828069999998</v>
      </c>
      <c r="M6" s="3">
        <v>2271587</v>
      </c>
      <c r="N6" s="3">
        <v>95.636993000000004</v>
      </c>
      <c r="O6" s="3">
        <v>0.25700000000000001</v>
      </c>
      <c r="Q6" s="3">
        <f>BaseNoCounter!O6-O6</f>
        <v>1.3000000000000012E-2</v>
      </c>
      <c r="R6" s="3">
        <f>BaseNoCounter!F6-F6</f>
        <v>26114958</v>
      </c>
      <c r="S6" s="3">
        <f>BaseNoCounter!G6-G6</f>
        <v>716.49906699999997</v>
      </c>
      <c r="T6" s="4">
        <f>S6/BaseNoCounter!G6</f>
        <v>0.56323158739421075</v>
      </c>
      <c r="U6" t="b">
        <f t="array" ref="U6">AND(A6:E6=BaseNoCounter!A6:E6)</f>
        <v>1</v>
      </c>
      <c r="W6" s="3">
        <f>SIMD!G6-G6</f>
        <v>521.43799400000012</v>
      </c>
    </row>
    <row r="7" spans="1:23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4457992</v>
      </c>
      <c r="G7" s="3">
        <v>562.73567300000002</v>
      </c>
      <c r="H7" s="3">
        <v>0</v>
      </c>
      <c r="I7" s="3" t="s">
        <v>13</v>
      </c>
      <c r="J7" s="3">
        <v>7909</v>
      </c>
      <c r="K7" s="3">
        <v>33892426</v>
      </c>
      <c r="L7" s="3">
        <v>4285.2985209999997</v>
      </c>
      <c r="M7" s="3">
        <v>381345</v>
      </c>
      <c r="N7" s="3">
        <v>88.876019999999997</v>
      </c>
      <c r="O7" s="3">
        <v>5.1999999999999998E-2</v>
      </c>
      <c r="Q7" s="3">
        <f>BaseNoCounter!O7-O7</f>
        <v>2.0000000000000018E-3</v>
      </c>
      <c r="R7" s="3">
        <f>BaseNoCounter!F7-F7</f>
        <v>4109976</v>
      </c>
      <c r="S7" s="3">
        <f>BaseNoCounter!G7-G7</f>
        <v>518.80535199999997</v>
      </c>
      <c r="T7" s="4">
        <f>S7/BaseNoCounter!G7</f>
        <v>0.47969086702004665</v>
      </c>
      <c r="U7" t="b">
        <f t="array" ref="U7">AND(A7:E7=BaseNoCounter!A7:E7)</f>
        <v>1</v>
      </c>
      <c r="W7" s="3">
        <f>SIMD!G7-G7</f>
        <v>509.51047699999992</v>
      </c>
    </row>
    <row r="8" spans="1:23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24574482</v>
      </c>
      <c r="G8" s="3">
        <v>602.18290100000002</v>
      </c>
      <c r="H8" s="3">
        <v>0</v>
      </c>
      <c r="I8" s="3" t="s">
        <v>13</v>
      </c>
      <c r="J8" s="3">
        <v>18309</v>
      </c>
      <c r="K8" s="3">
        <v>83873922</v>
      </c>
      <c r="L8" s="3">
        <v>4581.0214649999998</v>
      </c>
      <c r="M8" s="3">
        <v>957551</v>
      </c>
      <c r="N8" s="3">
        <v>87.592119999999994</v>
      </c>
      <c r="O8" s="3">
        <v>0.20200000000000001</v>
      </c>
      <c r="Q8" s="3">
        <f>BaseNoCounter!O8-O8</f>
        <v>8.9999999999999802E-3</v>
      </c>
      <c r="R8" s="3">
        <f>BaseNoCounter!F8-F8</f>
        <v>19024884</v>
      </c>
      <c r="S8" s="3">
        <f>BaseNoCounter!G8-G8</f>
        <v>466.19333999999992</v>
      </c>
      <c r="T8" s="4">
        <f>S8/BaseNoCounter!G8</f>
        <v>0.43635689573519815</v>
      </c>
      <c r="U8" t="b">
        <f t="array" ref="U8">AND(A8:E8=BaseNoCounter!A8:E8)</f>
        <v>1</v>
      </c>
      <c r="W8" s="3">
        <f>SIMD!G8-G8</f>
        <v>509.19463800000005</v>
      </c>
    </row>
    <row r="9" spans="1:23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171331636</v>
      </c>
      <c r="G9" s="3">
        <v>694.60648700000002</v>
      </c>
      <c r="H9" s="3">
        <v>0</v>
      </c>
      <c r="I9" s="3" t="s">
        <v>13</v>
      </c>
      <c r="J9" s="3">
        <v>310687</v>
      </c>
      <c r="K9" s="3">
        <v>3097349439</v>
      </c>
      <c r="L9" s="3">
        <v>9969.3564229999993</v>
      </c>
      <c r="M9" s="3">
        <v>30815116</v>
      </c>
      <c r="N9" s="3">
        <v>100.513963</v>
      </c>
      <c r="O9" s="3">
        <v>4.0529999999999999</v>
      </c>
      <c r="Q9" s="3">
        <f>BaseNoCounter!O9-O9</f>
        <v>0.16999999999999993</v>
      </c>
      <c r="R9" s="3">
        <f>BaseNoCounter!F9-F9</f>
        <v>369291880</v>
      </c>
      <c r="S9" s="3">
        <f>BaseNoCounter!G9-G9</f>
        <v>1497.169707</v>
      </c>
      <c r="T9" s="4">
        <f>S9/BaseNoCounter!G9</f>
        <v>0.68308512114444475</v>
      </c>
      <c r="U9" t="b">
        <f t="array" ref="U9">AND(A9:E9=BaseNoCounter!A9:E9)</f>
        <v>1</v>
      </c>
      <c r="W9" s="3">
        <f>SIMD!G9-G9</f>
        <v>556.02159200000006</v>
      </c>
    </row>
    <row r="10" spans="1:23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515726815</v>
      </c>
      <c r="G10" s="3">
        <v>580.980186</v>
      </c>
      <c r="H10" s="3">
        <v>0</v>
      </c>
      <c r="I10" s="3" t="s">
        <v>13</v>
      </c>
      <c r="J10" s="3">
        <v>451551</v>
      </c>
      <c r="K10" s="3">
        <v>2140974397</v>
      </c>
      <c r="L10" s="3">
        <v>4741.3789299999999</v>
      </c>
      <c r="M10" s="3">
        <v>25756360</v>
      </c>
      <c r="N10" s="3">
        <v>83.124105999999998</v>
      </c>
      <c r="O10" s="3">
        <v>3.5350000000000001</v>
      </c>
      <c r="Q10" s="3">
        <f>BaseNoCounter!O10-O10</f>
        <v>0.26200000000000001</v>
      </c>
      <c r="R10" s="3">
        <f>BaseNoCounter!F10-F10</f>
        <v>568528687</v>
      </c>
      <c r="S10" s="3">
        <f>BaseNoCounter!G10-G10</f>
        <v>640.46291999999994</v>
      </c>
      <c r="T10" s="4">
        <f>S10/BaseNoCounter!G10</f>
        <v>0.52434936744405347</v>
      </c>
      <c r="U10" t="b">
        <f t="array" ref="U10">AND(A10:E10=BaseNoCounter!A10:E10)</f>
        <v>1</v>
      </c>
      <c r="W10" s="3">
        <f>SIMD!G10-G10</f>
        <v>520.53613100000007</v>
      </c>
    </row>
    <row r="11" spans="1:23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1509398075</v>
      </c>
      <c r="G11" s="3">
        <v>1037.1367969999999</v>
      </c>
      <c r="H11" s="3">
        <v>0</v>
      </c>
      <c r="I11" s="3" t="s">
        <v>13</v>
      </c>
      <c r="J11" s="3">
        <v>925524</v>
      </c>
      <c r="K11" s="3">
        <v>13552382621</v>
      </c>
      <c r="L11" s="3">
        <v>14642.929432999999</v>
      </c>
      <c r="M11" s="3">
        <v>144382632</v>
      </c>
      <c r="N11" s="3">
        <v>93.864355000000003</v>
      </c>
      <c r="O11" s="3">
        <v>20.564</v>
      </c>
      <c r="Q11" s="3">
        <f>BaseNoCounter!O11-O11</f>
        <v>1.3279999999999994</v>
      </c>
      <c r="R11" s="3">
        <f>BaseNoCounter!F11-F11</f>
        <v>2812504748</v>
      </c>
      <c r="S11" s="3">
        <f>BaseNoCounter!G11-G11</f>
        <v>1932.5267570000003</v>
      </c>
      <c r="T11" s="4">
        <f>S11/BaseNoCounter!G11</f>
        <v>0.65075612838261621</v>
      </c>
      <c r="U11" t="b">
        <f t="array" ref="U11">AND(A11:E11=BaseNoCounter!A11:E11)</f>
        <v>1</v>
      </c>
      <c r="W11" s="3">
        <f>SIMD!G11-G11</f>
        <v>551.53740600000015</v>
      </c>
    </row>
    <row r="12" spans="1:23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531762682</v>
      </c>
      <c r="G12" s="3">
        <v>795.41606300000001</v>
      </c>
      <c r="H12" s="3">
        <v>0</v>
      </c>
      <c r="I12" s="3" t="s">
        <v>13</v>
      </c>
      <c r="J12" s="3">
        <v>642072</v>
      </c>
      <c r="K12" s="3">
        <v>6504371377</v>
      </c>
      <c r="L12" s="3">
        <v>10130.283484</v>
      </c>
      <c r="M12" s="3">
        <v>63472224</v>
      </c>
      <c r="N12" s="3">
        <v>102.47587</v>
      </c>
      <c r="O12" s="3">
        <v>5.4290000000000003</v>
      </c>
      <c r="Q12" s="3">
        <f>BaseNoCounter!O12-O12</f>
        <v>0.46999999999999975</v>
      </c>
      <c r="R12" s="3">
        <f>BaseNoCounter!F12-F12</f>
        <v>972079795</v>
      </c>
      <c r="S12" s="3">
        <f>BaseNoCounter!G12-G12</f>
        <v>1454.0469069999999</v>
      </c>
      <c r="T12" s="4">
        <f>S12/BaseNoCounter!G12</f>
        <v>0.64639735189772873</v>
      </c>
      <c r="U12" t="b">
        <f t="array" ref="U12">AND(A12:E12=BaseNoCounter!A12:E12)</f>
        <v>1</v>
      </c>
      <c r="W12" s="3">
        <f>SIMD!G12-G12</f>
        <v>511.1431080000001</v>
      </c>
    </row>
    <row r="13" spans="1:23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58637792</v>
      </c>
      <c r="G13" s="3">
        <v>572.21</v>
      </c>
      <c r="H13" s="3">
        <v>0</v>
      </c>
      <c r="I13" s="3" t="s">
        <v>13</v>
      </c>
      <c r="J13" s="3">
        <v>69737</v>
      </c>
      <c r="K13" s="3">
        <v>321510709</v>
      </c>
      <c r="L13" s="3">
        <v>4610.3318040000004</v>
      </c>
      <c r="M13" s="3">
        <v>3800838</v>
      </c>
      <c r="N13" s="3">
        <v>84.589427000000001</v>
      </c>
      <c r="O13" s="3">
        <v>0.27500000000000002</v>
      </c>
      <c r="Q13" s="3">
        <f>BaseNoCounter!O13-O13</f>
        <v>2.1999999999999964E-2</v>
      </c>
      <c r="R13" s="3">
        <f>BaseNoCounter!F13-F13</f>
        <v>42865512</v>
      </c>
      <c r="S13" s="3">
        <f>BaseNoCounter!G13-G13</f>
        <v>418.29805999999996</v>
      </c>
      <c r="T13" s="4">
        <f>S13/BaseNoCounter!G13</f>
        <v>0.42230656861086013</v>
      </c>
      <c r="U13" t="b">
        <f t="array" ref="U13">AND(A13:E13=BaseNoCounter!A13:E13)</f>
        <v>1</v>
      </c>
      <c r="W13" s="3">
        <f>SIMD!G13-G13</f>
        <v>478.86715000000004</v>
      </c>
    </row>
    <row r="14" spans="1:23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287961757</v>
      </c>
      <c r="G14" s="3">
        <v>697.54629</v>
      </c>
      <c r="H14" s="3">
        <v>0</v>
      </c>
      <c r="I14" s="3" t="s">
        <v>13</v>
      </c>
      <c r="J14" s="3">
        <v>159887</v>
      </c>
      <c r="K14" s="3">
        <v>1403422438</v>
      </c>
      <c r="L14" s="3">
        <v>8777.5894100000005</v>
      </c>
      <c r="M14" s="3">
        <v>13333961</v>
      </c>
      <c r="N14" s="3">
        <v>105.251728</v>
      </c>
      <c r="O14" s="3">
        <v>1.9630000000000001</v>
      </c>
      <c r="Q14" s="3">
        <f>BaseNoCounter!O14-O14</f>
        <v>0.19300000000000006</v>
      </c>
      <c r="R14" s="3">
        <f>BaseNoCounter!F14-F14</f>
        <v>390760491</v>
      </c>
      <c r="S14" s="3">
        <f>BaseNoCounter!G14-G14</f>
        <v>946.56156299999998</v>
      </c>
      <c r="T14" s="4">
        <f>S14/BaseNoCounter!G14</f>
        <v>0.57572960391425121</v>
      </c>
      <c r="U14" t="b">
        <f t="array" ref="U14">AND(A14:E14=BaseNoCounter!A14:E14)</f>
        <v>1</v>
      </c>
      <c r="W14" s="3">
        <f>SIMD!G14-G14</f>
        <v>523.56223900000009</v>
      </c>
    </row>
    <row r="15" spans="1:23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323900268</v>
      </c>
      <c r="G15" s="3">
        <v>676.04290400000002</v>
      </c>
      <c r="H15" s="3">
        <v>0</v>
      </c>
      <c r="I15" s="3" t="s">
        <v>13</v>
      </c>
      <c r="J15" s="3">
        <v>447735</v>
      </c>
      <c r="K15" s="3">
        <v>3432088076</v>
      </c>
      <c r="L15" s="3">
        <v>7665.4451319999998</v>
      </c>
      <c r="M15" s="3">
        <v>35447778</v>
      </c>
      <c r="N15" s="3">
        <v>96.820965000000001</v>
      </c>
      <c r="O15" s="3">
        <v>4.6440000000000001</v>
      </c>
      <c r="Q15" s="3">
        <f>BaseNoCounter!O15-O15</f>
        <v>0.25499999999999989</v>
      </c>
      <c r="R15" s="3">
        <f>BaseNoCounter!F15-F15</f>
        <v>508275220</v>
      </c>
      <c r="S15" s="3">
        <f>BaseNoCounter!G15-G15</f>
        <v>1060.8693170000001</v>
      </c>
      <c r="T15" s="4">
        <f>S15/BaseNoCounter!G15</f>
        <v>0.61077888921135071</v>
      </c>
      <c r="U15" t="b">
        <f t="array" ref="U15">AND(A15:E15=BaseNoCounter!A15:E15)</f>
        <v>1</v>
      </c>
      <c r="W15" s="3">
        <f>SIMD!G15-G15</f>
        <v>534.15180599999997</v>
      </c>
    </row>
    <row r="16" spans="1:23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161857930</v>
      </c>
      <c r="G16" s="3">
        <v>530.57562299999995</v>
      </c>
      <c r="H16" s="3">
        <v>0</v>
      </c>
      <c r="I16" s="3" t="s">
        <v>13</v>
      </c>
      <c r="J16" s="3">
        <v>209826</v>
      </c>
      <c r="K16" s="3">
        <v>963458407</v>
      </c>
      <c r="L16" s="3">
        <v>4591.7017290000003</v>
      </c>
      <c r="M16" s="3">
        <v>9431234</v>
      </c>
      <c r="N16" s="3">
        <v>102.15613399999999</v>
      </c>
      <c r="O16" s="3">
        <v>0.98199999999999998</v>
      </c>
      <c r="Q16" s="3">
        <f>BaseNoCounter!O16-O16</f>
        <v>7.4999999999999956E-2</v>
      </c>
      <c r="R16" s="3">
        <f>BaseNoCounter!F16-F16</f>
        <v>144709400</v>
      </c>
      <c r="S16" s="3">
        <f>BaseNoCounter!G16-G16</f>
        <v>474.36217600000009</v>
      </c>
      <c r="T16" s="4">
        <f>S16/BaseNoCounter!G16</f>
        <v>0.47203137992424155</v>
      </c>
      <c r="U16" t="b">
        <f t="array" ref="U16">AND(A16:E16=BaseNoCounter!A16:E16)</f>
        <v>1</v>
      </c>
      <c r="W16" s="3">
        <f>SIMD!G16-G16</f>
        <v>494.91920600000003</v>
      </c>
    </row>
    <row r="17" spans="1:23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266783688</v>
      </c>
      <c r="G17" s="3">
        <v>703.32832800000006</v>
      </c>
      <c r="H17" s="3">
        <v>0</v>
      </c>
      <c r="I17" s="3" t="s">
        <v>13</v>
      </c>
      <c r="J17" s="3">
        <v>316590</v>
      </c>
      <c r="K17" s="3">
        <v>2935792328</v>
      </c>
      <c r="L17" s="3">
        <v>9273.1682239999991</v>
      </c>
      <c r="M17" s="3">
        <v>26594858</v>
      </c>
      <c r="N17" s="3">
        <v>110.389472</v>
      </c>
      <c r="O17" s="3">
        <v>3.1930000000000001</v>
      </c>
      <c r="Q17" s="3">
        <f>BaseNoCounter!O17-O17</f>
        <v>0.17399999999999993</v>
      </c>
      <c r="R17" s="3">
        <f>BaseNoCounter!F17-F17</f>
        <v>381914348</v>
      </c>
      <c r="S17" s="3">
        <f>BaseNoCounter!G17-G17</f>
        <v>1006.8500879999999</v>
      </c>
      <c r="T17" s="4">
        <f>S17/BaseNoCounter!G17</f>
        <v>0.58873979380172459</v>
      </c>
      <c r="U17" t="b">
        <f t="array" ref="U17">AND(A17:E17=BaseNoCounter!A17:E17)</f>
        <v>1</v>
      </c>
      <c r="W17" s="3">
        <f>SIMD!G17-G17</f>
        <v>518.97785499999986</v>
      </c>
    </row>
    <row r="18" spans="1:23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178407731</v>
      </c>
      <c r="G18" s="3">
        <v>600.28105300000004</v>
      </c>
      <c r="H18" s="3">
        <v>0</v>
      </c>
      <c r="I18" s="3" t="s">
        <v>13</v>
      </c>
      <c r="J18" s="3">
        <v>105482</v>
      </c>
      <c r="K18" s="3">
        <v>849677296</v>
      </c>
      <c r="L18" s="3">
        <v>8055.1875769999997</v>
      </c>
      <c r="M18" s="3">
        <v>8766918</v>
      </c>
      <c r="N18" s="3">
        <v>96.918586000000005</v>
      </c>
      <c r="O18" s="3">
        <v>1.708</v>
      </c>
      <c r="Q18" s="3">
        <f>BaseNoCounter!O18-O18</f>
        <v>0.11099999999999999</v>
      </c>
      <c r="R18" s="3">
        <f>BaseNoCounter!F18-F18</f>
        <v>229330971</v>
      </c>
      <c r="S18" s="3">
        <f>BaseNoCounter!G18-G18</f>
        <v>771.62035600000002</v>
      </c>
      <c r="T18" s="4">
        <f>S18/BaseNoCounter!G18</f>
        <v>0.56244592427559781</v>
      </c>
      <c r="U18" t="b">
        <f t="array" ref="U18">AND(A18:E18=BaseNoCounter!A18:E18)</f>
        <v>1</v>
      </c>
      <c r="W18" s="3">
        <f>SIMD!G18-G18</f>
        <v>531.73456199999998</v>
      </c>
    </row>
    <row r="19" spans="1:23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408953963</v>
      </c>
      <c r="G19" s="3">
        <v>620.14588400000002</v>
      </c>
      <c r="H19" s="3">
        <v>0</v>
      </c>
      <c r="I19" s="3" t="s">
        <v>13</v>
      </c>
      <c r="J19" s="3">
        <v>344609</v>
      </c>
      <c r="K19" s="3">
        <v>2171589165</v>
      </c>
      <c r="L19" s="3">
        <v>6301.6031650000004</v>
      </c>
      <c r="M19" s="3">
        <v>22403120</v>
      </c>
      <c r="N19" s="3">
        <v>96.932444000000004</v>
      </c>
      <c r="O19" s="3">
        <v>2.6549999999999998</v>
      </c>
      <c r="Q19" s="3">
        <f>BaseNoCounter!O19-O19</f>
        <v>0.22100000000000009</v>
      </c>
      <c r="R19" s="3">
        <f>BaseNoCounter!F19-F19</f>
        <v>425548362</v>
      </c>
      <c r="S19" s="3">
        <f>BaseNoCounter!G19-G19</f>
        <v>645.30995899999994</v>
      </c>
      <c r="T19" s="4">
        <f>S19/BaseNoCounter!G19</f>
        <v>0.50994269185258323</v>
      </c>
      <c r="U19" t="b">
        <f t="array" ref="U19">AND(A19:E19=BaseNoCounter!A19:E19)</f>
        <v>1</v>
      </c>
      <c r="W19" s="3">
        <f>SIMD!G19-G19</f>
        <v>510.08072700000002</v>
      </c>
    </row>
    <row r="20" spans="1:23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14040600</v>
      </c>
      <c r="G20" s="3">
        <v>570.82570999999996</v>
      </c>
      <c r="H20" s="3">
        <v>0</v>
      </c>
      <c r="I20" s="3" t="s">
        <v>13</v>
      </c>
      <c r="J20" s="3">
        <v>34222</v>
      </c>
      <c r="K20" s="3">
        <v>238384286</v>
      </c>
      <c r="L20" s="3">
        <v>6965.8198240000002</v>
      </c>
      <c r="M20" s="3">
        <v>2262380</v>
      </c>
      <c r="N20" s="3">
        <v>105.368809</v>
      </c>
      <c r="O20" s="3">
        <v>0.252</v>
      </c>
      <c r="Q20" s="3">
        <f>BaseNoCounter!O20-O20</f>
        <v>1.100000000000001E-2</v>
      </c>
      <c r="R20" s="3">
        <f>BaseNoCounter!F20-F20</f>
        <v>23480037</v>
      </c>
      <c r="S20" s="3">
        <f>BaseNoCounter!G20-G20</f>
        <v>954.58946300000014</v>
      </c>
      <c r="T20" s="4">
        <f>S20/BaseNoCounter!G20</f>
        <v>0.62578993568198893</v>
      </c>
      <c r="U20" t="b">
        <f t="array" ref="U20">AND(A20:E20=BaseNoCounter!A20:E20)</f>
        <v>1</v>
      </c>
      <c r="W20" s="3">
        <f>SIMD!G20-G20</f>
        <v>525.09944299999995</v>
      </c>
    </row>
    <row r="21" spans="1:23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285613108</v>
      </c>
      <c r="G21" s="3">
        <v>863.81114400000001</v>
      </c>
      <c r="H21" s="3">
        <v>0</v>
      </c>
      <c r="I21" s="3" t="s">
        <v>13</v>
      </c>
      <c r="J21" s="3">
        <v>89944</v>
      </c>
      <c r="K21" s="3">
        <v>1211770648</v>
      </c>
      <c r="L21" s="3">
        <v>13472.501200999999</v>
      </c>
      <c r="M21" s="3">
        <v>11420422</v>
      </c>
      <c r="N21" s="3">
        <v>106.105593</v>
      </c>
      <c r="O21" s="3">
        <v>1.8069999999999999</v>
      </c>
      <c r="Q21" s="3">
        <f>BaseNoCounter!O21-O21</f>
        <v>0.23799999999999999</v>
      </c>
      <c r="R21" s="3">
        <f>BaseNoCounter!F21-F21</f>
        <v>511718643</v>
      </c>
      <c r="S21" s="3">
        <f>BaseNoCounter!G21-G21</f>
        <v>1547.6469880000002</v>
      </c>
      <c r="T21" s="4">
        <f>S21/BaseNoCounter!G21</f>
        <v>0.64178886934123225</v>
      </c>
      <c r="U21" t="b">
        <f t="array" ref="U21">AND(A21:E21=BaseNoCounter!A21:E21)</f>
        <v>1</v>
      </c>
      <c r="W21" s="3">
        <f>SIMD!G21-G21</f>
        <v>532.87547900000004</v>
      </c>
    </row>
    <row r="22" spans="1:23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3562778</v>
      </c>
      <c r="G22" s="3">
        <v>928.77424399999995</v>
      </c>
      <c r="H22" s="3">
        <v>0</v>
      </c>
      <c r="I22" s="3" t="s">
        <v>13</v>
      </c>
      <c r="J22" s="3">
        <v>4568</v>
      </c>
      <c r="K22" s="3">
        <v>55057380</v>
      </c>
      <c r="L22" s="3">
        <v>12052.841506000001</v>
      </c>
      <c r="M22" s="3">
        <v>554283</v>
      </c>
      <c r="N22" s="3">
        <v>99.330810999999997</v>
      </c>
      <c r="O22" s="3">
        <v>0.17799999999999999</v>
      </c>
      <c r="Q22" s="3">
        <f>BaseNoCounter!O22-O22</f>
        <v>3.0000000000000027E-3</v>
      </c>
      <c r="R22" s="3">
        <f>BaseNoCounter!F22-F22</f>
        <v>5713317</v>
      </c>
      <c r="S22" s="3">
        <f>BaseNoCounter!G22-G22</f>
        <v>1489.3944210000002</v>
      </c>
      <c r="T22" s="4">
        <f>S22/BaseNoCounter!G22</f>
        <v>0.61591833628362735</v>
      </c>
      <c r="U22" t="b">
        <f t="array" ref="U22">AND(A22:E22=BaseNoCounter!A22:E22)</f>
        <v>1</v>
      </c>
      <c r="W22" s="3">
        <f>SIMD!G22-G22</f>
        <v>494.95907200000011</v>
      </c>
    </row>
    <row r="23" spans="1:23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29357998</v>
      </c>
      <c r="G23" s="3">
        <v>731.57234000000005</v>
      </c>
      <c r="H23" s="3">
        <v>0</v>
      </c>
      <c r="I23" s="3" t="s">
        <v>13</v>
      </c>
      <c r="J23" s="3">
        <v>28630</v>
      </c>
      <c r="K23" s="3">
        <v>339544448</v>
      </c>
      <c r="L23" s="3">
        <v>11859.743205999999</v>
      </c>
      <c r="M23" s="3">
        <v>3242992</v>
      </c>
      <c r="N23" s="3">
        <v>104.700982</v>
      </c>
      <c r="O23" s="3">
        <v>0.56100000000000005</v>
      </c>
      <c r="Q23" s="3">
        <f>BaseNoCounter!O23-O23</f>
        <v>6.9999999999998952E-3</v>
      </c>
      <c r="R23" s="3">
        <f>BaseNoCounter!F23-F23</f>
        <v>66769264</v>
      </c>
      <c r="S23" s="3">
        <f>BaseNoCounter!G23-G23</f>
        <v>1663.8241709999998</v>
      </c>
      <c r="T23" s="4">
        <f>S23/BaseNoCounter!G23</f>
        <v>0.69459238308124926</v>
      </c>
      <c r="U23" t="b">
        <f t="array" ref="U23">AND(A23:E23=BaseNoCounter!A23:E23)</f>
        <v>1</v>
      </c>
      <c r="W23" s="3">
        <f>SIMD!G23-G23</f>
        <v>523.77027199999986</v>
      </c>
    </row>
    <row r="24" spans="1:23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84605560</v>
      </c>
      <c r="G24" s="3">
        <v>717.81750299999999</v>
      </c>
      <c r="H24" s="3">
        <v>0</v>
      </c>
      <c r="I24" s="3" t="s">
        <v>13</v>
      </c>
      <c r="J24" s="3">
        <v>87084</v>
      </c>
      <c r="K24" s="3">
        <v>1132000996</v>
      </c>
      <c r="L24" s="3">
        <v>12998.954986000001</v>
      </c>
      <c r="M24" s="3">
        <v>10579743</v>
      </c>
      <c r="N24" s="3">
        <v>106.997022</v>
      </c>
      <c r="O24" s="3">
        <v>1.2749999999999999</v>
      </c>
      <c r="Q24" s="3">
        <f>BaseNoCounter!O24-O24</f>
        <v>9.3000000000000194E-2</v>
      </c>
      <c r="R24" s="3">
        <f>BaseNoCounter!F24-F24</f>
        <v>201715119</v>
      </c>
      <c r="S24" s="3">
        <f>BaseNoCounter!G24-G24</f>
        <v>1711.4081279999998</v>
      </c>
      <c r="T24" s="4">
        <f>S24/BaseNoCounter!G24</f>
        <v>0.70450768597213109</v>
      </c>
      <c r="U24" t="b">
        <f t="array" ref="U24">AND(A24:E24=BaseNoCounter!A24:E24)</f>
        <v>1</v>
      </c>
      <c r="W24" s="3">
        <f>SIMD!G24-G24</f>
        <v>544.64697799999999</v>
      </c>
    </row>
    <row r="25" spans="1:23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93407732</v>
      </c>
      <c r="G25" s="3">
        <v>760.506843</v>
      </c>
      <c r="H25" s="3">
        <v>0</v>
      </c>
      <c r="I25" s="3" t="s">
        <v>13</v>
      </c>
      <c r="J25" s="3">
        <v>66531</v>
      </c>
      <c r="K25" s="3">
        <v>867176752</v>
      </c>
      <c r="L25" s="3">
        <v>13034.175827999999</v>
      </c>
      <c r="M25" s="3">
        <v>8233948</v>
      </c>
      <c r="N25" s="3">
        <v>105.317249</v>
      </c>
      <c r="O25" s="3">
        <v>1.165</v>
      </c>
      <c r="Q25" s="3">
        <f>BaseNoCounter!O25-O25</f>
        <v>8.7999999999999856E-2</v>
      </c>
      <c r="R25" s="3">
        <f>BaseNoCounter!F25-F25</f>
        <v>192729739</v>
      </c>
      <c r="S25" s="3">
        <f>BaseNoCounter!G25-G25</f>
        <v>1569.1665159999998</v>
      </c>
      <c r="T25" s="4">
        <f>S25/BaseNoCounter!G25</f>
        <v>0.67355644942154302</v>
      </c>
      <c r="U25" t="b">
        <f t="array" ref="U25">AND(A25:E25=BaseNoCounter!A25:E25)</f>
        <v>1</v>
      </c>
      <c r="W25" s="3">
        <f>SIMD!G25-G25</f>
        <v>543.42887800000005</v>
      </c>
    </row>
    <row r="26" spans="1:23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518959301</v>
      </c>
      <c r="G26" s="3">
        <v>757.28200700000002</v>
      </c>
      <c r="H26" s="3">
        <v>0</v>
      </c>
      <c r="I26" s="3" t="s">
        <v>13</v>
      </c>
      <c r="J26" s="3">
        <v>313072</v>
      </c>
      <c r="K26" s="3">
        <v>3499743852</v>
      </c>
      <c r="L26" s="3">
        <v>11178.718800000001</v>
      </c>
      <c r="M26" s="3">
        <v>33752194</v>
      </c>
      <c r="N26" s="3">
        <v>103.689374</v>
      </c>
      <c r="O26" s="3">
        <v>7.907</v>
      </c>
      <c r="Q26" s="3">
        <f>BaseNoCounter!O26-O26</f>
        <v>0.35200000000000031</v>
      </c>
      <c r="R26" s="3">
        <f>BaseNoCounter!F26-F26</f>
        <v>712087374</v>
      </c>
      <c r="S26" s="3">
        <f>BaseNoCounter!G26-G26</f>
        <v>1039.100666</v>
      </c>
      <c r="T26" s="4">
        <f>S26/BaseNoCounter!G26</f>
        <v>0.5784405971054476</v>
      </c>
      <c r="U26" t="b">
        <f t="array" ref="U26">AND(A26:E26=BaseNoCounter!A26:E26)</f>
        <v>1</v>
      </c>
      <c r="W26" s="3">
        <f>SIMD!G26-G26</f>
        <v>561.178316</v>
      </c>
    </row>
    <row r="27" spans="1:23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57977336</v>
      </c>
      <c r="G27" s="3">
        <v>801.53368399999999</v>
      </c>
      <c r="H27" s="3">
        <v>0</v>
      </c>
      <c r="I27" s="3" t="s">
        <v>13</v>
      </c>
      <c r="J27" s="3">
        <v>35308</v>
      </c>
      <c r="K27" s="3">
        <v>426634027</v>
      </c>
      <c r="L27" s="3">
        <v>12083.211369000001</v>
      </c>
      <c r="M27" s="3">
        <v>3983172</v>
      </c>
      <c r="N27" s="3">
        <v>107.109115</v>
      </c>
      <c r="O27" s="3">
        <v>0.47099999999999997</v>
      </c>
      <c r="Q27" s="3">
        <f>BaseNoCounter!O27-O27</f>
        <v>4.2000000000000037E-2</v>
      </c>
      <c r="R27" s="3">
        <f>BaseNoCounter!F27-F27</f>
        <v>93199746</v>
      </c>
      <c r="S27" s="3">
        <f>BaseNoCounter!G27-G27</f>
        <v>1288.4816890000002</v>
      </c>
      <c r="T27" s="4">
        <f>S27/BaseNoCounter!G27</f>
        <v>0.6164938811672559</v>
      </c>
      <c r="U27" t="b">
        <f t="array" ref="U27">AND(A27:E27=BaseNoCounter!A27:E27)</f>
        <v>1</v>
      </c>
      <c r="W27" s="3">
        <f>SIMD!G27-G27</f>
        <v>519.16382599999997</v>
      </c>
    </row>
    <row r="28" spans="1:23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102336701</v>
      </c>
      <c r="G28" s="3">
        <v>766.04487600000004</v>
      </c>
      <c r="H28" s="3">
        <v>0</v>
      </c>
      <c r="I28" s="3" t="s">
        <v>13</v>
      </c>
      <c r="J28" s="3">
        <v>35440</v>
      </c>
      <c r="K28" s="3">
        <v>377510389</v>
      </c>
      <c r="L28" s="3">
        <v>10652.099012000001</v>
      </c>
      <c r="M28" s="3">
        <v>3896926</v>
      </c>
      <c r="N28" s="3">
        <v>96.873891999999998</v>
      </c>
      <c r="O28" s="3">
        <v>0.89800000000000002</v>
      </c>
      <c r="Q28" s="3">
        <f>BaseNoCounter!O28-O28</f>
        <v>7.999999999999996E-2</v>
      </c>
      <c r="R28" s="3">
        <f>BaseNoCounter!F28-F28</f>
        <v>157647083</v>
      </c>
      <c r="S28" s="3">
        <f>BaseNoCounter!G28-G28</f>
        <v>1180.0726319999999</v>
      </c>
      <c r="T28" s="4">
        <f>S28/BaseNoCounter!G28</f>
        <v>0.60637275352028741</v>
      </c>
      <c r="U28" t="b">
        <f t="array" ref="U28">AND(A28:E28=BaseNoCounter!A28:E28)</f>
        <v>1</v>
      </c>
      <c r="W28" s="3">
        <f>SIMD!G28-G28</f>
        <v>539.5800539999999</v>
      </c>
    </row>
    <row r="29" spans="1:23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107549074</v>
      </c>
      <c r="G29" s="3">
        <v>730.33460500000001</v>
      </c>
      <c r="H29" s="3">
        <v>0</v>
      </c>
      <c r="I29" s="3" t="s">
        <v>13</v>
      </c>
      <c r="J29" s="3">
        <v>92079</v>
      </c>
      <c r="K29" s="3">
        <v>1046536985</v>
      </c>
      <c r="L29" s="3">
        <v>11365.642383</v>
      </c>
      <c r="M29" s="3">
        <v>10177819</v>
      </c>
      <c r="N29" s="3">
        <v>102.82527</v>
      </c>
      <c r="O29" s="3">
        <v>0.97399999999999998</v>
      </c>
      <c r="Q29" s="3">
        <f>BaseNoCounter!O29-O29</f>
        <v>9.6000000000000085E-2</v>
      </c>
      <c r="R29" s="3">
        <f>BaseNoCounter!F29-F29</f>
        <v>207641636</v>
      </c>
      <c r="S29" s="3">
        <f>BaseNoCounter!G29-G29</f>
        <v>1410.0341979999998</v>
      </c>
      <c r="T29" s="4">
        <f>S29/BaseNoCounter!G29</f>
        <v>0.65878095215350596</v>
      </c>
      <c r="U29" t="b">
        <f t="array" ref="U29">AND(A29:E29=BaseNoCounter!A29:E29)</f>
        <v>1</v>
      </c>
      <c r="W29" s="3">
        <f>SIMD!G29-G29</f>
        <v>520.13320700000008</v>
      </c>
    </row>
    <row r="30" spans="1:23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224177958</v>
      </c>
      <c r="G30" s="3">
        <v>805.88533199999995</v>
      </c>
      <c r="H30" s="3">
        <v>0</v>
      </c>
      <c r="I30" s="3" t="s">
        <v>13</v>
      </c>
      <c r="J30" s="3">
        <v>327096</v>
      </c>
      <c r="K30" s="3">
        <v>4605462962</v>
      </c>
      <c r="L30" s="3">
        <v>14079.851059000001</v>
      </c>
      <c r="M30" s="3">
        <v>43299673</v>
      </c>
      <c r="N30" s="3">
        <v>106.362534</v>
      </c>
      <c r="O30" s="3">
        <v>3.339</v>
      </c>
      <c r="Q30" s="3">
        <f>BaseNoCounter!O30-O30</f>
        <v>0.25</v>
      </c>
      <c r="R30" s="3">
        <f>BaseNoCounter!F30-F30</f>
        <v>588898074</v>
      </c>
      <c r="S30" s="3">
        <f>BaseNoCounter!G30-G30</f>
        <v>2116.998137</v>
      </c>
      <c r="T30" s="4">
        <f>S30/BaseNoCounter!G30</f>
        <v>0.72428413908826972</v>
      </c>
      <c r="U30" t="b">
        <f t="array" ref="U30">AND(A30:E30=BaseNoCounter!A30:E30)</f>
        <v>1</v>
      </c>
      <c r="W30" s="3">
        <f>SIMD!G30-G30</f>
        <v>534.60373600000014</v>
      </c>
    </row>
    <row r="31" spans="1:23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297231459</v>
      </c>
      <c r="G31" s="3">
        <v>679.54928399999994</v>
      </c>
      <c r="H31" s="3">
        <v>0</v>
      </c>
      <c r="I31" s="3" t="s">
        <v>13</v>
      </c>
      <c r="J31" s="3">
        <v>280494</v>
      </c>
      <c r="K31" s="3">
        <v>2512710174</v>
      </c>
      <c r="L31" s="3">
        <v>8958.1601530000007</v>
      </c>
      <c r="M31" s="3">
        <v>26384852</v>
      </c>
      <c r="N31" s="3">
        <v>95.233058999999997</v>
      </c>
      <c r="O31" s="3">
        <v>3.5649999999999999</v>
      </c>
      <c r="Q31" s="3">
        <f>BaseNoCounter!O31-O31</f>
        <v>0.19300000000000006</v>
      </c>
      <c r="R31" s="3">
        <f>BaseNoCounter!F31-F31</f>
        <v>416683777</v>
      </c>
      <c r="S31" s="3">
        <f>BaseNoCounter!G31-G31</f>
        <v>952.64869700000008</v>
      </c>
      <c r="T31" s="4">
        <f>S31/BaseNoCounter!G31</f>
        <v>0.58366001434234105</v>
      </c>
      <c r="U31" t="b">
        <f t="array" ref="U31">AND(A31:E31=BaseNoCounter!A31:E31)</f>
        <v>1</v>
      </c>
      <c r="W31" s="3">
        <f>SIMD!G31-G31</f>
        <v>518.01456800000005</v>
      </c>
    </row>
    <row r="32" spans="1:23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11614150</v>
      </c>
      <c r="G32" s="3">
        <v>627.11393099999998</v>
      </c>
      <c r="H32" s="3">
        <v>0</v>
      </c>
      <c r="I32" s="3" t="s">
        <v>13</v>
      </c>
      <c r="J32" s="3">
        <v>14627</v>
      </c>
      <c r="K32" s="3">
        <v>135975442</v>
      </c>
      <c r="L32" s="3">
        <v>9296.194845</v>
      </c>
      <c r="M32" s="3">
        <v>1427847</v>
      </c>
      <c r="N32" s="3">
        <v>95.231100999999995</v>
      </c>
      <c r="O32" s="3">
        <v>0.308</v>
      </c>
      <c r="Q32" s="3">
        <f>BaseNoCounter!O32-O32</f>
        <v>9.000000000000008E-3</v>
      </c>
      <c r="R32" s="3">
        <f>BaseNoCounter!F32-F32</f>
        <v>23042384</v>
      </c>
      <c r="S32" s="3">
        <f>BaseNoCounter!G32-G32</f>
        <v>1244.1892010000001</v>
      </c>
      <c r="T32" s="4">
        <f>S32/BaseNoCounter!G32</f>
        <v>0.6648784901408481</v>
      </c>
      <c r="U32" t="b">
        <f t="array" ref="U32">AND(A32:E32=BaseNoCounter!A32:E32)</f>
        <v>1</v>
      </c>
      <c r="W32" s="3">
        <f>SIMD!G32-G32</f>
        <v>515.05297000000007</v>
      </c>
    </row>
    <row r="33" spans="1:23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509379004</v>
      </c>
      <c r="G33" s="3">
        <v>849.819075</v>
      </c>
      <c r="H33" s="3">
        <v>0</v>
      </c>
      <c r="I33" s="3" t="s">
        <v>13</v>
      </c>
      <c r="J33" s="3">
        <v>689249</v>
      </c>
      <c r="K33" s="3">
        <v>7572802744</v>
      </c>
      <c r="L33" s="3">
        <v>10987.034793000001</v>
      </c>
      <c r="M33" s="3">
        <v>80022813</v>
      </c>
      <c r="N33" s="3">
        <v>94.633049</v>
      </c>
      <c r="O33" s="3">
        <v>5.931</v>
      </c>
      <c r="Q33" s="3">
        <f>BaseNoCounter!O33-O33</f>
        <v>0.45300000000000029</v>
      </c>
      <c r="R33" s="3">
        <f>BaseNoCounter!F33-F33</f>
        <v>891201281</v>
      </c>
      <c r="S33" s="3">
        <f>BaseNoCounter!G33-G33</f>
        <v>1486.8297320000001</v>
      </c>
      <c r="T33" s="4">
        <f>S33/BaseNoCounter!G33</f>
        <v>0.6363086003963625</v>
      </c>
      <c r="U33" t="b">
        <f t="array" ref="U33">AND(A33:E33=BaseNoCounter!A33:E33)</f>
        <v>1</v>
      </c>
      <c r="W33" s="3">
        <f>SIMD!G33-G33</f>
        <v>526.79167700000005</v>
      </c>
    </row>
    <row r="34" spans="1:23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134835414</v>
      </c>
      <c r="G34" s="3">
        <v>1045.3492160000001</v>
      </c>
      <c r="H34" s="3">
        <v>0</v>
      </c>
      <c r="I34" s="3" t="s">
        <v>13</v>
      </c>
      <c r="J34" s="3">
        <v>88077</v>
      </c>
      <c r="K34" s="3">
        <v>941980267</v>
      </c>
      <c r="L34" s="3">
        <v>10694.963123</v>
      </c>
      <c r="M34" s="3">
        <v>10380755</v>
      </c>
      <c r="N34" s="3">
        <v>90.742943999999994</v>
      </c>
      <c r="O34" s="3">
        <v>1.044</v>
      </c>
      <c r="Q34" s="3">
        <f>BaseNoCounter!O34-O34</f>
        <v>4.8000000000000043E-2</v>
      </c>
      <c r="R34" s="3">
        <f>BaseNoCounter!F34-F34</f>
        <v>135929910</v>
      </c>
      <c r="S34" s="3">
        <f>BaseNoCounter!G34-G34</f>
        <v>1053.8346019999999</v>
      </c>
      <c r="T34" s="4">
        <f>S34/BaseNoCounter!G34</f>
        <v>0.5020211155229094</v>
      </c>
      <c r="U34" t="b">
        <f t="array" ref="U34">AND(A34:E34=BaseNoCounter!A34:E34)</f>
        <v>1</v>
      </c>
      <c r="W34" s="3">
        <f>SIMD!G34-G34</f>
        <v>522.68209699999989</v>
      </c>
    </row>
    <row r="35" spans="1:23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24408188</v>
      </c>
      <c r="G35" s="3">
        <v>946.67757800000004</v>
      </c>
      <c r="H35" s="3">
        <v>0</v>
      </c>
      <c r="I35" s="3" t="s">
        <v>13</v>
      </c>
      <c r="J35" s="3">
        <v>22883</v>
      </c>
      <c r="K35" s="3">
        <v>212507462</v>
      </c>
      <c r="L35" s="3">
        <v>9286.6958880000002</v>
      </c>
      <c r="M35" s="3">
        <v>2382004</v>
      </c>
      <c r="N35" s="3">
        <v>89.213729999999998</v>
      </c>
      <c r="O35" s="3">
        <v>0.47399999999999998</v>
      </c>
      <c r="Q35" s="3">
        <f>BaseNoCounter!O35-O35</f>
        <v>1.3000000000000012E-2</v>
      </c>
      <c r="R35" s="3">
        <f>BaseNoCounter!F35-F35</f>
        <v>28433868</v>
      </c>
      <c r="S35" s="3">
        <f>BaseNoCounter!G35-G35</f>
        <v>1102.814568</v>
      </c>
      <c r="T35" s="4">
        <f>S35/BaseNoCounter!G35</f>
        <v>0.53809162926160337</v>
      </c>
      <c r="U35" t="b">
        <f t="array" ref="U35">AND(A35:E35=BaseNoCounter!A35:E35)</f>
        <v>1</v>
      </c>
      <c r="W35" s="3">
        <f>SIMD!G35-G35</f>
        <v>505.62079700000004</v>
      </c>
    </row>
    <row r="36" spans="1:23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79278754</v>
      </c>
      <c r="G36" s="3">
        <v>873.52770599999997</v>
      </c>
      <c r="H36" s="3">
        <v>0</v>
      </c>
      <c r="I36" s="3" t="s">
        <v>13</v>
      </c>
      <c r="J36" s="3">
        <v>79176</v>
      </c>
      <c r="K36" s="3">
        <v>941698202</v>
      </c>
      <c r="L36" s="3">
        <v>11893.732975000001</v>
      </c>
      <c r="M36" s="3">
        <v>10007236</v>
      </c>
      <c r="N36" s="3">
        <v>94.101727999999994</v>
      </c>
      <c r="O36" s="3">
        <v>0.76300000000000001</v>
      </c>
      <c r="Q36" s="3">
        <f>BaseNoCounter!O36-O36</f>
        <v>5.699999999999994E-2</v>
      </c>
      <c r="R36" s="3">
        <f>BaseNoCounter!F36-F36</f>
        <v>127676426</v>
      </c>
      <c r="S36" s="3">
        <f>BaseNoCounter!G36-G36</f>
        <v>1406.794253</v>
      </c>
      <c r="T36" s="4">
        <f>S36/BaseNoCounter!G36</f>
        <v>0.61692790680177811</v>
      </c>
      <c r="U36" t="b">
        <f t="array" ref="U36">AND(A36:E36=BaseNoCounter!A36:E36)</f>
        <v>1</v>
      </c>
      <c r="W36" s="3">
        <f>SIMD!G36-G36</f>
        <v>526.28394500000002</v>
      </c>
    </row>
    <row r="37" spans="1:23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9941522</v>
      </c>
      <c r="G37" s="3">
        <v>676.29401399999995</v>
      </c>
      <c r="H37" s="3">
        <v>0</v>
      </c>
      <c r="I37" s="3" t="s">
        <v>13</v>
      </c>
      <c r="J37" s="3">
        <v>8319</v>
      </c>
      <c r="K37" s="3">
        <v>60607464</v>
      </c>
      <c r="L37" s="3">
        <v>7285.426614</v>
      </c>
      <c r="M37" s="3">
        <v>650854</v>
      </c>
      <c r="N37" s="3">
        <v>93.119906999999998</v>
      </c>
      <c r="O37" s="3">
        <v>8.8999999999999996E-2</v>
      </c>
      <c r="Q37" s="3">
        <f>BaseNoCounter!O37-O37</f>
        <v>1.2000000000000011E-2</v>
      </c>
      <c r="R37" s="3">
        <f>BaseNoCounter!F37-F37</f>
        <v>10255132</v>
      </c>
      <c r="S37" s="3">
        <f>BaseNoCounter!G37-G37</f>
        <v>697.62802700000009</v>
      </c>
      <c r="T37" s="4">
        <f>S37/BaseNoCounter!G37</f>
        <v>0.50776390958269813</v>
      </c>
      <c r="U37" t="b">
        <f t="array" ref="U37">AND(A37:E37=BaseNoCounter!A37:E37)</f>
        <v>1</v>
      </c>
      <c r="W37" s="3">
        <f>SIMD!G37-G37</f>
        <v>493.91156400000011</v>
      </c>
    </row>
    <row r="38" spans="1:23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54273371</v>
      </c>
      <c r="G38" s="3">
        <v>677.19818099999998</v>
      </c>
      <c r="H38" s="3">
        <v>0</v>
      </c>
      <c r="I38" s="3" t="s">
        <v>13</v>
      </c>
      <c r="J38" s="3">
        <v>20646</v>
      </c>
      <c r="K38" s="3">
        <v>178997948</v>
      </c>
      <c r="L38" s="3">
        <v>8669.8608929999991</v>
      </c>
      <c r="M38" s="3">
        <v>1869652</v>
      </c>
      <c r="N38" s="3">
        <v>95.738643999999994</v>
      </c>
      <c r="O38" s="3">
        <v>0.23799999999999999</v>
      </c>
      <c r="Q38" s="3">
        <f>BaseNoCounter!O38-O38</f>
        <v>3.0000000000000027E-2</v>
      </c>
      <c r="R38" s="3">
        <f>BaseNoCounter!F38-F38</f>
        <v>101099527</v>
      </c>
      <c r="S38" s="3">
        <f>BaseNoCounter!G38-G38</f>
        <v>1261.4734350000001</v>
      </c>
      <c r="T38" s="4">
        <f>S38/BaseNoCounter!G38</f>
        <v>0.65068958795753062</v>
      </c>
      <c r="U38" t="b">
        <f t="array" ref="U38">AND(A38:E38=BaseNoCounter!A38:E38)</f>
        <v>1</v>
      </c>
      <c r="W38" s="3">
        <f>SIMD!G38-G38</f>
        <v>483.89255600000001</v>
      </c>
    </row>
    <row r="39" spans="1:23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26969370</v>
      </c>
      <c r="G39" s="3">
        <v>630.19908899999996</v>
      </c>
      <c r="H39" s="3">
        <v>0</v>
      </c>
      <c r="I39" s="3" t="s">
        <v>13</v>
      </c>
      <c r="J39" s="3">
        <v>35991</v>
      </c>
      <c r="K39" s="3">
        <v>271240802</v>
      </c>
      <c r="L39" s="3">
        <v>7536.3508099999999</v>
      </c>
      <c r="M39" s="3">
        <v>3211773</v>
      </c>
      <c r="N39" s="3">
        <v>84.452045999999996</v>
      </c>
      <c r="O39" s="3">
        <v>0.30499999999999999</v>
      </c>
      <c r="Q39" s="3">
        <f>BaseNoCounter!O39-O39</f>
        <v>1.5000000000000013E-2</v>
      </c>
      <c r="R39" s="3">
        <f>BaseNoCounter!F39-F39</f>
        <v>37142810</v>
      </c>
      <c r="S39" s="3">
        <f>BaseNoCounter!G39-G39</f>
        <v>867.92405600000006</v>
      </c>
      <c r="T39" s="4">
        <f>S39/BaseNoCounter!G39</f>
        <v>0.57934092994738429</v>
      </c>
      <c r="U39" t="b">
        <f t="array" ref="U39">AND(A39:E39=BaseNoCounter!A39:E39)</f>
        <v>1</v>
      </c>
      <c r="W39" s="3">
        <f>SIMD!G39-G39</f>
        <v>506.45262300000013</v>
      </c>
    </row>
    <row r="40" spans="1:23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59094486</v>
      </c>
      <c r="G40" s="3">
        <v>718.10730100000001</v>
      </c>
      <c r="H40" s="3">
        <v>0</v>
      </c>
      <c r="I40" s="3" t="s">
        <v>13</v>
      </c>
      <c r="J40" s="3">
        <v>57055</v>
      </c>
      <c r="K40" s="3">
        <v>516427886</v>
      </c>
      <c r="L40" s="3">
        <v>9051.4045389999992</v>
      </c>
      <c r="M40" s="3">
        <v>5218611</v>
      </c>
      <c r="N40" s="3">
        <v>98.958877000000001</v>
      </c>
      <c r="O40" s="3">
        <v>0.48299999999999998</v>
      </c>
      <c r="Q40" s="3">
        <f>BaseNoCounter!O40-O40</f>
        <v>5.0000000000000044E-2</v>
      </c>
      <c r="R40" s="3">
        <f>BaseNoCounter!F40-F40</f>
        <v>84856124</v>
      </c>
      <c r="S40" s="3">
        <f>BaseNoCounter!G40-G40</f>
        <v>1031.1588489999999</v>
      </c>
      <c r="T40" s="4">
        <f>S40/BaseNoCounter!G40</f>
        <v>0.58948082257236845</v>
      </c>
      <c r="U40" t="b">
        <f t="array" ref="U40">AND(A40:E40=BaseNoCounter!A40:E40)</f>
        <v>1</v>
      </c>
      <c r="W40" s="3">
        <f>SIMD!G40-G40</f>
        <v>513.57295999999997</v>
      </c>
    </row>
    <row r="41" spans="1:23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10404466</v>
      </c>
      <c r="G41" s="3">
        <v>555.20096100000001</v>
      </c>
      <c r="H41" s="3">
        <v>0</v>
      </c>
      <c r="I41" s="3" t="s">
        <v>13</v>
      </c>
      <c r="J41" s="3">
        <v>10985</v>
      </c>
      <c r="K41" s="3">
        <v>66172222</v>
      </c>
      <c r="L41" s="3">
        <v>6023.8709150000004</v>
      </c>
      <c r="M41" s="3">
        <v>714266</v>
      </c>
      <c r="N41" s="3">
        <v>92.643668000000005</v>
      </c>
      <c r="O41" s="3">
        <v>0.14799999999999999</v>
      </c>
      <c r="Q41" s="3">
        <f>BaseNoCounter!O41-O41</f>
        <v>3.8000000000000006E-2</v>
      </c>
      <c r="R41" s="3">
        <f>BaseNoCounter!F41-F41</f>
        <v>20448119</v>
      </c>
      <c r="S41" s="3">
        <f>BaseNoCounter!G41-G41</f>
        <v>1091.1482920000001</v>
      </c>
      <c r="T41" s="4">
        <f>S41/BaseNoCounter!G41</f>
        <v>0.66276841928387598</v>
      </c>
      <c r="U41" t="b">
        <f t="array" ref="U41">AND(A41:E41=BaseNoCounter!A41:E41)</f>
        <v>1</v>
      </c>
      <c r="W41" s="3">
        <f>SIMD!G41-G41</f>
        <v>524.54941299999996</v>
      </c>
    </row>
    <row r="42" spans="1:23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8728767</v>
      </c>
      <c r="G42" s="3">
        <v>817.07076700000005</v>
      </c>
      <c r="H42" s="3">
        <v>0</v>
      </c>
      <c r="I42" s="3" t="s">
        <v>13</v>
      </c>
      <c r="J42" s="3">
        <v>10686</v>
      </c>
      <c r="K42" s="3">
        <v>69767607</v>
      </c>
      <c r="L42" s="3">
        <v>6528.8795620000001</v>
      </c>
      <c r="M42" s="3">
        <v>870179</v>
      </c>
      <c r="N42" s="3">
        <v>80.176156000000006</v>
      </c>
      <c r="O42" s="3">
        <v>0.09</v>
      </c>
      <c r="Q42" s="3">
        <f>BaseNoCounter!O42-O42</f>
        <v>1.9000000000000003E-2</v>
      </c>
      <c r="R42" s="3">
        <f>BaseNoCounter!F42-F42</f>
        <v>9069884</v>
      </c>
      <c r="S42" s="3">
        <f>BaseNoCounter!G42-G42</f>
        <v>849.00159099999985</v>
      </c>
      <c r="T42" s="4">
        <f>S42/BaseNoCounter!G42</f>
        <v>0.50958266423624321</v>
      </c>
      <c r="U42" t="b">
        <f t="array" ref="U42">AND(A42:E42=BaseNoCounter!A42:E42)</f>
        <v>1</v>
      </c>
      <c r="W42" s="3">
        <f>SIMD!G42-G42</f>
        <v>498.18917899999985</v>
      </c>
    </row>
    <row r="43" spans="1:23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6569836</v>
      </c>
      <c r="G43" s="3">
        <v>617.75608799999998</v>
      </c>
      <c r="H43" s="3">
        <v>0</v>
      </c>
      <c r="I43" s="3" t="s">
        <v>13</v>
      </c>
      <c r="J43" s="3">
        <v>11680</v>
      </c>
      <c r="K43" s="3">
        <v>97607156</v>
      </c>
      <c r="L43" s="3">
        <v>8356.7770550000005</v>
      </c>
      <c r="M43" s="3">
        <v>1029108</v>
      </c>
      <c r="N43" s="3">
        <v>94.846367999999998</v>
      </c>
      <c r="O43" s="3">
        <v>0.17199999999999999</v>
      </c>
      <c r="Q43" s="3">
        <f>BaseNoCounter!O43-O43</f>
        <v>3.7000000000000005E-2</v>
      </c>
      <c r="R43" s="3">
        <f>BaseNoCounter!F43-F43</f>
        <v>15335672</v>
      </c>
      <c r="S43" s="3">
        <f>BaseNoCounter!G43-G43</f>
        <v>1442.000188</v>
      </c>
      <c r="T43" s="4">
        <f>S43/BaseNoCounter!G43</f>
        <v>0.700082919907559</v>
      </c>
      <c r="U43" t="b">
        <f t="array" ref="U43">AND(A43:E43=BaseNoCounter!A43:E43)</f>
        <v>1</v>
      </c>
      <c r="W43" s="3">
        <f>SIMD!G43-G43</f>
        <v>500.98674199999994</v>
      </c>
    </row>
  </sheetData>
  <conditionalFormatting sqref="U1:U1048576">
    <cfRule type="containsText" dxfId="4" priority="1" operator="containsText" text="FALSE">
      <formula>NOT(ISERROR(SEARCH("FALSE",U1)))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A18D-A605-4713-B9AD-43564E5E811D}">
  <dimension ref="A1:S43"/>
  <sheetViews>
    <sheetView workbookViewId="0">
      <selection activeCell="O2" sqref="O2"/>
    </sheetView>
  </sheetViews>
  <sheetFormatPr defaultRowHeight="15" x14ac:dyDescent="0.25"/>
  <cols>
    <col min="1" max="1" width="9.7109375" style="3" bestFit="1" customWidth="1"/>
    <col min="2" max="5" width="9.140625" style="3"/>
    <col min="6" max="6" width="11" style="3" bestFit="1" customWidth="1"/>
    <col min="7" max="7" width="11" style="3" customWidth="1"/>
    <col min="8" max="8" width="9.140625" style="3"/>
    <col min="9" max="9" width="11.140625" style="3" bestFit="1" customWidth="1"/>
    <col min="10" max="13" width="9.140625" style="3"/>
    <col min="14" max="14" width="10" style="3" bestFit="1" customWidth="1"/>
    <col min="15" max="15" width="11.85546875" style="3" customWidth="1"/>
    <col min="16" max="16" width="11.28515625" style="3" bestFit="1" customWidth="1"/>
    <col min="17" max="16384" width="9.140625" style="3"/>
  </cols>
  <sheetData>
    <row r="1" spans="1:1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70</v>
      </c>
      <c r="I1" s="1" t="s">
        <v>67</v>
      </c>
      <c r="J1" s="1" t="s">
        <v>68</v>
      </c>
      <c r="K1" s="1" t="s">
        <v>69</v>
      </c>
      <c r="L1" s="1" t="s">
        <v>11</v>
      </c>
      <c r="N1" s="1" t="s">
        <v>75</v>
      </c>
      <c r="O1" s="1" t="s">
        <v>76</v>
      </c>
      <c r="P1" s="1" t="s">
        <v>79</v>
      </c>
      <c r="Q1" s="1" t="s">
        <v>77</v>
      </c>
      <c r="R1" s="1" t="s">
        <v>78</v>
      </c>
      <c r="S1" s="1" t="s">
        <v>80</v>
      </c>
    </row>
    <row r="2" spans="1:19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1770128</v>
      </c>
      <c r="G2" s="3">
        <v>517.12766599999998</v>
      </c>
      <c r="H2" s="3">
        <v>53753</v>
      </c>
      <c r="I2" s="3">
        <v>32.930776000000002</v>
      </c>
      <c r="J2" s="3">
        <v>8549</v>
      </c>
      <c r="K2" s="3">
        <v>8549</v>
      </c>
      <c r="L2" s="3">
        <v>3.5000000000000003E-2</v>
      </c>
      <c r="N2" s="3">
        <v>20</v>
      </c>
      <c r="O2" s="3">
        <v>3</v>
      </c>
      <c r="P2" s="3">
        <v>9</v>
      </c>
      <c r="Q2" s="3">
        <f>N2*H2/E2</f>
        <v>314.06952965235172</v>
      </c>
      <c r="R2" s="3">
        <f>O2*J2/E2</f>
        <v>7.4925503943908849</v>
      </c>
      <c r="S2" s="3">
        <f>SUM(P2:R2)</f>
        <v>330.56208004674261</v>
      </c>
    </row>
    <row r="3" spans="1:19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6082859</v>
      </c>
      <c r="G3" s="3">
        <v>511.98207200000002</v>
      </c>
      <c r="H3" s="3">
        <v>176720</v>
      </c>
      <c r="I3" s="3">
        <v>34.420886000000003</v>
      </c>
      <c r="J3" s="3">
        <v>41010</v>
      </c>
      <c r="K3" s="3">
        <v>41010</v>
      </c>
      <c r="L3" s="3">
        <v>4.4999999999999998E-2</v>
      </c>
      <c r="N3" s="3">
        <v>20</v>
      </c>
      <c r="O3" s="3">
        <v>3</v>
      </c>
      <c r="P3" s="3">
        <v>9</v>
      </c>
      <c r="Q3" s="3">
        <f t="shared" ref="Q3:Q42" si="0">N3*H3/E3</f>
        <v>297.483376820133</v>
      </c>
      <c r="R3" s="3">
        <f t="shared" ref="R3:R43" si="1">O3*J3/E3</f>
        <v>10.355188957158488</v>
      </c>
      <c r="S3" s="3">
        <f t="shared" ref="S3:S43" si="2">SUM(P3:R3)</f>
        <v>316.83856577729148</v>
      </c>
    </row>
    <row r="4" spans="1:19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7658144</v>
      </c>
      <c r="G4" s="3">
        <v>498.18787400000002</v>
      </c>
      <c r="H4" s="3">
        <v>220318</v>
      </c>
      <c r="I4" s="3">
        <v>34.759501999999998</v>
      </c>
      <c r="J4" s="3">
        <v>58070</v>
      </c>
      <c r="K4" s="3">
        <v>58070</v>
      </c>
      <c r="L4" s="3">
        <v>5.3999999999999999E-2</v>
      </c>
      <c r="N4" s="3">
        <v>20</v>
      </c>
      <c r="O4" s="3">
        <v>3</v>
      </c>
      <c r="P4" s="3">
        <v>9</v>
      </c>
      <c r="Q4" s="3">
        <f t="shared" si="0"/>
        <v>286.64845173041897</v>
      </c>
      <c r="R4" s="3">
        <f t="shared" si="1"/>
        <v>11.332943013270881</v>
      </c>
      <c r="S4" s="3">
        <f t="shared" si="2"/>
        <v>306.98139474368986</v>
      </c>
    </row>
    <row r="5" spans="1:19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38285917</v>
      </c>
      <c r="G5" s="3">
        <v>566.28432599999996</v>
      </c>
      <c r="H5" s="3">
        <v>1137033</v>
      </c>
      <c r="I5" s="3">
        <v>33.671773000000002</v>
      </c>
      <c r="J5" s="3">
        <v>544750</v>
      </c>
      <c r="K5" s="3">
        <v>544750</v>
      </c>
      <c r="L5" s="3">
        <v>0.20200000000000001</v>
      </c>
      <c r="N5" s="3">
        <v>20</v>
      </c>
      <c r="O5" s="3">
        <v>3</v>
      </c>
      <c r="P5" s="3">
        <v>9</v>
      </c>
      <c r="Q5" s="3">
        <f t="shared" si="0"/>
        <v>336.35551479832566</v>
      </c>
      <c r="R5" s="3">
        <f t="shared" si="1"/>
        <v>24.172077681965419</v>
      </c>
      <c r="S5" s="3">
        <f t="shared" si="2"/>
        <v>369.5275924802911</v>
      </c>
    </row>
    <row r="6" spans="1:19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18082610</v>
      </c>
      <c r="G6" s="3">
        <v>496.12077499999998</v>
      </c>
      <c r="H6" s="3">
        <v>510082</v>
      </c>
      <c r="I6" s="3">
        <v>35.450398</v>
      </c>
      <c r="J6" s="3">
        <v>158815</v>
      </c>
      <c r="K6" s="3">
        <v>158815</v>
      </c>
      <c r="L6" s="3">
        <v>0.129</v>
      </c>
      <c r="N6" s="3">
        <v>20</v>
      </c>
      <c r="O6" s="3">
        <v>3</v>
      </c>
      <c r="P6" s="3">
        <v>9</v>
      </c>
      <c r="Q6" s="3">
        <f t="shared" si="0"/>
        <v>279.89574187884108</v>
      </c>
      <c r="R6" s="3">
        <f t="shared" si="1"/>
        <v>13.071910667251975</v>
      </c>
      <c r="S6" s="3">
        <f t="shared" si="2"/>
        <v>301.96765254609306</v>
      </c>
    </row>
    <row r="7" spans="1:19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4005352</v>
      </c>
      <c r="G7" s="3">
        <v>505.59858600000001</v>
      </c>
      <c r="H7" s="3">
        <v>116581</v>
      </c>
      <c r="I7" s="3">
        <v>34.356816000000002</v>
      </c>
      <c r="J7" s="3">
        <v>27990</v>
      </c>
      <c r="K7" s="3">
        <v>27990</v>
      </c>
      <c r="L7" s="3">
        <v>3.5999999999999997E-2</v>
      </c>
      <c r="N7" s="3">
        <v>20</v>
      </c>
      <c r="O7" s="3">
        <v>3</v>
      </c>
      <c r="P7" s="3">
        <v>9</v>
      </c>
      <c r="Q7" s="3">
        <f t="shared" si="0"/>
        <v>294.32214087351679</v>
      </c>
      <c r="R7" s="3">
        <f t="shared" si="1"/>
        <v>10.599596061600606</v>
      </c>
      <c r="S7" s="3">
        <f t="shared" si="2"/>
        <v>313.92173693511739</v>
      </c>
    </row>
    <row r="8" spans="1:19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22104122</v>
      </c>
      <c r="G8" s="3">
        <v>541.64821500000005</v>
      </c>
      <c r="H8" s="3">
        <v>671828</v>
      </c>
      <c r="I8" s="3">
        <v>32.90146</v>
      </c>
      <c r="J8" s="3">
        <v>172909</v>
      </c>
      <c r="K8" s="3">
        <v>172909</v>
      </c>
      <c r="L8" s="3">
        <v>0.10199999999999999</v>
      </c>
      <c r="N8" s="3">
        <v>20</v>
      </c>
      <c r="O8" s="3">
        <v>3</v>
      </c>
      <c r="P8" s="3">
        <v>9</v>
      </c>
      <c r="Q8" s="3">
        <f t="shared" si="0"/>
        <v>329.25482124041264</v>
      </c>
      <c r="R8" s="3">
        <f t="shared" si="1"/>
        <v>12.711093141218848</v>
      </c>
      <c r="S8" s="3">
        <f t="shared" si="2"/>
        <v>350.96591438163148</v>
      </c>
    </row>
    <row r="9" spans="1:19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153923676</v>
      </c>
      <c r="G9" s="3">
        <v>624.03176800000006</v>
      </c>
      <c r="H9" s="3">
        <v>4741183</v>
      </c>
      <c r="I9" s="3">
        <v>32.465246999999998</v>
      </c>
      <c r="J9" s="3">
        <v>1764770</v>
      </c>
      <c r="K9" s="3">
        <v>1764770</v>
      </c>
      <c r="L9" s="3">
        <v>1.605</v>
      </c>
      <c r="N9" s="3">
        <v>20</v>
      </c>
      <c r="O9" s="3">
        <v>3</v>
      </c>
      <c r="P9" s="3">
        <v>9</v>
      </c>
      <c r="Q9" s="3">
        <f t="shared" si="0"/>
        <v>384.43063326035838</v>
      </c>
      <c r="R9" s="3">
        <f t="shared" si="1"/>
        <v>21.463999027000728</v>
      </c>
      <c r="S9" s="3">
        <f t="shared" si="2"/>
        <v>414.89463228735912</v>
      </c>
    </row>
    <row r="10" spans="1:19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476415383</v>
      </c>
      <c r="G10" s="3">
        <v>536.694796</v>
      </c>
      <c r="H10" s="3">
        <v>13691500</v>
      </c>
      <c r="I10" s="3">
        <v>34.796435000000002</v>
      </c>
      <c r="J10" s="3">
        <v>4738366</v>
      </c>
      <c r="K10" s="3">
        <v>4738366</v>
      </c>
      <c r="L10" s="3">
        <v>1.581</v>
      </c>
      <c r="N10" s="3">
        <v>20</v>
      </c>
      <c r="O10" s="3">
        <v>3</v>
      </c>
      <c r="P10" s="3">
        <v>9</v>
      </c>
      <c r="Q10" s="3">
        <f t="shared" si="0"/>
        <v>308.47689042497103</v>
      </c>
      <c r="R10" s="3">
        <f t="shared" si="1"/>
        <v>16.013691809247433</v>
      </c>
      <c r="S10" s="3">
        <f t="shared" si="2"/>
        <v>333.49058223421844</v>
      </c>
    </row>
    <row r="11" spans="1:19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1429193797</v>
      </c>
      <c r="G11" s="3">
        <v>982.02687700000001</v>
      </c>
      <c r="H11" s="3">
        <v>49660606</v>
      </c>
      <c r="I11" s="3">
        <v>28.779226000000001</v>
      </c>
      <c r="J11" s="3">
        <v>12526530</v>
      </c>
      <c r="K11" s="3">
        <v>12526530</v>
      </c>
      <c r="L11" s="3">
        <v>9.3480000000000008</v>
      </c>
      <c r="N11" s="3">
        <v>20</v>
      </c>
      <c r="O11" s="3">
        <v>3</v>
      </c>
      <c r="P11" s="3">
        <v>9</v>
      </c>
      <c r="Q11" s="3">
        <f t="shared" si="0"/>
        <v>682.45538017976423</v>
      </c>
      <c r="R11" s="3">
        <f t="shared" si="1"/>
        <v>25.821667762622212</v>
      </c>
      <c r="S11" s="3">
        <f t="shared" si="2"/>
        <v>717.27704794238639</v>
      </c>
    </row>
    <row r="12" spans="1:19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490086582</v>
      </c>
      <c r="G12" s="3">
        <v>733.07652599999994</v>
      </c>
      <c r="H12" s="3">
        <v>16242303</v>
      </c>
      <c r="I12" s="3">
        <v>30.173466000000001</v>
      </c>
      <c r="J12" s="3">
        <v>3282945</v>
      </c>
      <c r="K12" s="3">
        <v>3282945</v>
      </c>
      <c r="L12" s="3">
        <v>2.4369999999999998</v>
      </c>
      <c r="N12" s="3">
        <v>20</v>
      </c>
      <c r="O12" s="3">
        <v>3</v>
      </c>
      <c r="P12" s="3">
        <v>9</v>
      </c>
      <c r="Q12" s="3">
        <f t="shared" si="0"/>
        <v>485.90806151968337</v>
      </c>
      <c r="R12" s="3">
        <f t="shared" si="1"/>
        <v>14.731988201048862</v>
      </c>
      <c r="S12" s="3">
        <f t="shared" si="2"/>
        <v>509.64004972073224</v>
      </c>
    </row>
    <row r="13" spans="1:19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52745508</v>
      </c>
      <c r="G13" s="3">
        <v>514.71083999999996</v>
      </c>
      <c r="H13" s="3">
        <v>1563129</v>
      </c>
      <c r="I13" s="3">
        <v>33.743541</v>
      </c>
      <c r="J13" s="3">
        <v>245755</v>
      </c>
      <c r="K13" s="3">
        <v>245755</v>
      </c>
      <c r="L13" s="3">
        <v>0.13200000000000001</v>
      </c>
      <c r="N13" s="3">
        <v>20</v>
      </c>
      <c r="O13" s="3">
        <v>3</v>
      </c>
      <c r="P13" s="3">
        <v>9</v>
      </c>
      <c r="Q13" s="3">
        <f t="shared" si="0"/>
        <v>305.07221203013387</v>
      </c>
      <c r="R13" s="3">
        <f t="shared" si="1"/>
        <v>7.1945138373863147</v>
      </c>
      <c r="S13" s="3">
        <f t="shared" si="2"/>
        <v>321.26672586752017</v>
      </c>
    </row>
    <row r="14" spans="1:19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262909914</v>
      </c>
      <c r="G14" s="3">
        <v>636.86177299999997</v>
      </c>
      <c r="H14" s="3">
        <v>8426897</v>
      </c>
      <c r="I14" s="3">
        <v>31.198899999999998</v>
      </c>
      <c r="J14" s="3">
        <v>2241697</v>
      </c>
      <c r="K14" s="3">
        <v>2241697</v>
      </c>
      <c r="L14" s="3">
        <v>0.83699999999999997</v>
      </c>
      <c r="N14" s="3">
        <v>20</v>
      </c>
      <c r="O14" s="3">
        <v>3</v>
      </c>
      <c r="P14" s="3">
        <v>9</v>
      </c>
      <c r="Q14" s="3">
        <f t="shared" si="0"/>
        <v>408.25912441469791</v>
      </c>
      <c r="R14" s="3">
        <f t="shared" si="1"/>
        <v>16.290573880689209</v>
      </c>
      <c r="S14" s="3">
        <f t="shared" si="2"/>
        <v>433.54969829538709</v>
      </c>
    </row>
    <row r="15" spans="1:19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295144645</v>
      </c>
      <c r="G15" s="3">
        <v>616.02432199999998</v>
      </c>
      <c r="H15" s="3">
        <v>9127644</v>
      </c>
      <c r="I15" s="3">
        <v>32.335248999999997</v>
      </c>
      <c r="J15" s="3">
        <v>2337302</v>
      </c>
      <c r="K15" s="3">
        <v>2337302</v>
      </c>
      <c r="L15" s="3">
        <v>1.988</v>
      </c>
      <c r="N15" s="3">
        <v>20</v>
      </c>
      <c r="O15" s="3">
        <v>3</v>
      </c>
      <c r="P15" s="3">
        <v>9</v>
      </c>
      <c r="Q15" s="3">
        <f t="shared" si="0"/>
        <v>381.02339327756351</v>
      </c>
      <c r="R15" s="3">
        <f t="shared" si="1"/>
        <v>14.635212643390272</v>
      </c>
      <c r="S15" s="3">
        <f t="shared" si="2"/>
        <v>404.65860592095379</v>
      </c>
    </row>
    <row r="16" spans="1:19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144062068</v>
      </c>
      <c r="G16" s="3">
        <v>472.24020100000001</v>
      </c>
      <c r="H16" s="3">
        <v>4118960</v>
      </c>
      <c r="I16" s="3">
        <v>34.975349999999999</v>
      </c>
      <c r="J16" s="3">
        <v>825153</v>
      </c>
      <c r="K16" s="3">
        <v>825153</v>
      </c>
      <c r="L16" s="3">
        <v>0.443</v>
      </c>
      <c r="N16" s="3">
        <v>20</v>
      </c>
      <c r="O16" s="3">
        <v>3</v>
      </c>
      <c r="P16" s="3">
        <v>9</v>
      </c>
      <c r="Q16" s="3">
        <f t="shared" si="0"/>
        <v>270.0417293590462</v>
      </c>
      <c r="R16" s="3">
        <f t="shared" si="1"/>
        <v>8.1146360891756082</v>
      </c>
      <c r="S16" s="3">
        <f t="shared" si="2"/>
        <v>287.15636544822183</v>
      </c>
    </row>
    <row r="17" spans="1:19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244898053</v>
      </c>
      <c r="G17" s="3">
        <v>645.63069599999994</v>
      </c>
      <c r="H17" s="3">
        <v>7543963</v>
      </c>
      <c r="I17" s="3">
        <v>32.462786000000001</v>
      </c>
      <c r="J17" s="3">
        <v>1411516</v>
      </c>
      <c r="K17" s="3">
        <v>1411516</v>
      </c>
      <c r="L17" s="3">
        <v>1.357</v>
      </c>
      <c r="N17" s="3">
        <v>20</v>
      </c>
      <c r="O17" s="3">
        <v>3</v>
      </c>
      <c r="P17" s="3">
        <v>9</v>
      </c>
      <c r="Q17" s="3">
        <f t="shared" si="0"/>
        <v>397.76666420609729</v>
      </c>
      <c r="R17" s="3">
        <f t="shared" si="1"/>
        <v>11.163641923884043</v>
      </c>
      <c r="S17" s="3">
        <f t="shared" si="2"/>
        <v>417.93030612998132</v>
      </c>
    </row>
    <row r="18" spans="1:19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162053325</v>
      </c>
      <c r="G18" s="3">
        <v>545.25406499999997</v>
      </c>
      <c r="H18" s="3">
        <v>4799857</v>
      </c>
      <c r="I18" s="3">
        <v>33.762115000000001</v>
      </c>
      <c r="J18" s="3">
        <v>1857784</v>
      </c>
      <c r="K18" s="3">
        <v>1857784</v>
      </c>
      <c r="L18" s="3">
        <v>0.73199999999999998</v>
      </c>
      <c r="N18" s="3">
        <v>20</v>
      </c>
      <c r="O18" s="3">
        <v>3</v>
      </c>
      <c r="P18" s="3">
        <v>9</v>
      </c>
      <c r="Q18" s="3">
        <f t="shared" si="0"/>
        <v>322.99757408136418</v>
      </c>
      <c r="R18" s="3">
        <f t="shared" si="1"/>
        <v>18.752425077471258</v>
      </c>
      <c r="S18" s="3">
        <f t="shared" si="2"/>
        <v>350.74999915883541</v>
      </c>
    </row>
    <row r="19" spans="1:19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368195392</v>
      </c>
      <c r="G19" s="3">
        <v>558.33878000000004</v>
      </c>
      <c r="H19" s="3">
        <v>11144575</v>
      </c>
      <c r="I19" s="3">
        <v>33.038083</v>
      </c>
      <c r="J19" s="3">
        <v>3084247</v>
      </c>
      <c r="K19" s="3">
        <v>3084247</v>
      </c>
      <c r="L19" s="3">
        <v>1.1499999999999999</v>
      </c>
      <c r="N19" s="3">
        <v>20</v>
      </c>
      <c r="O19" s="3">
        <v>3</v>
      </c>
      <c r="P19" s="3">
        <v>9</v>
      </c>
      <c r="Q19" s="3">
        <f t="shared" si="0"/>
        <v>337.99708240831728</v>
      </c>
      <c r="R19" s="3">
        <f t="shared" si="1"/>
        <v>14.031039596753649</v>
      </c>
      <c r="S19" s="3">
        <f t="shared" si="2"/>
        <v>361.02812200507094</v>
      </c>
    </row>
    <row r="20" spans="1:19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12421103</v>
      </c>
      <c r="G20" s="3">
        <v>504.98446999999999</v>
      </c>
      <c r="H20" s="3">
        <v>355869</v>
      </c>
      <c r="I20" s="3">
        <v>34.903582</v>
      </c>
      <c r="J20" s="3">
        <v>115444</v>
      </c>
      <c r="K20" s="3">
        <v>115444</v>
      </c>
      <c r="L20" s="3">
        <v>0.126</v>
      </c>
      <c r="N20" s="3">
        <v>20</v>
      </c>
      <c r="O20" s="3">
        <v>3</v>
      </c>
      <c r="P20" s="3">
        <v>9</v>
      </c>
      <c r="Q20" s="3">
        <f t="shared" si="0"/>
        <v>289.35967800951335</v>
      </c>
      <c r="R20" s="3">
        <f t="shared" si="1"/>
        <v>14.080253689474326</v>
      </c>
      <c r="S20" s="3">
        <f t="shared" si="2"/>
        <v>312.43993169898766</v>
      </c>
    </row>
    <row r="21" spans="1:19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265320084</v>
      </c>
      <c r="G21" s="3">
        <v>802.43671900000004</v>
      </c>
      <c r="H21" s="3">
        <v>9208795</v>
      </c>
      <c r="I21" s="3">
        <v>28.811596000000002</v>
      </c>
      <c r="J21" s="3">
        <v>1936836</v>
      </c>
      <c r="K21" s="3">
        <v>1936836</v>
      </c>
      <c r="L21" s="3">
        <v>0.84199999999999997</v>
      </c>
      <c r="N21" s="3">
        <v>20</v>
      </c>
      <c r="O21" s="3">
        <v>3</v>
      </c>
      <c r="P21" s="3">
        <v>9</v>
      </c>
      <c r="Q21" s="3">
        <f t="shared" si="0"/>
        <v>557.02343615319239</v>
      </c>
      <c r="R21" s="3">
        <f t="shared" si="1"/>
        <v>17.573358577075577</v>
      </c>
      <c r="S21" s="3">
        <f t="shared" si="2"/>
        <v>583.59679473026802</v>
      </c>
    </row>
    <row r="22" spans="1:19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3314452</v>
      </c>
      <c r="G22" s="3">
        <v>864.03858200000002</v>
      </c>
      <c r="H22" s="3">
        <v>112141</v>
      </c>
      <c r="I22" s="3">
        <v>29.556111999999999</v>
      </c>
      <c r="J22" s="3">
        <v>14294</v>
      </c>
      <c r="K22" s="3">
        <v>14294</v>
      </c>
      <c r="L22" s="3">
        <v>0.12</v>
      </c>
      <c r="N22" s="3">
        <v>20</v>
      </c>
      <c r="O22" s="3">
        <v>3</v>
      </c>
      <c r="P22" s="3">
        <v>9</v>
      </c>
      <c r="Q22" s="3">
        <f t="shared" si="0"/>
        <v>584.6767466110532</v>
      </c>
      <c r="R22" s="3">
        <f t="shared" si="1"/>
        <v>11.178832116788321</v>
      </c>
      <c r="S22" s="3">
        <f t="shared" si="2"/>
        <v>604.85557872784148</v>
      </c>
    </row>
    <row r="23" spans="1:19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26968222</v>
      </c>
      <c r="G23" s="3">
        <v>672.02148</v>
      </c>
      <c r="H23" s="3">
        <v>853935</v>
      </c>
      <c r="I23" s="3">
        <v>31.581118</v>
      </c>
      <c r="J23" s="3">
        <v>195135</v>
      </c>
      <c r="K23" s="3">
        <v>195135</v>
      </c>
      <c r="L23" s="3">
        <v>0.27</v>
      </c>
      <c r="N23" s="3">
        <v>20</v>
      </c>
      <c r="O23" s="3">
        <v>3</v>
      </c>
      <c r="P23" s="3">
        <v>9</v>
      </c>
      <c r="Q23" s="3">
        <f t="shared" si="0"/>
        <v>425.58435085970598</v>
      </c>
      <c r="R23" s="3">
        <f t="shared" si="1"/>
        <v>14.587714926488911</v>
      </c>
      <c r="S23" s="3">
        <f t="shared" si="2"/>
        <v>449.17206578619488</v>
      </c>
    </row>
    <row r="24" spans="1:19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78274941</v>
      </c>
      <c r="G24" s="3">
        <v>664.10674100000006</v>
      </c>
      <c r="H24" s="3">
        <v>2408635</v>
      </c>
      <c r="I24" s="3">
        <v>32.497635000000002</v>
      </c>
      <c r="J24" s="3">
        <v>914556</v>
      </c>
      <c r="K24" s="3">
        <v>914556</v>
      </c>
      <c r="L24" s="3">
        <v>0.57699999999999996</v>
      </c>
      <c r="N24" s="3">
        <v>20</v>
      </c>
      <c r="O24" s="3">
        <v>3</v>
      </c>
      <c r="P24" s="3">
        <v>9</v>
      </c>
      <c r="Q24" s="3">
        <f t="shared" si="0"/>
        <v>408.71081321851273</v>
      </c>
      <c r="R24" s="3">
        <f t="shared" si="1"/>
        <v>23.278055402367116</v>
      </c>
      <c r="S24" s="3">
        <f t="shared" si="2"/>
        <v>440.98886862087983</v>
      </c>
    </row>
    <row r="25" spans="1:19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86143240</v>
      </c>
      <c r="G25" s="3">
        <v>701.36081999999999</v>
      </c>
      <c r="H25" s="3">
        <v>2810186</v>
      </c>
      <c r="I25" s="3">
        <v>30.653928000000001</v>
      </c>
      <c r="J25" s="3">
        <v>752836</v>
      </c>
      <c r="K25" s="3">
        <v>752836</v>
      </c>
      <c r="L25" s="3">
        <v>0.57599999999999996</v>
      </c>
      <c r="N25" s="3">
        <v>20</v>
      </c>
      <c r="O25" s="3">
        <v>3</v>
      </c>
      <c r="P25" s="3">
        <v>9</v>
      </c>
      <c r="Q25" s="3">
        <f t="shared" si="0"/>
        <v>457.5993095755681</v>
      </c>
      <c r="R25" s="3">
        <f t="shared" si="1"/>
        <v>18.38831489216189</v>
      </c>
      <c r="S25" s="3">
        <f t="shared" si="2"/>
        <v>484.98762446772997</v>
      </c>
    </row>
    <row r="26" spans="1:19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479381700</v>
      </c>
      <c r="G26" s="3">
        <v>699.52910599999996</v>
      </c>
      <c r="H26" s="3">
        <v>15037204</v>
      </c>
      <c r="I26" s="3">
        <v>31.879709999999999</v>
      </c>
      <c r="J26" s="3">
        <v>4490311</v>
      </c>
      <c r="K26" s="3">
        <v>4490311</v>
      </c>
      <c r="L26" s="3">
        <v>2.88</v>
      </c>
      <c r="N26" s="3">
        <v>20</v>
      </c>
      <c r="O26" s="3">
        <v>3</v>
      </c>
      <c r="P26" s="3">
        <v>9</v>
      </c>
      <c r="Q26" s="3">
        <f t="shared" si="0"/>
        <v>438.85537843722091</v>
      </c>
      <c r="R26" s="3">
        <f t="shared" si="1"/>
        <v>19.65721619397279</v>
      </c>
      <c r="S26" s="3">
        <f t="shared" si="2"/>
        <v>467.51259463119368</v>
      </c>
    </row>
    <row r="27" spans="1:19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53403287</v>
      </c>
      <c r="G27" s="3">
        <v>738.29769299999998</v>
      </c>
      <c r="H27" s="3">
        <v>1776488</v>
      </c>
      <c r="I27" s="3">
        <v>30.061157999999999</v>
      </c>
      <c r="J27" s="3">
        <v>365485</v>
      </c>
      <c r="K27" s="3">
        <v>365485</v>
      </c>
      <c r="L27" s="3">
        <v>0.246</v>
      </c>
      <c r="N27" s="3">
        <v>20</v>
      </c>
      <c r="O27" s="3">
        <v>3</v>
      </c>
      <c r="P27" s="3">
        <v>9</v>
      </c>
      <c r="Q27" s="3">
        <f t="shared" si="0"/>
        <v>491.19710229079396</v>
      </c>
      <c r="R27" s="3">
        <f t="shared" si="1"/>
        <v>15.158433909833686</v>
      </c>
      <c r="S27" s="3">
        <f t="shared" si="2"/>
        <v>515.35553620062763</v>
      </c>
    </row>
    <row r="28" spans="1:19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94514141</v>
      </c>
      <c r="G28" s="3">
        <v>707.48883499999999</v>
      </c>
      <c r="H28" s="3">
        <v>3149895</v>
      </c>
      <c r="I28" s="3">
        <v>30.005489000000001</v>
      </c>
      <c r="J28" s="3">
        <v>872732</v>
      </c>
      <c r="K28" s="3">
        <v>872732</v>
      </c>
      <c r="L28" s="3">
        <v>0.436</v>
      </c>
      <c r="N28" s="3">
        <v>20</v>
      </c>
      <c r="O28" s="3">
        <v>3</v>
      </c>
      <c r="P28" s="3">
        <v>9</v>
      </c>
      <c r="Q28" s="3">
        <f t="shared" si="0"/>
        <v>471.57293530252787</v>
      </c>
      <c r="R28" s="3">
        <f t="shared" si="1"/>
        <v>19.598595713783116</v>
      </c>
      <c r="S28" s="3">
        <f t="shared" si="2"/>
        <v>500.17153101631101</v>
      </c>
    </row>
    <row r="29" spans="1:19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99298826</v>
      </c>
      <c r="G29" s="3">
        <v>674.30956100000003</v>
      </c>
      <c r="H29" s="3">
        <v>3166377</v>
      </c>
      <c r="I29" s="3">
        <v>31.360392999999998</v>
      </c>
      <c r="J29" s="3">
        <v>897774</v>
      </c>
      <c r="K29" s="3">
        <v>897774</v>
      </c>
      <c r="L29" s="3">
        <v>0.44900000000000001</v>
      </c>
      <c r="N29" s="3">
        <v>20</v>
      </c>
      <c r="O29" s="3">
        <v>3</v>
      </c>
      <c r="P29" s="3">
        <v>9</v>
      </c>
      <c r="Q29" s="3">
        <f t="shared" si="0"/>
        <v>430.03897867716961</v>
      </c>
      <c r="R29" s="3">
        <f t="shared" si="1"/>
        <v>18.289569468966455</v>
      </c>
      <c r="S29" s="3">
        <f t="shared" si="2"/>
        <v>457.32854814613609</v>
      </c>
    </row>
    <row r="30" spans="1:19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208508327</v>
      </c>
      <c r="G30" s="3">
        <v>749.55541500000004</v>
      </c>
      <c r="H30" s="3">
        <v>6714893</v>
      </c>
      <c r="I30" s="3">
        <v>31.051622999999999</v>
      </c>
      <c r="J30" s="3">
        <v>1587129</v>
      </c>
      <c r="K30" s="3">
        <v>1587129</v>
      </c>
      <c r="L30" s="3">
        <v>1.5149999999999999</v>
      </c>
      <c r="N30" s="3">
        <v>20</v>
      </c>
      <c r="O30" s="3">
        <v>3</v>
      </c>
      <c r="P30" s="3">
        <v>9</v>
      </c>
      <c r="Q30" s="3">
        <f t="shared" si="0"/>
        <v>482.78018233061084</v>
      </c>
      <c r="R30" s="3">
        <f t="shared" si="1"/>
        <v>17.116455050040262</v>
      </c>
      <c r="S30" s="3">
        <f t="shared" si="2"/>
        <v>508.8966373806511</v>
      </c>
    </row>
    <row r="31" spans="1:19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273010184</v>
      </c>
      <c r="G31" s="3">
        <v>624.17307900000003</v>
      </c>
      <c r="H31" s="3">
        <v>8454725</v>
      </c>
      <c r="I31" s="3">
        <v>32.290841</v>
      </c>
      <c r="J31" s="3">
        <v>2376759</v>
      </c>
      <c r="K31" s="3">
        <v>2376759</v>
      </c>
      <c r="L31" s="3">
        <v>1.476</v>
      </c>
      <c r="N31" s="3">
        <v>20</v>
      </c>
      <c r="O31" s="3">
        <v>3</v>
      </c>
      <c r="P31" s="3">
        <v>9</v>
      </c>
      <c r="Q31" s="3">
        <f t="shared" si="0"/>
        <v>386.59449696498586</v>
      </c>
      <c r="R31" s="3">
        <f t="shared" si="1"/>
        <v>16.301688405217252</v>
      </c>
      <c r="S31" s="3">
        <f t="shared" si="2"/>
        <v>411.89618537020311</v>
      </c>
    </row>
    <row r="32" spans="1:19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10616844</v>
      </c>
      <c r="G32" s="3">
        <v>573.26371500000005</v>
      </c>
      <c r="H32" s="3">
        <v>310216</v>
      </c>
      <c r="I32" s="3">
        <v>34.224037000000003</v>
      </c>
      <c r="J32" s="3">
        <v>83728</v>
      </c>
      <c r="K32" s="3">
        <v>83728</v>
      </c>
      <c r="L32" s="3">
        <v>0.16400000000000001</v>
      </c>
      <c r="N32" s="3">
        <v>20</v>
      </c>
      <c r="O32" s="3">
        <v>3</v>
      </c>
      <c r="P32" s="3">
        <v>9</v>
      </c>
      <c r="Q32" s="3">
        <f t="shared" si="0"/>
        <v>335.00647948164146</v>
      </c>
      <c r="R32" s="3">
        <f t="shared" si="1"/>
        <v>13.562850971922247</v>
      </c>
      <c r="S32" s="3">
        <f t="shared" si="2"/>
        <v>357.56933045356374</v>
      </c>
    </row>
    <row r="33" spans="1:19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474133591</v>
      </c>
      <c r="G33" s="3">
        <v>791.01762399999996</v>
      </c>
      <c r="H33" s="3">
        <v>15949469</v>
      </c>
      <c r="I33" s="3">
        <v>29.727233999999999</v>
      </c>
      <c r="J33" s="3">
        <v>2812986</v>
      </c>
      <c r="K33" s="3">
        <v>2812986</v>
      </c>
      <c r="L33" s="3">
        <v>2.4790000000000001</v>
      </c>
      <c r="N33" s="3">
        <v>20</v>
      </c>
      <c r="O33" s="3">
        <v>3</v>
      </c>
      <c r="P33" s="3">
        <v>9</v>
      </c>
      <c r="Q33" s="3">
        <f t="shared" si="0"/>
        <v>532.18381139712073</v>
      </c>
      <c r="R33" s="3">
        <f t="shared" si="1"/>
        <v>14.079079474872247</v>
      </c>
      <c r="S33" s="3">
        <f t="shared" si="2"/>
        <v>555.26289087199302</v>
      </c>
    </row>
    <row r="34" spans="1:19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126889318</v>
      </c>
      <c r="G34" s="3">
        <v>983.74488699999995</v>
      </c>
      <c r="H34" s="3">
        <v>4470931</v>
      </c>
      <c r="I34" s="3">
        <v>28.380960999999999</v>
      </c>
      <c r="J34" s="3">
        <v>797633</v>
      </c>
      <c r="K34" s="3">
        <v>797633</v>
      </c>
      <c r="L34" s="3">
        <v>0.5</v>
      </c>
      <c r="N34" s="3">
        <v>20</v>
      </c>
      <c r="O34" s="3">
        <v>3</v>
      </c>
      <c r="P34" s="3">
        <v>9</v>
      </c>
      <c r="Q34" s="3">
        <f t="shared" si="0"/>
        <v>693.24283255547118</v>
      </c>
      <c r="R34" s="3">
        <f t="shared" si="1"/>
        <v>18.551618005054813</v>
      </c>
      <c r="S34" s="3">
        <f t="shared" si="2"/>
        <v>720.794450560526</v>
      </c>
    </row>
    <row r="35" spans="1:19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22817972</v>
      </c>
      <c r="G35" s="3">
        <v>885.00065900000004</v>
      </c>
      <c r="H35" s="3">
        <v>784455</v>
      </c>
      <c r="I35" s="3">
        <v>29.087675000000001</v>
      </c>
      <c r="J35" s="3">
        <v>122353</v>
      </c>
      <c r="K35" s="3">
        <v>122353</v>
      </c>
      <c r="L35" s="3">
        <v>0.248</v>
      </c>
      <c r="N35" s="3">
        <v>20</v>
      </c>
      <c r="O35" s="3">
        <v>3</v>
      </c>
      <c r="P35" s="3">
        <v>9</v>
      </c>
      <c r="Q35" s="3">
        <f t="shared" si="0"/>
        <v>608.50560446806037</v>
      </c>
      <c r="R35" s="3">
        <f t="shared" si="1"/>
        <v>14.23647364542528</v>
      </c>
      <c r="S35" s="3">
        <f t="shared" si="2"/>
        <v>631.7420781134856</v>
      </c>
    </row>
    <row r="36" spans="1:19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74303318</v>
      </c>
      <c r="G36" s="3">
        <v>818.70619299999998</v>
      </c>
      <c r="H36" s="3">
        <v>2535208</v>
      </c>
      <c r="I36" s="3">
        <v>29.308568999999999</v>
      </c>
      <c r="J36" s="3">
        <v>436050</v>
      </c>
      <c r="K36" s="3">
        <v>436050</v>
      </c>
      <c r="L36" s="3">
        <v>0.35799999999999998</v>
      </c>
      <c r="N36" s="3">
        <v>20</v>
      </c>
      <c r="O36" s="3">
        <v>3</v>
      </c>
      <c r="P36" s="3">
        <v>9</v>
      </c>
      <c r="Q36" s="3">
        <f t="shared" si="0"/>
        <v>558.68043236334393</v>
      </c>
      <c r="R36" s="3">
        <f t="shared" si="1"/>
        <v>14.413764227552695</v>
      </c>
      <c r="S36" s="3">
        <f t="shared" si="2"/>
        <v>582.09419659089667</v>
      </c>
    </row>
    <row r="37" spans="1:19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9098636</v>
      </c>
      <c r="G37" s="3">
        <v>618.95483000000002</v>
      </c>
      <c r="H37" s="3">
        <v>295431</v>
      </c>
      <c r="I37" s="3">
        <v>30.797837999999999</v>
      </c>
      <c r="J37" s="3">
        <v>49924</v>
      </c>
      <c r="K37" s="3">
        <v>49924</v>
      </c>
      <c r="L37" s="3">
        <v>5.3999999999999999E-2</v>
      </c>
      <c r="N37" s="3">
        <v>20</v>
      </c>
      <c r="O37" s="3">
        <v>3</v>
      </c>
      <c r="P37" s="3">
        <v>9</v>
      </c>
      <c r="Q37" s="3">
        <f t="shared" si="0"/>
        <v>401.9469387755102</v>
      </c>
      <c r="R37" s="3">
        <f t="shared" si="1"/>
        <v>10.188571428571429</v>
      </c>
      <c r="S37" s="3">
        <f t="shared" si="2"/>
        <v>421.13551020408164</v>
      </c>
    </row>
    <row r="38" spans="1:19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49610360</v>
      </c>
      <c r="G38" s="3">
        <v>619.01527299999998</v>
      </c>
      <c r="H38" s="3">
        <v>1606166</v>
      </c>
      <c r="I38" s="3">
        <v>30.887443000000001</v>
      </c>
      <c r="J38" s="3">
        <v>292549</v>
      </c>
      <c r="K38" s="3">
        <v>292549</v>
      </c>
      <c r="L38" s="3">
        <v>0.123</v>
      </c>
      <c r="N38" s="3">
        <v>20</v>
      </c>
      <c r="O38" s="3">
        <v>3</v>
      </c>
      <c r="P38" s="3">
        <v>9</v>
      </c>
      <c r="Q38" s="3">
        <f t="shared" si="0"/>
        <v>400.82002395687761</v>
      </c>
      <c r="R38" s="3">
        <f t="shared" si="1"/>
        <v>10.950875923337991</v>
      </c>
      <c r="S38" s="3">
        <f t="shared" si="2"/>
        <v>420.77089988021561</v>
      </c>
    </row>
    <row r="39" spans="1:19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24380961</v>
      </c>
      <c r="G39" s="3">
        <v>569.71517700000004</v>
      </c>
      <c r="H39" s="3">
        <v>726878</v>
      </c>
      <c r="I39" s="3">
        <v>33.542026</v>
      </c>
      <c r="J39" s="3">
        <v>195219</v>
      </c>
      <c r="K39" s="3">
        <v>195219</v>
      </c>
      <c r="L39" s="3">
        <v>0.154</v>
      </c>
      <c r="N39" s="3">
        <v>20</v>
      </c>
      <c r="O39" s="3">
        <v>3</v>
      </c>
      <c r="P39" s="3">
        <v>9</v>
      </c>
      <c r="Q39" s="3">
        <f t="shared" si="0"/>
        <v>339.70230167075596</v>
      </c>
      <c r="R39" s="3">
        <f t="shared" si="1"/>
        <v>13.685173501577287</v>
      </c>
      <c r="S39" s="3">
        <f t="shared" si="2"/>
        <v>362.38747517233327</v>
      </c>
    </row>
    <row r="40" spans="1:19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54447380</v>
      </c>
      <c r="G40" s="3">
        <v>661.63636799999995</v>
      </c>
      <c r="H40" s="3">
        <v>1753169</v>
      </c>
      <c r="I40" s="3">
        <v>31.056550000000001</v>
      </c>
      <c r="J40" s="3">
        <v>408543</v>
      </c>
      <c r="K40" s="3">
        <v>408543</v>
      </c>
      <c r="L40" s="3">
        <v>0.246</v>
      </c>
      <c r="N40" s="3">
        <v>20</v>
      </c>
      <c r="O40" s="3">
        <v>3</v>
      </c>
      <c r="P40" s="3">
        <v>9</v>
      </c>
      <c r="Q40" s="3">
        <f t="shared" si="0"/>
        <v>426.08491712438632</v>
      </c>
      <c r="R40" s="3">
        <f t="shared" si="1"/>
        <v>14.893659164924902</v>
      </c>
      <c r="S40" s="3">
        <f t="shared" si="2"/>
        <v>449.97857628931121</v>
      </c>
    </row>
    <row r="41" spans="1:19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9332725</v>
      </c>
      <c r="G41" s="3">
        <v>498.01093900000001</v>
      </c>
      <c r="H41" s="3">
        <v>266549</v>
      </c>
      <c r="I41" s="3">
        <v>35.013168</v>
      </c>
      <c r="J41" s="3">
        <v>84914</v>
      </c>
      <c r="K41" s="3">
        <v>84914</v>
      </c>
      <c r="L41" s="3">
        <v>8.4000000000000005E-2</v>
      </c>
      <c r="N41" s="3">
        <v>20</v>
      </c>
      <c r="O41" s="3">
        <v>3</v>
      </c>
      <c r="P41" s="3">
        <v>9</v>
      </c>
      <c r="Q41" s="3">
        <f t="shared" si="0"/>
        <v>284.47065101387409</v>
      </c>
      <c r="R41" s="3">
        <f t="shared" si="1"/>
        <v>13.593489861259338</v>
      </c>
      <c r="S41" s="3">
        <f t="shared" si="2"/>
        <v>307.06414087513343</v>
      </c>
    </row>
    <row r="42" spans="1:19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8041786</v>
      </c>
      <c r="G42" s="3">
        <v>752.76476600000001</v>
      </c>
      <c r="H42" s="3">
        <v>272072</v>
      </c>
      <c r="I42" s="3">
        <v>29.557566000000001</v>
      </c>
      <c r="J42" s="3">
        <v>40197</v>
      </c>
      <c r="K42" s="3">
        <v>40197</v>
      </c>
      <c r="L42" s="3">
        <v>5.8999999999999997E-2</v>
      </c>
      <c r="N42" s="3">
        <v>20</v>
      </c>
      <c r="O42" s="3">
        <v>3</v>
      </c>
      <c r="P42" s="3">
        <v>9</v>
      </c>
      <c r="Q42" s="3">
        <f t="shared" si="0"/>
        <v>509.35505007956567</v>
      </c>
      <c r="R42" s="3">
        <f t="shared" si="1"/>
        <v>11.288121314237573</v>
      </c>
      <c r="S42" s="3">
        <f t="shared" si="2"/>
        <v>529.6431713938033</v>
      </c>
    </row>
    <row r="43" spans="1:19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5930580</v>
      </c>
      <c r="G43" s="3">
        <v>557.64739099999997</v>
      </c>
      <c r="H43" s="3">
        <v>179434</v>
      </c>
      <c r="I43" s="3">
        <v>33.051596000000004</v>
      </c>
      <c r="J43" s="3">
        <v>37206</v>
      </c>
      <c r="K43" s="3">
        <v>37206</v>
      </c>
      <c r="L43" s="3">
        <v>9.4E-2</v>
      </c>
      <c r="N43" s="3">
        <v>20</v>
      </c>
      <c r="O43" s="3">
        <v>3</v>
      </c>
      <c r="P43" s="3">
        <v>9</v>
      </c>
      <c r="Q43" s="3">
        <f>N43*H43/E43</f>
        <v>337.44052656323458</v>
      </c>
      <c r="R43" s="3">
        <f t="shared" si="1"/>
        <v>10.495345557122707</v>
      </c>
      <c r="S43" s="3">
        <f t="shared" si="2"/>
        <v>356.93587212035732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BF03-3436-40A2-8433-A0E3FDFC055E}">
  <dimension ref="A1:H43"/>
  <sheetViews>
    <sheetView workbookViewId="0">
      <selection activeCell="H2" sqref="H2"/>
    </sheetView>
  </sheetViews>
  <sheetFormatPr defaultRowHeight="15" x14ac:dyDescent="0.25"/>
  <cols>
    <col min="1" max="1" width="9.7109375" bestFit="1" customWidth="1"/>
    <col min="2" max="2" width="6.85546875" bestFit="1" customWidth="1"/>
    <col min="3" max="3" width="7.28515625" bestFit="1" customWidth="1"/>
    <col min="4" max="4" width="10.28515625" bestFit="1" customWidth="1"/>
    <col min="5" max="6" width="10.7109375" bestFit="1" customWidth="1"/>
    <col min="7" max="8" width="12" bestFit="1" customWidth="1"/>
  </cols>
  <sheetData>
    <row r="1" spans="1:8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64</v>
      </c>
      <c r="F1" s="5" t="s">
        <v>65</v>
      </c>
      <c r="G1" s="5" t="s">
        <v>66</v>
      </c>
      <c r="H1" s="5" t="s">
        <v>11</v>
      </c>
    </row>
    <row r="2" spans="1:8" x14ac:dyDescent="0.25">
      <c r="A2" t="str">
        <f>Counters!A2</f>
        <v>Puzzle_1</v>
      </c>
      <c r="B2">
        <f>Counters!B2</f>
        <v>263</v>
      </c>
      <c r="C2">
        <f>Counters!C2</f>
        <v>97</v>
      </c>
      <c r="D2">
        <f>Counters!D2</f>
        <v>44</v>
      </c>
      <c r="E2">
        <f>Counters!E2</f>
        <v>3423</v>
      </c>
      <c r="F2">
        <f>E2*G2</f>
        <v>848635.5</v>
      </c>
      <c r="G2">
        <f>Counters!S2*2.4/3.2</f>
        <v>247.92156003505696</v>
      </c>
    </row>
    <row r="3" spans="1:8" x14ac:dyDescent="0.25">
      <c r="A3" t="str">
        <f>Counters!A3</f>
        <v>Puzzle_2</v>
      </c>
      <c r="B3">
        <f>Counters!B3</f>
        <v>540</v>
      </c>
      <c r="C3">
        <f>Counters!C3</f>
        <v>131</v>
      </c>
      <c r="D3">
        <f>Counters!D3</f>
        <v>76</v>
      </c>
      <c r="E3">
        <f>Counters!E3</f>
        <v>11881</v>
      </c>
      <c r="F3">
        <f t="shared" ref="F3:F43" si="0">E3*G3</f>
        <v>2823269.2499999995</v>
      </c>
      <c r="G3">
        <f>Counters!S3*2.4/3.2</f>
        <v>237.62892433296858</v>
      </c>
    </row>
    <row r="4" spans="1:8" x14ac:dyDescent="0.25">
      <c r="A4" t="str">
        <f>Counters!A4</f>
        <v>Puzzle_3</v>
      </c>
      <c r="B4">
        <f>Counters!B4</f>
        <v>377</v>
      </c>
      <c r="C4">
        <f>Counters!C4</f>
        <v>134</v>
      </c>
      <c r="D4">
        <f>Counters!D4</f>
        <v>67</v>
      </c>
      <c r="E4">
        <f>Counters!E4</f>
        <v>15372</v>
      </c>
      <c r="F4">
        <f t="shared" si="0"/>
        <v>3539188.5000000005</v>
      </c>
      <c r="G4">
        <f>Counters!S4*2.4/3.2</f>
        <v>230.2360460577674</v>
      </c>
    </row>
    <row r="5" spans="1:8" x14ac:dyDescent="0.25">
      <c r="A5" t="str">
        <f>Counters!A5</f>
        <v>Puzzle_4</v>
      </c>
      <c r="B5">
        <f>Counters!B5</f>
        <v>927</v>
      </c>
      <c r="C5">
        <f>Counters!C5</f>
        <v>355</v>
      </c>
      <c r="D5">
        <f>Counters!D5</f>
        <v>185</v>
      </c>
      <c r="E5">
        <f>Counters!E5</f>
        <v>67609</v>
      </c>
      <c r="F5">
        <f t="shared" si="0"/>
        <v>18737543.25</v>
      </c>
      <c r="G5">
        <f>Counters!S5*2.4/3.2</f>
        <v>277.14569436021833</v>
      </c>
    </row>
    <row r="6" spans="1:8" x14ac:dyDescent="0.25">
      <c r="A6" t="str">
        <f>Counters!A6</f>
        <v>Puzzle_5</v>
      </c>
      <c r="B6">
        <f>Counters!B6</f>
        <v>422</v>
      </c>
      <c r="C6">
        <f>Counters!C6</f>
        <v>143</v>
      </c>
      <c r="D6">
        <f>Counters!D6</f>
        <v>69</v>
      </c>
      <c r="E6">
        <f>Counters!E6</f>
        <v>36448</v>
      </c>
      <c r="F6">
        <f t="shared" si="0"/>
        <v>8254587.7499999991</v>
      </c>
      <c r="G6">
        <f>Counters!S6*2.4/3.2</f>
        <v>226.47573940956977</v>
      </c>
    </row>
    <row r="7" spans="1:8" x14ac:dyDescent="0.25">
      <c r="A7" t="str">
        <f>Counters!A7</f>
        <v>Puzzle_6</v>
      </c>
      <c r="B7">
        <f>Counters!B7</f>
        <v>346</v>
      </c>
      <c r="C7">
        <f>Counters!C7</f>
        <v>110</v>
      </c>
      <c r="D7">
        <f>Counters!D7</f>
        <v>60</v>
      </c>
      <c r="E7">
        <f>Counters!E7</f>
        <v>7922</v>
      </c>
      <c r="F7">
        <f t="shared" si="0"/>
        <v>1865165.9999999998</v>
      </c>
      <c r="G7">
        <f>Counters!S7*2.4/3.2</f>
        <v>235.441302701338</v>
      </c>
    </row>
    <row r="8" spans="1:8" x14ac:dyDescent="0.25">
      <c r="A8" t="str">
        <f>Counters!A8</f>
        <v>Puzzle_7</v>
      </c>
      <c r="B8">
        <f>Counters!B8</f>
        <v>375</v>
      </c>
      <c r="C8">
        <f>Counters!C8</f>
        <v>88</v>
      </c>
      <c r="D8">
        <f>Counters!D8</f>
        <v>55</v>
      </c>
      <c r="E8">
        <f>Counters!E8</f>
        <v>40809</v>
      </c>
      <c r="F8">
        <f t="shared" si="0"/>
        <v>10741925.999999998</v>
      </c>
      <c r="G8">
        <f>Counters!S8*2.4/3.2</f>
        <v>263.22443578622358</v>
      </c>
    </row>
    <row r="9" spans="1:8" x14ac:dyDescent="0.25">
      <c r="A9" t="str">
        <f>Counters!A9</f>
        <v>Puzzle_8</v>
      </c>
      <c r="B9">
        <f>Counters!B9</f>
        <v>782</v>
      </c>
      <c r="C9">
        <f>Counters!C9</f>
        <v>230</v>
      </c>
      <c r="D9">
        <f>Counters!D9</f>
        <v>139</v>
      </c>
      <c r="E9">
        <f>Counters!E9</f>
        <v>246660</v>
      </c>
      <c r="F9">
        <f t="shared" si="0"/>
        <v>76753432.5</v>
      </c>
      <c r="G9">
        <f>Counters!S9*2.4/3.2</f>
        <v>311.17097421551932</v>
      </c>
    </row>
    <row r="10" spans="1:8" x14ac:dyDescent="0.25">
      <c r="A10" t="str">
        <f>Counters!A10</f>
        <v>Puzzle_9</v>
      </c>
      <c r="B10">
        <f>Counters!B10</f>
        <v>632</v>
      </c>
      <c r="C10">
        <f>Counters!C10</f>
        <v>243</v>
      </c>
      <c r="D10">
        <f>Counters!D10</f>
        <v>87</v>
      </c>
      <c r="E10">
        <f>Counters!E10</f>
        <v>887684</v>
      </c>
      <c r="F10">
        <f t="shared" si="0"/>
        <v>222025690.49999997</v>
      </c>
      <c r="G10">
        <f>Counters!S10*2.4/3.2</f>
        <v>250.11793667566383</v>
      </c>
    </row>
    <row r="11" spans="1:8" x14ac:dyDescent="0.25">
      <c r="A11" t="str">
        <f>Counters!A11</f>
        <v>Puzzle_10</v>
      </c>
      <c r="B11">
        <f>Counters!B11</f>
        <v>1583</v>
      </c>
      <c r="C11">
        <f>Counters!C11</f>
        <v>512</v>
      </c>
      <c r="D11">
        <f>Counters!D11</f>
        <v>299</v>
      </c>
      <c r="E11">
        <f>Counters!E11</f>
        <v>1455351</v>
      </c>
      <c r="F11">
        <f t="shared" si="0"/>
        <v>782917401.74999988</v>
      </c>
      <c r="G11">
        <f>Counters!S11*2.4/3.2</f>
        <v>537.95778595678973</v>
      </c>
    </row>
    <row r="12" spans="1:8" x14ac:dyDescent="0.25">
      <c r="A12" t="str">
        <f>Counters!A12</f>
        <v>Puzzle_12</v>
      </c>
      <c r="B12">
        <f>Counters!B12</f>
        <v>935</v>
      </c>
      <c r="C12">
        <f>Counters!C12</f>
        <v>224</v>
      </c>
      <c r="D12">
        <f>Counters!D12</f>
        <v>109</v>
      </c>
      <c r="E12">
        <f>Counters!E12</f>
        <v>668534</v>
      </c>
      <c r="F12">
        <f t="shared" si="0"/>
        <v>255533775.74999997</v>
      </c>
      <c r="G12">
        <f>Counters!S12*2.4/3.2</f>
        <v>382.23003729054915</v>
      </c>
    </row>
    <row r="13" spans="1:8" x14ac:dyDescent="0.25">
      <c r="A13" t="str">
        <f>Counters!A13</f>
        <v>Puzzle_17</v>
      </c>
      <c r="B13">
        <f>Counters!B13</f>
        <v>552</v>
      </c>
      <c r="C13">
        <f>Counters!C13</f>
        <v>213</v>
      </c>
      <c r="D13">
        <f>Counters!D13</f>
        <v>78</v>
      </c>
      <c r="E13">
        <f>Counters!E13</f>
        <v>102476</v>
      </c>
      <c r="F13">
        <f t="shared" si="0"/>
        <v>24691596.749999996</v>
      </c>
      <c r="G13">
        <f>Counters!S13*2.4/3.2</f>
        <v>240.95004440064011</v>
      </c>
    </row>
    <row r="14" spans="1:8" x14ac:dyDescent="0.25">
      <c r="A14" t="str">
        <f>Counters!A14</f>
        <v>Puzzle_21</v>
      </c>
      <c r="B14">
        <f>Counters!B14</f>
        <v>644</v>
      </c>
      <c r="C14">
        <f>Counters!C14</f>
        <v>149</v>
      </c>
      <c r="D14">
        <f>Counters!D14</f>
        <v>97</v>
      </c>
      <c r="E14">
        <f>Counters!E14</f>
        <v>412821</v>
      </c>
      <c r="F14">
        <f t="shared" si="0"/>
        <v>134233814.99999997</v>
      </c>
      <c r="G14">
        <f>Counters!S14*2.4/3.2</f>
        <v>325.16227372154026</v>
      </c>
    </row>
    <row r="15" spans="1:8" x14ac:dyDescent="0.25">
      <c r="A15" t="str">
        <f>Counters!A15</f>
        <v>Puzzle_33</v>
      </c>
      <c r="B15">
        <f>Counters!B15</f>
        <v>733</v>
      </c>
      <c r="C15">
        <f>Counters!C15</f>
        <v>174</v>
      </c>
      <c r="D15">
        <f>Counters!D15</f>
        <v>121</v>
      </c>
      <c r="E15">
        <f>Counters!E15</f>
        <v>479112</v>
      </c>
      <c r="F15">
        <f t="shared" si="0"/>
        <v>145407595.5</v>
      </c>
      <c r="G15">
        <f>Counters!S15*2.4/3.2</f>
        <v>303.4939544407153</v>
      </c>
    </row>
    <row r="16" spans="1:8" x14ac:dyDescent="0.25">
      <c r="A16" t="str">
        <f>Counters!A16</f>
        <v>Puzzle_38</v>
      </c>
      <c r="B16">
        <f>Counters!B16</f>
        <v>396</v>
      </c>
      <c r="C16">
        <f>Counters!C16</f>
        <v>89</v>
      </c>
      <c r="D16">
        <f>Counters!D16</f>
        <v>67</v>
      </c>
      <c r="E16">
        <f>Counters!E16</f>
        <v>305061</v>
      </c>
      <c r="F16">
        <f t="shared" si="0"/>
        <v>65700156</v>
      </c>
      <c r="G16">
        <f>Counters!S16*2.4/3.2</f>
        <v>215.36727408616636</v>
      </c>
    </row>
    <row r="17" spans="1:7" x14ac:dyDescent="0.25">
      <c r="A17" t="str">
        <f>Counters!A17</f>
        <v>Puzzle_43</v>
      </c>
      <c r="B17">
        <f>Counters!B17</f>
        <v>610</v>
      </c>
      <c r="C17">
        <f>Counters!C17</f>
        <v>146</v>
      </c>
      <c r="D17">
        <f>Counters!D17</f>
        <v>115</v>
      </c>
      <c r="E17">
        <f>Counters!E17</f>
        <v>379316</v>
      </c>
      <c r="F17">
        <f t="shared" si="0"/>
        <v>118895738.99999997</v>
      </c>
      <c r="G17">
        <f>Counters!S17*2.4/3.2</f>
        <v>313.44772959748593</v>
      </c>
    </row>
    <row r="18" spans="1:7" x14ac:dyDescent="0.25">
      <c r="A18" t="str">
        <f>Counters!A18</f>
        <v>Puzzle_45</v>
      </c>
      <c r="B18">
        <f>Counters!B18</f>
        <v>865</v>
      </c>
      <c r="C18">
        <f>Counters!C18</f>
        <v>300</v>
      </c>
      <c r="D18">
        <f>Counters!D18</f>
        <v>161</v>
      </c>
      <c r="E18">
        <f>Counters!E18</f>
        <v>297207</v>
      </c>
      <c r="F18">
        <f t="shared" si="0"/>
        <v>78184016.249999985</v>
      </c>
      <c r="G18">
        <f>Counters!S18*2.4/3.2</f>
        <v>263.0624993691265</v>
      </c>
    </row>
    <row r="19" spans="1:7" x14ac:dyDescent="0.25">
      <c r="A19" t="str">
        <f>Counters!A19</f>
        <v>Puzzle_49</v>
      </c>
      <c r="B19">
        <f>Counters!B19</f>
        <v>683</v>
      </c>
      <c r="C19">
        <f>Counters!C19</f>
        <v>128</v>
      </c>
      <c r="D19">
        <f>Counters!D19</f>
        <v>86</v>
      </c>
      <c r="E19">
        <f>Counters!E19</f>
        <v>659448</v>
      </c>
      <c r="F19">
        <f t="shared" si="0"/>
        <v>178559454.75</v>
      </c>
      <c r="G19">
        <f>Counters!S19*2.4/3.2</f>
        <v>270.77109150380318</v>
      </c>
    </row>
    <row r="20" spans="1:7" x14ac:dyDescent="0.25">
      <c r="A20" t="str">
        <f>Counters!A20</f>
        <v>Puzzle_51</v>
      </c>
      <c r="B20">
        <f>Counters!B20</f>
        <v>413</v>
      </c>
      <c r="C20">
        <f>Counters!C20</f>
        <v>118</v>
      </c>
      <c r="D20">
        <f>Counters!D20</f>
        <v>86</v>
      </c>
      <c r="E20">
        <f>Counters!E20</f>
        <v>24597</v>
      </c>
      <c r="F20">
        <f t="shared" si="0"/>
        <v>5763813.7499999991</v>
      </c>
      <c r="G20">
        <f>Counters!S20*2.4/3.2</f>
        <v>234.32994877424073</v>
      </c>
    </row>
    <row r="21" spans="1:7" x14ac:dyDescent="0.25">
      <c r="A21" t="str">
        <f>Counters!A21</f>
        <v>Puzzle_53</v>
      </c>
      <c r="B21">
        <f>Counters!B21</f>
        <v>1103</v>
      </c>
      <c r="C21">
        <f>Counters!C21</f>
        <v>202</v>
      </c>
      <c r="D21">
        <f>Counters!D21</f>
        <v>163</v>
      </c>
      <c r="E21">
        <f>Counters!E21</f>
        <v>330643</v>
      </c>
      <c r="F21">
        <f t="shared" si="0"/>
        <v>144721646.25</v>
      </c>
      <c r="G21">
        <f>Counters!S21*2.4/3.2</f>
        <v>437.69759604770098</v>
      </c>
    </row>
    <row r="22" spans="1:7" x14ac:dyDescent="0.25">
      <c r="A22" t="str">
        <f>Counters!A22</f>
        <v>Puzzle_55</v>
      </c>
      <c r="B22">
        <f>Counters!B22</f>
        <v>420</v>
      </c>
      <c r="C22">
        <f>Counters!C22</f>
        <v>120</v>
      </c>
      <c r="D22">
        <f>Counters!D22</f>
        <v>90</v>
      </c>
      <c r="E22">
        <f>Counters!E22</f>
        <v>3836</v>
      </c>
      <c r="F22">
        <f t="shared" si="0"/>
        <v>1740169.4999999998</v>
      </c>
      <c r="G22">
        <f>Counters!S22*2.4/3.2</f>
        <v>453.64168404588105</v>
      </c>
    </row>
    <row r="23" spans="1:7" x14ac:dyDescent="0.25">
      <c r="A23" t="str">
        <f>Counters!A23</f>
        <v>Puzzle_56</v>
      </c>
      <c r="B23">
        <f>Counters!B23</f>
        <v>801</v>
      </c>
      <c r="C23">
        <f>Counters!C23</f>
        <v>207</v>
      </c>
      <c r="D23">
        <f>Counters!D23</f>
        <v>156</v>
      </c>
      <c r="E23">
        <f>Counters!E23</f>
        <v>40130</v>
      </c>
      <c r="F23">
        <f t="shared" si="0"/>
        <v>13518956.25</v>
      </c>
      <c r="G23">
        <f>Counters!S23*2.4/3.2</f>
        <v>336.87904933964614</v>
      </c>
    </row>
    <row r="24" spans="1:7" x14ac:dyDescent="0.25">
      <c r="A24" t="str">
        <f>Counters!A24</f>
        <v>Puzzle_57</v>
      </c>
      <c r="B24">
        <f>Counters!B24</f>
        <v>720</v>
      </c>
      <c r="C24">
        <f>Counters!C24</f>
        <v>225</v>
      </c>
      <c r="D24">
        <f>Counters!D24</f>
        <v>177</v>
      </c>
      <c r="E24">
        <f>Counters!E24</f>
        <v>117865</v>
      </c>
      <c r="F24">
        <f t="shared" si="0"/>
        <v>38982864.75</v>
      </c>
      <c r="G24">
        <f>Counters!S24*2.4/3.2</f>
        <v>330.74165146565986</v>
      </c>
    </row>
    <row r="25" spans="1:7" x14ac:dyDescent="0.25">
      <c r="A25" t="str">
        <f>Counters!A25</f>
        <v>Puzzle_58</v>
      </c>
      <c r="B25">
        <f>Counters!B25</f>
        <v>830</v>
      </c>
      <c r="C25">
        <f>Counters!C25</f>
        <v>199</v>
      </c>
      <c r="D25">
        <f>Counters!D25</f>
        <v>119</v>
      </c>
      <c r="E25">
        <f>Counters!E25</f>
        <v>122823</v>
      </c>
      <c r="F25">
        <f t="shared" si="0"/>
        <v>44675726.25</v>
      </c>
      <c r="G25">
        <f>Counters!S25*2.4/3.2</f>
        <v>363.74071835079747</v>
      </c>
    </row>
    <row r="26" spans="1:7" x14ac:dyDescent="0.25">
      <c r="A26" t="str">
        <f>Counters!A26</f>
        <v>Puzzle_59</v>
      </c>
      <c r="B26">
        <f>Counters!B26</f>
        <v>997</v>
      </c>
      <c r="C26">
        <f>Counters!C26</f>
        <v>230</v>
      </c>
      <c r="D26">
        <f>Counters!D26</f>
        <v>179</v>
      </c>
      <c r="E26">
        <f>Counters!E26</f>
        <v>685292</v>
      </c>
      <c r="F26">
        <f t="shared" si="0"/>
        <v>240286980.74999997</v>
      </c>
      <c r="G26">
        <f>Counters!S26*2.4/3.2</f>
        <v>350.63444597339526</v>
      </c>
    </row>
    <row r="27" spans="1:7" x14ac:dyDescent="0.25">
      <c r="A27" t="str">
        <f>Counters!A27</f>
        <v>Puzzle_60</v>
      </c>
      <c r="B27">
        <f>Counters!B27</f>
        <v>523</v>
      </c>
      <c r="C27">
        <f>Counters!C27</f>
        <v>152</v>
      </c>
      <c r="D27">
        <f>Counters!D27</f>
        <v>127</v>
      </c>
      <c r="E27">
        <f>Counters!E27</f>
        <v>72333</v>
      </c>
      <c r="F27">
        <f t="shared" si="0"/>
        <v>27957908.999999993</v>
      </c>
      <c r="G27">
        <f>Counters!S27*2.4/3.2</f>
        <v>386.51665215047063</v>
      </c>
    </row>
    <row r="28" spans="1:7" x14ac:dyDescent="0.25">
      <c r="A28" t="str">
        <f>Counters!A28</f>
        <v>Puzzle_61</v>
      </c>
      <c r="B28">
        <f>Counters!B28</f>
        <v>923</v>
      </c>
      <c r="C28">
        <f>Counters!C28</f>
        <v>263</v>
      </c>
      <c r="D28">
        <f>Counters!D28</f>
        <v>187</v>
      </c>
      <c r="E28">
        <f>Counters!E28</f>
        <v>133591</v>
      </c>
      <c r="F28">
        <f t="shared" si="0"/>
        <v>50113811.249999993</v>
      </c>
      <c r="G28">
        <f>Counters!S28*2.4/3.2</f>
        <v>375.12864826223318</v>
      </c>
    </row>
    <row r="29" spans="1:7" x14ac:dyDescent="0.25">
      <c r="A29" t="str">
        <f>Counters!A29</f>
        <v>Puzzle_62</v>
      </c>
      <c r="B29">
        <f>Counters!B29</f>
        <v>725</v>
      </c>
      <c r="C29">
        <f>Counters!C29</f>
        <v>245</v>
      </c>
      <c r="D29">
        <f>Counters!D29</f>
        <v>129</v>
      </c>
      <c r="E29">
        <f>Counters!E29</f>
        <v>147260</v>
      </c>
      <c r="F29">
        <f t="shared" si="0"/>
        <v>50509651.499999985</v>
      </c>
      <c r="G29">
        <f>Counters!S29*2.4/3.2</f>
        <v>342.99641110960198</v>
      </c>
    </row>
    <row r="30" spans="1:7" x14ac:dyDescent="0.25">
      <c r="A30" t="str">
        <f>Counters!A30</f>
        <v>Puzzle_63</v>
      </c>
      <c r="B30">
        <f>Counters!B30</f>
        <v>1627</v>
      </c>
      <c r="C30">
        <f>Counters!C30</f>
        <v>431</v>
      </c>
      <c r="D30">
        <f>Counters!D30</f>
        <v>382</v>
      </c>
      <c r="E30">
        <f>Counters!E30</f>
        <v>278176</v>
      </c>
      <c r="F30">
        <f t="shared" si="0"/>
        <v>106172123.25</v>
      </c>
      <c r="G30">
        <f>Counters!S30*2.4/3.2</f>
        <v>381.67247803548833</v>
      </c>
    </row>
    <row r="31" spans="1:7" x14ac:dyDescent="0.25">
      <c r="A31" t="str">
        <f>Counters!A31</f>
        <v>Puzzle_64</v>
      </c>
      <c r="B31">
        <f>Counters!B31</f>
        <v>716</v>
      </c>
      <c r="C31">
        <f>Counters!C31</f>
        <v>137</v>
      </c>
      <c r="D31">
        <f>Counters!D31</f>
        <v>153</v>
      </c>
      <c r="E31">
        <f>Counters!E31</f>
        <v>437395</v>
      </c>
      <c r="F31">
        <f t="shared" si="0"/>
        <v>135120998.99999997</v>
      </c>
      <c r="G31">
        <f>Counters!S31*2.4/3.2</f>
        <v>308.92213902765229</v>
      </c>
    </row>
    <row r="32" spans="1:7" x14ac:dyDescent="0.25">
      <c r="A32" t="str">
        <f>Counters!A32</f>
        <v>Puzzle_65</v>
      </c>
      <c r="B32">
        <f>Counters!B32</f>
        <v>721</v>
      </c>
      <c r="C32">
        <f>Counters!C32</f>
        <v>211</v>
      </c>
      <c r="D32">
        <f>Counters!D32</f>
        <v>122</v>
      </c>
      <c r="E32">
        <f>Counters!E32</f>
        <v>18520</v>
      </c>
      <c r="F32">
        <f t="shared" si="0"/>
        <v>4966637.9999999991</v>
      </c>
      <c r="G32">
        <f>Counters!S32*2.4/3.2</f>
        <v>268.17699784017276</v>
      </c>
    </row>
    <row r="33" spans="1:7" x14ac:dyDescent="0.25">
      <c r="A33" t="str">
        <f>Counters!A33</f>
        <v>Puzzle_68</v>
      </c>
      <c r="B33">
        <f>Counters!B33</f>
        <v>1304</v>
      </c>
      <c r="C33">
        <f>Counters!C33</f>
        <v>341</v>
      </c>
      <c r="D33">
        <f>Counters!D33</f>
        <v>217</v>
      </c>
      <c r="E33">
        <f>Counters!E33</f>
        <v>599397</v>
      </c>
      <c r="F33">
        <f t="shared" si="0"/>
        <v>249617183.25</v>
      </c>
      <c r="G33">
        <f>Counters!S33*2.4/3.2</f>
        <v>416.44716815399477</v>
      </c>
    </row>
    <row r="34" spans="1:7" x14ac:dyDescent="0.25">
      <c r="A34" t="str">
        <f>Counters!A34</f>
        <v>Puzzle_70</v>
      </c>
      <c r="B34">
        <f>Counters!B34</f>
        <v>1127</v>
      </c>
      <c r="C34">
        <f>Counters!C34</f>
        <v>333</v>
      </c>
      <c r="D34">
        <f>Counters!D34</f>
        <v>250</v>
      </c>
      <c r="E34">
        <f>Counters!E34</f>
        <v>128986</v>
      </c>
      <c r="F34">
        <f t="shared" si="0"/>
        <v>69729294.749999985</v>
      </c>
      <c r="G34">
        <f>Counters!S34*2.4/3.2</f>
        <v>540.59583792039439</v>
      </c>
    </row>
    <row r="35" spans="1:7" x14ac:dyDescent="0.25">
      <c r="A35" t="str">
        <f>Counters!A35</f>
        <v>Puzzle_72</v>
      </c>
      <c r="B35">
        <f>Counters!B35</f>
        <v>943</v>
      </c>
      <c r="C35">
        <f>Counters!C35</f>
        <v>296</v>
      </c>
      <c r="D35">
        <f>Counters!D35</f>
        <v>104</v>
      </c>
      <c r="E35">
        <f>Counters!E35</f>
        <v>25783</v>
      </c>
      <c r="F35">
        <f t="shared" si="0"/>
        <v>12216154.499999998</v>
      </c>
      <c r="G35">
        <f>Counters!S35*2.4/3.2</f>
        <v>473.80655858511415</v>
      </c>
    </row>
    <row r="36" spans="1:7" x14ac:dyDescent="0.25">
      <c r="A36" t="str">
        <f>Counters!A36</f>
        <v>Puzzle_73</v>
      </c>
      <c r="B36">
        <f>Counters!B36</f>
        <v>1452</v>
      </c>
      <c r="C36">
        <f>Counters!C36</f>
        <v>441</v>
      </c>
      <c r="D36">
        <f>Counters!D36</f>
        <v>187</v>
      </c>
      <c r="E36">
        <f>Counters!E36</f>
        <v>90757</v>
      </c>
      <c r="F36">
        <f t="shared" si="0"/>
        <v>39621842.25</v>
      </c>
      <c r="G36">
        <f>Counters!S36*2.4/3.2</f>
        <v>436.57064744317245</v>
      </c>
    </row>
    <row r="37" spans="1:7" x14ac:dyDescent="0.25">
      <c r="A37" t="str">
        <f>Counters!A37</f>
        <v>Puzzle_78</v>
      </c>
      <c r="B37">
        <f>Counters!B37</f>
        <v>492</v>
      </c>
      <c r="C37">
        <f>Counters!C37</f>
        <v>136</v>
      </c>
      <c r="D37">
        <f>Counters!D37</f>
        <v>58</v>
      </c>
      <c r="E37">
        <f>Counters!E37</f>
        <v>14700</v>
      </c>
      <c r="F37">
        <f t="shared" si="0"/>
        <v>4643018.9999999991</v>
      </c>
      <c r="G37">
        <f>Counters!S37*2.4/3.2</f>
        <v>315.85163265306119</v>
      </c>
    </row>
    <row r="38" spans="1:7" x14ac:dyDescent="0.25">
      <c r="A38" t="str">
        <f>Counters!A38</f>
        <v>Puzzle_79</v>
      </c>
      <c r="B38">
        <f>Counters!B38</f>
        <v>562</v>
      </c>
      <c r="C38">
        <f>Counters!C38</f>
        <v>174</v>
      </c>
      <c r="D38">
        <f>Counters!D38</f>
        <v>92</v>
      </c>
      <c r="E38">
        <f>Counters!E38</f>
        <v>80144</v>
      </c>
      <c r="F38">
        <f t="shared" si="0"/>
        <v>25291697.25</v>
      </c>
      <c r="G38">
        <f>Counters!S38*2.4/3.2</f>
        <v>315.57817491016169</v>
      </c>
    </row>
    <row r="39" spans="1:7" x14ac:dyDescent="0.25">
      <c r="A39" t="str">
        <f>Counters!A39</f>
        <v>Puzzle_80</v>
      </c>
      <c r="B39">
        <f>Counters!B39</f>
        <v>637</v>
      </c>
      <c r="C39">
        <f>Counters!C39</f>
        <v>231</v>
      </c>
      <c r="D39">
        <f>Counters!D39</f>
        <v>78</v>
      </c>
      <c r="E39">
        <f>Counters!E39</f>
        <v>42795</v>
      </c>
      <c r="F39">
        <f t="shared" si="0"/>
        <v>11631279.000000002</v>
      </c>
      <c r="G39">
        <f>Counters!S39*2.4/3.2</f>
        <v>271.79060637924994</v>
      </c>
    </row>
    <row r="40" spans="1:7" x14ac:dyDescent="0.25">
      <c r="A40" t="str">
        <f>Counters!A40</f>
        <v>Puzzle_81</v>
      </c>
      <c r="B40">
        <f>Counters!B40</f>
        <v>815</v>
      </c>
      <c r="C40">
        <f>Counters!C40</f>
        <v>173</v>
      </c>
      <c r="D40">
        <f>Counters!D40</f>
        <v>128</v>
      </c>
      <c r="E40">
        <f>Counters!E40</f>
        <v>82292</v>
      </c>
      <c r="F40">
        <f t="shared" si="0"/>
        <v>27772227.749999996</v>
      </c>
      <c r="G40">
        <f>Counters!S40*2.4/3.2</f>
        <v>337.48393221698336</v>
      </c>
    </row>
    <row r="41" spans="1:7" x14ac:dyDescent="0.25">
      <c r="A41" t="str">
        <f>Counters!A41</f>
        <v>Puzzle_82</v>
      </c>
      <c r="B41">
        <f>Counters!B41</f>
        <v>406</v>
      </c>
      <c r="C41">
        <f>Counters!C41</f>
        <v>143</v>
      </c>
      <c r="D41">
        <f>Counters!D41</f>
        <v>70</v>
      </c>
      <c r="E41">
        <f>Counters!E41</f>
        <v>18740</v>
      </c>
      <c r="F41">
        <f t="shared" si="0"/>
        <v>4315786.5</v>
      </c>
      <c r="G41">
        <f>Counters!S41*2.4/3.2</f>
        <v>230.29810565635006</v>
      </c>
    </row>
    <row r="42" spans="1:7" x14ac:dyDescent="0.25">
      <c r="A42" t="str">
        <f>Counters!A42</f>
        <v>Puzzle_83</v>
      </c>
      <c r="B42">
        <f>Counters!B42</f>
        <v>507</v>
      </c>
      <c r="C42">
        <f>Counters!C42</f>
        <v>194</v>
      </c>
      <c r="D42">
        <f>Counters!D42</f>
        <v>74</v>
      </c>
      <c r="E42">
        <f>Counters!E42</f>
        <v>10683</v>
      </c>
      <c r="F42">
        <f t="shared" si="0"/>
        <v>4243633.5</v>
      </c>
      <c r="G42">
        <f>Counters!S42*2.4/3.2</f>
        <v>397.23237854535245</v>
      </c>
    </row>
    <row r="43" spans="1:7" x14ac:dyDescent="0.25">
      <c r="A43" t="str">
        <f>Counters!A43</f>
        <v>Puzzle_84</v>
      </c>
      <c r="B43">
        <f>Counters!B43</f>
        <v>509</v>
      </c>
      <c r="C43">
        <f>Counters!C43</f>
        <v>157</v>
      </c>
      <c r="D43">
        <f>Counters!D43</f>
        <v>88</v>
      </c>
      <c r="E43">
        <f>Counters!E43</f>
        <v>10635</v>
      </c>
      <c r="F43">
        <f t="shared" si="0"/>
        <v>2847009.75</v>
      </c>
      <c r="G43">
        <f>Counters!S43*2.4/3.2</f>
        <v>267.70190409026799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5372-8F2B-4CDF-BC4E-FBF7D082BDAD}">
  <dimension ref="A1:H43"/>
  <sheetViews>
    <sheetView workbookViewId="0">
      <selection activeCell="G5" sqref="G5"/>
    </sheetView>
  </sheetViews>
  <sheetFormatPr defaultRowHeight="15" x14ac:dyDescent="0.25"/>
  <cols>
    <col min="1" max="1" width="9.7109375" style="3" bestFit="1" customWidth="1"/>
    <col min="2" max="2" width="6.85546875" style="3" bestFit="1" customWidth="1"/>
    <col min="3" max="3" width="7.28515625" style="3" bestFit="1" customWidth="1"/>
    <col min="4" max="4" width="10.28515625" style="3" bestFit="1" customWidth="1"/>
    <col min="5" max="5" width="10.7109375" style="3" bestFit="1" customWidth="1"/>
    <col min="6" max="6" width="11" style="3" bestFit="1" customWidth="1"/>
    <col min="7" max="7" width="12" style="3" bestFit="1" customWidth="1"/>
    <col min="8" max="8" width="7.42578125" style="3" bestFit="1" customWidth="1"/>
    <col min="9" max="16384" width="9.140625" style="3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11</v>
      </c>
    </row>
    <row r="2" spans="1:8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3508449</v>
      </c>
      <c r="G2" s="3">
        <v>1024.9631899999999</v>
      </c>
      <c r="H2" s="3">
        <v>2.5999999999999999E-2</v>
      </c>
    </row>
    <row r="3" spans="1:8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14137410</v>
      </c>
      <c r="G3" s="3">
        <v>1189.9175150000001</v>
      </c>
      <c r="H3" s="3">
        <v>5.1999999999999998E-2</v>
      </c>
    </row>
    <row r="4" spans="1:8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16661406</v>
      </c>
      <c r="G4" s="3">
        <v>1083.8801719999999</v>
      </c>
      <c r="H4" s="3">
        <v>6.3E-2</v>
      </c>
    </row>
    <row r="5" spans="1:8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97471065</v>
      </c>
      <c r="G5" s="3">
        <v>1441.687719</v>
      </c>
      <c r="H5" s="3">
        <v>0.24399999999999999</v>
      </c>
    </row>
    <row r="6" spans="1:8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49804701</v>
      </c>
      <c r="G6" s="3">
        <v>1366.4590920000001</v>
      </c>
      <c r="H6" s="3">
        <v>0.158</v>
      </c>
    </row>
    <row r="7" spans="1:8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8666088</v>
      </c>
      <c r="G7" s="3">
        <v>1093.926786</v>
      </c>
      <c r="H7" s="3">
        <v>4.1000000000000002E-2</v>
      </c>
    </row>
    <row r="8" spans="1:8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43215351</v>
      </c>
      <c r="G8" s="3">
        <v>1058.9661840000001</v>
      </c>
      <c r="H8" s="3">
        <v>0.12</v>
      </c>
    </row>
    <row r="9" spans="1:8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569175387</v>
      </c>
      <c r="G9" s="3">
        <v>2307.5301509999999</v>
      </c>
      <c r="H9" s="3">
        <v>1.909</v>
      </c>
    </row>
    <row r="10" spans="1:8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1096283922</v>
      </c>
      <c r="G10" s="3">
        <v>1234.9934459999999</v>
      </c>
      <c r="H10" s="3">
        <v>1.9379999999999999</v>
      </c>
    </row>
    <row r="11" spans="1:8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4748646117</v>
      </c>
      <c r="G11" s="3">
        <v>3262.8871779999999</v>
      </c>
      <c r="H11" s="3">
        <v>10.483000000000001</v>
      </c>
    </row>
    <row r="12" spans="1:8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1613203167</v>
      </c>
      <c r="G12" s="3">
        <v>2413.0458090000002</v>
      </c>
      <c r="H12" s="3">
        <v>3.1379999999999999</v>
      </c>
    </row>
    <row r="13" spans="1:8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110566764</v>
      </c>
      <c r="G13" s="3">
        <v>1078.952769</v>
      </c>
      <c r="H13" s="3">
        <v>0.17799999999999999</v>
      </c>
    </row>
    <row r="14" spans="1:8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705811728</v>
      </c>
      <c r="G14" s="3">
        <v>1709.728255</v>
      </c>
      <c r="H14" s="3">
        <v>1.1020000000000001</v>
      </c>
    </row>
    <row r="15" spans="1:8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848068872</v>
      </c>
      <c r="G15" s="3">
        <v>1770.084807</v>
      </c>
      <c r="H15" s="3">
        <v>2.4180000000000001</v>
      </c>
    </row>
    <row r="16" spans="1:8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312848055</v>
      </c>
      <c r="G16" s="3">
        <v>1025.5262230000001</v>
      </c>
      <c r="H16" s="3">
        <v>0.55200000000000005</v>
      </c>
    </row>
    <row r="17" spans="1:8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691757457</v>
      </c>
      <c r="G17" s="3">
        <v>1823.697015</v>
      </c>
      <c r="H17" s="3">
        <v>1.6859999999999999</v>
      </c>
    </row>
    <row r="18" spans="1:8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416790081</v>
      </c>
      <c r="G18" s="3">
        <v>1402.3562059999999</v>
      </c>
      <c r="H18" s="3">
        <v>0.878</v>
      </c>
    </row>
    <row r="19" spans="1:8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862220592</v>
      </c>
      <c r="G19" s="3">
        <v>1307.488372</v>
      </c>
      <c r="H19" s="3">
        <v>1.494</v>
      </c>
    </row>
    <row r="20" spans="1:8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41670348</v>
      </c>
      <c r="G20" s="3">
        <v>1694.123186</v>
      </c>
      <c r="H20" s="3">
        <v>0.155</v>
      </c>
    </row>
    <row r="21" spans="1:8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905017419</v>
      </c>
      <c r="G21" s="3">
        <v>2737.143744</v>
      </c>
      <c r="H21" s="3">
        <v>1.238</v>
      </c>
    </row>
    <row r="22" spans="1:8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11133228</v>
      </c>
      <c r="G22" s="3">
        <v>2902.3013559999999</v>
      </c>
      <c r="H22" s="3">
        <v>0.13600000000000001</v>
      </c>
    </row>
    <row r="23" spans="1:8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112292814</v>
      </c>
      <c r="G23" s="3">
        <v>2798.2261149999999</v>
      </c>
      <c r="H23" s="3">
        <v>0.35899999999999999</v>
      </c>
    </row>
    <row r="24" spans="1:8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337920966</v>
      </c>
      <c r="G24" s="3">
        <v>2867.0170619999999</v>
      </c>
      <c r="H24" s="3">
        <v>0.79900000000000004</v>
      </c>
    </row>
    <row r="25" spans="1:8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337358109</v>
      </c>
      <c r="G25" s="3">
        <v>2746.7014239999999</v>
      </c>
      <c r="H25" s="3">
        <v>0.79500000000000004</v>
      </c>
    </row>
    <row r="26" spans="1:8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1405097019</v>
      </c>
      <c r="G26" s="3">
        <v>2050.3625010000001</v>
      </c>
      <c r="H26" s="3">
        <v>3.7730000000000001</v>
      </c>
    </row>
    <row r="27" spans="1:8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176706906</v>
      </c>
      <c r="G27" s="3">
        <v>2442.9638749999999</v>
      </c>
      <c r="H27" s="3">
        <v>0.34200000000000003</v>
      </c>
    </row>
    <row r="28" spans="1:8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295759035</v>
      </c>
      <c r="G28" s="3">
        <v>2213.9143730000001</v>
      </c>
      <c r="H28" s="3">
        <v>0.60199999999999998</v>
      </c>
    </row>
    <row r="29" spans="1:8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367654527</v>
      </c>
      <c r="G29" s="3">
        <v>2496.6353859999999</v>
      </c>
      <c r="H29" s="3">
        <v>0.65900000000000003</v>
      </c>
    </row>
    <row r="30" spans="1:8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975257850</v>
      </c>
      <c r="G30" s="3">
        <v>3505.9021990000001</v>
      </c>
      <c r="H30" s="3">
        <v>2.121</v>
      </c>
    </row>
    <row r="31" spans="1:8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813447585</v>
      </c>
      <c r="G31" s="3">
        <v>1859.755107</v>
      </c>
      <c r="H31" s="3">
        <v>1.992</v>
      </c>
    </row>
    <row r="32" spans="1:8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40496412</v>
      </c>
      <c r="G32" s="3">
        <v>2186.6313169999999</v>
      </c>
      <c r="H32" s="3">
        <v>0.21</v>
      </c>
    </row>
    <row r="33" spans="1:8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1674217110</v>
      </c>
      <c r="G33" s="3">
        <v>2793.1689849999998</v>
      </c>
      <c r="H33" s="3">
        <v>3.456</v>
      </c>
    </row>
    <row r="34" spans="1:8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292640193</v>
      </c>
      <c r="G34" s="3">
        <v>2268.774852</v>
      </c>
      <c r="H34" s="3">
        <v>0.60899999999999999</v>
      </c>
    </row>
    <row r="35" spans="1:8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57149826</v>
      </c>
      <c r="G35" s="3">
        <v>2216.5700660000002</v>
      </c>
      <c r="H35" s="3">
        <v>0.29799999999999999</v>
      </c>
    </row>
    <row r="36" spans="1:8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231531837</v>
      </c>
      <c r="G36" s="3">
        <v>2551.1182279999998</v>
      </c>
      <c r="H36" s="3">
        <v>0.48799999999999999</v>
      </c>
    </row>
    <row r="37" spans="1:8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21246555</v>
      </c>
      <c r="G37" s="3">
        <v>1445.3438779999999</v>
      </c>
      <c r="H37" s="3">
        <v>6.4000000000000001E-2</v>
      </c>
    </row>
    <row r="38" spans="1:8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169832448</v>
      </c>
      <c r="G38" s="3">
        <v>2119.0912360000002</v>
      </c>
      <c r="H38" s="3">
        <v>0.19</v>
      </c>
    </row>
    <row r="39" spans="1:8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70688814</v>
      </c>
      <c r="G39" s="3">
        <v>1651.8007709999999</v>
      </c>
      <c r="H39" s="3">
        <v>0.19600000000000001</v>
      </c>
    </row>
    <row r="40" spans="1:8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160266897</v>
      </c>
      <c r="G40" s="3">
        <v>1947.5392139999999</v>
      </c>
      <c r="H40" s="3">
        <v>0.312</v>
      </c>
    </row>
    <row r="41" spans="1:8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28984881</v>
      </c>
      <c r="G41" s="3">
        <v>1546.685219</v>
      </c>
      <c r="H41" s="3">
        <v>0.104</v>
      </c>
    </row>
    <row r="42" spans="1:8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16657899</v>
      </c>
      <c r="G42" s="3">
        <v>1559.2903679999999</v>
      </c>
      <c r="H42" s="3">
        <v>7.0999999999999994E-2</v>
      </c>
    </row>
    <row r="43" spans="1:8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21084501</v>
      </c>
      <c r="G43" s="3">
        <v>1982.557687</v>
      </c>
      <c r="H43" s="3">
        <v>0.115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1FE-37AA-422F-867A-B8D5233C71F6}">
  <dimension ref="A1:N43"/>
  <sheetViews>
    <sheetView workbookViewId="0">
      <selection activeCell="H8" sqref="H8"/>
    </sheetView>
  </sheetViews>
  <sheetFormatPr defaultRowHeight="15" x14ac:dyDescent="0.25"/>
  <sheetData>
    <row r="1" spans="1:1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65</v>
      </c>
      <c r="G1" s="2" t="s">
        <v>66</v>
      </c>
      <c r="H1" s="2" t="s">
        <v>11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2722539</v>
      </c>
      <c r="G2">
        <v>795.36634500000002</v>
      </c>
      <c r="H2">
        <v>2.4E-2</v>
      </c>
      <c r="J2" s="3">
        <f>Base7!H2-H2</f>
        <v>1.9999999999999983E-3</v>
      </c>
      <c r="K2" s="3">
        <f>Base7!F2-F2</f>
        <v>785910</v>
      </c>
      <c r="L2" s="3">
        <f>Base7!G2-G2</f>
        <v>229.59684499999992</v>
      </c>
      <c r="M2" s="4">
        <f>L2/Base7!G2</f>
        <v>0.22400496646128329</v>
      </c>
      <c r="N2" s="3" t="b">
        <f t="array" ref="N2">AND(A2:E2=BaseNoCounter!A2:E2)</f>
        <v>1</v>
      </c>
    </row>
    <row r="3" spans="1:14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10873494</v>
      </c>
      <c r="G3">
        <v>915.20023600000002</v>
      </c>
      <c r="H3">
        <v>5.0999999999999997E-2</v>
      </c>
      <c r="J3" s="3">
        <f>Base7!H3-H3</f>
        <v>1.0000000000000009E-3</v>
      </c>
      <c r="K3" s="3">
        <f>Base7!F3-F3</f>
        <v>3263916</v>
      </c>
      <c r="L3" s="3">
        <f>Base7!G3-G3</f>
        <v>274.71727900000008</v>
      </c>
      <c r="M3" s="4">
        <f>L3/Base7!G3</f>
        <v>0.23087085914522407</v>
      </c>
      <c r="N3" s="3" t="b">
        <f t="array" ref="N3">AND(A3:E3=BaseNoCounter!A3:E3)</f>
        <v>1</v>
      </c>
    </row>
    <row r="4" spans="1:14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13785453</v>
      </c>
      <c r="G4">
        <v>896.78981299999998</v>
      </c>
      <c r="H4">
        <v>0.06</v>
      </c>
      <c r="J4" s="3">
        <f>Base7!H4-H4</f>
        <v>3.0000000000000027E-3</v>
      </c>
      <c r="K4" s="3">
        <f>Base7!F4-F4</f>
        <v>2875953</v>
      </c>
      <c r="L4" s="3">
        <f>Base7!G4-G4</f>
        <v>187.09035899999992</v>
      </c>
      <c r="M4" s="4">
        <f>L4/Base7!G4</f>
        <v>0.17261166301693351</v>
      </c>
      <c r="N4" s="3" t="b">
        <f t="array" ref="N4">AND(A4:E4=BaseNoCounter!A4:E4)</f>
        <v>1</v>
      </c>
    </row>
    <row r="5" spans="1:14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72527547</v>
      </c>
      <c r="G5">
        <v>1072.7498849999999</v>
      </c>
      <c r="H5">
        <v>0.23200000000000001</v>
      </c>
      <c r="J5" s="3">
        <f>Base7!H5-H5</f>
        <v>1.1999999999999983E-2</v>
      </c>
      <c r="K5" s="3">
        <f>Base7!F5-F5</f>
        <v>24943518</v>
      </c>
      <c r="L5" s="3">
        <f>Base7!G5-G5</f>
        <v>368.93783400000007</v>
      </c>
      <c r="M5" s="4">
        <f>L5/Base7!G5</f>
        <v>0.25590689934981686</v>
      </c>
      <c r="N5" s="3" t="b">
        <f t="array" ref="N5">AND(A5:E5=BaseNoCounter!A5:E5)</f>
        <v>1</v>
      </c>
    </row>
    <row r="6" spans="1:14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37130061</v>
      </c>
      <c r="G6">
        <v>1018.713263</v>
      </c>
      <c r="H6">
        <v>0.14799999999999999</v>
      </c>
      <c r="J6" s="3">
        <f>Base7!H6-H6</f>
        <v>1.0000000000000009E-2</v>
      </c>
      <c r="K6" s="3">
        <f>Base7!F6-F6</f>
        <v>12674640</v>
      </c>
      <c r="L6" s="3">
        <f>Base7!G6-G6</f>
        <v>347.74582900000007</v>
      </c>
      <c r="M6" s="4">
        <f>L6/Base7!G6</f>
        <v>0.25448682001231843</v>
      </c>
      <c r="N6" s="3" t="b">
        <f t="array" ref="N6">AND(A6:E6=BaseNoCounter!A6:E6)</f>
        <v>1</v>
      </c>
    </row>
    <row r="7" spans="1:14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6543636</v>
      </c>
      <c r="G7">
        <v>826.00807899999995</v>
      </c>
      <c r="H7">
        <v>0.04</v>
      </c>
      <c r="J7" s="3">
        <f>Base7!H7-H7</f>
        <v>1.0000000000000009E-3</v>
      </c>
      <c r="K7" s="3">
        <f>Base7!F7-F7</f>
        <v>2122452</v>
      </c>
      <c r="L7" s="3">
        <f>Base7!G7-G7</f>
        <v>267.91870700000004</v>
      </c>
      <c r="M7" s="4">
        <f>L7/Base7!G7</f>
        <v>0.24491466012973198</v>
      </c>
      <c r="N7" s="3" t="b">
        <f t="array" ref="N7">AND(A7:E7=BaseNoCounter!A7:E7)</f>
        <v>1</v>
      </c>
    </row>
    <row r="8" spans="1:14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32918157</v>
      </c>
      <c r="G8">
        <v>806.63963799999999</v>
      </c>
      <c r="H8">
        <v>0.11700000000000001</v>
      </c>
      <c r="J8" s="3">
        <f>Base7!H8-H8</f>
        <v>2.9999999999999888E-3</v>
      </c>
      <c r="K8" s="3">
        <f>Base7!F8-F8</f>
        <v>10297194</v>
      </c>
      <c r="L8" s="3">
        <f>Base7!G8-G8</f>
        <v>252.32654600000012</v>
      </c>
      <c r="M8" s="4">
        <f>L8/Base7!G8</f>
        <v>0.23827630174827197</v>
      </c>
      <c r="N8" s="3" t="b">
        <f t="array" ref="N8">AND(A8:E8=BaseNoCounter!A8:E8)</f>
        <v>1</v>
      </c>
    </row>
    <row r="9" spans="1:14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407229555</v>
      </c>
      <c r="G9">
        <v>1650.9752490000001</v>
      </c>
      <c r="H9">
        <v>1.8859999999999999</v>
      </c>
      <c r="J9" s="3">
        <f>Base7!H9-H9</f>
        <v>2.3000000000000131E-2</v>
      </c>
      <c r="K9" s="3">
        <f>Base7!F9-F9</f>
        <v>161945832</v>
      </c>
      <c r="L9" s="3">
        <f>Base7!G9-G9</f>
        <v>656.55490199999986</v>
      </c>
      <c r="M9" s="4">
        <f>L9/Base7!G9</f>
        <v>0.28452711732302727</v>
      </c>
      <c r="N9" s="3" t="b">
        <f t="array" ref="N9">AND(A9:E9=BaseNoCounter!A9:E9)</f>
        <v>1</v>
      </c>
    </row>
    <row r="10" spans="1:14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865333932</v>
      </c>
      <c r="G10">
        <v>974.822045</v>
      </c>
      <c r="H10">
        <v>1.8740000000000001</v>
      </c>
      <c r="J10" s="3">
        <f>Base7!H10-H10</f>
        <v>6.3999999999999835E-2</v>
      </c>
      <c r="K10" s="3">
        <f>Base7!F10-F10</f>
        <v>230949990</v>
      </c>
      <c r="L10" s="3">
        <f>Base7!G10-G10</f>
        <v>260.17140099999995</v>
      </c>
      <c r="M10" s="4">
        <f>L10/Base7!G10</f>
        <v>0.21066622000518695</v>
      </c>
      <c r="N10" s="3" t="b">
        <f t="array" ref="N10">AND(A10:E10=BaseNoCounter!A10:E10)</f>
        <v>1</v>
      </c>
    </row>
    <row r="11" spans="1:14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3209704881</v>
      </c>
      <c r="G11">
        <v>2205.4506999999999</v>
      </c>
      <c r="H11">
        <v>9.7460000000000004</v>
      </c>
      <c r="J11" s="3">
        <f>Base7!H11-H11</f>
        <v>0.7370000000000001</v>
      </c>
      <c r="K11" s="3">
        <f>Base7!F11-F11</f>
        <v>1538941236</v>
      </c>
      <c r="L11" s="3">
        <f>Base7!G11-G11</f>
        <v>1057.4364780000001</v>
      </c>
      <c r="M11" s="4">
        <f>L11/Base7!G11</f>
        <v>0.32408000041489637</v>
      </c>
      <c r="N11" s="3" t="b">
        <f t="array" ref="N11">AND(A11:E11=BaseNoCounter!A11:E11)</f>
        <v>1</v>
      </c>
    </row>
    <row r="12" spans="1:14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1183671348</v>
      </c>
      <c r="G12">
        <v>1770.547718</v>
      </c>
      <c r="H12">
        <v>3.004</v>
      </c>
      <c r="J12" s="3">
        <f>Base7!H12-H12</f>
        <v>0.1339999999999999</v>
      </c>
      <c r="K12" s="3">
        <f>Base7!F12-F12</f>
        <v>429531819</v>
      </c>
      <c r="L12" s="3">
        <f>Base7!G12-G12</f>
        <v>642.49809100000016</v>
      </c>
      <c r="M12" s="4">
        <f>L12/Base7!G12</f>
        <v>0.26626021296556335</v>
      </c>
      <c r="N12" s="3" t="b">
        <f t="array" ref="N12">AND(A12:E12=BaseNoCounter!A12:E12)</f>
        <v>1</v>
      </c>
    </row>
    <row r="13" spans="1:14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84129663</v>
      </c>
      <c r="G13">
        <v>820.969427</v>
      </c>
      <c r="H13">
        <v>0.16200000000000001</v>
      </c>
      <c r="J13" s="3">
        <f>Base7!H13-H13</f>
        <v>1.5999999999999986E-2</v>
      </c>
      <c r="K13" s="3">
        <f>Base7!F13-F13</f>
        <v>26437101</v>
      </c>
      <c r="L13" s="3">
        <f>Base7!G13-G13</f>
        <v>257.98334199999999</v>
      </c>
      <c r="M13" s="4">
        <f>L13/Base7!G13</f>
        <v>0.23910531527631679</v>
      </c>
      <c r="N13" s="3" t="b">
        <f t="array" ref="N13">AND(A13:E13=BaseNoCounter!A13:E13)</f>
        <v>1</v>
      </c>
    </row>
    <row r="14" spans="1:14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530959788</v>
      </c>
      <c r="G14">
        <v>1286.174366</v>
      </c>
      <c r="H14">
        <v>1.0389999999999999</v>
      </c>
      <c r="J14" s="3">
        <f>Base7!H14-H14</f>
        <v>6.3000000000000167E-2</v>
      </c>
      <c r="K14" s="3">
        <f>Base7!F14-F14</f>
        <v>174851940</v>
      </c>
      <c r="L14" s="3">
        <f>Base7!G14-G14</f>
        <v>423.55388900000003</v>
      </c>
      <c r="M14" s="4">
        <f>L14/Base7!G14</f>
        <v>0.24773170108252088</v>
      </c>
      <c r="N14" s="3" t="b">
        <f t="array" ref="N14">AND(A14:E14=BaseNoCounter!A14:E14)</f>
        <v>1</v>
      </c>
    </row>
    <row r="15" spans="1:14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657035163</v>
      </c>
      <c r="G15">
        <v>1371.360273</v>
      </c>
      <c r="H15">
        <v>2.395</v>
      </c>
      <c r="J15" s="3">
        <f>Base7!H15-H15</f>
        <v>2.3000000000000131E-2</v>
      </c>
      <c r="K15" s="3">
        <f>Base7!F15-F15</f>
        <v>191033709</v>
      </c>
      <c r="L15" s="3">
        <f>Base7!G15-G15</f>
        <v>398.72453399999995</v>
      </c>
      <c r="M15" s="4">
        <f>L15/Base7!G15</f>
        <v>0.22525730542581848</v>
      </c>
      <c r="N15" s="3" t="b">
        <f t="array" ref="N15">AND(A15:E15=BaseNoCounter!A15:E15)</f>
        <v>1</v>
      </c>
    </row>
    <row r="16" spans="1:14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258722772</v>
      </c>
      <c r="G16">
        <v>848.10176300000001</v>
      </c>
      <c r="H16">
        <v>0.54500000000000004</v>
      </c>
      <c r="J16" s="3">
        <f>Base7!H16-H16</f>
        <v>7.0000000000000062E-3</v>
      </c>
      <c r="K16" s="3">
        <f>Base7!F16-F16</f>
        <v>54125283</v>
      </c>
      <c r="L16" s="3">
        <f>Base7!G16-G16</f>
        <v>177.42446000000007</v>
      </c>
      <c r="M16" s="4">
        <f>L16/Base7!G16</f>
        <v>0.17300821375486178</v>
      </c>
      <c r="N16" s="3" t="b">
        <f t="array" ref="N16">AND(A16:E16=BaseNoCounter!A16:E16)</f>
        <v>1</v>
      </c>
    </row>
    <row r="17" spans="1:14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527600613</v>
      </c>
      <c r="G17">
        <v>1390.9263330000001</v>
      </c>
      <c r="H17">
        <v>1.6140000000000001</v>
      </c>
      <c r="J17" s="3">
        <f>Base7!H17-H17</f>
        <v>7.1999999999999842E-2</v>
      </c>
      <c r="K17" s="3">
        <f>Base7!F17-F17</f>
        <v>164156844</v>
      </c>
      <c r="L17" s="3">
        <f>Base7!G17-G17</f>
        <v>432.77068199999985</v>
      </c>
      <c r="M17" s="4">
        <f>L17/Base7!G17</f>
        <v>0.23730404691154242</v>
      </c>
      <c r="N17" s="3" t="b">
        <f t="array" ref="N17">AND(A17:E17=BaseNoCounter!A17:E17)</f>
        <v>1</v>
      </c>
    </row>
    <row r="18" spans="1:14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312667503</v>
      </c>
      <c r="G18">
        <v>1052.0193099999999</v>
      </c>
      <c r="H18">
        <v>0.84699999999999998</v>
      </c>
      <c r="J18" s="3">
        <f>Base7!H18-H18</f>
        <v>3.1000000000000028E-2</v>
      </c>
      <c r="K18" s="3">
        <f>Base7!F18-F18</f>
        <v>104122578</v>
      </c>
      <c r="L18" s="3">
        <f>Base7!G18-G18</f>
        <v>350.33689600000002</v>
      </c>
      <c r="M18" s="4">
        <f>L18/Base7!G18</f>
        <v>0.24982019154696852</v>
      </c>
      <c r="N18" s="3" t="b">
        <f t="array" ref="N18">AND(A18:E18=BaseNoCounter!A18:E18)</f>
        <v>1</v>
      </c>
    </row>
    <row r="19" spans="1:14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668166348</v>
      </c>
      <c r="G19">
        <v>1013.220675</v>
      </c>
      <c r="H19">
        <v>1.4350000000000001</v>
      </c>
      <c r="J19" s="3">
        <f>Base7!H19-H19</f>
        <v>5.8999999999999941E-2</v>
      </c>
      <c r="K19" s="3">
        <f>Base7!F19-F19</f>
        <v>194054244</v>
      </c>
      <c r="L19" s="3">
        <f>Base7!G19-G19</f>
        <v>294.267697</v>
      </c>
      <c r="M19" s="4">
        <f>L19/Base7!G19</f>
        <v>0.22506333769521278</v>
      </c>
      <c r="N19" s="3" t="b">
        <f t="array" ref="N19">AND(A19:E19=BaseNoCounter!A19:E19)</f>
        <v>1</v>
      </c>
    </row>
    <row r="20" spans="1:14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29981400</v>
      </c>
      <c r="G20">
        <v>1218.9047439999999</v>
      </c>
      <c r="H20">
        <v>0.14499999999999999</v>
      </c>
      <c r="J20" s="3">
        <f>Base7!H20-H20</f>
        <v>1.0000000000000009E-2</v>
      </c>
      <c r="K20" s="3">
        <f>Base7!F20-F20</f>
        <v>11688948</v>
      </c>
      <c r="L20" s="3">
        <f>Base7!G20-G20</f>
        <v>475.2184420000001</v>
      </c>
      <c r="M20" s="4">
        <f>L20/Base7!G20</f>
        <v>0.28050996877153894</v>
      </c>
      <c r="N20" s="3" t="b">
        <f t="array" ref="N20">AND(A20:E20=BaseNoCounter!A20:E20)</f>
        <v>1</v>
      </c>
    </row>
    <row r="21" spans="1:14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627038673</v>
      </c>
      <c r="G21">
        <v>1896.422041</v>
      </c>
      <c r="H21">
        <v>1.0629999999999999</v>
      </c>
      <c r="J21" s="3">
        <f>Base7!H21-H21</f>
        <v>0.17500000000000004</v>
      </c>
      <c r="K21" s="3">
        <f>Base7!F21-F21</f>
        <v>277978746</v>
      </c>
      <c r="L21" s="3">
        <f>Base7!G21-G21</f>
        <v>840.72170299999993</v>
      </c>
      <c r="M21" s="4">
        <f>L21/Base7!G21</f>
        <v>0.30715292349658929</v>
      </c>
      <c r="N21" s="3" t="b">
        <f t="array" ref="N21">AND(A21:E21=BaseNoCounter!A21:E21)</f>
        <v>1</v>
      </c>
    </row>
    <row r="22" spans="1:14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7396524</v>
      </c>
      <c r="G22">
        <v>1928.186653</v>
      </c>
      <c r="H22">
        <v>0.123</v>
      </c>
      <c r="J22" s="3">
        <f>Base7!H22-H22</f>
        <v>1.3000000000000012E-2</v>
      </c>
      <c r="K22" s="3">
        <f>Base7!F22-F22</f>
        <v>3736704</v>
      </c>
      <c r="L22" s="3">
        <f>Base7!G22-G22</f>
        <v>974.11470299999996</v>
      </c>
      <c r="M22" s="4">
        <f>L22/Base7!G22</f>
        <v>0.33563527129468768</v>
      </c>
      <c r="N22" s="3" t="b">
        <f t="array" ref="N22">AND(A22:E22=BaseNoCounter!A22:E22)</f>
        <v>1</v>
      </c>
    </row>
    <row r="23" spans="1:14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84375039</v>
      </c>
      <c r="G23">
        <v>2102.5427110000001</v>
      </c>
      <c r="H23">
        <v>0.33200000000000002</v>
      </c>
      <c r="J23" s="3">
        <f>Base7!H23-H23</f>
        <v>2.6999999999999968E-2</v>
      </c>
      <c r="K23" s="3">
        <f>Base7!F23-F23</f>
        <v>27917775</v>
      </c>
      <c r="L23" s="3">
        <f>Base7!G23-G23</f>
        <v>695.68340399999988</v>
      </c>
      <c r="M23" s="4">
        <f>L23/Base7!G23</f>
        <v>0.24861586426871007</v>
      </c>
      <c r="N23" s="3" t="b">
        <f t="array" ref="N23">AND(A23:E23=BaseNoCounter!A23:E23)</f>
        <v>1</v>
      </c>
    </row>
    <row r="24" spans="1:14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224130513</v>
      </c>
      <c r="G24">
        <v>1901.586671</v>
      </c>
      <c r="H24">
        <v>0.70299999999999996</v>
      </c>
      <c r="J24" s="3">
        <f>Base7!H24-H24</f>
        <v>9.6000000000000085E-2</v>
      </c>
      <c r="K24" s="3">
        <f>Base7!F24-F24</f>
        <v>113790453</v>
      </c>
      <c r="L24" s="3">
        <f>Base7!G24-G24</f>
        <v>965.43039099999987</v>
      </c>
      <c r="M24" s="4">
        <f>L24/Base7!G24</f>
        <v>0.33673688370955357</v>
      </c>
      <c r="N24" s="3" t="b">
        <f t="array" ref="N24">AND(A24:E24=BaseNoCounter!A24:E24)</f>
        <v>1</v>
      </c>
    </row>
    <row r="25" spans="1:14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232143882</v>
      </c>
      <c r="G25">
        <v>1890.068489</v>
      </c>
      <c r="H25">
        <v>0.70199999999999996</v>
      </c>
      <c r="J25" s="3">
        <f>Base7!H25-H25</f>
        <v>9.3000000000000083E-2</v>
      </c>
      <c r="K25" s="3">
        <f>Base7!F25-F25</f>
        <v>105214227</v>
      </c>
      <c r="L25" s="3">
        <f>Base7!G25-G25</f>
        <v>856.63293499999986</v>
      </c>
      <c r="M25" s="4">
        <f>L25/Base7!G25</f>
        <v>0.31187697633057326</v>
      </c>
      <c r="N25" s="3" t="b">
        <f t="array" ref="N25">AND(A25:E25=BaseNoCounter!A25:E25)</f>
        <v>1</v>
      </c>
    </row>
    <row r="26" spans="1:14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1012236663</v>
      </c>
      <c r="G26">
        <v>1477.088107</v>
      </c>
      <c r="H26">
        <v>3.47</v>
      </c>
      <c r="J26" s="3">
        <f>Base7!H26-H26</f>
        <v>0.30299999999999994</v>
      </c>
      <c r="K26" s="3">
        <f>Base7!F26-F26</f>
        <v>392860356</v>
      </c>
      <c r="L26" s="3">
        <f>Base7!G26-G26</f>
        <v>573.27439400000003</v>
      </c>
      <c r="M26" s="4">
        <f>L26/Base7!G26</f>
        <v>0.27959660485421645</v>
      </c>
      <c r="N26" s="3" t="b">
        <f t="array" ref="N26">AND(A26:E26=BaseNoCounter!A26:E26)</f>
        <v>1</v>
      </c>
    </row>
    <row r="27" spans="1:14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118530435</v>
      </c>
      <c r="G27">
        <v>1638.67716</v>
      </c>
      <c r="H27">
        <v>0.29299999999999998</v>
      </c>
      <c r="J27" s="3">
        <f>Base7!H27-H27</f>
        <v>4.9000000000000044E-2</v>
      </c>
      <c r="K27" s="3">
        <f>Base7!F27-F27</f>
        <v>58176471</v>
      </c>
      <c r="L27" s="3">
        <f>Base7!G27-G27</f>
        <v>804.28671499999996</v>
      </c>
      <c r="M27" s="4">
        <f>L27/Base7!G27</f>
        <v>0.3292257913555926</v>
      </c>
      <c r="N27" s="3" t="b">
        <f t="array" ref="N27">AND(A27:E27=BaseNoCounter!A27:E27)</f>
        <v>1</v>
      </c>
    </row>
    <row r="28" spans="1:14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211609749</v>
      </c>
      <c r="G28">
        <v>1584.0120139999999</v>
      </c>
      <c r="H28">
        <v>0.53500000000000003</v>
      </c>
      <c r="J28" s="3">
        <f>Base7!H28-H28</f>
        <v>6.6999999999999948E-2</v>
      </c>
      <c r="K28" s="3">
        <f>Base7!F28-F28</f>
        <v>84149286</v>
      </c>
      <c r="L28" s="3">
        <f>Base7!G28-G28</f>
        <v>629.90235900000016</v>
      </c>
      <c r="M28" s="4">
        <f>L28/Base7!G28</f>
        <v>0.2845197477743644</v>
      </c>
      <c r="N28" s="3" t="b">
        <f t="array" ref="N28">AND(A28:E28=BaseNoCounter!A28:E28)</f>
        <v>1</v>
      </c>
    </row>
    <row r="29" spans="1:14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245192151</v>
      </c>
      <c r="G29">
        <v>1665.028867</v>
      </c>
      <c r="H29">
        <v>0.55800000000000005</v>
      </c>
      <c r="J29" s="3">
        <f>Base7!H29-H29</f>
        <v>0.10099999999999998</v>
      </c>
      <c r="K29" s="3">
        <f>Base7!F29-F29</f>
        <v>122462376</v>
      </c>
      <c r="L29" s="3">
        <f>Base7!G29-G29</f>
        <v>831.60651899999993</v>
      </c>
      <c r="M29" s="4">
        <f>L29/Base7!G29</f>
        <v>0.33309089651747809</v>
      </c>
      <c r="N29" s="3" t="b">
        <f t="array" ref="N29">AND(A29:E29=BaseNoCounter!A29:E29)</f>
        <v>1</v>
      </c>
    </row>
    <row r="30" spans="1:14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641029959</v>
      </c>
      <c r="G30">
        <v>2304.404258</v>
      </c>
      <c r="H30">
        <v>1.8440000000000001</v>
      </c>
      <c r="J30" s="3">
        <f>Base7!H30-H30</f>
        <v>0.27699999999999991</v>
      </c>
      <c r="K30" s="3">
        <f>Base7!F30-F30</f>
        <v>334227891</v>
      </c>
      <c r="L30" s="3">
        <f>Base7!G30-G30</f>
        <v>1201.4979410000001</v>
      </c>
      <c r="M30" s="4">
        <f>L30/Base7!G30</f>
        <v>0.34270720425193468</v>
      </c>
      <c r="N30" s="3" t="b">
        <f t="array" ref="N30">AND(A30:E30=BaseNoCounter!A30:E30)</f>
        <v>1</v>
      </c>
    </row>
    <row r="31" spans="1:14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594464247</v>
      </c>
      <c r="G31">
        <v>1359.1016059999999</v>
      </c>
      <c r="H31">
        <v>1.794</v>
      </c>
      <c r="J31" s="3">
        <f>Base7!H31-H31</f>
        <v>0.19799999999999995</v>
      </c>
      <c r="K31" s="3">
        <f>Base7!F31-F31</f>
        <v>218983338</v>
      </c>
      <c r="L31" s="3">
        <f>Base7!G31-G31</f>
        <v>500.65350100000001</v>
      </c>
      <c r="M31" s="4">
        <f>L31/Base7!G31</f>
        <v>0.26920399310402326</v>
      </c>
      <c r="N31" s="3" t="b">
        <f t="array" ref="N31">AND(A31:E31=BaseNoCounter!A31:E31)</f>
        <v>1</v>
      </c>
    </row>
    <row r="32" spans="1:14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28819704</v>
      </c>
      <c r="G32">
        <v>1556.139525</v>
      </c>
      <c r="H32">
        <v>0.189</v>
      </c>
      <c r="J32" s="3">
        <f>Base7!H32-H32</f>
        <v>2.0999999999999991E-2</v>
      </c>
      <c r="K32" s="3">
        <f>Base7!F32-F32</f>
        <v>11676708</v>
      </c>
      <c r="L32" s="3">
        <f>Base7!G32-G32</f>
        <v>630.4917919999998</v>
      </c>
      <c r="M32" s="4">
        <f>L32/Base7!G32</f>
        <v>0.28833932227085168</v>
      </c>
      <c r="N32" s="3" t="b">
        <f t="array" ref="N32">AND(A32:E32=BaseNoCounter!A32:E32)</f>
        <v>1</v>
      </c>
    </row>
    <row r="33" spans="1:14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1187415153</v>
      </c>
      <c r="G33">
        <v>1981.0161760000001</v>
      </c>
      <c r="H33">
        <v>3.097</v>
      </c>
      <c r="J33" s="3">
        <f>Base7!H33-H33</f>
        <v>0.35899999999999999</v>
      </c>
      <c r="K33" s="3">
        <f>Base7!F33-F33</f>
        <v>486801957</v>
      </c>
      <c r="L33" s="3">
        <f>Base7!G33-G33</f>
        <v>812.15280899999971</v>
      </c>
      <c r="M33" s="4">
        <f>L33/Base7!G33</f>
        <v>0.2907639363609788</v>
      </c>
      <c r="N33" s="3" t="b">
        <f t="array" ref="N33">AND(A33:E33=BaseNoCounter!A33:E33)</f>
        <v>1</v>
      </c>
    </row>
    <row r="34" spans="1:14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222813261</v>
      </c>
      <c r="G34">
        <v>1727.4220539999999</v>
      </c>
      <c r="H34">
        <v>0.58399999999999996</v>
      </c>
      <c r="J34" s="3">
        <f>Base7!H34-H34</f>
        <v>2.5000000000000022E-2</v>
      </c>
      <c r="K34" s="3">
        <f>Base7!F34-F34</f>
        <v>69826932</v>
      </c>
      <c r="L34" s="3">
        <f>Base7!G34-G34</f>
        <v>541.35279800000012</v>
      </c>
      <c r="M34" s="4">
        <f>L34/Base7!G34</f>
        <v>0.2386101897783201</v>
      </c>
      <c r="N34" s="3" t="b">
        <f t="array" ref="N34">AND(A34:E34=BaseNoCounter!A34:E34)</f>
        <v>1</v>
      </c>
    </row>
    <row r="35" spans="1:14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43198770</v>
      </c>
      <c r="G35">
        <v>1675.474925</v>
      </c>
      <c r="H35">
        <v>0.28100000000000003</v>
      </c>
      <c r="J35" s="3">
        <f>Base7!H35-H35</f>
        <v>1.699999999999996E-2</v>
      </c>
      <c r="K35" s="3">
        <f>Base7!F35-F35</f>
        <v>13951056</v>
      </c>
      <c r="L35" s="3">
        <f>Base7!G35-G35</f>
        <v>541.09514100000024</v>
      </c>
      <c r="M35" s="4">
        <f>L35/Base7!G35</f>
        <v>0.24411370941973201</v>
      </c>
      <c r="N35" s="3" t="b">
        <f t="array" ref="N35">AND(A35:E35=BaseNoCounter!A35:E35)</f>
        <v>1</v>
      </c>
    </row>
    <row r="36" spans="1:14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176932875</v>
      </c>
      <c r="G36">
        <v>1949.523177</v>
      </c>
      <c r="H36">
        <v>0.45</v>
      </c>
      <c r="J36" s="3">
        <f>Base7!H36-H36</f>
        <v>3.7999999999999978E-2</v>
      </c>
      <c r="K36" s="3">
        <f>Base7!F36-F36</f>
        <v>54598962</v>
      </c>
      <c r="L36" s="3">
        <f>Base7!G36-G36</f>
        <v>601.59505099999978</v>
      </c>
      <c r="M36" s="4">
        <f>L36/Base7!G36</f>
        <v>0.23581621753047183</v>
      </c>
      <c r="N36" s="3" t="b">
        <f t="array" ref="N36">AND(A36:E36=BaseNoCounter!A36:E36)</f>
        <v>1</v>
      </c>
    </row>
    <row r="37" spans="1:14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15713916</v>
      </c>
      <c r="G37">
        <v>1068.973878</v>
      </c>
      <c r="H37">
        <v>6.0999999999999999E-2</v>
      </c>
      <c r="J37" s="3">
        <f>Base7!H37-H37</f>
        <v>3.0000000000000027E-3</v>
      </c>
      <c r="K37" s="3">
        <f>Base7!F37-F37</f>
        <v>5532639</v>
      </c>
      <c r="L37" s="3">
        <f>Base7!G37-G37</f>
        <v>376.36999999999989</v>
      </c>
      <c r="M37" s="4">
        <f>L37/Base7!G37</f>
        <v>0.26040169798263046</v>
      </c>
      <c r="N37" s="3" t="b">
        <f t="array" ref="N37">AND(A37:E37=BaseNoCounter!A37:E37)</f>
        <v>1</v>
      </c>
    </row>
    <row r="38" spans="1:14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120587763</v>
      </c>
      <c r="G38">
        <v>1504.638688</v>
      </c>
      <c r="H38">
        <v>0.16500000000000001</v>
      </c>
      <c r="J38" s="3">
        <f>Base7!H38-H38</f>
        <v>2.4999999999999994E-2</v>
      </c>
      <c r="K38" s="3">
        <f>Base7!F38-F38</f>
        <v>49244685</v>
      </c>
      <c r="L38" s="3">
        <f>Base7!G38-G38</f>
        <v>614.45254800000021</v>
      </c>
      <c r="M38" s="4">
        <f>L38/Base7!G38</f>
        <v>0.28996040262987532</v>
      </c>
      <c r="N38" s="3" t="b">
        <f t="array" ref="N38">AND(A38:E38=BaseNoCounter!A38:E38)</f>
        <v>1</v>
      </c>
    </row>
    <row r="39" spans="1:14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49818177</v>
      </c>
      <c r="G39">
        <v>1164.112093</v>
      </c>
      <c r="H39">
        <v>0.184</v>
      </c>
      <c r="J39" s="3">
        <f>Base7!H39-H39</f>
        <v>1.2000000000000011E-2</v>
      </c>
      <c r="K39" s="3">
        <f>Base7!F39-F39</f>
        <v>20870637</v>
      </c>
      <c r="L39" s="3">
        <f>Base7!G39-G39</f>
        <v>487.68867799999998</v>
      </c>
      <c r="M39" s="4">
        <f>L39/Base7!G39</f>
        <v>0.29524667051992798</v>
      </c>
      <c r="N39" s="3" t="b">
        <f t="array" ref="N39">AND(A39:E39=BaseNoCounter!A39:E39)</f>
        <v>1</v>
      </c>
    </row>
    <row r="40" spans="1:14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112623231</v>
      </c>
      <c r="G40">
        <v>1368.580555</v>
      </c>
      <c r="H40">
        <v>0.28000000000000003</v>
      </c>
      <c r="J40" s="3">
        <f>Base7!H40-H40</f>
        <v>3.1999999999999973E-2</v>
      </c>
      <c r="K40" s="3">
        <f>Base7!F40-F40</f>
        <v>47643666</v>
      </c>
      <c r="L40" s="3">
        <f>Base7!G40-G40</f>
        <v>578.9586589999999</v>
      </c>
      <c r="M40" s="4">
        <f>L40/Base7!G40</f>
        <v>0.29727702263354783</v>
      </c>
      <c r="N40" s="3" t="b">
        <f t="array" ref="N40">AND(A40:E40=BaseNoCounter!A40:E40)</f>
        <v>1</v>
      </c>
    </row>
    <row r="41" spans="1:14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20832300</v>
      </c>
      <c r="G41">
        <v>1111.6488790000001</v>
      </c>
      <c r="H41">
        <v>9.4E-2</v>
      </c>
      <c r="J41" s="3">
        <f>Base7!H41-H41</f>
        <v>9.999999999999995E-3</v>
      </c>
      <c r="K41" s="3">
        <f>Base7!F41-F41</f>
        <v>8152581</v>
      </c>
      <c r="L41" s="3">
        <f>Base7!G41-G41</f>
        <v>435.03633999999988</v>
      </c>
      <c r="M41" s="4">
        <f>L41/Base7!G41</f>
        <v>0.2812701218424199</v>
      </c>
      <c r="N41" s="3" t="b">
        <f t="array" ref="N41">AND(A41:E41=BaseNoCounter!A41:E41)</f>
        <v>1</v>
      </c>
    </row>
    <row r="42" spans="1:14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12307191</v>
      </c>
      <c r="G42">
        <v>1152.0351020000001</v>
      </c>
      <c r="H42">
        <v>6.6000000000000003E-2</v>
      </c>
      <c r="J42" s="3">
        <f>Base7!H42-H42</f>
        <v>4.9999999999999906E-3</v>
      </c>
      <c r="K42" s="3">
        <f>Base7!F42-F42</f>
        <v>4350708</v>
      </c>
      <c r="L42" s="3">
        <f>Base7!G42-G42</f>
        <v>407.25526599999989</v>
      </c>
      <c r="M42" s="4">
        <f>L42/Base7!G42</f>
        <v>0.26117987666553705</v>
      </c>
      <c r="N42" s="3" t="b">
        <f t="array" ref="N42">AND(A42:E42=BaseNoCounter!A42:E42)</f>
        <v>1</v>
      </c>
    </row>
    <row r="43" spans="1:14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15382509</v>
      </c>
      <c r="G43">
        <v>1446.404231</v>
      </c>
      <c r="H43">
        <v>0.108</v>
      </c>
      <c r="J43" s="3">
        <f>Base7!H43-H43</f>
        <v>7.0000000000000062E-3</v>
      </c>
      <c r="K43" s="3">
        <f>Base7!F43-F43</f>
        <v>5701992</v>
      </c>
      <c r="L43" s="3">
        <f>Base7!G43-G43</f>
        <v>536.15345600000001</v>
      </c>
      <c r="M43" s="4">
        <f>L43/Base7!G43</f>
        <v>0.27043523601641356</v>
      </c>
      <c r="N43" s="3" t="b">
        <f t="array" ref="N43">AND(A43:E43=BaseNoCounter!A43:E43)</f>
        <v>1</v>
      </c>
    </row>
  </sheetData>
  <conditionalFormatting sqref="N1:N43">
    <cfRule type="containsText" dxfId="3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4417-0625-48E8-BF7A-4047273F6A14}">
  <dimension ref="A1:N43"/>
  <sheetViews>
    <sheetView workbookViewId="0">
      <selection activeCell="G12" sqref="G12"/>
    </sheetView>
  </sheetViews>
  <sheetFormatPr defaultRowHeight="15" x14ac:dyDescent="0.25"/>
  <cols>
    <col min="9" max="9" width="8.85546875" customWidth="1"/>
    <col min="10" max="10" width="10.28515625" style="3" bestFit="1" customWidth="1"/>
    <col min="11" max="11" width="11" style="3" bestFit="1" customWidth="1"/>
    <col min="12" max="12" width="10.7109375" style="3" bestFit="1" customWidth="1"/>
    <col min="13" max="13" width="11.28515625" style="3" customWidth="1"/>
    <col min="14" max="14" width="9.140625" style="3"/>
  </cols>
  <sheetData>
    <row r="1" spans="1:14" ht="30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11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3797706</v>
      </c>
      <c r="G2">
        <v>1109.467134</v>
      </c>
      <c r="H2">
        <v>2.5000000000000001E-2</v>
      </c>
      <c r="J2" s="3">
        <f>Base7!H2-H2</f>
        <v>9.9999999999999742E-4</v>
      </c>
      <c r="K2" s="3">
        <f>Base7!F2-F2</f>
        <v>-289257</v>
      </c>
      <c r="L2" s="3">
        <f>Base7!G2-G2</f>
        <v>-84.503944000000047</v>
      </c>
      <c r="M2" s="4">
        <f>L2/Base7!G2</f>
        <v>-8.2445833005963906E-2</v>
      </c>
      <c r="N2" s="3" t="b">
        <f t="array" ref="N2">AND(A2:E2=BaseNoCounter!A2:E2)</f>
        <v>1</v>
      </c>
    </row>
    <row r="3" spans="1:14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13283517</v>
      </c>
      <c r="G3">
        <v>1118.0470499999999</v>
      </c>
      <c r="H3">
        <v>5.0999999999999997E-2</v>
      </c>
      <c r="J3" s="3">
        <f>Base7!H3-H3</f>
        <v>1.0000000000000009E-3</v>
      </c>
      <c r="K3" s="3">
        <f>Base7!F3-F3</f>
        <v>853893</v>
      </c>
      <c r="L3" s="3">
        <f>Base7!G3-G3</f>
        <v>71.870465000000195</v>
      </c>
      <c r="M3" s="4">
        <f>L3/Base7!G3</f>
        <v>6.0399535340901499E-2</v>
      </c>
      <c r="N3" s="3" t="b">
        <f t="array" ref="N3">AND(A3:E3=BaseNoCounter!A3:E3)</f>
        <v>1</v>
      </c>
    </row>
    <row r="4" spans="1:14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16902960</v>
      </c>
      <c r="G4">
        <v>1099.594067</v>
      </c>
      <c r="H4">
        <v>6.2E-2</v>
      </c>
      <c r="J4" s="3">
        <f>Base7!H4-H4</f>
        <v>1.0000000000000009E-3</v>
      </c>
      <c r="K4" s="3">
        <f>Base7!F4-F4</f>
        <v>-241554</v>
      </c>
      <c r="L4" s="3">
        <f>Base7!G4-G4</f>
        <v>-15.713895000000093</v>
      </c>
      <c r="M4" s="4">
        <f>L4/Base7!G4</f>
        <v>-1.4497815723489491E-2</v>
      </c>
      <c r="N4" s="3" t="b">
        <f t="array" ref="N4">AND(A4:E4=BaseNoCounter!A4:E4)</f>
        <v>1</v>
      </c>
    </row>
    <row r="5" spans="1:14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84426804</v>
      </c>
      <c r="G5">
        <v>1248.750965</v>
      </c>
      <c r="H5">
        <v>0.23899999999999999</v>
      </c>
      <c r="J5" s="3">
        <f>Base7!H5-H5</f>
        <v>5.0000000000000044E-3</v>
      </c>
      <c r="K5" s="3">
        <f>Base7!F5-F5</f>
        <v>13044261</v>
      </c>
      <c r="L5" s="3">
        <f>Base7!G5-G5</f>
        <v>192.93675400000006</v>
      </c>
      <c r="M5" s="4">
        <f>L5/Base7!G5</f>
        <v>0.13382700806650907</v>
      </c>
      <c r="N5" s="3" t="b">
        <f t="array" ref="N5">AND(A5:E5=BaseNoCounter!A5:E5)</f>
        <v>1</v>
      </c>
    </row>
    <row r="6" spans="1:14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40980300</v>
      </c>
      <c r="G6">
        <v>1124.3497589999999</v>
      </c>
      <c r="H6">
        <v>0.16600000000000001</v>
      </c>
      <c r="J6" s="3">
        <f>Base7!H6-H6</f>
        <v>-8.0000000000000071E-3</v>
      </c>
      <c r="K6" s="3">
        <f>Base7!F6-F6</f>
        <v>8824401</v>
      </c>
      <c r="L6" s="3">
        <f>Base7!G6-G6</f>
        <v>242.10933300000011</v>
      </c>
      <c r="M6" s="4">
        <f>L6/Base7!G6</f>
        <v>0.17718008128998575</v>
      </c>
      <c r="N6" s="3" t="b">
        <f t="array" ref="N6">AND(A6:E6=BaseNoCounter!A6:E6)</f>
        <v>1</v>
      </c>
    </row>
    <row r="7" spans="1:14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8886963</v>
      </c>
      <c r="G7">
        <v>1121.8080030000001</v>
      </c>
      <c r="H7">
        <v>4.1000000000000002E-2</v>
      </c>
      <c r="J7" s="3">
        <f>Base7!H7-H7</f>
        <v>0</v>
      </c>
      <c r="K7" s="3">
        <f>Base7!F7-F7</f>
        <v>-220875</v>
      </c>
      <c r="L7" s="3">
        <f>Base7!G7-G7</f>
        <v>-27.881217000000106</v>
      </c>
      <c r="M7" s="4">
        <f>L7/Base7!G7</f>
        <v>-2.5487278816847717E-2</v>
      </c>
      <c r="N7" s="3" t="b">
        <f t="array" ref="N7">AND(A7:E7=BaseNoCounter!A7:E7)</f>
        <v>1</v>
      </c>
    </row>
    <row r="8" spans="1:14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47571858</v>
      </c>
      <c r="G8">
        <v>1165.7197679999999</v>
      </c>
      <c r="H8">
        <v>0.122</v>
      </c>
      <c r="J8" s="3">
        <f>Base7!H8-H8</f>
        <v>-2.0000000000000018E-3</v>
      </c>
      <c r="K8" s="3">
        <f>Base7!F8-F8</f>
        <v>-4356507</v>
      </c>
      <c r="L8" s="3">
        <f>Base7!G8-G8</f>
        <v>-106.75358399999982</v>
      </c>
      <c r="M8" s="4">
        <f>L8/Base7!G8</f>
        <v>-0.10080924737064106</v>
      </c>
      <c r="N8" s="3" t="b">
        <f t="array" ref="N8">AND(A8:E8=BaseNoCounter!A8:E8)</f>
        <v>1</v>
      </c>
    </row>
    <row r="9" spans="1:14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320036760</v>
      </c>
      <c r="G9">
        <v>1297.481391</v>
      </c>
      <c r="H9">
        <v>1.8260000000000001</v>
      </c>
      <c r="J9" s="3">
        <f>Base7!H9-H9</f>
        <v>8.2999999999999963E-2</v>
      </c>
      <c r="K9" s="3">
        <f>Base7!F9-F9</f>
        <v>249138627</v>
      </c>
      <c r="L9" s="3">
        <f>Base7!G9-G9</f>
        <v>1010.0487599999999</v>
      </c>
      <c r="M9" s="4">
        <f>L9/Base7!G9</f>
        <v>0.43771855356354994</v>
      </c>
      <c r="N9" s="3" t="b">
        <f t="array" ref="N9">AND(A9:E9=BaseNoCounter!A9:E9)</f>
        <v>1</v>
      </c>
    </row>
    <row r="10" spans="1:14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1033206165</v>
      </c>
      <c r="G10">
        <v>1163.934649</v>
      </c>
      <c r="H10">
        <v>1.931</v>
      </c>
      <c r="J10" s="3">
        <f>Base7!H10-H10</f>
        <v>6.9999999999998952E-3</v>
      </c>
      <c r="K10" s="3">
        <f>Base7!F10-F10</f>
        <v>63077757</v>
      </c>
      <c r="L10" s="3">
        <f>Base7!G10-G10</f>
        <v>71.058796999999913</v>
      </c>
      <c r="M10" s="4">
        <f>L10/Base7!G10</f>
        <v>5.7537792795703563E-2</v>
      </c>
      <c r="N10" s="3" t="b">
        <f t="array" ref="N10">AND(A10:E10=BaseNoCounter!A10:E10)</f>
        <v>1</v>
      </c>
    </row>
    <row r="11" spans="1:14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2420151983</v>
      </c>
      <c r="G11">
        <v>1662.9335349999999</v>
      </c>
      <c r="H11">
        <v>9.2669999999999995</v>
      </c>
      <c r="J11" s="3">
        <f>Base7!H11-H11</f>
        <v>1.2160000000000011</v>
      </c>
      <c r="K11" s="3">
        <f>Base7!F11-F11</f>
        <v>2328494134</v>
      </c>
      <c r="L11" s="3">
        <f>Base7!G11-G11</f>
        <v>1599.9536430000001</v>
      </c>
      <c r="M11" s="4">
        <f>L11/Base7!G11</f>
        <v>0.49034905460037947</v>
      </c>
      <c r="N11" s="3" t="b">
        <f t="array" ref="N11">AND(A11:E11=BaseNoCounter!A11:E11)</f>
        <v>1</v>
      </c>
    </row>
    <row r="12" spans="1:14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909727167</v>
      </c>
      <c r="G12">
        <v>1360.7792079999999</v>
      </c>
      <c r="H12">
        <v>2.8</v>
      </c>
      <c r="J12" s="3">
        <f>Base7!H12-H12</f>
        <v>0.33800000000000008</v>
      </c>
      <c r="K12" s="3">
        <f>Base7!F12-F12</f>
        <v>703476000</v>
      </c>
      <c r="L12" s="3">
        <f>Base7!G12-G12</f>
        <v>1052.2666010000003</v>
      </c>
      <c r="M12" s="4">
        <f>L12/Base7!G12</f>
        <v>0.43607402606089529</v>
      </c>
      <c r="N12" s="3" t="b">
        <f t="array" ref="N12">AND(A12:E12=BaseNoCounter!A12:E12)</f>
        <v>1</v>
      </c>
    </row>
    <row r="13" spans="1:14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110983473</v>
      </c>
      <c r="G13">
        <v>1083.0191749999999</v>
      </c>
      <c r="H13">
        <v>0.16700000000000001</v>
      </c>
      <c r="J13" s="3">
        <f>Base7!H13-H13</f>
        <v>1.0999999999999982E-2</v>
      </c>
      <c r="K13" s="3">
        <f>Base7!F13-F13</f>
        <v>-416709</v>
      </c>
      <c r="L13" s="3">
        <f>Base7!G13-G13</f>
        <v>-4.0664059999999154</v>
      </c>
      <c r="M13" s="4">
        <f>L13/Base7!G13</f>
        <v>-3.7688452329278145E-3</v>
      </c>
      <c r="N13" s="3" t="b">
        <f t="array" ref="N13">AND(A13:E13=BaseNoCounter!A13:E13)</f>
        <v>1</v>
      </c>
    </row>
    <row r="14" spans="1:14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527167404</v>
      </c>
      <c r="G14">
        <v>1276.9878570000001</v>
      </c>
      <c r="H14">
        <v>1.012</v>
      </c>
      <c r="J14" s="3">
        <f>Base7!H14-H14</f>
        <v>9.000000000000008E-2</v>
      </c>
      <c r="K14" s="3">
        <f>Base7!F14-F14</f>
        <v>178644324</v>
      </c>
      <c r="L14" s="3">
        <f>Base7!G14-G14</f>
        <v>432.74039799999991</v>
      </c>
      <c r="M14" s="4">
        <f>L14/Base7!G14</f>
        <v>0.2531047824322234</v>
      </c>
      <c r="N14" s="3" t="b">
        <f t="array" ref="N14">AND(A14:E14=BaseNoCounter!A14:E14)</f>
        <v>1</v>
      </c>
    </row>
    <row r="15" spans="1:14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605564967</v>
      </c>
      <c r="G15">
        <v>1263.931955</v>
      </c>
      <c r="H15">
        <v>2.3039999999999998</v>
      </c>
      <c r="J15" s="3">
        <f>Base7!H15-H15</f>
        <v>0.11400000000000032</v>
      </c>
      <c r="K15" s="3">
        <f>Base7!F15-F15</f>
        <v>242503905</v>
      </c>
      <c r="L15" s="3">
        <f>Base7!G15-G15</f>
        <v>506.15285199999994</v>
      </c>
      <c r="M15" s="4">
        <f>L15/Base7!G15</f>
        <v>0.28594836247300776</v>
      </c>
      <c r="N15" s="3" t="b">
        <f t="array" ref="N15">AND(A15:E15=BaseNoCounter!A15:E15)</f>
        <v>1</v>
      </c>
    </row>
    <row r="16" spans="1:14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334283139</v>
      </c>
      <c r="G16">
        <v>1095.7911340000001</v>
      </c>
      <c r="H16">
        <v>0.55900000000000005</v>
      </c>
      <c r="J16" s="3">
        <f>Base7!H16-H16</f>
        <v>-7.0000000000000062E-3</v>
      </c>
      <c r="K16" s="3">
        <f>Base7!F16-F16</f>
        <v>-21435084</v>
      </c>
      <c r="L16" s="3">
        <f>Base7!G16-G16</f>
        <v>-70.264910999999984</v>
      </c>
      <c r="M16" s="4">
        <f>L16/Base7!G16</f>
        <v>-6.8515957392539517E-2</v>
      </c>
      <c r="N16" s="3" t="b">
        <f t="array" ref="N16">AND(A16:E16=BaseNoCounter!A16:E16)</f>
        <v>1</v>
      </c>
    </row>
    <row r="17" spans="1:14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490385169</v>
      </c>
      <c r="G17">
        <v>1292.814353</v>
      </c>
      <c r="H17">
        <v>1.5940000000000001</v>
      </c>
      <c r="J17" s="3">
        <f>Base7!H17-H17</f>
        <v>9.199999999999986E-2</v>
      </c>
      <c r="K17" s="3">
        <f>Base7!F17-F17</f>
        <v>201372288</v>
      </c>
      <c r="L17" s="3">
        <f>Base7!G17-G17</f>
        <v>530.88266199999998</v>
      </c>
      <c r="M17" s="4">
        <f>L17/Base7!G17</f>
        <v>0.29110244609354696</v>
      </c>
      <c r="N17" s="3" t="b">
        <f t="array" ref="N17">AND(A17:E17=BaseNoCounter!A17:E17)</f>
        <v>1</v>
      </c>
    </row>
    <row r="18" spans="1:14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352537776</v>
      </c>
      <c r="G18">
        <v>1186.169155</v>
      </c>
      <c r="H18">
        <v>0.84399999999999997</v>
      </c>
      <c r="J18" s="3">
        <f>Base7!H18-H18</f>
        <v>3.400000000000003E-2</v>
      </c>
      <c r="K18" s="3">
        <f>Base7!F18-F18</f>
        <v>64252305</v>
      </c>
      <c r="L18" s="3">
        <f>Base7!G18-G18</f>
        <v>216.18705099999988</v>
      </c>
      <c r="M18" s="4">
        <f>L18/Base7!G18</f>
        <v>0.15415987042025461</v>
      </c>
      <c r="N18" s="3" t="b">
        <f t="array" ref="N18">AND(A18:E18=BaseNoCounter!A18:E18)</f>
        <v>1</v>
      </c>
    </row>
    <row r="19" spans="1:14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775954614</v>
      </c>
      <c r="G19">
        <v>1176.6729359999999</v>
      </c>
      <c r="H19">
        <v>1.415</v>
      </c>
      <c r="J19" s="3">
        <f>Base7!H19-H19</f>
        <v>7.8999999999999959E-2</v>
      </c>
      <c r="K19" s="3">
        <f>Base7!F19-F19</f>
        <v>86265978</v>
      </c>
      <c r="L19" s="3">
        <f>Base7!G19-G19</f>
        <v>130.81543600000009</v>
      </c>
      <c r="M19" s="4">
        <f>L19/Base7!G19</f>
        <v>0.10005093643769712</v>
      </c>
      <c r="N19" s="3" t="b">
        <f t="array" ref="N19">AND(A19:E19=BaseNoCounter!A19:E19)</f>
        <v>1</v>
      </c>
    </row>
    <row r="20" spans="1:14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28622013</v>
      </c>
      <c r="G20">
        <v>1163.638371</v>
      </c>
      <c r="H20">
        <v>0.14599999999999999</v>
      </c>
      <c r="J20" s="3">
        <f>Base7!H20-H20</f>
        <v>9.000000000000008E-3</v>
      </c>
      <c r="K20" s="3">
        <f>Base7!F20-F20</f>
        <v>13048335</v>
      </c>
      <c r="L20" s="3">
        <f>Base7!G20-G20</f>
        <v>530.48481500000003</v>
      </c>
      <c r="M20" s="4">
        <f>L20/Base7!G20</f>
        <v>0.31313237395240989</v>
      </c>
      <c r="N20" s="3" t="b">
        <f t="array" ref="N20">AND(A20:E20=BaseNoCounter!A20:E20)</f>
        <v>1</v>
      </c>
    </row>
    <row r="21" spans="1:14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490597398</v>
      </c>
      <c r="G21">
        <v>1483.767683</v>
      </c>
      <c r="H21">
        <v>0.998</v>
      </c>
      <c r="J21" s="3">
        <f>Base7!H21-H21</f>
        <v>0.24</v>
      </c>
      <c r="K21" s="3">
        <f>Base7!F21-F21</f>
        <v>414420021</v>
      </c>
      <c r="L21" s="3">
        <f>Base7!G21-G21</f>
        <v>1253.3760609999999</v>
      </c>
      <c r="M21" s="4">
        <f>L21/Base7!G21</f>
        <v>0.45791386139200146</v>
      </c>
      <c r="N21" s="3" t="b">
        <f t="array" ref="N21">AND(A21:E21=BaseNoCounter!A21:E21)</f>
        <v>1</v>
      </c>
    </row>
    <row r="22" spans="1:14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6023397</v>
      </c>
      <c r="G22">
        <v>1570.2286240000001</v>
      </c>
      <c r="H22">
        <v>0.124</v>
      </c>
      <c r="J22" s="3">
        <f>Base7!H22-H22</f>
        <v>1.2000000000000011E-2</v>
      </c>
      <c r="K22" s="3">
        <f>Base7!F22-F22</f>
        <v>5109831</v>
      </c>
      <c r="L22" s="3">
        <f>Base7!G22-G22</f>
        <v>1332.0727319999999</v>
      </c>
      <c r="M22" s="4">
        <f>L22/Base7!G22</f>
        <v>0.45897119857873225</v>
      </c>
      <c r="N22" s="3" t="b">
        <f t="array" ref="N22">AND(A22:E22=BaseNoCounter!A22:E22)</f>
        <v>1</v>
      </c>
    </row>
    <row r="23" spans="1:14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53022576</v>
      </c>
      <c r="G23">
        <v>1321.270272</v>
      </c>
      <c r="H23">
        <v>0.3</v>
      </c>
      <c r="J23" s="3">
        <f>Base7!H23-H23</f>
        <v>5.8999999999999997E-2</v>
      </c>
      <c r="K23" s="3">
        <f>Base7!F23-F23</f>
        <v>59270238</v>
      </c>
      <c r="L23" s="3">
        <f>Base7!G23-G23</f>
        <v>1476.955843</v>
      </c>
      <c r="M23" s="4">
        <f>L23/Base7!G23</f>
        <v>0.52781861876090741</v>
      </c>
      <c r="N23" s="3" t="b">
        <f t="array" ref="N23">AND(A23:E23=BaseNoCounter!A23:E23)</f>
        <v>1</v>
      </c>
    </row>
    <row r="24" spans="1:14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155343762</v>
      </c>
      <c r="G24">
        <v>1317.9804180000001</v>
      </c>
      <c r="H24">
        <v>0.65100000000000002</v>
      </c>
      <c r="J24" s="3">
        <f>Base7!H24-H24</f>
        <v>0.14800000000000002</v>
      </c>
      <c r="K24" s="3">
        <f>Base7!F24-F24</f>
        <v>182577204</v>
      </c>
      <c r="L24" s="3">
        <f>Base7!G24-G24</f>
        <v>1549.0366439999998</v>
      </c>
      <c r="M24" s="4">
        <f>L24/Base7!G24</f>
        <v>0.54029557916875759</v>
      </c>
      <c r="N24" s="3" t="b">
        <f t="array" ref="N24">AND(A24:E24=BaseNoCounter!A24:E24)</f>
        <v>1</v>
      </c>
    </row>
    <row r="25" spans="1:14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168501162</v>
      </c>
      <c r="G25">
        <v>1371.902347</v>
      </c>
      <c r="H25">
        <v>0.65800000000000003</v>
      </c>
      <c r="J25" s="3">
        <f>Base7!H25-H25</f>
        <v>0.13700000000000001</v>
      </c>
      <c r="K25" s="3">
        <f>Base7!F25-F25</f>
        <v>168856947</v>
      </c>
      <c r="L25" s="3">
        <f>Base7!G25-G25</f>
        <v>1374.7990769999999</v>
      </c>
      <c r="M25" s="4">
        <f>L25/Base7!G25</f>
        <v>0.50052731068158496</v>
      </c>
      <c r="N25" s="3" t="b">
        <f t="array" ref="N25">AND(A25:E25=BaseNoCounter!A25:E25)</f>
        <v>1</v>
      </c>
    </row>
    <row r="26" spans="1:14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942601083</v>
      </c>
      <c r="G26">
        <v>1375.4736419999999</v>
      </c>
      <c r="H26">
        <v>3.278</v>
      </c>
      <c r="J26" s="3">
        <f>Base7!H26-H26</f>
        <v>0.49500000000000011</v>
      </c>
      <c r="K26" s="3">
        <f>Base7!F26-F26</f>
        <v>462495936</v>
      </c>
      <c r="L26" s="3">
        <f>Base7!G26-G26</f>
        <v>674.88885900000014</v>
      </c>
      <c r="M26" s="4">
        <f>L26/Base7!G26</f>
        <v>0.32915587300823357</v>
      </c>
      <c r="N26" s="3" t="b">
        <f t="array" ref="N26">AND(A26:E26=BaseNoCounter!A26:E26)</f>
        <v>1</v>
      </c>
    </row>
    <row r="27" spans="1:14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100962048</v>
      </c>
      <c r="G27">
        <v>1395.795114</v>
      </c>
      <c r="H27">
        <v>0.28199999999999997</v>
      </c>
      <c r="J27" s="3">
        <f>Base7!H27-H27</f>
        <v>6.0000000000000053E-2</v>
      </c>
      <c r="K27" s="3">
        <f>Base7!F27-F27</f>
        <v>75744858</v>
      </c>
      <c r="L27" s="3">
        <f>Base7!G27-G27</f>
        <v>1047.1687609999999</v>
      </c>
      <c r="M27" s="4">
        <f>L27/Base7!G27</f>
        <v>0.42864684644589757</v>
      </c>
      <c r="N27" s="3" t="b">
        <f t="array" ref="N27">AND(A27:E27=BaseNoCounter!A27:E27)</f>
        <v>1</v>
      </c>
    </row>
    <row r="28" spans="1:14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187173636</v>
      </c>
      <c r="G28">
        <v>1401.0946550000001</v>
      </c>
      <c r="H28">
        <v>0.51400000000000001</v>
      </c>
      <c r="J28" s="3">
        <f>Base7!H28-H28</f>
        <v>8.7999999999999967E-2</v>
      </c>
      <c r="K28" s="3">
        <f>Base7!F28-F28</f>
        <v>108585399</v>
      </c>
      <c r="L28" s="3">
        <f>Base7!G28-G28</f>
        <v>812.81971799999997</v>
      </c>
      <c r="M28" s="4">
        <f>L28/Base7!G28</f>
        <v>0.3671414431889593</v>
      </c>
      <c r="N28" s="3" t="b">
        <f t="array" ref="N28">AND(A28:E28=BaseNoCounter!A28:E28)</f>
        <v>1</v>
      </c>
    </row>
    <row r="29" spans="1:14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194687544</v>
      </c>
      <c r="G29">
        <v>1322.0667120000001</v>
      </c>
      <c r="H29">
        <v>0.52700000000000002</v>
      </c>
      <c r="J29" s="3">
        <f>Base7!H29-H29</f>
        <v>0.13200000000000001</v>
      </c>
      <c r="K29" s="3">
        <f>Base7!F29-F29</f>
        <v>172966983</v>
      </c>
      <c r="L29" s="3">
        <f>Base7!G29-G29</f>
        <v>1174.5686739999999</v>
      </c>
      <c r="M29" s="4">
        <f>L29/Base7!G29</f>
        <v>0.47046063697825036</v>
      </c>
      <c r="N29" s="3" t="b">
        <f t="array" ref="N29">AND(A29:E29=BaseNoCounter!A29:E29)</f>
        <v>1</v>
      </c>
    </row>
    <row r="30" spans="1:14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390096996</v>
      </c>
      <c r="G30">
        <v>1402.3387929999999</v>
      </c>
      <c r="H30">
        <v>1.69</v>
      </c>
      <c r="J30" s="3">
        <f>Base7!H30-H30</f>
        <v>0.43100000000000005</v>
      </c>
      <c r="K30" s="3">
        <f>Base7!F30-F30</f>
        <v>585160854</v>
      </c>
      <c r="L30" s="3">
        <f>Base7!G30-G30</f>
        <v>2103.5634060000002</v>
      </c>
      <c r="M30" s="4">
        <f>L30/Base7!G30</f>
        <v>0.60000629983346554</v>
      </c>
      <c r="N30" s="3" t="b">
        <f t="array" ref="N30">AND(A30:E30=BaseNoCounter!A30:E30)</f>
        <v>1</v>
      </c>
    </row>
    <row r="31" spans="1:14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547452255</v>
      </c>
      <c r="G31">
        <v>1251.619829</v>
      </c>
      <c r="H31">
        <v>1.706</v>
      </c>
      <c r="J31" s="3">
        <f>Base7!H31-H31</f>
        <v>0.28600000000000003</v>
      </c>
      <c r="K31" s="3">
        <f>Base7!F31-F31</f>
        <v>265995330</v>
      </c>
      <c r="L31" s="3">
        <f>Base7!G31-G31</f>
        <v>608.13527799999997</v>
      </c>
      <c r="M31" s="4">
        <f>L31/Base7!G31</f>
        <v>0.32699750397835581</v>
      </c>
      <c r="N31" s="3" t="b">
        <f t="array" ref="N31">AND(A31:E31=BaseNoCounter!A31:E31)</f>
        <v>1</v>
      </c>
    </row>
    <row r="32" spans="1:14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22107972</v>
      </c>
      <c r="G32">
        <v>1193.734989</v>
      </c>
      <c r="H32">
        <v>0.18099999999999999</v>
      </c>
      <c r="J32" s="3">
        <f>Base7!H32-H32</f>
        <v>2.8999999999999998E-2</v>
      </c>
      <c r="K32" s="3">
        <f>Base7!F32-F32</f>
        <v>18388440</v>
      </c>
      <c r="L32" s="3">
        <f>Base7!G32-G32</f>
        <v>992.89632799999981</v>
      </c>
      <c r="M32" s="4">
        <f>L32/Base7!G32</f>
        <v>0.45407578327480796</v>
      </c>
      <c r="N32" s="3" t="b">
        <f t="array" ref="N32">AND(A32:E32=BaseNoCounter!A32:E32)</f>
        <v>1</v>
      </c>
    </row>
    <row r="33" spans="1:14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866122149</v>
      </c>
      <c r="G33">
        <v>1444.989129</v>
      </c>
      <c r="H33">
        <v>2.8530000000000002</v>
      </c>
      <c r="J33" s="3">
        <f>Base7!H33-H33</f>
        <v>0.60299999999999976</v>
      </c>
      <c r="K33" s="3">
        <f>Base7!F33-F33</f>
        <v>808094961</v>
      </c>
      <c r="L33" s="3">
        <f>Base7!G33-G33</f>
        <v>1348.1798559999997</v>
      </c>
      <c r="M33" s="4">
        <f>L33/Base7!G33</f>
        <v>0.48267035157559574</v>
      </c>
      <c r="N33" s="3" t="b">
        <f t="array" ref="N33">AND(A33:E33=BaseNoCounter!A33:E33)</f>
        <v>1</v>
      </c>
    </row>
    <row r="34" spans="1:14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214249305</v>
      </c>
      <c r="G34">
        <v>1661.0275919999999</v>
      </c>
      <c r="H34">
        <v>0.56799999999999995</v>
      </c>
      <c r="J34" s="3">
        <f>Base7!H34-H34</f>
        <v>4.1000000000000036E-2</v>
      </c>
      <c r="K34" s="3">
        <f>Base7!F34-F34</f>
        <v>78390888</v>
      </c>
      <c r="L34" s="3">
        <f>Base7!G34-G34</f>
        <v>607.7472600000001</v>
      </c>
      <c r="M34" s="4">
        <f>L34/Base7!G34</f>
        <v>0.26787464585313558</v>
      </c>
      <c r="N34" s="3" t="b">
        <f t="array" ref="N34">AND(A34:E34=BaseNoCounter!A34:E34)</f>
        <v>1</v>
      </c>
    </row>
    <row r="35" spans="1:14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39813855</v>
      </c>
      <c r="G35">
        <v>1544.1901640000001</v>
      </c>
      <c r="H35">
        <v>0.27600000000000002</v>
      </c>
      <c r="J35" s="3">
        <f>Base7!H35-H35</f>
        <v>2.1999999999999964E-2</v>
      </c>
      <c r="K35" s="3">
        <f>Base7!F35-F35</f>
        <v>17335971</v>
      </c>
      <c r="L35" s="3">
        <f>Base7!G35-G35</f>
        <v>672.37990200000013</v>
      </c>
      <c r="M35" s="4">
        <f>L35/Base7!G35</f>
        <v>0.30334249853575351</v>
      </c>
      <c r="N35" s="3" t="b">
        <f t="array" ref="N35">AND(A35:E35=BaseNoCounter!A35:E35)</f>
        <v>1</v>
      </c>
    </row>
    <row r="36" spans="1:14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136425309</v>
      </c>
      <c r="G36">
        <v>1503.1932409999999</v>
      </c>
      <c r="H36">
        <v>0.42299999999999999</v>
      </c>
      <c r="J36" s="3">
        <f>Base7!H36-H36</f>
        <v>6.5000000000000002E-2</v>
      </c>
      <c r="K36" s="3">
        <f>Base7!F36-F36</f>
        <v>95106528</v>
      </c>
      <c r="L36" s="3">
        <f>Base7!G36-G36</f>
        <v>1047.9249869999999</v>
      </c>
      <c r="M36" s="4">
        <f>L36/Base7!G36</f>
        <v>0.41077084374154688</v>
      </c>
      <c r="N36" s="3" t="b">
        <f t="array" ref="N36">AND(A36:E36=BaseNoCounter!A36:E36)</f>
        <v>1</v>
      </c>
    </row>
    <row r="37" spans="1:14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17883015</v>
      </c>
      <c r="G37">
        <v>1216.5316330000001</v>
      </c>
      <c r="H37">
        <v>6.2E-2</v>
      </c>
      <c r="J37" s="3">
        <f>Base7!H37-H37</f>
        <v>2.0000000000000018E-3</v>
      </c>
      <c r="K37" s="3">
        <f>Base7!F37-F37</f>
        <v>3363540</v>
      </c>
      <c r="L37" s="3">
        <f>Base7!G37-G37</f>
        <v>228.81224499999985</v>
      </c>
      <c r="M37" s="4">
        <f>L37/Base7!G37</f>
        <v>0.15830990014405408</v>
      </c>
      <c r="N37" s="3" t="b">
        <f t="array" ref="N37">AND(A37:E37=BaseNoCounter!A37:E37)</f>
        <v>1</v>
      </c>
    </row>
    <row r="38" spans="1:14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98188413</v>
      </c>
      <c r="G38">
        <v>1225.149893</v>
      </c>
      <c r="H38">
        <v>0.152</v>
      </c>
      <c r="J38" s="3">
        <f>Base7!H38-H38</f>
        <v>3.8000000000000006E-2</v>
      </c>
      <c r="K38" s="3">
        <f>Base7!F38-F38</f>
        <v>71644035</v>
      </c>
      <c r="L38" s="3">
        <f>Base7!G38-G38</f>
        <v>893.94134300000019</v>
      </c>
      <c r="M38" s="4">
        <f>L38/Base7!G38</f>
        <v>0.4218512765346551</v>
      </c>
      <c r="N38" s="3" t="b">
        <f t="array" ref="N38">AND(A38:E38=BaseNoCounter!A38:E38)</f>
        <v>1</v>
      </c>
    </row>
    <row r="39" spans="1:14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51020367</v>
      </c>
      <c r="G39">
        <v>1192.2039259999999</v>
      </c>
      <c r="H39">
        <v>0.18099999999999999</v>
      </c>
      <c r="J39" s="3">
        <f>Base7!H39-H39</f>
        <v>1.5000000000000013E-2</v>
      </c>
      <c r="K39" s="3">
        <f>Base7!F39-F39</f>
        <v>19668447</v>
      </c>
      <c r="L39" s="3">
        <f>Base7!G39-G39</f>
        <v>459.59684500000003</v>
      </c>
      <c r="M39" s="4">
        <f>L39/Base7!G39</f>
        <v>0.27823987799797439</v>
      </c>
      <c r="N39" s="3" t="b">
        <f t="array" ref="N39">AND(A39:E39=BaseNoCounter!A39:E39)</f>
        <v>1</v>
      </c>
    </row>
    <row r="40" spans="1:14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106147539</v>
      </c>
      <c r="G40">
        <v>1289.8889200000001</v>
      </c>
      <c r="H40">
        <v>0.26800000000000002</v>
      </c>
      <c r="J40" s="3">
        <f>Base7!H40-H40</f>
        <v>4.3999999999999984E-2</v>
      </c>
      <c r="K40" s="3">
        <f>Base7!F40-F40</f>
        <v>54119358</v>
      </c>
      <c r="L40" s="3">
        <f>Base7!G40-G40</f>
        <v>657.6502939999998</v>
      </c>
      <c r="M40" s="4">
        <f>L40/Base7!G40</f>
        <v>0.33768269684761265</v>
      </c>
      <c r="N40" s="3" t="b">
        <f t="array" ref="N40">AND(A40:E40=BaseNoCounter!A40:E40)</f>
        <v>1</v>
      </c>
    </row>
    <row r="41" spans="1:14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21109884</v>
      </c>
      <c r="G41">
        <v>1126.4612589999999</v>
      </c>
      <c r="H41">
        <v>9.6000000000000002E-2</v>
      </c>
      <c r="J41" s="3">
        <f>Base7!H41-H41</f>
        <v>7.9999999999999932E-3</v>
      </c>
      <c r="K41" s="3">
        <f>Base7!F41-F41</f>
        <v>7874997</v>
      </c>
      <c r="L41" s="3">
        <f>Base7!G41-G41</f>
        <v>420.22396000000003</v>
      </c>
      <c r="M41" s="4">
        <f>L41/Base7!G41</f>
        <v>0.27169326688962175</v>
      </c>
      <c r="N41" s="3" t="b">
        <f t="array" ref="N41">AND(A41:E41=BaseNoCounter!A41:E41)</f>
        <v>1</v>
      </c>
    </row>
    <row r="42" spans="1:14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14611986</v>
      </c>
      <c r="G42">
        <v>1367.7792750000001</v>
      </c>
      <c r="H42">
        <v>6.7000000000000004E-2</v>
      </c>
      <c r="J42" s="3">
        <f>Base7!H42-H42</f>
        <v>3.9999999999999897E-3</v>
      </c>
      <c r="K42" s="3">
        <f>Base7!F42-F42</f>
        <v>2045913</v>
      </c>
      <c r="L42" s="3">
        <f>Base7!G42-G42</f>
        <v>191.51109299999985</v>
      </c>
      <c r="M42" s="4">
        <f>L42/Base7!G42</f>
        <v>0.12281939074993366</v>
      </c>
      <c r="N42" s="3" t="b">
        <f t="array" ref="N42">AND(A42:E42=BaseNoCounter!A42:E42)</f>
        <v>1</v>
      </c>
    </row>
    <row r="43" spans="1:14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12305322</v>
      </c>
      <c r="G43">
        <v>1157.0589560000001</v>
      </c>
      <c r="H43">
        <v>0.104</v>
      </c>
      <c r="J43" s="3">
        <f>Base7!H43-H43</f>
        <v>1.100000000000001E-2</v>
      </c>
      <c r="K43" s="3">
        <f>Base7!F43-F43</f>
        <v>8779179</v>
      </c>
      <c r="L43" s="3">
        <f>Base7!G43-G43</f>
        <v>825.49873099999991</v>
      </c>
      <c r="M43" s="4">
        <f>L43/Base7!G43</f>
        <v>0.41638068663169242</v>
      </c>
      <c r="N43" s="3" t="b">
        <f t="array" ref="N43">AND(A43:E43=BaseNoCounter!A43:E43)</f>
        <v>1</v>
      </c>
    </row>
  </sheetData>
  <conditionalFormatting sqref="N1:N1048576">
    <cfRule type="containsText" dxfId="2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CEA2-B700-407B-BC0A-4D25F328B25C}">
  <dimension ref="A1:O43"/>
  <sheetViews>
    <sheetView workbookViewId="0">
      <selection activeCell="I35" sqref="I35"/>
    </sheetView>
  </sheetViews>
  <sheetFormatPr defaultRowHeight="15" x14ac:dyDescent="0.25"/>
  <cols>
    <col min="1" max="1" width="9.7109375" style="3" bestFit="1" customWidth="1"/>
    <col min="2" max="2" width="6.85546875" style="3" bestFit="1" customWidth="1"/>
    <col min="3" max="3" width="7.28515625" style="3" bestFit="1" customWidth="1"/>
    <col min="4" max="4" width="10.28515625" style="3" bestFit="1" customWidth="1"/>
    <col min="5" max="7" width="11.140625" style="3" customWidth="1"/>
    <col min="8" max="14" width="9.140625" style="3"/>
    <col min="16" max="16384" width="9.140625" style="3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11</v>
      </c>
    </row>
    <row r="2" spans="1:15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1893885</v>
      </c>
      <c r="G2" s="3">
        <v>553.28220899999997</v>
      </c>
      <c r="H2" s="3">
        <v>2.4E-2</v>
      </c>
      <c r="O2" s="3"/>
    </row>
    <row r="3" spans="1:15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6447507</v>
      </c>
      <c r="G3" s="3">
        <v>542.673765</v>
      </c>
      <c r="H3" s="3">
        <v>4.8000000000000001E-2</v>
      </c>
      <c r="O3" s="3"/>
    </row>
    <row r="4" spans="1:15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8176137</v>
      </c>
      <c r="G4" s="3">
        <v>531.88505099999998</v>
      </c>
      <c r="H4" s="3">
        <v>5.8000000000000003E-2</v>
      </c>
      <c r="O4" s="3"/>
    </row>
    <row r="5" spans="1:15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42739974</v>
      </c>
      <c r="G5" s="3">
        <v>632.16397199999994</v>
      </c>
      <c r="H5" s="3">
        <v>0.223</v>
      </c>
      <c r="O5" s="3"/>
    </row>
    <row r="6" spans="1:15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19551981</v>
      </c>
      <c r="G6" s="3">
        <v>536.43494799999996</v>
      </c>
      <c r="H6" s="3">
        <v>0.13900000000000001</v>
      </c>
      <c r="O6" s="3"/>
    </row>
    <row r="7" spans="1:15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4330788</v>
      </c>
      <c r="G7" s="3">
        <v>546.67861700000003</v>
      </c>
      <c r="H7" s="3">
        <v>3.9E-2</v>
      </c>
      <c r="O7" s="3"/>
    </row>
    <row r="8" spans="1:15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23927064</v>
      </c>
      <c r="G8" s="3">
        <v>586.31831199999999</v>
      </c>
      <c r="H8" s="3">
        <v>0.111</v>
      </c>
      <c r="O8" s="3"/>
    </row>
    <row r="9" spans="1:15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165373782</v>
      </c>
      <c r="G9" s="3">
        <v>670.45237199999997</v>
      </c>
      <c r="H9" s="3">
        <v>1.74</v>
      </c>
      <c r="O9" s="3"/>
    </row>
    <row r="10" spans="1:15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502165839</v>
      </c>
      <c r="G10" s="3">
        <v>565.70338000000004</v>
      </c>
      <c r="H10" s="3">
        <v>1.6839999999999999</v>
      </c>
      <c r="O10" s="3"/>
    </row>
    <row r="11" spans="1:15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1546131942</v>
      </c>
      <c r="G11" s="3">
        <v>1062.377352</v>
      </c>
      <c r="H11" s="3">
        <v>9.0039999999999996</v>
      </c>
      <c r="O11" s="3"/>
    </row>
    <row r="12" spans="1:15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531165969</v>
      </c>
      <c r="G12" s="3">
        <v>794.52349300000003</v>
      </c>
      <c r="H12" s="3">
        <v>2.669</v>
      </c>
      <c r="O12" s="3"/>
    </row>
    <row r="13" spans="1:15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57189924</v>
      </c>
      <c r="G13" s="3">
        <v>558.08115099999998</v>
      </c>
      <c r="H13" s="3">
        <v>0.14399999999999999</v>
      </c>
      <c r="O13" s="3"/>
    </row>
    <row r="14" spans="1:15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285234522</v>
      </c>
      <c r="G14" s="3">
        <v>690.93995199999995</v>
      </c>
      <c r="H14" s="3">
        <v>0.92200000000000004</v>
      </c>
      <c r="O14" s="3"/>
    </row>
    <row r="15" spans="1:15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319989315</v>
      </c>
      <c r="G15" s="3">
        <v>667.87998400000004</v>
      </c>
      <c r="H15" s="3">
        <v>2.2000000000000002</v>
      </c>
      <c r="O15" s="3"/>
    </row>
    <row r="16" spans="1:15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156223731</v>
      </c>
      <c r="G16" s="3">
        <v>512.10653300000001</v>
      </c>
      <c r="H16" s="3">
        <v>0.47699999999999998</v>
      </c>
      <c r="O16" s="3"/>
    </row>
    <row r="17" spans="1:15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266677515</v>
      </c>
      <c r="G17" s="3">
        <v>703.04842099999996</v>
      </c>
      <c r="H17" s="3">
        <v>1.486</v>
      </c>
      <c r="O17" s="3"/>
    </row>
    <row r="18" spans="1:15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173832618</v>
      </c>
      <c r="G18" s="3">
        <v>584.88736100000006</v>
      </c>
      <c r="H18" s="3">
        <v>0.78</v>
      </c>
      <c r="O18" s="3"/>
    </row>
    <row r="19" spans="1:15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400345017</v>
      </c>
      <c r="G19" s="3">
        <v>607.09110799999996</v>
      </c>
      <c r="H19" s="3">
        <v>1.278</v>
      </c>
      <c r="O19" s="3"/>
    </row>
    <row r="20" spans="1:15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13492257</v>
      </c>
      <c r="G20" s="3">
        <v>548.53262600000005</v>
      </c>
      <c r="H20" s="3">
        <v>0.13700000000000001</v>
      </c>
      <c r="O20" s="3"/>
    </row>
    <row r="21" spans="1:15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289199664</v>
      </c>
      <c r="G21" s="3">
        <v>874.65836000000002</v>
      </c>
      <c r="H21" s="3">
        <v>0.91500000000000004</v>
      </c>
      <c r="O21" s="3"/>
    </row>
    <row r="22" spans="1:15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3612552</v>
      </c>
      <c r="G22" s="3">
        <v>941.74973899999998</v>
      </c>
      <c r="H22" s="3">
        <v>0.122</v>
      </c>
      <c r="O22" s="3"/>
    </row>
    <row r="23" spans="1:15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29940525</v>
      </c>
      <c r="G23" s="3">
        <v>746.08833800000002</v>
      </c>
      <c r="H23" s="3">
        <v>0.30599999999999999</v>
      </c>
      <c r="O23" s="3"/>
    </row>
    <row r="24" spans="1:15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84450681</v>
      </c>
      <c r="G24" s="3">
        <v>716.503466</v>
      </c>
      <c r="H24" s="3">
        <v>0.63800000000000001</v>
      </c>
      <c r="O24" s="3"/>
    </row>
    <row r="25" spans="1:15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93007596</v>
      </c>
      <c r="G25" s="3">
        <v>757.24901699999998</v>
      </c>
      <c r="H25" s="3">
        <v>0.626</v>
      </c>
      <c r="O25" s="3"/>
    </row>
    <row r="26" spans="1:15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517765794</v>
      </c>
      <c r="G26" s="3">
        <v>755.54040299999997</v>
      </c>
      <c r="H26" s="3">
        <v>3.0779999999999998</v>
      </c>
      <c r="O26" s="3"/>
    </row>
    <row r="27" spans="1:15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57750858</v>
      </c>
      <c r="G27" s="3">
        <v>798.40263800000002</v>
      </c>
      <c r="H27" s="3">
        <v>0.26200000000000001</v>
      </c>
      <c r="O27" s="3"/>
    </row>
    <row r="28" spans="1:15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104684226</v>
      </c>
      <c r="G28" s="3">
        <v>783.61735399999998</v>
      </c>
      <c r="H28" s="3">
        <v>0.48299999999999998</v>
      </c>
      <c r="O28" s="3"/>
    </row>
    <row r="29" spans="1:15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107765169</v>
      </c>
      <c r="G29" s="3">
        <v>731.80204400000002</v>
      </c>
      <c r="H29" s="3">
        <v>0.49199999999999999</v>
      </c>
      <c r="O29" s="3"/>
    </row>
    <row r="30" spans="1:15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225646989</v>
      </c>
      <c r="G30" s="3">
        <v>811.16627200000005</v>
      </c>
      <c r="H30" s="3">
        <v>1.6279999999999999</v>
      </c>
      <c r="O30" s="3"/>
    </row>
    <row r="31" spans="1:15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293854254</v>
      </c>
      <c r="G31" s="3">
        <v>671.82810500000005</v>
      </c>
      <c r="H31" s="3">
        <v>1.5920000000000001</v>
      </c>
      <c r="O31" s="3"/>
    </row>
    <row r="32" spans="1:15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11825031</v>
      </c>
      <c r="G32" s="3">
        <v>638.50059399999998</v>
      </c>
      <c r="H32" s="3">
        <v>0.184</v>
      </c>
      <c r="O32" s="3"/>
    </row>
    <row r="33" spans="1:15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513055062</v>
      </c>
      <c r="G33" s="3">
        <v>855.95200199999999</v>
      </c>
      <c r="H33" s="3">
        <v>2.6749999999999998</v>
      </c>
      <c r="O33" s="3"/>
    </row>
    <row r="34" spans="1:15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139844412</v>
      </c>
      <c r="G34" s="3">
        <v>1084.182873</v>
      </c>
      <c r="H34" s="3">
        <v>0.54100000000000004</v>
      </c>
      <c r="O34" s="3"/>
    </row>
    <row r="35" spans="1:15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24869280</v>
      </c>
      <c r="G35" s="3">
        <v>964.56114500000001</v>
      </c>
      <c r="H35" s="3">
        <v>0.27600000000000002</v>
      </c>
      <c r="O35" s="3"/>
    </row>
    <row r="36" spans="1:15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80384220</v>
      </c>
      <c r="G36" s="3">
        <v>885.70821000000001</v>
      </c>
      <c r="H36" s="3">
        <v>0.39</v>
      </c>
      <c r="O36" s="3"/>
    </row>
    <row r="37" spans="1:15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9940782</v>
      </c>
      <c r="G37" s="3">
        <v>676.24367299999994</v>
      </c>
      <c r="H37" s="3">
        <v>5.8999999999999997E-2</v>
      </c>
      <c r="O37" s="3"/>
    </row>
    <row r="38" spans="1:15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56390550</v>
      </c>
      <c r="G38" s="3">
        <v>703.61536699999999</v>
      </c>
      <c r="H38" s="3">
        <v>0.13900000000000001</v>
      </c>
      <c r="O38" s="3"/>
    </row>
    <row r="39" spans="1:15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26384262</v>
      </c>
      <c r="G39" s="3">
        <v>616.52674400000001</v>
      </c>
      <c r="H39" s="3">
        <v>0.16800000000000001</v>
      </c>
      <c r="O39" s="3"/>
    </row>
    <row r="40" spans="1:15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58513104</v>
      </c>
      <c r="G40" s="3">
        <v>711.04243399999996</v>
      </c>
      <c r="H40" s="3">
        <v>0.249</v>
      </c>
      <c r="O40" s="3"/>
    </row>
    <row r="41" spans="1:15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10008228</v>
      </c>
      <c r="G41" s="3">
        <v>534.05699000000004</v>
      </c>
      <c r="H41" s="3">
        <v>9.1999999999999998E-2</v>
      </c>
      <c r="O41" s="3"/>
    </row>
    <row r="42" spans="1:15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8618604</v>
      </c>
      <c r="G42" s="3">
        <v>806.75877600000001</v>
      </c>
      <c r="H42" s="3">
        <v>6.6000000000000003E-2</v>
      </c>
      <c r="O42" s="3"/>
    </row>
    <row r="43" spans="1:15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6454284</v>
      </c>
      <c r="G43" s="3">
        <v>606.89083200000005</v>
      </c>
      <c r="H43" s="3">
        <v>0.107</v>
      </c>
      <c r="O4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2227-5928-4F98-9A2E-0343BA9E2F0A}">
  <dimension ref="A1:N43"/>
  <sheetViews>
    <sheetView workbookViewId="0">
      <selection activeCell="J2" sqref="J2"/>
    </sheetView>
  </sheetViews>
  <sheetFormatPr defaultRowHeight="15" x14ac:dyDescent="0.25"/>
  <cols>
    <col min="1" max="1" width="9.7109375" bestFit="1" customWidth="1"/>
    <col min="2" max="2" width="6.85546875" bestFit="1" customWidth="1"/>
    <col min="3" max="3" width="7.28515625" bestFit="1" customWidth="1"/>
    <col min="4" max="4" width="10.85546875" customWidth="1"/>
    <col min="5" max="5" width="10.7109375" bestFit="1" customWidth="1"/>
    <col min="6" max="7" width="11" bestFit="1" customWidth="1"/>
    <col min="8" max="8" width="7.42578125" bestFit="1" customWidth="1"/>
    <col min="9" max="9" width="11.42578125" customWidth="1"/>
    <col min="10" max="10" width="7" bestFit="1" customWidth="1"/>
    <col min="11" max="11" width="11" style="3" bestFit="1" customWidth="1"/>
    <col min="12" max="12" width="10.7109375" style="3" bestFit="1" customWidth="1"/>
    <col min="13" max="13" width="11.28515625" style="3" customWidth="1"/>
  </cols>
  <sheetData>
    <row r="1" spans="1:14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11</v>
      </c>
      <c r="I1" s="1"/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s="3" t="s">
        <v>12</v>
      </c>
      <c r="B2" s="3">
        <v>263</v>
      </c>
      <c r="C2" s="3">
        <v>97</v>
      </c>
      <c r="D2" s="3">
        <v>44</v>
      </c>
      <c r="E2" s="3">
        <v>3423</v>
      </c>
      <c r="F2" s="3">
        <v>2036277</v>
      </c>
      <c r="G2" s="3">
        <v>594.88080600000001</v>
      </c>
      <c r="H2" s="3">
        <v>2.5000000000000001E-2</v>
      </c>
      <c r="I2" s="3"/>
      <c r="J2" s="3">
        <f>SIMDv1!H2-H2</f>
        <v>-1.0000000000000009E-3</v>
      </c>
      <c r="K2" s="3">
        <f>SIMDv1!F2-F2</f>
        <v>-142392</v>
      </c>
      <c r="L2" s="3">
        <f>SIMDv1!G2-G2</f>
        <v>-41.598597000000041</v>
      </c>
      <c r="M2" s="4">
        <f>L2/SIMDv1!G2</f>
        <v>-7.5185133957560601E-2</v>
      </c>
      <c r="N2" t="b">
        <f t="array" ref="N2">AND(A2:E2=BaseNoCounter!A2:E2)</f>
        <v>1</v>
      </c>
    </row>
    <row r="3" spans="1:14" x14ac:dyDescent="0.25">
      <c r="A3" s="3" t="s">
        <v>14</v>
      </c>
      <c r="B3" s="3">
        <v>540</v>
      </c>
      <c r="C3" s="3">
        <v>131</v>
      </c>
      <c r="D3" s="3">
        <v>76</v>
      </c>
      <c r="E3" s="3">
        <v>11881</v>
      </c>
      <c r="F3" s="3">
        <v>7067304</v>
      </c>
      <c r="G3" s="3">
        <v>594.84083799999996</v>
      </c>
      <c r="H3" s="3">
        <v>0.05</v>
      </c>
      <c r="I3" s="3"/>
      <c r="J3" s="3">
        <f>SIMDv1!H3-H3</f>
        <v>-2.0000000000000018E-3</v>
      </c>
      <c r="K3" s="3">
        <f>SIMDv1!F3-F3</f>
        <v>-619797</v>
      </c>
      <c r="L3" s="3">
        <f>SIMDv1!G3-G3</f>
        <v>-52.167072999999959</v>
      </c>
      <c r="M3" s="4">
        <f>L3/SIMDv1!G3</f>
        <v>-9.6129712480204313E-2</v>
      </c>
      <c r="N3" t="b">
        <f t="array" ref="N3">AND(A3:E3=BaseNoCounter!A3:E3)</f>
        <v>1</v>
      </c>
    </row>
    <row r="4" spans="1:14" x14ac:dyDescent="0.25">
      <c r="A4" s="3" t="s">
        <v>15</v>
      </c>
      <c r="B4" s="3">
        <v>377</v>
      </c>
      <c r="C4" s="3">
        <v>134</v>
      </c>
      <c r="D4" s="3">
        <v>67</v>
      </c>
      <c r="E4" s="3">
        <v>15372</v>
      </c>
      <c r="F4" s="3">
        <v>8266524</v>
      </c>
      <c r="G4" s="3">
        <v>537.76502700000003</v>
      </c>
      <c r="H4" s="3">
        <v>5.8000000000000003E-2</v>
      </c>
      <c r="I4" s="3"/>
      <c r="J4" s="3">
        <f>SIMDv1!H4-H4</f>
        <v>0</v>
      </c>
      <c r="K4" s="3">
        <f>SIMDv1!F4-F4</f>
        <v>-90387</v>
      </c>
      <c r="L4" s="3">
        <f>SIMDv1!G4-G4</f>
        <v>-5.879976000000056</v>
      </c>
      <c r="M4" s="4">
        <f>L4/SIMDv1!G4</f>
        <v>-1.1054975109650254E-2</v>
      </c>
      <c r="N4" t="b">
        <f t="array" ref="N4">AND(A4:E4=BaseNoCounter!A4:E4)</f>
        <v>1</v>
      </c>
    </row>
    <row r="5" spans="1:14" x14ac:dyDescent="0.25">
      <c r="A5" s="3" t="s">
        <v>16</v>
      </c>
      <c r="B5" s="3">
        <v>927</v>
      </c>
      <c r="C5" s="3">
        <v>355</v>
      </c>
      <c r="D5" s="3">
        <v>185</v>
      </c>
      <c r="E5" s="3">
        <v>67609</v>
      </c>
      <c r="F5" s="3">
        <v>41961816</v>
      </c>
      <c r="G5" s="3">
        <v>620.65429200000005</v>
      </c>
      <c r="H5" s="3">
        <v>0.218</v>
      </c>
      <c r="I5" s="3"/>
      <c r="J5" s="3">
        <f>SIMDv1!H5-H5</f>
        <v>5.0000000000000044E-3</v>
      </c>
      <c r="K5" s="3">
        <f>SIMDv1!F5-F5</f>
        <v>778158</v>
      </c>
      <c r="L5" s="3">
        <f>SIMDv1!G5-G5</f>
        <v>11.509679999999889</v>
      </c>
      <c r="M5" s="4">
        <f>L5/SIMDv1!G5</f>
        <v>1.8206795245838354E-2</v>
      </c>
      <c r="N5" t="b">
        <f t="array" ref="N5">AND(A5:E5=BaseNoCounter!A5:E5)</f>
        <v>1</v>
      </c>
    </row>
    <row r="6" spans="1:14" x14ac:dyDescent="0.25">
      <c r="A6" s="3" t="s">
        <v>17</v>
      </c>
      <c r="B6" s="3">
        <v>422</v>
      </c>
      <c r="C6" s="3">
        <v>143</v>
      </c>
      <c r="D6" s="3">
        <v>69</v>
      </c>
      <c r="E6" s="3">
        <v>36448</v>
      </c>
      <c r="F6" s="3">
        <v>19589481</v>
      </c>
      <c r="G6" s="3">
        <v>537.46381099999996</v>
      </c>
      <c r="H6" s="3">
        <v>0.13900000000000001</v>
      </c>
      <c r="I6" s="3"/>
      <c r="J6" s="3">
        <f>SIMDv1!H6-H6</f>
        <v>0</v>
      </c>
      <c r="K6" s="3">
        <f>SIMDv1!F6-F6</f>
        <v>-37500</v>
      </c>
      <c r="L6" s="3">
        <f>SIMDv1!G6-G6</f>
        <v>-1.0288630000000012</v>
      </c>
      <c r="M6" s="4">
        <f>L6/SIMDv1!G6</f>
        <v>-1.9179641517315931E-3</v>
      </c>
      <c r="N6" t="b">
        <f t="array" ref="N6">AND(A6:E6=BaseNoCounter!A6:E6)</f>
        <v>1</v>
      </c>
    </row>
    <row r="7" spans="1:14" x14ac:dyDescent="0.25">
      <c r="A7" s="3" t="s">
        <v>18</v>
      </c>
      <c r="B7" s="3">
        <v>346</v>
      </c>
      <c r="C7" s="3">
        <v>110</v>
      </c>
      <c r="D7" s="3">
        <v>60</v>
      </c>
      <c r="E7" s="3">
        <v>7922</v>
      </c>
      <c r="F7" s="3">
        <v>4581744</v>
      </c>
      <c r="G7" s="3">
        <v>578.35698100000002</v>
      </c>
      <c r="H7" s="3">
        <v>0.04</v>
      </c>
      <c r="I7" s="3"/>
      <c r="J7" s="3">
        <f>SIMDv1!H7-H7</f>
        <v>-1.0000000000000009E-3</v>
      </c>
      <c r="K7" s="3">
        <f>SIMDv1!F7-F7</f>
        <v>-250956</v>
      </c>
      <c r="L7" s="3">
        <f>SIMDv1!G7-G7</f>
        <v>-31.678363999999988</v>
      </c>
      <c r="M7" s="4">
        <f>L7/SIMDv1!G7</f>
        <v>-5.7946960087520649E-2</v>
      </c>
      <c r="N7" t="b">
        <f t="array" ref="N7">AND(A7:E7=BaseNoCounter!A7:E7)</f>
        <v>1</v>
      </c>
    </row>
    <row r="8" spans="1:14" x14ac:dyDescent="0.25">
      <c r="A8" s="3" t="s">
        <v>19</v>
      </c>
      <c r="B8" s="3">
        <v>375</v>
      </c>
      <c r="C8" s="3">
        <v>88</v>
      </c>
      <c r="D8" s="3">
        <v>55</v>
      </c>
      <c r="E8" s="3">
        <v>40809</v>
      </c>
      <c r="F8" s="3">
        <v>25020054</v>
      </c>
      <c r="G8" s="3">
        <v>613.10137499999996</v>
      </c>
      <c r="H8" s="3">
        <v>0.11600000000000001</v>
      </c>
      <c r="I8" s="3"/>
      <c r="J8" s="3">
        <f>SIMDv1!H8-H8</f>
        <v>-5.0000000000000044E-3</v>
      </c>
      <c r="K8" s="3">
        <f>SIMDv1!F8-F8</f>
        <v>-1092990</v>
      </c>
      <c r="L8" s="3">
        <f>SIMDv1!G8-G8</f>
        <v>-26.78306299999997</v>
      </c>
      <c r="M8" s="4">
        <f>L8/SIMDv1!G8</f>
        <v>-4.5680072499594673E-2</v>
      </c>
      <c r="N8" t="b">
        <f t="array" ref="N8">AND(A8:E8=BaseNoCounter!A8:E8)</f>
        <v>1</v>
      </c>
    </row>
    <row r="9" spans="1:14" x14ac:dyDescent="0.25">
      <c r="A9" s="3" t="s">
        <v>20</v>
      </c>
      <c r="B9" s="3">
        <v>782</v>
      </c>
      <c r="C9" s="3">
        <v>230</v>
      </c>
      <c r="D9" s="3">
        <v>139</v>
      </c>
      <c r="E9" s="3">
        <v>246660</v>
      </c>
      <c r="F9" s="3">
        <v>166665546</v>
      </c>
      <c r="G9" s="3">
        <v>675.68939399999999</v>
      </c>
      <c r="H9" s="3">
        <v>1.7210000000000001</v>
      </c>
      <c r="I9" s="3"/>
      <c r="J9" s="3">
        <f>SIMDv1!H9-H9</f>
        <v>1.8999999999999906E-2</v>
      </c>
      <c r="K9" s="3">
        <f>SIMDv1!F9-F9</f>
        <v>-1291764</v>
      </c>
      <c r="L9" s="3">
        <f>SIMDv1!G9-G9</f>
        <v>-5.2370220000000245</v>
      </c>
      <c r="M9" s="4">
        <f>L9/SIMDv1!G9</f>
        <v>-7.8111767796087755E-3</v>
      </c>
      <c r="N9" t="b">
        <f t="array" ref="N9">AND(A9:E9=BaseNoCounter!A9:E9)</f>
        <v>1</v>
      </c>
    </row>
    <row r="10" spans="1:14" x14ac:dyDescent="0.25">
      <c r="A10" s="3" t="s">
        <v>21</v>
      </c>
      <c r="B10" s="3">
        <v>632</v>
      </c>
      <c r="C10" s="3">
        <v>243</v>
      </c>
      <c r="D10" s="3">
        <v>87</v>
      </c>
      <c r="E10" s="3">
        <v>887684</v>
      </c>
      <c r="F10" s="3">
        <v>506295282</v>
      </c>
      <c r="G10" s="3">
        <v>570.35530900000003</v>
      </c>
      <c r="H10" s="3">
        <v>1.6930000000000001</v>
      </c>
      <c r="I10" s="3"/>
      <c r="J10" s="3">
        <f>SIMDv1!H10-H10</f>
        <v>-9.000000000000119E-3</v>
      </c>
      <c r="K10" s="3">
        <f>SIMDv1!F10-F10</f>
        <v>-4129443</v>
      </c>
      <c r="L10" s="3">
        <f>SIMDv1!G10-G10</f>
        <v>-4.6519289999999955</v>
      </c>
      <c r="M10" s="4">
        <f>L10/SIMDv1!G10</f>
        <v>-8.2232653444637288E-3</v>
      </c>
      <c r="N10" t="b">
        <f t="array" ref="N10">AND(A10:E10=BaseNoCounter!A10:E10)</f>
        <v>1</v>
      </c>
    </row>
    <row r="11" spans="1:14" x14ac:dyDescent="0.25">
      <c r="A11" s="3" t="s">
        <v>22</v>
      </c>
      <c r="B11" s="3">
        <v>1583</v>
      </c>
      <c r="C11" s="3">
        <v>512</v>
      </c>
      <c r="D11" s="3">
        <v>299</v>
      </c>
      <c r="E11" s="3">
        <v>1455351</v>
      </c>
      <c r="F11" s="3">
        <v>1550709861</v>
      </c>
      <c r="G11" s="3">
        <v>1065.5229300000001</v>
      </c>
      <c r="H11" s="3">
        <v>8.827</v>
      </c>
      <c r="I11" s="3"/>
      <c r="J11" s="3">
        <f>SIMDv1!H11-H11</f>
        <v>0.1769999999999996</v>
      </c>
      <c r="K11" s="3">
        <f>SIMDv1!F11-F11</f>
        <v>-4577919</v>
      </c>
      <c r="L11" s="3">
        <f>SIMDv1!G11-G11</f>
        <v>-3.1455780000001141</v>
      </c>
      <c r="M11" s="4">
        <f>L11/SIMDv1!G11</f>
        <v>-2.9608857851481326E-3</v>
      </c>
      <c r="N11" t="b">
        <f t="array" ref="N11">AND(A11:E11=BaseNoCounter!A11:E11)</f>
        <v>1</v>
      </c>
    </row>
    <row r="12" spans="1:14" x14ac:dyDescent="0.25">
      <c r="A12" s="3" t="s">
        <v>23</v>
      </c>
      <c r="B12" s="3">
        <v>935</v>
      </c>
      <c r="C12" s="3">
        <v>224</v>
      </c>
      <c r="D12" s="3">
        <v>109</v>
      </c>
      <c r="E12" s="3">
        <v>668534</v>
      </c>
      <c r="F12" s="3">
        <v>532229133</v>
      </c>
      <c r="G12" s="3">
        <v>796.11378500000001</v>
      </c>
      <c r="H12" s="3">
        <v>2.6480000000000001</v>
      </c>
      <c r="I12" s="3"/>
      <c r="J12" s="3">
        <f>SIMDv1!H12-H12</f>
        <v>2.0999999999999908E-2</v>
      </c>
      <c r="K12" s="3">
        <f>SIMDv1!F12-F12</f>
        <v>-1063164</v>
      </c>
      <c r="L12" s="3">
        <f>SIMDv1!G12-G12</f>
        <v>-1.5902919999999767</v>
      </c>
      <c r="M12" s="4">
        <f>L12/SIMDv1!G12</f>
        <v>-2.0015669945708916E-3</v>
      </c>
      <c r="N12" t="b">
        <f t="array" ref="N12">AND(A12:E12=BaseNoCounter!A12:E12)</f>
        <v>1</v>
      </c>
    </row>
    <row r="13" spans="1:14" x14ac:dyDescent="0.25">
      <c r="A13" s="3" t="s">
        <v>24</v>
      </c>
      <c r="B13" s="3">
        <v>552</v>
      </c>
      <c r="C13" s="3">
        <v>213</v>
      </c>
      <c r="D13" s="3">
        <v>78</v>
      </c>
      <c r="E13" s="3">
        <v>102476</v>
      </c>
      <c r="F13" s="3">
        <v>57602868</v>
      </c>
      <c r="G13" s="3">
        <v>562.110816</v>
      </c>
      <c r="H13" s="3">
        <v>0.14499999999999999</v>
      </c>
      <c r="I13" s="3"/>
      <c r="J13" s="3">
        <f>SIMDv1!H13-H13</f>
        <v>-1.0000000000000009E-3</v>
      </c>
      <c r="K13" s="3">
        <f>SIMDv1!F13-F13</f>
        <v>-412944</v>
      </c>
      <c r="L13" s="3">
        <f>SIMDv1!G13-G13</f>
        <v>-4.0296650000000227</v>
      </c>
      <c r="M13" s="4">
        <f>L13/SIMDv1!G13</f>
        <v>-7.22057176233143E-3</v>
      </c>
      <c r="N13" t="b">
        <f t="array" ref="N13">AND(A13:E13=BaseNoCounter!A13:E13)</f>
        <v>1</v>
      </c>
    </row>
    <row r="14" spans="1:14" x14ac:dyDescent="0.25">
      <c r="A14" s="3" t="s">
        <v>25</v>
      </c>
      <c r="B14" s="3">
        <v>644</v>
      </c>
      <c r="C14" s="3">
        <v>149</v>
      </c>
      <c r="D14" s="3">
        <v>97</v>
      </c>
      <c r="E14" s="3">
        <v>412821</v>
      </c>
      <c r="F14" s="3">
        <v>287112054</v>
      </c>
      <c r="G14" s="3">
        <v>695.48800600000004</v>
      </c>
      <c r="H14" s="3">
        <v>0.91400000000000003</v>
      </c>
      <c r="I14" s="3"/>
      <c r="J14" s="3">
        <f>SIMDv1!H14-H14</f>
        <v>8.0000000000000071E-3</v>
      </c>
      <c r="K14" s="3">
        <f>SIMDv1!F14-F14</f>
        <v>-1877532</v>
      </c>
      <c r="L14" s="3">
        <f>SIMDv1!G14-G14</f>
        <v>-4.5480540000000929</v>
      </c>
      <c r="M14" s="4">
        <f>L14/SIMDv1!G14</f>
        <v>-6.5824157176542792E-3</v>
      </c>
      <c r="N14" t="b">
        <f t="array" ref="N14">AND(A14:E14=BaseNoCounter!A14:E14)</f>
        <v>1</v>
      </c>
    </row>
    <row r="15" spans="1:14" x14ac:dyDescent="0.25">
      <c r="A15" s="3" t="s">
        <v>26</v>
      </c>
      <c r="B15" s="3">
        <v>733</v>
      </c>
      <c r="C15" s="3">
        <v>174</v>
      </c>
      <c r="D15" s="3">
        <v>121</v>
      </c>
      <c r="E15" s="3">
        <v>479112</v>
      </c>
      <c r="F15" s="3">
        <v>323170752</v>
      </c>
      <c r="G15" s="3">
        <v>674.520262</v>
      </c>
      <c r="H15" s="3">
        <v>2.19</v>
      </c>
      <c r="I15" s="3"/>
      <c r="J15" s="3">
        <f>SIMDv1!H15-H15</f>
        <v>1.0000000000000231E-2</v>
      </c>
      <c r="K15" s="3">
        <f>SIMDv1!F15-F15</f>
        <v>-3181437</v>
      </c>
      <c r="L15" s="3">
        <f>SIMDv1!G15-G15</f>
        <v>-6.6402779999999666</v>
      </c>
      <c r="M15" s="4">
        <f>L15/SIMDv1!G15</f>
        <v>-9.9423222121894968E-3</v>
      </c>
      <c r="N15" t="b">
        <f t="array" ref="N15">AND(A15:E15=BaseNoCounter!A15:E15)</f>
        <v>1</v>
      </c>
    </row>
    <row r="16" spans="1:14" x14ac:dyDescent="0.25">
      <c r="A16" s="3" t="s">
        <v>27</v>
      </c>
      <c r="B16" s="3">
        <v>396</v>
      </c>
      <c r="C16" s="3">
        <v>89</v>
      </c>
      <c r="D16" s="3">
        <v>67</v>
      </c>
      <c r="E16" s="3">
        <v>305061</v>
      </c>
      <c r="F16" s="3">
        <v>156189396</v>
      </c>
      <c r="G16" s="3">
        <v>511.99398200000002</v>
      </c>
      <c r="H16" s="3">
        <v>0.46700000000000003</v>
      </c>
      <c r="I16" s="3"/>
      <c r="J16" s="3">
        <f>SIMDv1!H16-H16</f>
        <v>9.9999999999999534E-3</v>
      </c>
      <c r="K16" s="3">
        <f>SIMDv1!F16-F16</f>
        <v>34335</v>
      </c>
      <c r="L16" s="3">
        <f>SIMDv1!G16-G16</f>
        <v>0.11255099999999629</v>
      </c>
      <c r="M16" s="4">
        <f>L16/SIMDv1!G16</f>
        <v>2.1978044166055637E-4</v>
      </c>
      <c r="N16" t="b">
        <f t="array" ref="N16">AND(A16:E16=BaseNoCounter!A16:E16)</f>
        <v>1</v>
      </c>
    </row>
    <row r="17" spans="1:14" x14ac:dyDescent="0.25">
      <c r="A17" s="3" t="s">
        <v>28</v>
      </c>
      <c r="B17" s="3">
        <v>610</v>
      </c>
      <c r="C17" s="3">
        <v>146</v>
      </c>
      <c r="D17" s="3">
        <v>115</v>
      </c>
      <c r="E17" s="3">
        <v>379316</v>
      </c>
      <c r="F17" s="3">
        <v>270907818</v>
      </c>
      <c r="G17" s="3">
        <v>714.200872</v>
      </c>
      <c r="H17" s="3">
        <v>1.4850000000000001</v>
      </c>
      <c r="I17" s="3"/>
      <c r="J17" s="3">
        <f>SIMDv1!H17-H17</f>
        <v>9.9999999999988987E-4</v>
      </c>
      <c r="K17" s="3">
        <f>SIMDv1!F17-F17</f>
        <v>-4230303</v>
      </c>
      <c r="L17" s="3">
        <f>SIMDv1!G17-G17</f>
        <v>-11.152451000000042</v>
      </c>
      <c r="M17" s="4">
        <f>L17/SIMDv1!G17</f>
        <v>-1.5862991320195346E-2</v>
      </c>
      <c r="N17" t="b">
        <f t="array" ref="N17">AND(A17:E17=BaseNoCounter!A17:E17)</f>
        <v>1</v>
      </c>
    </row>
    <row r="18" spans="1:14" x14ac:dyDescent="0.25">
      <c r="A18" s="3" t="s">
        <v>29</v>
      </c>
      <c r="B18" s="3">
        <v>865</v>
      </c>
      <c r="C18" s="3">
        <v>300</v>
      </c>
      <c r="D18" s="3">
        <v>161</v>
      </c>
      <c r="E18" s="3">
        <v>297207</v>
      </c>
      <c r="F18" s="3">
        <v>177474519</v>
      </c>
      <c r="G18" s="3">
        <v>597.14111400000002</v>
      </c>
      <c r="H18" s="3">
        <v>0.77800000000000002</v>
      </c>
      <c r="I18" s="3"/>
      <c r="J18" s="3">
        <f>SIMDv1!H18-H18</f>
        <v>2.0000000000000018E-3</v>
      </c>
      <c r="K18" s="3">
        <f>SIMDv1!F18-F18</f>
        <v>-3641901</v>
      </c>
      <c r="L18" s="3">
        <f>SIMDv1!G18-G18</f>
        <v>-12.253752999999961</v>
      </c>
      <c r="M18" s="4">
        <f>L18/SIMDv1!G18</f>
        <v>-2.0950620268233081E-2</v>
      </c>
      <c r="N18" t="b">
        <f t="array" ref="N18">AND(A18:E18=BaseNoCounter!A18:E18)</f>
        <v>1</v>
      </c>
    </row>
    <row r="19" spans="1:14" x14ac:dyDescent="0.25">
      <c r="A19" s="3" t="s">
        <v>30</v>
      </c>
      <c r="B19" s="3">
        <v>683</v>
      </c>
      <c r="C19" s="3">
        <v>128</v>
      </c>
      <c r="D19" s="3">
        <v>86</v>
      </c>
      <c r="E19" s="3">
        <v>659448</v>
      </c>
      <c r="F19" s="3">
        <v>400631664</v>
      </c>
      <c r="G19" s="3">
        <v>607.52578500000004</v>
      </c>
      <c r="H19" s="3">
        <v>1.2529999999999999</v>
      </c>
      <c r="I19" s="3"/>
      <c r="J19" s="3">
        <f>SIMDv1!H19-H19</f>
        <v>2.5000000000000133E-2</v>
      </c>
      <c r="K19" s="3">
        <f>SIMDv1!F19-F19</f>
        <v>-286647</v>
      </c>
      <c r="L19" s="3">
        <f>SIMDv1!G19-G19</f>
        <v>-0.43467700000007881</v>
      </c>
      <c r="M19" s="4">
        <f>L19/SIMDv1!G19</f>
        <v>-7.1599961566243004E-4</v>
      </c>
      <c r="N19" t="b">
        <f t="array" ref="N19">AND(A19:E19=BaseNoCounter!A19:E19)</f>
        <v>1</v>
      </c>
    </row>
    <row r="20" spans="1:14" x14ac:dyDescent="0.25">
      <c r="A20" s="3" t="s">
        <v>31</v>
      </c>
      <c r="B20" s="3">
        <v>413</v>
      </c>
      <c r="C20" s="3">
        <v>118</v>
      </c>
      <c r="D20" s="3">
        <v>86</v>
      </c>
      <c r="E20" s="3">
        <v>24597</v>
      </c>
      <c r="F20" s="3">
        <v>14130618</v>
      </c>
      <c r="G20" s="3">
        <v>574.48542499999996</v>
      </c>
      <c r="H20" s="3">
        <v>0.14299999999999999</v>
      </c>
      <c r="I20" s="3"/>
      <c r="J20" s="3">
        <f>SIMDv1!H20-H20</f>
        <v>-5.9999999999999776E-3</v>
      </c>
      <c r="K20" s="3">
        <f>SIMDv1!F20-F20</f>
        <v>-638361</v>
      </c>
      <c r="L20" s="3">
        <f>SIMDv1!G20-G20</f>
        <v>-25.952798999999914</v>
      </c>
      <c r="M20" s="4">
        <f>L20/SIMDv1!G20</f>
        <v>-4.7313136484246079E-2</v>
      </c>
      <c r="N20" t="b">
        <f t="array" ref="N20">AND(A20:E20=BaseNoCounter!A20:E20)</f>
        <v>1</v>
      </c>
    </row>
    <row r="21" spans="1:14" x14ac:dyDescent="0.25">
      <c r="A21" s="3" t="s">
        <v>32</v>
      </c>
      <c r="B21" s="3">
        <v>1103</v>
      </c>
      <c r="C21" s="3">
        <v>202</v>
      </c>
      <c r="D21" s="3">
        <v>163</v>
      </c>
      <c r="E21" s="3">
        <v>330643</v>
      </c>
      <c r="F21" s="3">
        <v>292501056</v>
      </c>
      <c r="G21" s="3">
        <v>884.64312299999995</v>
      </c>
      <c r="H21" s="3">
        <v>0.92600000000000005</v>
      </c>
      <c r="I21" s="3"/>
      <c r="J21" s="3">
        <f>SIMDv1!H21-H21</f>
        <v>-1.100000000000001E-2</v>
      </c>
      <c r="K21" s="3">
        <f>SIMDv1!F21-F21</f>
        <v>-3301392</v>
      </c>
      <c r="L21" s="3">
        <f>SIMDv1!G21-G21</f>
        <v>-9.9847629999999299</v>
      </c>
      <c r="M21" s="4">
        <f>L21/SIMDv1!G21</f>
        <v>-1.1415614892196228E-2</v>
      </c>
      <c r="N21" t="b">
        <f t="array" ref="N21">AND(A21:E21=BaseNoCounter!A21:E21)</f>
        <v>1</v>
      </c>
    </row>
    <row r="22" spans="1:14" x14ac:dyDescent="0.25">
      <c r="A22" s="3" t="s">
        <v>33</v>
      </c>
      <c r="B22" s="3">
        <v>420</v>
      </c>
      <c r="C22" s="3">
        <v>120</v>
      </c>
      <c r="D22" s="3">
        <v>90</v>
      </c>
      <c r="E22" s="3">
        <v>3836</v>
      </c>
      <c r="F22" s="3">
        <v>3608121</v>
      </c>
      <c r="G22" s="3">
        <v>940.59463000000005</v>
      </c>
      <c r="H22" s="3">
        <v>0.121</v>
      </c>
      <c r="I22" s="3"/>
      <c r="J22" s="3">
        <f>SIMDv1!H22-H22</f>
        <v>1.0000000000000009E-3</v>
      </c>
      <c r="K22" s="3">
        <f>SIMDv1!F22-F22</f>
        <v>4431</v>
      </c>
      <c r="L22" s="3">
        <f>SIMDv1!G22-G22</f>
        <v>1.1551089999999249</v>
      </c>
      <c r="M22" s="4">
        <f>L22/SIMDv1!G22</f>
        <v>1.2265562199427643E-3</v>
      </c>
      <c r="N22" t="b">
        <f t="array" ref="N22">AND(A22:E22=BaseNoCounter!A22:E22)</f>
        <v>1</v>
      </c>
    </row>
    <row r="23" spans="1:14" x14ac:dyDescent="0.25">
      <c r="A23" s="3" t="s">
        <v>34</v>
      </c>
      <c r="B23" s="3">
        <v>801</v>
      </c>
      <c r="C23" s="3">
        <v>207</v>
      </c>
      <c r="D23" s="3">
        <v>156</v>
      </c>
      <c r="E23" s="3">
        <v>40130</v>
      </c>
      <c r="F23" s="3">
        <v>29501442</v>
      </c>
      <c r="G23" s="3">
        <v>735.14682300000004</v>
      </c>
      <c r="H23" s="3">
        <v>0.30499999999999999</v>
      </c>
      <c r="I23" s="3"/>
      <c r="J23" s="3">
        <f>SIMDv1!H23-H23</f>
        <v>1.0000000000000009E-3</v>
      </c>
      <c r="K23" s="3">
        <f>SIMDv1!F23-F23</f>
        <v>439083</v>
      </c>
      <c r="L23" s="3">
        <f>SIMDv1!G23-G23</f>
        <v>10.941514999999981</v>
      </c>
      <c r="M23" s="4">
        <f>L23/SIMDv1!G23</f>
        <v>1.4665173603075378E-2</v>
      </c>
      <c r="N23" t="b">
        <f t="array" ref="N23">AND(A23:E23=BaseNoCounter!A23:E23)</f>
        <v>1</v>
      </c>
    </row>
    <row r="24" spans="1:14" x14ac:dyDescent="0.25">
      <c r="A24" s="3" t="s">
        <v>35</v>
      </c>
      <c r="B24" s="3">
        <v>720</v>
      </c>
      <c r="C24" s="3">
        <v>225</v>
      </c>
      <c r="D24" s="3">
        <v>177</v>
      </c>
      <c r="E24" s="3">
        <v>117865</v>
      </c>
      <c r="F24" s="3">
        <v>86275326</v>
      </c>
      <c r="G24" s="3">
        <v>731.98427000000004</v>
      </c>
      <c r="H24" s="3">
        <v>0.63300000000000001</v>
      </c>
      <c r="I24" s="3"/>
      <c r="J24" s="3">
        <f>SIMDv1!H24-H24</f>
        <v>5.0000000000000044E-3</v>
      </c>
      <c r="K24" s="3">
        <f>SIMDv1!F24-F24</f>
        <v>-1824645</v>
      </c>
      <c r="L24" s="3">
        <f>SIMDv1!G24-G24</f>
        <v>-15.480804000000035</v>
      </c>
      <c r="M24" s="4">
        <f>L24/SIMDv1!G24</f>
        <v>-2.1606042028553193E-2</v>
      </c>
      <c r="N24" t="b">
        <f t="array" ref="N24">AND(A24:E24=BaseNoCounter!A24:E24)</f>
        <v>1</v>
      </c>
    </row>
    <row r="25" spans="1:14" x14ac:dyDescent="0.25">
      <c r="A25" s="3" t="s">
        <v>36</v>
      </c>
      <c r="B25" s="3">
        <v>830</v>
      </c>
      <c r="C25" s="3">
        <v>199</v>
      </c>
      <c r="D25" s="3">
        <v>119</v>
      </c>
      <c r="E25" s="3">
        <v>122823</v>
      </c>
      <c r="F25" s="3">
        <v>94154043</v>
      </c>
      <c r="G25" s="3">
        <v>766.58315600000003</v>
      </c>
      <c r="H25" s="3">
        <v>0.627</v>
      </c>
      <c r="I25" s="3"/>
      <c r="J25" s="3">
        <f>SIMDv1!H25-H25</f>
        <v>-1.0000000000000009E-3</v>
      </c>
      <c r="K25" s="3">
        <f>SIMDv1!F25-F25</f>
        <v>-1146447</v>
      </c>
      <c r="L25" s="3">
        <f>SIMDv1!G25-G25</f>
        <v>-9.3341390000000501</v>
      </c>
      <c r="M25" s="4">
        <f>L25/SIMDv1!G25</f>
        <v>-1.2326379817539004E-2</v>
      </c>
      <c r="N25" t="b">
        <f t="array" ref="N25">AND(A25:E25=BaseNoCounter!A25:E25)</f>
        <v>1</v>
      </c>
    </row>
    <row r="26" spans="1:14" x14ac:dyDescent="0.25">
      <c r="A26" s="3" t="s">
        <v>37</v>
      </c>
      <c r="B26" s="3">
        <v>997</v>
      </c>
      <c r="C26" s="3">
        <v>230</v>
      </c>
      <c r="D26" s="3">
        <v>179</v>
      </c>
      <c r="E26" s="3">
        <v>685292</v>
      </c>
      <c r="F26" s="3">
        <v>524006157</v>
      </c>
      <c r="G26" s="3">
        <v>764.64653999999996</v>
      </c>
      <c r="H26" s="3">
        <v>3.1</v>
      </c>
      <c r="I26" s="3"/>
      <c r="J26" s="3">
        <f>SIMDv1!H26-H26</f>
        <v>-2.2000000000000242E-2</v>
      </c>
      <c r="K26" s="3">
        <f>SIMDv1!F26-F26</f>
        <v>-6240363</v>
      </c>
      <c r="L26" s="3">
        <f>SIMDv1!G26-G26</f>
        <v>-9.1061369999999897</v>
      </c>
      <c r="M26" s="4">
        <f>L26/SIMDv1!G26</f>
        <v>-1.2052481857810046E-2</v>
      </c>
      <c r="N26" t="b">
        <f t="array" ref="N26">AND(A26:E26=BaseNoCounter!A26:E26)</f>
        <v>1</v>
      </c>
    </row>
    <row r="27" spans="1:14" x14ac:dyDescent="0.25">
      <c r="A27" s="3" t="s">
        <v>38</v>
      </c>
      <c r="B27" s="3">
        <v>523</v>
      </c>
      <c r="C27" s="3">
        <v>152</v>
      </c>
      <c r="D27" s="3">
        <v>127</v>
      </c>
      <c r="E27" s="3">
        <v>72333</v>
      </c>
      <c r="F27" s="3">
        <v>58485975</v>
      </c>
      <c r="G27" s="3">
        <v>808.56559200000004</v>
      </c>
      <c r="H27" s="3">
        <v>0.28100000000000003</v>
      </c>
      <c r="I27" s="3"/>
      <c r="J27" s="3">
        <f>SIMDv1!H27-H27</f>
        <v>-1.9000000000000017E-2</v>
      </c>
      <c r="K27" s="3">
        <f>SIMDv1!F27-F27</f>
        <v>-735117</v>
      </c>
      <c r="L27" s="3">
        <f>SIMDv1!G27-G27</f>
        <v>-10.162954000000013</v>
      </c>
      <c r="M27" s="4">
        <f>L27/SIMDv1!G27</f>
        <v>-1.2729108743250436E-2</v>
      </c>
      <c r="N27" t="b">
        <f t="array" ref="N27">AND(A27:E27=BaseNoCounter!A27:E27)</f>
        <v>1</v>
      </c>
    </row>
    <row r="28" spans="1:14" x14ac:dyDescent="0.25">
      <c r="A28" s="3" t="s">
        <v>39</v>
      </c>
      <c r="B28" s="3">
        <v>923</v>
      </c>
      <c r="C28" s="3">
        <v>263</v>
      </c>
      <c r="D28" s="3">
        <v>187</v>
      </c>
      <c r="E28" s="3">
        <v>133591</v>
      </c>
      <c r="F28" s="3">
        <v>106043601</v>
      </c>
      <c r="G28" s="3">
        <v>793.793003</v>
      </c>
      <c r="H28" s="3">
        <v>0.49199999999999999</v>
      </c>
      <c r="I28" s="3"/>
      <c r="J28" s="3">
        <f>SIMDv1!H28-H28</f>
        <v>-9.000000000000008E-3</v>
      </c>
      <c r="K28" s="3">
        <f>SIMDv1!F28-F28</f>
        <v>-1359375</v>
      </c>
      <c r="L28" s="3">
        <f>SIMDv1!G28-G28</f>
        <v>-10.175649000000021</v>
      </c>
      <c r="M28" s="4">
        <f>L28/SIMDv1!G28</f>
        <v>-1.2985481942249102E-2</v>
      </c>
      <c r="N28" t="b">
        <f t="array" ref="N28">AND(A28:E28=BaseNoCounter!A28:E28)</f>
        <v>1</v>
      </c>
    </row>
    <row r="29" spans="1:14" x14ac:dyDescent="0.25">
      <c r="A29" s="3" t="s">
        <v>40</v>
      </c>
      <c r="B29" s="3">
        <v>725</v>
      </c>
      <c r="C29" s="3">
        <v>245</v>
      </c>
      <c r="D29" s="3">
        <v>129</v>
      </c>
      <c r="E29" s="3">
        <v>147260</v>
      </c>
      <c r="F29" s="3">
        <v>108361743</v>
      </c>
      <c r="G29" s="3">
        <v>735.853205</v>
      </c>
      <c r="H29" s="3">
        <v>0.48699999999999999</v>
      </c>
      <c r="I29" s="3"/>
      <c r="J29" s="3">
        <f>SIMDv1!H29-H29</f>
        <v>5.0000000000000044E-3</v>
      </c>
      <c r="K29" s="3">
        <f>SIMDv1!F29-F29</f>
        <v>-596574</v>
      </c>
      <c r="L29" s="3">
        <f>SIMDv1!G29-G29</f>
        <v>-4.0511609999999791</v>
      </c>
      <c r="M29" s="4">
        <f>L29/SIMDv1!G29</f>
        <v>-5.5358700255283503E-3</v>
      </c>
      <c r="N29" t="b">
        <f t="array" ref="N29">AND(A29:E29=BaseNoCounter!A29:E29)</f>
        <v>1</v>
      </c>
    </row>
    <row r="30" spans="1:14" x14ac:dyDescent="0.25">
      <c r="A30" s="3" t="s">
        <v>41</v>
      </c>
      <c r="B30" s="3">
        <v>1627</v>
      </c>
      <c r="C30" s="3">
        <v>431</v>
      </c>
      <c r="D30" s="3">
        <v>382</v>
      </c>
      <c r="E30" s="3">
        <v>278176</v>
      </c>
      <c r="F30" s="3">
        <v>227574543</v>
      </c>
      <c r="G30" s="3">
        <v>818.09553300000005</v>
      </c>
      <c r="H30" s="3">
        <v>1.62</v>
      </c>
      <c r="I30" s="3"/>
      <c r="J30" s="3">
        <f>SIMDv1!H30-H30</f>
        <v>7.9999999999997851E-3</v>
      </c>
      <c r="K30" s="3">
        <f>SIMDv1!F30-F30</f>
        <v>-1927554</v>
      </c>
      <c r="L30" s="3">
        <f>SIMDv1!G30-G30</f>
        <v>-6.9292609999999968</v>
      </c>
      <c r="M30" s="4">
        <f>L30/SIMDv1!G30</f>
        <v>-8.5423435850153252E-3</v>
      </c>
      <c r="N30" t="b">
        <f t="array" ref="N30">AND(A30:E30=BaseNoCounter!A30:E30)</f>
        <v>1</v>
      </c>
    </row>
    <row r="31" spans="1:14" x14ac:dyDescent="0.25">
      <c r="A31" s="3" t="s">
        <v>42</v>
      </c>
      <c r="B31" s="3">
        <v>716</v>
      </c>
      <c r="C31" s="3">
        <v>137</v>
      </c>
      <c r="D31" s="3">
        <v>153</v>
      </c>
      <c r="E31" s="3">
        <v>437395</v>
      </c>
      <c r="F31" s="3">
        <v>298726491</v>
      </c>
      <c r="G31" s="3">
        <v>682.96731999999997</v>
      </c>
      <c r="H31" s="3">
        <v>1.595</v>
      </c>
      <c r="I31" s="3"/>
      <c r="J31" s="3">
        <f>SIMDv1!H31-H31</f>
        <v>-2.9999999999998916E-3</v>
      </c>
      <c r="K31" s="3">
        <f>SIMDv1!F31-F31</f>
        <v>-4872237</v>
      </c>
      <c r="L31" s="3">
        <f>SIMDv1!G31-G31</f>
        <v>-11.139214999999922</v>
      </c>
      <c r="M31" s="4">
        <f>L31/SIMDv1!G31</f>
        <v>-1.6580454013605046E-2</v>
      </c>
      <c r="N31" t="b">
        <f t="array" ref="N31">AND(A31:E31=BaseNoCounter!A31:E31)</f>
        <v>1</v>
      </c>
    </row>
    <row r="32" spans="1:14" x14ac:dyDescent="0.25">
      <c r="A32" s="3" t="s">
        <v>43</v>
      </c>
      <c r="B32" s="3">
        <v>721</v>
      </c>
      <c r="C32" s="3">
        <v>211</v>
      </c>
      <c r="D32" s="3">
        <v>122</v>
      </c>
      <c r="E32" s="3">
        <v>18520</v>
      </c>
      <c r="F32" s="3">
        <v>12735201</v>
      </c>
      <c r="G32" s="3">
        <v>687.64584200000002</v>
      </c>
      <c r="H32" s="3">
        <v>0.19</v>
      </c>
      <c r="I32" s="3"/>
      <c r="J32" s="3">
        <f>SIMDv1!H32-H32</f>
        <v>-6.0000000000000053E-3</v>
      </c>
      <c r="K32" s="3">
        <f>SIMDv1!F32-F32</f>
        <v>-910170</v>
      </c>
      <c r="L32" s="3">
        <f>SIMDv1!G32-G32</f>
        <v>-49.145248000000038</v>
      </c>
      <c r="M32" s="4">
        <f>L32/SIMDv1!G32</f>
        <v>-7.6969776476041987E-2</v>
      </c>
      <c r="N32" t="b">
        <f t="array" ref="N32">AND(A32:E32=BaseNoCounter!A32:E32)</f>
        <v>1</v>
      </c>
    </row>
    <row r="33" spans="1:14" x14ac:dyDescent="0.25">
      <c r="A33" s="3" t="s">
        <v>44</v>
      </c>
      <c r="B33" s="3">
        <v>1304</v>
      </c>
      <c r="C33" s="3">
        <v>341</v>
      </c>
      <c r="D33" s="3">
        <v>217</v>
      </c>
      <c r="E33" s="3">
        <v>599397</v>
      </c>
      <c r="F33" s="3">
        <v>520393683</v>
      </c>
      <c r="G33" s="3">
        <v>868.19534099999998</v>
      </c>
      <c r="H33" s="3">
        <v>2.698</v>
      </c>
      <c r="I33" s="3"/>
      <c r="J33" s="3">
        <f>SIMDv1!H33-H33</f>
        <v>-2.3000000000000131E-2</v>
      </c>
      <c r="K33" s="3">
        <f>SIMDv1!F33-F33</f>
        <v>-7338621</v>
      </c>
      <c r="L33" s="3">
        <f>SIMDv1!G33-G33</f>
        <v>-12.243338999999992</v>
      </c>
      <c r="M33" s="4">
        <f>L33/SIMDv1!G33</f>
        <v>-1.4303768168533347E-2</v>
      </c>
      <c r="N33" t="b">
        <f t="array" ref="N33">AND(A33:E33=BaseNoCounter!A33:E33)</f>
        <v>1</v>
      </c>
    </row>
    <row r="34" spans="1:14" x14ac:dyDescent="0.25">
      <c r="A34" s="3" t="s">
        <v>45</v>
      </c>
      <c r="B34" s="3">
        <v>1127</v>
      </c>
      <c r="C34" s="3">
        <v>333</v>
      </c>
      <c r="D34" s="3">
        <v>250</v>
      </c>
      <c r="E34" s="3">
        <v>128986</v>
      </c>
      <c r="F34" s="3">
        <v>138833898</v>
      </c>
      <c r="G34" s="3">
        <v>1076.3485800000001</v>
      </c>
      <c r="H34" s="3">
        <v>0.53600000000000003</v>
      </c>
      <c r="I34" s="3"/>
      <c r="J34" s="3">
        <f>SIMDv1!H34-H34</f>
        <v>5.0000000000000044E-3</v>
      </c>
      <c r="K34" s="3">
        <f>SIMDv1!F34-F34</f>
        <v>1010514</v>
      </c>
      <c r="L34" s="3">
        <f>SIMDv1!G34-G34</f>
        <v>7.8342929999998887</v>
      </c>
      <c r="M34" s="4">
        <f>L34/SIMDv1!G34</f>
        <v>7.2259885256459764E-3</v>
      </c>
      <c r="N34" t="b">
        <f t="array" ref="N34">AND(A34:E34=BaseNoCounter!A34:E34)</f>
        <v>1</v>
      </c>
    </row>
    <row r="35" spans="1:14" x14ac:dyDescent="0.25">
      <c r="A35" s="3" t="s">
        <v>46</v>
      </c>
      <c r="B35" s="3">
        <v>943</v>
      </c>
      <c r="C35" s="3">
        <v>296</v>
      </c>
      <c r="D35" s="3">
        <v>104</v>
      </c>
      <c r="E35" s="3">
        <v>25783</v>
      </c>
      <c r="F35" s="3">
        <v>25083288</v>
      </c>
      <c r="G35" s="3">
        <v>972.86149799999998</v>
      </c>
      <c r="H35" s="3">
        <v>0.27800000000000002</v>
      </c>
      <c r="I35" s="3"/>
      <c r="J35" s="3">
        <f>SIMDv1!H35-H35</f>
        <v>-2.0000000000000018E-3</v>
      </c>
      <c r="K35" s="3">
        <f>SIMDv1!F35-F35</f>
        <v>-214008</v>
      </c>
      <c r="L35" s="3">
        <f>SIMDv1!G35-G35</f>
        <v>-8.3003529999999728</v>
      </c>
      <c r="M35" s="4">
        <f>L35/SIMDv1!G35</f>
        <v>-8.6053155292710581E-3</v>
      </c>
      <c r="N35" t="b">
        <f t="array" ref="N35">AND(A35:E35=BaseNoCounter!A35:E35)</f>
        <v>1</v>
      </c>
    </row>
    <row r="36" spans="1:14" x14ac:dyDescent="0.25">
      <c r="A36" s="3" t="s">
        <v>47</v>
      </c>
      <c r="B36" s="3">
        <v>1452</v>
      </c>
      <c r="C36" s="3">
        <v>441</v>
      </c>
      <c r="D36" s="3">
        <v>187</v>
      </c>
      <c r="E36" s="3">
        <v>90757</v>
      </c>
      <c r="F36" s="3">
        <v>81599538</v>
      </c>
      <c r="G36" s="3">
        <v>899.09911099999999</v>
      </c>
      <c r="H36" s="3">
        <v>0.38900000000000001</v>
      </c>
      <c r="I36" s="3"/>
      <c r="J36" s="3">
        <f>SIMDv1!H36-H36</f>
        <v>1.0000000000000009E-3</v>
      </c>
      <c r="K36" s="3">
        <f>SIMDv1!F36-F36</f>
        <v>-1215318</v>
      </c>
      <c r="L36" s="3">
        <f>SIMDv1!G36-G36</f>
        <v>-13.390900999999985</v>
      </c>
      <c r="M36" s="4">
        <f>L36/SIMDv1!G36</f>
        <v>-1.5118862904070839E-2</v>
      </c>
      <c r="N36" t="b">
        <f t="array" ref="N36">AND(A36:E36=BaseNoCounter!A36:E36)</f>
        <v>1</v>
      </c>
    </row>
    <row r="37" spans="1:14" x14ac:dyDescent="0.25">
      <c r="A37" s="3" t="s">
        <v>48</v>
      </c>
      <c r="B37" s="3">
        <v>492</v>
      </c>
      <c r="C37" s="3">
        <v>136</v>
      </c>
      <c r="D37" s="3">
        <v>58</v>
      </c>
      <c r="E37" s="3">
        <v>14700</v>
      </c>
      <c r="F37" s="3">
        <v>10628562</v>
      </c>
      <c r="G37" s="3">
        <v>723.031429</v>
      </c>
      <c r="H37" s="3">
        <v>6.0999999999999999E-2</v>
      </c>
      <c r="I37" s="3"/>
      <c r="J37" s="3">
        <f>SIMDv1!H37-H37</f>
        <v>-2.0000000000000018E-3</v>
      </c>
      <c r="K37" s="3">
        <f>SIMDv1!F37-F37</f>
        <v>-687780</v>
      </c>
      <c r="L37" s="3">
        <f>SIMDv1!G37-G37</f>
        <v>-46.787756000000059</v>
      </c>
      <c r="M37" s="4">
        <f>L37/SIMDv1!G37</f>
        <v>-6.9187717191403666E-2</v>
      </c>
      <c r="N37" t="b">
        <f t="array" ref="N37">AND(A37:E37=BaseNoCounter!A37:E37)</f>
        <v>1</v>
      </c>
    </row>
    <row r="38" spans="1:14" x14ac:dyDescent="0.25">
      <c r="A38" s="3" t="s">
        <v>49</v>
      </c>
      <c r="B38" s="3">
        <v>562</v>
      </c>
      <c r="C38" s="3">
        <v>174</v>
      </c>
      <c r="D38" s="3">
        <v>92</v>
      </c>
      <c r="E38" s="3">
        <v>80144</v>
      </c>
      <c r="F38" s="3">
        <v>57680343</v>
      </c>
      <c r="G38" s="3">
        <v>719.70881199999997</v>
      </c>
      <c r="H38" s="3">
        <v>0.14299999999999999</v>
      </c>
      <c r="I38" s="3"/>
      <c r="J38" s="3">
        <f>SIMDv1!H38-H38</f>
        <v>-3.9999999999999758E-3</v>
      </c>
      <c r="K38" s="3">
        <f>SIMDv1!F38-F38</f>
        <v>-1289793</v>
      </c>
      <c r="L38" s="3">
        <f>SIMDv1!G38-G38</f>
        <v>-16.093444999999974</v>
      </c>
      <c r="M38" s="4">
        <f>L38/SIMDv1!G38</f>
        <v>-2.2872503579075432E-2</v>
      </c>
      <c r="N38" t="b">
        <f t="array" ref="N38">AND(A38:E38=BaseNoCounter!A38:E38)</f>
        <v>1</v>
      </c>
    </row>
    <row r="39" spans="1:14" x14ac:dyDescent="0.25">
      <c r="A39" s="3" t="s">
        <v>50</v>
      </c>
      <c r="B39" s="3">
        <v>637</v>
      </c>
      <c r="C39" s="3">
        <v>231</v>
      </c>
      <c r="D39" s="3">
        <v>78</v>
      </c>
      <c r="E39" s="3">
        <v>42795</v>
      </c>
      <c r="F39" s="3">
        <v>27683355</v>
      </c>
      <c r="G39" s="3">
        <v>646.88292999999999</v>
      </c>
      <c r="H39" s="3">
        <v>0.17399999999999999</v>
      </c>
      <c r="I39" s="3"/>
      <c r="J39" s="3">
        <f>SIMDv1!H39-H39</f>
        <v>-5.9999999999999776E-3</v>
      </c>
      <c r="K39" s="3">
        <f>SIMDv1!F39-F39</f>
        <v>-1299093</v>
      </c>
      <c r="L39" s="3">
        <f>SIMDv1!G39-G39</f>
        <v>-30.35618599999998</v>
      </c>
      <c r="M39" s="4">
        <f>L39/SIMDv1!G39</f>
        <v>-4.9237419617923307E-2</v>
      </c>
      <c r="N39" t="b">
        <f t="array" ref="N39">AND(A39:E39=BaseNoCounter!A39:E39)</f>
        <v>1</v>
      </c>
    </row>
    <row r="40" spans="1:14" x14ac:dyDescent="0.25">
      <c r="A40" s="3" t="s">
        <v>51</v>
      </c>
      <c r="B40" s="3">
        <v>815</v>
      </c>
      <c r="C40" s="3">
        <v>173</v>
      </c>
      <c r="D40" s="3">
        <v>128</v>
      </c>
      <c r="E40" s="3">
        <v>82292</v>
      </c>
      <c r="F40" s="3">
        <v>65544885</v>
      </c>
      <c r="G40" s="3">
        <v>796.491579</v>
      </c>
      <c r="H40" s="3">
        <v>0.27400000000000002</v>
      </c>
      <c r="I40" s="3"/>
      <c r="J40" s="3">
        <f>SIMDv1!H40-H40</f>
        <v>-2.5000000000000022E-2</v>
      </c>
      <c r="K40" s="3">
        <f>SIMDv1!F40-F40</f>
        <v>-7031781</v>
      </c>
      <c r="L40" s="3">
        <f>SIMDv1!G40-G40</f>
        <v>-85.449145000000044</v>
      </c>
      <c r="M40" s="4">
        <f>L40/SIMDv1!G40</f>
        <v>-0.12017446626821157</v>
      </c>
      <c r="N40" t="b">
        <f t="array" ref="N40">AND(A40:E40=BaseNoCounter!A40:E40)</f>
        <v>1</v>
      </c>
    </row>
    <row r="41" spans="1:14" x14ac:dyDescent="0.25">
      <c r="A41" s="3" t="s">
        <v>52</v>
      </c>
      <c r="B41" s="3">
        <v>406</v>
      </c>
      <c r="C41" s="3">
        <v>143</v>
      </c>
      <c r="D41" s="3">
        <v>70</v>
      </c>
      <c r="E41" s="3">
        <v>18740</v>
      </c>
      <c r="F41" s="3">
        <v>11152146</v>
      </c>
      <c r="G41" s="3">
        <v>595.09850600000004</v>
      </c>
      <c r="H41" s="3">
        <v>9.9000000000000005E-2</v>
      </c>
      <c r="I41" s="3"/>
      <c r="J41" s="3">
        <f>SIMDv1!H41-H41</f>
        <v>-7.0000000000000062E-3</v>
      </c>
      <c r="K41" s="3">
        <f>SIMDv1!F41-F41</f>
        <v>-1143918</v>
      </c>
      <c r="L41" s="3">
        <f>SIMDv1!G41-G41</f>
        <v>-61.041516000000001</v>
      </c>
      <c r="M41" s="4">
        <f>L41/SIMDv1!G41</f>
        <v>-0.11429775687422422</v>
      </c>
      <c r="N41" t="b">
        <f t="array" ref="N41">AND(A41:E41=BaseNoCounter!A41:E41)</f>
        <v>1</v>
      </c>
    </row>
    <row r="42" spans="1:14" x14ac:dyDescent="0.25">
      <c r="A42" s="3" t="s">
        <v>53</v>
      </c>
      <c r="B42" s="3">
        <v>507</v>
      </c>
      <c r="C42" s="3">
        <v>194</v>
      </c>
      <c r="D42" s="3">
        <v>74</v>
      </c>
      <c r="E42" s="3">
        <v>10683</v>
      </c>
      <c r="F42" s="3">
        <v>8714505</v>
      </c>
      <c r="G42" s="3">
        <v>815.73574799999994</v>
      </c>
      <c r="H42" s="3">
        <v>6.4000000000000001E-2</v>
      </c>
      <c r="I42" s="3"/>
      <c r="J42" s="3">
        <f>SIMDv1!H42-H42</f>
        <v>2.0000000000000018E-3</v>
      </c>
      <c r="K42" s="3">
        <f>SIMDv1!F42-F42</f>
        <v>-95901</v>
      </c>
      <c r="L42" s="3">
        <f>SIMDv1!G42-G42</f>
        <v>-8.9769719999999325</v>
      </c>
      <c r="M42" s="4">
        <f>L42/SIMDv1!G42</f>
        <v>-1.1127207124425421E-2</v>
      </c>
      <c r="N42" t="b">
        <f t="array" ref="N42">AND(A42:E42=BaseNoCounter!A42:E42)</f>
        <v>1</v>
      </c>
    </row>
    <row r="43" spans="1:14" x14ac:dyDescent="0.25">
      <c r="A43" s="3" t="s">
        <v>54</v>
      </c>
      <c r="B43" s="3">
        <v>509</v>
      </c>
      <c r="C43" s="3">
        <v>157</v>
      </c>
      <c r="D43" s="3">
        <v>88</v>
      </c>
      <c r="E43" s="3">
        <v>10635</v>
      </c>
      <c r="F43" s="3">
        <v>6457395</v>
      </c>
      <c r="G43" s="3">
        <v>607.183357</v>
      </c>
      <c r="H43" s="3">
        <v>0.10299999999999999</v>
      </c>
      <c r="I43" s="3"/>
      <c r="J43" s="3">
        <f>SIMDv1!H43-H43</f>
        <v>4.0000000000000036E-3</v>
      </c>
      <c r="K43" s="3">
        <f>SIMDv1!F43-F43</f>
        <v>-3111</v>
      </c>
      <c r="L43" s="3">
        <f>SIMDv1!G43-G43</f>
        <v>-0.29252499999995507</v>
      </c>
      <c r="M43" s="4">
        <f>L43/SIMDv1!G43</f>
        <v>-4.8200596314158036E-4</v>
      </c>
      <c r="N43" t="b">
        <f t="array" ref="N43">AND(A43:E43=BaseNoCounter!A43:E43)</f>
        <v>1</v>
      </c>
    </row>
  </sheetData>
  <conditionalFormatting sqref="N1:N1048576">
    <cfRule type="containsText" dxfId="1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32C-01B7-438F-BB0E-30946170C479}">
  <dimension ref="A1:N43"/>
  <sheetViews>
    <sheetView topLeftCell="A11" workbookViewId="0">
      <selection sqref="A1:H1048576"/>
    </sheetView>
  </sheetViews>
  <sheetFormatPr defaultRowHeight="15" x14ac:dyDescent="0.25"/>
  <cols>
    <col min="9" max="9" width="9.140625" style="3"/>
    <col min="10" max="10" width="10.28515625" style="3" bestFit="1" customWidth="1"/>
    <col min="11" max="11" width="11" style="3" bestFit="1" customWidth="1"/>
    <col min="12" max="12" width="10.7109375" style="3" bestFit="1" customWidth="1"/>
    <col min="13" max="13" width="11.28515625" style="3" customWidth="1"/>
    <col min="14" max="16384" width="9.140625" style="3"/>
  </cols>
  <sheetData>
    <row r="1" spans="1:14" s="1" customFormat="1" ht="30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11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1045107</v>
      </c>
      <c r="G2">
        <v>305.31901800000003</v>
      </c>
      <c r="H2">
        <v>2.3E-2</v>
      </c>
      <c r="J2" s="3">
        <f>Base7!H2-H2</f>
        <v>2.9999999999999992E-3</v>
      </c>
      <c r="K2" s="3">
        <f>Base7!F2-F2</f>
        <v>2463342</v>
      </c>
      <c r="L2" s="3">
        <f>Base7!G2-G2</f>
        <v>719.64417199999991</v>
      </c>
      <c r="M2" s="4">
        <f>L2/Base7!G2</f>
        <v>0.70211708968787445</v>
      </c>
      <c r="N2" s="3" t="b">
        <f t="array" ref="N2">AND(A2:E2=BaseNoCounter!A2:E2)</f>
        <v>1</v>
      </c>
    </row>
    <row r="3" spans="1:14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3688572</v>
      </c>
      <c r="G3">
        <v>310.45972599999999</v>
      </c>
      <c r="H3">
        <v>4.7E-2</v>
      </c>
      <c r="J3" s="3">
        <f>Base7!H3-H3</f>
        <v>4.9999999999999975E-3</v>
      </c>
      <c r="K3" s="3">
        <f>Base7!F3-F3</f>
        <v>10448838</v>
      </c>
      <c r="L3" s="3">
        <f>Base7!G3-G3</f>
        <v>879.45778900000005</v>
      </c>
      <c r="M3" s="4">
        <f>L3/Base7!G3</f>
        <v>0.73909138903632321</v>
      </c>
      <c r="N3" s="3" t="b">
        <f t="array" ref="N3">AND(A3:E3=BaseNoCounter!A3:E3)</f>
        <v>1</v>
      </c>
    </row>
    <row r="4" spans="1:14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4627590</v>
      </c>
      <c r="G4">
        <v>301.04020300000002</v>
      </c>
      <c r="H4">
        <v>5.6000000000000001E-2</v>
      </c>
      <c r="J4" s="3">
        <f>Base7!H4-H4</f>
        <v>6.9999999999999993E-3</v>
      </c>
      <c r="K4" s="3">
        <f>Base7!F4-F4</f>
        <v>12033816</v>
      </c>
      <c r="L4" s="3">
        <f>Base7!G4-G4</f>
        <v>782.83996899999988</v>
      </c>
      <c r="M4" s="4">
        <f>L4/Base7!G4</f>
        <v>0.72225693321383122</v>
      </c>
      <c r="N4" s="3" t="b">
        <f t="array" ref="N4">AND(A4:E4=BaseNoCounter!A4:E4)</f>
        <v>1</v>
      </c>
    </row>
    <row r="5" spans="1:14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23688387</v>
      </c>
      <c r="G5">
        <v>350.37327900000003</v>
      </c>
      <c r="H5">
        <v>0.21199999999999999</v>
      </c>
      <c r="J5" s="3">
        <f>Base7!H5-H5</f>
        <v>3.2000000000000001E-2</v>
      </c>
      <c r="K5" s="3">
        <f>Base7!F5-F5</f>
        <v>73782678</v>
      </c>
      <c r="L5" s="3">
        <f>Base7!G5-G5</f>
        <v>1091.3144400000001</v>
      </c>
      <c r="M5" s="4">
        <f>L5/Base7!G5</f>
        <v>0.75697006058771876</v>
      </c>
      <c r="N5" s="3" t="b">
        <f t="array" ref="N5">AND(A5:E5=BaseNoCounter!A5:E5)</f>
        <v>1</v>
      </c>
    </row>
    <row r="6" spans="1:14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10726164</v>
      </c>
      <c r="G6">
        <v>294.286765</v>
      </c>
      <c r="H6">
        <v>0.13500000000000001</v>
      </c>
      <c r="J6" s="3">
        <f>Base7!H6-H6</f>
        <v>2.2999999999999993E-2</v>
      </c>
      <c r="K6" s="3">
        <f>Base7!F6-F6</f>
        <v>39078537</v>
      </c>
      <c r="L6" s="3">
        <f>Base7!G6-G6</f>
        <v>1072.172327</v>
      </c>
      <c r="M6" s="4">
        <f>L6/Base7!G6</f>
        <v>0.78463551033256984</v>
      </c>
      <c r="N6" s="3" t="b">
        <f t="array" ref="N6">AND(A6:E6=BaseNoCounter!A6:E6)</f>
        <v>1</v>
      </c>
    </row>
    <row r="7" spans="1:14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2410329</v>
      </c>
      <c r="G7">
        <v>304.25763699999999</v>
      </c>
      <c r="H7">
        <v>3.7999999999999999E-2</v>
      </c>
      <c r="J7" s="3">
        <f>Base7!H7-H7</f>
        <v>3.0000000000000027E-3</v>
      </c>
      <c r="K7" s="3">
        <f>Base7!F7-F7</f>
        <v>6255759</v>
      </c>
      <c r="L7" s="3">
        <f>Base7!G7-G7</f>
        <v>789.66914900000006</v>
      </c>
      <c r="M7" s="4">
        <f>L7/Base7!G7</f>
        <v>0.72186654454953625</v>
      </c>
      <c r="N7" s="3" t="b">
        <f t="array" ref="N7">AND(A7:E7=BaseNoCounter!A7:E7)</f>
        <v>1</v>
      </c>
    </row>
    <row r="8" spans="1:14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13311405</v>
      </c>
      <c r="G8">
        <v>326.187973</v>
      </c>
      <c r="H8">
        <v>0.107</v>
      </c>
      <c r="J8" s="3">
        <f>Base7!H8-H8</f>
        <v>1.2999999999999998E-2</v>
      </c>
      <c r="K8" s="3">
        <f>Base7!F8-F8</f>
        <v>29903946</v>
      </c>
      <c r="L8" s="3">
        <f>Base7!G8-G8</f>
        <v>732.77821100000006</v>
      </c>
      <c r="M8" s="4">
        <f>L8/Base7!G8</f>
        <v>0.69197508104753602</v>
      </c>
      <c r="N8" s="3" t="b">
        <f t="array" ref="N8">AND(A8:E8=BaseNoCounter!A8:E8)</f>
        <v>1</v>
      </c>
    </row>
    <row r="9" spans="1:14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93551232</v>
      </c>
      <c r="G9">
        <v>379.27200199999999</v>
      </c>
      <c r="H9">
        <v>1.7410000000000001</v>
      </c>
      <c r="J9" s="3">
        <f>Base7!H9-H9</f>
        <v>0.16799999999999993</v>
      </c>
      <c r="K9" s="3">
        <f>Base7!F9-F9</f>
        <v>475624155</v>
      </c>
      <c r="L9" s="3">
        <f>Base7!G9-G9</f>
        <v>1928.258149</v>
      </c>
      <c r="M9" s="4">
        <f>L9/Base7!G9</f>
        <v>0.8356372497080321</v>
      </c>
      <c r="N9" s="3" t="b">
        <f t="array" ref="N9">AND(A9:E9=BaseNoCounter!A9:E9)</f>
        <v>1</v>
      </c>
    </row>
    <row r="10" spans="1:14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281683455</v>
      </c>
      <c r="G10">
        <v>317.32402000000002</v>
      </c>
      <c r="H10">
        <v>1.62</v>
      </c>
      <c r="J10" s="3">
        <f>Base7!H10-H10</f>
        <v>0.31799999999999984</v>
      </c>
      <c r="K10" s="3">
        <f>Base7!F10-F10</f>
        <v>814600467</v>
      </c>
      <c r="L10" s="3">
        <f>Base7!G10-G10</f>
        <v>917.66942599999993</v>
      </c>
      <c r="M10" s="4">
        <f>L10/Base7!G10</f>
        <v>0.74305611011315442</v>
      </c>
      <c r="N10" s="3" t="b">
        <f t="array" ref="N10">AND(A10:E10=BaseNoCounter!A10:E10)</f>
        <v>1</v>
      </c>
    </row>
    <row r="11" spans="1:14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873401292</v>
      </c>
      <c r="G11">
        <v>600.13102800000001</v>
      </c>
      <c r="H11">
        <v>8.6539999999999999</v>
      </c>
      <c r="J11" s="3">
        <f>Base7!H11-H11</f>
        <v>1.8290000000000006</v>
      </c>
      <c r="K11" s="3">
        <f>Base7!F11-F11</f>
        <v>3875244825</v>
      </c>
      <c r="L11" s="3">
        <f>Base7!G11-G11</f>
        <v>2662.7561500000002</v>
      </c>
      <c r="M11" s="4">
        <f>L11/Base7!G11</f>
        <v>0.81607361969289649</v>
      </c>
      <c r="N11" s="3" t="b">
        <f t="array" ref="N11">AND(A11:E11=BaseNoCounter!A11:E11)</f>
        <v>1</v>
      </c>
    </row>
    <row r="12" spans="1:14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293454006</v>
      </c>
      <c r="G12">
        <v>438.95150599999999</v>
      </c>
      <c r="H12">
        <v>2.5369999999999999</v>
      </c>
      <c r="J12" s="3">
        <f>Base7!H12-H12</f>
        <v>0.60099999999999998</v>
      </c>
      <c r="K12" s="3">
        <f>Base7!F12-F12</f>
        <v>1319749161</v>
      </c>
      <c r="L12" s="3">
        <f>Base7!G12-G12</f>
        <v>1974.0943030000003</v>
      </c>
      <c r="M12" s="4">
        <f>L12/Base7!G12</f>
        <v>0.81809234438781442</v>
      </c>
      <c r="N12" s="3" t="b">
        <f t="array" ref="N12">AND(A12:E12=BaseNoCounter!A12:E12)</f>
        <v>1</v>
      </c>
    </row>
    <row r="13" spans="1:14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32912049</v>
      </c>
      <c r="G13">
        <v>321.168361</v>
      </c>
      <c r="H13">
        <v>0.13800000000000001</v>
      </c>
      <c r="J13" s="3">
        <f>Base7!H13-H13</f>
        <v>3.999999999999998E-2</v>
      </c>
      <c r="K13" s="3">
        <f>Base7!F13-F13</f>
        <v>77654715</v>
      </c>
      <c r="L13" s="3">
        <f>Base7!G13-G13</f>
        <v>757.78440799999998</v>
      </c>
      <c r="M13" s="4">
        <f>L13/Base7!G13</f>
        <v>0.70233325292110171</v>
      </c>
      <c r="N13" s="3" t="b">
        <f t="array" ref="N13">AND(A13:E13=BaseNoCounter!A13:E13)</f>
        <v>1</v>
      </c>
    </row>
    <row r="14" spans="1:14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160077510</v>
      </c>
      <c r="G14">
        <v>387.76493900000003</v>
      </c>
      <c r="H14">
        <v>0.872</v>
      </c>
      <c r="J14" s="3">
        <f>Base7!H14-H14</f>
        <v>0.23000000000000009</v>
      </c>
      <c r="K14" s="3">
        <f>Base7!F14-F14</f>
        <v>545734218</v>
      </c>
      <c r="L14" s="3">
        <f>Base7!G14-G14</f>
        <v>1321.9633159999998</v>
      </c>
      <c r="M14" s="4">
        <f>L14/Base7!G14</f>
        <v>0.77320083594220057</v>
      </c>
      <c r="N14" s="3" t="b">
        <f t="array" ref="N14">AND(A14:E14=BaseNoCounter!A14:E14)</f>
        <v>1</v>
      </c>
    </row>
    <row r="15" spans="1:14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176175948</v>
      </c>
      <c r="G15">
        <v>367.71349500000002</v>
      </c>
      <c r="H15">
        <v>2.1</v>
      </c>
      <c r="J15" s="3">
        <f>Base7!H15-H15</f>
        <v>0.31800000000000006</v>
      </c>
      <c r="K15" s="3">
        <f>Base7!F15-F15</f>
        <v>671892924</v>
      </c>
      <c r="L15" s="3">
        <f>Base7!G15-G15</f>
        <v>1402.371312</v>
      </c>
      <c r="M15" s="4">
        <f>L15/Base7!G15</f>
        <v>0.79226221616849346</v>
      </c>
      <c r="N15" s="3" t="b">
        <f t="array" ref="N15">AND(A15:E15=BaseNoCounter!A15:E15)</f>
        <v>1</v>
      </c>
    </row>
    <row r="16" spans="1:14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84584589</v>
      </c>
      <c r="G16">
        <v>277.27106700000002</v>
      </c>
      <c r="H16">
        <v>0.433</v>
      </c>
      <c r="J16" s="3">
        <f>Base7!H16-H16</f>
        <v>0.11900000000000005</v>
      </c>
      <c r="K16" s="3">
        <f>Base7!F16-F16</f>
        <v>228263466</v>
      </c>
      <c r="L16" s="3">
        <f>Base7!G16-G16</f>
        <v>748.25515600000006</v>
      </c>
      <c r="M16" s="4">
        <f>L16/Base7!G16</f>
        <v>0.72963044651467679</v>
      </c>
      <c r="N16" s="3" t="b">
        <f t="array" ref="N16">AND(A16:E16=BaseNoCounter!A16:E16)</f>
        <v>1</v>
      </c>
    </row>
    <row r="17" spans="1:14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152717112</v>
      </c>
      <c r="G17">
        <v>402.61183799999998</v>
      </c>
      <c r="H17">
        <v>1.4350000000000001</v>
      </c>
      <c r="J17" s="3">
        <f>Base7!H17-H17</f>
        <v>0.25099999999999989</v>
      </c>
      <c r="K17" s="3">
        <f>Base7!F17-F17</f>
        <v>539040345</v>
      </c>
      <c r="L17" s="3">
        <f>Base7!G17-G17</f>
        <v>1421.0851769999999</v>
      </c>
      <c r="M17" s="4">
        <f>L17/Base7!G17</f>
        <v>0.77923315403353877</v>
      </c>
      <c r="N17" s="3" t="b">
        <f t="array" ref="N17">AND(A17:E17=BaseNoCounter!A17:E17)</f>
        <v>1</v>
      </c>
    </row>
    <row r="18" spans="1:14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99467175</v>
      </c>
      <c r="G18">
        <v>334.67305599999997</v>
      </c>
      <c r="H18">
        <v>0.77200000000000002</v>
      </c>
      <c r="J18" s="3">
        <f>Base7!H18-H18</f>
        <v>0.10599999999999998</v>
      </c>
      <c r="K18" s="3">
        <f>Base7!F18-F18</f>
        <v>317322906</v>
      </c>
      <c r="L18" s="3">
        <f>Base7!G18-G18</f>
        <v>1067.6831499999998</v>
      </c>
      <c r="M18" s="4">
        <f>L18/Base7!G18</f>
        <v>0.76134946701266271</v>
      </c>
      <c r="N18" s="3" t="b">
        <f t="array" ref="N18">AND(A18:E18=BaseNoCounter!A18:E18)</f>
        <v>1</v>
      </c>
    </row>
    <row r="19" spans="1:14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222145131</v>
      </c>
      <c r="G19">
        <v>336.865274</v>
      </c>
      <c r="H19">
        <v>1.1870000000000001</v>
      </c>
      <c r="J19" s="3">
        <f>Base7!H19-H19</f>
        <v>0.30699999999999994</v>
      </c>
      <c r="K19" s="3">
        <f>Base7!F19-F19</f>
        <v>640075461</v>
      </c>
      <c r="L19" s="3">
        <f>Base7!G19-G19</f>
        <v>970.62309800000003</v>
      </c>
      <c r="M19" s="4">
        <f>L19/Base7!G19</f>
        <v>0.74235696376808769</v>
      </c>
      <c r="N19" s="3" t="b">
        <f t="array" ref="N19">AND(A19:E19=BaseNoCounter!A19:E19)</f>
        <v>1</v>
      </c>
    </row>
    <row r="20" spans="1:14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7450224</v>
      </c>
      <c r="G20">
        <v>302.891572</v>
      </c>
      <c r="H20">
        <v>0.13500000000000001</v>
      </c>
      <c r="J20" s="3">
        <f>Base7!H20-H20</f>
        <v>1.999999999999999E-2</v>
      </c>
      <c r="K20" s="3">
        <f>Base7!F20-F20</f>
        <v>34220124</v>
      </c>
      <c r="L20" s="3">
        <f>Base7!G20-G20</f>
        <v>1391.231614</v>
      </c>
      <c r="M20" s="4">
        <f>L20/Base7!G20</f>
        <v>0.82121042052723547</v>
      </c>
      <c r="N20" s="3" t="b">
        <f t="array" ref="N20">AND(A20:E20=BaseNoCounter!A20:E20)</f>
        <v>1</v>
      </c>
    </row>
    <row r="21" spans="1:14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161136054</v>
      </c>
      <c r="G21">
        <v>487.34149500000001</v>
      </c>
      <c r="H21">
        <v>0.84699999999999998</v>
      </c>
      <c r="J21" s="3">
        <f>Base7!H21-H21</f>
        <v>0.39100000000000001</v>
      </c>
      <c r="K21" s="3">
        <f>Base7!F21-F21</f>
        <v>743881365</v>
      </c>
      <c r="L21" s="3">
        <f>Base7!G21-G21</f>
        <v>2249.8022489999998</v>
      </c>
      <c r="M21" s="4">
        <f>L21/Base7!G21</f>
        <v>0.82195253863875983</v>
      </c>
      <c r="N21" s="3" t="b">
        <f t="array" ref="N21">AND(A21:E21=BaseNoCounter!A21:E21)</f>
        <v>1</v>
      </c>
    </row>
    <row r="22" spans="1:14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2141670</v>
      </c>
      <c r="G22">
        <v>558.308133</v>
      </c>
      <c r="H22">
        <v>0.122</v>
      </c>
      <c r="J22" s="3">
        <f>Base7!H22-H22</f>
        <v>1.4000000000000012E-2</v>
      </c>
      <c r="K22" s="3">
        <f>Base7!F22-F22</f>
        <v>8991558</v>
      </c>
      <c r="L22" s="3">
        <f>Base7!G22-G22</f>
        <v>2343.9932229999999</v>
      </c>
      <c r="M22" s="4">
        <f>L22/Base7!G22</f>
        <v>0.80763261132556219</v>
      </c>
      <c r="N22" s="3" t="b">
        <f t="array" ref="N22">AND(A22:E22=BaseNoCounter!A22:E22)</f>
        <v>1</v>
      </c>
    </row>
    <row r="23" spans="1:14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16705305</v>
      </c>
      <c r="G23">
        <v>416.27971600000001</v>
      </c>
      <c r="H23">
        <v>0.29399999999999998</v>
      </c>
      <c r="J23" s="3">
        <f>Base7!H23-H23</f>
        <v>6.5000000000000002E-2</v>
      </c>
      <c r="K23" s="3">
        <f>Base7!F23-F23</f>
        <v>95587509</v>
      </c>
      <c r="L23" s="3">
        <f>Base7!G23-G23</f>
        <v>2381.9463989999999</v>
      </c>
      <c r="M23" s="4">
        <f>L23/Base7!G23</f>
        <v>0.851234425349504</v>
      </c>
      <c r="N23" s="3" t="b">
        <f t="array" ref="N23">AND(A23:E23=BaseNoCounter!A23:E23)</f>
        <v>1</v>
      </c>
    </row>
    <row r="24" spans="1:14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48906834</v>
      </c>
      <c r="G24">
        <v>414.939414</v>
      </c>
      <c r="H24">
        <v>0.61099999999999999</v>
      </c>
      <c r="J24" s="3">
        <f>Base7!H24-H24</f>
        <v>0.18800000000000006</v>
      </c>
      <c r="K24" s="3">
        <f>Base7!F24-F24</f>
        <v>289014132</v>
      </c>
      <c r="L24" s="3">
        <f>Base7!G24-G24</f>
        <v>2452.077648</v>
      </c>
      <c r="M24" s="4">
        <f>L24/Base7!G24</f>
        <v>0.85527138310417217</v>
      </c>
      <c r="N24" s="3" t="b">
        <f t="array" ref="N24">AND(A24:E24=BaseNoCounter!A24:E24)</f>
        <v>1</v>
      </c>
    </row>
    <row r="25" spans="1:14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53474880</v>
      </c>
      <c r="G25">
        <v>435.38164699999999</v>
      </c>
      <c r="H25">
        <v>0.60699999999999998</v>
      </c>
      <c r="J25" s="3">
        <f>Base7!H25-H25</f>
        <v>0.18800000000000006</v>
      </c>
      <c r="K25" s="3">
        <f>Base7!F25-F25</f>
        <v>283883229</v>
      </c>
      <c r="L25" s="3">
        <f>Base7!G25-G25</f>
        <v>2311.3197769999997</v>
      </c>
      <c r="M25" s="4">
        <f>L25/Base7!G25</f>
        <v>0.84148927029500087</v>
      </c>
      <c r="N25" s="3" t="b">
        <f t="array" ref="N25">AND(A25:E25=BaseNoCounter!A25:E25)</f>
        <v>1</v>
      </c>
    </row>
    <row r="26" spans="1:14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302409354</v>
      </c>
      <c r="G26">
        <v>441.28539999999998</v>
      </c>
      <c r="H26">
        <v>3.0350000000000001</v>
      </c>
      <c r="J26" s="3">
        <f>Base7!H26-H26</f>
        <v>0.73799999999999999</v>
      </c>
      <c r="K26" s="3">
        <f>Base7!F26-F26</f>
        <v>1102687665</v>
      </c>
      <c r="L26" s="3">
        <f>Base7!G26-G26</f>
        <v>1609.0771010000001</v>
      </c>
      <c r="M26" s="4">
        <f>L26/Base7!G26</f>
        <v>0.78477688711885007</v>
      </c>
      <c r="N26" s="3" t="b">
        <f t="array" ref="N26">AND(A26:E26=BaseNoCounter!A26:E26)</f>
        <v>1</v>
      </c>
    </row>
    <row r="27" spans="1:14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32756316</v>
      </c>
      <c r="G27">
        <v>452.85438199999999</v>
      </c>
      <c r="H27">
        <v>0.251</v>
      </c>
      <c r="J27" s="3">
        <f>Base7!H27-H27</f>
        <v>9.1000000000000025E-2</v>
      </c>
      <c r="K27" s="3">
        <f>Base7!F27-F27</f>
        <v>143950590</v>
      </c>
      <c r="L27" s="3">
        <f>Base7!G27-G27</f>
        <v>1990.1094929999999</v>
      </c>
      <c r="M27" s="4">
        <f>L27/Base7!G27</f>
        <v>0.81462911235230606</v>
      </c>
      <c r="N27" s="3" t="b">
        <f t="array" ref="N27">AND(A27:E27=BaseNoCounter!A27:E27)</f>
        <v>1</v>
      </c>
    </row>
    <row r="28" spans="1:14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57933684</v>
      </c>
      <c r="G28">
        <v>433.66457300000002</v>
      </c>
      <c r="H28">
        <v>0.45300000000000001</v>
      </c>
      <c r="J28" s="3">
        <f>Base7!H28-H28</f>
        <v>0.14899999999999997</v>
      </c>
      <c r="K28" s="3">
        <f>Base7!F28-F28</f>
        <v>237825351</v>
      </c>
      <c r="L28" s="3">
        <f>Base7!G28-G28</f>
        <v>1780.2498000000001</v>
      </c>
      <c r="M28" s="4">
        <f>L28/Base7!G28</f>
        <v>0.80411863336324252</v>
      </c>
      <c r="N28" s="3" t="b">
        <f t="array" ref="N28">AND(A28:E28=BaseNoCounter!A28:E28)</f>
        <v>1</v>
      </c>
    </row>
    <row r="29" spans="1:14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61268451</v>
      </c>
      <c r="G29">
        <v>416.05630200000002</v>
      </c>
      <c r="H29">
        <v>0.46600000000000003</v>
      </c>
      <c r="J29" s="3">
        <f>Base7!H29-H29</f>
        <v>0.193</v>
      </c>
      <c r="K29" s="3">
        <f>Base7!F29-F29</f>
        <v>306386076</v>
      </c>
      <c r="L29" s="3">
        <f>Base7!G29-G29</f>
        <v>2080.579084</v>
      </c>
      <c r="M29" s="4">
        <f>L29/Base7!G29</f>
        <v>0.83335319833522536</v>
      </c>
      <c r="N29" s="3" t="b">
        <f t="array" ref="N29">AND(A29:E29=BaseNoCounter!A29:E29)</f>
        <v>1</v>
      </c>
    </row>
    <row r="30" spans="1:14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130726902</v>
      </c>
      <c r="G30">
        <v>469.94313699999998</v>
      </c>
      <c r="H30">
        <v>1.5940000000000001</v>
      </c>
      <c r="J30" s="3">
        <f>Base7!H30-H30</f>
        <v>0.52699999999999991</v>
      </c>
      <c r="K30" s="3">
        <f>Base7!F30-F30</f>
        <v>844530948</v>
      </c>
      <c r="L30" s="3">
        <f>Base7!G30-G30</f>
        <v>3035.9590619999999</v>
      </c>
      <c r="M30" s="4">
        <f>L30/Base7!G30</f>
        <v>0.86595657541900528</v>
      </c>
      <c r="N30" s="3" t="b">
        <f t="array" ref="N30">AND(A30:E30=BaseNoCounter!A30:E30)</f>
        <v>1</v>
      </c>
    </row>
    <row r="31" spans="1:14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172411917</v>
      </c>
      <c r="G31">
        <v>394.17898500000001</v>
      </c>
      <c r="H31">
        <v>1.5860000000000001</v>
      </c>
      <c r="J31" s="3">
        <f>Base7!H31-H31</f>
        <v>0.40599999999999992</v>
      </c>
      <c r="K31" s="3">
        <f>Base7!F31-F31</f>
        <v>641035668</v>
      </c>
      <c r="L31" s="3">
        <f>Base7!G31-G31</f>
        <v>1465.5761219999999</v>
      </c>
      <c r="M31" s="4">
        <f>L31/Base7!G31</f>
        <v>0.78804790828838944</v>
      </c>
      <c r="N31" s="3" t="b">
        <f t="array" ref="N31">AND(A31:E31=BaseNoCounter!A31:E31)</f>
        <v>1</v>
      </c>
    </row>
    <row r="32" spans="1:14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6649737</v>
      </c>
      <c r="G32">
        <v>359.057073</v>
      </c>
      <c r="H32">
        <v>0.17599999999999999</v>
      </c>
      <c r="J32" s="3">
        <f>Base7!H32-H32</f>
        <v>3.4000000000000002E-2</v>
      </c>
      <c r="K32" s="3">
        <f>Base7!F32-F32</f>
        <v>33846675</v>
      </c>
      <c r="L32" s="3">
        <f>Base7!G32-G32</f>
        <v>1827.5742439999999</v>
      </c>
      <c r="M32" s="4">
        <f>L32/Base7!G32</f>
        <v>0.83579441572591362</v>
      </c>
      <c r="N32" s="3" t="b">
        <f t="array" ref="N32">AND(A32:E32=BaseNoCounter!A32:E32)</f>
        <v>1</v>
      </c>
    </row>
    <row r="33" spans="1:14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291482697</v>
      </c>
      <c r="G33">
        <v>486.29322000000002</v>
      </c>
      <c r="H33">
        <v>2.6320000000000001</v>
      </c>
      <c r="J33" s="3">
        <f>Base7!H33-H33</f>
        <v>0.82399999999999984</v>
      </c>
      <c r="K33" s="3">
        <f>Base7!F33-F33</f>
        <v>1382734413</v>
      </c>
      <c r="L33" s="3">
        <f>Base7!G33-G33</f>
        <v>2306.8757649999998</v>
      </c>
      <c r="M33" s="4">
        <f>L33/Base7!G33</f>
        <v>0.82589910506256026</v>
      </c>
      <c r="N33" s="3" t="b">
        <f t="array" ref="N33">AND(A33:E33=BaseNoCounter!A33:E33)</f>
        <v>1</v>
      </c>
    </row>
    <row r="34" spans="1:14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78883416</v>
      </c>
      <c r="G34">
        <v>611.56572000000006</v>
      </c>
      <c r="H34">
        <v>0.51600000000000001</v>
      </c>
      <c r="J34" s="3">
        <f>Base7!H34-H34</f>
        <v>9.2999999999999972E-2</v>
      </c>
      <c r="K34" s="3">
        <f>Base7!F34-F34</f>
        <v>213756777</v>
      </c>
      <c r="L34" s="3">
        <f>Base7!G34-G34</f>
        <v>1657.209132</v>
      </c>
      <c r="M34" s="4">
        <f>L34/Base7!G34</f>
        <v>0.73044230481447525</v>
      </c>
      <c r="N34" s="3" t="b">
        <f t="array" ref="N34">AND(A34:E34=BaseNoCounter!A34:E34)</f>
        <v>1</v>
      </c>
    </row>
    <row r="35" spans="1:14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13995363</v>
      </c>
      <c r="G35">
        <v>542.81359799999996</v>
      </c>
      <c r="H35">
        <v>0.26100000000000001</v>
      </c>
      <c r="J35" s="3">
        <f>Base7!H35-H35</f>
        <v>3.6999999999999977E-2</v>
      </c>
      <c r="K35" s="3">
        <f>Base7!F35-F35</f>
        <v>43154463</v>
      </c>
      <c r="L35" s="3">
        <f>Base7!G35-G35</f>
        <v>1673.7564680000003</v>
      </c>
      <c r="M35" s="4">
        <f>L35/Base7!G35</f>
        <v>0.75511101303485717</v>
      </c>
      <c r="N35" s="3" t="b">
        <f t="array" ref="N35">AND(A35:E35=BaseNoCounter!A35:E35)</f>
        <v>1</v>
      </c>
    </row>
    <row r="36" spans="1:14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46016808</v>
      </c>
      <c r="G36">
        <v>507.03315400000002</v>
      </c>
      <c r="H36">
        <v>0.38800000000000001</v>
      </c>
      <c r="J36" s="3">
        <f>Base7!H36-H36</f>
        <v>9.9999999999999978E-2</v>
      </c>
      <c r="K36" s="3">
        <f>Base7!F36-F36</f>
        <v>185515029</v>
      </c>
      <c r="L36" s="3">
        <f>Base7!G36-G36</f>
        <v>2044.0850739999998</v>
      </c>
      <c r="M36" s="4">
        <f>L36/Base7!G36</f>
        <v>0.80125062475152364</v>
      </c>
      <c r="N36" s="3" t="b">
        <f t="array" ref="N36">AND(A36:E36=BaseNoCounter!A36:E36)</f>
        <v>1</v>
      </c>
    </row>
    <row r="37" spans="1:14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5641284</v>
      </c>
      <c r="G37">
        <v>383.76081599999998</v>
      </c>
      <c r="H37">
        <v>5.7000000000000002E-2</v>
      </c>
      <c r="J37" s="3">
        <f>Base7!H37-H37</f>
        <v>6.9999999999999993E-3</v>
      </c>
      <c r="K37" s="3">
        <f>Base7!F37-F37</f>
        <v>15605271</v>
      </c>
      <c r="L37" s="3">
        <f>Base7!G37-G37</f>
        <v>1061.5830619999999</v>
      </c>
      <c r="M37" s="4">
        <f>L37/Base7!G37</f>
        <v>0.73448476736828161</v>
      </c>
      <c r="N37" s="3" t="b">
        <f t="array" ref="N37">AND(A37:E37=BaseNoCounter!A37:E37)</f>
        <v>1</v>
      </c>
    </row>
    <row r="38" spans="1:14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30235296</v>
      </c>
      <c r="G38">
        <v>377.26212800000002</v>
      </c>
      <c r="H38">
        <v>0.126</v>
      </c>
      <c r="J38" s="3">
        <f>Base7!H38-H38</f>
        <v>6.4000000000000001E-2</v>
      </c>
      <c r="K38" s="3">
        <f>Base7!F38-F38</f>
        <v>139597152</v>
      </c>
      <c r="L38" s="3">
        <f>Base7!G38-G38</f>
        <v>1741.8291080000001</v>
      </c>
      <c r="M38" s="4">
        <f>L38/Base7!G38</f>
        <v>0.82196985123107746</v>
      </c>
      <c r="N38" s="3" t="b">
        <f t="array" ref="N38">AND(A38:E38=BaseNoCounter!A38:E38)</f>
        <v>1</v>
      </c>
    </row>
    <row r="39" spans="1:14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15079404</v>
      </c>
      <c r="G39">
        <v>352.36368700000003</v>
      </c>
      <c r="H39">
        <v>0.16300000000000001</v>
      </c>
      <c r="J39" s="3">
        <f>Base7!H39-H39</f>
        <v>3.3000000000000002E-2</v>
      </c>
      <c r="K39" s="3">
        <f>Base7!F39-F39</f>
        <v>55609410</v>
      </c>
      <c r="L39" s="3">
        <f>Base7!G39-G39</f>
        <v>1299.4370839999999</v>
      </c>
      <c r="M39" s="4">
        <f>L39/Base7!G39</f>
        <v>0.78667906373074337</v>
      </c>
      <c r="N39" s="3" t="b">
        <f t="array" ref="N39">AND(A39:E39=BaseNoCounter!A39:E39)</f>
        <v>1</v>
      </c>
    </row>
    <row r="40" spans="1:14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33321840</v>
      </c>
      <c r="G40">
        <v>404.92198500000001</v>
      </c>
      <c r="H40">
        <v>0.23799999999999999</v>
      </c>
      <c r="J40" s="3">
        <f>Base7!H40-H40</f>
        <v>7.400000000000001E-2</v>
      </c>
      <c r="K40" s="3">
        <f>Base7!F40-F40</f>
        <v>126945057</v>
      </c>
      <c r="L40" s="3">
        <f>Base7!G40-G40</f>
        <v>1542.617229</v>
      </c>
      <c r="M40" s="4">
        <f>L40/Base7!G40</f>
        <v>0.79208532383369001</v>
      </c>
      <c r="N40" s="3" t="b">
        <f t="array" ref="N40">AND(A40:E40=BaseNoCounter!A40:E40)</f>
        <v>1</v>
      </c>
    </row>
    <row r="41" spans="1:14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5515359</v>
      </c>
      <c r="G41">
        <v>294.30944499999998</v>
      </c>
      <c r="H41">
        <v>8.8999999999999996E-2</v>
      </c>
      <c r="J41" s="3">
        <f>Base7!H41-H41</f>
        <v>1.4999999999999999E-2</v>
      </c>
      <c r="K41" s="3">
        <f>Base7!F41-F41</f>
        <v>23469522</v>
      </c>
      <c r="L41" s="3">
        <f>Base7!G41-G41</f>
        <v>1252.3757740000001</v>
      </c>
      <c r="M41" s="4">
        <f>L41/Base7!G41</f>
        <v>0.80971600336991401</v>
      </c>
      <c r="N41" s="3" t="b">
        <f t="array" ref="N41">AND(A41:E41=BaseNoCounter!A41:E41)</f>
        <v>1</v>
      </c>
    </row>
    <row r="42" spans="1:14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4796751</v>
      </c>
      <c r="G42">
        <v>449.00786299999999</v>
      </c>
      <c r="H42">
        <v>6.3E-2</v>
      </c>
      <c r="J42" s="3">
        <f>Base7!H42-H42</f>
        <v>7.9999999999999932E-3</v>
      </c>
      <c r="K42" s="3">
        <f>Base7!F42-F42</f>
        <v>11861148</v>
      </c>
      <c r="L42" s="3">
        <f>Base7!G42-G42</f>
        <v>1110.2825049999999</v>
      </c>
      <c r="M42" s="4">
        <f>L42/Base7!G42</f>
        <v>0.71204345757877463</v>
      </c>
      <c r="N42" s="3" t="b">
        <f t="array" ref="N42">AND(A42:E42=BaseNoCounter!A42:E42)</f>
        <v>1</v>
      </c>
    </row>
    <row r="43" spans="1:14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3509679</v>
      </c>
      <c r="G43">
        <v>330.01213000000001</v>
      </c>
      <c r="H43">
        <v>0.10100000000000001</v>
      </c>
      <c r="J43" s="3">
        <f>Base7!H43-H43</f>
        <v>1.3999999999999999E-2</v>
      </c>
      <c r="K43" s="3">
        <f>Base7!F43-F43</f>
        <v>17574822</v>
      </c>
      <c r="L43" s="3">
        <f>Base7!G43-G43</f>
        <v>1652.5455569999999</v>
      </c>
      <c r="M43" s="4">
        <f>L43/Base7!G43</f>
        <v>0.83354223074367462</v>
      </c>
      <c r="N43" s="3" t="b">
        <f t="array" ref="N43">AND(A43:E43=BaseNoCounter!A43:E43)</f>
        <v>1</v>
      </c>
    </row>
  </sheetData>
  <conditionalFormatting sqref="N1:N1048576">
    <cfRule type="containsText" dxfId="0" priority="1" operator="containsText" text="FALSE">
      <formula>NOT(ISERROR(SEARCH("FALSE",N1)))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Stats</vt:lpstr>
      <vt:lpstr>BaseNoCounter</vt:lpstr>
      <vt:lpstr>Directed</vt:lpstr>
      <vt:lpstr>SIMD</vt:lpstr>
      <vt:lpstr>SIMDSetup</vt:lpstr>
      <vt:lpstr>Counters</vt:lpstr>
      <vt:lpstr>TheoreticalPeak</vt:lpstr>
      <vt:lpstr>Base7</vt:lpstr>
      <vt:lpstr>Directed7</vt:lpstr>
      <vt:lpstr>SIMDBad</vt:lpstr>
      <vt:lpstr>SIMDv1</vt:lpstr>
      <vt:lpstr>SIMDv2</vt:lpstr>
      <vt:lpstr>SIMDOpt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Huang</dc:creator>
  <cp:lastModifiedBy>Benjamin Huang</cp:lastModifiedBy>
  <dcterms:created xsi:type="dcterms:W3CDTF">2015-06-05T18:17:20Z</dcterms:created>
  <dcterms:modified xsi:type="dcterms:W3CDTF">2019-12-04T09:58:47Z</dcterms:modified>
</cp:coreProperties>
</file>