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0" windowWidth="16395" windowHeight="7290"/>
  </bookViews>
  <sheets>
    <sheet name="INPUTS" sheetId="6" r:id="rId1"/>
    <sheet name="testX" sheetId="2" r:id="rId2"/>
    <sheet name="test1" sheetId="10" r:id="rId3"/>
    <sheet name="test2" sheetId="7" r:id="rId4"/>
    <sheet name="test3" sheetId="8" r:id="rId5"/>
    <sheet name="test4" sheetId="9" r:id="rId6"/>
    <sheet name="test5" sheetId="11" r:id="rId7"/>
    <sheet name="test6" sheetId="12" r:id="rId8"/>
    <sheet name="test7" sheetId="14" r:id="rId9"/>
    <sheet name="test8" sheetId="15" r:id="rId10"/>
    <sheet name="test9" sheetId="16" r:id="rId11"/>
    <sheet name="test10" sheetId="17" r:id="rId12"/>
  </sheets>
  <calcPr calcId="145621"/>
</workbook>
</file>

<file path=xl/calcChain.xml><?xml version="1.0" encoding="utf-8"?>
<calcChain xmlns="http://schemas.openxmlformats.org/spreadsheetml/2006/main">
  <c r="D5" i="6" l="1"/>
  <c r="A4" i="2" s="1"/>
  <c r="A6" i="2"/>
  <c r="A5" i="2"/>
  <c r="A3" i="2"/>
  <c r="A2" i="2"/>
  <c r="A1" i="2"/>
  <c r="B20" i="6"/>
  <c r="B2" i="2" s="1"/>
  <c r="B21" i="6"/>
  <c r="B22" i="6"/>
  <c r="B4" i="2" s="1"/>
  <c r="B23" i="6"/>
  <c r="B24" i="6"/>
  <c r="B6" i="2" s="1"/>
  <c r="B25" i="6"/>
  <c r="B26" i="6"/>
  <c r="B8" i="2" s="1"/>
  <c r="B27" i="6"/>
  <c r="B28" i="6"/>
  <c r="B10" i="2" s="1"/>
  <c r="B29" i="6"/>
  <c r="B30" i="6"/>
  <c r="B12" i="2" s="1"/>
  <c r="B31" i="6"/>
  <c r="B32" i="6"/>
  <c r="B14" i="2" s="1"/>
  <c r="B33" i="6"/>
  <c r="B15" i="2" s="1"/>
  <c r="B34" i="6"/>
  <c r="B16" i="2" s="1"/>
  <c r="B35" i="6"/>
  <c r="B17" i="2" s="1"/>
  <c r="B36" i="6"/>
  <c r="B18" i="2" s="1"/>
  <c r="B37" i="6"/>
  <c r="B19" i="2" s="1"/>
  <c r="B38" i="6"/>
  <c r="F38" i="6" s="1"/>
  <c r="B19" i="6"/>
  <c r="D12" i="6"/>
  <c r="I4" i="6"/>
  <c r="L3" i="6" s="1"/>
  <c r="L4" i="6" s="1"/>
  <c r="L5" i="6" s="1"/>
  <c r="D8" i="6"/>
  <c r="B1" i="2" l="1"/>
  <c r="B3" i="2"/>
  <c r="B5" i="2"/>
  <c r="B7" i="2"/>
  <c r="B9" i="2"/>
  <c r="B11" i="2"/>
  <c r="B13" i="2"/>
  <c r="C28" i="6"/>
  <c r="C34" i="6"/>
  <c r="C30" i="6"/>
  <c r="F26" i="6"/>
  <c r="F21" i="6"/>
  <c r="F37" i="6"/>
  <c r="F35" i="6"/>
  <c r="F33" i="6"/>
  <c r="F31" i="6"/>
  <c r="F29" i="6"/>
  <c r="F27" i="6"/>
  <c r="F25" i="6"/>
  <c r="F23" i="6"/>
  <c r="F36" i="6"/>
  <c r="F34" i="6"/>
  <c r="F32" i="6"/>
  <c r="F30" i="6"/>
  <c r="F28" i="6"/>
  <c r="F24" i="6"/>
  <c r="F22" i="6"/>
  <c r="F20" i="6"/>
  <c r="F19" i="6"/>
  <c r="D11" i="6"/>
  <c r="I18" i="6" s="1"/>
  <c r="C21" i="6"/>
  <c r="C25" i="6"/>
  <c r="C29" i="6"/>
  <c r="C31" i="6"/>
  <c r="C37" i="6"/>
  <c r="C23" i="6"/>
  <c r="C27" i="6"/>
  <c r="C35" i="6"/>
  <c r="D19" i="6"/>
  <c r="C20" i="6"/>
  <c r="C22" i="6"/>
  <c r="C24" i="6"/>
  <c r="C26" i="6"/>
  <c r="C32" i="6"/>
  <c r="C33" i="6"/>
  <c r="C36" i="6"/>
  <c r="C38" i="6"/>
  <c r="C19" i="6"/>
  <c r="G19" i="6" l="1"/>
  <c r="H19" i="6" s="1"/>
  <c r="E19" i="6"/>
  <c r="I19" i="6" l="1"/>
  <c r="D20" i="6" l="1"/>
  <c r="E20" i="6" s="1"/>
  <c r="G20" i="6"/>
  <c r="H20" i="6" s="1"/>
  <c r="J19" i="6"/>
  <c r="K19" i="6" s="1"/>
  <c r="C1" i="2" l="1"/>
  <c r="I20" i="6"/>
  <c r="L19" i="6"/>
  <c r="D21" i="6" l="1"/>
  <c r="E21" i="6" s="1"/>
  <c r="G21" i="6"/>
  <c r="H21" i="6" s="1"/>
  <c r="J20" i="6"/>
  <c r="I21" i="6" l="1"/>
  <c r="D22" i="6" s="1"/>
  <c r="E22" i="6" s="1"/>
  <c r="K20" i="6"/>
  <c r="C2" i="2" l="1"/>
  <c r="J21" i="6"/>
  <c r="K21" i="6" s="1"/>
  <c r="G22" i="6"/>
  <c r="H22" i="6" s="1"/>
  <c r="I22" i="6" s="1"/>
  <c r="G23" i="6" s="1"/>
  <c r="H23" i="6" s="1"/>
  <c r="L20" i="6"/>
  <c r="C3" i="2" l="1"/>
  <c r="L21" i="6"/>
  <c r="J22" i="6"/>
  <c r="K22" i="6" s="1"/>
  <c r="D23" i="6"/>
  <c r="E23" i="6" s="1"/>
  <c r="I23" i="6" s="1"/>
  <c r="D24" i="6" s="1"/>
  <c r="E24" i="6" s="1"/>
  <c r="C4" i="2" l="1"/>
  <c r="L22" i="6"/>
  <c r="G24" i="6"/>
  <c r="H24" i="6" s="1"/>
  <c r="I24" i="6" s="1"/>
  <c r="J24" i="6" s="1"/>
  <c r="K24" i="6" s="1"/>
  <c r="J23" i="6"/>
  <c r="C6" i="2" l="1"/>
  <c r="K23" i="6"/>
  <c r="D25" i="6"/>
  <c r="E25" i="6" s="1"/>
  <c r="G25" i="6"/>
  <c r="H25" i="6" s="1"/>
  <c r="L24" i="6"/>
  <c r="C5" i="2" l="1"/>
  <c r="I25" i="6"/>
  <c r="D26" i="6" s="1"/>
  <c r="E26" i="6" s="1"/>
  <c r="L23" i="6"/>
  <c r="G26" i="6" l="1"/>
  <c r="H26" i="6" s="1"/>
  <c r="I26" i="6" s="1"/>
  <c r="J25" i="6"/>
  <c r="K25" i="6" s="1"/>
  <c r="C7" i="2" l="1"/>
  <c r="L25" i="6"/>
  <c r="D27" i="6"/>
  <c r="E27" i="6" s="1"/>
  <c r="G27" i="6"/>
  <c r="H27" i="6" s="1"/>
  <c r="J26" i="6"/>
  <c r="I27" i="6" l="1"/>
  <c r="G28" i="6" s="1"/>
  <c r="H28" i="6" s="1"/>
  <c r="K26" i="6"/>
  <c r="C8" i="2" l="1"/>
  <c r="D28" i="6"/>
  <c r="E28" i="6" s="1"/>
  <c r="I28" i="6" s="1"/>
  <c r="G29" i="6" s="1"/>
  <c r="H29" i="6" s="1"/>
  <c r="J27" i="6"/>
  <c r="K27" i="6" s="1"/>
  <c r="L26" i="6"/>
  <c r="C9" i="2" l="1"/>
  <c r="D29" i="6"/>
  <c r="E29" i="6" s="1"/>
  <c r="I29" i="6" s="1"/>
  <c r="G30" i="6" s="1"/>
  <c r="H30" i="6" s="1"/>
  <c r="J28" i="6"/>
  <c r="K28" i="6" s="1"/>
  <c r="L27" i="6"/>
  <c r="C10" i="2" l="1"/>
  <c r="D30" i="6"/>
  <c r="E30" i="6" s="1"/>
  <c r="I30" i="6" s="1"/>
  <c r="J30" i="6" s="1"/>
  <c r="J29" i="6"/>
  <c r="K29" i="6" s="1"/>
  <c r="L28" i="6"/>
  <c r="C11" i="2" l="1"/>
  <c r="L29" i="6"/>
  <c r="K30" i="6"/>
  <c r="D31" i="6"/>
  <c r="E31" i="6" s="1"/>
  <c r="G31" i="6"/>
  <c r="H31" i="6" s="1"/>
  <c r="C12" i="2" l="1"/>
  <c r="I31" i="6"/>
  <c r="G32" i="6" s="1"/>
  <c r="H32" i="6" s="1"/>
  <c r="L30" i="6"/>
  <c r="J31" i="6" l="1"/>
  <c r="K31" i="6" s="1"/>
  <c r="D32" i="6"/>
  <c r="E32" i="6" s="1"/>
  <c r="I32" i="6" s="1"/>
  <c r="D33" i="6" s="1"/>
  <c r="E33" i="6" s="1"/>
  <c r="C13" i="2" l="1"/>
  <c r="J32" i="6"/>
  <c r="K32" i="6" s="1"/>
  <c r="G33" i="6"/>
  <c r="H33" i="6" s="1"/>
  <c r="I33" i="6" s="1"/>
  <c r="D34" i="6" s="1"/>
  <c r="E34" i="6" s="1"/>
  <c r="L31" i="6"/>
  <c r="C14" i="2" l="1"/>
  <c r="G34" i="6"/>
  <c r="H34" i="6" s="1"/>
  <c r="I34" i="6" s="1"/>
  <c r="D35" i="6" s="1"/>
  <c r="E35" i="6" s="1"/>
  <c r="J33" i="6"/>
  <c r="K33" i="6" s="1"/>
  <c r="L32" i="6"/>
  <c r="C15" i="2" l="1"/>
  <c r="L33" i="6"/>
  <c r="G35" i="6"/>
  <c r="H35" i="6" s="1"/>
  <c r="I35" i="6" s="1"/>
  <c r="J34" i="6"/>
  <c r="K34" i="6" s="1"/>
  <c r="C16" i="2" l="1"/>
  <c r="L34" i="6"/>
  <c r="D36" i="6"/>
  <c r="E36" i="6" s="1"/>
  <c r="J35" i="6"/>
  <c r="K35" i="6" s="1"/>
  <c r="G36" i="6"/>
  <c r="H36" i="6" s="1"/>
  <c r="C17" i="2" l="1"/>
  <c r="I36" i="6"/>
  <c r="J36" i="6" s="1"/>
  <c r="K36" i="6" s="1"/>
  <c r="L35" i="6"/>
  <c r="C18" i="2" l="1"/>
  <c r="D37" i="6"/>
  <c r="E37" i="6" s="1"/>
  <c r="G37" i="6"/>
  <c r="H37" i="6" s="1"/>
  <c r="L36" i="6"/>
  <c r="I37" i="6" l="1"/>
  <c r="G38" i="6" s="1"/>
  <c r="H38" i="6" s="1"/>
  <c r="J37" i="6" l="1"/>
  <c r="K37" i="6" s="1"/>
  <c r="C19" i="2" s="1"/>
  <c r="D38" i="6"/>
  <c r="E38" i="6" s="1"/>
  <c r="I38" i="6" s="1"/>
  <c r="J38" i="6" s="1"/>
  <c r="K38" i="6" s="1"/>
  <c r="L38" i="6" s="1"/>
  <c r="L37" i="6" l="1"/>
  <c r="L40" i="6" s="1"/>
  <c r="A7" i="2" l="1"/>
</calcChain>
</file>

<file path=xl/sharedStrings.xml><?xml version="1.0" encoding="utf-8"?>
<sst xmlns="http://schemas.openxmlformats.org/spreadsheetml/2006/main" count="39" uniqueCount="36">
  <si>
    <t>i</t>
  </si>
  <si>
    <t>supply_need</t>
  </si>
  <si>
    <t>elec_res_temp</t>
  </si>
  <si>
    <t>elec _cap</t>
  </si>
  <si>
    <t xml:space="preserve">capex': </t>
  </si>
  <si>
    <t xml:space="preserve">gen': </t>
  </si>
  <si>
    <t xml:space="preserve">cap': </t>
  </si>
  <si>
    <t xml:space="preserve">res': </t>
  </si>
  <si>
    <t xml:space="preserve">water_factor': </t>
  </si>
  <si>
    <t xml:space="preserve">pump_round_trip': </t>
  </si>
  <si>
    <t>elec_to_release</t>
  </si>
  <si>
    <t>max dam capacity (ML)</t>
  </si>
  <si>
    <t>max gen capacity (MW)</t>
  </si>
  <si>
    <t>starting dam capacity (ML)</t>
  </si>
  <si>
    <t>Max storage in dam (MWh)</t>
  </si>
  <si>
    <t>Initial storage in dam (MWh)</t>
  </si>
  <si>
    <t>MWh/ML??</t>
  </si>
  <si>
    <t>h</t>
  </si>
  <si>
    <t>m</t>
  </si>
  <si>
    <t>g</t>
  </si>
  <si>
    <t>mgh</t>
  </si>
  <si>
    <t>J</t>
  </si>
  <si>
    <t>MJ</t>
  </si>
  <si>
    <t>MWh</t>
  </si>
  <si>
    <t>supply &gt; cap</t>
  </si>
  <si>
    <t>supply &gt; store</t>
  </si>
  <si>
    <t>energy to release</t>
  </si>
  <si>
    <t>energy to store</t>
  </si>
  <si>
    <t>elec to store</t>
  </si>
  <si>
    <t>CAPEX:</t>
  </si>
  <si>
    <t>in_out of storage</t>
  </si>
  <si>
    <t>elec_used</t>
  </si>
  <si>
    <t>ABS(elec_used)</t>
  </si>
  <si>
    <t>capex</t>
  </si>
  <si>
    <t>=+ve: network needs power</t>
  </si>
  <si>
    <t>=-ve = network has excess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</si>
</sst>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49"/>
  <sheetViews>
    <sheetView tabSelected="1" zoomScale="70" zoomScaleNormal="70" workbookViewId="0">
      <selection activeCell="H30" sqref="H30"/>
    </sheetView>
  </sheetViews>
  <sheetFormatPr defaultRowHeight="15" x14ac:dyDescent="0.25"/>
  <cols>
    <col min="1" max="4" width="13.7109375" style="1" customWidth="1"/>
    <col min="5" max="7" width="16.140625" customWidth="1"/>
    <col min="8" max="9" width="15.140625" style="1" customWidth="1"/>
    <col min="10" max="10" width="19" customWidth="1"/>
    <col min="11" max="11" width="14.42578125" style="1" customWidth="1"/>
    <col min="12" max="12" width="17.140625" customWidth="1"/>
    <col min="15" max="15" width="11" bestFit="1" customWidth="1"/>
  </cols>
  <sheetData>
    <row r="2" spans="2:14" x14ac:dyDescent="0.25">
      <c r="B2" s="3" t="s">
        <v>4</v>
      </c>
      <c r="D2" s="1">
        <v>5</v>
      </c>
    </row>
    <row r="3" spans="2:14" x14ac:dyDescent="0.25">
      <c r="B3" s="3" t="s">
        <v>5</v>
      </c>
      <c r="D3" s="1">
        <v>2000</v>
      </c>
      <c r="E3" t="s">
        <v>12</v>
      </c>
      <c r="H3" t="s">
        <v>17</v>
      </c>
      <c r="I3">
        <v>200</v>
      </c>
      <c r="K3" t="s">
        <v>20</v>
      </c>
      <c r="L3">
        <f>I3*I4*I5</f>
        <v>392000000000</v>
      </c>
      <c r="M3" t="s">
        <v>21</v>
      </c>
    </row>
    <row r="4" spans="2:14" x14ac:dyDescent="0.25">
      <c r="B4" s="3" t="s">
        <v>6</v>
      </c>
      <c r="D4" s="1">
        <v>200</v>
      </c>
      <c r="E4" t="s">
        <v>11</v>
      </c>
      <c r="H4" t="s">
        <v>18</v>
      </c>
      <c r="I4">
        <f>D4 * 10^6</f>
        <v>200000000</v>
      </c>
      <c r="K4"/>
      <c r="L4">
        <f>L3/10^6</f>
        <v>392000</v>
      </c>
      <c r="M4" t="s">
        <v>22</v>
      </c>
      <c r="N4" s="1"/>
    </row>
    <row r="5" spans="2:14" x14ac:dyDescent="0.25">
      <c r="B5" s="3" t="s">
        <v>7</v>
      </c>
      <c r="D5" s="1">
        <f>D4/2</f>
        <v>100</v>
      </c>
      <c r="E5" t="s">
        <v>13</v>
      </c>
      <c r="H5" t="s">
        <v>19</v>
      </c>
      <c r="I5">
        <v>9.8000000000000007</v>
      </c>
      <c r="K5"/>
      <c r="L5">
        <f>L4/60/60</f>
        <v>108.88888888888889</v>
      </c>
      <c r="M5" t="s">
        <v>23</v>
      </c>
      <c r="N5" s="1"/>
    </row>
    <row r="6" spans="2:14" x14ac:dyDescent="0.25">
      <c r="B6" s="3" t="s">
        <v>8</v>
      </c>
      <c r="D6" s="1">
        <v>0.01</v>
      </c>
      <c r="E6" t="s">
        <v>16</v>
      </c>
      <c r="J6" s="1"/>
      <c r="N6" s="1"/>
    </row>
    <row r="7" spans="2:14" x14ac:dyDescent="0.25">
      <c r="B7" s="3" t="s">
        <v>9</v>
      </c>
      <c r="D7" s="1">
        <v>0.8</v>
      </c>
      <c r="J7" s="1"/>
    </row>
    <row r="8" spans="2:14" x14ac:dyDescent="0.25">
      <c r="B8" s="4" t="s">
        <v>29</v>
      </c>
      <c r="D8" s="1" t="e">
        <f>L18ES</f>
        <v>#NAME?</v>
      </c>
    </row>
    <row r="11" spans="2:14" x14ac:dyDescent="0.25">
      <c r="B11" s="2" t="s">
        <v>2</v>
      </c>
      <c r="D11" s="1">
        <f>D5/D6</f>
        <v>10000</v>
      </c>
      <c r="E11" t="s">
        <v>15</v>
      </c>
    </row>
    <row r="12" spans="2:14" x14ac:dyDescent="0.25">
      <c r="B12" s="2" t="s">
        <v>3</v>
      </c>
      <c r="D12" s="1">
        <f>D4/D6</f>
        <v>20000</v>
      </c>
      <c r="E12" t="s">
        <v>14</v>
      </c>
    </row>
    <row r="13" spans="2:14" x14ac:dyDescent="0.25">
      <c r="B13" s="2"/>
    </row>
    <row r="14" spans="2:14" x14ac:dyDescent="0.25">
      <c r="B14" s="7" t="s">
        <v>34</v>
      </c>
    </row>
    <row r="15" spans="2:14" x14ac:dyDescent="0.25">
      <c r="B15" s="7" t="s">
        <v>35</v>
      </c>
    </row>
    <row r="16" spans="2:14" ht="15.75" thickBot="1" x14ac:dyDescent="0.3">
      <c r="B16" s="2"/>
    </row>
    <row r="17" spans="1:13" x14ac:dyDescent="0.25">
      <c r="A17" s="8"/>
      <c r="B17" s="10"/>
      <c r="C17" s="18" t="s">
        <v>26</v>
      </c>
      <c r="D17" s="19"/>
      <c r="E17" s="20"/>
      <c r="F17" s="18" t="s">
        <v>27</v>
      </c>
      <c r="G17" s="19"/>
      <c r="H17" s="20"/>
      <c r="I17" s="11" t="s">
        <v>2</v>
      </c>
      <c r="J17" s="8"/>
      <c r="K17" s="8"/>
      <c r="L17" s="8"/>
    </row>
    <row r="18" spans="1:13" ht="15.75" thickBot="1" x14ac:dyDescent="0.3">
      <c r="A18" s="8" t="s">
        <v>0</v>
      </c>
      <c r="B18" s="10" t="s">
        <v>1</v>
      </c>
      <c r="C18" s="13" t="s">
        <v>24</v>
      </c>
      <c r="D18" s="14" t="s">
        <v>25</v>
      </c>
      <c r="E18" s="15" t="s">
        <v>10</v>
      </c>
      <c r="F18" s="13" t="s">
        <v>24</v>
      </c>
      <c r="G18" s="14" t="s">
        <v>25</v>
      </c>
      <c r="H18" s="15" t="s">
        <v>28</v>
      </c>
      <c r="I18" s="11">
        <f>D11</f>
        <v>10000</v>
      </c>
      <c r="J18" s="8" t="s">
        <v>30</v>
      </c>
      <c r="K18" s="8" t="s">
        <v>31</v>
      </c>
      <c r="L18" s="8" t="s">
        <v>32</v>
      </c>
      <c r="M18" s="1"/>
    </row>
    <row r="19" spans="1:13" x14ac:dyDescent="0.25">
      <c r="A19" s="9">
        <v>0</v>
      </c>
      <c r="B19" s="9">
        <f ca="1">5000*(RAND()-0.5)</f>
        <v>-937.17999659403642</v>
      </c>
      <c r="C19" s="12">
        <f t="shared" ref="C19:C38" ca="1" si="0">IF(B19&gt;0, IF(B19&gt;$D$3, $D$3, B19), 0)</f>
        <v>0</v>
      </c>
      <c r="D19" s="12">
        <f ca="1">IF(B19&gt;0, IF(B19 &gt; (I18), I18, B19), 0)</f>
        <v>0</v>
      </c>
      <c r="E19" s="12">
        <f ca="1">MIN(C19:D19)</f>
        <v>0</v>
      </c>
      <c r="F19" s="12">
        <f ca="1">IF(B19&lt;0, IF(ABS(B19)&gt;$D$3, ($D$3*-1)*$D$7, B19*$D$7), 0)</f>
        <v>-749.74399727522916</v>
      </c>
      <c r="G19" s="12">
        <f ca="1">IF(F19&lt;0, IF(I18+ABS(B19)*$D$7&gt;$D$12, ($D$12-I18)*-1, B19*$D$7), 0)</f>
        <v>-749.74399727522916</v>
      </c>
      <c r="H19" s="12">
        <f t="shared" ref="H19:H38" ca="1" si="1">MAX(F19:G19)</f>
        <v>-749.74399727522916</v>
      </c>
      <c r="I19" s="9">
        <f ca="1">IF(B19&gt;0,I18-E19,(I18-H19))</f>
        <v>10749.743997275229</v>
      </c>
      <c r="J19" s="9">
        <f ca="1">(I19-I18)*-1</f>
        <v>-749.74399727522905</v>
      </c>
      <c r="K19" s="9">
        <f ca="1">IF(B19&lt; 0, J19/$D$7, J19)</f>
        <v>-937.17999659403631</v>
      </c>
      <c r="L19" s="9">
        <f ca="1">ABS(K19:K38)</f>
        <v>937.17999659403631</v>
      </c>
      <c r="M19" s="1"/>
    </row>
    <row r="20" spans="1:13" x14ac:dyDescent="0.25">
      <c r="A20" s="9">
        <v>1</v>
      </c>
      <c r="B20" s="9">
        <f t="shared" ref="B20:B38" ca="1" si="2">5000*(RAND()-0.5)</f>
        <v>2451.3499435010394</v>
      </c>
      <c r="C20" s="9">
        <f t="shared" ca="1" si="0"/>
        <v>2000</v>
      </c>
      <c r="D20" s="12">
        <f t="shared" ref="D20:D38" ca="1" si="3">IF(B20&gt;0, IF(B20 &gt; (I19), I19, B20), 0)</f>
        <v>2451.3499435010394</v>
      </c>
      <c r="E20" s="9">
        <f t="shared" ref="E20:E38" ca="1" si="4">MIN(C20:D20)</f>
        <v>2000</v>
      </c>
      <c r="F20" s="12">
        <f t="shared" ref="F20:F38" ca="1" si="5">IF(B20&lt;0, IF(ABS(B20)&gt;$D$3, ($D$3*-1)*$D$7, B20*$D$7), 0)</f>
        <v>0</v>
      </c>
      <c r="G20" s="12">
        <f t="shared" ref="G20:G38" ca="1" si="6">IF(F20&lt;0, IF(I19+ABS(B20)*$D$7&gt;$D$12, ($D$12-I19)*-1, B20*$D$7), 0)</f>
        <v>0</v>
      </c>
      <c r="H20" s="9">
        <f t="shared" ca="1" si="1"/>
        <v>0</v>
      </c>
      <c r="I20" s="9">
        <f t="shared" ref="I20:I38" ca="1" si="7">IF(B20&gt;0,I19-E20,(I19-H20))</f>
        <v>8749.743997275229</v>
      </c>
      <c r="J20" s="9">
        <f t="shared" ref="J20:J38" ca="1" si="8">(I20-I19)*-1</f>
        <v>2000</v>
      </c>
      <c r="K20" s="9">
        <f t="shared" ref="K20:K38" ca="1" si="9">IF(B20&lt; 0, J20/$D$7, J20)</f>
        <v>2000</v>
      </c>
      <c r="L20" s="9">
        <f t="shared" ref="L20:L38" ca="1" si="10">ABS(K20:K39)</f>
        <v>2000</v>
      </c>
      <c r="M20" s="1"/>
    </row>
    <row r="21" spans="1:13" x14ac:dyDescent="0.25">
      <c r="A21" s="9">
        <v>2</v>
      </c>
      <c r="B21" s="9">
        <f t="shared" ca="1" si="2"/>
        <v>2185.1988952374572</v>
      </c>
      <c r="C21" s="9">
        <f t="shared" ca="1" si="0"/>
        <v>2000</v>
      </c>
      <c r="D21" s="12">
        <f t="shared" ca="1" si="3"/>
        <v>2185.1988952374572</v>
      </c>
      <c r="E21" s="9">
        <f t="shared" ca="1" si="4"/>
        <v>2000</v>
      </c>
      <c r="F21" s="12">
        <f t="shared" ca="1" si="5"/>
        <v>0</v>
      </c>
      <c r="G21" s="12">
        <f t="shared" ca="1" si="6"/>
        <v>0</v>
      </c>
      <c r="H21" s="9">
        <f t="shared" ca="1" si="1"/>
        <v>0</v>
      </c>
      <c r="I21" s="9">
        <f t="shared" ca="1" si="7"/>
        <v>6749.743997275229</v>
      </c>
      <c r="J21" s="9">
        <f t="shared" ca="1" si="8"/>
        <v>2000</v>
      </c>
      <c r="K21" s="9">
        <f t="shared" ca="1" si="9"/>
        <v>2000</v>
      </c>
      <c r="L21" s="9">
        <f t="shared" ca="1" si="10"/>
        <v>2000</v>
      </c>
      <c r="M21" s="1"/>
    </row>
    <row r="22" spans="1:13" x14ac:dyDescent="0.25">
      <c r="A22" s="9">
        <v>3</v>
      </c>
      <c r="B22" s="9">
        <f t="shared" ca="1" si="2"/>
        <v>-395.33787706561907</v>
      </c>
      <c r="C22" s="9">
        <f t="shared" ca="1" si="0"/>
        <v>0</v>
      </c>
      <c r="D22" s="12">
        <f t="shared" ca="1" si="3"/>
        <v>0</v>
      </c>
      <c r="E22" s="9">
        <f t="shared" ca="1" si="4"/>
        <v>0</v>
      </c>
      <c r="F22" s="12">
        <f t="shared" ca="1" si="5"/>
        <v>-316.27030165249528</v>
      </c>
      <c r="G22" s="12">
        <f t="shared" ca="1" si="6"/>
        <v>-316.27030165249528</v>
      </c>
      <c r="H22" s="9">
        <f t="shared" ca="1" si="1"/>
        <v>-316.27030165249528</v>
      </c>
      <c r="I22" s="9">
        <f t="shared" ca="1" si="7"/>
        <v>7066.0142989277247</v>
      </c>
      <c r="J22" s="9">
        <f t="shared" ca="1" si="8"/>
        <v>-316.27030165249562</v>
      </c>
      <c r="K22" s="9">
        <f t="shared" ca="1" si="9"/>
        <v>-395.33787706561952</v>
      </c>
      <c r="L22" s="9">
        <f t="shared" ca="1" si="10"/>
        <v>395.33787706561952</v>
      </c>
      <c r="M22" s="1"/>
    </row>
    <row r="23" spans="1:13" x14ac:dyDescent="0.25">
      <c r="A23" s="9">
        <v>4</v>
      </c>
      <c r="B23" s="9">
        <f t="shared" ca="1" si="2"/>
        <v>1613.4075864925539</v>
      </c>
      <c r="C23" s="9">
        <f t="shared" ca="1" si="0"/>
        <v>1613.4075864925539</v>
      </c>
      <c r="D23" s="12">
        <f t="shared" ca="1" si="3"/>
        <v>1613.4075864925539</v>
      </c>
      <c r="E23" s="9">
        <f t="shared" ca="1" si="4"/>
        <v>1613.4075864925539</v>
      </c>
      <c r="F23" s="12">
        <f t="shared" ca="1" si="5"/>
        <v>0</v>
      </c>
      <c r="G23" s="12">
        <f t="shared" ca="1" si="6"/>
        <v>0</v>
      </c>
      <c r="H23" s="9">
        <f t="shared" ca="1" si="1"/>
        <v>0</v>
      </c>
      <c r="I23" s="9">
        <f t="shared" ca="1" si="7"/>
        <v>5452.6067124351703</v>
      </c>
      <c r="J23" s="9">
        <f t="shared" ca="1" si="8"/>
        <v>1613.4075864925544</v>
      </c>
      <c r="K23" s="9">
        <f t="shared" ca="1" si="9"/>
        <v>1613.4075864925544</v>
      </c>
      <c r="L23" s="9">
        <f t="shared" ca="1" si="10"/>
        <v>1613.4075864925544</v>
      </c>
      <c r="M23" s="1"/>
    </row>
    <row r="24" spans="1:13" x14ac:dyDescent="0.25">
      <c r="A24" s="9">
        <v>5</v>
      </c>
      <c r="B24" s="9">
        <f t="shared" ca="1" si="2"/>
        <v>-514.03798415926792</v>
      </c>
      <c r="C24" s="9">
        <f t="shared" ca="1" si="0"/>
        <v>0</v>
      </c>
      <c r="D24" s="12">
        <f t="shared" ca="1" si="3"/>
        <v>0</v>
      </c>
      <c r="E24" s="9">
        <f t="shared" ca="1" si="4"/>
        <v>0</v>
      </c>
      <c r="F24" s="12">
        <f t="shared" ca="1" si="5"/>
        <v>-411.23038732741435</v>
      </c>
      <c r="G24" s="12">
        <f t="shared" ca="1" si="6"/>
        <v>-411.23038732741435</v>
      </c>
      <c r="H24" s="9">
        <f t="shared" ca="1" si="1"/>
        <v>-411.23038732741435</v>
      </c>
      <c r="I24" s="9">
        <f t="shared" ca="1" si="7"/>
        <v>5863.8370997625843</v>
      </c>
      <c r="J24" s="9">
        <f t="shared" ca="1" si="8"/>
        <v>-411.23038732741406</v>
      </c>
      <c r="K24" s="9">
        <f t="shared" ca="1" si="9"/>
        <v>-514.03798415926758</v>
      </c>
      <c r="L24" s="9">
        <f t="shared" ca="1" si="10"/>
        <v>514.03798415926758</v>
      </c>
      <c r="M24" s="1"/>
    </row>
    <row r="25" spans="1:13" x14ac:dyDescent="0.25">
      <c r="A25" s="9">
        <v>6</v>
      </c>
      <c r="B25" s="9">
        <f t="shared" ca="1" si="2"/>
        <v>2494.9291007394399</v>
      </c>
      <c r="C25" s="9">
        <f t="shared" ca="1" si="0"/>
        <v>2000</v>
      </c>
      <c r="D25" s="12">
        <f t="shared" ca="1" si="3"/>
        <v>2494.9291007394399</v>
      </c>
      <c r="E25" s="9">
        <f t="shared" ca="1" si="4"/>
        <v>2000</v>
      </c>
      <c r="F25" s="12">
        <f t="shared" ca="1" si="5"/>
        <v>0</v>
      </c>
      <c r="G25" s="12">
        <f t="shared" ca="1" si="6"/>
        <v>0</v>
      </c>
      <c r="H25" s="9">
        <f t="shared" ca="1" si="1"/>
        <v>0</v>
      </c>
      <c r="I25" s="9">
        <f t="shared" ca="1" si="7"/>
        <v>3863.8370997625843</v>
      </c>
      <c r="J25" s="9">
        <f t="shared" ca="1" si="8"/>
        <v>2000</v>
      </c>
      <c r="K25" s="9">
        <f t="shared" ca="1" si="9"/>
        <v>2000</v>
      </c>
      <c r="L25" s="9">
        <f t="shared" ca="1" si="10"/>
        <v>2000</v>
      </c>
    </row>
    <row r="26" spans="1:13" x14ac:dyDescent="0.25">
      <c r="A26" s="9">
        <v>7</v>
      </c>
      <c r="B26" s="9">
        <f t="shared" ca="1" si="2"/>
        <v>-2438.8340811637167</v>
      </c>
      <c r="C26" s="9">
        <f t="shared" ca="1" si="0"/>
        <v>0</v>
      </c>
      <c r="D26" s="12">
        <f t="shared" ca="1" si="3"/>
        <v>0</v>
      </c>
      <c r="E26" s="9">
        <f t="shared" ca="1" si="4"/>
        <v>0</v>
      </c>
      <c r="F26" s="12">
        <f t="shared" ca="1" si="5"/>
        <v>-1600</v>
      </c>
      <c r="G26" s="12">
        <f t="shared" ca="1" si="6"/>
        <v>-1951.0672649309736</v>
      </c>
      <c r="H26" s="9">
        <f t="shared" ca="1" si="1"/>
        <v>-1600</v>
      </c>
      <c r="I26" s="9">
        <f t="shared" ca="1" si="7"/>
        <v>5463.8370997625843</v>
      </c>
      <c r="J26" s="9">
        <f t="shared" ca="1" si="8"/>
        <v>-1600</v>
      </c>
      <c r="K26" s="9">
        <f t="shared" ca="1" si="9"/>
        <v>-2000</v>
      </c>
      <c r="L26" s="9">
        <f t="shared" ca="1" si="10"/>
        <v>2000</v>
      </c>
    </row>
    <row r="27" spans="1:13" x14ac:dyDescent="0.25">
      <c r="A27" s="9">
        <v>8</v>
      </c>
      <c r="B27" s="9">
        <f t="shared" ca="1" si="2"/>
        <v>-1694.7539459295974</v>
      </c>
      <c r="C27" s="9">
        <f t="shared" ca="1" si="0"/>
        <v>0</v>
      </c>
      <c r="D27" s="12">
        <f t="shared" ca="1" si="3"/>
        <v>0</v>
      </c>
      <c r="E27" s="9">
        <f t="shared" ca="1" si="4"/>
        <v>0</v>
      </c>
      <c r="F27" s="12">
        <f t="shared" ca="1" si="5"/>
        <v>-1355.8031567436781</v>
      </c>
      <c r="G27" s="12">
        <f t="shared" ca="1" si="6"/>
        <v>-1355.8031567436781</v>
      </c>
      <c r="H27" s="9">
        <f t="shared" ca="1" si="1"/>
        <v>-1355.8031567436781</v>
      </c>
      <c r="I27" s="9">
        <f t="shared" ca="1" si="7"/>
        <v>6819.6402565062626</v>
      </c>
      <c r="J27" s="9">
        <f t="shared" ca="1" si="8"/>
        <v>-1355.8031567436783</v>
      </c>
      <c r="K27" s="9">
        <f t="shared" ca="1" si="9"/>
        <v>-1694.7539459295979</v>
      </c>
      <c r="L27" s="9">
        <f t="shared" ca="1" si="10"/>
        <v>1694.7539459295979</v>
      </c>
    </row>
    <row r="28" spans="1:13" x14ac:dyDescent="0.25">
      <c r="A28" s="9">
        <v>9</v>
      </c>
      <c r="B28" s="9">
        <f t="shared" ca="1" si="2"/>
        <v>-553.90255839212034</v>
      </c>
      <c r="C28" s="9">
        <f t="shared" ca="1" si="0"/>
        <v>0</v>
      </c>
      <c r="D28" s="12">
        <f t="shared" ca="1" si="3"/>
        <v>0</v>
      </c>
      <c r="E28" s="9">
        <f t="shared" ca="1" si="4"/>
        <v>0</v>
      </c>
      <c r="F28" s="12">
        <f t="shared" ca="1" si="5"/>
        <v>-443.12204671369631</v>
      </c>
      <c r="G28" s="12">
        <f t="shared" ca="1" si="6"/>
        <v>-443.12204671369631</v>
      </c>
      <c r="H28" s="9">
        <f t="shared" ca="1" si="1"/>
        <v>-443.12204671369631</v>
      </c>
      <c r="I28" s="9">
        <f t="shared" ca="1" si="7"/>
        <v>7262.762303219959</v>
      </c>
      <c r="J28" s="9">
        <f t="shared" ca="1" si="8"/>
        <v>-443.12204671369636</v>
      </c>
      <c r="K28" s="9">
        <f t="shared" ca="1" si="9"/>
        <v>-553.90255839212045</v>
      </c>
      <c r="L28" s="9">
        <f t="shared" ca="1" si="10"/>
        <v>553.90255839212045</v>
      </c>
    </row>
    <row r="29" spans="1:13" x14ac:dyDescent="0.25">
      <c r="A29" s="9">
        <v>10</v>
      </c>
      <c r="B29" s="9">
        <f t="shared" ca="1" si="2"/>
        <v>-77.033790381381138</v>
      </c>
      <c r="C29" s="9">
        <f t="shared" ca="1" si="0"/>
        <v>0</v>
      </c>
      <c r="D29" s="12">
        <f t="shared" ca="1" si="3"/>
        <v>0</v>
      </c>
      <c r="E29" s="9">
        <f t="shared" ca="1" si="4"/>
        <v>0</v>
      </c>
      <c r="F29" s="12">
        <f t="shared" ca="1" si="5"/>
        <v>-61.627032305104912</v>
      </c>
      <c r="G29" s="12">
        <f t="shared" ca="1" si="6"/>
        <v>-61.627032305104912</v>
      </c>
      <c r="H29" s="9">
        <f t="shared" ca="1" si="1"/>
        <v>-61.627032305104912</v>
      </c>
      <c r="I29" s="9">
        <f t="shared" ca="1" si="7"/>
        <v>7324.3893355250639</v>
      </c>
      <c r="J29" s="9">
        <f t="shared" ca="1" si="8"/>
        <v>-61.627032305104876</v>
      </c>
      <c r="K29" s="9">
        <f t="shared" ca="1" si="9"/>
        <v>-77.033790381381095</v>
      </c>
      <c r="L29" s="9">
        <f t="shared" ca="1" si="10"/>
        <v>77.033790381381095</v>
      </c>
    </row>
    <row r="30" spans="1:13" x14ac:dyDescent="0.25">
      <c r="A30" s="9">
        <v>11</v>
      </c>
      <c r="B30" s="9">
        <f t="shared" ca="1" si="2"/>
        <v>-901.81434952128598</v>
      </c>
      <c r="C30" s="9">
        <f t="shared" ca="1" si="0"/>
        <v>0</v>
      </c>
      <c r="D30" s="12">
        <f t="shared" ca="1" si="3"/>
        <v>0</v>
      </c>
      <c r="E30" s="9">
        <f t="shared" ca="1" si="4"/>
        <v>0</v>
      </c>
      <c r="F30" s="12">
        <f t="shared" ca="1" si="5"/>
        <v>-721.45147961702878</v>
      </c>
      <c r="G30" s="12">
        <f t="shared" ca="1" si="6"/>
        <v>-721.45147961702878</v>
      </c>
      <c r="H30" s="9">
        <f t="shared" ca="1" si="1"/>
        <v>-721.45147961702878</v>
      </c>
      <c r="I30" s="9">
        <f t="shared" ca="1" si="7"/>
        <v>8045.8408151420927</v>
      </c>
      <c r="J30" s="9">
        <f t="shared" ca="1" si="8"/>
        <v>-721.45147961702878</v>
      </c>
      <c r="K30" s="9">
        <f t="shared" ca="1" si="9"/>
        <v>-901.81434952128598</v>
      </c>
      <c r="L30" s="9">
        <f t="shared" ca="1" si="10"/>
        <v>901.81434952128598</v>
      </c>
    </row>
    <row r="31" spans="1:13" x14ac:dyDescent="0.25">
      <c r="A31" s="9">
        <v>12</v>
      </c>
      <c r="B31" s="9">
        <f t="shared" ca="1" si="2"/>
        <v>-1427.4294230985108</v>
      </c>
      <c r="C31" s="9">
        <f t="shared" ca="1" si="0"/>
        <v>0</v>
      </c>
      <c r="D31" s="12">
        <f t="shared" ca="1" si="3"/>
        <v>0</v>
      </c>
      <c r="E31" s="9">
        <f t="shared" ca="1" si="4"/>
        <v>0</v>
      </c>
      <c r="F31" s="12">
        <f t="shared" ca="1" si="5"/>
        <v>-1141.9435384788087</v>
      </c>
      <c r="G31" s="12">
        <f t="shared" ca="1" si="6"/>
        <v>-1141.9435384788087</v>
      </c>
      <c r="H31" s="9">
        <f t="shared" ca="1" si="1"/>
        <v>-1141.9435384788087</v>
      </c>
      <c r="I31" s="9">
        <f t="shared" ca="1" si="7"/>
        <v>9187.784353620902</v>
      </c>
      <c r="J31" s="9">
        <f t="shared" ca="1" si="8"/>
        <v>-1141.9435384788094</v>
      </c>
      <c r="K31" s="9">
        <f t="shared" ca="1" si="9"/>
        <v>-1427.4294230985117</v>
      </c>
      <c r="L31" s="9">
        <f t="shared" ca="1" si="10"/>
        <v>1427.4294230985117</v>
      </c>
    </row>
    <row r="32" spans="1:13" x14ac:dyDescent="0.25">
      <c r="A32" s="9">
        <v>13</v>
      </c>
      <c r="B32" s="9">
        <f t="shared" ca="1" si="2"/>
        <v>1980.9206270534785</v>
      </c>
      <c r="C32" s="9">
        <f t="shared" ca="1" si="0"/>
        <v>1980.9206270534785</v>
      </c>
      <c r="D32" s="12">
        <f t="shared" ca="1" si="3"/>
        <v>1980.9206270534785</v>
      </c>
      <c r="E32" s="9">
        <f t="shared" ca="1" si="4"/>
        <v>1980.9206270534785</v>
      </c>
      <c r="F32" s="12">
        <f t="shared" ca="1" si="5"/>
        <v>0</v>
      </c>
      <c r="G32" s="12">
        <f t="shared" ca="1" si="6"/>
        <v>0</v>
      </c>
      <c r="H32" s="9">
        <f t="shared" ca="1" si="1"/>
        <v>0</v>
      </c>
      <c r="I32" s="9">
        <f t="shared" ca="1" si="7"/>
        <v>7206.8637265674233</v>
      </c>
      <c r="J32" s="9">
        <f t="shared" ca="1" si="8"/>
        <v>1980.9206270534787</v>
      </c>
      <c r="K32" s="9">
        <f t="shared" ca="1" si="9"/>
        <v>1980.9206270534787</v>
      </c>
      <c r="L32" s="9">
        <f t="shared" ca="1" si="10"/>
        <v>1980.9206270534787</v>
      </c>
    </row>
    <row r="33" spans="1:12" x14ac:dyDescent="0.25">
      <c r="A33" s="9">
        <v>14</v>
      </c>
      <c r="B33" s="9">
        <f t="shared" ca="1" si="2"/>
        <v>1453.9265830716636</v>
      </c>
      <c r="C33" s="9">
        <f t="shared" ca="1" si="0"/>
        <v>1453.9265830716636</v>
      </c>
      <c r="D33" s="12">
        <f t="shared" ca="1" si="3"/>
        <v>1453.9265830716636</v>
      </c>
      <c r="E33" s="9">
        <f t="shared" ca="1" si="4"/>
        <v>1453.9265830716636</v>
      </c>
      <c r="F33" s="12">
        <f t="shared" ca="1" si="5"/>
        <v>0</v>
      </c>
      <c r="G33" s="12">
        <f t="shared" ca="1" si="6"/>
        <v>0</v>
      </c>
      <c r="H33" s="9">
        <f t="shared" ca="1" si="1"/>
        <v>0</v>
      </c>
      <c r="I33" s="9">
        <f t="shared" ca="1" si="7"/>
        <v>5752.9371434957593</v>
      </c>
      <c r="J33" s="9">
        <f t="shared" ca="1" si="8"/>
        <v>1453.926583071664</v>
      </c>
      <c r="K33" s="9">
        <f t="shared" ca="1" si="9"/>
        <v>1453.926583071664</v>
      </c>
      <c r="L33" s="9">
        <f t="shared" ca="1" si="10"/>
        <v>1453.926583071664</v>
      </c>
    </row>
    <row r="34" spans="1:12" x14ac:dyDescent="0.25">
      <c r="A34" s="9">
        <v>15</v>
      </c>
      <c r="B34" s="9">
        <f t="shared" ca="1" si="2"/>
        <v>-323.11032695893749</v>
      </c>
      <c r="C34" s="9">
        <f t="shared" ca="1" si="0"/>
        <v>0</v>
      </c>
      <c r="D34" s="12">
        <f t="shared" ca="1" si="3"/>
        <v>0</v>
      </c>
      <c r="E34" s="9">
        <f t="shared" ca="1" si="4"/>
        <v>0</v>
      </c>
      <c r="F34" s="12">
        <f t="shared" ca="1" si="5"/>
        <v>-258.48826156715</v>
      </c>
      <c r="G34" s="12">
        <f t="shared" ca="1" si="6"/>
        <v>-258.48826156715</v>
      </c>
      <c r="H34" s="9">
        <f t="shared" ca="1" si="1"/>
        <v>-258.48826156715</v>
      </c>
      <c r="I34" s="9">
        <f t="shared" ca="1" si="7"/>
        <v>6011.4254050629097</v>
      </c>
      <c r="J34" s="9">
        <f t="shared" ca="1" si="8"/>
        <v>-258.4882615671504</v>
      </c>
      <c r="K34" s="9">
        <f t="shared" ca="1" si="9"/>
        <v>-323.110326958938</v>
      </c>
      <c r="L34" s="9">
        <f t="shared" ca="1" si="10"/>
        <v>323.110326958938</v>
      </c>
    </row>
    <row r="35" spans="1:12" x14ac:dyDescent="0.25">
      <c r="A35" s="9">
        <v>16</v>
      </c>
      <c r="B35" s="9">
        <f t="shared" ca="1" si="2"/>
        <v>444.46496527656029</v>
      </c>
      <c r="C35" s="9">
        <f t="shared" ca="1" si="0"/>
        <v>444.46496527656029</v>
      </c>
      <c r="D35" s="12">
        <f t="shared" ca="1" si="3"/>
        <v>444.46496527656029</v>
      </c>
      <c r="E35" s="9">
        <f t="shared" ca="1" si="4"/>
        <v>444.46496527656029</v>
      </c>
      <c r="F35" s="12">
        <f t="shared" ca="1" si="5"/>
        <v>0</v>
      </c>
      <c r="G35" s="12">
        <f t="shared" ca="1" si="6"/>
        <v>0</v>
      </c>
      <c r="H35" s="9">
        <f t="shared" ca="1" si="1"/>
        <v>0</v>
      </c>
      <c r="I35" s="9">
        <f t="shared" ca="1" si="7"/>
        <v>5566.9604397863495</v>
      </c>
      <c r="J35" s="9">
        <f t="shared" ca="1" si="8"/>
        <v>444.46496527656018</v>
      </c>
      <c r="K35" s="9">
        <f t="shared" ca="1" si="9"/>
        <v>444.46496527656018</v>
      </c>
      <c r="L35" s="9">
        <f t="shared" ca="1" si="10"/>
        <v>444.46496527656018</v>
      </c>
    </row>
    <row r="36" spans="1:12" x14ac:dyDescent="0.25">
      <c r="A36" s="9">
        <v>17</v>
      </c>
      <c r="B36" s="9">
        <f t="shared" ca="1" si="2"/>
        <v>-210.5635971102754</v>
      </c>
      <c r="C36" s="9">
        <f t="shared" ca="1" si="0"/>
        <v>0</v>
      </c>
      <c r="D36" s="12">
        <f t="shared" ca="1" si="3"/>
        <v>0</v>
      </c>
      <c r="E36" s="9">
        <f t="shared" ca="1" si="4"/>
        <v>0</v>
      </c>
      <c r="F36" s="12">
        <f t="shared" ca="1" si="5"/>
        <v>-168.45087768822032</v>
      </c>
      <c r="G36" s="12">
        <f t="shared" ca="1" si="6"/>
        <v>-168.45087768822032</v>
      </c>
      <c r="H36" s="9">
        <f t="shared" ca="1" si="1"/>
        <v>-168.45087768822032</v>
      </c>
      <c r="I36" s="9">
        <f t="shared" ca="1" si="7"/>
        <v>5735.4113174745698</v>
      </c>
      <c r="J36" s="9">
        <f t="shared" ca="1" si="8"/>
        <v>-168.45087768822032</v>
      </c>
      <c r="K36" s="9">
        <f t="shared" ca="1" si="9"/>
        <v>-210.5635971102754</v>
      </c>
      <c r="L36" s="9">
        <f t="shared" ca="1" si="10"/>
        <v>210.5635971102754</v>
      </c>
    </row>
    <row r="37" spans="1:12" x14ac:dyDescent="0.25">
      <c r="A37" s="9">
        <v>18</v>
      </c>
      <c r="B37" s="9">
        <f t="shared" ca="1" si="2"/>
        <v>-2006.1949733903523</v>
      </c>
      <c r="C37" s="9">
        <f t="shared" ca="1" si="0"/>
        <v>0</v>
      </c>
      <c r="D37" s="12">
        <f t="shared" ca="1" si="3"/>
        <v>0</v>
      </c>
      <c r="E37" s="9">
        <f t="shared" ca="1" si="4"/>
        <v>0</v>
      </c>
      <c r="F37" s="12">
        <f t="shared" ca="1" si="5"/>
        <v>-1600</v>
      </c>
      <c r="G37" s="12">
        <f t="shared" ca="1" si="6"/>
        <v>-1604.9559787122819</v>
      </c>
      <c r="H37" s="9">
        <f t="shared" ca="1" si="1"/>
        <v>-1600</v>
      </c>
      <c r="I37" s="9">
        <f t="shared" ca="1" si="7"/>
        <v>7335.4113174745698</v>
      </c>
      <c r="J37" s="9">
        <f t="shared" ca="1" si="8"/>
        <v>-1600</v>
      </c>
      <c r="K37" s="9">
        <f t="shared" ca="1" si="9"/>
        <v>-2000</v>
      </c>
      <c r="L37" s="9">
        <f t="shared" ca="1" si="10"/>
        <v>2000</v>
      </c>
    </row>
    <row r="38" spans="1:12" x14ac:dyDescent="0.25">
      <c r="A38" s="9">
        <v>19</v>
      </c>
      <c r="B38" s="9">
        <f t="shared" ca="1" si="2"/>
        <v>1463.3752703803748</v>
      </c>
      <c r="C38" s="9">
        <f t="shared" ca="1" si="0"/>
        <v>1463.3752703803748</v>
      </c>
      <c r="D38" s="12">
        <f t="shared" ca="1" si="3"/>
        <v>1463.3752703803748</v>
      </c>
      <c r="E38" s="9">
        <f t="shared" ca="1" si="4"/>
        <v>1463.3752703803748</v>
      </c>
      <c r="F38" s="12">
        <f t="shared" ca="1" si="5"/>
        <v>0</v>
      </c>
      <c r="G38" s="12">
        <f t="shared" ca="1" si="6"/>
        <v>0</v>
      </c>
      <c r="H38" s="9">
        <f t="shared" ca="1" si="1"/>
        <v>0</v>
      </c>
      <c r="I38" s="9">
        <f t="shared" ca="1" si="7"/>
        <v>5872.0360470941951</v>
      </c>
      <c r="J38" s="9">
        <f t="shared" ca="1" si="8"/>
        <v>1463.3752703803748</v>
      </c>
      <c r="K38" s="9">
        <f t="shared" ca="1" si="9"/>
        <v>1463.3752703803748</v>
      </c>
      <c r="L38" s="9">
        <f t="shared" ca="1" si="10"/>
        <v>1463.3752703803748</v>
      </c>
    </row>
    <row r="39" spans="1:12" s="6" customForma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s="6" customForma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 t="s">
        <v>33</v>
      </c>
      <c r="L40" s="5">
        <f ca="1">MAX(L19:L38)*D2</f>
        <v>10000</v>
      </c>
    </row>
    <row r="41" spans="1:12" s="6" customFormat="1" x14ac:dyDescent="0.25">
      <c r="A41" s="5"/>
      <c r="B41" s="5"/>
      <c r="C41" s="5"/>
      <c r="D41" s="5"/>
      <c r="H41" s="5"/>
      <c r="I41" s="5"/>
      <c r="K41" s="5"/>
    </row>
    <row r="42" spans="1:12" s="6" customForma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2" s="6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2" s="6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2" x14ac:dyDescent="0.25">
      <c r="E45" s="1"/>
      <c r="F45" s="1"/>
      <c r="G45" s="1"/>
      <c r="J45" s="1"/>
    </row>
    <row r="46" spans="1:12" x14ac:dyDescent="0.25">
      <c r="E46" s="1"/>
      <c r="F46" s="1"/>
      <c r="G46" s="1"/>
      <c r="J46" s="1"/>
    </row>
    <row r="47" spans="1:12" x14ac:dyDescent="0.25">
      <c r="E47" s="1"/>
      <c r="F47" s="1"/>
      <c r="G47" s="1"/>
      <c r="J47" s="1"/>
    </row>
    <row r="48" spans="1:12" x14ac:dyDescent="0.25">
      <c r="E48" s="1"/>
      <c r="F48" s="1"/>
      <c r="G48" s="1"/>
      <c r="J48" s="1"/>
    </row>
    <row r="49" spans="5:10" x14ac:dyDescent="0.25">
      <c r="E49" s="1"/>
      <c r="F49" s="1"/>
      <c r="G49" s="1"/>
      <c r="J49" s="1"/>
    </row>
  </sheetData>
  <mergeCells count="2">
    <mergeCell ref="C17:E17"/>
    <mergeCell ref="F17:H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59999389629810485"/>
  </sheetPr>
  <dimension ref="A1:C19"/>
  <sheetViews>
    <sheetView workbookViewId="0">
      <selection activeCell="F8" sqref="F8"/>
    </sheetView>
  </sheetViews>
  <sheetFormatPr defaultRowHeight="15" x14ac:dyDescent="0.25"/>
  <cols>
    <col min="2" max="3" width="18.7109375" customWidth="1"/>
  </cols>
  <sheetData>
    <row r="1" spans="1:3" x14ac:dyDescent="0.25">
      <c r="A1">
        <v>2</v>
      </c>
      <c r="B1">
        <v>1249.9697651213</v>
      </c>
      <c r="C1">
        <v>0</v>
      </c>
    </row>
    <row r="2" spans="1:3" x14ac:dyDescent="0.25">
      <c r="A2">
        <v>0</v>
      </c>
      <c r="B2">
        <v>-1770.5324265493</v>
      </c>
      <c r="C2">
        <v>0</v>
      </c>
    </row>
    <row r="3" spans="1:3" x14ac:dyDescent="0.25">
      <c r="A3">
        <v>200</v>
      </c>
      <c r="B3">
        <v>597.82754620729997</v>
      </c>
      <c r="C3">
        <v>0</v>
      </c>
    </row>
    <row r="4" spans="1:3" x14ac:dyDescent="0.25">
      <c r="A4">
        <v>100</v>
      </c>
      <c r="B4">
        <v>-703.96479893150001</v>
      </c>
      <c r="C4">
        <v>0</v>
      </c>
    </row>
    <row r="5" spans="1:3" x14ac:dyDescent="0.25">
      <c r="A5">
        <v>0.01</v>
      </c>
      <c r="B5">
        <v>-397.34180423859999</v>
      </c>
      <c r="C5">
        <v>0</v>
      </c>
    </row>
    <row r="6" spans="1:3" x14ac:dyDescent="0.25">
      <c r="A6">
        <v>0.8</v>
      </c>
      <c r="B6">
        <v>-24.6056185793</v>
      </c>
      <c r="C6">
        <v>0</v>
      </c>
    </row>
    <row r="7" spans="1:3" x14ac:dyDescent="0.25">
      <c r="A7">
        <v>0</v>
      </c>
      <c r="B7">
        <v>-819.61052608880004</v>
      </c>
      <c r="C7">
        <v>0</v>
      </c>
    </row>
    <row r="8" spans="1:3" x14ac:dyDescent="0.25">
      <c r="B8">
        <v>-704.37003721450003</v>
      </c>
      <c r="C8">
        <v>0</v>
      </c>
    </row>
    <row r="9" spans="1:3" x14ac:dyDescent="0.25">
      <c r="B9">
        <v>1214.7154958248</v>
      </c>
      <c r="C9">
        <v>0</v>
      </c>
    </row>
    <row r="10" spans="1:3" x14ac:dyDescent="0.25">
      <c r="B10">
        <v>273.34374684779999</v>
      </c>
      <c r="C10">
        <v>0</v>
      </c>
    </row>
    <row r="11" spans="1:3" x14ac:dyDescent="0.25">
      <c r="B11">
        <v>-1337.2343331169</v>
      </c>
      <c r="C11">
        <v>0</v>
      </c>
    </row>
    <row r="12" spans="1:3" x14ac:dyDescent="0.25">
      <c r="B12">
        <v>1456.6046155634999</v>
      </c>
      <c r="C12">
        <v>0</v>
      </c>
    </row>
    <row r="13" spans="1:3" x14ac:dyDescent="0.25">
      <c r="B13">
        <v>-557.12355197440002</v>
      </c>
      <c r="C13">
        <v>0</v>
      </c>
    </row>
    <row r="14" spans="1:3" x14ac:dyDescent="0.25">
      <c r="B14">
        <v>-1543.1884991449999</v>
      </c>
      <c r="C14">
        <v>0</v>
      </c>
    </row>
    <row r="15" spans="1:3" x14ac:dyDescent="0.25">
      <c r="B15">
        <v>763.97907142949998</v>
      </c>
      <c r="C15">
        <v>0</v>
      </c>
    </row>
    <row r="16" spans="1:3" x14ac:dyDescent="0.25">
      <c r="B16">
        <v>596.83176857939998</v>
      </c>
      <c r="C16">
        <v>0</v>
      </c>
    </row>
    <row r="17" spans="2:3" x14ac:dyDescent="0.25">
      <c r="B17">
        <v>1578.0076049426</v>
      </c>
      <c r="C17">
        <v>0</v>
      </c>
    </row>
    <row r="18" spans="2:3" x14ac:dyDescent="0.25">
      <c r="B18">
        <v>1256.3343461407001</v>
      </c>
      <c r="C18">
        <v>0</v>
      </c>
    </row>
    <row r="19" spans="2:3" x14ac:dyDescent="0.25">
      <c r="B19">
        <v>467.34988164380002</v>
      </c>
      <c r="C1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cols>
    <col min="1" max="1" width="22.5703125" customWidth="1"/>
    <col min="2" max="3" width="19.5703125" customWidth="1"/>
  </cols>
  <sheetData>
    <row r="1" spans="1:3" x14ac:dyDescent="0.25">
      <c r="A1">
        <v>2</v>
      </c>
      <c r="B1">
        <v>-2258.0094915343002</v>
      </c>
      <c r="C1">
        <v>-2000</v>
      </c>
    </row>
    <row r="2" spans="1:3" x14ac:dyDescent="0.25">
      <c r="A2">
        <v>2000</v>
      </c>
      <c r="B2">
        <v>-1127.1472432497001</v>
      </c>
      <c r="C2">
        <v>-1127.1472432497001</v>
      </c>
    </row>
    <row r="3" spans="1:3" x14ac:dyDescent="0.25">
      <c r="A3">
        <v>200</v>
      </c>
      <c r="B3">
        <v>1497.7056967756</v>
      </c>
      <c r="C3">
        <v>1497.7056967756</v>
      </c>
    </row>
    <row r="4" spans="1:3" x14ac:dyDescent="0.25">
      <c r="A4">
        <v>0</v>
      </c>
      <c r="B4">
        <v>-1285.4021721403001</v>
      </c>
      <c r="C4">
        <v>-1285.4021721403001</v>
      </c>
    </row>
    <row r="5" spans="1:3" x14ac:dyDescent="0.25">
      <c r="A5">
        <v>0.01</v>
      </c>
      <c r="B5">
        <v>76.310553838800004</v>
      </c>
      <c r="C5">
        <v>76.310553838800004</v>
      </c>
    </row>
    <row r="6" spans="1:3" x14ac:dyDescent="0.25">
      <c r="A6">
        <v>0.8</v>
      </c>
      <c r="B6">
        <v>1909.0447473566001</v>
      </c>
      <c r="C6">
        <v>1909.0447473566001</v>
      </c>
    </row>
    <row r="7" spans="1:3" x14ac:dyDescent="0.25">
      <c r="A7">
        <v>4000</v>
      </c>
      <c r="B7">
        <v>651.61003819159998</v>
      </c>
      <c r="C7">
        <v>46.978534341</v>
      </c>
    </row>
    <row r="8" spans="1:3" x14ac:dyDescent="0.25">
      <c r="B8">
        <v>414.80657425679999</v>
      </c>
      <c r="C8">
        <v>0</v>
      </c>
    </row>
    <row r="9" spans="1:3" x14ac:dyDescent="0.25">
      <c r="B9">
        <v>1870.6571715135001</v>
      </c>
      <c r="C9">
        <v>0</v>
      </c>
    </row>
    <row r="10" spans="1:3" x14ac:dyDescent="0.25">
      <c r="B10">
        <v>-2469.3495995420999</v>
      </c>
      <c r="C10">
        <v>-2000</v>
      </c>
    </row>
    <row r="11" spans="1:3" x14ac:dyDescent="0.25">
      <c r="B11">
        <v>-2183.3746563229001</v>
      </c>
      <c r="C11">
        <v>-2000</v>
      </c>
    </row>
    <row r="12" spans="1:3" x14ac:dyDescent="0.25">
      <c r="B12">
        <v>-1740.9382860579999</v>
      </c>
      <c r="C12">
        <v>-1740.9382860579999</v>
      </c>
    </row>
    <row r="13" spans="1:3" x14ac:dyDescent="0.25">
      <c r="B13">
        <v>2310.4713205652001</v>
      </c>
      <c r="C13">
        <v>2000</v>
      </c>
    </row>
    <row r="14" spans="1:3" x14ac:dyDescent="0.25">
      <c r="B14">
        <v>-624.50309248270003</v>
      </c>
      <c r="C14">
        <v>-624.50309248270003</v>
      </c>
    </row>
    <row r="15" spans="1:3" x14ac:dyDescent="0.25">
      <c r="B15">
        <v>-990.29215530119995</v>
      </c>
      <c r="C15">
        <v>-990.29215530119995</v>
      </c>
    </row>
    <row r="16" spans="1:3" x14ac:dyDescent="0.25">
      <c r="B16">
        <v>-1003.6422131399</v>
      </c>
      <c r="C16">
        <v>-1003.6422131399</v>
      </c>
    </row>
    <row r="17" spans="2:3" x14ac:dyDescent="0.25">
      <c r="B17">
        <v>2108.4498730389</v>
      </c>
      <c r="C17">
        <v>2000</v>
      </c>
    </row>
    <row r="18" spans="2:3" x14ac:dyDescent="0.25">
      <c r="B18">
        <v>2446.353346547</v>
      </c>
      <c r="C18">
        <v>2000</v>
      </c>
    </row>
    <row r="19" spans="2:3" x14ac:dyDescent="0.25">
      <c r="B19">
        <v>-1026.5938228368</v>
      </c>
      <c r="C19">
        <v>-1026.5938228368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0.39997558519241921"/>
  </sheetPr>
  <dimension ref="A1:C19"/>
  <sheetViews>
    <sheetView workbookViewId="0">
      <selection activeCell="K16" sqref="K16"/>
    </sheetView>
  </sheetViews>
  <sheetFormatPr defaultRowHeight="15" x14ac:dyDescent="0.25"/>
  <cols>
    <col min="1" max="1" width="18.85546875" customWidth="1"/>
    <col min="2" max="3" width="19.5703125" customWidth="1"/>
  </cols>
  <sheetData>
    <row r="1" spans="1:3" x14ac:dyDescent="0.25">
      <c r="A1">
        <v>5</v>
      </c>
      <c r="B1" s="16">
        <v>-1790.0163989522</v>
      </c>
      <c r="C1" s="16">
        <v>-1790.0163989522</v>
      </c>
    </row>
    <row r="2" spans="1:3" x14ac:dyDescent="0.25">
      <c r="A2">
        <v>2000</v>
      </c>
      <c r="B2" s="16">
        <v>2354.5702002025</v>
      </c>
      <c r="C2" s="16">
        <v>2000</v>
      </c>
    </row>
    <row r="3" spans="1:3" x14ac:dyDescent="0.25">
      <c r="A3">
        <v>200</v>
      </c>
      <c r="B3" s="16">
        <v>-1235.6045323293999</v>
      </c>
      <c r="C3" s="16">
        <v>-1235.6045323293999</v>
      </c>
    </row>
    <row r="4" spans="1:3" x14ac:dyDescent="0.25">
      <c r="A4">
        <v>100</v>
      </c>
      <c r="B4" s="16">
        <v>-1986.2597096648999</v>
      </c>
      <c r="C4" s="16">
        <v>-1986.2597096648999</v>
      </c>
    </row>
    <row r="5" spans="1:3" x14ac:dyDescent="0.25">
      <c r="A5">
        <v>0.01</v>
      </c>
      <c r="B5" s="16">
        <v>956.37145839740003</v>
      </c>
      <c r="C5" s="16">
        <v>956.37145839740003</v>
      </c>
    </row>
    <row r="6" spans="1:3" x14ac:dyDescent="0.25">
      <c r="A6">
        <v>0.8</v>
      </c>
      <c r="B6" s="16">
        <v>1809.2136603982001</v>
      </c>
      <c r="C6" s="16">
        <v>1809.2136603982001</v>
      </c>
    </row>
    <row r="7" spans="1:3" x14ac:dyDescent="0.25">
      <c r="A7" s="16">
        <v>10000</v>
      </c>
      <c r="B7" s="16">
        <v>1694.5070875348999</v>
      </c>
      <c r="C7" s="16">
        <v>1694.5070875348999</v>
      </c>
    </row>
    <row r="8" spans="1:3" x14ac:dyDescent="0.25">
      <c r="B8" s="16">
        <v>-1650.8155744082001</v>
      </c>
      <c r="C8" s="16">
        <v>-1650.8155744082001</v>
      </c>
    </row>
    <row r="9" spans="1:3" x14ac:dyDescent="0.25">
      <c r="B9" s="16">
        <v>-1255.8780453503</v>
      </c>
      <c r="C9" s="16">
        <v>-1255.8780453503</v>
      </c>
    </row>
    <row r="10" spans="1:3" x14ac:dyDescent="0.25">
      <c r="B10" s="16">
        <v>-1308.6858483075</v>
      </c>
      <c r="C10" s="16">
        <v>-1308.6858483075</v>
      </c>
    </row>
    <row r="11" spans="1:3" x14ac:dyDescent="0.25">
      <c r="B11" s="16">
        <v>519.17702071860003</v>
      </c>
      <c r="C11" s="16">
        <v>519.17702071860003</v>
      </c>
    </row>
    <row r="12" spans="1:3" x14ac:dyDescent="0.25">
      <c r="B12" s="16">
        <v>-633.0455437498</v>
      </c>
      <c r="C12" s="16">
        <v>-633.0455437498</v>
      </c>
    </row>
    <row r="13" spans="1:3" x14ac:dyDescent="0.25">
      <c r="B13" s="16">
        <v>955.97533732420004</v>
      </c>
      <c r="C13" s="16">
        <v>955.97533732420004</v>
      </c>
    </row>
    <row r="14" spans="1:3" x14ac:dyDescent="0.25">
      <c r="B14" s="16">
        <v>727.20186579000006</v>
      </c>
      <c r="C14" s="16">
        <v>727.20186579000006</v>
      </c>
    </row>
    <row r="15" spans="1:3" x14ac:dyDescent="0.25">
      <c r="B15" s="16">
        <v>2487.3214245518002</v>
      </c>
      <c r="C15" s="16">
        <v>2000</v>
      </c>
    </row>
    <row r="16" spans="1:3" x14ac:dyDescent="0.25">
      <c r="B16" s="16">
        <v>-1045.1653877148999</v>
      </c>
      <c r="C16" s="16">
        <v>-1045.1653877148999</v>
      </c>
    </row>
    <row r="17" spans="2:3" x14ac:dyDescent="0.25">
      <c r="B17" s="16">
        <v>1697.7765130185001</v>
      </c>
      <c r="C17" s="16">
        <v>1697.7765130185001</v>
      </c>
    </row>
    <row r="18" spans="2:3" x14ac:dyDescent="0.25">
      <c r="B18" s="16">
        <v>-1941.2171820218</v>
      </c>
      <c r="C18" s="16">
        <v>-1941.2171820218</v>
      </c>
    </row>
    <row r="19" spans="2:3" x14ac:dyDescent="0.25">
      <c r="B19" s="16">
        <v>-1406.0118005021</v>
      </c>
      <c r="C19" s="16">
        <v>-1406.0118005021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19"/>
  <sheetViews>
    <sheetView workbookViewId="0">
      <selection activeCell="C1" sqref="C1"/>
    </sheetView>
  </sheetViews>
  <sheetFormatPr defaultRowHeight="15" x14ac:dyDescent="0.25"/>
  <cols>
    <col min="1" max="1" width="29.28515625" customWidth="1"/>
    <col min="2" max="3" width="19.5703125" customWidth="1"/>
  </cols>
  <sheetData>
    <row r="1" spans="1:3" x14ac:dyDescent="0.25">
      <c r="A1">
        <f>INPUTS!D2</f>
        <v>5</v>
      </c>
      <c r="B1" s="16">
        <f ca="1">ROUND(INPUTS!B19, 10)</f>
        <v>-937.17999659400004</v>
      </c>
      <c r="C1" s="16">
        <f ca="1">ROUND(INPUTS!K19, 10)</f>
        <v>-937.17999659400004</v>
      </c>
    </row>
    <row r="2" spans="1:3" x14ac:dyDescent="0.25">
      <c r="A2">
        <f>INPUTS!D3</f>
        <v>2000</v>
      </c>
      <c r="B2" s="16">
        <f ca="1">ROUND(INPUTS!B20, 10)</f>
        <v>2451.3499435009999</v>
      </c>
      <c r="C2" s="16">
        <f ca="1">ROUND(INPUTS!K20, 10)</f>
        <v>2000</v>
      </c>
    </row>
    <row r="3" spans="1:3" x14ac:dyDescent="0.25">
      <c r="A3">
        <f>INPUTS!D4</f>
        <v>200</v>
      </c>
      <c r="B3" s="16">
        <f ca="1">ROUND(INPUTS!B21, 10)</f>
        <v>2185.1988952375</v>
      </c>
      <c r="C3" s="16">
        <f ca="1">ROUND(INPUTS!K21, 10)</f>
        <v>2000</v>
      </c>
    </row>
    <row r="4" spans="1:3" x14ac:dyDescent="0.25">
      <c r="A4">
        <f>INPUTS!D5</f>
        <v>100</v>
      </c>
      <c r="B4" s="16">
        <f ca="1">ROUND(INPUTS!B22, 10)</f>
        <v>-395.33787706560003</v>
      </c>
      <c r="C4" s="16">
        <f ca="1">ROUND(INPUTS!K22, 10)</f>
        <v>-395.33787706560003</v>
      </c>
    </row>
    <row r="5" spans="1:3" x14ac:dyDescent="0.25">
      <c r="A5">
        <f>INPUTS!D6</f>
        <v>0.01</v>
      </c>
      <c r="B5" s="16">
        <f ca="1">ROUND(INPUTS!B23, 10)</f>
        <v>1613.4075864926001</v>
      </c>
      <c r="C5" s="16">
        <f ca="1">ROUND(INPUTS!K23, 10)</f>
        <v>1613.4075864926001</v>
      </c>
    </row>
    <row r="6" spans="1:3" x14ac:dyDescent="0.25">
      <c r="A6">
        <f>INPUTS!D7</f>
        <v>0.8</v>
      </c>
      <c r="B6" s="16">
        <f ca="1">ROUND(INPUTS!B24, 10)</f>
        <v>-514.03798415929998</v>
      </c>
      <c r="C6" s="16">
        <f ca="1">ROUND(INPUTS!K24, 10)</f>
        <v>-514.03798415929998</v>
      </c>
    </row>
    <row r="7" spans="1:3" x14ac:dyDescent="0.25">
      <c r="A7" s="16">
        <f ca="1">ROUND(INPUTS!L40, 10)</f>
        <v>10000</v>
      </c>
      <c r="B7" s="16">
        <f ca="1">ROUND(INPUTS!B25, 10)</f>
        <v>2494.9291007393999</v>
      </c>
      <c r="C7" s="16">
        <f ca="1">ROUND(INPUTS!K25, 10)</f>
        <v>2000</v>
      </c>
    </row>
    <row r="8" spans="1:3" x14ac:dyDescent="0.25">
      <c r="B8" s="16">
        <f ca="1">ROUND(INPUTS!B26, 10)</f>
        <v>-2438.8340811636999</v>
      </c>
      <c r="C8" s="16">
        <f ca="1">ROUND(INPUTS!K26, 10)</f>
        <v>-2000</v>
      </c>
    </row>
    <row r="9" spans="1:3" x14ac:dyDescent="0.25">
      <c r="B9" s="16">
        <f ca="1">ROUND(INPUTS!B27, 10)</f>
        <v>-1694.7539459295999</v>
      </c>
      <c r="C9" s="16">
        <f ca="1">ROUND(INPUTS!K27, 10)</f>
        <v>-1694.7539459295999</v>
      </c>
    </row>
    <row r="10" spans="1:3" x14ac:dyDescent="0.25">
      <c r="B10" s="16">
        <f ca="1">ROUND(INPUTS!B28, 10)</f>
        <v>-553.90255839209999</v>
      </c>
      <c r="C10" s="16">
        <f ca="1">ROUND(INPUTS!K28, 10)</f>
        <v>-553.90255839209999</v>
      </c>
    </row>
    <row r="11" spans="1:3" x14ac:dyDescent="0.25">
      <c r="B11" s="16">
        <f ca="1">ROUND(INPUTS!B29, 10)</f>
        <v>-77.033790381399996</v>
      </c>
      <c r="C11" s="16">
        <f ca="1">ROUND(INPUTS!K29, 10)</f>
        <v>-77.033790381399996</v>
      </c>
    </row>
    <row r="12" spans="1:3" x14ac:dyDescent="0.25">
      <c r="B12" s="16">
        <f ca="1">ROUND(INPUTS!B30, 10)</f>
        <v>-901.81434952129996</v>
      </c>
      <c r="C12" s="16">
        <f ca="1">ROUND(INPUTS!K30, 10)</f>
        <v>-901.81434952129996</v>
      </c>
    </row>
    <row r="13" spans="1:3" x14ac:dyDescent="0.25">
      <c r="B13" s="16">
        <f ca="1">ROUND(INPUTS!B31, 10)</f>
        <v>-1427.4294230984999</v>
      </c>
      <c r="C13" s="16">
        <f ca="1">ROUND(INPUTS!K31, 10)</f>
        <v>-1427.4294230984999</v>
      </c>
    </row>
    <row r="14" spans="1:3" x14ac:dyDescent="0.25">
      <c r="B14" s="16">
        <f ca="1">ROUND(INPUTS!B32, 10)</f>
        <v>1980.9206270535001</v>
      </c>
      <c r="C14" s="16">
        <f ca="1">ROUND(INPUTS!K32, 10)</f>
        <v>1980.9206270535001</v>
      </c>
    </row>
    <row r="15" spans="1:3" x14ac:dyDescent="0.25">
      <c r="B15" s="16">
        <f ca="1">ROUND(INPUTS!B33, 10)</f>
        <v>1453.9265830717</v>
      </c>
      <c r="C15" s="16">
        <f ca="1">ROUND(INPUTS!K33, 10)</f>
        <v>1453.9265830717</v>
      </c>
    </row>
    <row r="16" spans="1:3" x14ac:dyDescent="0.25">
      <c r="B16" s="16">
        <f ca="1">ROUND(INPUTS!B34, 10)</f>
        <v>-323.11032695889998</v>
      </c>
      <c r="C16" s="16">
        <f ca="1">ROUND(INPUTS!K34, 10)</f>
        <v>-323.11032695889998</v>
      </c>
    </row>
    <row r="17" spans="2:3" x14ac:dyDescent="0.25">
      <c r="B17" s="16">
        <f ca="1">ROUND(INPUTS!B35, 10)</f>
        <v>444.46496527660003</v>
      </c>
      <c r="C17" s="16">
        <f ca="1">ROUND(INPUTS!K35, 10)</f>
        <v>444.46496527660003</v>
      </c>
    </row>
    <row r="18" spans="2:3" x14ac:dyDescent="0.25">
      <c r="B18" s="16">
        <f ca="1">ROUND(INPUTS!B36, 10)</f>
        <v>-210.56359711030001</v>
      </c>
      <c r="C18" s="16">
        <f ca="1">ROUND(INPUTS!K36, 10)</f>
        <v>-210.56359711030001</v>
      </c>
    </row>
    <row r="19" spans="2:3" x14ac:dyDescent="0.25">
      <c r="B19" s="16">
        <f ca="1">ROUND(INPUTS!B37, 10)</f>
        <v>-2006.1949733904</v>
      </c>
      <c r="C19" s="16">
        <f ca="1">ROUND(INPUTS!K37, 10)</f>
        <v>-2000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C19"/>
  <sheetViews>
    <sheetView workbookViewId="0">
      <selection activeCell="F4" sqref="F4"/>
    </sheetView>
  </sheetViews>
  <sheetFormatPr defaultRowHeight="15" x14ac:dyDescent="0.25"/>
  <sheetData>
    <row r="1" spans="1:3" x14ac:dyDescent="0.25">
      <c r="A1">
        <v>2</v>
      </c>
      <c r="B1">
        <v>1900</v>
      </c>
      <c r="C1">
        <v>1900</v>
      </c>
    </row>
    <row r="2" spans="1:3" x14ac:dyDescent="0.25">
      <c r="A2">
        <v>2000</v>
      </c>
      <c r="B2">
        <v>1900</v>
      </c>
      <c r="C2">
        <v>1900</v>
      </c>
    </row>
    <row r="3" spans="1:3" x14ac:dyDescent="0.25">
      <c r="A3">
        <v>500</v>
      </c>
      <c r="B3">
        <v>1900</v>
      </c>
      <c r="C3">
        <v>1900</v>
      </c>
    </row>
    <row r="4" spans="1:3" x14ac:dyDescent="0.25">
      <c r="A4">
        <v>250</v>
      </c>
      <c r="B4">
        <v>1900</v>
      </c>
      <c r="C4">
        <v>1900</v>
      </c>
    </row>
    <row r="5" spans="1:3" x14ac:dyDescent="0.25">
      <c r="A5">
        <v>0.01</v>
      </c>
      <c r="B5">
        <v>1900</v>
      </c>
      <c r="C5">
        <v>1900</v>
      </c>
    </row>
    <row r="6" spans="1:3" x14ac:dyDescent="0.25">
      <c r="A6">
        <v>0.8</v>
      </c>
      <c r="B6">
        <v>1900</v>
      </c>
      <c r="C6">
        <v>1900</v>
      </c>
    </row>
    <row r="7" spans="1:3" x14ac:dyDescent="0.25">
      <c r="A7">
        <v>3800</v>
      </c>
      <c r="B7">
        <v>1900</v>
      </c>
      <c r="C7">
        <v>1900</v>
      </c>
    </row>
    <row r="8" spans="1:3" x14ac:dyDescent="0.25">
      <c r="B8">
        <v>1900</v>
      </c>
      <c r="C8">
        <v>1900</v>
      </c>
    </row>
    <row r="9" spans="1:3" x14ac:dyDescent="0.25">
      <c r="B9">
        <v>1900</v>
      </c>
      <c r="C9">
        <v>1900</v>
      </c>
    </row>
    <row r="10" spans="1:3" x14ac:dyDescent="0.25">
      <c r="B10">
        <v>1900</v>
      </c>
      <c r="C10">
        <v>1900</v>
      </c>
    </row>
    <row r="11" spans="1:3" x14ac:dyDescent="0.25">
      <c r="B11">
        <v>1900</v>
      </c>
      <c r="C11">
        <v>1900</v>
      </c>
    </row>
    <row r="12" spans="1:3" x14ac:dyDescent="0.25">
      <c r="B12">
        <v>1900</v>
      </c>
      <c r="C12">
        <v>1900</v>
      </c>
    </row>
    <row r="13" spans="1:3" x14ac:dyDescent="0.25">
      <c r="B13">
        <v>1900</v>
      </c>
      <c r="C13">
        <v>1900</v>
      </c>
    </row>
    <row r="14" spans="1:3" x14ac:dyDescent="0.25">
      <c r="B14">
        <v>1900</v>
      </c>
      <c r="C14">
        <v>300</v>
      </c>
    </row>
    <row r="15" spans="1:3" x14ac:dyDescent="0.25">
      <c r="B15">
        <v>1900</v>
      </c>
      <c r="C15">
        <v>0</v>
      </c>
    </row>
    <row r="16" spans="1:3" x14ac:dyDescent="0.25">
      <c r="B16">
        <v>1900</v>
      </c>
      <c r="C16">
        <v>0</v>
      </c>
    </row>
    <row r="17" spans="2:3" x14ac:dyDescent="0.25">
      <c r="B17">
        <v>1900</v>
      </c>
      <c r="C17">
        <v>0</v>
      </c>
    </row>
    <row r="18" spans="2:3" x14ac:dyDescent="0.25">
      <c r="B18">
        <v>1900</v>
      </c>
      <c r="C18">
        <v>0</v>
      </c>
    </row>
    <row r="19" spans="2:3" x14ac:dyDescent="0.25">
      <c r="B19">
        <v>1900</v>
      </c>
      <c r="C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C19"/>
  <sheetViews>
    <sheetView workbookViewId="0">
      <selection activeCell="D20" sqref="D20"/>
    </sheetView>
  </sheetViews>
  <sheetFormatPr defaultRowHeight="15" x14ac:dyDescent="0.25"/>
  <sheetData>
    <row r="1" spans="1:3" x14ac:dyDescent="0.25">
      <c r="A1">
        <v>2</v>
      </c>
      <c r="B1">
        <v>200</v>
      </c>
      <c r="C1">
        <v>200</v>
      </c>
    </row>
    <row r="2" spans="1:3" x14ac:dyDescent="0.25">
      <c r="A2">
        <v>2000</v>
      </c>
      <c r="B2">
        <v>200</v>
      </c>
      <c r="C2">
        <v>200</v>
      </c>
    </row>
    <row r="3" spans="1:3" x14ac:dyDescent="0.25">
      <c r="A3">
        <v>500</v>
      </c>
      <c r="B3">
        <v>200</v>
      </c>
      <c r="C3">
        <v>200</v>
      </c>
    </row>
    <row r="4" spans="1:3" x14ac:dyDescent="0.25">
      <c r="A4">
        <v>250</v>
      </c>
      <c r="B4">
        <v>200</v>
      </c>
      <c r="C4">
        <v>200</v>
      </c>
    </row>
    <row r="5" spans="1:3" x14ac:dyDescent="0.25">
      <c r="A5">
        <v>0.01</v>
      </c>
      <c r="B5">
        <v>200</v>
      </c>
      <c r="C5">
        <v>200</v>
      </c>
    </row>
    <row r="6" spans="1:3" x14ac:dyDescent="0.25">
      <c r="A6">
        <v>0.8</v>
      </c>
      <c r="B6">
        <v>200</v>
      </c>
      <c r="C6">
        <v>200</v>
      </c>
    </row>
    <row r="7" spans="1:3" x14ac:dyDescent="0.25">
      <c r="A7">
        <v>4000</v>
      </c>
      <c r="B7">
        <v>200</v>
      </c>
      <c r="C7">
        <v>200</v>
      </c>
    </row>
    <row r="8" spans="1:3" x14ac:dyDescent="0.25">
      <c r="B8">
        <v>200</v>
      </c>
      <c r="C8">
        <v>200</v>
      </c>
    </row>
    <row r="9" spans="1:3" x14ac:dyDescent="0.25">
      <c r="B9">
        <v>200</v>
      </c>
      <c r="C9">
        <v>200</v>
      </c>
    </row>
    <row r="10" spans="1:3" x14ac:dyDescent="0.25">
      <c r="B10">
        <v>200</v>
      </c>
      <c r="C10">
        <v>200</v>
      </c>
    </row>
    <row r="11" spans="1:3" x14ac:dyDescent="0.25">
      <c r="B11">
        <v>200</v>
      </c>
      <c r="C11">
        <v>200</v>
      </c>
    </row>
    <row r="12" spans="1:3" x14ac:dyDescent="0.25">
      <c r="B12">
        <v>1999</v>
      </c>
      <c r="C12">
        <v>1999</v>
      </c>
    </row>
    <row r="13" spans="1:3" x14ac:dyDescent="0.25">
      <c r="B13">
        <v>2000</v>
      </c>
      <c r="C13">
        <v>2000</v>
      </c>
    </row>
    <row r="14" spans="1:3" x14ac:dyDescent="0.25">
      <c r="B14">
        <v>2001</v>
      </c>
      <c r="C14">
        <v>2000</v>
      </c>
    </row>
    <row r="15" spans="1:3" x14ac:dyDescent="0.25">
      <c r="B15">
        <v>2200</v>
      </c>
      <c r="C15">
        <v>2000</v>
      </c>
    </row>
    <row r="16" spans="1:3" x14ac:dyDescent="0.25">
      <c r="B16">
        <v>200</v>
      </c>
      <c r="C16">
        <v>200</v>
      </c>
    </row>
    <row r="17" spans="2:3" x14ac:dyDescent="0.25">
      <c r="B17">
        <v>200</v>
      </c>
      <c r="C17">
        <v>200</v>
      </c>
    </row>
    <row r="18" spans="2:3" x14ac:dyDescent="0.25">
      <c r="B18">
        <v>200</v>
      </c>
      <c r="C18">
        <v>200</v>
      </c>
    </row>
    <row r="19" spans="2:3" x14ac:dyDescent="0.25">
      <c r="B19">
        <v>200</v>
      </c>
      <c r="C19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C19"/>
  <sheetViews>
    <sheetView workbookViewId="0">
      <selection activeCell="B3" sqref="B3"/>
    </sheetView>
  </sheetViews>
  <sheetFormatPr defaultRowHeight="15" x14ac:dyDescent="0.25"/>
  <sheetData>
    <row r="1" spans="1:3" x14ac:dyDescent="0.25">
      <c r="A1">
        <v>2</v>
      </c>
      <c r="B1">
        <v>-1900</v>
      </c>
      <c r="C1">
        <v>-1900</v>
      </c>
    </row>
    <row r="2" spans="1:3" x14ac:dyDescent="0.25">
      <c r="A2">
        <v>2000</v>
      </c>
      <c r="B2">
        <v>-1900</v>
      </c>
      <c r="C2">
        <v>-1900</v>
      </c>
    </row>
    <row r="3" spans="1:3" x14ac:dyDescent="0.25">
      <c r="A3">
        <v>500</v>
      </c>
      <c r="B3">
        <v>-1900</v>
      </c>
      <c r="C3">
        <v>-1900</v>
      </c>
    </row>
    <row r="4" spans="1:3" x14ac:dyDescent="0.25">
      <c r="A4">
        <v>250</v>
      </c>
      <c r="B4">
        <v>-1900</v>
      </c>
      <c r="C4">
        <v>-1900</v>
      </c>
    </row>
    <row r="5" spans="1:3" x14ac:dyDescent="0.25">
      <c r="A5">
        <v>0.01</v>
      </c>
      <c r="B5">
        <v>-1900</v>
      </c>
      <c r="C5">
        <v>-1900</v>
      </c>
    </row>
    <row r="6" spans="1:3" x14ac:dyDescent="0.25">
      <c r="A6">
        <v>0.8</v>
      </c>
      <c r="B6">
        <v>-1900</v>
      </c>
      <c r="C6">
        <v>-1900</v>
      </c>
    </row>
    <row r="7" spans="1:3" x14ac:dyDescent="0.25">
      <c r="A7">
        <v>3800</v>
      </c>
      <c r="B7">
        <v>-1900</v>
      </c>
      <c r="C7">
        <v>-1900</v>
      </c>
    </row>
    <row r="8" spans="1:3" x14ac:dyDescent="0.25">
      <c r="B8">
        <v>-1900</v>
      </c>
      <c r="C8">
        <v>-1900</v>
      </c>
    </row>
    <row r="9" spans="1:3" x14ac:dyDescent="0.25">
      <c r="B9">
        <v>-1900</v>
      </c>
      <c r="C9">
        <v>-1900</v>
      </c>
    </row>
    <row r="10" spans="1:3" x14ac:dyDescent="0.25">
      <c r="B10">
        <v>-1900</v>
      </c>
      <c r="C10">
        <v>-1900</v>
      </c>
    </row>
    <row r="11" spans="1:3" x14ac:dyDescent="0.25">
      <c r="B11">
        <v>-1900</v>
      </c>
      <c r="C11">
        <v>-1900</v>
      </c>
    </row>
    <row r="12" spans="1:3" x14ac:dyDescent="0.25">
      <c r="B12">
        <v>-1900</v>
      </c>
      <c r="C12">
        <v>-1900</v>
      </c>
    </row>
    <row r="13" spans="1:3" x14ac:dyDescent="0.25">
      <c r="B13">
        <v>-1900</v>
      </c>
      <c r="C13">
        <v>-1900</v>
      </c>
    </row>
    <row r="14" spans="1:3" x14ac:dyDescent="0.25">
      <c r="B14">
        <v>-1900</v>
      </c>
      <c r="C14">
        <v>-1900</v>
      </c>
    </row>
    <row r="15" spans="1:3" x14ac:dyDescent="0.25">
      <c r="B15">
        <v>-1900</v>
      </c>
      <c r="C15">
        <v>-1900</v>
      </c>
    </row>
    <row r="16" spans="1:3" x14ac:dyDescent="0.25">
      <c r="B16">
        <v>-1900</v>
      </c>
      <c r="C16">
        <v>-1900</v>
      </c>
    </row>
    <row r="17" spans="2:3" x14ac:dyDescent="0.25">
      <c r="B17">
        <v>-1900</v>
      </c>
      <c r="C17">
        <v>-850</v>
      </c>
    </row>
    <row r="18" spans="2:3" x14ac:dyDescent="0.25">
      <c r="B18">
        <v>-1900</v>
      </c>
      <c r="C18">
        <v>0</v>
      </c>
    </row>
    <row r="19" spans="2:3" x14ac:dyDescent="0.25">
      <c r="B19">
        <v>-1900</v>
      </c>
      <c r="C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sheetData>
    <row r="1" spans="1:3" x14ac:dyDescent="0.25">
      <c r="A1">
        <v>2</v>
      </c>
      <c r="B1">
        <v>-200</v>
      </c>
      <c r="C1">
        <v>-200</v>
      </c>
    </row>
    <row r="2" spans="1:3" x14ac:dyDescent="0.25">
      <c r="A2">
        <v>2000</v>
      </c>
      <c r="B2">
        <v>-200</v>
      </c>
      <c r="C2">
        <v>-200</v>
      </c>
    </row>
    <row r="3" spans="1:3" x14ac:dyDescent="0.25">
      <c r="A3">
        <v>500</v>
      </c>
      <c r="B3">
        <v>-200</v>
      </c>
      <c r="C3">
        <v>-200</v>
      </c>
    </row>
    <row r="4" spans="1:3" x14ac:dyDescent="0.25">
      <c r="A4">
        <v>250</v>
      </c>
      <c r="B4">
        <v>-200</v>
      </c>
      <c r="C4">
        <v>-200</v>
      </c>
    </row>
    <row r="5" spans="1:3" x14ac:dyDescent="0.25">
      <c r="A5">
        <v>0.01</v>
      </c>
      <c r="B5">
        <v>-1999</v>
      </c>
      <c r="C5">
        <v>-1999.0000000000009</v>
      </c>
    </row>
    <row r="6" spans="1:3" x14ac:dyDescent="0.25">
      <c r="A6">
        <v>0.8</v>
      </c>
      <c r="B6">
        <v>-2000</v>
      </c>
      <c r="C6">
        <v>-2000</v>
      </c>
    </row>
    <row r="7" spans="1:3" x14ac:dyDescent="0.25">
      <c r="A7">
        <v>4000</v>
      </c>
      <c r="B7">
        <v>-2001</v>
      </c>
      <c r="C7">
        <v>-2000</v>
      </c>
    </row>
    <row r="8" spans="1:3" x14ac:dyDescent="0.25">
      <c r="B8">
        <v>-2200</v>
      </c>
      <c r="C8">
        <v>-2000</v>
      </c>
    </row>
    <row r="9" spans="1:3" x14ac:dyDescent="0.25">
      <c r="B9">
        <v>-200</v>
      </c>
      <c r="C9">
        <v>-200</v>
      </c>
    </row>
    <row r="10" spans="1:3" x14ac:dyDescent="0.25">
      <c r="B10">
        <v>-200</v>
      </c>
      <c r="C10">
        <v>-200</v>
      </c>
    </row>
    <row r="11" spans="1:3" x14ac:dyDescent="0.25">
      <c r="B11">
        <v>-200</v>
      </c>
      <c r="C11">
        <v>-200</v>
      </c>
    </row>
    <row r="12" spans="1:3" x14ac:dyDescent="0.25">
      <c r="B12">
        <v>-200</v>
      </c>
      <c r="C12">
        <v>-200</v>
      </c>
    </row>
    <row r="13" spans="1:3" x14ac:dyDescent="0.25">
      <c r="B13">
        <v>-200</v>
      </c>
      <c r="C13">
        <v>-199.99999999999545</v>
      </c>
    </row>
    <row r="14" spans="1:3" x14ac:dyDescent="0.25">
      <c r="B14">
        <v>-200</v>
      </c>
      <c r="C14">
        <v>-200</v>
      </c>
    </row>
    <row r="15" spans="1:3" x14ac:dyDescent="0.25">
      <c r="B15">
        <v>-200</v>
      </c>
      <c r="C15">
        <v>-200</v>
      </c>
    </row>
    <row r="16" spans="1:3" x14ac:dyDescent="0.25">
      <c r="B16">
        <v>-200</v>
      </c>
      <c r="C16">
        <v>-200</v>
      </c>
    </row>
    <row r="17" spans="2:3" x14ac:dyDescent="0.25">
      <c r="B17">
        <v>-200</v>
      </c>
      <c r="C17">
        <v>-200</v>
      </c>
    </row>
    <row r="18" spans="2:3" x14ac:dyDescent="0.25">
      <c r="B18">
        <v>-200</v>
      </c>
      <c r="C18">
        <v>-200</v>
      </c>
    </row>
    <row r="19" spans="2:3" x14ac:dyDescent="0.25">
      <c r="B19">
        <v>-200</v>
      </c>
      <c r="C19">
        <v>-200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</sheetPr>
  <dimension ref="A1:C19"/>
  <sheetViews>
    <sheetView workbookViewId="0">
      <selection activeCell="E15" sqref="E15"/>
    </sheetView>
  </sheetViews>
  <sheetFormatPr defaultRowHeight="15" x14ac:dyDescent="0.25"/>
  <cols>
    <col min="2" max="2" width="20.85546875" customWidth="1"/>
    <col min="3" max="3" width="24.140625" customWidth="1"/>
  </cols>
  <sheetData>
    <row r="1" spans="1:3" x14ac:dyDescent="0.25">
      <c r="A1">
        <v>2</v>
      </c>
      <c r="B1" s="16">
        <v>1345.5702568332999</v>
      </c>
      <c r="C1" s="17">
        <v>1345.5702568332999</v>
      </c>
    </row>
    <row r="2" spans="1:3" x14ac:dyDescent="0.25">
      <c r="A2">
        <v>2000</v>
      </c>
      <c r="B2" s="16">
        <v>-15.1840845052</v>
      </c>
      <c r="C2" s="17">
        <v>-15.1840845052</v>
      </c>
    </row>
    <row r="3" spans="1:3" x14ac:dyDescent="0.25">
      <c r="A3">
        <v>500</v>
      </c>
      <c r="B3" s="16">
        <v>-1776.0534049987</v>
      </c>
      <c r="C3" s="17">
        <v>-1776.0534049987</v>
      </c>
    </row>
    <row r="4" spans="1:3" x14ac:dyDescent="0.25">
      <c r="A4">
        <v>250</v>
      </c>
      <c r="B4" s="16">
        <v>413.13265899020001</v>
      </c>
      <c r="C4" s="17">
        <v>413.13265899020001</v>
      </c>
    </row>
    <row r="5" spans="1:3" x14ac:dyDescent="0.25">
      <c r="A5">
        <v>0.01</v>
      </c>
      <c r="B5" s="16">
        <v>1226.1415567831</v>
      </c>
      <c r="C5" s="17">
        <v>1226.1415567831</v>
      </c>
    </row>
    <row r="6" spans="1:3" x14ac:dyDescent="0.25">
      <c r="A6">
        <v>0.8</v>
      </c>
      <c r="B6" s="16">
        <v>-1846.066307474</v>
      </c>
      <c r="C6" s="17">
        <v>-1846.066307474</v>
      </c>
    </row>
    <row r="7" spans="1:3" x14ac:dyDescent="0.25">
      <c r="A7">
        <v>4000</v>
      </c>
      <c r="B7" s="16">
        <v>1901.9754105075001</v>
      </c>
      <c r="C7" s="17">
        <v>1901.9754105075001</v>
      </c>
    </row>
    <row r="8" spans="1:3" x14ac:dyDescent="0.25">
      <c r="B8" s="16">
        <v>-1756.2759049890001</v>
      </c>
      <c r="C8" s="17">
        <v>-1756.2759049890001</v>
      </c>
    </row>
    <row r="9" spans="1:3" x14ac:dyDescent="0.25">
      <c r="B9" s="16">
        <v>2320.3858692150002</v>
      </c>
      <c r="C9" s="17">
        <v>2000</v>
      </c>
    </row>
    <row r="10" spans="1:3" x14ac:dyDescent="0.25">
      <c r="B10" s="16">
        <v>-745.93885506000004</v>
      </c>
      <c r="C10" s="17">
        <v>-745.93885506000004</v>
      </c>
    </row>
    <row r="11" spans="1:3" x14ac:dyDescent="0.25">
      <c r="B11" s="16">
        <v>-377.89997159659998</v>
      </c>
      <c r="C11" s="17">
        <v>-377.89997159659998</v>
      </c>
    </row>
    <row r="12" spans="1:3" x14ac:dyDescent="0.25">
      <c r="B12" s="16">
        <v>-489.45622667560002</v>
      </c>
      <c r="C12" s="17">
        <v>-489.45622667560002</v>
      </c>
    </row>
    <row r="13" spans="1:3" x14ac:dyDescent="0.25">
      <c r="B13" s="16">
        <v>-1969.5227590843999</v>
      </c>
      <c r="C13" s="17">
        <v>-1969.5227590843999</v>
      </c>
    </row>
    <row r="14" spans="1:3" x14ac:dyDescent="0.25">
      <c r="B14" s="16">
        <v>-1683.6940212509001</v>
      </c>
      <c r="C14" s="17">
        <v>-1683.6940212509001</v>
      </c>
    </row>
    <row r="15" spans="1:3" x14ac:dyDescent="0.25">
      <c r="B15" s="16">
        <v>518.30274566850005</v>
      </c>
      <c r="C15" s="17">
        <v>518.30274566850005</v>
      </c>
    </row>
    <row r="16" spans="1:3" x14ac:dyDescent="0.25">
      <c r="B16" s="16">
        <v>-285.78291048850002</v>
      </c>
      <c r="C16" s="17">
        <v>-285.78291048850002</v>
      </c>
    </row>
    <row r="17" spans="2:3" x14ac:dyDescent="0.25">
      <c r="B17" s="16">
        <v>1905.1356327461001</v>
      </c>
      <c r="C17" s="17">
        <v>1905.1356327461001</v>
      </c>
    </row>
    <row r="18" spans="2:3" x14ac:dyDescent="0.25">
      <c r="B18" s="16">
        <v>-977.06654600060006</v>
      </c>
      <c r="C18" s="17">
        <v>-977.06654600060006</v>
      </c>
    </row>
    <row r="19" spans="2:3" x14ac:dyDescent="0.25">
      <c r="B19" s="16">
        <v>-802.21149536159999</v>
      </c>
      <c r="C19" s="17">
        <v>-802.21149536159999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sheetData>
    <row r="1" spans="1:3" x14ac:dyDescent="0.25">
      <c r="A1">
        <v>2</v>
      </c>
      <c r="B1">
        <v>1785.713964</v>
      </c>
      <c r="C1">
        <v>1785.713964</v>
      </c>
    </row>
    <row r="2" spans="1:3" x14ac:dyDescent="0.25">
      <c r="A2">
        <v>2000</v>
      </c>
      <c r="B2">
        <v>255.9352744</v>
      </c>
      <c r="C2">
        <v>255.9352744</v>
      </c>
    </row>
    <row r="3" spans="1:3" x14ac:dyDescent="0.25">
      <c r="A3">
        <v>500</v>
      </c>
      <c r="B3">
        <v>609.16151649999995</v>
      </c>
      <c r="C3">
        <v>609.16151649999995</v>
      </c>
    </row>
    <row r="4" spans="1:3" x14ac:dyDescent="0.25">
      <c r="A4">
        <v>250</v>
      </c>
      <c r="B4">
        <v>-1848.0459559999999</v>
      </c>
      <c r="C4">
        <v>-1848.0459559999999</v>
      </c>
    </row>
    <row r="5" spans="1:3" x14ac:dyDescent="0.25">
      <c r="A5">
        <v>0.01</v>
      </c>
      <c r="B5">
        <v>1235.4400230000001</v>
      </c>
      <c r="C5">
        <v>1235.4400230000001</v>
      </c>
    </row>
    <row r="6" spans="1:3" x14ac:dyDescent="0.25">
      <c r="A6">
        <v>1.2</v>
      </c>
      <c r="B6">
        <v>-1579.8318469999999</v>
      </c>
      <c r="C6">
        <v>-1579.8318469999999</v>
      </c>
    </row>
    <row r="7" spans="1:3" x14ac:dyDescent="0.25">
      <c r="A7">
        <v>4000</v>
      </c>
      <c r="B7">
        <v>526.34377440000003</v>
      </c>
      <c r="C7">
        <v>526.34377440000003</v>
      </c>
    </row>
    <row r="8" spans="1:3" x14ac:dyDescent="0.25">
      <c r="B8">
        <v>378.41554710000003</v>
      </c>
      <c r="C8">
        <v>378.41554710000003</v>
      </c>
    </row>
    <row r="9" spans="1:3" x14ac:dyDescent="0.25">
      <c r="B9">
        <v>87.887755080000005</v>
      </c>
      <c r="C9">
        <v>87.887755080000005</v>
      </c>
    </row>
    <row r="10" spans="1:3" x14ac:dyDescent="0.25">
      <c r="B10">
        <v>2123.5544479999999</v>
      </c>
      <c r="C10">
        <v>2000</v>
      </c>
    </row>
    <row r="11" spans="1:3" x14ac:dyDescent="0.25">
      <c r="B11">
        <v>1669.7598599999999</v>
      </c>
      <c r="C11">
        <v>1669.7598599999999</v>
      </c>
    </row>
    <row r="12" spans="1:3" x14ac:dyDescent="0.25">
      <c r="B12">
        <v>-816.66768579999996</v>
      </c>
      <c r="C12">
        <v>-816.66768579999996</v>
      </c>
    </row>
    <row r="13" spans="1:3" x14ac:dyDescent="0.25">
      <c r="B13">
        <v>-1835.1478729999999</v>
      </c>
      <c r="C13">
        <v>-1835.1478729999999</v>
      </c>
    </row>
    <row r="14" spans="1:3" x14ac:dyDescent="0.25">
      <c r="B14">
        <v>434.48436390000001</v>
      </c>
      <c r="C14">
        <v>434.48436390000001</v>
      </c>
    </row>
    <row r="15" spans="1:3" x14ac:dyDescent="0.25">
      <c r="B15">
        <v>-1988.575552</v>
      </c>
      <c r="C15">
        <v>-1988.575552</v>
      </c>
    </row>
    <row r="16" spans="1:3" x14ac:dyDescent="0.25">
      <c r="B16">
        <v>1786.839289</v>
      </c>
      <c r="C16">
        <v>1786.839289</v>
      </c>
    </row>
    <row r="17" spans="2:3" x14ac:dyDescent="0.25">
      <c r="B17">
        <v>1692.467216</v>
      </c>
      <c r="C17">
        <v>1692.467216</v>
      </c>
    </row>
    <row r="18" spans="2:3" x14ac:dyDescent="0.25">
      <c r="B18">
        <v>2083.951478</v>
      </c>
      <c r="C18">
        <v>2000</v>
      </c>
    </row>
    <row r="19" spans="2:3" x14ac:dyDescent="0.25">
      <c r="B19">
        <v>1981.4645949999999</v>
      </c>
      <c r="C19">
        <v>1981.4645949999999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cols>
    <col min="2" max="3" width="18.5703125" bestFit="1" customWidth="1"/>
  </cols>
  <sheetData>
    <row r="1" spans="1:3" x14ac:dyDescent="0.25">
      <c r="A1">
        <v>2</v>
      </c>
      <c r="B1">
        <v>2241.5195411201998</v>
      </c>
      <c r="C1">
        <v>2000</v>
      </c>
    </row>
    <row r="2" spans="1:3" x14ac:dyDescent="0.25">
      <c r="A2">
        <v>2000</v>
      </c>
      <c r="B2">
        <v>61.417078847900001</v>
      </c>
      <c r="C2">
        <v>61.417078847900001</v>
      </c>
    </row>
    <row r="3" spans="1:3" x14ac:dyDescent="0.25">
      <c r="A3">
        <v>100</v>
      </c>
      <c r="B3">
        <v>1982.1607394712</v>
      </c>
      <c r="C3">
        <v>1982.1607394712</v>
      </c>
    </row>
    <row r="4" spans="1:3" x14ac:dyDescent="0.25">
      <c r="A4">
        <v>100</v>
      </c>
      <c r="B4">
        <v>2352.7803846475999</v>
      </c>
      <c r="C4">
        <v>2000</v>
      </c>
    </row>
    <row r="5" spans="1:3" x14ac:dyDescent="0.25">
      <c r="A5">
        <v>0.01</v>
      </c>
      <c r="B5">
        <v>518.44072674040001</v>
      </c>
      <c r="C5">
        <v>518.44072674040001</v>
      </c>
    </row>
    <row r="6" spans="1:3" x14ac:dyDescent="0.25">
      <c r="A6">
        <v>0.8</v>
      </c>
      <c r="B6">
        <v>573.77019124660001</v>
      </c>
      <c r="C6">
        <v>573.77019124660001</v>
      </c>
    </row>
    <row r="7" spans="1:3" x14ac:dyDescent="0.25">
      <c r="A7">
        <v>4000</v>
      </c>
      <c r="B7">
        <v>-529.97934037959999</v>
      </c>
      <c r="C7">
        <v>-529.97934037959999</v>
      </c>
    </row>
    <row r="8" spans="1:3" x14ac:dyDescent="0.25">
      <c r="B8">
        <v>-2384.9593163516001</v>
      </c>
      <c r="C8">
        <v>-2000</v>
      </c>
    </row>
    <row r="9" spans="1:3" x14ac:dyDescent="0.25">
      <c r="B9">
        <v>763.5353391955</v>
      </c>
      <c r="C9">
        <v>763.5353391955</v>
      </c>
    </row>
    <row r="10" spans="1:3" x14ac:dyDescent="0.25">
      <c r="B10">
        <v>-1259.4147229215</v>
      </c>
      <c r="C10">
        <v>-1259.4147229215</v>
      </c>
    </row>
    <row r="11" spans="1:3" x14ac:dyDescent="0.25">
      <c r="B11">
        <v>-895.08921214400004</v>
      </c>
      <c r="C11">
        <v>-895.08921214400004</v>
      </c>
    </row>
    <row r="12" spans="1:3" x14ac:dyDescent="0.25">
      <c r="B12">
        <v>-211.8802763976</v>
      </c>
      <c r="C12">
        <v>-211.8802763976</v>
      </c>
    </row>
    <row r="13" spans="1:3" x14ac:dyDescent="0.25">
      <c r="B13">
        <v>-733.81284728950004</v>
      </c>
      <c r="C13">
        <v>-733.81284728950004</v>
      </c>
    </row>
    <row r="14" spans="1:3" x14ac:dyDescent="0.25">
      <c r="B14">
        <v>-1923.2436477332001</v>
      </c>
      <c r="C14">
        <v>-1923.2436477332001</v>
      </c>
    </row>
    <row r="15" spans="1:3" x14ac:dyDescent="0.25">
      <c r="B15">
        <v>2359.0963901779</v>
      </c>
      <c r="C15">
        <v>2000</v>
      </c>
    </row>
    <row r="16" spans="1:3" x14ac:dyDescent="0.25">
      <c r="B16">
        <v>2056.2915709511999</v>
      </c>
      <c r="C16">
        <v>2000</v>
      </c>
    </row>
    <row r="17" spans="2:3" x14ac:dyDescent="0.25">
      <c r="B17">
        <v>-1500.7091286426</v>
      </c>
      <c r="C17">
        <v>-1500.7091286426</v>
      </c>
    </row>
    <row r="18" spans="2:3" x14ac:dyDescent="0.25">
      <c r="B18">
        <v>-1336.2285258992999</v>
      </c>
      <c r="C18">
        <v>-1336.2285258992999</v>
      </c>
    </row>
    <row r="19" spans="2:3" x14ac:dyDescent="0.25">
      <c r="B19">
        <v>-1451.3161833203001</v>
      </c>
      <c r="C19">
        <v>-1451.3161833203001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INPUTS</vt:lpstr>
      <vt:lpstr>testX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2012-12-13T09:29:31Z</dcterms:created>
  <dcterms:modified xsi:type="dcterms:W3CDTF">2013-01-30T05:56:01Z</dcterms:modified>
</cp:coreProperties>
</file>